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ugowg\Desktop\"/>
    </mc:Choice>
  </mc:AlternateContent>
  <bookViews>
    <workbookView xWindow="0" yWindow="0" windowWidth="28800" windowHeight="12210" tabRatio="500"/>
  </bookViews>
  <sheets>
    <sheet name="Paraná" sheetId="1" r:id="rId1"/>
    <sheet name="Calendário" sheetId="2" r:id="rId2"/>
    <sheet name="Compara" sheetId="3" r:id="rId3"/>
    <sheet name="Gráf1" sheetId="10" state="hidden" r:id="rId4"/>
    <sheet name="BDados" sheetId="4" state="hidden" r:id="rId5"/>
    <sheet name="BDadosCal" sheetId="5" state="hidden" r:id="rId6"/>
    <sheet name="Total Grãos" sheetId="6" state="hidden" r:id="rId7"/>
    <sheet name="X65844d (2)" sheetId="7" state="hidden" r:id="rId8"/>
    <sheet name="mes mes" sheetId="8" state="hidden" r:id="rId9"/>
    <sheet name="Ajuda" sheetId="9" state="hidden" r:id="rId10"/>
  </sheets>
  <definedNames>
    <definedName name="_xlnm._FilterDatabase" localSheetId="4" hidden="1">BDados!$A$1:$AD$7465</definedName>
    <definedName name="_xlnm._FilterDatabase" localSheetId="5" hidden="1">BDadosCal!$A$1:$C$1727</definedName>
    <definedName name="_xlnm.Print_Area" localSheetId="4">BDados!$A$1:$F$432</definedName>
    <definedName name="_xlnm.Print_Area" localSheetId="5">BDadosCal!$A$319:$Q$397</definedName>
    <definedName name="_xlnm.Print_Area" localSheetId="1">Calendário!$A$1:$AC$134</definedName>
    <definedName name="_xlnm.Print_Area" localSheetId="2">Compara!$A$1:$S$46</definedName>
    <definedName name="_xlnm.Print_Area" localSheetId="0">Paraná!$A$1:$X$45</definedName>
    <definedName name="_xlnm.Print_Area" localSheetId="7">'X65844d (2)'!$A$1:$AK$46</definedName>
    <definedName name="Excel_BuiltIn__FilterDatabase" localSheetId="4">BDados!$A$1:$I$4321</definedName>
    <definedName name="Excel_BuiltIn__FilterDatabase" localSheetId="5">BDadosCal!$A$1:$C$1058</definedName>
    <definedName name="Excel_BuiltIn_Print_Area" localSheetId="4">BDados!$A$1:$F$432</definedName>
    <definedName name="Excel_BuiltIn_Print_Area" localSheetId="5">BDadosCal!$A$319:$Q$397</definedName>
    <definedName name="Excel_BuiltIn_Print_Area" localSheetId="1">Calendário!$A$7:$AC$134</definedName>
    <definedName name="Excel_BuiltIn_Print_Area" localSheetId="2">Compara!$A$9:$S$46</definedName>
    <definedName name="Excel_BuiltIn_Print_Area" localSheetId="0">Paraná!$A$1:$X$45</definedName>
    <definedName name="Excel_BuiltIn_Print_Area" localSheetId="7">'X65844d (2)'!$A$1:$AK$46</definedName>
    <definedName name="Excel_BuiltIn_Print_Titles" localSheetId="5">BDadosCal!$1:$1</definedName>
    <definedName name="Excel_BuiltIn_Print_Titles" localSheetId="1">Calendário!$1:$4</definedName>
    <definedName name="Excel_BuiltIn_Print_Titles" localSheetId="2">Compara!$1:$4</definedName>
    <definedName name="Excel_BuiltIn_Print_Titles" localSheetId="0">Paraná!$1:$6</definedName>
    <definedName name="_xlnm.Print_Titles" localSheetId="5">BDadosCal!$1:$1</definedName>
    <definedName name="_xlnm.Print_Titles" localSheetId="1">Calendário!$1:$6</definedName>
    <definedName name="_xlnm.Print_Titles" localSheetId="2">Compara!$1:$4</definedName>
    <definedName name="_xlnm.Print_Titles" localSheetId="0">Paraná!$1:$6</definedName>
  </definedNames>
  <calcPr calcId="162913"/>
</workbook>
</file>

<file path=xl/calcChain.xml><?xml version="1.0" encoding="utf-8"?>
<calcChain xmlns="http://schemas.openxmlformats.org/spreadsheetml/2006/main">
  <c r="F6899" i="4" l="1"/>
  <c r="J6984" i="4" l="1"/>
  <c r="I6984" i="4"/>
  <c r="H6984" i="4"/>
  <c r="I7465" i="4" l="1"/>
  <c r="H7465" i="4"/>
  <c r="G7465" i="4"/>
  <c r="I7464" i="4"/>
  <c r="H7464" i="4"/>
  <c r="G7464" i="4"/>
  <c r="I7463" i="4"/>
  <c r="H7463" i="4"/>
  <c r="G7463" i="4"/>
  <c r="I7462" i="4"/>
  <c r="H7462" i="4"/>
  <c r="G7462" i="4"/>
  <c r="I7461" i="4"/>
  <c r="H7461" i="4"/>
  <c r="G7461" i="4"/>
  <c r="I7460" i="4"/>
  <c r="H7460" i="4"/>
  <c r="G7460" i="4"/>
  <c r="I7459" i="4"/>
  <c r="H7459" i="4"/>
  <c r="G7459" i="4"/>
  <c r="I7458" i="4"/>
  <c r="H7458" i="4"/>
  <c r="G7458" i="4"/>
  <c r="I7457" i="4"/>
  <c r="H7457" i="4"/>
  <c r="G7457" i="4"/>
  <c r="I7456" i="4"/>
  <c r="H7456" i="4"/>
  <c r="G7456" i="4"/>
  <c r="I7455" i="4"/>
  <c r="H7455" i="4"/>
  <c r="G7455" i="4"/>
  <c r="I7454" i="4"/>
  <c r="H7454" i="4"/>
  <c r="G7454" i="4"/>
  <c r="I7453" i="4"/>
  <c r="H7453" i="4"/>
  <c r="G7453" i="4"/>
  <c r="I7452" i="4"/>
  <c r="H7452" i="4"/>
  <c r="G7452" i="4"/>
  <c r="I7451" i="4"/>
  <c r="H7451" i="4"/>
  <c r="G7451" i="4"/>
  <c r="I7450" i="4"/>
  <c r="H7450" i="4"/>
  <c r="G7450" i="4"/>
  <c r="I7449" i="4"/>
  <c r="H7449" i="4"/>
  <c r="G7449" i="4"/>
  <c r="I7448" i="4"/>
  <c r="H7448" i="4"/>
  <c r="G7448" i="4"/>
  <c r="I7447" i="4"/>
  <c r="H7447" i="4"/>
  <c r="G7447" i="4"/>
  <c r="I7446" i="4"/>
  <c r="H7446" i="4"/>
  <c r="G7446" i="4"/>
  <c r="I7445" i="4"/>
  <c r="H7445" i="4"/>
  <c r="G7445" i="4"/>
  <c r="I7444" i="4"/>
  <c r="H7444" i="4"/>
  <c r="G7444" i="4"/>
  <c r="I7443" i="4"/>
  <c r="H7443" i="4"/>
  <c r="G7443" i="4"/>
  <c r="I7442" i="4"/>
  <c r="H7442" i="4"/>
  <c r="G7442" i="4"/>
  <c r="I7441" i="4"/>
  <c r="H7441" i="4"/>
  <c r="G7441" i="4"/>
  <c r="I7440" i="4"/>
  <c r="H7440" i="4"/>
  <c r="G7440" i="4"/>
  <c r="I7439" i="4"/>
  <c r="H7439" i="4"/>
  <c r="G7439" i="4"/>
  <c r="I7438" i="4"/>
  <c r="H7438" i="4"/>
  <c r="G7438" i="4"/>
  <c r="I7437" i="4"/>
  <c r="H7437" i="4"/>
  <c r="G7437" i="4"/>
  <c r="I7436" i="4"/>
  <c r="H7436" i="4"/>
  <c r="G7436" i="4"/>
  <c r="I7435" i="4"/>
  <c r="H7435" i="4"/>
  <c r="G7435" i="4"/>
  <c r="I7434" i="4"/>
  <c r="H7434" i="4"/>
  <c r="G7434" i="4"/>
  <c r="I7433" i="4"/>
  <c r="H7433" i="4"/>
  <c r="G7433" i="4"/>
  <c r="I7432" i="4"/>
  <c r="H7432" i="4"/>
  <c r="G7432" i="4"/>
  <c r="I7431" i="4"/>
  <c r="H7431" i="4"/>
  <c r="G7431" i="4"/>
  <c r="I7430" i="4"/>
  <c r="H7430" i="4"/>
  <c r="G7430" i="4"/>
  <c r="I7429" i="4"/>
  <c r="H7429" i="4"/>
  <c r="G7429" i="4"/>
  <c r="I7428" i="4"/>
  <c r="H7428" i="4"/>
  <c r="G7428" i="4"/>
  <c r="I7427" i="4"/>
  <c r="H7427" i="4"/>
  <c r="G7427" i="4"/>
  <c r="I7426" i="4"/>
  <c r="H7426" i="4"/>
  <c r="G7426" i="4"/>
  <c r="I7425" i="4"/>
  <c r="H7425" i="4"/>
  <c r="G7425" i="4"/>
  <c r="I7424" i="4"/>
  <c r="H7424" i="4"/>
  <c r="G7424" i="4"/>
  <c r="I7423" i="4"/>
  <c r="H7423" i="4"/>
  <c r="G7423" i="4"/>
  <c r="I7422" i="4"/>
  <c r="H7422" i="4"/>
  <c r="G7422" i="4"/>
  <c r="I7421" i="4"/>
  <c r="H7421" i="4"/>
  <c r="G7421" i="4"/>
  <c r="I7420" i="4"/>
  <c r="H7420" i="4"/>
  <c r="G7420" i="4"/>
  <c r="I7419" i="4"/>
  <c r="H7419" i="4"/>
  <c r="G7419" i="4"/>
  <c r="I7418" i="4"/>
  <c r="H7418" i="4"/>
  <c r="G7418" i="4"/>
  <c r="I7417" i="4"/>
  <c r="H7417" i="4"/>
  <c r="G7417" i="4"/>
  <c r="I7416" i="4"/>
  <c r="H7416" i="4"/>
  <c r="G7416" i="4"/>
  <c r="I7415" i="4"/>
  <c r="H7415" i="4"/>
  <c r="G7415" i="4"/>
  <c r="I7414" i="4"/>
  <c r="H7414" i="4"/>
  <c r="G7414" i="4"/>
  <c r="G7410" i="4"/>
  <c r="I7413" i="4"/>
  <c r="H7413" i="4"/>
  <c r="G7413" i="4"/>
  <c r="I7412" i="4"/>
  <c r="H7412" i="4"/>
  <c r="G7412" i="4"/>
  <c r="I7411" i="4"/>
  <c r="H7411" i="4"/>
  <c r="G7411" i="4"/>
  <c r="I7410" i="4"/>
  <c r="H7410" i="4"/>
  <c r="I7409" i="4"/>
  <c r="H7409" i="4"/>
  <c r="G7409" i="4"/>
  <c r="I7408" i="4"/>
  <c r="H7408" i="4"/>
  <c r="G7408" i="4"/>
  <c r="I7407" i="4"/>
  <c r="H7407" i="4"/>
  <c r="G7407" i="4"/>
  <c r="I7406" i="4"/>
  <c r="H7406" i="4"/>
  <c r="G7406" i="4"/>
  <c r="I7405" i="4"/>
  <c r="H7405" i="4"/>
  <c r="G7405" i="4"/>
  <c r="I7404" i="4"/>
  <c r="H7404" i="4"/>
  <c r="G7404" i="4"/>
  <c r="I7403" i="4"/>
  <c r="H7403" i="4"/>
  <c r="G7403" i="4"/>
  <c r="I7402" i="4"/>
  <c r="H7402" i="4"/>
  <c r="G7402" i="4"/>
  <c r="I7401" i="4"/>
  <c r="H7401" i="4"/>
  <c r="G7401" i="4"/>
  <c r="I7400" i="4"/>
  <c r="H7400" i="4"/>
  <c r="G7400" i="4"/>
  <c r="I7399" i="4"/>
  <c r="H7399" i="4"/>
  <c r="G7399" i="4"/>
  <c r="I7398" i="4"/>
  <c r="H7398" i="4"/>
  <c r="G7398" i="4"/>
  <c r="I7397" i="4"/>
  <c r="H7397" i="4"/>
  <c r="G7397" i="4"/>
  <c r="I7396" i="4"/>
  <c r="H7396" i="4"/>
  <c r="G7396" i="4"/>
  <c r="I7395" i="4"/>
  <c r="H7395" i="4"/>
  <c r="G7395" i="4"/>
  <c r="I7394" i="4"/>
  <c r="H7394" i="4"/>
  <c r="G7394" i="4"/>
  <c r="I7393" i="4"/>
  <c r="H7393" i="4"/>
  <c r="G7393" i="4"/>
  <c r="I7392" i="4"/>
  <c r="H7392" i="4"/>
  <c r="G7392" i="4"/>
  <c r="I7391" i="4"/>
  <c r="H7391" i="4"/>
  <c r="G7391" i="4"/>
  <c r="I7390" i="4"/>
  <c r="H7390" i="4"/>
  <c r="G7390" i="4"/>
  <c r="I7389" i="4"/>
  <c r="H7389" i="4"/>
  <c r="G7389" i="4"/>
  <c r="I7388" i="4"/>
  <c r="H7388" i="4"/>
  <c r="G7388" i="4"/>
  <c r="I7387" i="4"/>
  <c r="H7387" i="4"/>
  <c r="G7387" i="4"/>
  <c r="I7386" i="4"/>
  <c r="H7386" i="4"/>
  <c r="G7386" i="4"/>
  <c r="I7385" i="4"/>
  <c r="H7385" i="4"/>
  <c r="G7385" i="4"/>
  <c r="I7384" i="4"/>
  <c r="H7384" i="4"/>
  <c r="G7384" i="4"/>
  <c r="I7383" i="4"/>
  <c r="H7383" i="4"/>
  <c r="G7383" i="4"/>
  <c r="I7382" i="4"/>
  <c r="H7382" i="4"/>
  <c r="G7382" i="4"/>
  <c r="I7381" i="4"/>
  <c r="H7381" i="4"/>
  <c r="G7381" i="4"/>
  <c r="I7380" i="4"/>
  <c r="H7380" i="4"/>
  <c r="G7380" i="4"/>
  <c r="I7379" i="4"/>
  <c r="H7379" i="4"/>
  <c r="G7379" i="4"/>
  <c r="I7378" i="4"/>
  <c r="H7378" i="4"/>
  <c r="G7378" i="4"/>
  <c r="I7377" i="4"/>
  <c r="H7377" i="4"/>
  <c r="G7377" i="4"/>
  <c r="I7376" i="4"/>
  <c r="H7376" i="4"/>
  <c r="G7376" i="4"/>
  <c r="I7375" i="4"/>
  <c r="H7375" i="4"/>
  <c r="G7375" i="4"/>
  <c r="I7374" i="4"/>
  <c r="H7374" i="4"/>
  <c r="G7374" i="4"/>
  <c r="G7044" i="4" l="1"/>
  <c r="H7044" i="4"/>
  <c r="I7044" i="4"/>
  <c r="I7373" i="4" l="1"/>
  <c r="H7373" i="4"/>
  <c r="G7373" i="4"/>
  <c r="I7372" i="4"/>
  <c r="H7372" i="4"/>
  <c r="G7372" i="4"/>
  <c r="I7371" i="4"/>
  <c r="H7371" i="4"/>
  <c r="G7371" i="4"/>
  <c r="I7370" i="4"/>
  <c r="H7370" i="4"/>
  <c r="G7370" i="4"/>
  <c r="I7369" i="4"/>
  <c r="H7369" i="4"/>
  <c r="G7369" i="4"/>
  <c r="I7368" i="4"/>
  <c r="H7368" i="4"/>
  <c r="G7368" i="4"/>
  <c r="I7367" i="4"/>
  <c r="H7367" i="4"/>
  <c r="G7367" i="4"/>
  <c r="I7366" i="4"/>
  <c r="H7366" i="4"/>
  <c r="G7366" i="4"/>
  <c r="I7365" i="4"/>
  <c r="H7365" i="4"/>
  <c r="G7365" i="4"/>
  <c r="I7364" i="4"/>
  <c r="H7364" i="4"/>
  <c r="G7364" i="4"/>
  <c r="I7363" i="4"/>
  <c r="H7363" i="4"/>
  <c r="G7363" i="4"/>
  <c r="I7362" i="4"/>
  <c r="H7362" i="4"/>
  <c r="G7362" i="4"/>
  <c r="I7361" i="4"/>
  <c r="H7361" i="4"/>
  <c r="G7361" i="4"/>
  <c r="I7360" i="4"/>
  <c r="H7360" i="4"/>
  <c r="G7360" i="4"/>
  <c r="I7359" i="4"/>
  <c r="H7359" i="4"/>
  <c r="G7359" i="4"/>
  <c r="G7216" i="4"/>
  <c r="H7216" i="4"/>
  <c r="I7216" i="4"/>
  <c r="G7217" i="4"/>
  <c r="H7217" i="4"/>
  <c r="I7217" i="4"/>
  <c r="G7218" i="4"/>
  <c r="H7218" i="4"/>
  <c r="I7218" i="4"/>
  <c r="G7219" i="4"/>
  <c r="H7219" i="4"/>
  <c r="I7219" i="4"/>
  <c r="G7220" i="4"/>
  <c r="H7220" i="4"/>
  <c r="I7220" i="4"/>
  <c r="G7221" i="4"/>
  <c r="H7221" i="4"/>
  <c r="I7221" i="4"/>
  <c r="G7222" i="4"/>
  <c r="H7222" i="4"/>
  <c r="I7222" i="4"/>
  <c r="G7223" i="4"/>
  <c r="H7223" i="4"/>
  <c r="I7223" i="4"/>
  <c r="G7224" i="4"/>
  <c r="H7224" i="4"/>
  <c r="I7224" i="4"/>
  <c r="G7225" i="4"/>
  <c r="H7225" i="4"/>
  <c r="I7225" i="4"/>
  <c r="G7226" i="4"/>
  <c r="H7226" i="4"/>
  <c r="I7226" i="4"/>
  <c r="G7227" i="4"/>
  <c r="H7227" i="4"/>
  <c r="I7227" i="4"/>
  <c r="G7228" i="4"/>
  <c r="H7228" i="4"/>
  <c r="I7228" i="4"/>
  <c r="G7229" i="4"/>
  <c r="H7229" i="4"/>
  <c r="I7229" i="4"/>
  <c r="G7230" i="4"/>
  <c r="H7230" i="4"/>
  <c r="I7230" i="4"/>
  <c r="G7231" i="4"/>
  <c r="H7231" i="4"/>
  <c r="I7231" i="4"/>
  <c r="G7232" i="4"/>
  <c r="H7232" i="4"/>
  <c r="I7232" i="4"/>
  <c r="G7233" i="4"/>
  <c r="H7233" i="4"/>
  <c r="I7233" i="4"/>
  <c r="G7234" i="4"/>
  <c r="H7234" i="4"/>
  <c r="I7234" i="4"/>
  <c r="J7358" i="4" l="1"/>
  <c r="I7358" i="4"/>
  <c r="H7358" i="4"/>
  <c r="G7358" i="4"/>
  <c r="G7357" i="4"/>
  <c r="J7356" i="4"/>
  <c r="I7356" i="4"/>
  <c r="H7356" i="4"/>
  <c r="G7356" i="4"/>
  <c r="J7355" i="4"/>
  <c r="I7355" i="4"/>
  <c r="H7355" i="4"/>
  <c r="G7355" i="4"/>
  <c r="J7354" i="4"/>
  <c r="I7354" i="4"/>
  <c r="H7354" i="4"/>
  <c r="G7354" i="4"/>
  <c r="J7353" i="4"/>
  <c r="I7353" i="4"/>
  <c r="H7353" i="4"/>
  <c r="G7353" i="4"/>
  <c r="J7352" i="4"/>
  <c r="I7352" i="4"/>
  <c r="H7352" i="4"/>
  <c r="G7352" i="4"/>
  <c r="J7351" i="4"/>
  <c r="I7351" i="4"/>
  <c r="H7351" i="4"/>
  <c r="G7351" i="4"/>
  <c r="J7350" i="4"/>
  <c r="I7350" i="4"/>
  <c r="H7350" i="4"/>
  <c r="G7350" i="4"/>
  <c r="J7349" i="4"/>
  <c r="I7349" i="4"/>
  <c r="H7349" i="4"/>
  <c r="G7349" i="4"/>
  <c r="J7348" i="4"/>
  <c r="I7348" i="4"/>
  <c r="H7348" i="4"/>
  <c r="G7348" i="4"/>
  <c r="J7347" i="4"/>
  <c r="I7347" i="4"/>
  <c r="H7347" i="4"/>
  <c r="G7347" i="4"/>
  <c r="J7346" i="4"/>
  <c r="I7346" i="4"/>
  <c r="H7346" i="4"/>
  <c r="G7346" i="4"/>
  <c r="J7345" i="4"/>
  <c r="I7345" i="4"/>
  <c r="H7345" i="4"/>
  <c r="G7345" i="4"/>
  <c r="J7344" i="4"/>
  <c r="I7344" i="4"/>
  <c r="H7344" i="4"/>
  <c r="G7344" i="4"/>
  <c r="J7343" i="4"/>
  <c r="I7343" i="4"/>
  <c r="H7343" i="4"/>
  <c r="G7343" i="4"/>
  <c r="J7342" i="4"/>
  <c r="I7342" i="4"/>
  <c r="H7342" i="4"/>
  <c r="G7342" i="4"/>
  <c r="J7341" i="4"/>
  <c r="I7341" i="4"/>
  <c r="H7341" i="4"/>
  <c r="G7341" i="4"/>
  <c r="J7340" i="4"/>
  <c r="I7340" i="4"/>
  <c r="H7340" i="4"/>
  <c r="G7340" i="4"/>
  <c r="J7339" i="4"/>
  <c r="I7339" i="4"/>
  <c r="H7339" i="4"/>
  <c r="G7339" i="4"/>
  <c r="J7338" i="4"/>
  <c r="I7338" i="4"/>
  <c r="H7338" i="4"/>
  <c r="G7338" i="4"/>
  <c r="J7337" i="4"/>
  <c r="I7337" i="4"/>
  <c r="H7337" i="4"/>
  <c r="G7337" i="4"/>
  <c r="J7336" i="4"/>
  <c r="I7336" i="4"/>
  <c r="H7336" i="4"/>
  <c r="G7336" i="4"/>
  <c r="J7335" i="4"/>
  <c r="I7335" i="4"/>
  <c r="H7335" i="4"/>
  <c r="G7335" i="4"/>
  <c r="J7334" i="4"/>
  <c r="I7334" i="4"/>
  <c r="H7334" i="4"/>
  <c r="G7334" i="4"/>
  <c r="J7333" i="4"/>
  <c r="I7333" i="4"/>
  <c r="H7333" i="4"/>
  <c r="G7333" i="4"/>
  <c r="J7332" i="4"/>
  <c r="I7332" i="4"/>
  <c r="H7332" i="4"/>
  <c r="G7332" i="4"/>
  <c r="J7331" i="4"/>
  <c r="I7331" i="4"/>
  <c r="H7331" i="4"/>
  <c r="G7331" i="4"/>
  <c r="J7330" i="4"/>
  <c r="I7330" i="4"/>
  <c r="H7330" i="4"/>
  <c r="G7330" i="4"/>
  <c r="J7329" i="4"/>
  <c r="I7329" i="4"/>
  <c r="H7329" i="4"/>
  <c r="G7329" i="4"/>
  <c r="J7328" i="4"/>
  <c r="I7328" i="4"/>
  <c r="H7328" i="4"/>
  <c r="G7328" i="4"/>
  <c r="J7327" i="4"/>
  <c r="I7327" i="4"/>
  <c r="H7327" i="4"/>
  <c r="G7327" i="4"/>
  <c r="J7326" i="4"/>
  <c r="I7326" i="4"/>
  <c r="H7326" i="4"/>
  <c r="G7326" i="4"/>
  <c r="J7325" i="4"/>
  <c r="I7325" i="4"/>
  <c r="H7325" i="4"/>
  <c r="G7325" i="4"/>
  <c r="J7324" i="4"/>
  <c r="I7324" i="4"/>
  <c r="H7324" i="4"/>
  <c r="G7324" i="4"/>
  <c r="J7323" i="4"/>
  <c r="I7323" i="4"/>
  <c r="H7323" i="4"/>
  <c r="G7323" i="4"/>
  <c r="J7322" i="4"/>
  <c r="I7322" i="4"/>
  <c r="H7322" i="4"/>
  <c r="G7322" i="4"/>
  <c r="J7321" i="4"/>
  <c r="I7321" i="4"/>
  <c r="H7321" i="4"/>
  <c r="G7321" i="4"/>
  <c r="J7320" i="4"/>
  <c r="I7320" i="4"/>
  <c r="H7320" i="4"/>
  <c r="G7320" i="4"/>
  <c r="J7319" i="4"/>
  <c r="I7319" i="4"/>
  <c r="H7319" i="4"/>
  <c r="G7319" i="4"/>
  <c r="J7318" i="4"/>
  <c r="I7318" i="4"/>
  <c r="H7318" i="4"/>
  <c r="G7318" i="4"/>
  <c r="J7317" i="4"/>
  <c r="I7317" i="4"/>
  <c r="H7317" i="4"/>
  <c r="G7317" i="4"/>
  <c r="J7316" i="4"/>
  <c r="I7316" i="4"/>
  <c r="H7316" i="4"/>
  <c r="G7316" i="4"/>
  <c r="J7315" i="4"/>
  <c r="I7315" i="4"/>
  <c r="H7315" i="4"/>
  <c r="G7315" i="4"/>
  <c r="J7314" i="4"/>
  <c r="I7314" i="4"/>
  <c r="H7314" i="4"/>
  <c r="G7314" i="4"/>
  <c r="J7313" i="4"/>
  <c r="I7313" i="4"/>
  <c r="H7313" i="4"/>
  <c r="G7313" i="4"/>
  <c r="J7312" i="4"/>
  <c r="I7312" i="4"/>
  <c r="H7312" i="4"/>
  <c r="G7312" i="4"/>
  <c r="J7311" i="4"/>
  <c r="I7311" i="4"/>
  <c r="H7311" i="4"/>
  <c r="G7311" i="4"/>
  <c r="J7310" i="4"/>
  <c r="I7310" i="4"/>
  <c r="H7310" i="4"/>
  <c r="G7310" i="4"/>
  <c r="J7309" i="4"/>
  <c r="I7309" i="4"/>
  <c r="H7309" i="4"/>
  <c r="G7309" i="4"/>
  <c r="J7308" i="4"/>
  <c r="I7308" i="4"/>
  <c r="H7308" i="4"/>
  <c r="G7308" i="4"/>
  <c r="J7307" i="4"/>
  <c r="I7307" i="4"/>
  <c r="H7307" i="4"/>
  <c r="G7307" i="4"/>
  <c r="J7306" i="4"/>
  <c r="I7306" i="4"/>
  <c r="H7306" i="4"/>
  <c r="G7306" i="4"/>
  <c r="J7305" i="4"/>
  <c r="I7305" i="4"/>
  <c r="H7305" i="4"/>
  <c r="G7305" i="4"/>
  <c r="J7304" i="4"/>
  <c r="I7304" i="4"/>
  <c r="H7304" i="4"/>
  <c r="G7304" i="4"/>
  <c r="J7303" i="4"/>
  <c r="I7303" i="4"/>
  <c r="H7303" i="4"/>
  <c r="G7303" i="4"/>
  <c r="J7302" i="4"/>
  <c r="I7302" i="4"/>
  <c r="H7302" i="4"/>
  <c r="G7302" i="4"/>
  <c r="J7301" i="4"/>
  <c r="I7301" i="4"/>
  <c r="H7301" i="4"/>
  <c r="G7301" i="4"/>
  <c r="J7300" i="4"/>
  <c r="I7300" i="4"/>
  <c r="H7300" i="4"/>
  <c r="G7300" i="4"/>
  <c r="J7299" i="4"/>
  <c r="I7299" i="4"/>
  <c r="H7299" i="4"/>
  <c r="G7299" i="4"/>
  <c r="J7298" i="4"/>
  <c r="I7298" i="4"/>
  <c r="H7298" i="4"/>
  <c r="G7298" i="4"/>
  <c r="J7297" i="4"/>
  <c r="I7297" i="4"/>
  <c r="H7297" i="4"/>
  <c r="G7297" i="4"/>
  <c r="J7296" i="4"/>
  <c r="I7296" i="4"/>
  <c r="H7296" i="4"/>
  <c r="G7296" i="4"/>
  <c r="J7295" i="4"/>
  <c r="I7295" i="4"/>
  <c r="H7295" i="4"/>
  <c r="G7295" i="4"/>
  <c r="J7294" i="4"/>
  <c r="I7294" i="4"/>
  <c r="H7294" i="4"/>
  <c r="G7294" i="4"/>
  <c r="J7293" i="4"/>
  <c r="I7293" i="4"/>
  <c r="H7293" i="4"/>
  <c r="G7293" i="4"/>
  <c r="J7292" i="4"/>
  <c r="I7292" i="4"/>
  <c r="H7292" i="4"/>
  <c r="G7292" i="4"/>
  <c r="J7291" i="4"/>
  <c r="I7291" i="4"/>
  <c r="H7291" i="4"/>
  <c r="G7291" i="4"/>
  <c r="G6984" i="4"/>
  <c r="G7041" i="4" l="1"/>
  <c r="AA8" i="2"/>
  <c r="I6646" i="4" l="1"/>
  <c r="H6646" i="4"/>
  <c r="G6646" i="4"/>
  <c r="J7290" i="4" l="1"/>
  <c r="I7290" i="4"/>
  <c r="H7290" i="4"/>
  <c r="G7290" i="4"/>
  <c r="J7289" i="4"/>
  <c r="I7289" i="4"/>
  <c r="H7289" i="4"/>
  <c r="G7289" i="4"/>
  <c r="J7288" i="4"/>
  <c r="I7288" i="4"/>
  <c r="H7288" i="4"/>
  <c r="G7288" i="4"/>
  <c r="J7287" i="4"/>
  <c r="I7287" i="4"/>
  <c r="H7287" i="4"/>
  <c r="G7287" i="4"/>
  <c r="J7286" i="4"/>
  <c r="I7286" i="4"/>
  <c r="H7286" i="4"/>
  <c r="G7286" i="4"/>
  <c r="J7285" i="4"/>
  <c r="I7285" i="4"/>
  <c r="H7285" i="4"/>
  <c r="G7285" i="4"/>
  <c r="J7284" i="4"/>
  <c r="I7284" i="4"/>
  <c r="H7284" i="4"/>
  <c r="G7284" i="4"/>
  <c r="J7283" i="4"/>
  <c r="I7283" i="4"/>
  <c r="H7283" i="4"/>
  <c r="G7283" i="4"/>
  <c r="J7282" i="4"/>
  <c r="I7282" i="4"/>
  <c r="H7282" i="4"/>
  <c r="G7282" i="4"/>
  <c r="J7281" i="4"/>
  <c r="I7281" i="4"/>
  <c r="H7281" i="4"/>
  <c r="G7281" i="4"/>
  <c r="J7280" i="4"/>
  <c r="I7280" i="4"/>
  <c r="H7280" i="4"/>
  <c r="G7280" i="4"/>
  <c r="J7279" i="4"/>
  <c r="I7279" i="4"/>
  <c r="H7279" i="4"/>
  <c r="G7279" i="4"/>
  <c r="J7278" i="4"/>
  <c r="I7278" i="4"/>
  <c r="H7278" i="4"/>
  <c r="G7278" i="4"/>
  <c r="J7277" i="4"/>
  <c r="I7277" i="4"/>
  <c r="H7277" i="4"/>
  <c r="G7277" i="4"/>
  <c r="J7276" i="4"/>
  <c r="I7276" i="4"/>
  <c r="H7276" i="4"/>
  <c r="G7276" i="4"/>
  <c r="J7275" i="4"/>
  <c r="I7275" i="4"/>
  <c r="H7275" i="4"/>
  <c r="G7275" i="4"/>
  <c r="J7274" i="4"/>
  <c r="I7274" i="4"/>
  <c r="H7274" i="4"/>
  <c r="G7274" i="4"/>
  <c r="J7273" i="4"/>
  <c r="I7273" i="4"/>
  <c r="H7273" i="4"/>
  <c r="G7273" i="4"/>
  <c r="J7272" i="4"/>
  <c r="I7272" i="4"/>
  <c r="H7272" i="4"/>
  <c r="G7272" i="4"/>
  <c r="J7271" i="4"/>
  <c r="I7271" i="4"/>
  <c r="H7271" i="4"/>
  <c r="G7271" i="4"/>
  <c r="I6439" i="4"/>
  <c r="H6439" i="4"/>
  <c r="H6286" i="4"/>
  <c r="G6279" i="4"/>
  <c r="H6279" i="4"/>
  <c r="I6279" i="4"/>
  <c r="I7051" i="4" l="1"/>
  <c r="G7051" i="4" l="1"/>
  <c r="H7051" i="4"/>
  <c r="AF1727" i="5" l="1"/>
  <c r="AF1726" i="5"/>
  <c r="AF1725" i="5"/>
  <c r="AF1724" i="5"/>
  <c r="AF1723" i="5"/>
  <c r="AF1722" i="5"/>
  <c r="AF1721" i="5"/>
  <c r="AF1720" i="5"/>
  <c r="AF1719" i="5"/>
  <c r="AF1718" i="5"/>
  <c r="AF1717" i="5"/>
  <c r="AF1716" i="5"/>
  <c r="AF1715" i="5"/>
  <c r="AF1714" i="5"/>
  <c r="AF1713" i="5"/>
  <c r="AF1712" i="5"/>
  <c r="AF1711" i="5"/>
  <c r="AF1710" i="5"/>
  <c r="AF1709" i="5"/>
  <c r="AF1708" i="5"/>
  <c r="AF1707" i="5"/>
  <c r="AF1706" i="5"/>
  <c r="AF1705" i="5"/>
  <c r="AF1704" i="5"/>
  <c r="AF1703" i="5"/>
  <c r="AF1702" i="5"/>
  <c r="AF1701" i="5"/>
  <c r="AF1700" i="5"/>
  <c r="AF1699" i="5"/>
  <c r="AF1698" i="5"/>
  <c r="AF1697" i="5"/>
  <c r="AF1696" i="5"/>
  <c r="AF1695" i="5"/>
  <c r="AF1694" i="5"/>
  <c r="AF1693" i="5"/>
  <c r="AF1692" i="5"/>
  <c r="AF1691" i="5"/>
  <c r="AF1690" i="5"/>
  <c r="AF1689" i="5"/>
  <c r="AF1688" i="5"/>
  <c r="AF1687" i="5"/>
  <c r="AF1686" i="5"/>
  <c r="AF1685" i="5"/>
  <c r="AF1684" i="5"/>
  <c r="AF1683" i="5"/>
  <c r="AF1682" i="5"/>
  <c r="AF1681" i="5"/>
  <c r="AF1680" i="5"/>
  <c r="AF1679" i="5"/>
  <c r="AF1678" i="5"/>
  <c r="AF1677" i="5"/>
  <c r="AF1676" i="5"/>
  <c r="AF1675" i="5"/>
  <c r="AF1674" i="5"/>
  <c r="AF1673" i="5"/>
  <c r="AF1672" i="5"/>
  <c r="AF1671" i="5"/>
  <c r="AF1670" i="5"/>
  <c r="AF1669" i="5"/>
  <c r="AF1668" i="5"/>
  <c r="AF1667" i="5"/>
  <c r="AF1666" i="5"/>
  <c r="AF1665" i="5"/>
  <c r="AF1664" i="5"/>
  <c r="AF1663" i="5"/>
  <c r="AF1662" i="5"/>
  <c r="AF1661" i="5"/>
  <c r="AF1660" i="5"/>
  <c r="AF1659" i="5"/>
  <c r="AF1658" i="5"/>
  <c r="AF1657" i="5"/>
  <c r="AF1656" i="5"/>
  <c r="AF1655" i="5"/>
  <c r="AF1654" i="5"/>
  <c r="AF1653" i="5"/>
  <c r="AF1652" i="5"/>
  <c r="AF1651" i="5"/>
  <c r="AF1650" i="5"/>
  <c r="AF1649" i="5"/>
  <c r="AF1648" i="5"/>
  <c r="AF1647" i="5"/>
  <c r="G7137" i="4"/>
  <c r="I7269" i="4" l="1"/>
  <c r="H7269" i="4"/>
  <c r="G7269" i="4"/>
  <c r="G7094" i="4"/>
  <c r="G7095" i="4"/>
  <c r="G7096" i="4"/>
  <c r="G7097" i="4"/>
  <c r="G7098" i="4"/>
  <c r="G7099" i="4"/>
  <c r="G7100" i="4"/>
  <c r="G7101" i="4"/>
  <c r="G7102" i="4"/>
  <c r="G7103" i="4"/>
  <c r="G7104" i="4"/>
  <c r="G7105" i="4"/>
  <c r="G7106" i="4"/>
  <c r="G7107" i="4"/>
  <c r="G7108" i="4"/>
  <c r="G7109" i="4"/>
  <c r="G7110" i="4"/>
  <c r="G7111" i="4"/>
  <c r="G7112" i="4"/>
  <c r="G7113" i="4"/>
  <c r="G7114" i="4"/>
  <c r="G7115" i="4"/>
  <c r="G7116" i="4"/>
  <c r="G7117" i="4"/>
  <c r="G7118" i="4"/>
  <c r="G7119" i="4"/>
  <c r="G7120" i="4"/>
  <c r="G7121" i="4"/>
  <c r="G7122" i="4"/>
  <c r="G7123" i="4"/>
  <c r="G7124" i="4"/>
  <c r="G7125" i="4"/>
  <c r="G7126" i="4"/>
  <c r="G7127" i="4"/>
  <c r="G7128" i="4"/>
  <c r="G7129" i="4"/>
  <c r="G7130" i="4"/>
  <c r="G7131" i="4"/>
  <c r="G7132" i="4"/>
  <c r="G7133" i="4"/>
  <c r="G7134" i="4"/>
  <c r="G7135" i="4"/>
  <c r="G7136" i="4"/>
  <c r="G7138" i="4"/>
  <c r="G7139" i="4"/>
  <c r="G7140" i="4"/>
  <c r="G7141" i="4"/>
  <c r="G7142" i="4"/>
  <c r="G7143" i="4"/>
  <c r="G7144" i="4"/>
  <c r="G7145" i="4"/>
  <c r="G7146" i="4"/>
  <c r="G7147" i="4"/>
  <c r="G7148" i="4"/>
  <c r="G7149" i="4"/>
  <c r="G7150" i="4"/>
  <c r="G7151" i="4"/>
  <c r="G7152" i="4"/>
  <c r="G7153" i="4"/>
  <c r="G7154" i="4"/>
  <c r="G7155" i="4"/>
  <c r="G7156" i="4"/>
  <c r="G7157" i="4"/>
  <c r="G7158" i="4"/>
  <c r="G7159" i="4"/>
  <c r="G7160" i="4"/>
  <c r="G7161" i="4"/>
  <c r="G7162" i="4"/>
  <c r="G7163" i="4"/>
  <c r="G7164" i="4"/>
  <c r="G7165" i="4"/>
  <c r="G7166" i="4"/>
  <c r="G7167" i="4"/>
  <c r="G7168" i="4"/>
  <c r="G7169" i="4"/>
  <c r="G7170" i="4"/>
  <c r="G7171" i="4"/>
  <c r="G7172" i="4"/>
  <c r="G7173" i="4"/>
  <c r="G7174" i="4"/>
  <c r="G7175" i="4"/>
  <c r="G7176" i="4"/>
  <c r="G7177" i="4"/>
  <c r="G7178" i="4"/>
  <c r="G7179" i="4"/>
  <c r="G7180" i="4"/>
  <c r="G7181" i="4"/>
  <c r="G7182" i="4"/>
  <c r="G7183" i="4"/>
  <c r="G7184" i="4"/>
  <c r="G7185" i="4"/>
  <c r="G7186" i="4"/>
  <c r="G7187" i="4"/>
  <c r="G7188" i="4"/>
  <c r="G7189" i="4"/>
  <c r="G7190" i="4"/>
  <c r="G7191" i="4"/>
  <c r="G7192" i="4"/>
  <c r="G7193" i="4"/>
  <c r="G7194" i="4"/>
  <c r="G7195" i="4"/>
  <c r="G7196" i="4"/>
  <c r="G7197" i="4"/>
  <c r="G7198" i="4"/>
  <c r="G7199" i="4"/>
  <c r="G7200" i="4"/>
  <c r="G7201" i="4"/>
  <c r="G7202" i="4"/>
  <c r="G7203" i="4"/>
  <c r="G7204" i="4"/>
  <c r="G7205" i="4"/>
  <c r="G7206" i="4"/>
  <c r="G7207" i="4"/>
  <c r="G7208" i="4"/>
  <c r="G7209" i="4"/>
  <c r="G7210" i="4"/>
  <c r="G7211" i="4"/>
  <c r="G7212" i="4"/>
  <c r="G7213" i="4"/>
  <c r="G7214" i="4"/>
  <c r="G7215" i="4"/>
  <c r="G7235" i="4"/>
  <c r="G7236" i="4"/>
  <c r="G7237" i="4"/>
  <c r="G7238" i="4"/>
  <c r="G7239" i="4"/>
  <c r="G7240" i="4"/>
  <c r="G7241" i="4"/>
  <c r="G7242" i="4"/>
  <c r="G7243" i="4"/>
  <c r="G7244" i="4"/>
  <c r="G7245" i="4"/>
  <c r="G7246" i="4"/>
  <c r="G7247" i="4"/>
  <c r="G7248" i="4"/>
  <c r="G7249" i="4"/>
  <c r="G7250" i="4"/>
  <c r="G7251" i="4"/>
  <c r="G7252" i="4"/>
  <c r="G7253" i="4"/>
  <c r="G7254" i="4"/>
  <c r="G7255" i="4"/>
  <c r="G7256" i="4"/>
  <c r="G7257" i="4"/>
  <c r="G7258" i="4"/>
  <c r="G7259" i="4"/>
  <c r="G7260" i="4"/>
  <c r="G7261" i="4"/>
  <c r="G7262" i="4"/>
  <c r="G7263" i="4"/>
  <c r="G7264" i="4"/>
  <c r="G7265" i="4"/>
  <c r="G7266" i="4"/>
  <c r="G7267" i="4"/>
  <c r="G7268" i="4"/>
  <c r="G7270" i="4"/>
  <c r="I7270" i="4"/>
  <c r="H7270" i="4"/>
  <c r="I7268" i="4"/>
  <c r="H7268" i="4"/>
  <c r="I7267" i="4"/>
  <c r="H7267" i="4"/>
  <c r="I7266" i="4"/>
  <c r="H7266" i="4"/>
  <c r="I7265" i="4"/>
  <c r="H7265" i="4"/>
  <c r="I7264" i="4"/>
  <c r="H7264" i="4"/>
  <c r="I7263" i="4"/>
  <c r="H7263" i="4"/>
  <c r="I7262" i="4"/>
  <c r="H7262" i="4"/>
  <c r="I7261" i="4"/>
  <c r="H7261" i="4"/>
  <c r="I7260" i="4"/>
  <c r="H7260" i="4"/>
  <c r="I7259" i="4"/>
  <c r="H7259" i="4"/>
  <c r="I7258" i="4"/>
  <c r="H7258" i="4"/>
  <c r="I7257" i="4"/>
  <c r="H7257" i="4"/>
  <c r="I7256" i="4"/>
  <c r="H7256" i="4"/>
  <c r="I7255" i="4"/>
  <c r="H7255" i="4"/>
  <c r="I7254" i="4"/>
  <c r="H7254" i="4"/>
  <c r="I7253" i="4"/>
  <c r="H7253" i="4"/>
  <c r="I7252" i="4"/>
  <c r="H7252" i="4"/>
  <c r="I7251" i="4"/>
  <c r="H7251" i="4"/>
  <c r="I7250" i="4"/>
  <c r="H7250" i="4"/>
  <c r="I7249" i="4"/>
  <c r="H7249" i="4"/>
  <c r="I7248" i="4"/>
  <c r="H7248" i="4"/>
  <c r="I7247" i="4"/>
  <c r="H7247" i="4"/>
  <c r="I7246" i="4"/>
  <c r="H7246" i="4"/>
  <c r="I7245" i="4"/>
  <c r="H7245" i="4"/>
  <c r="I7244" i="4"/>
  <c r="H7244" i="4"/>
  <c r="I7243" i="4"/>
  <c r="H7243" i="4"/>
  <c r="I7242" i="4"/>
  <c r="H7242" i="4"/>
  <c r="I7241" i="4"/>
  <c r="H7241" i="4"/>
  <c r="I7240" i="4"/>
  <c r="H7240" i="4"/>
  <c r="I7239" i="4"/>
  <c r="H7239" i="4"/>
  <c r="I7238" i="4"/>
  <c r="H7238" i="4"/>
  <c r="I7237" i="4"/>
  <c r="H7237" i="4"/>
  <c r="I7236" i="4"/>
  <c r="H7236" i="4"/>
  <c r="I7235" i="4"/>
  <c r="H7235" i="4"/>
  <c r="I7215" i="4"/>
  <c r="H7215" i="4"/>
  <c r="I7214" i="4"/>
  <c r="H7214" i="4"/>
  <c r="I7213" i="4"/>
  <c r="H7213" i="4"/>
  <c r="I7212" i="4"/>
  <c r="H7212" i="4"/>
  <c r="I7211" i="4"/>
  <c r="H7211" i="4"/>
  <c r="I7210" i="4"/>
  <c r="H7210" i="4"/>
  <c r="I7209" i="4"/>
  <c r="H7209" i="4"/>
  <c r="I7208" i="4"/>
  <c r="H7208" i="4"/>
  <c r="I7207" i="4"/>
  <c r="H7207" i="4"/>
  <c r="I7206" i="4"/>
  <c r="H7206" i="4"/>
  <c r="I7205" i="4"/>
  <c r="H7205" i="4"/>
  <c r="I7204" i="4"/>
  <c r="H7204" i="4"/>
  <c r="I7203" i="4"/>
  <c r="H7203" i="4"/>
  <c r="I7202" i="4"/>
  <c r="H7202" i="4"/>
  <c r="I7201" i="4"/>
  <c r="H7201" i="4"/>
  <c r="I7200" i="4"/>
  <c r="H7200" i="4"/>
  <c r="I7199" i="4"/>
  <c r="H7199" i="4"/>
  <c r="I7198" i="4"/>
  <c r="H7198" i="4"/>
  <c r="I7197" i="4"/>
  <c r="H7197" i="4"/>
  <c r="I7196" i="4"/>
  <c r="H7196" i="4"/>
  <c r="I7195" i="4"/>
  <c r="H7195" i="4"/>
  <c r="I7194" i="4"/>
  <c r="H7194" i="4"/>
  <c r="I7193" i="4"/>
  <c r="H7193" i="4"/>
  <c r="I7192" i="4"/>
  <c r="H7192" i="4"/>
  <c r="I7191" i="4"/>
  <c r="H7191" i="4"/>
  <c r="I7190" i="4"/>
  <c r="H7190" i="4"/>
  <c r="I7189" i="4"/>
  <c r="H7189" i="4"/>
  <c r="I7188" i="4"/>
  <c r="H7188" i="4"/>
  <c r="I7187" i="4"/>
  <c r="H7187" i="4"/>
  <c r="I7186" i="4"/>
  <c r="H7186" i="4"/>
  <c r="I7185" i="4"/>
  <c r="H7185" i="4"/>
  <c r="I7184" i="4"/>
  <c r="H7184" i="4"/>
  <c r="I7183" i="4"/>
  <c r="H7183" i="4"/>
  <c r="I7182" i="4"/>
  <c r="H7182" i="4"/>
  <c r="I7181" i="4"/>
  <c r="H7181" i="4"/>
  <c r="I7180" i="4"/>
  <c r="H7180" i="4"/>
  <c r="I7179" i="4"/>
  <c r="H7179" i="4"/>
  <c r="I7178" i="4"/>
  <c r="H7178" i="4"/>
  <c r="I7177" i="4"/>
  <c r="H7177" i="4"/>
  <c r="I7176" i="4"/>
  <c r="H7176" i="4"/>
  <c r="I7175" i="4"/>
  <c r="H7175" i="4"/>
  <c r="I7174" i="4"/>
  <c r="H7174" i="4"/>
  <c r="I7173" i="4"/>
  <c r="H7173" i="4"/>
  <c r="I7172" i="4"/>
  <c r="H7172" i="4"/>
  <c r="I7171" i="4"/>
  <c r="H7171" i="4"/>
  <c r="I7170" i="4"/>
  <c r="H7170" i="4"/>
  <c r="I7169" i="4"/>
  <c r="H7169" i="4"/>
  <c r="I7168" i="4"/>
  <c r="H7168" i="4"/>
  <c r="I7167" i="4"/>
  <c r="H7167" i="4"/>
  <c r="I7166" i="4"/>
  <c r="H7166" i="4"/>
  <c r="I7165" i="4"/>
  <c r="H7165" i="4"/>
  <c r="I7164" i="4"/>
  <c r="H7164" i="4"/>
  <c r="I7163" i="4"/>
  <c r="H7163" i="4"/>
  <c r="I7162" i="4"/>
  <c r="H7162" i="4"/>
  <c r="I7161" i="4"/>
  <c r="H7161" i="4"/>
  <c r="I7160" i="4"/>
  <c r="H7160" i="4"/>
  <c r="I7159" i="4"/>
  <c r="H7159" i="4"/>
  <c r="I7158" i="4"/>
  <c r="H7158" i="4"/>
  <c r="I7157" i="4"/>
  <c r="H7157" i="4"/>
  <c r="I7156" i="4"/>
  <c r="H7156" i="4"/>
  <c r="I7155" i="4"/>
  <c r="H7155" i="4"/>
  <c r="I7154" i="4"/>
  <c r="H7154" i="4"/>
  <c r="I7153" i="4"/>
  <c r="H7153" i="4"/>
  <c r="I7152" i="4"/>
  <c r="H7152" i="4"/>
  <c r="I7151" i="4"/>
  <c r="H7151" i="4"/>
  <c r="I7150" i="4"/>
  <c r="H7150" i="4"/>
  <c r="I7149" i="4"/>
  <c r="H7149" i="4"/>
  <c r="I7148" i="4"/>
  <c r="H7148" i="4"/>
  <c r="I7147" i="4"/>
  <c r="H7147" i="4"/>
  <c r="I7146" i="4"/>
  <c r="H7146" i="4"/>
  <c r="I7145" i="4"/>
  <c r="H7145" i="4"/>
  <c r="I7144" i="4"/>
  <c r="H7144" i="4"/>
  <c r="I7143" i="4"/>
  <c r="H7143" i="4"/>
  <c r="I7142" i="4"/>
  <c r="H7142" i="4"/>
  <c r="I7141" i="4"/>
  <c r="H7141" i="4"/>
  <c r="I7140" i="4"/>
  <c r="H7140" i="4"/>
  <c r="I7139" i="4"/>
  <c r="H7139" i="4"/>
  <c r="I7138" i="4"/>
  <c r="H7138" i="4"/>
  <c r="I7137" i="4"/>
  <c r="H7137" i="4"/>
  <c r="I7136" i="4"/>
  <c r="H7136" i="4"/>
  <c r="I7135" i="4"/>
  <c r="H7135" i="4"/>
  <c r="I7134" i="4"/>
  <c r="H7134" i="4"/>
  <c r="I7133" i="4"/>
  <c r="H7133" i="4"/>
  <c r="I7132" i="4"/>
  <c r="H7132" i="4"/>
  <c r="I7131" i="4"/>
  <c r="H7131" i="4"/>
  <c r="I7130" i="4"/>
  <c r="H7130" i="4"/>
  <c r="I7129" i="4"/>
  <c r="H7129" i="4"/>
  <c r="I7128" i="4"/>
  <c r="H7128" i="4"/>
  <c r="I7127" i="4"/>
  <c r="H7127" i="4"/>
  <c r="I7126" i="4"/>
  <c r="H7126" i="4"/>
  <c r="I7125" i="4"/>
  <c r="H7125" i="4"/>
  <c r="I7124" i="4"/>
  <c r="H7124" i="4"/>
  <c r="I7123" i="4"/>
  <c r="H7123" i="4"/>
  <c r="I7122" i="4"/>
  <c r="H7122" i="4"/>
  <c r="I7121" i="4"/>
  <c r="H7121" i="4"/>
  <c r="I7120" i="4"/>
  <c r="H7120" i="4"/>
  <c r="I7119" i="4"/>
  <c r="H7119" i="4"/>
  <c r="I7118" i="4"/>
  <c r="H7118" i="4"/>
  <c r="I7117" i="4"/>
  <c r="H7117" i="4"/>
  <c r="I7116" i="4"/>
  <c r="H7116" i="4"/>
  <c r="I7115" i="4"/>
  <c r="H7115" i="4"/>
  <c r="I7114" i="4"/>
  <c r="H7114" i="4"/>
  <c r="I7113" i="4"/>
  <c r="H7113" i="4"/>
  <c r="I7112" i="4"/>
  <c r="H7112" i="4"/>
  <c r="I7111" i="4"/>
  <c r="H7111" i="4"/>
  <c r="I7110" i="4"/>
  <c r="H7110" i="4"/>
  <c r="I7109" i="4"/>
  <c r="H7109" i="4"/>
  <c r="I7108" i="4"/>
  <c r="H7108" i="4"/>
  <c r="I7107" i="4"/>
  <c r="H7107" i="4"/>
  <c r="I7106" i="4"/>
  <c r="H7106" i="4"/>
  <c r="I7105" i="4"/>
  <c r="H7105" i="4"/>
  <c r="I7104" i="4"/>
  <c r="H7104" i="4"/>
  <c r="G7092" i="4"/>
  <c r="G7091" i="4"/>
  <c r="G7090" i="4"/>
  <c r="G7089" i="4"/>
  <c r="G7088" i="4"/>
  <c r="G7087" i="4"/>
  <c r="G7086" i="4"/>
  <c r="G7085" i="4"/>
  <c r="G7084" i="4"/>
  <c r="G7083" i="4"/>
  <c r="G7082" i="4"/>
  <c r="G7081" i="4"/>
  <c r="G7080" i="4"/>
  <c r="G7079" i="4"/>
  <c r="G7078" i="4"/>
  <c r="G7077" i="4"/>
  <c r="G7076" i="4"/>
  <c r="G7075" i="4"/>
  <c r="G7074" i="4"/>
  <c r="G7073" i="4"/>
  <c r="G7072" i="4"/>
  <c r="G7071" i="4"/>
  <c r="G7070" i="4"/>
  <c r="G7069" i="4"/>
  <c r="G7068" i="4"/>
  <c r="G7067" i="4"/>
  <c r="G7066" i="4"/>
  <c r="G7065" i="4"/>
  <c r="G7064" i="4"/>
  <c r="G7063" i="4"/>
  <c r="G7062" i="4"/>
  <c r="G7061" i="4"/>
  <c r="G7060" i="4"/>
  <c r="G7059" i="4"/>
  <c r="G7058" i="4"/>
  <c r="G7057" i="4"/>
  <c r="G7056" i="4"/>
  <c r="G7055" i="4"/>
  <c r="G7054" i="4"/>
  <c r="G7053" i="4"/>
  <c r="G7052" i="4"/>
  <c r="G7050" i="4"/>
  <c r="G7049" i="4"/>
  <c r="G7048" i="4"/>
  <c r="G7047" i="4"/>
  <c r="G7046" i="4"/>
  <c r="G7045" i="4"/>
  <c r="G7043" i="4"/>
  <c r="G7042" i="4"/>
  <c r="G7040" i="4"/>
  <c r="G7039" i="4"/>
  <c r="G7038" i="4"/>
  <c r="G7037" i="4"/>
  <c r="G7036" i="4"/>
  <c r="G7035" i="4"/>
  <c r="G7034" i="4"/>
  <c r="G7033" i="4"/>
  <c r="G7032" i="4"/>
  <c r="G7031" i="4"/>
  <c r="G7030" i="4"/>
  <c r="G7029" i="4"/>
  <c r="G7028" i="4"/>
  <c r="G7027" i="4"/>
  <c r="G7026" i="4"/>
  <c r="G7025" i="4"/>
  <c r="G7024" i="4"/>
  <c r="G7023" i="4"/>
  <c r="G7022" i="4"/>
  <c r="G7021" i="4"/>
  <c r="G7020" i="4"/>
  <c r="G7019" i="4"/>
  <c r="G7018" i="4"/>
  <c r="G7017" i="4"/>
  <c r="G7016" i="4"/>
  <c r="G7015" i="4"/>
  <c r="G7014" i="4"/>
  <c r="G7013" i="4"/>
  <c r="G7012" i="4"/>
  <c r="G7011" i="4"/>
  <c r="G7010" i="4"/>
  <c r="G7009" i="4"/>
  <c r="G7008" i="4"/>
  <c r="G7007" i="4"/>
  <c r="G7006" i="4"/>
  <c r="G7005" i="4"/>
  <c r="G7004" i="4"/>
  <c r="G7003" i="4"/>
  <c r="G7002" i="4"/>
  <c r="G7001" i="4"/>
  <c r="G7000" i="4"/>
  <c r="G6999" i="4"/>
  <c r="G6998" i="4"/>
  <c r="G6997" i="4"/>
  <c r="G6996" i="4"/>
  <c r="G6995" i="4"/>
  <c r="G6994" i="4"/>
  <c r="G6993" i="4"/>
  <c r="G6992" i="4"/>
  <c r="G6991" i="4"/>
  <c r="G6990" i="4"/>
  <c r="G6989" i="4"/>
  <c r="G6988" i="4"/>
  <c r="G6987" i="4"/>
  <c r="G6986" i="4"/>
  <c r="G6985" i="4"/>
  <c r="G6983" i="4"/>
  <c r="G6982" i="4"/>
  <c r="G6981" i="4"/>
  <c r="G6980" i="4"/>
  <c r="G6979" i="4"/>
  <c r="G6978" i="4"/>
  <c r="G6977" i="4"/>
  <c r="G6976" i="4"/>
  <c r="G6975" i="4"/>
  <c r="G6974" i="4"/>
  <c r="G6973" i="4"/>
  <c r="G6972" i="4"/>
  <c r="G6971" i="4"/>
  <c r="G6970" i="4"/>
  <c r="G6969" i="4"/>
  <c r="G6968" i="4"/>
  <c r="G6967" i="4"/>
  <c r="G6966" i="4"/>
  <c r="G6965" i="4"/>
  <c r="G6964" i="4"/>
  <c r="G6963" i="4"/>
  <c r="G6962" i="4"/>
  <c r="G6961" i="4"/>
  <c r="G6960" i="4"/>
  <c r="G6959" i="4"/>
  <c r="G6958" i="4"/>
  <c r="G6957" i="4"/>
  <c r="G6956" i="4"/>
  <c r="G6955" i="4"/>
  <c r="G6954" i="4"/>
  <c r="G6953" i="4"/>
  <c r="G6952" i="4"/>
  <c r="G6951" i="4"/>
  <c r="G6950" i="4"/>
  <c r="G6949" i="4"/>
  <c r="G6948" i="4"/>
  <c r="G6947" i="4"/>
  <c r="G6946" i="4"/>
  <c r="G6945" i="4"/>
  <c r="G6944" i="4"/>
  <c r="G6943" i="4"/>
  <c r="G6942" i="4"/>
  <c r="G6941" i="4"/>
  <c r="G6940" i="4"/>
  <c r="G6939" i="4"/>
  <c r="G6938" i="4"/>
  <c r="G6937" i="4"/>
  <c r="G6936" i="4"/>
  <c r="G6935" i="4"/>
  <c r="G6934" i="4"/>
  <c r="G6933" i="4"/>
  <c r="G6932" i="4"/>
  <c r="G6931" i="4"/>
  <c r="G6930" i="4"/>
  <c r="G6929" i="4"/>
  <c r="G6928" i="4"/>
  <c r="G6927" i="4"/>
  <c r="G6926" i="4"/>
  <c r="G6925" i="4"/>
  <c r="G6924" i="4"/>
  <c r="G6923" i="4"/>
  <c r="G6922" i="4"/>
  <c r="G6921" i="4"/>
  <c r="G6920" i="4"/>
  <c r="G6919" i="4"/>
  <c r="G6918" i="4"/>
  <c r="G6917" i="4"/>
  <c r="G6916" i="4"/>
  <c r="G6915" i="4"/>
  <c r="G6914" i="4"/>
  <c r="G6913" i="4"/>
  <c r="G6912" i="4"/>
  <c r="G6911" i="4"/>
  <c r="G6910" i="4"/>
  <c r="G6909" i="4"/>
  <c r="G6908" i="4"/>
  <c r="G6907" i="4"/>
  <c r="G6906" i="4"/>
  <c r="G6905" i="4"/>
  <c r="G6904" i="4"/>
  <c r="G6903" i="4"/>
  <c r="G6902" i="4"/>
  <c r="G6901" i="4"/>
  <c r="G6900" i="4"/>
  <c r="G6898" i="4"/>
  <c r="G6897" i="4"/>
  <c r="G6896" i="4"/>
  <c r="G6895" i="4"/>
  <c r="G6894" i="4"/>
  <c r="G6893" i="4"/>
  <c r="G6892" i="4"/>
  <c r="G6891" i="4"/>
  <c r="G6890" i="4"/>
  <c r="G6889" i="4"/>
  <c r="G6888" i="4"/>
  <c r="G6887" i="4"/>
  <c r="G6886" i="4"/>
  <c r="G6885" i="4"/>
  <c r="G6884" i="4"/>
  <c r="G6883" i="4"/>
  <c r="G6882" i="4"/>
  <c r="G6881" i="4"/>
  <c r="G6880" i="4"/>
  <c r="G6879" i="4"/>
  <c r="G6878" i="4"/>
  <c r="G6877" i="4"/>
  <c r="G6876" i="4"/>
  <c r="G6875" i="4"/>
  <c r="G6874" i="4"/>
  <c r="G6873" i="4"/>
  <c r="G6872" i="4"/>
  <c r="G6871" i="4"/>
  <c r="G6870" i="4"/>
  <c r="G6869" i="4"/>
  <c r="G6868" i="4"/>
  <c r="G6867" i="4"/>
  <c r="G6866" i="4"/>
  <c r="G6865" i="4"/>
  <c r="G6864" i="4"/>
  <c r="G6863" i="4"/>
  <c r="G6862" i="4"/>
  <c r="G6861" i="4"/>
  <c r="G6860" i="4"/>
  <c r="G6859" i="4"/>
  <c r="G6858" i="4"/>
  <c r="G6857" i="4"/>
  <c r="G6856" i="4"/>
  <c r="G6855" i="4"/>
  <c r="G6854" i="4"/>
  <c r="G6853" i="4"/>
  <c r="G6852" i="4"/>
  <c r="G6851" i="4"/>
  <c r="G6850" i="4"/>
  <c r="G6849" i="4"/>
  <c r="G6848" i="4"/>
  <c r="G6847" i="4"/>
  <c r="G6846" i="4"/>
  <c r="G6845" i="4"/>
  <c r="G6844" i="4"/>
  <c r="G6843" i="4"/>
  <c r="G6842" i="4"/>
  <c r="G6841" i="4"/>
  <c r="G6840" i="4"/>
  <c r="G6839" i="4"/>
  <c r="G6838" i="4"/>
  <c r="G6837" i="4"/>
  <c r="G6836" i="4"/>
  <c r="G6835" i="4"/>
  <c r="G6834" i="4"/>
  <c r="G6833" i="4"/>
  <c r="G6832" i="4"/>
  <c r="G6831" i="4"/>
  <c r="G6830" i="4"/>
  <c r="G6829" i="4"/>
  <c r="G6828" i="4"/>
  <c r="G6827" i="4"/>
  <c r="G6826" i="4"/>
  <c r="G6825" i="4"/>
  <c r="G6824" i="4"/>
  <c r="G6823" i="4"/>
  <c r="G6822" i="4"/>
  <c r="G6821" i="4"/>
  <c r="G6820" i="4"/>
  <c r="G6819" i="4"/>
  <c r="G6818" i="4"/>
  <c r="G6817" i="4"/>
  <c r="G6816" i="4"/>
  <c r="G6815" i="4"/>
  <c r="G6814" i="4"/>
  <c r="G6813" i="4"/>
  <c r="G6812" i="4"/>
  <c r="G6811" i="4"/>
  <c r="G6810" i="4"/>
  <c r="G6809" i="4"/>
  <c r="G6808" i="4"/>
  <c r="G6807" i="4"/>
  <c r="G6806" i="4"/>
  <c r="G6805" i="4"/>
  <c r="G6804" i="4"/>
  <c r="G6803" i="4"/>
  <c r="G6802" i="4"/>
  <c r="G6801" i="4"/>
  <c r="G6800" i="4"/>
  <c r="G6799" i="4"/>
  <c r="G6798" i="4"/>
  <c r="G6797" i="4"/>
  <c r="G6796" i="4"/>
  <c r="G6795" i="4"/>
  <c r="G6794" i="4"/>
  <c r="G6793" i="4"/>
  <c r="G6792" i="4"/>
  <c r="G6791" i="4"/>
  <c r="G6790" i="4"/>
  <c r="G6789" i="4"/>
  <c r="G6788" i="4"/>
  <c r="G6787" i="4"/>
  <c r="G6786" i="4"/>
  <c r="G6785" i="4"/>
  <c r="G6784" i="4"/>
  <c r="G6783" i="4"/>
  <c r="G6782" i="4"/>
  <c r="G6781" i="4"/>
  <c r="G6780" i="4"/>
  <c r="G6779" i="4"/>
  <c r="G6778" i="4"/>
  <c r="G6777" i="4"/>
  <c r="G6776" i="4"/>
  <c r="G6775" i="4"/>
  <c r="G6774" i="4"/>
  <c r="G6773" i="4"/>
  <c r="G6772" i="4"/>
  <c r="G6771" i="4"/>
  <c r="G6770" i="4"/>
  <c r="G6769" i="4"/>
  <c r="G6768" i="4"/>
  <c r="G6767" i="4"/>
  <c r="G6766" i="4"/>
  <c r="G6765" i="4"/>
  <c r="G6764" i="4"/>
  <c r="G6763" i="4"/>
  <c r="G6762" i="4"/>
  <c r="G6761" i="4"/>
  <c r="G6760" i="4"/>
  <c r="G6759" i="4"/>
  <c r="G6758" i="4"/>
  <c r="G6757" i="4"/>
  <c r="G6756" i="4"/>
  <c r="G6755" i="4"/>
  <c r="G6754" i="4"/>
  <c r="G6753" i="4"/>
  <c r="G6752" i="4"/>
  <c r="G6751" i="4"/>
  <c r="G6750" i="4"/>
  <c r="G6749" i="4"/>
  <c r="G6748" i="4"/>
  <c r="G6747" i="4"/>
  <c r="G6746" i="4"/>
  <c r="G6745" i="4"/>
  <c r="G6744" i="4"/>
  <c r="G6743" i="4"/>
  <c r="G6742" i="4"/>
  <c r="G6741" i="4"/>
  <c r="G6740" i="4"/>
  <c r="G6739" i="4"/>
  <c r="G6738" i="4"/>
  <c r="G6737" i="4"/>
  <c r="G6736" i="4"/>
  <c r="G6735" i="4"/>
  <c r="G6734" i="4"/>
  <c r="G6733" i="4"/>
  <c r="G6732" i="4"/>
  <c r="G6731" i="4"/>
  <c r="G6730" i="4"/>
  <c r="G6729" i="4"/>
  <c r="G6728" i="4"/>
  <c r="G6727" i="4"/>
  <c r="G6726" i="4"/>
  <c r="G6725" i="4"/>
  <c r="G6724" i="4"/>
  <c r="G6723" i="4"/>
  <c r="G6722" i="4"/>
  <c r="G6721" i="4"/>
  <c r="G6720" i="4"/>
  <c r="G6719" i="4"/>
  <c r="G6718" i="4"/>
  <c r="G6717" i="4"/>
  <c r="G6716" i="4"/>
  <c r="G6715" i="4"/>
  <c r="G6714" i="4"/>
  <c r="G6713" i="4"/>
  <c r="G6712" i="4"/>
  <c r="G6702" i="4"/>
  <c r="G6701" i="4"/>
  <c r="G6700" i="4"/>
  <c r="G6699" i="4"/>
  <c r="G6698" i="4"/>
  <c r="G6697" i="4"/>
  <c r="G6696" i="4"/>
  <c r="G6695" i="4"/>
  <c r="G6694" i="4"/>
  <c r="G6693" i="4"/>
  <c r="I7037" i="4"/>
  <c r="H7037" i="4"/>
  <c r="I7103" i="4" l="1"/>
  <c r="H7103" i="4"/>
  <c r="I7102" i="4"/>
  <c r="H7102" i="4"/>
  <c r="I7101" i="4"/>
  <c r="H7101" i="4"/>
  <c r="I7100" i="4"/>
  <c r="H7100" i="4"/>
  <c r="I7099" i="4"/>
  <c r="H7099" i="4"/>
  <c r="I7098" i="4"/>
  <c r="H7098" i="4"/>
  <c r="I7097" i="4"/>
  <c r="H7097" i="4"/>
  <c r="I7096" i="4"/>
  <c r="H7096" i="4"/>
  <c r="I7095" i="4"/>
  <c r="H7095" i="4"/>
  <c r="I7094" i="4"/>
  <c r="H7094" i="4"/>
  <c r="I7093" i="4"/>
  <c r="H7093" i="4"/>
  <c r="G7093" i="4"/>
  <c r="K9" i="2"/>
  <c r="W9" i="2" s="1"/>
  <c r="AF1646" i="5" l="1"/>
  <c r="AF1645" i="5"/>
  <c r="AF1644" i="5"/>
  <c r="H6693" i="4"/>
  <c r="I6693" i="4"/>
  <c r="H6694" i="4"/>
  <c r="I6694" i="4"/>
  <c r="H6695" i="4"/>
  <c r="I6695" i="4"/>
  <c r="H6696" i="4"/>
  <c r="I6696" i="4"/>
  <c r="H6697" i="4"/>
  <c r="I6697" i="4"/>
  <c r="H6698" i="4"/>
  <c r="I6698" i="4"/>
  <c r="H6699" i="4"/>
  <c r="I6699" i="4"/>
  <c r="H6700" i="4"/>
  <c r="I6700" i="4"/>
  <c r="H6701" i="4"/>
  <c r="I6701" i="4"/>
  <c r="H6702" i="4"/>
  <c r="I6702" i="4"/>
  <c r="H6774" i="4" l="1"/>
  <c r="I6774" i="4"/>
  <c r="J6774" i="4"/>
  <c r="H6756" i="4"/>
  <c r="I6756" i="4"/>
  <c r="J6756" i="4"/>
  <c r="H6747" i="4" l="1"/>
  <c r="I6747" i="4"/>
  <c r="J6747" i="4"/>
  <c r="I7092" i="4" l="1"/>
  <c r="H7092" i="4"/>
  <c r="I7091" i="4"/>
  <c r="H7091" i="4"/>
  <c r="I7090" i="4"/>
  <c r="H7090" i="4"/>
  <c r="I7089" i="4"/>
  <c r="H7089" i="4"/>
  <c r="I7088" i="4"/>
  <c r="H7088" i="4"/>
  <c r="I7087" i="4"/>
  <c r="H7087" i="4"/>
  <c r="I7086" i="4"/>
  <c r="H7086" i="4"/>
  <c r="I7085" i="4"/>
  <c r="H7085" i="4"/>
  <c r="I7084" i="4"/>
  <c r="H7084" i="4"/>
  <c r="I7083" i="4"/>
  <c r="H7083" i="4"/>
  <c r="I7082" i="4"/>
  <c r="H7082" i="4"/>
  <c r="I7081" i="4"/>
  <c r="H7081" i="4"/>
  <c r="I7080" i="4"/>
  <c r="H7080" i="4"/>
  <c r="I7079" i="4"/>
  <c r="H7079" i="4"/>
  <c r="I7078" i="4"/>
  <c r="H7078" i="4"/>
  <c r="I7077" i="4"/>
  <c r="H7077" i="4"/>
  <c r="I7076" i="4"/>
  <c r="H7076" i="4"/>
  <c r="I7075" i="4"/>
  <c r="H7075" i="4"/>
  <c r="I7074" i="4"/>
  <c r="H7074" i="4"/>
  <c r="I7073" i="4"/>
  <c r="H7073" i="4"/>
  <c r="I7072" i="4"/>
  <c r="H7072" i="4"/>
  <c r="I7071" i="4"/>
  <c r="H7071" i="4"/>
  <c r="I7070" i="4"/>
  <c r="H7070" i="4"/>
  <c r="I7069" i="4"/>
  <c r="H7069" i="4"/>
  <c r="I7068" i="4"/>
  <c r="H7068" i="4"/>
  <c r="I7067" i="4"/>
  <c r="H7067" i="4"/>
  <c r="I7066" i="4"/>
  <c r="H7066" i="4"/>
  <c r="I7065" i="4"/>
  <c r="H7065" i="4"/>
  <c r="I7064" i="4"/>
  <c r="H7064" i="4"/>
  <c r="I7063" i="4"/>
  <c r="H7063" i="4"/>
  <c r="I7062" i="4"/>
  <c r="H7062" i="4"/>
  <c r="I7061" i="4"/>
  <c r="H7061" i="4"/>
  <c r="I7060" i="4"/>
  <c r="H7060" i="4"/>
  <c r="I7059" i="4"/>
  <c r="H7059" i="4"/>
  <c r="I7058" i="4"/>
  <c r="H7058" i="4"/>
  <c r="I7057" i="4"/>
  <c r="H7057" i="4"/>
  <c r="I7056" i="4"/>
  <c r="H7056" i="4"/>
  <c r="I7055" i="4"/>
  <c r="H7055" i="4"/>
  <c r="I7054" i="4"/>
  <c r="H7054" i="4"/>
  <c r="I7053" i="4"/>
  <c r="H7053" i="4"/>
  <c r="I7052" i="4"/>
  <c r="H7052" i="4"/>
  <c r="I7050" i="4"/>
  <c r="H7050" i="4"/>
  <c r="I7049" i="4"/>
  <c r="H7049" i="4"/>
  <c r="I7048" i="4"/>
  <c r="H7048" i="4"/>
  <c r="I7047" i="4"/>
  <c r="H7047" i="4"/>
  <c r="I7046" i="4"/>
  <c r="H7046" i="4"/>
  <c r="I7045" i="4"/>
  <c r="H7045" i="4"/>
  <c r="I7043" i="4"/>
  <c r="H7043" i="4"/>
  <c r="I7042" i="4"/>
  <c r="H7042" i="4"/>
  <c r="I7041" i="4"/>
  <c r="H7041" i="4"/>
  <c r="I7040" i="4"/>
  <c r="H7040" i="4"/>
  <c r="I7039" i="4"/>
  <c r="H7039" i="4"/>
  <c r="I7038" i="4"/>
  <c r="H7038" i="4"/>
  <c r="I7036" i="4"/>
  <c r="H7036" i="4"/>
  <c r="I7035" i="4"/>
  <c r="H7035" i="4"/>
  <c r="I7034" i="4"/>
  <c r="H7034" i="4"/>
  <c r="I7033" i="4"/>
  <c r="H7033" i="4"/>
  <c r="I7032" i="4"/>
  <c r="H7032" i="4"/>
  <c r="I7031" i="4"/>
  <c r="H7031" i="4"/>
  <c r="I7030" i="4"/>
  <c r="H7030" i="4"/>
  <c r="I7029" i="4"/>
  <c r="H7029" i="4"/>
  <c r="I7028" i="4"/>
  <c r="H7028" i="4"/>
  <c r="I7027" i="4"/>
  <c r="H7027" i="4"/>
  <c r="I7026" i="4"/>
  <c r="H7026" i="4"/>
  <c r="I7025" i="4"/>
  <c r="H7025" i="4"/>
  <c r="I7024" i="4"/>
  <c r="H7024" i="4"/>
  <c r="I7023" i="4"/>
  <c r="H7023" i="4"/>
  <c r="I7022" i="4"/>
  <c r="H7022" i="4"/>
  <c r="I7021" i="4"/>
  <c r="H7021" i="4"/>
  <c r="I7020" i="4"/>
  <c r="H7020" i="4"/>
  <c r="I7019" i="4"/>
  <c r="H7019" i="4"/>
  <c r="I7018" i="4"/>
  <c r="H7018" i="4"/>
  <c r="I7017" i="4"/>
  <c r="H7017" i="4"/>
  <c r="I7016" i="4"/>
  <c r="H7016" i="4"/>
  <c r="I7015" i="4"/>
  <c r="H7015" i="4"/>
  <c r="I7014" i="4"/>
  <c r="H7014" i="4"/>
  <c r="I7013" i="4"/>
  <c r="H7013" i="4"/>
  <c r="I7012" i="4"/>
  <c r="H7012" i="4"/>
  <c r="I7011" i="4"/>
  <c r="H7011" i="4"/>
  <c r="I7010" i="4"/>
  <c r="H7010" i="4"/>
  <c r="I7009" i="4"/>
  <c r="H7009" i="4"/>
  <c r="I7008" i="4"/>
  <c r="H7008" i="4"/>
  <c r="I7007" i="4"/>
  <c r="H7007" i="4"/>
  <c r="I7006" i="4"/>
  <c r="H7006" i="4"/>
  <c r="I7005" i="4"/>
  <c r="H7005" i="4"/>
  <c r="I7004" i="4"/>
  <c r="H7004" i="4"/>
  <c r="I7003" i="4"/>
  <c r="H7003" i="4"/>
  <c r="I7002" i="4"/>
  <c r="H7002" i="4"/>
  <c r="I7001" i="4"/>
  <c r="H7001" i="4"/>
  <c r="I6691" i="4"/>
  <c r="H6691" i="4"/>
  <c r="J7000" i="4" l="1"/>
  <c r="I7000" i="4"/>
  <c r="H7000" i="4"/>
  <c r="J6999" i="4"/>
  <c r="I6999" i="4"/>
  <c r="H6999" i="4"/>
  <c r="J6998" i="4"/>
  <c r="I6998" i="4"/>
  <c r="H6998" i="4"/>
  <c r="J6997" i="4"/>
  <c r="I6997" i="4"/>
  <c r="H6997" i="4"/>
  <c r="J6996" i="4"/>
  <c r="I6996" i="4"/>
  <c r="H6996" i="4"/>
  <c r="J6995" i="4"/>
  <c r="I6995" i="4"/>
  <c r="H6995" i="4"/>
  <c r="J6994" i="4"/>
  <c r="I6994" i="4"/>
  <c r="H6994" i="4"/>
  <c r="J6993" i="4"/>
  <c r="I6993" i="4"/>
  <c r="H6993" i="4"/>
  <c r="J6992" i="4"/>
  <c r="I6992" i="4"/>
  <c r="H6992" i="4"/>
  <c r="J6991" i="4"/>
  <c r="I6991" i="4"/>
  <c r="H6991" i="4"/>
  <c r="J6990" i="4"/>
  <c r="I6990" i="4"/>
  <c r="H6990" i="4"/>
  <c r="J6989" i="4"/>
  <c r="I6989" i="4"/>
  <c r="H6989" i="4"/>
  <c r="J6988" i="4"/>
  <c r="I6988" i="4"/>
  <c r="H6988" i="4"/>
  <c r="J6987" i="4"/>
  <c r="I6987" i="4"/>
  <c r="H6987" i="4"/>
  <c r="J6986" i="4"/>
  <c r="I6986" i="4"/>
  <c r="H6986" i="4"/>
  <c r="J6985" i="4"/>
  <c r="I6985" i="4"/>
  <c r="H6985" i="4"/>
  <c r="J6983" i="4"/>
  <c r="I6983" i="4"/>
  <c r="H6983" i="4"/>
  <c r="J6982" i="4"/>
  <c r="I6982" i="4"/>
  <c r="H6982" i="4"/>
  <c r="J6981" i="4"/>
  <c r="I6981" i="4"/>
  <c r="H6981" i="4"/>
  <c r="J6980" i="4"/>
  <c r="I6980" i="4"/>
  <c r="H6980" i="4"/>
  <c r="J6979" i="4"/>
  <c r="I6979" i="4"/>
  <c r="H6979" i="4"/>
  <c r="J6978" i="4"/>
  <c r="I6978" i="4"/>
  <c r="H6978" i="4"/>
  <c r="J6977" i="4"/>
  <c r="I6977" i="4"/>
  <c r="H6977" i="4"/>
  <c r="J6976" i="4"/>
  <c r="I6976" i="4"/>
  <c r="H6976" i="4"/>
  <c r="J6975" i="4" l="1"/>
  <c r="I6975" i="4"/>
  <c r="H6975" i="4"/>
  <c r="J6974" i="4"/>
  <c r="I6974" i="4"/>
  <c r="H6974" i="4"/>
  <c r="J6973" i="4"/>
  <c r="I6973" i="4"/>
  <c r="H6973" i="4"/>
  <c r="J6972" i="4"/>
  <c r="I6972" i="4"/>
  <c r="H6972" i="4"/>
  <c r="J6971" i="4"/>
  <c r="I6971" i="4"/>
  <c r="H6971" i="4"/>
  <c r="J6970" i="4"/>
  <c r="I6970" i="4"/>
  <c r="H6970" i="4"/>
  <c r="J6969" i="4"/>
  <c r="I6969" i="4"/>
  <c r="H6969" i="4"/>
  <c r="J6968" i="4"/>
  <c r="I6968" i="4"/>
  <c r="H6968" i="4"/>
  <c r="J6967" i="4"/>
  <c r="I6967" i="4"/>
  <c r="H6967" i="4"/>
  <c r="J6966" i="4"/>
  <c r="I6966" i="4"/>
  <c r="H6966" i="4"/>
  <c r="J6965" i="4"/>
  <c r="I6965" i="4"/>
  <c r="H6965" i="4"/>
  <c r="J6964" i="4"/>
  <c r="I6964" i="4"/>
  <c r="H6964" i="4"/>
  <c r="J6963" i="4"/>
  <c r="I6963" i="4"/>
  <c r="H6963" i="4"/>
  <c r="J6962" i="4"/>
  <c r="I6962" i="4"/>
  <c r="H6962" i="4"/>
  <c r="J6961" i="4"/>
  <c r="I6961" i="4"/>
  <c r="H6961" i="4"/>
  <c r="J6960" i="4"/>
  <c r="I6960" i="4"/>
  <c r="H6960" i="4"/>
  <c r="J6959" i="4"/>
  <c r="I6959" i="4"/>
  <c r="H6959" i="4"/>
  <c r="J6958" i="4"/>
  <c r="I6958" i="4"/>
  <c r="H6958" i="4"/>
  <c r="J6957" i="4"/>
  <c r="I6957" i="4"/>
  <c r="H6957" i="4"/>
  <c r="J6956" i="4"/>
  <c r="I6956" i="4"/>
  <c r="H6956" i="4"/>
  <c r="J6955" i="4"/>
  <c r="I6955" i="4"/>
  <c r="H6955" i="4"/>
  <c r="J6954" i="4"/>
  <c r="I6954" i="4"/>
  <c r="H6954" i="4"/>
  <c r="J6953" i="4"/>
  <c r="I6953" i="4"/>
  <c r="H6953" i="4"/>
  <c r="J6952" i="4"/>
  <c r="I6952" i="4"/>
  <c r="H6952" i="4"/>
  <c r="J6951" i="4"/>
  <c r="I6951" i="4"/>
  <c r="H6951" i="4"/>
  <c r="J6950" i="4"/>
  <c r="I6950" i="4"/>
  <c r="H6950" i="4"/>
  <c r="J6949" i="4"/>
  <c r="I6949" i="4"/>
  <c r="H6949" i="4"/>
  <c r="J6948" i="4"/>
  <c r="I6948" i="4"/>
  <c r="H6948" i="4"/>
  <c r="J6947" i="4"/>
  <c r="I6947" i="4"/>
  <c r="H6947" i="4"/>
  <c r="J6946" i="4"/>
  <c r="I6946" i="4"/>
  <c r="H6946" i="4"/>
  <c r="J6945" i="4"/>
  <c r="I6945" i="4"/>
  <c r="H6945" i="4"/>
  <c r="J6944" i="4"/>
  <c r="I6944" i="4"/>
  <c r="H6944" i="4"/>
  <c r="J6943" i="4"/>
  <c r="I6943" i="4"/>
  <c r="H6943" i="4"/>
  <c r="J6942" i="4"/>
  <c r="I6942" i="4"/>
  <c r="H6942" i="4"/>
  <c r="J6941" i="4"/>
  <c r="I6941" i="4"/>
  <c r="H6941" i="4"/>
  <c r="J6940" i="4"/>
  <c r="I6940" i="4"/>
  <c r="H6940" i="4"/>
  <c r="J6939" i="4"/>
  <c r="I6939" i="4"/>
  <c r="H6939" i="4"/>
  <c r="J6938" i="4"/>
  <c r="I6938" i="4"/>
  <c r="H6938" i="4"/>
  <c r="J6937" i="4"/>
  <c r="I6937" i="4"/>
  <c r="H6937" i="4"/>
  <c r="J6936" i="4"/>
  <c r="I6936" i="4"/>
  <c r="H6936" i="4"/>
  <c r="J6935" i="4"/>
  <c r="I6935" i="4"/>
  <c r="H6935" i="4"/>
  <c r="J6934" i="4"/>
  <c r="I6934" i="4"/>
  <c r="H6934" i="4"/>
  <c r="J6933" i="4"/>
  <c r="I6933" i="4"/>
  <c r="H6933" i="4"/>
  <c r="J6932" i="4"/>
  <c r="I6932" i="4"/>
  <c r="H6932" i="4"/>
  <c r="J6931" i="4"/>
  <c r="I6931" i="4"/>
  <c r="H6931" i="4"/>
  <c r="J6930" i="4"/>
  <c r="I6930" i="4"/>
  <c r="H6930" i="4"/>
  <c r="J6929" i="4"/>
  <c r="I6929" i="4"/>
  <c r="H6929" i="4"/>
  <c r="J6928" i="4"/>
  <c r="I6928" i="4"/>
  <c r="H6928" i="4"/>
  <c r="J6927" i="4"/>
  <c r="I6927" i="4"/>
  <c r="H6927" i="4"/>
  <c r="J6926" i="4"/>
  <c r="I6926" i="4"/>
  <c r="H6926" i="4"/>
  <c r="J6925" i="4"/>
  <c r="I6925" i="4"/>
  <c r="H6925" i="4"/>
  <c r="J6924" i="4"/>
  <c r="I6924" i="4"/>
  <c r="H6924" i="4"/>
  <c r="J6923" i="4"/>
  <c r="I6923" i="4"/>
  <c r="H6923" i="4"/>
  <c r="J6922" i="4"/>
  <c r="I6922" i="4"/>
  <c r="H6922" i="4"/>
  <c r="J6921" i="4"/>
  <c r="I6921" i="4"/>
  <c r="H6921" i="4"/>
  <c r="J6920" i="4"/>
  <c r="I6920" i="4"/>
  <c r="H6920" i="4"/>
  <c r="J6919" i="4"/>
  <c r="I6919" i="4"/>
  <c r="H6919" i="4"/>
  <c r="J6918" i="4"/>
  <c r="I6918" i="4"/>
  <c r="H6918" i="4"/>
  <c r="J6917" i="4" l="1"/>
  <c r="I6917" i="4"/>
  <c r="H6917" i="4"/>
  <c r="J6916" i="4"/>
  <c r="I6916" i="4"/>
  <c r="H6916" i="4"/>
  <c r="J6915" i="4"/>
  <c r="I6915" i="4"/>
  <c r="H6915" i="4"/>
  <c r="J6914" i="4"/>
  <c r="I6914" i="4"/>
  <c r="H6914" i="4"/>
  <c r="J6913" i="4"/>
  <c r="I6913" i="4"/>
  <c r="H6913" i="4"/>
  <c r="J6912" i="4"/>
  <c r="I6912" i="4"/>
  <c r="H6912" i="4"/>
  <c r="J6911" i="4"/>
  <c r="I6911" i="4"/>
  <c r="H6911" i="4"/>
  <c r="J6910" i="4"/>
  <c r="I6910" i="4"/>
  <c r="H6910" i="4"/>
  <c r="J6909" i="4"/>
  <c r="I6909" i="4"/>
  <c r="H6909" i="4"/>
  <c r="J6908" i="4"/>
  <c r="I6908" i="4"/>
  <c r="H6908" i="4"/>
  <c r="J6907" i="4"/>
  <c r="I6907" i="4"/>
  <c r="H6907" i="4"/>
  <c r="J6906" i="4"/>
  <c r="I6906" i="4"/>
  <c r="H6906" i="4"/>
  <c r="J6905" i="4"/>
  <c r="I6905" i="4"/>
  <c r="H6905" i="4"/>
  <c r="J6904" i="4"/>
  <c r="I6904" i="4"/>
  <c r="H6904" i="4"/>
  <c r="J6903" i="4"/>
  <c r="I6903" i="4"/>
  <c r="H6903" i="4"/>
  <c r="J6902" i="4"/>
  <c r="I6902" i="4"/>
  <c r="H6902" i="4"/>
  <c r="J6901" i="4"/>
  <c r="I6901" i="4"/>
  <c r="H6901" i="4"/>
  <c r="J6900" i="4"/>
  <c r="I6900" i="4"/>
  <c r="H6900" i="4"/>
  <c r="J6899" i="4"/>
  <c r="I6899" i="4"/>
  <c r="H6899" i="4"/>
  <c r="J6898" i="4"/>
  <c r="I6898" i="4"/>
  <c r="H6898" i="4"/>
  <c r="I6687" i="4"/>
  <c r="H6687" i="4"/>
  <c r="G6687" i="4"/>
  <c r="J6556" i="4"/>
  <c r="I6556" i="4"/>
  <c r="H6556" i="4"/>
  <c r="G6556" i="4"/>
  <c r="L6155" i="4" l="1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54" i="4"/>
  <c r="L6153" i="4"/>
  <c r="L6152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58" i="4"/>
  <c r="AF1640" i="5" l="1"/>
  <c r="AF1639" i="5"/>
  <c r="AF1638" i="5"/>
  <c r="AF1637" i="5"/>
  <c r="AF1636" i="5"/>
  <c r="AF1635" i="5"/>
  <c r="AF1634" i="5"/>
  <c r="AF1633" i="5"/>
  <c r="AF1632" i="5"/>
  <c r="AF1631" i="5"/>
  <c r="AF1630" i="5"/>
  <c r="AF1629" i="5"/>
  <c r="AF1628" i="5"/>
  <c r="AF1627" i="5"/>
  <c r="AF1626" i="5"/>
  <c r="AF1625" i="5"/>
  <c r="AF1624" i="5"/>
  <c r="AF1623" i="5"/>
  <c r="AF1643" i="5"/>
  <c r="AF1642" i="5"/>
  <c r="AF1641" i="5"/>
  <c r="AF1622" i="5"/>
  <c r="AF1621" i="5"/>
  <c r="AF1620" i="5"/>
  <c r="AF1619" i="5"/>
  <c r="AF1618" i="5"/>
  <c r="AF1617" i="5"/>
  <c r="AF1616" i="5"/>
  <c r="AF1615" i="5"/>
  <c r="AF1614" i="5"/>
  <c r="AF1613" i="5"/>
  <c r="AF1612" i="5"/>
  <c r="AF1611" i="5"/>
  <c r="AF1610" i="5"/>
  <c r="AF1609" i="5"/>
  <c r="AF1608" i="5"/>
  <c r="AF1607" i="5"/>
  <c r="AF1606" i="5"/>
  <c r="AF1605" i="5"/>
  <c r="AF1604" i="5"/>
  <c r="AF1603" i="5"/>
  <c r="AF1602" i="5"/>
  <c r="AF1601" i="5"/>
  <c r="AF1600" i="5"/>
  <c r="AF1599" i="5"/>
  <c r="AF1598" i="5"/>
  <c r="AF1597" i="5"/>
  <c r="AF1596" i="5"/>
  <c r="AF1595" i="5"/>
  <c r="AF1594" i="5"/>
  <c r="AF1593" i="5"/>
  <c r="AF1592" i="5"/>
  <c r="AF1591" i="5"/>
  <c r="AF1590" i="5"/>
  <c r="AF1589" i="5"/>
  <c r="AF1588" i="5"/>
  <c r="AF1587" i="5"/>
  <c r="AF1586" i="5"/>
  <c r="AF1585" i="5"/>
  <c r="AF1584" i="5"/>
  <c r="AF1583" i="5"/>
  <c r="AF1582" i="5"/>
  <c r="AF1581" i="5"/>
  <c r="AF1580" i="5"/>
  <c r="AF1579" i="5"/>
  <c r="AF1578" i="5"/>
  <c r="AF1577" i="5"/>
  <c r="AF1576" i="5"/>
  <c r="AF1575" i="5"/>
  <c r="AF1574" i="5"/>
  <c r="AF1573" i="5"/>
  <c r="AF1572" i="5"/>
  <c r="AF1571" i="5"/>
  <c r="AF1570" i="5"/>
  <c r="AF1569" i="5"/>
  <c r="AF1568" i="5"/>
  <c r="AF1567" i="5"/>
  <c r="AF1566" i="5"/>
  <c r="AF1565" i="5"/>
  <c r="AF1564" i="5"/>
  <c r="AF1563" i="5"/>
  <c r="I6897" i="4"/>
  <c r="H6897" i="4"/>
  <c r="I6896" i="4"/>
  <c r="H6896" i="4"/>
  <c r="I6895" i="4"/>
  <c r="H6895" i="4"/>
  <c r="I6894" i="4"/>
  <c r="H6894" i="4"/>
  <c r="I6893" i="4"/>
  <c r="H6893" i="4"/>
  <c r="I6892" i="4"/>
  <c r="H6892" i="4"/>
  <c r="I6891" i="4"/>
  <c r="H6891" i="4"/>
  <c r="I6890" i="4"/>
  <c r="H6890" i="4"/>
  <c r="I6889" i="4"/>
  <c r="H6889" i="4"/>
  <c r="I6888" i="4"/>
  <c r="H6888" i="4"/>
  <c r="I6887" i="4"/>
  <c r="H6887" i="4"/>
  <c r="I6886" i="4"/>
  <c r="H6886" i="4"/>
  <c r="I6885" i="4"/>
  <c r="H6885" i="4"/>
  <c r="I6884" i="4"/>
  <c r="H6884" i="4"/>
  <c r="I6883" i="4"/>
  <c r="H6883" i="4"/>
  <c r="I6882" i="4"/>
  <c r="H6882" i="4"/>
  <c r="I6881" i="4"/>
  <c r="H6881" i="4"/>
  <c r="I6880" i="4"/>
  <c r="H6880" i="4"/>
  <c r="I6879" i="4"/>
  <c r="H6879" i="4"/>
  <c r="I6878" i="4"/>
  <c r="H6878" i="4"/>
  <c r="I6877" i="4"/>
  <c r="H6877" i="4"/>
  <c r="I6876" i="4"/>
  <c r="H6876" i="4"/>
  <c r="I6875" i="4"/>
  <c r="H6875" i="4"/>
  <c r="I6874" i="4"/>
  <c r="H6874" i="4"/>
  <c r="I6873" i="4"/>
  <c r="H6873" i="4"/>
  <c r="I6872" i="4"/>
  <c r="H6872" i="4"/>
  <c r="I6871" i="4"/>
  <c r="H6871" i="4"/>
  <c r="I6870" i="4"/>
  <c r="H6870" i="4"/>
  <c r="I6869" i="4"/>
  <c r="H6869" i="4"/>
  <c r="I6868" i="4"/>
  <c r="H6868" i="4"/>
  <c r="I6867" i="4"/>
  <c r="H6867" i="4"/>
  <c r="I6866" i="4"/>
  <c r="H6866" i="4"/>
  <c r="I6865" i="4"/>
  <c r="H6865" i="4"/>
  <c r="I6864" i="4"/>
  <c r="H6864" i="4"/>
  <c r="I6863" i="4"/>
  <c r="H6863" i="4"/>
  <c r="I6862" i="4"/>
  <c r="H6862" i="4"/>
  <c r="I6861" i="4"/>
  <c r="H6861" i="4"/>
  <c r="I6860" i="4"/>
  <c r="H6860" i="4"/>
  <c r="I6859" i="4"/>
  <c r="H6859" i="4"/>
  <c r="I6858" i="4"/>
  <c r="H6858" i="4"/>
  <c r="I6857" i="4"/>
  <c r="H6857" i="4"/>
  <c r="I6856" i="4"/>
  <c r="H6856" i="4"/>
  <c r="I6855" i="4"/>
  <c r="H6855" i="4"/>
  <c r="I6854" i="4"/>
  <c r="H6854" i="4"/>
  <c r="I6853" i="4"/>
  <c r="H6853" i="4"/>
  <c r="I6852" i="4"/>
  <c r="H6852" i="4"/>
  <c r="I6851" i="4"/>
  <c r="H6851" i="4"/>
  <c r="I6850" i="4"/>
  <c r="H6850" i="4"/>
  <c r="I6849" i="4"/>
  <c r="H6849" i="4"/>
  <c r="I6848" i="4"/>
  <c r="H6848" i="4"/>
  <c r="I6847" i="4"/>
  <c r="H6847" i="4"/>
  <c r="I6846" i="4"/>
  <c r="H6846" i="4"/>
  <c r="I6845" i="4"/>
  <c r="H6845" i="4"/>
  <c r="I6844" i="4"/>
  <c r="H6844" i="4"/>
  <c r="I6843" i="4"/>
  <c r="H6843" i="4"/>
  <c r="I6842" i="4"/>
  <c r="H6842" i="4"/>
  <c r="I6841" i="4"/>
  <c r="H6841" i="4"/>
  <c r="I6840" i="4"/>
  <c r="H6840" i="4"/>
  <c r="I6839" i="4"/>
  <c r="H6839" i="4"/>
  <c r="I6838" i="4"/>
  <c r="H6838" i="4"/>
  <c r="I6837" i="4"/>
  <c r="H6837" i="4"/>
  <c r="I6836" i="4"/>
  <c r="H6836" i="4"/>
  <c r="I6835" i="4"/>
  <c r="H6835" i="4"/>
  <c r="I6834" i="4"/>
  <c r="H6834" i="4"/>
  <c r="I6833" i="4"/>
  <c r="H6833" i="4"/>
  <c r="I6832" i="4"/>
  <c r="H6832" i="4"/>
  <c r="I6831" i="4"/>
  <c r="H6831" i="4"/>
  <c r="I6830" i="4"/>
  <c r="H6830" i="4"/>
  <c r="I6829" i="4"/>
  <c r="H6829" i="4"/>
  <c r="I6828" i="4"/>
  <c r="H6828" i="4"/>
  <c r="I6827" i="4"/>
  <c r="H6827" i="4"/>
  <c r="I6826" i="4"/>
  <c r="H6826" i="4"/>
  <c r="I6825" i="4"/>
  <c r="H6825" i="4"/>
  <c r="I6824" i="4"/>
  <c r="H6824" i="4"/>
  <c r="I6823" i="4"/>
  <c r="H6823" i="4"/>
  <c r="I6822" i="4"/>
  <c r="H6822" i="4"/>
  <c r="I6821" i="4"/>
  <c r="H6821" i="4"/>
  <c r="I6820" i="4"/>
  <c r="H6820" i="4"/>
  <c r="I6819" i="4"/>
  <c r="H6819" i="4"/>
  <c r="I6818" i="4"/>
  <c r="H6818" i="4"/>
  <c r="I6817" i="4"/>
  <c r="H6817" i="4"/>
  <c r="I6816" i="4"/>
  <c r="H6816" i="4"/>
  <c r="I6815" i="4"/>
  <c r="H6815" i="4"/>
  <c r="I6814" i="4"/>
  <c r="H6814" i="4"/>
  <c r="I6813" i="4"/>
  <c r="H6813" i="4"/>
  <c r="I6812" i="4"/>
  <c r="H6812" i="4"/>
  <c r="I6811" i="4"/>
  <c r="H6811" i="4"/>
  <c r="I6810" i="4"/>
  <c r="H6810" i="4"/>
  <c r="I6809" i="4"/>
  <c r="H6809" i="4"/>
  <c r="I6808" i="4"/>
  <c r="H6808" i="4"/>
  <c r="I6807" i="4"/>
  <c r="H6807" i="4"/>
  <c r="I6806" i="4"/>
  <c r="H6806" i="4"/>
  <c r="I6805" i="4"/>
  <c r="H6805" i="4"/>
  <c r="I6804" i="4"/>
  <c r="H6804" i="4"/>
  <c r="I6803" i="4"/>
  <c r="H6803" i="4"/>
  <c r="I6802" i="4"/>
  <c r="H6802" i="4"/>
  <c r="I6801" i="4"/>
  <c r="H6801" i="4"/>
  <c r="I6800" i="4"/>
  <c r="H6800" i="4"/>
  <c r="I6799" i="4"/>
  <c r="H6799" i="4"/>
  <c r="I6798" i="4"/>
  <c r="H6798" i="4"/>
  <c r="I6797" i="4"/>
  <c r="H6797" i="4"/>
  <c r="I6796" i="4"/>
  <c r="H6796" i="4"/>
  <c r="I6795" i="4"/>
  <c r="H6795" i="4"/>
  <c r="I6794" i="4"/>
  <c r="H6794" i="4"/>
  <c r="I6793" i="4"/>
  <c r="H6793" i="4"/>
  <c r="I6792" i="4"/>
  <c r="H6792" i="4"/>
  <c r="I6791" i="4"/>
  <c r="H6791" i="4"/>
  <c r="I6790" i="4"/>
  <c r="H6790" i="4"/>
  <c r="I6789" i="4"/>
  <c r="H6789" i="4"/>
  <c r="I6788" i="4"/>
  <c r="H6788" i="4"/>
  <c r="I6787" i="4"/>
  <c r="H6787" i="4"/>
  <c r="I6786" i="4"/>
  <c r="H6786" i="4"/>
  <c r="I6785" i="4"/>
  <c r="H6785" i="4"/>
  <c r="I6784" i="4"/>
  <c r="H6784" i="4"/>
  <c r="I6783" i="4"/>
  <c r="H6783" i="4"/>
  <c r="I6782" i="4"/>
  <c r="H6782" i="4"/>
  <c r="I6781" i="4"/>
  <c r="H6781" i="4"/>
  <c r="I6780" i="4"/>
  <c r="H6780" i="4"/>
  <c r="I6779" i="4"/>
  <c r="H6779" i="4"/>
  <c r="I6778" i="4"/>
  <c r="H6778" i="4"/>
  <c r="I6777" i="4"/>
  <c r="H6777" i="4"/>
  <c r="I6776" i="4"/>
  <c r="H6776" i="4"/>
  <c r="J6775" i="4"/>
  <c r="I6775" i="4"/>
  <c r="H6775" i="4"/>
  <c r="J6773" i="4"/>
  <c r="I6773" i="4"/>
  <c r="H6773" i="4"/>
  <c r="J6772" i="4"/>
  <c r="I6772" i="4"/>
  <c r="H6772" i="4"/>
  <c r="J6771" i="4"/>
  <c r="I6771" i="4"/>
  <c r="H6771" i="4"/>
  <c r="J6770" i="4"/>
  <c r="I6770" i="4"/>
  <c r="H6770" i="4"/>
  <c r="J6769" i="4"/>
  <c r="I6769" i="4"/>
  <c r="H6769" i="4"/>
  <c r="J6768" i="4"/>
  <c r="I6768" i="4"/>
  <c r="H6768" i="4"/>
  <c r="J6767" i="4"/>
  <c r="I6767" i="4"/>
  <c r="H6767" i="4"/>
  <c r="J6766" i="4"/>
  <c r="I6766" i="4"/>
  <c r="H6766" i="4"/>
  <c r="J6765" i="4"/>
  <c r="I6765" i="4"/>
  <c r="H6765" i="4"/>
  <c r="J6764" i="4"/>
  <c r="I6764" i="4"/>
  <c r="H6764" i="4"/>
  <c r="J6763" i="4"/>
  <c r="I6763" i="4"/>
  <c r="H6763" i="4"/>
  <c r="J6762" i="4"/>
  <c r="I6762" i="4"/>
  <c r="H6762" i="4"/>
  <c r="J6761" i="4"/>
  <c r="I6761" i="4"/>
  <c r="H6761" i="4"/>
  <c r="J6760" i="4"/>
  <c r="I6760" i="4"/>
  <c r="H6760" i="4"/>
  <c r="J6759" i="4"/>
  <c r="I6759" i="4"/>
  <c r="H6759" i="4"/>
  <c r="J6758" i="4"/>
  <c r="I6758" i="4"/>
  <c r="H6758" i="4"/>
  <c r="J6757" i="4"/>
  <c r="I6757" i="4"/>
  <c r="H6757" i="4"/>
  <c r="J6755" i="4"/>
  <c r="I6755" i="4"/>
  <c r="H6755" i="4"/>
  <c r="J6754" i="4"/>
  <c r="I6754" i="4"/>
  <c r="H6754" i="4"/>
  <c r="J6753" i="4"/>
  <c r="I6753" i="4"/>
  <c r="H6753" i="4"/>
  <c r="J6752" i="4"/>
  <c r="I6752" i="4"/>
  <c r="H6752" i="4"/>
  <c r="J6751" i="4"/>
  <c r="I6751" i="4"/>
  <c r="H6751" i="4"/>
  <c r="J6750" i="4"/>
  <c r="I6750" i="4"/>
  <c r="H6750" i="4"/>
  <c r="J6749" i="4"/>
  <c r="I6749" i="4"/>
  <c r="H6749" i="4"/>
  <c r="J6748" i="4"/>
  <c r="I6748" i="4"/>
  <c r="H6748" i="4"/>
  <c r="J6746" i="4"/>
  <c r="I6746" i="4"/>
  <c r="H6746" i="4"/>
  <c r="J6745" i="4"/>
  <c r="I6745" i="4"/>
  <c r="H6745" i="4"/>
  <c r="J6744" i="4"/>
  <c r="I6744" i="4"/>
  <c r="H6744" i="4"/>
  <c r="J6743" i="4"/>
  <c r="I6743" i="4"/>
  <c r="H6743" i="4"/>
  <c r="J6742" i="4"/>
  <c r="I6742" i="4"/>
  <c r="H6742" i="4"/>
  <c r="J6741" i="4"/>
  <c r="I6741" i="4"/>
  <c r="H6741" i="4"/>
  <c r="J6740" i="4"/>
  <c r="I6740" i="4"/>
  <c r="H6740" i="4"/>
  <c r="J6739" i="4"/>
  <c r="I6739" i="4"/>
  <c r="H6739" i="4"/>
  <c r="J6738" i="4"/>
  <c r="I6738" i="4"/>
  <c r="H6738" i="4"/>
  <c r="J6737" i="4"/>
  <c r="I6737" i="4"/>
  <c r="H6737" i="4"/>
  <c r="J6736" i="4"/>
  <c r="I6736" i="4"/>
  <c r="H6736" i="4"/>
  <c r="J6735" i="4"/>
  <c r="I6735" i="4"/>
  <c r="H6735" i="4"/>
  <c r="J6734" i="4"/>
  <c r="I6734" i="4"/>
  <c r="H6734" i="4"/>
  <c r="J6733" i="4"/>
  <c r="I6733" i="4"/>
  <c r="H6733" i="4"/>
  <c r="J6732" i="4"/>
  <c r="I6732" i="4"/>
  <c r="H6732" i="4"/>
  <c r="J6731" i="4"/>
  <c r="I6731" i="4"/>
  <c r="H6731" i="4"/>
  <c r="J6730" i="4"/>
  <c r="I6730" i="4"/>
  <c r="H6730" i="4"/>
  <c r="J6729" i="4"/>
  <c r="I6729" i="4"/>
  <c r="H6729" i="4"/>
  <c r="J6728" i="4"/>
  <c r="I6728" i="4"/>
  <c r="H6728" i="4"/>
  <c r="J6727" i="4"/>
  <c r="I6727" i="4"/>
  <c r="H6727" i="4"/>
  <c r="J6726" i="4"/>
  <c r="I6726" i="4"/>
  <c r="H6726" i="4"/>
  <c r="J6725" i="4"/>
  <c r="I6725" i="4"/>
  <c r="H6725" i="4"/>
  <c r="J6724" i="4"/>
  <c r="I6724" i="4"/>
  <c r="H6724" i="4"/>
  <c r="J6723" i="4"/>
  <c r="I6723" i="4"/>
  <c r="H6723" i="4"/>
  <c r="J6722" i="4"/>
  <c r="I6722" i="4"/>
  <c r="H6722" i="4"/>
  <c r="J6721" i="4"/>
  <c r="I6721" i="4"/>
  <c r="H6721" i="4"/>
  <c r="J6720" i="4"/>
  <c r="I6720" i="4"/>
  <c r="H6720" i="4"/>
  <c r="J6719" i="4"/>
  <c r="I6719" i="4"/>
  <c r="H6719" i="4"/>
  <c r="J6718" i="4"/>
  <c r="I6718" i="4"/>
  <c r="H6718" i="4"/>
  <c r="J6717" i="4"/>
  <c r="I6717" i="4"/>
  <c r="H6717" i="4"/>
  <c r="J6716" i="4"/>
  <c r="I6716" i="4"/>
  <c r="H6716" i="4"/>
  <c r="J6715" i="4"/>
  <c r="I6715" i="4"/>
  <c r="H6715" i="4"/>
  <c r="J6714" i="4"/>
  <c r="I6714" i="4"/>
  <c r="H6714" i="4"/>
  <c r="J6713" i="4"/>
  <c r="I6713" i="4"/>
  <c r="H6713" i="4"/>
  <c r="J6712" i="4"/>
  <c r="I6712" i="4"/>
  <c r="H6712" i="4"/>
  <c r="I6690" i="4"/>
  <c r="H6690" i="4"/>
  <c r="G6690" i="4"/>
  <c r="B12" i="3" l="1"/>
  <c r="I6684" i="4" l="1"/>
  <c r="H6684" i="4"/>
  <c r="G6684" i="4"/>
  <c r="G6650" i="4"/>
  <c r="I6650" i="4"/>
  <c r="H6650" i="4"/>
  <c r="I6647" i="4"/>
  <c r="H6647" i="4"/>
  <c r="G6647" i="4"/>
  <c r="I6273" i="4"/>
  <c r="H6273" i="4"/>
  <c r="G6273" i="4"/>
  <c r="L6194" i="4"/>
  <c r="L6193" i="4"/>
  <c r="L6192" i="4"/>
  <c r="L6191" i="4"/>
  <c r="L6190" i="4"/>
  <c r="L6189" i="4"/>
  <c r="L6188" i="4"/>
  <c r="L6187" i="4"/>
  <c r="L6186" i="4"/>
  <c r="L6185" i="4"/>
  <c r="L6184" i="4"/>
  <c r="L6183" i="4"/>
  <c r="L6182" i="4"/>
  <c r="L6181" i="4"/>
  <c r="L6180" i="4"/>
  <c r="I6189" i="4"/>
  <c r="H6189" i="4"/>
  <c r="G6189" i="4"/>
  <c r="I6034" i="4"/>
  <c r="H6034" i="4"/>
  <c r="G6034" i="4"/>
  <c r="L6179" i="4"/>
  <c r="L6178" i="4"/>
  <c r="L6177" i="4"/>
  <c r="L6176" i="4"/>
  <c r="L6175" i="4"/>
  <c r="L6174" i="4"/>
  <c r="L6173" i="4"/>
  <c r="L6172" i="4"/>
  <c r="L6171" i="4"/>
  <c r="L6057" i="4"/>
  <c r="L6056" i="4"/>
  <c r="L6055" i="4"/>
  <c r="L6054" i="4"/>
  <c r="L6053" i="4"/>
  <c r="L6052" i="4"/>
  <c r="L6051" i="4"/>
  <c r="L6050" i="4"/>
  <c r="L6049" i="4"/>
  <c r="L6048" i="4"/>
  <c r="L6047" i="4"/>
  <c r="L6046" i="4"/>
  <c r="L6045" i="4"/>
  <c r="L6044" i="4"/>
  <c r="L6043" i="4"/>
  <c r="L6042" i="4"/>
  <c r="L6041" i="4"/>
  <c r="L5999" i="4"/>
  <c r="L5998" i="4"/>
  <c r="L5997" i="4"/>
  <c r="L5996" i="4"/>
  <c r="L5995" i="4"/>
  <c r="L5994" i="4"/>
  <c r="L5993" i="4"/>
  <c r="L5992" i="4"/>
  <c r="L5991" i="4"/>
  <c r="L5990" i="4"/>
  <c r="L5989" i="4"/>
  <c r="L5988" i="4"/>
  <c r="L5987" i="4"/>
  <c r="L5986" i="4"/>
  <c r="L5985" i="4"/>
  <c r="L5984" i="4"/>
  <c r="L5983" i="4"/>
  <c r="L5982" i="4"/>
  <c r="L5981" i="4"/>
  <c r="L5980" i="4"/>
  <c r="L5979" i="4"/>
  <c r="L6242" i="4" l="1"/>
  <c r="I6242" i="4"/>
  <c r="H6242" i="4"/>
  <c r="G6242" i="4"/>
  <c r="L6247" i="4"/>
  <c r="L6246" i="4"/>
  <c r="L6245" i="4"/>
  <c r="L6244" i="4"/>
  <c r="L6243" i="4"/>
  <c r="L6241" i="4"/>
  <c r="L6240" i="4"/>
  <c r="L6239" i="4"/>
  <c r="L6238" i="4"/>
  <c r="I6238" i="4"/>
  <c r="H6238" i="4"/>
  <c r="G6238" i="4"/>
  <c r="L6237" i="4"/>
  <c r="L6236" i="4"/>
  <c r="L6235" i="4"/>
  <c r="L6234" i="4"/>
  <c r="G5893" i="4"/>
  <c r="H5893" i="4"/>
  <c r="I5893" i="4"/>
  <c r="G5894" i="4"/>
  <c r="H5894" i="4"/>
  <c r="I5894" i="4"/>
  <c r="G5895" i="4"/>
  <c r="H5895" i="4"/>
  <c r="I5895" i="4"/>
  <c r="G5896" i="4"/>
  <c r="H5896" i="4"/>
  <c r="I5896" i="4"/>
  <c r="G5897" i="4"/>
  <c r="H5897" i="4"/>
  <c r="I5897" i="4"/>
  <c r="G5898" i="4"/>
  <c r="H5898" i="4"/>
  <c r="I5898" i="4"/>
  <c r="G5899" i="4"/>
  <c r="H5899" i="4"/>
  <c r="I5899" i="4"/>
  <c r="G5900" i="4"/>
  <c r="H5900" i="4"/>
  <c r="I5900" i="4"/>
  <c r="G5901" i="4"/>
  <c r="H5901" i="4"/>
  <c r="I5901" i="4"/>
  <c r="G5902" i="4"/>
  <c r="H5902" i="4"/>
  <c r="I5902" i="4"/>
  <c r="G5903" i="4"/>
  <c r="H5903" i="4"/>
  <c r="I5903" i="4"/>
  <c r="L5978" i="4"/>
  <c r="L5977" i="4"/>
  <c r="L5976" i="4"/>
  <c r="L5975" i="4"/>
  <c r="L5974" i="4"/>
  <c r="L5973" i="4"/>
  <c r="L5972" i="4"/>
  <c r="L5971" i="4"/>
  <c r="L5970" i="4"/>
  <c r="L6711" i="4"/>
  <c r="L6710" i="4"/>
  <c r="L6709" i="4"/>
  <c r="L6708" i="4"/>
  <c r="L6707" i="4"/>
  <c r="L6706" i="4"/>
  <c r="L6705" i="4"/>
  <c r="L6704" i="4"/>
  <c r="L6703" i="4"/>
  <c r="AF1562" i="5" l="1"/>
  <c r="AF1561" i="5"/>
  <c r="AF1560" i="5"/>
  <c r="K16" i="2"/>
  <c r="W16" i="2"/>
  <c r="I6692" i="4"/>
  <c r="H6692" i="4"/>
  <c r="G6692" i="4"/>
  <c r="J6595" i="4"/>
  <c r="I6595" i="4"/>
  <c r="H6595" i="4"/>
  <c r="G6595" i="4"/>
  <c r="I6644" i="4" l="1"/>
  <c r="H6644" i="4"/>
  <c r="G6644" i="4"/>
  <c r="I6689" i="4" l="1"/>
  <c r="H6689" i="4"/>
  <c r="G6689" i="4"/>
  <c r="I6688" i="4"/>
  <c r="H6688" i="4"/>
  <c r="G6688" i="4"/>
  <c r="I6685" i="4"/>
  <c r="H6685" i="4"/>
  <c r="G6685" i="4"/>
  <c r="I6683" i="4"/>
  <c r="H6683" i="4"/>
  <c r="G6683" i="4"/>
  <c r="I6682" i="4"/>
  <c r="H6682" i="4"/>
  <c r="G6682" i="4"/>
  <c r="I6681" i="4"/>
  <c r="H6681" i="4"/>
  <c r="G6681" i="4"/>
  <c r="I6680" i="4"/>
  <c r="H6680" i="4"/>
  <c r="G6680" i="4"/>
  <c r="I6679" i="4"/>
  <c r="H6679" i="4"/>
  <c r="G6679" i="4"/>
  <c r="I6678" i="4"/>
  <c r="H6678" i="4"/>
  <c r="G6678" i="4"/>
  <c r="I6677" i="4"/>
  <c r="H6677" i="4"/>
  <c r="G6677" i="4"/>
  <c r="I6676" i="4"/>
  <c r="H6676" i="4"/>
  <c r="G6676" i="4"/>
  <c r="I6675" i="4"/>
  <c r="H6675" i="4"/>
  <c r="G6675" i="4"/>
  <c r="I6674" i="4"/>
  <c r="H6674" i="4"/>
  <c r="G6674" i="4"/>
  <c r="I6673" i="4"/>
  <c r="H6673" i="4"/>
  <c r="G6673" i="4"/>
  <c r="I6672" i="4"/>
  <c r="H6672" i="4"/>
  <c r="G6672" i="4"/>
  <c r="I6671" i="4"/>
  <c r="H6671" i="4"/>
  <c r="G6671" i="4"/>
  <c r="I6670" i="4"/>
  <c r="H6670" i="4"/>
  <c r="G6670" i="4"/>
  <c r="I6669" i="4"/>
  <c r="H6669" i="4"/>
  <c r="G6669" i="4"/>
  <c r="I6668" i="4"/>
  <c r="H6668" i="4"/>
  <c r="G6668" i="4"/>
  <c r="I6667" i="4"/>
  <c r="H6667" i="4"/>
  <c r="G6667" i="4"/>
  <c r="I6666" i="4"/>
  <c r="H6666" i="4"/>
  <c r="G6666" i="4"/>
  <c r="I6665" i="4"/>
  <c r="H6665" i="4"/>
  <c r="G6665" i="4"/>
  <c r="I6664" i="4"/>
  <c r="H6664" i="4"/>
  <c r="G6664" i="4"/>
  <c r="I6663" i="4"/>
  <c r="H6663" i="4"/>
  <c r="G6663" i="4"/>
  <c r="I6662" i="4"/>
  <c r="H6662" i="4"/>
  <c r="G6662" i="4"/>
  <c r="I6661" i="4"/>
  <c r="H6661" i="4"/>
  <c r="G6661" i="4"/>
  <c r="I6660" i="4"/>
  <c r="H6660" i="4"/>
  <c r="G6660" i="4"/>
  <c r="I6659" i="4"/>
  <c r="H6659" i="4"/>
  <c r="G6659" i="4"/>
  <c r="I6658" i="4"/>
  <c r="H6658" i="4"/>
  <c r="G6658" i="4"/>
  <c r="I6657" i="4"/>
  <c r="H6657" i="4"/>
  <c r="G6657" i="4"/>
  <c r="I6656" i="4"/>
  <c r="H6656" i="4"/>
  <c r="G6656" i="4"/>
  <c r="I6655" i="4"/>
  <c r="H6655" i="4"/>
  <c r="G6655" i="4"/>
  <c r="I6654" i="4"/>
  <c r="H6654" i="4"/>
  <c r="G6654" i="4"/>
  <c r="I6653" i="4"/>
  <c r="H6653" i="4"/>
  <c r="G6653" i="4"/>
  <c r="I6652" i="4"/>
  <c r="H6652" i="4"/>
  <c r="G6652" i="4"/>
  <c r="I6651" i="4"/>
  <c r="H6651" i="4"/>
  <c r="G6651" i="4"/>
  <c r="I6649" i="4"/>
  <c r="H6649" i="4"/>
  <c r="G6649" i="4"/>
  <c r="I6648" i="4"/>
  <c r="H6648" i="4"/>
  <c r="G6648" i="4"/>
  <c r="I6645" i="4"/>
  <c r="H6645" i="4"/>
  <c r="G6645" i="4"/>
  <c r="I6643" i="4"/>
  <c r="H6643" i="4"/>
  <c r="G6643" i="4"/>
  <c r="I6642" i="4"/>
  <c r="H6642" i="4"/>
  <c r="G6642" i="4"/>
  <c r="I6641" i="4"/>
  <c r="H6641" i="4"/>
  <c r="G6641" i="4"/>
  <c r="I6640" i="4"/>
  <c r="H6640" i="4"/>
  <c r="G6640" i="4"/>
  <c r="I6639" i="4"/>
  <c r="H6639" i="4"/>
  <c r="G6639" i="4"/>
  <c r="I6638" i="4"/>
  <c r="H6638" i="4"/>
  <c r="G6638" i="4"/>
  <c r="I6637" i="4"/>
  <c r="H6637" i="4"/>
  <c r="G6637" i="4"/>
  <c r="I6636" i="4"/>
  <c r="H6636" i="4"/>
  <c r="G6636" i="4"/>
  <c r="I6635" i="4"/>
  <c r="H6635" i="4"/>
  <c r="G6635" i="4"/>
  <c r="I6634" i="4"/>
  <c r="H6634" i="4"/>
  <c r="G6634" i="4"/>
  <c r="I6633" i="4"/>
  <c r="H6633" i="4"/>
  <c r="G6633" i="4"/>
  <c r="I6632" i="4"/>
  <c r="H6632" i="4"/>
  <c r="G6632" i="4"/>
  <c r="I6631" i="4"/>
  <c r="H6631" i="4"/>
  <c r="G6631" i="4"/>
  <c r="I6630" i="4"/>
  <c r="H6630" i="4"/>
  <c r="G6630" i="4"/>
  <c r="I6629" i="4"/>
  <c r="H6629" i="4"/>
  <c r="G6629" i="4"/>
  <c r="I6628" i="4"/>
  <c r="H6628" i="4"/>
  <c r="G6628" i="4"/>
  <c r="I6627" i="4"/>
  <c r="H6627" i="4"/>
  <c r="G6627" i="4"/>
  <c r="I6626" i="4"/>
  <c r="H6626" i="4"/>
  <c r="G6626" i="4"/>
  <c r="I6625" i="4"/>
  <c r="H6625" i="4"/>
  <c r="G6625" i="4"/>
  <c r="I6624" i="4"/>
  <c r="H6624" i="4"/>
  <c r="G6624" i="4"/>
  <c r="I6623" i="4"/>
  <c r="H6623" i="4"/>
  <c r="G6623" i="4"/>
  <c r="I6622" i="4"/>
  <c r="H6622" i="4"/>
  <c r="G6622" i="4"/>
  <c r="I6621" i="4"/>
  <c r="H6621" i="4"/>
  <c r="G6621" i="4"/>
  <c r="I6620" i="4"/>
  <c r="H6620" i="4"/>
  <c r="G6620" i="4"/>
  <c r="I6619" i="4"/>
  <c r="H6619" i="4"/>
  <c r="G6619" i="4"/>
  <c r="I6618" i="4"/>
  <c r="H6618" i="4"/>
  <c r="G6618" i="4"/>
  <c r="I6617" i="4"/>
  <c r="H6617" i="4"/>
  <c r="G6617" i="4"/>
  <c r="I6616" i="4"/>
  <c r="H6616" i="4"/>
  <c r="G6616" i="4"/>
  <c r="I6615" i="4"/>
  <c r="H6615" i="4"/>
  <c r="G6615" i="4"/>
  <c r="I6614" i="4"/>
  <c r="H6614" i="4"/>
  <c r="G6614" i="4"/>
  <c r="I6613" i="4"/>
  <c r="H6613" i="4"/>
  <c r="G6613" i="4"/>
  <c r="I6612" i="4"/>
  <c r="H6612" i="4"/>
  <c r="G6612" i="4"/>
  <c r="I6611" i="4"/>
  <c r="H6611" i="4"/>
  <c r="G6611" i="4"/>
  <c r="I6610" i="4"/>
  <c r="H6610" i="4"/>
  <c r="G6610" i="4"/>
  <c r="I6609" i="4"/>
  <c r="H6609" i="4"/>
  <c r="G6609" i="4"/>
  <c r="I6608" i="4"/>
  <c r="H6608" i="4"/>
  <c r="G6608" i="4"/>
  <c r="I6607" i="4"/>
  <c r="H6607" i="4"/>
  <c r="G6607" i="4"/>
  <c r="I6606" i="4"/>
  <c r="H6606" i="4"/>
  <c r="G6606" i="4"/>
  <c r="I6605" i="4"/>
  <c r="H6605" i="4"/>
  <c r="G6605" i="4"/>
  <c r="I6604" i="4"/>
  <c r="H6604" i="4"/>
  <c r="G6604" i="4"/>
  <c r="I6603" i="4"/>
  <c r="H6603" i="4"/>
  <c r="G6603" i="4"/>
  <c r="I6602" i="4"/>
  <c r="H6602" i="4"/>
  <c r="G6602" i="4"/>
  <c r="I6601" i="4"/>
  <c r="H6601" i="4"/>
  <c r="G6601" i="4"/>
  <c r="J6600" i="4" l="1"/>
  <c r="I6600" i="4"/>
  <c r="H6600" i="4"/>
  <c r="G6600" i="4"/>
  <c r="J6599" i="4"/>
  <c r="I6599" i="4"/>
  <c r="H6599" i="4"/>
  <c r="G6599" i="4"/>
  <c r="J6598" i="4"/>
  <c r="I6598" i="4"/>
  <c r="H6598" i="4"/>
  <c r="G6598" i="4"/>
  <c r="J6597" i="4"/>
  <c r="I6597" i="4"/>
  <c r="H6597" i="4"/>
  <c r="G6597" i="4"/>
  <c r="J6596" i="4"/>
  <c r="I6596" i="4"/>
  <c r="H6596" i="4"/>
  <c r="G6596" i="4"/>
  <c r="J6594" i="4"/>
  <c r="I6594" i="4"/>
  <c r="H6594" i="4"/>
  <c r="G6594" i="4"/>
  <c r="J6593" i="4"/>
  <c r="I6593" i="4"/>
  <c r="H6593" i="4"/>
  <c r="G6593" i="4"/>
  <c r="J6592" i="4"/>
  <c r="I6592" i="4"/>
  <c r="H6592" i="4"/>
  <c r="G6592" i="4"/>
  <c r="J6591" i="4"/>
  <c r="I6591" i="4"/>
  <c r="H6591" i="4"/>
  <c r="G6591" i="4"/>
  <c r="J6590" i="4"/>
  <c r="I6590" i="4"/>
  <c r="H6590" i="4"/>
  <c r="G6590" i="4"/>
  <c r="J6589" i="4"/>
  <c r="I6589" i="4"/>
  <c r="H6589" i="4"/>
  <c r="G6589" i="4"/>
  <c r="J6588" i="4"/>
  <c r="I6588" i="4"/>
  <c r="H6588" i="4"/>
  <c r="G6588" i="4"/>
  <c r="J6587" i="4"/>
  <c r="I6587" i="4"/>
  <c r="H6587" i="4"/>
  <c r="G6587" i="4"/>
  <c r="J6586" i="4"/>
  <c r="I6586" i="4"/>
  <c r="H6586" i="4"/>
  <c r="G6586" i="4"/>
  <c r="J6585" i="4"/>
  <c r="I6585" i="4"/>
  <c r="H6585" i="4"/>
  <c r="G6585" i="4"/>
  <c r="J6584" i="4"/>
  <c r="I6584" i="4"/>
  <c r="H6584" i="4"/>
  <c r="G6584" i="4"/>
  <c r="J6583" i="4"/>
  <c r="I6583" i="4"/>
  <c r="H6583" i="4"/>
  <c r="G6583" i="4"/>
  <c r="J6582" i="4"/>
  <c r="I6582" i="4"/>
  <c r="H6582" i="4"/>
  <c r="G6582" i="4"/>
  <c r="J6581" i="4"/>
  <c r="I6581" i="4"/>
  <c r="H6581" i="4"/>
  <c r="G6581" i="4"/>
  <c r="J6580" i="4"/>
  <c r="I6580" i="4"/>
  <c r="H6580" i="4"/>
  <c r="G6580" i="4"/>
  <c r="J6579" i="4"/>
  <c r="I6579" i="4"/>
  <c r="H6579" i="4"/>
  <c r="G6579" i="4"/>
  <c r="J6578" i="4"/>
  <c r="I6578" i="4"/>
  <c r="H6578" i="4"/>
  <c r="G6578" i="4"/>
  <c r="J6577" i="4"/>
  <c r="I6577" i="4"/>
  <c r="H6577" i="4"/>
  <c r="G6577" i="4"/>
  <c r="J6576" i="4" l="1"/>
  <c r="I6576" i="4"/>
  <c r="H6576" i="4"/>
  <c r="G6576" i="4"/>
  <c r="J6575" i="4"/>
  <c r="I6575" i="4"/>
  <c r="H6575" i="4"/>
  <c r="G6575" i="4"/>
  <c r="J6574" i="4"/>
  <c r="I6574" i="4"/>
  <c r="H6574" i="4"/>
  <c r="G6574" i="4"/>
  <c r="J6573" i="4"/>
  <c r="I6573" i="4"/>
  <c r="H6573" i="4"/>
  <c r="G6573" i="4"/>
  <c r="J6572" i="4"/>
  <c r="I6572" i="4"/>
  <c r="H6572" i="4"/>
  <c r="G6572" i="4"/>
  <c r="J6571" i="4"/>
  <c r="I6571" i="4"/>
  <c r="H6571" i="4"/>
  <c r="G6571" i="4"/>
  <c r="J6570" i="4"/>
  <c r="I6570" i="4"/>
  <c r="H6570" i="4"/>
  <c r="G6570" i="4"/>
  <c r="J6569" i="4"/>
  <c r="I6569" i="4"/>
  <c r="H6569" i="4"/>
  <c r="G6569" i="4"/>
  <c r="J6568" i="4"/>
  <c r="I6568" i="4"/>
  <c r="H6568" i="4"/>
  <c r="G6568" i="4"/>
  <c r="J6567" i="4"/>
  <c r="I6567" i="4"/>
  <c r="H6567" i="4"/>
  <c r="G6567" i="4"/>
  <c r="J6566" i="4"/>
  <c r="I6566" i="4"/>
  <c r="H6566" i="4"/>
  <c r="G6566" i="4"/>
  <c r="J6565" i="4"/>
  <c r="I6565" i="4"/>
  <c r="H6565" i="4"/>
  <c r="G6565" i="4"/>
  <c r="J6564" i="4"/>
  <c r="I6564" i="4"/>
  <c r="H6564" i="4"/>
  <c r="G6564" i="4"/>
  <c r="J6563" i="4"/>
  <c r="I6563" i="4"/>
  <c r="H6563" i="4"/>
  <c r="G6563" i="4"/>
  <c r="J6562" i="4"/>
  <c r="I6562" i="4"/>
  <c r="H6562" i="4"/>
  <c r="G6562" i="4"/>
  <c r="J6561" i="4"/>
  <c r="I6561" i="4"/>
  <c r="H6561" i="4"/>
  <c r="G6561" i="4"/>
  <c r="J6560" i="4"/>
  <c r="I6560" i="4"/>
  <c r="H6560" i="4"/>
  <c r="G6560" i="4"/>
  <c r="J6559" i="4"/>
  <c r="I6559" i="4"/>
  <c r="H6559" i="4"/>
  <c r="G6559" i="4"/>
  <c r="J6558" i="4"/>
  <c r="I6558" i="4"/>
  <c r="H6558" i="4"/>
  <c r="G6558" i="4"/>
  <c r="J6557" i="4"/>
  <c r="I6557" i="4"/>
  <c r="H6557" i="4"/>
  <c r="G6557" i="4"/>
  <c r="J6691" i="4"/>
  <c r="G6691" i="4"/>
  <c r="J6555" i="4"/>
  <c r="I6555" i="4"/>
  <c r="H6555" i="4"/>
  <c r="G6555" i="4"/>
  <c r="J6554" i="4"/>
  <c r="I6554" i="4"/>
  <c r="H6554" i="4"/>
  <c r="G6554" i="4"/>
  <c r="J6553" i="4"/>
  <c r="I6553" i="4"/>
  <c r="H6553" i="4"/>
  <c r="G6553" i="4"/>
  <c r="J6552" i="4"/>
  <c r="I6552" i="4"/>
  <c r="H6552" i="4"/>
  <c r="G6552" i="4"/>
  <c r="J6551" i="4"/>
  <c r="I6551" i="4"/>
  <c r="H6551" i="4"/>
  <c r="G6551" i="4"/>
  <c r="J6550" i="4"/>
  <c r="I6550" i="4"/>
  <c r="H6550" i="4"/>
  <c r="G6550" i="4"/>
  <c r="J6549" i="4"/>
  <c r="I6549" i="4"/>
  <c r="H6549" i="4"/>
  <c r="G6549" i="4"/>
  <c r="J6548" i="4"/>
  <c r="I6548" i="4"/>
  <c r="H6548" i="4"/>
  <c r="G6548" i="4"/>
  <c r="J6547" i="4"/>
  <c r="I6547" i="4"/>
  <c r="H6547" i="4"/>
  <c r="G6547" i="4"/>
  <c r="J6546" i="4"/>
  <c r="I6546" i="4"/>
  <c r="H6546" i="4"/>
  <c r="G6546" i="4"/>
  <c r="J6545" i="4"/>
  <c r="I6545" i="4"/>
  <c r="H6545" i="4"/>
  <c r="G6545" i="4"/>
  <c r="J6544" i="4"/>
  <c r="I6544" i="4"/>
  <c r="H6544" i="4"/>
  <c r="G6544" i="4"/>
  <c r="J6543" i="4"/>
  <c r="I6543" i="4"/>
  <c r="H6543" i="4"/>
  <c r="G6543" i="4"/>
  <c r="J6542" i="4"/>
  <c r="I6542" i="4"/>
  <c r="H6542" i="4"/>
  <c r="G6542" i="4"/>
  <c r="J6541" i="4"/>
  <c r="I6541" i="4"/>
  <c r="H6541" i="4"/>
  <c r="G6541" i="4"/>
  <c r="J6540" i="4"/>
  <c r="I6540" i="4"/>
  <c r="H6540" i="4"/>
  <c r="G6540" i="4"/>
  <c r="J6539" i="4"/>
  <c r="I6539" i="4"/>
  <c r="H6539" i="4"/>
  <c r="G6539" i="4"/>
  <c r="J6538" i="4"/>
  <c r="I6538" i="4"/>
  <c r="H6538" i="4"/>
  <c r="G6538" i="4"/>
  <c r="J6537" i="4"/>
  <c r="I6537" i="4"/>
  <c r="H6537" i="4"/>
  <c r="G6537" i="4"/>
  <c r="J6536" i="4"/>
  <c r="I6536" i="4"/>
  <c r="H6536" i="4"/>
  <c r="G6536" i="4"/>
  <c r="J6535" i="4"/>
  <c r="I6535" i="4"/>
  <c r="H6535" i="4"/>
  <c r="G6535" i="4"/>
  <c r="J6534" i="4"/>
  <c r="I6534" i="4"/>
  <c r="H6534" i="4"/>
  <c r="G6534" i="4"/>
  <c r="J6533" i="4"/>
  <c r="I6533" i="4"/>
  <c r="H6533" i="4"/>
  <c r="G6533" i="4"/>
  <c r="J6532" i="4"/>
  <c r="I6532" i="4"/>
  <c r="H6532" i="4"/>
  <c r="G6532" i="4"/>
  <c r="J6531" i="4"/>
  <c r="I6531" i="4"/>
  <c r="H6531" i="4"/>
  <c r="G6531" i="4"/>
  <c r="J6530" i="4"/>
  <c r="I6530" i="4"/>
  <c r="H6530" i="4"/>
  <c r="G6530" i="4"/>
  <c r="J6529" i="4"/>
  <c r="I6529" i="4"/>
  <c r="H6529" i="4"/>
  <c r="G6529" i="4"/>
  <c r="J6528" i="4"/>
  <c r="I6528" i="4"/>
  <c r="H6528" i="4"/>
  <c r="G6528" i="4"/>
  <c r="J6527" i="4"/>
  <c r="I6527" i="4"/>
  <c r="H6527" i="4"/>
  <c r="G6527" i="4"/>
  <c r="J6526" i="4"/>
  <c r="I6526" i="4"/>
  <c r="H6526" i="4"/>
  <c r="G6526" i="4"/>
  <c r="J6525" i="4"/>
  <c r="I6525" i="4"/>
  <c r="H6525" i="4"/>
  <c r="G6525" i="4"/>
  <c r="J6524" i="4"/>
  <c r="I6524" i="4"/>
  <c r="H6524" i="4"/>
  <c r="G6524" i="4"/>
  <c r="J6523" i="4"/>
  <c r="I6523" i="4"/>
  <c r="H6523" i="4"/>
  <c r="G6523" i="4"/>
  <c r="J6522" i="4"/>
  <c r="I6522" i="4"/>
  <c r="H6522" i="4"/>
  <c r="G6522" i="4"/>
  <c r="J6521" i="4"/>
  <c r="I6521" i="4"/>
  <c r="H6521" i="4"/>
  <c r="G6521" i="4"/>
  <c r="J6520" i="4"/>
  <c r="I6520" i="4"/>
  <c r="H6520" i="4"/>
  <c r="G6520" i="4"/>
  <c r="J6519" i="4"/>
  <c r="I6519" i="4"/>
  <c r="H6519" i="4"/>
  <c r="G6519" i="4"/>
  <c r="J6518" i="4"/>
  <c r="I6518" i="4"/>
  <c r="H6518" i="4"/>
  <c r="G6518" i="4"/>
  <c r="J6517" i="4"/>
  <c r="I6517" i="4"/>
  <c r="H6517" i="4"/>
  <c r="G6517" i="4"/>
  <c r="J6516" i="4"/>
  <c r="I6516" i="4"/>
  <c r="H6516" i="4"/>
  <c r="G6516" i="4"/>
  <c r="J6515" i="4"/>
  <c r="I6515" i="4"/>
  <c r="H6515" i="4"/>
  <c r="G6515" i="4"/>
  <c r="J6514" i="4"/>
  <c r="I6514" i="4"/>
  <c r="H6514" i="4"/>
  <c r="G6514" i="4"/>
  <c r="J6513" i="4"/>
  <c r="I6513" i="4"/>
  <c r="H6513" i="4"/>
  <c r="G6513" i="4"/>
  <c r="J6512" i="4"/>
  <c r="I6512" i="4"/>
  <c r="H6512" i="4"/>
  <c r="G6512" i="4"/>
  <c r="J6511" i="4"/>
  <c r="I6511" i="4"/>
  <c r="H6511" i="4"/>
  <c r="G6511" i="4"/>
  <c r="J6510" i="4"/>
  <c r="I6510" i="4"/>
  <c r="H6510" i="4"/>
  <c r="G6510" i="4"/>
  <c r="J6509" i="4"/>
  <c r="I6509" i="4"/>
  <c r="H6509" i="4"/>
  <c r="G6509" i="4"/>
  <c r="J6508" i="4"/>
  <c r="I6508" i="4"/>
  <c r="H6508" i="4"/>
  <c r="G6508" i="4"/>
  <c r="J6507" i="4"/>
  <c r="I6507" i="4"/>
  <c r="H6507" i="4"/>
  <c r="G6507" i="4"/>
  <c r="J6506" i="4"/>
  <c r="I6506" i="4"/>
  <c r="H6506" i="4"/>
  <c r="G6506" i="4"/>
  <c r="J6505" i="4"/>
  <c r="I6505" i="4"/>
  <c r="H6505" i="4"/>
  <c r="G6505" i="4"/>
  <c r="J6504" i="4"/>
  <c r="I6504" i="4"/>
  <c r="H6504" i="4"/>
  <c r="G6504" i="4"/>
  <c r="J6503" i="4"/>
  <c r="I6503" i="4"/>
  <c r="H6503" i="4"/>
  <c r="G6503" i="4"/>
  <c r="J6502" i="4"/>
  <c r="I6502" i="4"/>
  <c r="H6502" i="4"/>
  <c r="G6502" i="4"/>
  <c r="J6501" i="4"/>
  <c r="I6501" i="4"/>
  <c r="H6501" i="4"/>
  <c r="G6501" i="4"/>
  <c r="J6500" i="4"/>
  <c r="I6500" i="4"/>
  <c r="H6500" i="4"/>
  <c r="G6500" i="4"/>
  <c r="J6499" i="4"/>
  <c r="I6499" i="4"/>
  <c r="H6499" i="4"/>
  <c r="G6499" i="4"/>
  <c r="G6145" i="4" l="1"/>
  <c r="G6233" i="4"/>
  <c r="H6233" i="4"/>
  <c r="I6233" i="4"/>
  <c r="J6309" i="4" l="1"/>
  <c r="I6309" i="4"/>
  <c r="H6309" i="4"/>
  <c r="G6309" i="4"/>
  <c r="G6310" i="4"/>
  <c r="H6310" i="4"/>
  <c r="I6310" i="4"/>
  <c r="J6310" i="4"/>
  <c r="AF1559" i="5" l="1"/>
  <c r="AF1558" i="5"/>
  <c r="AF1557" i="5"/>
  <c r="AF1556" i="5"/>
  <c r="AF1555" i="5"/>
  <c r="AF1554" i="5"/>
  <c r="AF1550" i="5"/>
  <c r="AF1549" i="5"/>
  <c r="AF1548" i="5"/>
  <c r="AF1553" i="5"/>
  <c r="AF1552" i="5"/>
  <c r="AF1551" i="5"/>
  <c r="AF1547" i="5"/>
  <c r="AF1546" i="5"/>
  <c r="AF1545" i="5"/>
  <c r="AF1544" i="5"/>
  <c r="AF1543" i="5"/>
  <c r="AF1542" i="5"/>
  <c r="AF1541" i="5"/>
  <c r="AF1540" i="5"/>
  <c r="AF1539" i="5"/>
  <c r="AF1538" i="5"/>
  <c r="AF1537" i="5"/>
  <c r="AF1536" i="5"/>
  <c r="AF1535" i="5"/>
  <c r="AF1534" i="5"/>
  <c r="AF1533" i="5"/>
  <c r="AF1532" i="5"/>
  <c r="AF1531" i="5"/>
  <c r="AF1530" i="5"/>
  <c r="AF1529" i="5"/>
  <c r="AF1528" i="5"/>
  <c r="AF1527" i="5"/>
  <c r="AF1526" i="5"/>
  <c r="AF1525" i="5"/>
  <c r="AF1524" i="5"/>
  <c r="AF1523" i="5"/>
  <c r="AF1522" i="5"/>
  <c r="AF1521" i="5"/>
  <c r="AF1520" i="5"/>
  <c r="AF1519" i="5"/>
  <c r="AF1518" i="5"/>
  <c r="AF1517" i="5"/>
  <c r="AF1516" i="5"/>
  <c r="AF1515" i="5"/>
  <c r="AF1514" i="5"/>
  <c r="AF1513" i="5"/>
  <c r="AF1512" i="5"/>
  <c r="AF1511" i="5"/>
  <c r="AF1510" i="5"/>
  <c r="AF1509" i="5"/>
  <c r="AF1508" i="5"/>
  <c r="AF1507" i="5"/>
  <c r="AF1506" i="5"/>
  <c r="AF1505" i="5"/>
  <c r="AF1504" i="5"/>
  <c r="AF1503" i="5"/>
  <c r="AF1502" i="5"/>
  <c r="AF1501" i="5"/>
  <c r="AF1500" i="5"/>
  <c r="AF1499" i="5"/>
  <c r="AF1498" i="5"/>
  <c r="AF1497" i="5"/>
  <c r="AF1496" i="5"/>
  <c r="AF1495" i="5"/>
  <c r="AF1494" i="5"/>
  <c r="AF1493" i="5"/>
  <c r="AF1492" i="5"/>
  <c r="AF1491" i="5"/>
  <c r="AF1487" i="5"/>
  <c r="AF1486" i="5"/>
  <c r="AF1485" i="5"/>
  <c r="AF1490" i="5"/>
  <c r="AF1489" i="5"/>
  <c r="AF1488" i="5"/>
  <c r="AF1484" i="5"/>
  <c r="AF1483" i="5"/>
  <c r="AF1482" i="5"/>
  <c r="AF1481" i="5"/>
  <c r="AF1480" i="5"/>
  <c r="AF1479" i="5"/>
  <c r="I6210" i="4" l="1"/>
  <c r="H6210" i="4"/>
  <c r="G6210" i="4"/>
  <c r="J6341" i="4"/>
  <c r="I6341" i="4"/>
  <c r="H6341" i="4"/>
  <c r="G6341" i="4"/>
  <c r="G6443" i="4" l="1"/>
  <c r="H6443" i="4"/>
  <c r="I6443" i="4"/>
  <c r="I6498" i="4"/>
  <c r="H6498" i="4"/>
  <c r="G6498" i="4"/>
  <c r="I6497" i="4"/>
  <c r="H6497" i="4"/>
  <c r="G6497" i="4"/>
  <c r="I6496" i="4"/>
  <c r="H6496" i="4"/>
  <c r="G6496" i="4"/>
  <c r="I6495" i="4"/>
  <c r="H6495" i="4"/>
  <c r="G6495" i="4"/>
  <c r="I6494" i="4"/>
  <c r="H6494" i="4"/>
  <c r="G6494" i="4"/>
  <c r="I6493" i="4"/>
  <c r="H6493" i="4"/>
  <c r="G6493" i="4"/>
  <c r="I6492" i="4"/>
  <c r="H6492" i="4"/>
  <c r="G6492" i="4"/>
  <c r="I6491" i="4"/>
  <c r="H6491" i="4"/>
  <c r="G6491" i="4"/>
  <c r="I6490" i="4"/>
  <c r="H6490" i="4"/>
  <c r="G6490" i="4"/>
  <c r="I6489" i="4"/>
  <c r="H6489" i="4"/>
  <c r="G6489" i="4"/>
  <c r="I6488" i="4"/>
  <c r="H6488" i="4"/>
  <c r="G6488" i="4"/>
  <c r="I6487" i="4"/>
  <c r="H6487" i="4"/>
  <c r="G6487" i="4"/>
  <c r="I6486" i="4"/>
  <c r="H6486" i="4"/>
  <c r="G6486" i="4"/>
  <c r="I6485" i="4"/>
  <c r="H6485" i="4"/>
  <c r="G6485" i="4"/>
  <c r="I6484" i="4"/>
  <c r="H6484" i="4"/>
  <c r="G6484" i="4"/>
  <c r="I6483" i="4"/>
  <c r="H6483" i="4"/>
  <c r="G6483" i="4"/>
  <c r="I6482" i="4"/>
  <c r="H6482" i="4"/>
  <c r="G6482" i="4"/>
  <c r="I6481" i="4"/>
  <c r="H6481" i="4"/>
  <c r="G6481" i="4"/>
  <c r="I6480" i="4"/>
  <c r="H6480" i="4"/>
  <c r="G6480" i="4"/>
  <c r="I6479" i="4"/>
  <c r="H6479" i="4"/>
  <c r="G6479" i="4"/>
  <c r="I6478" i="4"/>
  <c r="H6478" i="4"/>
  <c r="G6478" i="4"/>
  <c r="I6477" i="4"/>
  <c r="H6477" i="4"/>
  <c r="G6477" i="4"/>
  <c r="I6476" i="4"/>
  <c r="H6476" i="4"/>
  <c r="G6476" i="4"/>
  <c r="I6475" i="4"/>
  <c r="H6475" i="4"/>
  <c r="G6475" i="4"/>
  <c r="I6474" i="4"/>
  <c r="H6474" i="4"/>
  <c r="G6474" i="4"/>
  <c r="I6473" i="4"/>
  <c r="H6473" i="4"/>
  <c r="G6473" i="4"/>
  <c r="I6472" i="4"/>
  <c r="H6472" i="4"/>
  <c r="G6472" i="4"/>
  <c r="I6471" i="4"/>
  <c r="H6471" i="4"/>
  <c r="G6471" i="4"/>
  <c r="I6470" i="4"/>
  <c r="H6470" i="4"/>
  <c r="G6470" i="4"/>
  <c r="I6469" i="4"/>
  <c r="H6469" i="4"/>
  <c r="G6469" i="4"/>
  <c r="I6468" i="4"/>
  <c r="H6468" i="4"/>
  <c r="G6468" i="4"/>
  <c r="I6467" i="4"/>
  <c r="H6467" i="4"/>
  <c r="G6467" i="4"/>
  <c r="I6466" i="4"/>
  <c r="H6466" i="4"/>
  <c r="G6466" i="4"/>
  <c r="I6465" i="4"/>
  <c r="H6465" i="4"/>
  <c r="G6465" i="4"/>
  <c r="I6464" i="4"/>
  <c r="H6464" i="4"/>
  <c r="G6464" i="4"/>
  <c r="I6463" i="4"/>
  <c r="H6463" i="4"/>
  <c r="G6463" i="4"/>
  <c r="I6462" i="4"/>
  <c r="H6462" i="4"/>
  <c r="G6462" i="4"/>
  <c r="I6461" i="4"/>
  <c r="H6461" i="4"/>
  <c r="G6461" i="4"/>
  <c r="I6460" i="4"/>
  <c r="H6460" i="4"/>
  <c r="G6460" i="4"/>
  <c r="I6459" i="4"/>
  <c r="H6459" i="4"/>
  <c r="G6459" i="4"/>
  <c r="I6458" i="4"/>
  <c r="H6458" i="4"/>
  <c r="G6458" i="4"/>
  <c r="I6457" i="4"/>
  <c r="H6457" i="4"/>
  <c r="G6457" i="4"/>
  <c r="I6456" i="4"/>
  <c r="H6456" i="4"/>
  <c r="G6456" i="4"/>
  <c r="I6455" i="4"/>
  <c r="H6455" i="4"/>
  <c r="G6455" i="4"/>
  <c r="I6454" i="4"/>
  <c r="H6454" i="4"/>
  <c r="G6454" i="4"/>
  <c r="I6453" i="4"/>
  <c r="H6453" i="4"/>
  <c r="G6453" i="4"/>
  <c r="I6452" i="4"/>
  <c r="H6452" i="4"/>
  <c r="G6452" i="4"/>
  <c r="I6451" i="4"/>
  <c r="H6451" i="4"/>
  <c r="G6451" i="4"/>
  <c r="I6450" i="4"/>
  <c r="H6450" i="4"/>
  <c r="G6450" i="4"/>
  <c r="I6449" i="4"/>
  <c r="H6449" i="4"/>
  <c r="G6449" i="4"/>
  <c r="I6448" i="4"/>
  <c r="H6448" i="4"/>
  <c r="G6448" i="4"/>
  <c r="I6447" i="4"/>
  <c r="H6447" i="4"/>
  <c r="G6447" i="4"/>
  <c r="I6446" i="4"/>
  <c r="H6446" i="4"/>
  <c r="G6446" i="4"/>
  <c r="I6445" i="4"/>
  <c r="H6445" i="4"/>
  <c r="G6445" i="4"/>
  <c r="I6444" i="4"/>
  <c r="H6444" i="4"/>
  <c r="G6444" i="4"/>
  <c r="I6442" i="4"/>
  <c r="H6442" i="4"/>
  <c r="G6442" i="4"/>
  <c r="I6441" i="4"/>
  <c r="H6441" i="4"/>
  <c r="G6441" i="4"/>
  <c r="I6440" i="4"/>
  <c r="H6440" i="4"/>
  <c r="G6440" i="4"/>
  <c r="I6438" i="4"/>
  <c r="H6438" i="4"/>
  <c r="G6438" i="4"/>
  <c r="I6437" i="4"/>
  <c r="H6437" i="4"/>
  <c r="G6437" i="4"/>
  <c r="I6436" i="4"/>
  <c r="H6436" i="4"/>
  <c r="G6436" i="4"/>
  <c r="I6435" i="4"/>
  <c r="H6435" i="4"/>
  <c r="G6435" i="4"/>
  <c r="I6434" i="4"/>
  <c r="H6434" i="4"/>
  <c r="G6434" i="4"/>
  <c r="I6433" i="4"/>
  <c r="H6433" i="4"/>
  <c r="G6433" i="4"/>
  <c r="I6432" i="4"/>
  <c r="H6432" i="4"/>
  <c r="G6432" i="4"/>
  <c r="I6431" i="4"/>
  <c r="H6431" i="4"/>
  <c r="G6431" i="4"/>
  <c r="I6430" i="4"/>
  <c r="H6430" i="4"/>
  <c r="G6430" i="4"/>
  <c r="I6429" i="4"/>
  <c r="H6429" i="4"/>
  <c r="G6429" i="4"/>
  <c r="I6428" i="4"/>
  <c r="H6428" i="4"/>
  <c r="G6428" i="4"/>
  <c r="I6427" i="4"/>
  <c r="H6427" i="4"/>
  <c r="G6427" i="4"/>
  <c r="I6426" i="4"/>
  <c r="H6426" i="4"/>
  <c r="G6426" i="4"/>
  <c r="I6425" i="4"/>
  <c r="H6425" i="4"/>
  <c r="G6425" i="4"/>
  <c r="I6424" i="4"/>
  <c r="H6424" i="4"/>
  <c r="G6424" i="4"/>
  <c r="I6423" i="4"/>
  <c r="H6423" i="4"/>
  <c r="G6423" i="4"/>
  <c r="I6422" i="4"/>
  <c r="H6422" i="4"/>
  <c r="G6422" i="4"/>
  <c r="I6421" i="4"/>
  <c r="H6421" i="4"/>
  <c r="G6421" i="4"/>
  <c r="I6420" i="4"/>
  <c r="H6420" i="4"/>
  <c r="G6420" i="4"/>
  <c r="I6419" i="4"/>
  <c r="H6419" i="4"/>
  <c r="G6419" i="4"/>
  <c r="I6418" i="4"/>
  <c r="H6418" i="4"/>
  <c r="G6418" i="4"/>
  <c r="I6417" i="4"/>
  <c r="H6417" i="4"/>
  <c r="G6417" i="4"/>
  <c r="I6416" i="4"/>
  <c r="H6416" i="4"/>
  <c r="G6416" i="4"/>
  <c r="I6415" i="4"/>
  <c r="H6415" i="4"/>
  <c r="G6415" i="4"/>
  <c r="I6414" i="4"/>
  <c r="H6414" i="4"/>
  <c r="G6414" i="4"/>
  <c r="I6413" i="4"/>
  <c r="H6413" i="4"/>
  <c r="G6413" i="4"/>
  <c r="I6412" i="4"/>
  <c r="H6412" i="4"/>
  <c r="G6412" i="4"/>
  <c r="I6411" i="4"/>
  <c r="H6411" i="4"/>
  <c r="G6411" i="4"/>
  <c r="I6410" i="4"/>
  <c r="H6410" i="4"/>
  <c r="G6410" i="4"/>
  <c r="I6409" i="4"/>
  <c r="H6409" i="4"/>
  <c r="G6409" i="4"/>
  <c r="I6408" i="4"/>
  <c r="H6408" i="4"/>
  <c r="G6408" i="4"/>
  <c r="I6407" i="4"/>
  <c r="H6407" i="4"/>
  <c r="G6407" i="4"/>
  <c r="I6406" i="4"/>
  <c r="H6406" i="4"/>
  <c r="G6406" i="4"/>
  <c r="I6405" i="4"/>
  <c r="H6405" i="4"/>
  <c r="G6405" i="4"/>
  <c r="I6404" i="4"/>
  <c r="H6404" i="4"/>
  <c r="G6404" i="4"/>
  <c r="I6403" i="4"/>
  <c r="H6403" i="4"/>
  <c r="G6403" i="4"/>
  <c r="I6402" i="4"/>
  <c r="H6402" i="4"/>
  <c r="G6402" i="4"/>
  <c r="I6401" i="4"/>
  <c r="H6401" i="4"/>
  <c r="G6401" i="4"/>
  <c r="I6400" i="4"/>
  <c r="H6400" i="4"/>
  <c r="G6400" i="4"/>
  <c r="I6399" i="4"/>
  <c r="H6399" i="4"/>
  <c r="G6399" i="4"/>
  <c r="I6398" i="4"/>
  <c r="H6398" i="4"/>
  <c r="G6398" i="4"/>
  <c r="I6397" i="4"/>
  <c r="H6397" i="4"/>
  <c r="G6397" i="4"/>
  <c r="I6396" i="4"/>
  <c r="H6396" i="4"/>
  <c r="G6396" i="4"/>
  <c r="I6395" i="4"/>
  <c r="H6395" i="4"/>
  <c r="G6395" i="4"/>
  <c r="I6394" i="4"/>
  <c r="H6394" i="4"/>
  <c r="G6394" i="4"/>
  <c r="I6393" i="4"/>
  <c r="H6393" i="4"/>
  <c r="G6393" i="4"/>
  <c r="I6392" i="4"/>
  <c r="H6392" i="4"/>
  <c r="G6392" i="4"/>
  <c r="I6391" i="4"/>
  <c r="H6391" i="4"/>
  <c r="G6391" i="4"/>
  <c r="I6390" i="4"/>
  <c r="H6390" i="4"/>
  <c r="G6390" i="4"/>
  <c r="I6389" i="4"/>
  <c r="H6389" i="4"/>
  <c r="G6389" i="4"/>
  <c r="I6388" i="4"/>
  <c r="H6388" i="4"/>
  <c r="G6388" i="4"/>
  <c r="I6387" i="4"/>
  <c r="H6387" i="4"/>
  <c r="G6387" i="4"/>
  <c r="I6386" i="4"/>
  <c r="H6386" i="4"/>
  <c r="G6386" i="4"/>
  <c r="I6385" i="4"/>
  <c r="H6385" i="4"/>
  <c r="G6385" i="4"/>
  <c r="I6384" i="4"/>
  <c r="H6384" i="4"/>
  <c r="G6384" i="4"/>
  <c r="I6383" i="4"/>
  <c r="H6383" i="4"/>
  <c r="G6383" i="4"/>
  <c r="I6382" i="4"/>
  <c r="H6382" i="4"/>
  <c r="G6382" i="4"/>
  <c r="I6381" i="4"/>
  <c r="H6381" i="4"/>
  <c r="G6381" i="4"/>
  <c r="I6380" i="4"/>
  <c r="H6380" i="4"/>
  <c r="G6380" i="4"/>
  <c r="I6379" i="4"/>
  <c r="H6379" i="4"/>
  <c r="G6379" i="4"/>
  <c r="I6378" i="4"/>
  <c r="H6378" i="4"/>
  <c r="G6378" i="4"/>
  <c r="I6377" i="4"/>
  <c r="H6377" i="4"/>
  <c r="G6377" i="4"/>
  <c r="I6376" i="4"/>
  <c r="H6376" i="4"/>
  <c r="G6376" i="4"/>
  <c r="I6375" i="4"/>
  <c r="H6375" i="4"/>
  <c r="G6375" i="4"/>
  <c r="J6374" i="4"/>
  <c r="I6374" i="4"/>
  <c r="H6374" i="4"/>
  <c r="G6374" i="4"/>
  <c r="J6373" i="4"/>
  <c r="I6373" i="4"/>
  <c r="H6373" i="4"/>
  <c r="G6373" i="4"/>
  <c r="J6372" i="4"/>
  <c r="I6372" i="4"/>
  <c r="H6372" i="4"/>
  <c r="G6372" i="4"/>
  <c r="J6371" i="4"/>
  <c r="I6371" i="4"/>
  <c r="H6371" i="4"/>
  <c r="G6371" i="4"/>
  <c r="J6370" i="4"/>
  <c r="I6370" i="4"/>
  <c r="H6370" i="4"/>
  <c r="G6370" i="4"/>
  <c r="J6369" i="4"/>
  <c r="I6369" i="4"/>
  <c r="H6369" i="4"/>
  <c r="G6369" i="4"/>
  <c r="J6368" i="4"/>
  <c r="I6368" i="4"/>
  <c r="H6368" i="4"/>
  <c r="G6368" i="4"/>
  <c r="J6367" i="4"/>
  <c r="I6367" i="4"/>
  <c r="H6367" i="4"/>
  <c r="G6367" i="4"/>
  <c r="J6366" i="4"/>
  <c r="I6366" i="4"/>
  <c r="H6366" i="4"/>
  <c r="G6366" i="4"/>
  <c r="J6365" i="4"/>
  <c r="I6365" i="4"/>
  <c r="H6365" i="4"/>
  <c r="G6365" i="4"/>
  <c r="J6364" i="4"/>
  <c r="I6364" i="4"/>
  <c r="H6364" i="4"/>
  <c r="G6364" i="4"/>
  <c r="J6363" i="4"/>
  <c r="I6363" i="4"/>
  <c r="H6363" i="4"/>
  <c r="G6363" i="4"/>
  <c r="J6362" i="4"/>
  <c r="I6362" i="4"/>
  <c r="H6362" i="4"/>
  <c r="G6362" i="4"/>
  <c r="J6361" i="4"/>
  <c r="I6361" i="4"/>
  <c r="H6361" i="4"/>
  <c r="G6361" i="4"/>
  <c r="J6360" i="4"/>
  <c r="I6360" i="4"/>
  <c r="H6360" i="4"/>
  <c r="G6360" i="4"/>
  <c r="J6359" i="4"/>
  <c r="I6359" i="4"/>
  <c r="H6359" i="4"/>
  <c r="G6359" i="4"/>
  <c r="J6358" i="4"/>
  <c r="I6358" i="4"/>
  <c r="H6358" i="4"/>
  <c r="G6358" i="4"/>
  <c r="J6357" i="4"/>
  <c r="I6357" i="4"/>
  <c r="H6357" i="4"/>
  <c r="G6357" i="4"/>
  <c r="J6356" i="4"/>
  <c r="I6356" i="4"/>
  <c r="H6356" i="4"/>
  <c r="G6356" i="4"/>
  <c r="J6355" i="4"/>
  <c r="I6355" i="4"/>
  <c r="H6355" i="4"/>
  <c r="G6355" i="4"/>
  <c r="J6354" i="4"/>
  <c r="I6354" i="4"/>
  <c r="H6354" i="4"/>
  <c r="G6354" i="4"/>
  <c r="J6353" i="4"/>
  <c r="I6353" i="4"/>
  <c r="H6353" i="4"/>
  <c r="G6353" i="4"/>
  <c r="J6352" i="4"/>
  <c r="I6352" i="4"/>
  <c r="H6352" i="4"/>
  <c r="G6352" i="4"/>
  <c r="J6351" i="4"/>
  <c r="I6351" i="4"/>
  <c r="H6351" i="4"/>
  <c r="G6351" i="4"/>
  <c r="J6350" i="4"/>
  <c r="I6350" i="4"/>
  <c r="H6350" i="4"/>
  <c r="G6350" i="4"/>
  <c r="J6349" i="4"/>
  <c r="I6349" i="4"/>
  <c r="H6349" i="4"/>
  <c r="G6349" i="4"/>
  <c r="J6348" i="4"/>
  <c r="I6348" i="4"/>
  <c r="H6348" i="4"/>
  <c r="G6348" i="4"/>
  <c r="J6347" i="4"/>
  <c r="I6347" i="4"/>
  <c r="H6347" i="4"/>
  <c r="G6347" i="4"/>
  <c r="J6346" i="4"/>
  <c r="I6346" i="4"/>
  <c r="H6346" i="4"/>
  <c r="G6346" i="4"/>
  <c r="J6345" i="4"/>
  <c r="I6345" i="4"/>
  <c r="H6345" i="4"/>
  <c r="G6345" i="4"/>
  <c r="J6344" i="4"/>
  <c r="I6344" i="4"/>
  <c r="H6344" i="4"/>
  <c r="G6344" i="4"/>
  <c r="J6343" i="4"/>
  <c r="I6343" i="4"/>
  <c r="H6343" i="4"/>
  <c r="G6343" i="4"/>
  <c r="J6342" i="4"/>
  <c r="I6342" i="4"/>
  <c r="H6342" i="4"/>
  <c r="G6342" i="4"/>
  <c r="J6340" i="4"/>
  <c r="I6340" i="4"/>
  <c r="H6340" i="4"/>
  <c r="G6340" i="4"/>
  <c r="J6339" i="4"/>
  <c r="I6339" i="4"/>
  <c r="H6339" i="4"/>
  <c r="G6339" i="4"/>
  <c r="J6338" i="4"/>
  <c r="I6338" i="4"/>
  <c r="H6338" i="4"/>
  <c r="G6338" i="4"/>
  <c r="J6337" i="4"/>
  <c r="I6337" i="4"/>
  <c r="H6337" i="4"/>
  <c r="G6337" i="4"/>
  <c r="J6336" i="4"/>
  <c r="I6336" i="4"/>
  <c r="H6336" i="4"/>
  <c r="G6336" i="4"/>
  <c r="J6335" i="4"/>
  <c r="I6335" i="4"/>
  <c r="H6335" i="4"/>
  <c r="G6335" i="4"/>
  <c r="J6334" i="4"/>
  <c r="I6334" i="4"/>
  <c r="H6334" i="4"/>
  <c r="G6334" i="4"/>
  <c r="J6333" i="4"/>
  <c r="I6333" i="4"/>
  <c r="H6333" i="4"/>
  <c r="G6333" i="4"/>
  <c r="J6332" i="4"/>
  <c r="I6332" i="4"/>
  <c r="H6332" i="4"/>
  <c r="G6332" i="4"/>
  <c r="J6331" i="4"/>
  <c r="I6331" i="4"/>
  <c r="H6331" i="4"/>
  <c r="G6331" i="4"/>
  <c r="J6330" i="4"/>
  <c r="I6330" i="4"/>
  <c r="H6330" i="4"/>
  <c r="G6330" i="4"/>
  <c r="J6329" i="4"/>
  <c r="I6329" i="4"/>
  <c r="H6329" i="4"/>
  <c r="G6329" i="4"/>
  <c r="J6328" i="4"/>
  <c r="I6328" i="4"/>
  <c r="H6328" i="4"/>
  <c r="G6328" i="4"/>
  <c r="J6327" i="4"/>
  <c r="I6327" i="4"/>
  <c r="H6327" i="4"/>
  <c r="G6327" i="4"/>
  <c r="J6326" i="4"/>
  <c r="I6326" i="4"/>
  <c r="H6326" i="4"/>
  <c r="G6326" i="4"/>
  <c r="J6325" i="4"/>
  <c r="I6325" i="4"/>
  <c r="H6325" i="4"/>
  <c r="G6325" i="4"/>
  <c r="J6324" i="4"/>
  <c r="I6324" i="4"/>
  <c r="H6324" i="4"/>
  <c r="G6324" i="4"/>
  <c r="J6323" i="4"/>
  <c r="I6323" i="4"/>
  <c r="H6323" i="4"/>
  <c r="G6323" i="4"/>
  <c r="J6322" i="4"/>
  <c r="I6322" i="4"/>
  <c r="H6322" i="4"/>
  <c r="G6322" i="4"/>
  <c r="J6321" i="4"/>
  <c r="I6321" i="4"/>
  <c r="H6321" i="4"/>
  <c r="G6321" i="4"/>
  <c r="J6320" i="4"/>
  <c r="I6320" i="4"/>
  <c r="H6320" i="4"/>
  <c r="G6320" i="4"/>
  <c r="J6319" i="4"/>
  <c r="I6319" i="4"/>
  <c r="H6319" i="4"/>
  <c r="G6319" i="4"/>
  <c r="J6318" i="4"/>
  <c r="I6318" i="4"/>
  <c r="H6318" i="4"/>
  <c r="G6318" i="4"/>
  <c r="J6317" i="4"/>
  <c r="I6317" i="4"/>
  <c r="H6317" i="4"/>
  <c r="G6317" i="4"/>
  <c r="J6316" i="4"/>
  <c r="I6316" i="4"/>
  <c r="H6316" i="4"/>
  <c r="G6316" i="4"/>
  <c r="J6315" i="4"/>
  <c r="I6315" i="4"/>
  <c r="H6315" i="4"/>
  <c r="G6315" i="4"/>
  <c r="J6314" i="4"/>
  <c r="I6314" i="4"/>
  <c r="H6314" i="4"/>
  <c r="G6314" i="4"/>
  <c r="J6313" i="4"/>
  <c r="I6313" i="4"/>
  <c r="H6313" i="4"/>
  <c r="G6313" i="4"/>
  <c r="J6312" i="4"/>
  <c r="I6312" i="4"/>
  <c r="H6312" i="4"/>
  <c r="G6312" i="4"/>
  <c r="J6311" i="4"/>
  <c r="I6311" i="4"/>
  <c r="H6311" i="4"/>
  <c r="G6311" i="4"/>
  <c r="I6145" i="4"/>
  <c r="H6145" i="4"/>
  <c r="W23" i="2"/>
  <c r="I6181" i="4"/>
  <c r="H6181" i="4"/>
  <c r="G6181" i="4"/>
  <c r="J6308" i="4"/>
  <c r="I6308" i="4"/>
  <c r="H6308" i="4"/>
  <c r="G6308" i="4"/>
  <c r="J6307" i="4"/>
  <c r="I6307" i="4"/>
  <c r="H6307" i="4"/>
  <c r="G6307" i="4"/>
  <c r="J6306" i="4"/>
  <c r="I6306" i="4"/>
  <c r="H6306" i="4"/>
  <c r="G6306" i="4"/>
  <c r="J6305" i="4"/>
  <c r="I6305" i="4"/>
  <c r="H6305" i="4"/>
  <c r="G6305" i="4"/>
  <c r="J6304" i="4"/>
  <c r="I6304" i="4"/>
  <c r="H6304" i="4"/>
  <c r="G6304" i="4"/>
  <c r="J6303" i="4"/>
  <c r="I6303" i="4"/>
  <c r="H6303" i="4"/>
  <c r="G6303" i="4"/>
  <c r="J6302" i="4"/>
  <c r="I6302" i="4"/>
  <c r="H6302" i="4"/>
  <c r="G6302" i="4"/>
  <c r="J6301" i="4"/>
  <c r="I6301" i="4"/>
  <c r="H6301" i="4"/>
  <c r="G6301" i="4"/>
  <c r="J6300" i="4"/>
  <c r="I6300" i="4"/>
  <c r="H6300" i="4"/>
  <c r="G6300" i="4"/>
  <c r="J6299" i="4"/>
  <c r="I6299" i="4"/>
  <c r="H6299" i="4"/>
  <c r="G6299" i="4"/>
  <c r="J6298" i="4"/>
  <c r="I6298" i="4"/>
  <c r="H6298" i="4"/>
  <c r="G6298" i="4"/>
  <c r="J6297" i="4"/>
  <c r="I6297" i="4"/>
  <c r="H6297" i="4"/>
  <c r="G6297" i="4"/>
  <c r="J6296" i="4"/>
  <c r="I6296" i="4"/>
  <c r="H6296" i="4"/>
  <c r="G6296" i="4"/>
  <c r="J6295" i="4"/>
  <c r="I6295" i="4"/>
  <c r="H6295" i="4"/>
  <c r="G6295" i="4"/>
  <c r="J6294" i="4"/>
  <c r="I6294" i="4"/>
  <c r="H6294" i="4"/>
  <c r="G6294" i="4"/>
  <c r="J6293" i="4"/>
  <c r="I6293" i="4"/>
  <c r="H6293" i="4"/>
  <c r="G6293" i="4"/>
  <c r="J6292" i="4"/>
  <c r="I6292" i="4"/>
  <c r="H6292" i="4"/>
  <c r="G6292" i="4"/>
  <c r="J6291" i="4"/>
  <c r="I6291" i="4"/>
  <c r="H6291" i="4"/>
  <c r="G6291" i="4"/>
  <c r="AF1478" i="5"/>
  <c r="AF1477" i="5"/>
  <c r="AF1476" i="5"/>
  <c r="I6290" i="4"/>
  <c r="H6290" i="4"/>
  <c r="G6290" i="4"/>
  <c r="I6289" i="4"/>
  <c r="H6289" i="4"/>
  <c r="G6289" i="4"/>
  <c r="I6288" i="4"/>
  <c r="H6288" i="4"/>
  <c r="G6288" i="4"/>
  <c r="I6287" i="4"/>
  <c r="H6287" i="4"/>
  <c r="G6287" i="4"/>
  <c r="I6285" i="4"/>
  <c r="H6285" i="4"/>
  <c r="G6285" i="4"/>
  <c r="I6284" i="4"/>
  <c r="H6284" i="4"/>
  <c r="G6284" i="4"/>
  <c r="I6283" i="4"/>
  <c r="H6283" i="4"/>
  <c r="G6283" i="4"/>
  <c r="I6282" i="4"/>
  <c r="H6282" i="4"/>
  <c r="G6282" i="4"/>
  <c r="I6281" i="4"/>
  <c r="H6281" i="4"/>
  <c r="G6281" i="4"/>
  <c r="I6280" i="4"/>
  <c r="H6280" i="4"/>
  <c r="G6280" i="4"/>
  <c r="I6278" i="4"/>
  <c r="H6278" i="4"/>
  <c r="G6278" i="4"/>
  <c r="G5968" i="4"/>
  <c r="I6277" i="4"/>
  <c r="H6277" i="4"/>
  <c r="G6277" i="4"/>
  <c r="I6276" i="4"/>
  <c r="H6276" i="4"/>
  <c r="G6276" i="4"/>
  <c r="I6275" i="4"/>
  <c r="H6275" i="4"/>
  <c r="G6275" i="4"/>
  <c r="I6274" i="4"/>
  <c r="H6274" i="4"/>
  <c r="G6274" i="4"/>
  <c r="I6272" i="4"/>
  <c r="H6272" i="4"/>
  <c r="G6272" i="4"/>
  <c r="I6271" i="4"/>
  <c r="H6271" i="4"/>
  <c r="G6271" i="4"/>
  <c r="I6270" i="4"/>
  <c r="H6270" i="4"/>
  <c r="G6270" i="4"/>
  <c r="I6269" i="4"/>
  <c r="H6269" i="4"/>
  <c r="G6269" i="4"/>
  <c r="I6268" i="4"/>
  <c r="H6268" i="4"/>
  <c r="G6268" i="4"/>
  <c r="I6267" i="4"/>
  <c r="H6267" i="4"/>
  <c r="G6267" i="4"/>
  <c r="I6266" i="4"/>
  <c r="H6266" i="4"/>
  <c r="G6266" i="4"/>
  <c r="I6265" i="4"/>
  <c r="H6265" i="4"/>
  <c r="G6265" i="4"/>
  <c r="I6264" i="4"/>
  <c r="H6264" i="4"/>
  <c r="G6264" i="4"/>
  <c r="I6263" i="4"/>
  <c r="H6263" i="4"/>
  <c r="G6263" i="4"/>
  <c r="I6262" i="4"/>
  <c r="H6262" i="4"/>
  <c r="G6262" i="4"/>
  <c r="I6261" i="4"/>
  <c r="H6261" i="4"/>
  <c r="G6261" i="4"/>
  <c r="I6260" i="4"/>
  <c r="H6260" i="4"/>
  <c r="G6260" i="4"/>
  <c r="I6259" i="4"/>
  <c r="H6259" i="4"/>
  <c r="G6259" i="4"/>
  <c r="I6258" i="4"/>
  <c r="H6258" i="4"/>
  <c r="G6258" i="4"/>
  <c r="I6257" i="4"/>
  <c r="H6257" i="4"/>
  <c r="G6257" i="4"/>
  <c r="I6256" i="4"/>
  <c r="H6256" i="4"/>
  <c r="G6256" i="4"/>
  <c r="I6255" i="4"/>
  <c r="H6255" i="4"/>
  <c r="G6255" i="4"/>
  <c r="I6254" i="4"/>
  <c r="H6254" i="4"/>
  <c r="G6254" i="4"/>
  <c r="I6253" i="4"/>
  <c r="H6253" i="4"/>
  <c r="G6253" i="4"/>
  <c r="I6252" i="4"/>
  <c r="H6252" i="4"/>
  <c r="G6252" i="4"/>
  <c r="I6251" i="4"/>
  <c r="H6251" i="4"/>
  <c r="G6251" i="4"/>
  <c r="I6250" i="4"/>
  <c r="H6250" i="4"/>
  <c r="G6250" i="4"/>
  <c r="I6249" i="4"/>
  <c r="H6249" i="4"/>
  <c r="G6249" i="4"/>
  <c r="I6248" i="4"/>
  <c r="H6248" i="4"/>
  <c r="G6248" i="4"/>
  <c r="I6247" i="4"/>
  <c r="H6247" i="4"/>
  <c r="G6247" i="4"/>
  <c r="I6246" i="4"/>
  <c r="H6246" i="4"/>
  <c r="G6246" i="4"/>
  <c r="I6245" i="4"/>
  <c r="H6245" i="4"/>
  <c r="G6245" i="4"/>
  <c r="I6244" i="4"/>
  <c r="H6244" i="4"/>
  <c r="G6244" i="4"/>
  <c r="I6243" i="4"/>
  <c r="H6243" i="4"/>
  <c r="G6243" i="4"/>
  <c r="I6241" i="4"/>
  <c r="H6241" i="4"/>
  <c r="G6241" i="4"/>
  <c r="I6240" i="4"/>
  <c r="H6240" i="4"/>
  <c r="G6240" i="4"/>
  <c r="I6239" i="4"/>
  <c r="H6239" i="4"/>
  <c r="G6239" i="4"/>
  <c r="I6237" i="4"/>
  <c r="H6237" i="4"/>
  <c r="G6237" i="4"/>
  <c r="I6236" i="4"/>
  <c r="H6236" i="4"/>
  <c r="G6236" i="4"/>
  <c r="I6235" i="4"/>
  <c r="H6235" i="4"/>
  <c r="G6235" i="4"/>
  <c r="I6234" i="4"/>
  <c r="H6234" i="4"/>
  <c r="G6234" i="4"/>
  <c r="I6232" i="4"/>
  <c r="H6232" i="4"/>
  <c r="G6232" i="4"/>
  <c r="I6231" i="4"/>
  <c r="H6231" i="4"/>
  <c r="G6231" i="4"/>
  <c r="I6230" i="4"/>
  <c r="H6230" i="4"/>
  <c r="G6230" i="4"/>
  <c r="I6229" i="4"/>
  <c r="H6229" i="4"/>
  <c r="G6229" i="4"/>
  <c r="I6228" i="4"/>
  <c r="H6228" i="4"/>
  <c r="G6228" i="4"/>
  <c r="I6227" i="4"/>
  <c r="H6227" i="4"/>
  <c r="G6227" i="4"/>
  <c r="I6226" i="4"/>
  <c r="H6226" i="4"/>
  <c r="G6226" i="4"/>
  <c r="I6225" i="4"/>
  <c r="H6225" i="4"/>
  <c r="G6225" i="4"/>
  <c r="I6224" i="4"/>
  <c r="H6224" i="4"/>
  <c r="G6224" i="4"/>
  <c r="I6223" i="4"/>
  <c r="H6223" i="4"/>
  <c r="G6223" i="4"/>
  <c r="I6222" i="4"/>
  <c r="H6222" i="4"/>
  <c r="G6222" i="4"/>
  <c r="I6221" i="4"/>
  <c r="H6221" i="4"/>
  <c r="G6221" i="4"/>
  <c r="I6220" i="4"/>
  <c r="H6220" i="4"/>
  <c r="G6220" i="4"/>
  <c r="I6219" i="4"/>
  <c r="H6219" i="4"/>
  <c r="G6219" i="4"/>
  <c r="I6218" i="4"/>
  <c r="H6218" i="4"/>
  <c r="G6218" i="4"/>
  <c r="I6217" i="4"/>
  <c r="H6217" i="4"/>
  <c r="G6217" i="4"/>
  <c r="I6216" i="4"/>
  <c r="H6216" i="4"/>
  <c r="G6216" i="4"/>
  <c r="I6215" i="4"/>
  <c r="H6215" i="4"/>
  <c r="G6215" i="4"/>
  <c r="I6214" i="4"/>
  <c r="H6214" i="4"/>
  <c r="G6214" i="4"/>
  <c r="I6213" i="4"/>
  <c r="H6213" i="4"/>
  <c r="G6213" i="4"/>
  <c r="I6212" i="4"/>
  <c r="H6212" i="4"/>
  <c r="G6212" i="4"/>
  <c r="I6211" i="4"/>
  <c r="H6211" i="4"/>
  <c r="G6211" i="4"/>
  <c r="I6209" i="4"/>
  <c r="H6209" i="4"/>
  <c r="G6209" i="4"/>
  <c r="I6208" i="4"/>
  <c r="H6208" i="4"/>
  <c r="G6208" i="4"/>
  <c r="I6207" i="4"/>
  <c r="H6207" i="4"/>
  <c r="G6207" i="4"/>
  <c r="I6206" i="4"/>
  <c r="H6206" i="4"/>
  <c r="G6206" i="4"/>
  <c r="I6205" i="4"/>
  <c r="H6205" i="4"/>
  <c r="G6205" i="4"/>
  <c r="I6204" i="4"/>
  <c r="H6204" i="4"/>
  <c r="G6204" i="4"/>
  <c r="I6203" i="4"/>
  <c r="H6203" i="4"/>
  <c r="G6203" i="4"/>
  <c r="I6202" i="4"/>
  <c r="H6202" i="4"/>
  <c r="G6202" i="4"/>
  <c r="I6201" i="4"/>
  <c r="H6201" i="4"/>
  <c r="G6201" i="4"/>
  <c r="I6200" i="4"/>
  <c r="H6200" i="4"/>
  <c r="G6200" i="4"/>
  <c r="I6199" i="4"/>
  <c r="H6199" i="4"/>
  <c r="G6199" i="4"/>
  <c r="I6198" i="4"/>
  <c r="H6198" i="4"/>
  <c r="G6198" i="4"/>
  <c r="I6197" i="4"/>
  <c r="H6197" i="4"/>
  <c r="G6197" i="4"/>
  <c r="I6196" i="4"/>
  <c r="H6196" i="4"/>
  <c r="G6196" i="4"/>
  <c r="I6195" i="4"/>
  <c r="H6195" i="4"/>
  <c r="G6195" i="4"/>
  <c r="G2" i="4"/>
  <c r="H2" i="4"/>
  <c r="I2" i="4"/>
  <c r="J2" i="4"/>
  <c r="G3" i="4"/>
  <c r="H3" i="4"/>
  <c r="I3" i="4"/>
  <c r="J3" i="4"/>
  <c r="G4" i="4"/>
  <c r="H4" i="4"/>
  <c r="I4" i="4"/>
  <c r="J4" i="4"/>
  <c r="G5" i="4"/>
  <c r="H5" i="4"/>
  <c r="I5" i="4"/>
  <c r="J5" i="4"/>
  <c r="G6" i="4"/>
  <c r="H6" i="4"/>
  <c r="I6" i="4"/>
  <c r="J6" i="4"/>
  <c r="G7" i="4"/>
  <c r="H7" i="4"/>
  <c r="I7" i="4"/>
  <c r="J7" i="4"/>
  <c r="G8" i="4"/>
  <c r="H8" i="4"/>
  <c r="I8" i="4"/>
  <c r="J8" i="4"/>
  <c r="G9" i="4"/>
  <c r="H9" i="4"/>
  <c r="I9" i="4"/>
  <c r="J9" i="4"/>
  <c r="G10" i="4"/>
  <c r="H10" i="4"/>
  <c r="I10" i="4"/>
  <c r="J10" i="4"/>
  <c r="G11" i="4"/>
  <c r="H11" i="4"/>
  <c r="I11" i="4"/>
  <c r="J11" i="4"/>
  <c r="G12" i="4"/>
  <c r="H12" i="4"/>
  <c r="I12" i="4"/>
  <c r="J12" i="4"/>
  <c r="G13" i="4"/>
  <c r="H13" i="4"/>
  <c r="I13" i="4"/>
  <c r="J13" i="4"/>
  <c r="G14" i="4"/>
  <c r="H14" i="4"/>
  <c r="I14" i="4"/>
  <c r="J14" i="4"/>
  <c r="G15" i="4"/>
  <c r="H15" i="4"/>
  <c r="I15" i="4"/>
  <c r="J15" i="4"/>
  <c r="G16" i="4"/>
  <c r="H16" i="4"/>
  <c r="I16" i="4"/>
  <c r="J16" i="4"/>
  <c r="G17" i="4"/>
  <c r="H17" i="4"/>
  <c r="I17" i="4"/>
  <c r="J17" i="4"/>
  <c r="G18" i="4"/>
  <c r="H18" i="4"/>
  <c r="I18" i="4"/>
  <c r="J18" i="4"/>
  <c r="G19" i="4"/>
  <c r="H19" i="4"/>
  <c r="I19" i="4"/>
  <c r="J19" i="4"/>
  <c r="G20" i="4"/>
  <c r="H20" i="4"/>
  <c r="I20" i="4"/>
  <c r="J20" i="4"/>
  <c r="G21" i="4"/>
  <c r="H21" i="4"/>
  <c r="I21" i="4"/>
  <c r="J21" i="4"/>
  <c r="G22" i="4"/>
  <c r="H22" i="4"/>
  <c r="I22" i="4"/>
  <c r="J22" i="4"/>
  <c r="G23" i="4"/>
  <c r="H23" i="4"/>
  <c r="I23" i="4"/>
  <c r="J23" i="4"/>
  <c r="G24" i="4"/>
  <c r="H24" i="4"/>
  <c r="I24" i="4"/>
  <c r="J24" i="4"/>
  <c r="G25" i="4"/>
  <c r="H25" i="4"/>
  <c r="I25" i="4"/>
  <c r="J25" i="4"/>
  <c r="G26" i="4"/>
  <c r="H26" i="4"/>
  <c r="I26" i="4"/>
  <c r="J26" i="4"/>
  <c r="G27" i="4"/>
  <c r="H27" i="4"/>
  <c r="I27" i="4"/>
  <c r="J27" i="4"/>
  <c r="G28" i="4"/>
  <c r="H28" i="4"/>
  <c r="I28" i="4"/>
  <c r="J28" i="4"/>
  <c r="G29" i="4"/>
  <c r="H29" i="4"/>
  <c r="I29" i="4"/>
  <c r="J29" i="4"/>
  <c r="G30" i="4"/>
  <c r="H30" i="4"/>
  <c r="I30" i="4"/>
  <c r="J30" i="4"/>
  <c r="G31" i="4"/>
  <c r="H31" i="4"/>
  <c r="I31" i="4"/>
  <c r="J31" i="4"/>
  <c r="G32" i="4"/>
  <c r="H32" i="4"/>
  <c r="I32" i="4"/>
  <c r="J32" i="4"/>
  <c r="G33" i="4"/>
  <c r="H33" i="4"/>
  <c r="I33" i="4"/>
  <c r="J33" i="4"/>
  <c r="G34" i="4"/>
  <c r="H34" i="4"/>
  <c r="I34" i="4"/>
  <c r="J34" i="4"/>
  <c r="G35" i="4"/>
  <c r="H35" i="4"/>
  <c r="I35" i="4"/>
  <c r="J35" i="4"/>
  <c r="G36" i="4"/>
  <c r="H36" i="4"/>
  <c r="I36" i="4"/>
  <c r="J36" i="4"/>
  <c r="G37" i="4"/>
  <c r="H37" i="4"/>
  <c r="I37" i="4"/>
  <c r="J37" i="4"/>
  <c r="G38" i="4"/>
  <c r="H38" i="4"/>
  <c r="I38" i="4"/>
  <c r="J38" i="4"/>
  <c r="G39" i="4"/>
  <c r="H39" i="4"/>
  <c r="I39" i="4"/>
  <c r="J39" i="4"/>
  <c r="G40" i="4"/>
  <c r="H40" i="4"/>
  <c r="I40" i="4"/>
  <c r="J40" i="4"/>
  <c r="G41" i="4"/>
  <c r="H41" i="4"/>
  <c r="I41" i="4"/>
  <c r="J41" i="4"/>
  <c r="G42" i="4"/>
  <c r="H42" i="4"/>
  <c r="I42" i="4"/>
  <c r="J42" i="4"/>
  <c r="G43" i="4"/>
  <c r="H43" i="4"/>
  <c r="I43" i="4"/>
  <c r="J43" i="4"/>
  <c r="G44" i="4"/>
  <c r="H44" i="4"/>
  <c r="I44" i="4"/>
  <c r="J44" i="4"/>
  <c r="G45" i="4"/>
  <c r="H45" i="4"/>
  <c r="I45" i="4"/>
  <c r="J45" i="4"/>
  <c r="G46" i="4"/>
  <c r="H46" i="4"/>
  <c r="I46" i="4"/>
  <c r="J46" i="4"/>
  <c r="G47" i="4"/>
  <c r="H47" i="4"/>
  <c r="I47" i="4"/>
  <c r="J47" i="4"/>
  <c r="G48" i="4"/>
  <c r="H48" i="4"/>
  <c r="I48" i="4"/>
  <c r="J48" i="4"/>
  <c r="G49" i="4"/>
  <c r="H49" i="4"/>
  <c r="I49" i="4"/>
  <c r="J49" i="4"/>
  <c r="G50" i="4"/>
  <c r="H50" i="4"/>
  <c r="I50" i="4"/>
  <c r="J50" i="4"/>
  <c r="G51" i="4"/>
  <c r="H51" i="4"/>
  <c r="I51" i="4"/>
  <c r="J51" i="4"/>
  <c r="G52" i="4"/>
  <c r="H52" i="4"/>
  <c r="I52" i="4"/>
  <c r="J52" i="4"/>
  <c r="G53" i="4"/>
  <c r="H53" i="4"/>
  <c r="I53" i="4"/>
  <c r="J53" i="4"/>
  <c r="G54" i="4"/>
  <c r="H54" i="4"/>
  <c r="I54" i="4"/>
  <c r="J54" i="4"/>
  <c r="G55" i="4"/>
  <c r="H55" i="4"/>
  <c r="I55" i="4"/>
  <c r="J55" i="4"/>
  <c r="G56" i="4"/>
  <c r="H56" i="4"/>
  <c r="I56" i="4"/>
  <c r="J56" i="4"/>
  <c r="G57" i="4"/>
  <c r="H57" i="4"/>
  <c r="I57" i="4"/>
  <c r="J57" i="4"/>
  <c r="G58" i="4"/>
  <c r="H58" i="4"/>
  <c r="I58" i="4"/>
  <c r="J58" i="4"/>
  <c r="G59" i="4"/>
  <c r="H59" i="4"/>
  <c r="I59" i="4"/>
  <c r="J59" i="4"/>
  <c r="G60" i="4"/>
  <c r="H60" i="4"/>
  <c r="I60" i="4"/>
  <c r="J60" i="4"/>
  <c r="G61" i="4"/>
  <c r="H61" i="4"/>
  <c r="I61" i="4"/>
  <c r="J61" i="4"/>
  <c r="G62" i="4"/>
  <c r="H62" i="4"/>
  <c r="I62" i="4"/>
  <c r="J62" i="4"/>
  <c r="G63" i="4"/>
  <c r="H63" i="4"/>
  <c r="I63" i="4"/>
  <c r="J63" i="4"/>
  <c r="G64" i="4"/>
  <c r="H64" i="4"/>
  <c r="I64" i="4"/>
  <c r="J64" i="4"/>
  <c r="G65" i="4"/>
  <c r="H65" i="4"/>
  <c r="I65" i="4"/>
  <c r="J65" i="4"/>
  <c r="G66" i="4"/>
  <c r="H66" i="4"/>
  <c r="I66" i="4"/>
  <c r="J66" i="4"/>
  <c r="G67" i="4"/>
  <c r="H67" i="4"/>
  <c r="I67" i="4"/>
  <c r="J67" i="4"/>
  <c r="G68" i="4"/>
  <c r="H68" i="4"/>
  <c r="I68" i="4"/>
  <c r="J68" i="4"/>
  <c r="G69" i="4"/>
  <c r="H69" i="4"/>
  <c r="I69" i="4"/>
  <c r="J69" i="4"/>
  <c r="G70" i="4"/>
  <c r="H70" i="4"/>
  <c r="I70" i="4"/>
  <c r="J70" i="4"/>
  <c r="G71" i="4"/>
  <c r="H71" i="4"/>
  <c r="I71" i="4"/>
  <c r="J71" i="4"/>
  <c r="G72" i="4"/>
  <c r="H72" i="4"/>
  <c r="I72" i="4"/>
  <c r="J72" i="4"/>
  <c r="G73" i="4"/>
  <c r="H73" i="4"/>
  <c r="I73" i="4"/>
  <c r="J73" i="4"/>
  <c r="G74" i="4"/>
  <c r="H74" i="4"/>
  <c r="I74" i="4"/>
  <c r="J74" i="4"/>
  <c r="G75" i="4"/>
  <c r="H75" i="4"/>
  <c r="I75" i="4"/>
  <c r="J75" i="4"/>
  <c r="G76" i="4"/>
  <c r="H76" i="4"/>
  <c r="I76" i="4"/>
  <c r="J76" i="4"/>
  <c r="G77" i="4"/>
  <c r="H77" i="4"/>
  <c r="I77" i="4"/>
  <c r="J77" i="4"/>
  <c r="G78" i="4"/>
  <c r="H78" i="4"/>
  <c r="I78" i="4"/>
  <c r="J78" i="4"/>
  <c r="G79" i="4"/>
  <c r="H79" i="4"/>
  <c r="I79" i="4"/>
  <c r="J79" i="4"/>
  <c r="G80" i="4"/>
  <c r="H80" i="4"/>
  <c r="I80" i="4"/>
  <c r="J80" i="4"/>
  <c r="G81" i="4"/>
  <c r="H81" i="4"/>
  <c r="I81" i="4"/>
  <c r="J81" i="4"/>
  <c r="G82" i="4"/>
  <c r="H82" i="4"/>
  <c r="I82" i="4"/>
  <c r="J82" i="4"/>
  <c r="G83" i="4"/>
  <c r="H83" i="4"/>
  <c r="I83" i="4"/>
  <c r="J83" i="4"/>
  <c r="G84" i="4"/>
  <c r="H84" i="4"/>
  <c r="I84" i="4"/>
  <c r="J84" i="4"/>
  <c r="G85" i="4"/>
  <c r="H85" i="4"/>
  <c r="I85" i="4"/>
  <c r="J85" i="4"/>
  <c r="G86" i="4"/>
  <c r="H86" i="4"/>
  <c r="I86" i="4"/>
  <c r="J86" i="4"/>
  <c r="G87" i="4"/>
  <c r="H87" i="4"/>
  <c r="I87" i="4"/>
  <c r="J87" i="4"/>
  <c r="G88" i="4"/>
  <c r="H88" i="4"/>
  <c r="I88" i="4"/>
  <c r="J88" i="4"/>
  <c r="G89" i="4"/>
  <c r="H89" i="4"/>
  <c r="I89" i="4"/>
  <c r="J89" i="4"/>
  <c r="G90" i="4"/>
  <c r="H90" i="4"/>
  <c r="I90" i="4"/>
  <c r="J90" i="4"/>
  <c r="G91" i="4"/>
  <c r="H91" i="4"/>
  <c r="I91" i="4"/>
  <c r="J91" i="4"/>
  <c r="G92" i="4"/>
  <c r="H92" i="4"/>
  <c r="I92" i="4"/>
  <c r="J92" i="4"/>
  <c r="G93" i="4"/>
  <c r="H93" i="4"/>
  <c r="I93" i="4"/>
  <c r="J93" i="4"/>
  <c r="G94" i="4"/>
  <c r="H94" i="4"/>
  <c r="I94" i="4"/>
  <c r="J94" i="4"/>
  <c r="G95" i="4"/>
  <c r="H95" i="4"/>
  <c r="I95" i="4"/>
  <c r="J95" i="4"/>
  <c r="G96" i="4"/>
  <c r="H96" i="4"/>
  <c r="I96" i="4"/>
  <c r="J96" i="4"/>
  <c r="G97" i="4"/>
  <c r="H97" i="4"/>
  <c r="I97" i="4"/>
  <c r="J97" i="4"/>
  <c r="G98" i="4"/>
  <c r="H98" i="4"/>
  <c r="I98" i="4"/>
  <c r="J98" i="4"/>
  <c r="G99" i="4"/>
  <c r="H99" i="4"/>
  <c r="I99" i="4"/>
  <c r="J99" i="4"/>
  <c r="G100" i="4"/>
  <c r="H100" i="4"/>
  <c r="I100" i="4"/>
  <c r="J100" i="4"/>
  <c r="G101" i="4"/>
  <c r="H101" i="4"/>
  <c r="I101" i="4"/>
  <c r="J101" i="4"/>
  <c r="G102" i="4"/>
  <c r="H102" i="4"/>
  <c r="I102" i="4"/>
  <c r="J102" i="4"/>
  <c r="G103" i="4"/>
  <c r="H103" i="4"/>
  <c r="I103" i="4"/>
  <c r="J103" i="4"/>
  <c r="G104" i="4"/>
  <c r="H104" i="4"/>
  <c r="I104" i="4"/>
  <c r="J104" i="4"/>
  <c r="G105" i="4"/>
  <c r="H105" i="4"/>
  <c r="I105" i="4"/>
  <c r="J105" i="4"/>
  <c r="G106" i="4"/>
  <c r="H106" i="4"/>
  <c r="I106" i="4"/>
  <c r="J106" i="4"/>
  <c r="G107" i="4"/>
  <c r="H107" i="4"/>
  <c r="I107" i="4"/>
  <c r="J107" i="4"/>
  <c r="G108" i="4"/>
  <c r="H108" i="4"/>
  <c r="I108" i="4"/>
  <c r="J108" i="4"/>
  <c r="G109" i="4"/>
  <c r="H109" i="4"/>
  <c r="I109" i="4"/>
  <c r="J109" i="4"/>
  <c r="G110" i="4"/>
  <c r="H110" i="4"/>
  <c r="I110" i="4"/>
  <c r="J110" i="4"/>
  <c r="G111" i="4"/>
  <c r="H111" i="4"/>
  <c r="I111" i="4"/>
  <c r="J111" i="4"/>
  <c r="G112" i="4"/>
  <c r="H112" i="4"/>
  <c r="I112" i="4"/>
  <c r="J112" i="4"/>
  <c r="G113" i="4"/>
  <c r="H113" i="4"/>
  <c r="I113" i="4"/>
  <c r="J113" i="4"/>
  <c r="G114" i="4"/>
  <c r="H114" i="4"/>
  <c r="I114" i="4"/>
  <c r="J114" i="4"/>
  <c r="G115" i="4"/>
  <c r="H115" i="4"/>
  <c r="I115" i="4"/>
  <c r="J115" i="4"/>
  <c r="G116" i="4"/>
  <c r="H116" i="4"/>
  <c r="I116" i="4"/>
  <c r="J116" i="4"/>
  <c r="G117" i="4"/>
  <c r="H117" i="4"/>
  <c r="I117" i="4"/>
  <c r="J117" i="4"/>
  <c r="G118" i="4"/>
  <c r="H118" i="4"/>
  <c r="I118" i="4"/>
  <c r="J118" i="4"/>
  <c r="G119" i="4"/>
  <c r="H119" i="4"/>
  <c r="I119" i="4"/>
  <c r="J119" i="4"/>
  <c r="G120" i="4"/>
  <c r="H120" i="4"/>
  <c r="I120" i="4"/>
  <c r="J120" i="4"/>
  <c r="G121" i="4"/>
  <c r="H121" i="4"/>
  <c r="I121" i="4"/>
  <c r="J121" i="4"/>
  <c r="G122" i="4"/>
  <c r="H122" i="4"/>
  <c r="I122" i="4"/>
  <c r="J122" i="4"/>
  <c r="G123" i="4"/>
  <c r="H123" i="4"/>
  <c r="I123" i="4"/>
  <c r="J123" i="4"/>
  <c r="G124" i="4"/>
  <c r="H124" i="4"/>
  <c r="I124" i="4"/>
  <c r="J124" i="4"/>
  <c r="G125" i="4"/>
  <c r="H125" i="4"/>
  <c r="I125" i="4"/>
  <c r="J125" i="4"/>
  <c r="G126" i="4"/>
  <c r="H126" i="4"/>
  <c r="I126" i="4"/>
  <c r="J126" i="4"/>
  <c r="G127" i="4"/>
  <c r="H127" i="4"/>
  <c r="I127" i="4"/>
  <c r="J127" i="4"/>
  <c r="G128" i="4"/>
  <c r="H128" i="4"/>
  <c r="I128" i="4"/>
  <c r="J128" i="4"/>
  <c r="G129" i="4"/>
  <c r="H129" i="4"/>
  <c r="I129" i="4"/>
  <c r="J129" i="4"/>
  <c r="G130" i="4"/>
  <c r="H130" i="4"/>
  <c r="I130" i="4"/>
  <c r="J130" i="4"/>
  <c r="G131" i="4"/>
  <c r="H131" i="4"/>
  <c r="I131" i="4"/>
  <c r="J131" i="4"/>
  <c r="G132" i="4"/>
  <c r="H132" i="4"/>
  <c r="I132" i="4"/>
  <c r="J132" i="4"/>
  <c r="G133" i="4"/>
  <c r="H133" i="4"/>
  <c r="I133" i="4"/>
  <c r="J133" i="4"/>
  <c r="G134" i="4"/>
  <c r="H134" i="4"/>
  <c r="I134" i="4"/>
  <c r="J134" i="4"/>
  <c r="G135" i="4"/>
  <c r="H135" i="4"/>
  <c r="I135" i="4"/>
  <c r="J135" i="4"/>
  <c r="G136" i="4"/>
  <c r="H136" i="4"/>
  <c r="I136" i="4"/>
  <c r="J136" i="4"/>
  <c r="G137" i="4"/>
  <c r="H137" i="4"/>
  <c r="I137" i="4"/>
  <c r="J137" i="4"/>
  <c r="G138" i="4"/>
  <c r="H138" i="4"/>
  <c r="I138" i="4"/>
  <c r="J138" i="4"/>
  <c r="G139" i="4"/>
  <c r="H139" i="4"/>
  <c r="I139" i="4"/>
  <c r="J139" i="4"/>
  <c r="G140" i="4"/>
  <c r="H140" i="4"/>
  <c r="I140" i="4"/>
  <c r="J140" i="4"/>
  <c r="G141" i="4"/>
  <c r="H141" i="4"/>
  <c r="I141" i="4"/>
  <c r="J141" i="4"/>
  <c r="G142" i="4"/>
  <c r="H142" i="4"/>
  <c r="I142" i="4"/>
  <c r="J142" i="4"/>
  <c r="G143" i="4"/>
  <c r="H143" i="4"/>
  <c r="I143" i="4"/>
  <c r="J143" i="4"/>
  <c r="G144" i="4"/>
  <c r="H144" i="4"/>
  <c r="I144" i="4"/>
  <c r="J144" i="4"/>
  <c r="G145" i="4"/>
  <c r="H145" i="4"/>
  <c r="I145" i="4"/>
  <c r="J145" i="4"/>
  <c r="G146" i="4"/>
  <c r="H146" i="4"/>
  <c r="I146" i="4"/>
  <c r="J146" i="4"/>
  <c r="G147" i="4"/>
  <c r="H147" i="4"/>
  <c r="I147" i="4"/>
  <c r="J147" i="4"/>
  <c r="G148" i="4"/>
  <c r="H148" i="4"/>
  <c r="I148" i="4"/>
  <c r="J148" i="4"/>
  <c r="G149" i="4"/>
  <c r="H149" i="4"/>
  <c r="I149" i="4"/>
  <c r="J149" i="4"/>
  <c r="G150" i="4"/>
  <c r="H150" i="4"/>
  <c r="I150" i="4"/>
  <c r="J150" i="4"/>
  <c r="G151" i="4"/>
  <c r="H151" i="4"/>
  <c r="I151" i="4"/>
  <c r="J151" i="4"/>
  <c r="G152" i="4"/>
  <c r="H152" i="4"/>
  <c r="I152" i="4"/>
  <c r="J152" i="4"/>
  <c r="G153" i="4"/>
  <c r="H153" i="4"/>
  <c r="I153" i="4"/>
  <c r="J153" i="4"/>
  <c r="G154" i="4"/>
  <c r="H154" i="4"/>
  <c r="I154" i="4"/>
  <c r="J154" i="4"/>
  <c r="G155" i="4"/>
  <c r="H155" i="4"/>
  <c r="I155" i="4"/>
  <c r="J155" i="4"/>
  <c r="G156" i="4"/>
  <c r="H156" i="4"/>
  <c r="I156" i="4"/>
  <c r="J156" i="4"/>
  <c r="G157" i="4"/>
  <c r="H157" i="4"/>
  <c r="I157" i="4"/>
  <c r="J157" i="4"/>
  <c r="G158" i="4"/>
  <c r="H158" i="4"/>
  <c r="I158" i="4"/>
  <c r="J158" i="4"/>
  <c r="G159" i="4"/>
  <c r="H159" i="4"/>
  <c r="I159" i="4"/>
  <c r="J159" i="4"/>
  <c r="G160" i="4"/>
  <c r="H160" i="4"/>
  <c r="I160" i="4"/>
  <c r="J160" i="4"/>
  <c r="G161" i="4"/>
  <c r="H161" i="4"/>
  <c r="I161" i="4"/>
  <c r="J161" i="4"/>
  <c r="G162" i="4"/>
  <c r="H162" i="4"/>
  <c r="I162" i="4"/>
  <c r="J162" i="4"/>
  <c r="G163" i="4"/>
  <c r="H163" i="4"/>
  <c r="I163" i="4"/>
  <c r="J163" i="4"/>
  <c r="G164" i="4"/>
  <c r="H164" i="4"/>
  <c r="I164" i="4"/>
  <c r="J164" i="4"/>
  <c r="G165" i="4"/>
  <c r="H165" i="4"/>
  <c r="I165" i="4"/>
  <c r="J165" i="4"/>
  <c r="G166" i="4"/>
  <c r="H166" i="4"/>
  <c r="I166" i="4"/>
  <c r="J166" i="4"/>
  <c r="G167" i="4"/>
  <c r="H167" i="4"/>
  <c r="I167" i="4"/>
  <c r="J167" i="4"/>
  <c r="G168" i="4"/>
  <c r="H168" i="4"/>
  <c r="I168" i="4"/>
  <c r="J168" i="4"/>
  <c r="G169" i="4"/>
  <c r="H169" i="4"/>
  <c r="I169" i="4"/>
  <c r="J169" i="4"/>
  <c r="G170" i="4"/>
  <c r="H170" i="4"/>
  <c r="I170" i="4"/>
  <c r="J170" i="4"/>
  <c r="G171" i="4"/>
  <c r="H171" i="4"/>
  <c r="I171" i="4"/>
  <c r="J171" i="4"/>
  <c r="G172" i="4"/>
  <c r="H172" i="4"/>
  <c r="I172" i="4"/>
  <c r="J172" i="4"/>
  <c r="G173" i="4"/>
  <c r="H173" i="4"/>
  <c r="I173" i="4"/>
  <c r="J173" i="4"/>
  <c r="G174" i="4"/>
  <c r="H174" i="4"/>
  <c r="I174" i="4"/>
  <c r="J174" i="4"/>
  <c r="G175" i="4"/>
  <c r="H175" i="4"/>
  <c r="I175" i="4"/>
  <c r="J175" i="4"/>
  <c r="G176" i="4"/>
  <c r="H176" i="4"/>
  <c r="I176" i="4"/>
  <c r="J176" i="4"/>
  <c r="G177" i="4"/>
  <c r="H177" i="4"/>
  <c r="I177" i="4"/>
  <c r="J177" i="4"/>
  <c r="G178" i="4"/>
  <c r="H178" i="4"/>
  <c r="I178" i="4"/>
  <c r="J178" i="4"/>
  <c r="G179" i="4"/>
  <c r="H179" i="4"/>
  <c r="I179" i="4"/>
  <c r="J179" i="4"/>
  <c r="G180" i="4"/>
  <c r="H180" i="4"/>
  <c r="I180" i="4"/>
  <c r="J180" i="4"/>
  <c r="G181" i="4"/>
  <c r="H181" i="4"/>
  <c r="I181" i="4"/>
  <c r="J181" i="4"/>
  <c r="G182" i="4"/>
  <c r="H182" i="4"/>
  <c r="I182" i="4"/>
  <c r="J182" i="4"/>
  <c r="G183" i="4"/>
  <c r="H183" i="4"/>
  <c r="I183" i="4"/>
  <c r="J183" i="4"/>
  <c r="G184" i="4"/>
  <c r="H184" i="4"/>
  <c r="I184" i="4"/>
  <c r="J184" i="4"/>
  <c r="G185" i="4"/>
  <c r="H185" i="4"/>
  <c r="I185" i="4"/>
  <c r="J185" i="4"/>
  <c r="G186" i="4"/>
  <c r="H186" i="4"/>
  <c r="I186" i="4"/>
  <c r="J186" i="4"/>
  <c r="G187" i="4"/>
  <c r="H187" i="4"/>
  <c r="I187" i="4"/>
  <c r="J187" i="4"/>
  <c r="G188" i="4"/>
  <c r="H188" i="4"/>
  <c r="I188" i="4"/>
  <c r="J188" i="4"/>
  <c r="G189" i="4"/>
  <c r="H189" i="4"/>
  <c r="I189" i="4"/>
  <c r="J189" i="4"/>
  <c r="G190" i="4"/>
  <c r="H190" i="4"/>
  <c r="I190" i="4"/>
  <c r="J190" i="4"/>
  <c r="G191" i="4"/>
  <c r="H191" i="4"/>
  <c r="I191" i="4"/>
  <c r="J191" i="4"/>
  <c r="G192" i="4"/>
  <c r="H192" i="4"/>
  <c r="I192" i="4"/>
  <c r="J192" i="4"/>
  <c r="G193" i="4"/>
  <c r="H193" i="4"/>
  <c r="I193" i="4"/>
  <c r="J193" i="4"/>
  <c r="G194" i="4"/>
  <c r="H194" i="4"/>
  <c r="I194" i="4"/>
  <c r="J194" i="4"/>
  <c r="G195" i="4"/>
  <c r="H195" i="4"/>
  <c r="I195" i="4"/>
  <c r="J195" i="4"/>
  <c r="G196" i="4"/>
  <c r="H196" i="4"/>
  <c r="I196" i="4"/>
  <c r="J196" i="4"/>
  <c r="G197" i="4"/>
  <c r="H197" i="4"/>
  <c r="I197" i="4"/>
  <c r="J197" i="4"/>
  <c r="G198" i="4"/>
  <c r="H198" i="4"/>
  <c r="I198" i="4"/>
  <c r="J198" i="4"/>
  <c r="G199" i="4"/>
  <c r="H199" i="4"/>
  <c r="I199" i="4"/>
  <c r="J199" i="4"/>
  <c r="G200" i="4"/>
  <c r="H200" i="4"/>
  <c r="I200" i="4"/>
  <c r="J200" i="4"/>
  <c r="G201" i="4"/>
  <c r="H201" i="4"/>
  <c r="I201" i="4"/>
  <c r="J201" i="4"/>
  <c r="G202" i="4"/>
  <c r="H202" i="4"/>
  <c r="I202" i="4"/>
  <c r="J202" i="4"/>
  <c r="G203" i="4"/>
  <c r="H203" i="4"/>
  <c r="I203" i="4"/>
  <c r="J203" i="4"/>
  <c r="G204" i="4"/>
  <c r="H204" i="4"/>
  <c r="I204" i="4"/>
  <c r="J204" i="4"/>
  <c r="G205" i="4"/>
  <c r="H205" i="4"/>
  <c r="I205" i="4"/>
  <c r="J205" i="4"/>
  <c r="G206" i="4"/>
  <c r="H206" i="4"/>
  <c r="I206" i="4"/>
  <c r="J206" i="4"/>
  <c r="G207" i="4"/>
  <c r="H207" i="4"/>
  <c r="I207" i="4"/>
  <c r="J207" i="4"/>
  <c r="G208" i="4"/>
  <c r="H208" i="4"/>
  <c r="I208" i="4"/>
  <c r="J208" i="4"/>
  <c r="G209" i="4"/>
  <c r="H209" i="4"/>
  <c r="I209" i="4"/>
  <c r="J209" i="4"/>
  <c r="G210" i="4"/>
  <c r="H210" i="4"/>
  <c r="I210" i="4"/>
  <c r="J210" i="4"/>
  <c r="G211" i="4"/>
  <c r="H211" i="4"/>
  <c r="I211" i="4"/>
  <c r="J211" i="4"/>
  <c r="G212" i="4"/>
  <c r="H212" i="4"/>
  <c r="I212" i="4"/>
  <c r="J212" i="4"/>
  <c r="G213" i="4"/>
  <c r="H213" i="4"/>
  <c r="I213" i="4"/>
  <c r="J213" i="4"/>
  <c r="G214" i="4"/>
  <c r="H214" i="4"/>
  <c r="I214" i="4"/>
  <c r="J214" i="4"/>
  <c r="G215" i="4"/>
  <c r="H215" i="4"/>
  <c r="I215" i="4"/>
  <c r="J215" i="4"/>
  <c r="G216" i="4"/>
  <c r="H216" i="4"/>
  <c r="I216" i="4"/>
  <c r="J216" i="4"/>
  <c r="G217" i="4"/>
  <c r="H217" i="4"/>
  <c r="I217" i="4"/>
  <c r="J217" i="4"/>
  <c r="G218" i="4"/>
  <c r="H218" i="4"/>
  <c r="I218" i="4"/>
  <c r="J218" i="4"/>
  <c r="G219" i="4"/>
  <c r="H219" i="4"/>
  <c r="I219" i="4"/>
  <c r="J219" i="4"/>
  <c r="G220" i="4"/>
  <c r="H220" i="4"/>
  <c r="I220" i="4"/>
  <c r="J220" i="4"/>
  <c r="G221" i="4"/>
  <c r="H221" i="4"/>
  <c r="I221" i="4"/>
  <c r="J221" i="4"/>
  <c r="G222" i="4"/>
  <c r="H222" i="4"/>
  <c r="I222" i="4"/>
  <c r="J222" i="4"/>
  <c r="G223" i="4"/>
  <c r="H223" i="4"/>
  <c r="I223" i="4"/>
  <c r="J223" i="4"/>
  <c r="G224" i="4"/>
  <c r="H224" i="4"/>
  <c r="I224" i="4"/>
  <c r="J224" i="4"/>
  <c r="G225" i="4"/>
  <c r="H225" i="4"/>
  <c r="I225" i="4"/>
  <c r="J225" i="4"/>
  <c r="G226" i="4"/>
  <c r="H226" i="4"/>
  <c r="I226" i="4"/>
  <c r="J226" i="4"/>
  <c r="G227" i="4"/>
  <c r="H227" i="4"/>
  <c r="I227" i="4"/>
  <c r="J227" i="4"/>
  <c r="G228" i="4"/>
  <c r="H228" i="4"/>
  <c r="I228" i="4"/>
  <c r="J228" i="4"/>
  <c r="G229" i="4"/>
  <c r="H229" i="4"/>
  <c r="I229" i="4"/>
  <c r="J229" i="4"/>
  <c r="G230" i="4"/>
  <c r="H230" i="4"/>
  <c r="I230" i="4"/>
  <c r="J230" i="4"/>
  <c r="G231" i="4"/>
  <c r="H231" i="4"/>
  <c r="I231" i="4"/>
  <c r="J231" i="4"/>
  <c r="G232" i="4"/>
  <c r="H232" i="4"/>
  <c r="I232" i="4"/>
  <c r="J232" i="4"/>
  <c r="G233" i="4"/>
  <c r="H233" i="4"/>
  <c r="I233" i="4"/>
  <c r="J233" i="4"/>
  <c r="G234" i="4"/>
  <c r="H234" i="4"/>
  <c r="I234" i="4"/>
  <c r="J234" i="4"/>
  <c r="G235" i="4"/>
  <c r="H235" i="4"/>
  <c r="I235" i="4"/>
  <c r="J235" i="4"/>
  <c r="G236" i="4"/>
  <c r="H236" i="4"/>
  <c r="I236" i="4"/>
  <c r="J236" i="4"/>
  <c r="G237" i="4"/>
  <c r="H237" i="4"/>
  <c r="I237" i="4"/>
  <c r="J237" i="4"/>
  <c r="G238" i="4"/>
  <c r="H238" i="4"/>
  <c r="I238" i="4"/>
  <c r="J238" i="4"/>
  <c r="G239" i="4"/>
  <c r="H239" i="4"/>
  <c r="I239" i="4"/>
  <c r="J239" i="4"/>
  <c r="G240" i="4"/>
  <c r="H240" i="4"/>
  <c r="I240" i="4"/>
  <c r="J240" i="4"/>
  <c r="G241" i="4"/>
  <c r="H241" i="4"/>
  <c r="I241" i="4"/>
  <c r="J241" i="4"/>
  <c r="G242" i="4"/>
  <c r="H242" i="4"/>
  <c r="I242" i="4"/>
  <c r="J242" i="4"/>
  <c r="G243" i="4"/>
  <c r="H243" i="4"/>
  <c r="I243" i="4"/>
  <c r="J243" i="4"/>
  <c r="G244" i="4"/>
  <c r="H244" i="4"/>
  <c r="I244" i="4"/>
  <c r="J244" i="4"/>
  <c r="G245" i="4"/>
  <c r="H245" i="4"/>
  <c r="I245" i="4"/>
  <c r="J245" i="4"/>
  <c r="G246" i="4"/>
  <c r="H246" i="4"/>
  <c r="I246" i="4"/>
  <c r="J246" i="4"/>
  <c r="G247" i="4"/>
  <c r="H247" i="4"/>
  <c r="I247" i="4"/>
  <c r="J247" i="4"/>
  <c r="G248" i="4"/>
  <c r="H248" i="4"/>
  <c r="I248" i="4"/>
  <c r="J248" i="4"/>
  <c r="G249" i="4"/>
  <c r="H249" i="4"/>
  <c r="I249" i="4"/>
  <c r="J249" i="4"/>
  <c r="G250" i="4"/>
  <c r="H250" i="4"/>
  <c r="I250" i="4"/>
  <c r="J250" i="4"/>
  <c r="G251" i="4"/>
  <c r="H251" i="4"/>
  <c r="I251" i="4"/>
  <c r="J251" i="4"/>
  <c r="G252" i="4"/>
  <c r="H252" i="4"/>
  <c r="I252" i="4"/>
  <c r="J252" i="4"/>
  <c r="G253" i="4"/>
  <c r="H253" i="4"/>
  <c r="I253" i="4"/>
  <c r="J253" i="4"/>
  <c r="G254" i="4"/>
  <c r="H254" i="4"/>
  <c r="I254" i="4"/>
  <c r="J254" i="4"/>
  <c r="G255" i="4"/>
  <c r="H255" i="4"/>
  <c r="I255" i="4"/>
  <c r="J255" i="4"/>
  <c r="G256" i="4"/>
  <c r="H256" i="4"/>
  <c r="I256" i="4"/>
  <c r="J256" i="4"/>
  <c r="G257" i="4"/>
  <c r="H257" i="4"/>
  <c r="I257" i="4"/>
  <c r="J257" i="4"/>
  <c r="G258" i="4"/>
  <c r="H258" i="4"/>
  <c r="I258" i="4"/>
  <c r="J258" i="4"/>
  <c r="G259" i="4"/>
  <c r="H259" i="4"/>
  <c r="I259" i="4"/>
  <c r="J259" i="4"/>
  <c r="G260" i="4"/>
  <c r="H260" i="4"/>
  <c r="I260" i="4"/>
  <c r="J260" i="4"/>
  <c r="G261" i="4"/>
  <c r="H261" i="4"/>
  <c r="I261" i="4"/>
  <c r="J261" i="4"/>
  <c r="G262" i="4"/>
  <c r="H262" i="4"/>
  <c r="I262" i="4"/>
  <c r="J262" i="4"/>
  <c r="G263" i="4"/>
  <c r="H263" i="4"/>
  <c r="I263" i="4"/>
  <c r="J263" i="4"/>
  <c r="G264" i="4"/>
  <c r="H264" i="4"/>
  <c r="I264" i="4"/>
  <c r="J264" i="4"/>
  <c r="G265" i="4"/>
  <c r="H265" i="4"/>
  <c r="I265" i="4"/>
  <c r="J265" i="4"/>
  <c r="G266" i="4"/>
  <c r="H266" i="4"/>
  <c r="I266" i="4"/>
  <c r="J266" i="4"/>
  <c r="G267" i="4"/>
  <c r="H267" i="4"/>
  <c r="I267" i="4"/>
  <c r="J267" i="4"/>
  <c r="G268" i="4"/>
  <c r="H268" i="4"/>
  <c r="I268" i="4"/>
  <c r="J268" i="4"/>
  <c r="G269" i="4"/>
  <c r="H269" i="4"/>
  <c r="I269" i="4"/>
  <c r="J269" i="4"/>
  <c r="G270" i="4"/>
  <c r="H270" i="4"/>
  <c r="I270" i="4"/>
  <c r="J270" i="4"/>
  <c r="G271" i="4"/>
  <c r="H271" i="4"/>
  <c r="I271" i="4"/>
  <c r="J271" i="4"/>
  <c r="G272" i="4"/>
  <c r="H272" i="4"/>
  <c r="I272" i="4"/>
  <c r="J272" i="4"/>
  <c r="G273" i="4"/>
  <c r="H273" i="4"/>
  <c r="I273" i="4"/>
  <c r="J273" i="4"/>
  <c r="G274" i="4"/>
  <c r="H274" i="4"/>
  <c r="I274" i="4"/>
  <c r="J274" i="4"/>
  <c r="G275" i="4"/>
  <c r="H275" i="4"/>
  <c r="I275" i="4"/>
  <c r="J275" i="4"/>
  <c r="G276" i="4"/>
  <c r="H276" i="4"/>
  <c r="I276" i="4"/>
  <c r="J276" i="4"/>
  <c r="G277" i="4"/>
  <c r="H277" i="4"/>
  <c r="I277" i="4"/>
  <c r="J277" i="4"/>
  <c r="G278" i="4"/>
  <c r="H278" i="4"/>
  <c r="I278" i="4"/>
  <c r="J278" i="4"/>
  <c r="G279" i="4"/>
  <c r="H279" i="4"/>
  <c r="I279" i="4"/>
  <c r="J279" i="4"/>
  <c r="G280" i="4"/>
  <c r="H280" i="4"/>
  <c r="I280" i="4"/>
  <c r="J280" i="4"/>
  <c r="G281" i="4"/>
  <c r="H281" i="4"/>
  <c r="I281" i="4"/>
  <c r="J281" i="4"/>
  <c r="G282" i="4"/>
  <c r="H282" i="4"/>
  <c r="I282" i="4"/>
  <c r="J282" i="4"/>
  <c r="G283" i="4"/>
  <c r="H283" i="4"/>
  <c r="I283" i="4"/>
  <c r="J283" i="4"/>
  <c r="G284" i="4"/>
  <c r="H284" i="4"/>
  <c r="I284" i="4"/>
  <c r="J284" i="4"/>
  <c r="G285" i="4"/>
  <c r="H285" i="4"/>
  <c r="I285" i="4"/>
  <c r="J285" i="4"/>
  <c r="G286" i="4"/>
  <c r="H286" i="4"/>
  <c r="I286" i="4"/>
  <c r="J286" i="4"/>
  <c r="G287" i="4"/>
  <c r="H287" i="4"/>
  <c r="I287" i="4"/>
  <c r="J287" i="4"/>
  <c r="G288" i="4"/>
  <c r="H288" i="4"/>
  <c r="I288" i="4"/>
  <c r="J288" i="4"/>
  <c r="G289" i="4"/>
  <c r="H289" i="4"/>
  <c r="I289" i="4"/>
  <c r="J289" i="4"/>
  <c r="G290" i="4"/>
  <c r="H290" i="4"/>
  <c r="I290" i="4"/>
  <c r="J290" i="4"/>
  <c r="G291" i="4"/>
  <c r="H291" i="4"/>
  <c r="I291" i="4"/>
  <c r="J291" i="4"/>
  <c r="G292" i="4"/>
  <c r="H292" i="4"/>
  <c r="I292" i="4"/>
  <c r="J292" i="4"/>
  <c r="G293" i="4"/>
  <c r="H293" i="4"/>
  <c r="I293" i="4"/>
  <c r="J293" i="4"/>
  <c r="G294" i="4"/>
  <c r="H294" i="4"/>
  <c r="I294" i="4"/>
  <c r="J294" i="4"/>
  <c r="G295" i="4"/>
  <c r="H295" i="4"/>
  <c r="I295" i="4"/>
  <c r="J295" i="4"/>
  <c r="G296" i="4"/>
  <c r="H296" i="4"/>
  <c r="I296" i="4"/>
  <c r="J296" i="4"/>
  <c r="G297" i="4"/>
  <c r="H297" i="4"/>
  <c r="I297" i="4"/>
  <c r="J297" i="4"/>
  <c r="G298" i="4"/>
  <c r="H298" i="4"/>
  <c r="I298" i="4"/>
  <c r="J298" i="4"/>
  <c r="G299" i="4"/>
  <c r="H299" i="4"/>
  <c r="I299" i="4"/>
  <c r="J299" i="4"/>
  <c r="G300" i="4"/>
  <c r="H300" i="4"/>
  <c r="I300" i="4"/>
  <c r="J300" i="4"/>
  <c r="G301" i="4"/>
  <c r="H301" i="4"/>
  <c r="I301" i="4"/>
  <c r="J301" i="4"/>
  <c r="G302" i="4"/>
  <c r="H302" i="4"/>
  <c r="I302" i="4"/>
  <c r="J302" i="4"/>
  <c r="G303" i="4"/>
  <c r="H303" i="4"/>
  <c r="I303" i="4"/>
  <c r="J303" i="4"/>
  <c r="G304" i="4"/>
  <c r="H304" i="4"/>
  <c r="I304" i="4"/>
  <c r="J304" i="4"/>
  <c r="G305" i="4"/>
  <c r="H305" i="4"/>
  <c r="I305" i="4"/>
  <c r="J305" i="4"/>
  <c r="G306" i="4"/>
  <c r="H306" i="4"/>
  <c r="I306" i="4"/>
  <c r="J306" i="4"/>
  <c r="G307" i="4"/>
  <c r="H307" i="4"/>
  <c r="I307" i="4"/>
  <c r="J307" i="4"/>
  <c r="G308" i="4"/>
  <c r="H308" i="4"/>
  <c r="I308" i="4"/>
  <c r="J308" i="4"/>
  <c r="G309" i="4"/>
  <c r="H309" i="4"/>
  <c r="I309" i="4"/>
  <c r="J309" i="4"/>
  <c r="G310" i="4"/>
  <c r="H310" i="4"/>
  <c r="I310" i="4"/>
  <c r="J310" i="4"/>
  <c r="G311" i="4"/>
  <c r="H311" i="4"/>
  <c r="I311" i="4"/>
  <c r="J311" i="4"/>
  <c r="G312" i="4"/>
  <c r="H312" i="4"/>
  <c r="I312" i="4"/>
  <c r="J312" i="4"/>
  <c r="G313" i="4"/>
  <c r="H313" i="4"/>
  <c r="I313" i="4"/>
  <c r="J313" i="4"/>
  <c r="G314" i="4"/>
  <c r="H314" i="4"/>
  <c r="I314" i="4"/>
  <c r="J314" i="4"/>
  <c r="G315" i="4"/>
  <c r="H315" i="4"/>
  <c r="I315" i="4"/>
  <c r="J315" i="4"/>
  <c r="G316" i="4"/>
  <c r="H316" i="4"/>
  <c r="I316" i="4"/>
  <c r="J316" i="4"/>
  <c r="G317" i="4"/>
  <c r="H317" i="4"/>
  <c r="I317" i="4"/>
  <c r="J317" i="4"/>
  <c r="G318" i="4"/>
  <c r="H318" i="4"/>
  <c r="I318" i="4"/>
  <c r="J318" i="4"/>
  <c r="G319" i="4"/>
  <c r="H319" i="4"/>
  <c r="I319" i="4"/>
  <c r="J319" i="4"/>
  <c r="G320" i="4"/>
  <c r="H320" i="4"/>
  <c r="I320" i="4"/>
  <c r="J320" i="4"/>
  <c r="G321" i="4"/>
  <c r="H321" i="4"/>
  <c r="I321" i="4"/>
  <c r="J321" i="4"/>
  <c r="G322" i="4"/>
  <c r="H322" i="4"/>
  <c r="I322" i="4"/>
  <c r="J322" i="4"/>
  <c r="G323" i="4"/>
  <c r="H323" i="4"/>
  <c r="I323" i="4"/>
  <c r="J323" i="4"/>
  <c r="G324" i="4"/>
  <c r="H324" i="4"/>
  <c r="I324" i="4"/>
  <c r="J324" i="4"/>
  <c r="G325" i="4"/>
  <c r="H325" i="4"/>
  <c r="I325" i="4"/>
  <c r="J325" i="4"/>
  <c r="G326" i="4"/>
  <c r="H326" i="4"/>
  <c r="I326" i="4"/>
  <c r="J326" i="4"/>
  <c r="G327" i="4"/>
  <c r="H327" i="4"/>
  <c r="I327" i="4"/>
  <c r="J327" i="4"/>
  <c r="G328" i="4"/>
  <c r="H328" i="4"/>
  <c r="I328" i="4"/>
  <c r="J328" i="4"/>
  <c r="G329" i="4"/>
  <c r="H329" i="4"/>
  <c r="I329" i="4"/>
  <c r="J329" i="4"/>
  <c r="G330" i="4"/>
  <c r="H330" i="4"/>
  <c r="I330" i="4"/>
  <c r="J330" i="4"/>
  <c r="G331" i="4"/>
  <c r="H331" i="4"/>
  <c r="I331" i="4"/>
  <c r="J331" i="4"/>
  <c r="G332" i="4"/>
  <c r="H332" i="4"/>
  <c r="I332" i="4"/>
  <c r="J332" i="4"/>
  <c r="G333" i="4"/>
  <c r="H333" i="4"/>
  <c r="I333" i="4"/>
  <c r="J333" i="4"/>
  <c r="G334" i="4"/>
  <c r="H334" i="4"/>
  <c r="I334" i="4"/>
  <c r="J334" i="4"/>
  <c r="G335" i="4"/>
  <c r="H335" i="4"/>
  <c r="I335" i="4"/>
  <c r="J335" i="4"/>
  <c r="G336" i="4"/>
  <c r="H336" i="4"/>
  <c r="I336" i="4"/>
  <c r="J336" i="4"/>
  <c r="G337" i="4"/>
  <c r="H337" i="4"/>
  <c r="I337" i="4"/>
  <c r="J337" i="4"/>
  <c r="G338" i="4"/>
  <c r="H338" i="4"/>
  <c r="I338" i="4"/>
  <c r="J338" i="4"/>
  <c r="G339" i="4"/>
  <c r="H339" i="4"/>
  <c r="I339" i="4"/>
  <c r="J339" i="4"/>
  <c r="G340" i="4"/>
  <c r="H340" i="4"/>
  <c r="I340" i="4"/>
  <c r="J340" i="4"/>
  <c r="G341" i="4"/>
  <c r="H341" i="4"/>
  <c r="I341" i="4"/>
  <c r="J341" i="4"/>
  <c r="G342" i="4"/>
  <c r="H342" i="4"/>
  <c r="I342" i="4"/>
  <c r="J342" i="4"/>
  <c r="G343" i="4"/>
  <c r="H343" i="4"/>
  <c r="I343" i="4"/>
  <c r="J343" i="4"/>
  <c r="G344" i="4"/>
  <c r="H344" i="4"/>
  <c r="I344" i="4"/>
  <c r="J344" i="4"/>
  <c r="G345" i="4"/>
  <c r="H345" i="4"/>
  <c r="I345" i="4"/>
  <c r="J345" i="4"/>
  <c r="G346" i="4"/>
  <c r="H346" i="4"/>
  <c r="I346" i="4"/>
  <c r="J346" i="4"/>
  <c r="G347" i="4"/>
  <c r="H347" i="4"/>
  <c r="I347" i="4"/>
  <c r="J347" i="4"/>
  <c r="G348" i="4"/>
  <c r="H348" i="4"/>
  <c r="I348" i="4"/>
  <c r="J348" i="4"/>
  <c r="G349" i="4"/>
  <c r="H349" i="4"/>
  <c r="I349" i="4"/>
  <c r="J349" i="4"/>
  <c r="G350" i="4"/>
  <c r="H350" i="4"/>
  <c r="I350" i="4"/>
  <c r="J350" i="4"/>
  <c r="G351" i="4"/>
  <c r="H351" i="4"/>
  <c r="I351" i="4"/>
  <c r="J351" i="4"/>
  <c r="G352" i="4"/>
  <c r="H352" i="4"/>
  <c r="I352" i="4"/>
  <c r="J352" i="4"/>
  <c r="G353" i="4"/>
  <c r="H353" i="4"/>
  <c r="I353" i="4"/>
  <c r="J353" i="4"/>
  <c r="G354" i="4"/>
  <c r="H354" i="4"/>
  <c r="I354" i="4"/>
  <c r="J354" i="4"/>
  <c r="G355" i="4"/>
  <c r="H355" i="4"/>
  <c r="I355" i="4"/>
  <c r="J355" i="4"/>
  <c r="G356" i="4"/>
  <c r="H356" i="4"/>
  <c r="I356" i="4"/>
  <c r="J356" i="4"/>
  <c r="G357" i="4"/>
  <c r="H357" i="4"/>
  <c r="I357" i="4"/>
  <c r="J357" i="4"/>
  <c r="G358" i="4"/>
  <c r="H358" i="4"/>
  <c r="I358" i="4"/>
  <c r="J358" i="4"/>
  <c r="G359" i="4"/>
  <c r="H359" i="4"/>
  <c r="I359" i="4"/>
  <c r="J359" i="4"/>
  <c r="G360" i="4"/>
  <c r="H360" i="4"/>
  <c r="I360" i="4"/>
  <c r="J360" i="4"/>
  <c r="G361" i="4"/>
  <c r="H361" i="4"/>
  <c r="I361" i="4"/>
  <c r="J361" i="4"/>
  <c r="G362" i="4"/>
  <c r="H362" i="4"/>
  <c r="I362" i="4"/>
  <c r="J362" i="4"/>
  <c r="G363" i="4"/>
  <c r="H363" i="4"/>
  <c r="I363" i="4"/>
  <c r="J363" i="4"/>
  <c r="G364" i="4"/>
  <c r="H364" i="4"/>
  <c r="I364" i="4"/>
  <c r="J364" i="4"/>
  <c r="G365" i="4"/>
  <c r="H365" i="4"/>
  <c r="I365" i="4"/>
  <c r="J365" i="4"/>
  <c r="G366" i="4"/>
  <c r="H366" i="4"/>
  <c r="I366" i="4"/>
  <c r="J366" i="4"/>
  <c r="G367" i="4"/>
  <c r="H367" i="4"/>
  <c r="I367" i="4"/>
  <c r="J367" i="4"/>
  <c r="G368" i="4"/>
  <c r="H368" i="4"/>
  <c r="I368" i="4"/>
  <c r="J368" i="4"/>
  <c r="G369" i="4"/>
  <c r="H369" i="4"/>
  <c r="I369" i="4"/>
  <c r="J369" i="4"/>
  <c r="G370" i="4"/>
  <c r="H370" i="4"/>
  <c r="I370" i="4"/>
  <c r="J370" i="4"/>
  <c r="G371" i="4"/>
  <c r="H371" i="4"/>
  <c r="I371" i="4"/>
  <c r="J371" i="4"/>
  <c r="G372" i="4"/>
  <c r="H372" i="4"/>
  <c r="I372" i="4"/>
  <c r="J372" i="4"/>
  <c r="G373" i="4"/>
  <c r="H373" i="4"/>
  <c r="I373" i="4"/>
  <c r="J373" i="4"/>
  <c r="G374" i="4"/>
  <c r="H374" i="4"/>
  <c r="I374" i="4"/>
  <c r="J374" i="4"/>
  <c r="G375" i="4"/>
  <c r="H375" i="4"/>
  <c r="I375" i="4"/>
  <c r="J375" i="4"/>
  <c r="G376" i="4"/>
  <c r="H376" i="4"/>
  <c r="I376" i="4"/>
  <c r="J376" i="4"/>
  <c r="G377" i="4"/>
  <c r="H377" i="4"/>
  <c r="I377" i="4"/>
  <c r="J377" i="4"/>
  <c r="G378" i="4"/>
  <c r="H378" i="4"/>
  <c r="I378" i="4"/>
  <c r="J378" i="4"/>
  <c r="G379" i="4"/>
  <c r="H379" i="4"/>
  <c r="I379" i="4"/>
  <c r="J379" i="4"/>
  <c r="G380" i="4"/>
  <c r="H380" i="4"/>
  <c r="I380" i="4"/>
  <c r="J380" i="4"/>
  <c r="G381" i="4"/>
  <c r="H381" i="4"/>
  <c r="I381" i="4"/>
  <c r="J381" i="4"/>
  <c r="G382" i="4"/>
  <c r="H382" i="4"/>
  <c r="I382" i="4"/>
  <c r="J382" i="4"/>
  <c r="G383" i="4"/>
  <c r="H383" i="4"/>
  <c r="I383" i="4"/>
  <c r="J383" i="4"/>
  <c r="G384" i="4"/>
  <c r="H384" i="4"/>
  <c r="I384" i="4"/>
  <c r="J384" i="4"/>
  <c r="G385" i="4"/>
  <c r="H385" i="4"/>
  <c r="I385" i="4"/>
  <c r="J385" i="4"/>
  <c r="G386" i="4"/>
  <c r="H386" i="4"/>
  <c r="I386" i="4"/>
  <c r="J386" i="4"/>
  <c r="G387" i="4"/>
  <c r="H387" i="4"/>
  <c r="I387" i="4"/>
  <c r="J387" i="4"/>
  <c r="G388" i="4"/>
  <c r="H388" i="4"/>
  <c r="I388" i="4"/>
  <c r="J388" i="4"/>
  <c r="G389" i="4"/>
  <c r="H389" i="4"/>
  <c r="I389" i="4"/>
  <c r="J389" i="4"/>
  <c r="G390" i="4"/>
  <c r="H390" i="4"/>
  <c r="I390" i="4"/>
  <c r="J390" i="4"/>
  <c r="G391" i="4"/>
  <c r="H391" i="4"/>
  <c r="I391" i="4"/>
  <c r="J391" i="4"/>
  <c r="G392" i="4"/>
  <c r="H392" i="4"/>
  <c r="I392" i="4"/>
  <c r="J392" i="4"/>
  <c r="G393" i="4"/>
  <c r="H393" i="4"/>
  <c r="I393" i="4"/>
  <c r="J393" i="4"/>
  <c r="G394" i="4"/>
  <c r="H394" i="4"/>
  <c r="I394" i="4"/>
  <c r="J394" i="4"/>
  <c r="G395" i="4"/>
  <c r="H395" i="4"/>
  <c r="I395" i="4"/>
  <c r="J395" i="4"/>
  <c r="G396" i="4"/>
  <c r="H396" i="4"/>
  <c r="I396" i="4"/>
  <c r="J396" i="4"/>
  <c r="G397" i="4"/>
  <c r="H397" i="4"/>
  <c r="I397" i="4"/>
  <c r="J397" i="4"/>
  <c r="G398" i="4"/>
  <c r="H398" i="4"/>
  <c r="I398" i="4"/>
  <c r="J398" i="4"/>
  <c r="G399" i="4"/>
  <c r="H399" i="4"/>
  <c r="I399" i="4"/>
  <c r="J399" i="4"/>
  <c r="G400" i="4"/>
  <c r="H400" i="4"/>
  <c r="I400" i="4"/>
  <c r="J400" i="4"/>
  <c r="G401" i="4"/>
  <c r="H401" i="4"/>
  <c r="I401" i="4"/>
  <c r="J401" i="4"/>
  <c r="G402" i="4"/>
  <c r="H402" i="4"/>
  <c r="I402" i="4"/>
  <c r="J402" i="4"/>
  <c r="G403" i="4"/>
  <c r="H403" i="4"/>
  <c r="I403" i="4"/>
  <c r="J403" i="4"/>
  <c r="G404" i="4"/>
  <c r="H404" i="4"/>
  <c r="I404" i="4"/>
  <c r="J404" i="4"/>
  <c r="G405" i="4"/>
  <c r="H405" i="4"/>
  <c r="I405" i="4"/>
  <c r="J405" i="4"/>
  <c r="G406" i="4"/>
  <c r="H406" i="4"/>
  <c r="I406" i="4"/>
  <c r="J406" i="4"/>
  <c r="G407" i="4"/>
  <c r="H407" i="4"/>
  <c r="I407" i="4"/>
  <c r="J407" i="4"/>
  <c r="G408" i="4"/>
  <c r="H408" i="4"/>
  <c r="I408" i="4"/>
  <c r="J408" i="4"/>
  <c r="G409" i="4"/>
  <c r="H409" i="4"/>
  <c r="I409" i="4"/>
  <c r="J409" i="4"/>
  <c r="G410" i="4"/>
  <c r="H410" i="4"/>
  <c r="I410" i="4"/>
  <c r="J410" i="4"/>
  <c r="G411" i="4"/>
  <c r="H411" i="4"/>
  <c r="I411" i="4"/>
  <c r="J411" i="4"/>
  <c r="G412" i="4"/>
  <c r="H412" i="4"/>
  <c r="I412" i="4"/>
  <c r="J412" i="4"/>
  <c r="G413" i="4"/>
  <c r="H413" i="4"/>
  <c r="I413" i="4"/>
  <c r="J413" i="4"/>
  <c r="G414" i="4"/>
  <c r="H414" i="4"/>
  <c r="I414" i="4"/>
  <c r="J414" i="4"/>
  <c r="G415" i="4"/>
  <c r="H415" i="4"/>
  <c r="I415" i="4"/>
  <c r="J415" i="4"/>
  <c r="G416" i="4"/>
  <c r="H416" i="4"/>
  <c r="I416" i="4"/>
  <c r="J416" i="4"/>
  <c r="G417" i="4"/>
  <c r="H417" i="4"/>
  <c r="I417" i="4"/>
  <c r="J417" i="4"/>
  <c r="G418" i="4"/>
  <c r="H418" i="4"/>
  <c r="I418" i="4"/>
  <c r="J418" i="4"/>
  <c r="G419" i="4"/>
  <c r="H419" i="4"/>
  <c r="I419" i="4"/>
  <c r="J419" i="4"/>
  <c r="G420" i="4"/>
  <c r="H420" i="4"/>
  <c r="I420" i="4"/>
  <c r="J420" i="4"/>
  <c r="G421" i="4"/>
  <c r="H421" i="4"/>
  <c r="I421" i="4"/>
  <c r="J421" i="4"/>
  <c r="G422" i="4"/>
  <c r="H422" i="4"/>
  <c r="I422" i="4"/>
  <c r="J422" i="4"/>
  <c r="G423" i="4"/>
  <c r="H423" i="4"/>
  <c r="I423" i="4"/>
  <c r="J423" i="4"/>
  <c r="G424" i="4"/>
  <c r="H424" i="4"/>
  <c r="I424" i="4"/>
  <c r="J424" i="4"/>
  <c r="G425" i="4"/>
  <c r="H425" i="4"/>
  <c r="I425" i="4"/>
  <c r="J425" i="4"/>
  <c r="G426" i="4"/>
  <c r="H426" i="4"/>
  <c r="I426" i="4"/>
  <c r="J426" i="4"/>
  <c r="G427" i="4"/>
  <c r="H427" i="4"/>
  <c r="I427" i="4"/>
  <c r="J427" i="4"/>
  <c r="G428" i="4"/>
  <c r="H428" i="4"/>
  <c r="I428" i="4"/>
  <c r="J428" i="4"/>
  <c r="G429" i="4"/>
  <c r="H429" i="4"/>
  <c r="I429" i="4"/>
  <c r="J429" i="4"/>
  <c r="G430" i="4"/>
  <c r="H430" i="4"/>
  <c r="I430" i="4"/>
  <c r="J430" i="4"/>
  <c r="G431" i="4"/>
  <c r="H431" i="4"/>
  <c r="I431" i="4"/>
  <c r="J431" i="4"/>
  <c r="G432" i="4"/>
  <c r="H432" i="4"/>
  <c r="I432" i="4"/>
  <c r="J432" i="4"/>
  <c r="G433" i="4"/>
  <c r="H433" i="4"/>
  <c r="I433" i="4"/>
  <c r="J433" i="4"/>
  <c r="G434" i="4"/>
  <c r="H434" i="4"/>
  <c r="I434" i="4"/>
  <c r="J434" i="4"/>
  <c r="G435" i="4"/>
  <c r="H435" i="4"/>
  <c r="I435" i="4"/>
  <c r="J435" i="4"/>
  <c r="G436" i="4"/>
  <c r="H436" i="4"/>
  <c r="I436" i="4"/>
  <c r="J436" i="4"/>
  <c r="G437" i="4"/>
  <c r="H437" i="4"/>
  <c r="I437" i="4"/>
  <c r="J437" i="4"/>
  <c r="G438" i="4"/>
  <c r="H438" i="4"/>
  <c r="I438" i="4"/>
  <c r="J438" i="4"/>
  <c r="G439" i="4"/>
  <c r="H439" i="4"/>
  <c r="I439" i="4"/>
  <c r="J439" i="4"/>
  <c r="G440" i="4"/>
  <c r="H440" i="4"/>
  <c r="I440" i="4"/>
  <c r="J440" i="4"/>
  <c r="G441" i="4"/>
  <c r="H441" i="4"/>
  <c r="I441" i="4"/>
  <c r="J441" i="4"/>
  <c r="G442" i="4"/>
  <c r="H442" i="4"/>
  <c r="I442" i="4"/>
  <c r="J442" i="4"/>
  <c r="G443" i="4"/>
  <c r="H443" i="4"/>
  <c r="I443" i="4"/>
  <c r="J443" i="4"/>
  <c r="G444" i="4"/>
  <c r="H444" i="4"/>
  <c r="I444" i="4"/>
  <c r="J444" i="4"/>
  <c r="G445" i="4"/>
  <c r="H445" i="4"/>
  <c r="I445" i="4"/>
  <c r="J445" i="4"/>
  <c r="G446" i="4"/>
  <c r="H446" i="4"/>
  <c r="I446" i="4"/>
  <c r="J446" i="4"/>
  <c r="G447" i="4"/>
  <c r="H447" i="4"/>
  <c r="I447" i="4"/>
  <c r="J447" i="4"/>
  <c r="G448" i="4"/>
  <c r="H448" i="4"/>
  <c r="I448" i="4"/>
  <c r="J448" i="4"/>
  <c r="G449" i="4"/>
  <c r="H449" i="4"/>
  <c r="I449" i="4"/>
  <c r="J449" i="4"/>
  <c r="G450" i="4"/>
  <c r="H450" i="4"/>
  <c r="I450" i="4"/>
  <c r="J450" i="4"/>
  <c r="G451" i="4"/>
  <c r="H451" i="4"/>
  <c r="I451" i="4"/>
  <c r="J451" i="4"/>
  <c r="G452" i="4"/>
  <c r="H452" i="4"/>
  <c r="I452" i="4"/>
  <c r="J452" i="4"/>
  <c r="G453" i="4"/>
  <c r="H453" i="4"/>
  <c r="I453" i="4"/>
  <c r="J453" i="4"/>
  <c r="G454" i="4"/>
  <c r="H454" i="4"/>
  <c r="I454" i="4"/>
  <c r="J454" i="4"/>
  <c r="G455" i="4"/>
  <c r="H455" i="4"/>
  <c r="I455" i="4"/>
  <c r="J455" i="4"/>
  <c r="G456" i="4"/>
  <c r="H456" i="4"/>
  <c r="I456" i="4"/>
  <c r="J456" i="4"/>
  <c r="G457" i="4"/>
  <c r="H457" i="4"/>
  <c r="I457" i="4"/>
  <c r="J457" i="4"/>
  <c r="G458" i="4"/>
  <c r="H458" i="4"/>
  <c r="I458" i="4"/>
  <c r="J458" i="4"/>
  <c r="G459" i="4"/>
  <c r="H459" i="4"/>
  <c r="I459" i="4"/>
  <c r="J459" i="4"/>
  <c r="G460" i="4"/>
  <c r="H460" i="4"/>
  <c r="I460" i="4"/>
  <c r="J460" i="4"/>
  <c r="G461" i="4"/>
  <c r="H461" i="4"/>
  <c r="I461" i="4"/>
  <c r="J461" i="4"/>
  <c r="G462" i="4"/>
  <c r="H462" i="4"/>
  <c r="I462" i="4"/>
  <c r="J462" i="4"/>
  <c r="G463" i="4"/>
  <c r="H463" i="4"/>
  <c r="I463" i="4"/>
  <c r="J463" i="4"/>
  <c r="G464" i="4"/>
  <c r="H464" i="4"/>
  <c r="I464" i="4"/>
  <c r="J464" i="4"/>
  <c r="G465" i="4"/>
  <c r="H465" i="4"/>
  <c r="I465" i="4"/>
  <c r="J465" i="4"/>
  <c r="G466" i="4"/>
  <c r="H466" i="4"/>
  <c r="I466" i="4"/>
  <c r="J466" i="4"/>
  <c r="G467" i="4"/>
  <c r="H467" i="4"/>
  <c r="I467" i="4"/>
  <c r="J467" i="4"/>
  <c r="G468" i="4"/>
  <c r="H468" i="4"/>
  <c r="I468" i="4"/>
  <c r="J468" i="4"/>
  <c r="G469" i="4"/>
  <c r="H469" i="4"/>
  <c r="I469" i="4"/>
  <c r="J469" i="4"/>
  <c r="G470" i="4"/>
  <c r="H470" i="4"/>
  <c r="I470" i="4"/>
  <c r="J470" i="4"/>
  <c r="G471" i="4"/>
  <c r="H471" i="4"/>
  <c r="I471" i="4"/>
  <c r="J471" i="4"/>
  <c r="G472" i="4"/>
  <c r="H472" i="4"/>
  <c r="I472" i="4"/>
  <c r="J472" i="4"/>
  <c r="G473" i="4"/>
  <c r="H473" i="4"/>
  <c r="I473" i="4"/>
  <c r="J473" i="4"/>
  <c r="G474" i="4"/>
  <c r="H474" i="4"/>
  <c r="I474" i="4"/>
  <c r="J474" i="4"/>
  <c r="G475" i="4"/>
  <c r="H475" i="4"/>
  <c r="I475" i="4"/>
  <c r="J475" i="4"/>
  <c r="G476" i="4"/>
  <c r="H476" i="4"/>
  <c r="I476" i="4"/>
  <c r="J476" i="4"/>
  <c r="G477" i="4"/>
  <c r="H477" i="4"/>
  <c r="I477" i="4"/>
  <c r="J477" i="4"/>
  <c r="G478" i="4"/>
  <c r="H478" i="4"/>
  <c r="I478" i="4"/>
  <c r="J478" i="4"/>
  <c r="G479" i="4"/>
  <c r="H479" i="4"/>
  <c r="I479" i="4"/>
  <c r="J479" i="4"/>
  <c r="G480" i="4"/>
  <c r="H480" i="4"/>
  <c r="I480" i="4"/>
  <c r="J480" i="4"/>
  <c r="G481" i="4"/>
  <c r="H481" i="4"/>
  <c r="I481" i="4"/>
  <c r="J481" i="4"/>
  <c r="G482" i="4"/>
  <c r="H482" i="4"/>
  <c r="I482" i="4"/>
  <c r="J482" i="4"/>
  <c r="G483" i="4"/>
  <c r="H483" i="4"/>
  <c r="I483" i="4"/>
  <c r="J483" i="4"/>
  <c r="G484" i="4"/>
  <c r="H484" i="4"/>
  <c r="I484" i="4"/>
  <c r="J484" i="4"/>
  <c r="G485" i="4"/>
  <c r="H485" i="4"/>
  <c r="I485" i="4"/>
  <c r="J485" i="4"/>
  <c r="G486" i="4"/>
  <c r="H486" i="4"/>
  <c r="I486" i="4"/>
  <c r="J486" i="4"/>
  <c r="G487" i="4"/>
  <c r="H487" i="4"/>
  <c r="I487" i="4"/>
  <c r="J487" i="4"/>
  <c r="G488" i="4"/>
  <c r="H488" i="4"/>
  <c r="I488" i="4"/>
  <c r="J488" i="4"/>
  <c r="G489" i="4"/>
  <c r="H489" i="4"/>
  <c r="I489" i="4"/>
  <c r="J489" i="4"/>
  <c r="G490" i="4"/>
  <c r="H490" i="4"/>
  <c r="I490" i="4"/>
  <c r="J490" i="4"/>
  <c r="G491" i="4"/>
  <c r="H491" i="4"/>
  <c r="I491" i="4"/>
  <c r="J491" i="4"/>
  <c r="G492" i="4"/>
  <c r="H492" i="4"/>
  <c r="I492" i="4"/>
  <c r="J492" i="4"/>
  <c r="G493" i="4"/>
  <c r="H493" i="4"/>
  <c r="I493" i="4"/>
  <c r="J493" i="4"/>
  <c r="G494" i="4"/>
  <c r="H494" i="4"/>
  <c r="I494" i="4"/>
  <c r="J494" i="4"/>
  <c r="G495" i="4"/>
  <c r="H495" i="4"/>
  <c r="I495" i="4"/>
  <c r="J495" i="4"/>
  <c r="G496" i="4"/>
  <c r="H496" i="4"/>
  <c r="I496" i="4"/>
  <c r="J496" i="4"/>
  <c r="G497" i="4"/>
  <c r="H497" i="4"/>
  <c r="I497" i="4"/>
  <c r="J497" i="4"/>
  <c r="G498" i="4"/>
  <c r="H498" i="4"/>
  <c r="I498" i="4"/>
  <c r="J498" i="4"/>
  <c r="G499" i="4"/>
  <c r="H499" i="4"/>
  <c r="I499" i="4"/>
  <c r="J499" i="4"/>
  <c r="G500" i="4"/>
  <c r="H500" i="4"/>
  <c r="I500" i="4"/>
  <c r="J500" i="4"/>
  <c r="G501" i="4"/>
  <c r="H501" i="4"/>
  <c r="I501" i="4"/>
  <c r="J501" i="4"/>
  <c r="G502" i="4"/>
  <c r="H502" i="4"/>
  <c r="I502" i="4"/>
  <c r="J502" i="4"/>
  <c r="G503" i="4"/>
  <c r="H503" i="4"/>
  <c r="I503" i="4"/>
  <c r="J503" i="4"/>
  <c r="G504" i="4"/>
  <c r="H504" i="4"/>
  <c r="I504" i="4"/>
  <c r="J504" i="4"/>
  <c r="G505" i="4"/>
  <c r="H505" i="4"/>
  <c r="I505" i="4"/>
  <c r="J505" i="4"/>
  <c r="G506" i="4"/>
  <c r="H506" i="4"/>
  <c r="I506" i="4"/>
  <c r="J506" i="4"/>
  <c r="G507" i="4"/>
  <c r="H507" i="4"/>
  <c r="I507" i="4"/>
  <c r="J507" i="4"/>
  <c r="G508" i="4"/>
  <c r="H508" i="4"/>
  <c r="I508" i="4"/>
  <c r="J508" i="4"/>
  <c r="G509" i="4"/>
  <c r="H509" i="4"/>
  <c r="I509" i="4"/>
  <c r="J509" i="4"/>
  <c r="G510" i="4"/>
  <c r="H510" i="4"/>
  <c r="I510" i="4"/>
  <c r="J510" i="4"/>
  <c r="G511" i="4"/>
  <c r="H511" i="4"/>
  <c r="I511" i="4"/>
  <c r="J511" i="4"/>
  <c r="G512" i="4"/>
  <c r="H512" i="4"/>
  <c r="I512" i="4"/>
  <c r="J512" i="4"/>
  <c r="G513" i="4"/>
  <c r="H513" i="4"/>
  <c r="I513" i="4"/>
  <c r="J513" i="4"/>
  <c r="G514" i="4"/>
  <c r="H514" i="4"/>
  <c r="I514" i="4"/>
  <c r="J514" i="4"/>
  <c r="G515" i="4"/>
  <c r="H515" i="4"/>
  <c r="I515" i="4"/>
  <c r="J515" i="4"/>
  <c r="G516" i="4"/>
  <c r="H516" i="4"/>
  <c r="I516" i="4"/>
  <c r="J516" i="4"/>
  <c r="G517" i="4"/>
  <c r="H517" i="4"/>
  <c r="I517" i="4"/>
  <c r="J517" i="4"/>
  <c r="G518" i="4"/>
  <c r="H518" i="4"/>
  <c r="I518" i="4"/>
  <c r="J518" i="4"/>
  <c r="G519" i="4"/>
  <c r="H519" i="4"/>
  <c r="I519" i="4"/>
  <c r="J519" i="4"/>
  <c r="G520" i="4"/>
  <c r="H520" i="4"/>
  <c r="I520" i="4"/>
  <c r="J520" i="4"/>
  <c r="G521" i="4"/>
  <c r="H521" i="4"/>
  <c r="I521" i="4"/>
  <c r="J521" i="4"/>
  <c r="G522" i="4"/>
  <c r="H522" i="4"/>
  <c r="I522" i="4"/>
  <c r="J522" i="4"/>
  <c r="G523" i="4"/>
  <c r="H523" i="4"/>
  <c r="I523" i="4"/>
  <c r="J523" i="4"/>
  <c r="G524" i="4"/>
  <c r="H524" i="4"/>
  <c r="I524" i="4"/>
  <c r="J524" i="4"/>
  <c r="G525" i="4"/>
  <c r="H525" i="4"/>
  <c r="I525" i="4"/>
  <c r="J525" i="4"/>
  <c r="G526" i="4"/>
  <c r="H526" i="4"/>
  <c r="I526" i="4"/>
  <c r="J526" i="4"/>
  <c r="G527" i="4"/>
  <c r="H527" i="4"/>
  <c r="I527" i="4"/>
  <c r="J527" i="4"/>
  <c r="G528" i="4"/>
  <c r="H528" i="4"/>
  <c r="I528" i="4"/>
  <c r="J528" i="4"/>
  <c r="G529" i="4"/>
  <c r="H529" i="4"/>
  <c r="I529" i="4"/>
  <c r="J529" i="4"/>
  <c r="G530" i="4"/>
  <c r="H530" i="4"/>
  <c r="I530" i="4"/>
  <c r="J530" i="4"/>
  <c r="G531" i="4"/>
  <c r="H531" i="4"/>
  <c r="I531" i="4"/>
  <c r="J531" i="4"/>
  <c r="G532" i="4"/>
  <c r="H532" i="4"/>
  <c r="I532" i="4"/>
  <c r="J532" i="4"/>
  <c r="G533" i="4"/>
  <c r="H533" i="4"/>
  <c r="I533" i="4"/>
  <c r="J533" i="4"/>
  <c r="G534" i="4"/>
  <c r="H534" i="4"/>
  <c r="I534" i="4"/>
  <c r="J534" i="4"/>
  <c r="G535" i="4"/>
  <c r="H535" i="4"/>
  <c r="I535" i="4"/>
  <c r="J535" i="4"/>
  <c r="G536" i="4"/>
  <c r="H536" i="4"/>
  <c r="I536" i="4"/>
  <c r="J536" i="4"/>
  <c r="G537" i="4"/>
  <c r="H537" i="4"/>
  <c r="I537" i="4"/>
  <c r="J537" i="4"/>
  <c r="G538" i="4"/>
  <c r="H538" i="4"/>
  <c r="I538" i="4"/>
  <c r="J538" i="4"/>
  <c r="G539" i="4"/>
  <c r="H539" i="4"/>
  <c r="I539" i="4"/>
  <c r="J539" i="4"/>
  <c r="G540" i="4"/>
  <c r="H540" i="4"/>
  <c r="I540" i="4"/>
  <c r="J540" i="4"/>
  <c r="G541" i="4"/>
  <c r="H541" i="4"/>
  <c r="I541" i="4"/>
  <c r="J541" i="4"/>
  <c r="G542" i="4"/>
  <c r="H542" i="4"/>
  <c r="I542" i="4"/>
  <c r="J542" i="4"/>
  <c r="G543" i="4"/>
  <c r="H543" i="4"/>
  <c r="I543" i="4"/>
  <c r="J543" i="4"/>
  <c r="G544" i="4"/>
  <c r="H544" i="4"/>
  <c r="I544" i="4"/>
  <c r="J544" i="4"/>
  <c r="G545" i="4"/>
  <c r="H545" i="4"/>
  <c r="I545" i="4"/>
  <c r="J545" i="4"/>
  <c r="G546" i="4"/>
  <c r="H546" i="4"/>
  <c r="I546" i="4"/>
  <c r="J546" i="4"/>
  <c r="G547" i="4"/>
  <c r="H547" i="4"/>
  <c r="I547" i="4"/>
  <c r="J547" i="4"/>
  <c r="G548" i="4"/>
  <c r="H548" i="4"/>
  <c r="I548" i="4"/>
  <c r="J548" i="4"/>
  <c r="G549" i="4"/>
  <c r="H549" i="4"/>
  <c r="I549" i="4"/>
  <c r="J549" i="4"/>
  <c r="G550" i="4"/>
  <c r="H550" i="4"/>
  <c r="I550" i="4"/>
  <c r="J550" i="4"/>
  <c r="G551" i="4"/>
  <c r="H551" i="4"/>
  <c r="I551" i="4"/>
  <c r="J551" i="4"/>
  <c r="G552" i="4"/>
  <c r="H552" i="4"/>
  <c r="I552" i="4"/>
  <c r="J552" i="4"/>
  <c r="G553" i="4"/>
  <c r="H553" i="4"/>
  <c r="I553" i="4"/>
  <c r="J553" i="4"/>
  <c r="G554" i="4"/>
  <c r="H554" i="4"/>
  <c r="I554" i="4"/>
  <c r="J554" i="4"/>
  <c r="G555" i="4"/>
  <c r="H555" i="4"/>
  <c r="I555" i="4"/>
  <c r="J555" i="4"/>
  <c r="G556" i="4"/>
  <c r="H556" i="4"/>
  <c r="I556" i="4"/>
  <c r="J556" i="4"/>
  <c r="G557" i="4"/>
  <c r="H557" i="4"/>
  <c r="I557" i="4"/>
  <c r="J557" i="4"/>
  <c r="G558" i="4"/>
  <c r="H558" i="4"/>
  <c r="I558" i="4"/>
  <c r="J558" i="4"/>
  <c r="G559" i="4"/>
  <c r="H559" i="4"/>
  <c r="I559" i="4"/>
  <c r="J559" i="4"/>
  <c r="G560" i="4"/>
  <c r="H560" i="4"/>
  <c r="I560" i="4"/>
  <c r="J560" i="4"/>
  <c r="G561" i="4"/>
  <c r="H561" i="4"/>
  <c r="I561" i="4"/>
  <c r="J561" i="4"/>
  <c r="G562" i="4"/>
  <c r="H562" i="4"/>
  <c r="I562" i="4"/>
  <c r="J562" i="4"/>
  <c r="G563" i="4"/>
  <c r="H563" i="4"/>
  <c r="I563" i="4"/>
  <c r="J563" i="4"/>
  <c r="G564" i="4"/>
  <c r="H564" i="4"/>
  <c r="I564" i="4"/>
  <c r="J564" i="4"/>
  <c r="G565" i="4"/>
  <c r="H565" i="4"/>
  <c r="I565" i="4"/>
  <c r="J565" i="4"/>
  <c r="G566" i="4"/>
  <c r="H566" i="4"/>
  <c r="I566" i="4"/>
  <c r="J566" i="4"/>
  <c r="G567" i="4"/>
  <c r="H567" i="4"/>
  <c r="I567" i="4"/>
  <c r="J567" i="4"/>
  <c r="G568" i="4"/>
  <c r="H568" i="4"/>
  <c r="I568" i="4"/>
  <c r="J568" i="4"/>
  <c r="G569" i="4"/>
  <c r="H569" i="4"/>
  <c r="I569" i="4"/>
  <c r="J569" i="4"/>
  <c r="G570" i="4"/>
  <c r="H570" i="4"/>
  <c r="I570" i="4"/>
  <c r="J570" i="4"/>
  <c r="G571" i="4"/>
  <c r="H571" i="4"/>
  <c r="I571" i="4"/>
  <c r="J571" i="4"/>
  <c r="G572" i="4"/>
  <c r="H572" i="4"/>
  <c r="I572" i="4"/>
  <c r="J572" i="4"/>
  <c r="G573" i="4"/>
  <c r="H573" i="4"/>
  <c r="I573" i="4"/>
  <c r="J573" i="4"/>
  <c r="G574" i="4"/>
  <c r="H574" i="4"/>
  <c r="I574" i="4"/>
  <c r="J574" i="4"/>
  <c r="G575" i="4"/>
  <c r="H575" i="4"/>
  <c r="I575" i="4"/>
  <c r="J575" i="4"/>
  <c r="G576" i="4"/>
  <c r="H576" i="4"/>
  <c r="I576" i="4"/>
  <c r="J576" i="4"/>
  <c r="G577" i="4"/>
  <c r="H577" i="4"/>
  <c r="I577" i="4"/>
  <c r="J577" i="4"/>
  <c r="G578" i="4"/>
  <c r="H578" i="4"/>
  <c r="I578" i="4"/>
  <c r="J578" i="4"/>
  <c r="G579" i="4"/>
  <c r="H579" i="4"/>
  <c r="I579" i="4"/>
  <c r="J579" i="4"/>
  <c r="G580" i="4"/>
  <c r="H580" i="4"/>
  <c r="I580" i="4"/>
  <c r="J580" i="4"/>
  <c r="G581" i="4"/>
  <c r="H581" i="4"/>
  <c r="I581" i="4"/>
  <c r="J581" i="4"/>
  <c r="G582" i="4"/>
  <c r="H582" i="4"/>
  <c r="I582" i="4"/>
  <c r="J582" i="4"/>
  <c r="G583" i="4"/>
  <c r="H583" i="4"/>
  <c r="I583" i="4"/>
  <c r="J583" i="4"/>
  <c r="G584" i="4"/>
  <c r="H584" i="4"/>
  <c r="I584" i="4"/>
  <c r="J584" i="4"/>
  <c r="G585" i="4"/>
  <c r="H585" i="4"/>
  <c r="I585" i="4"/>
  <c r="J585" i="4"/>
  <c r="G586" i="4"/>
  <c r="H586" i="4"/>
  <c r="I586" i="4"/>
  <c r="J586" i="4"/>
  <c r="G587" i="4"/>
  <c r="H587" i="4"/>
  <c r="I587" i="4"/>
  <c r="J587" i="4"/>
  <c r="G588" i="4"/>
  <c r="H588" i="4"/>
  <c r="I588" i="4"/>
  <c r="J588" i="4"/>
  <c r="G589" i="4"/>
  <c r="H589" i="4"/>
  <c r="I589" i="4"/>
  <c r="J589" i="4"/>
  <c r="G590" i="4"/>
  <c r="H590" i="4"/>
  <c r="I590" i="4"/>
  <c r="J590" i="4"/>
  <c r="G591" i="4"/>
  <c r="H591" i="4"/>
  <c r="I591" i="4"/>
  <c r="J591" i="4"/>
  <c r="G592" i="4"/>
  <c r="H592" i="4"/>
  <c r="I592" i="4"/>
  <c r="J592" i="4"/>
  <c r="G593" i="4"/>
  <c r="H593" i="4"/>
  <c r="I593" i="4"/>
  <c r="J593" i="4"/>
  <c r="G594" i="4"/>
  <c r="H594" i="4"/>
  <c r="I594" i="4"/>
  <c r="J594" i="4"/>
  <c r="G595" i="4"/>
  <c r="H595" i="4"/>
  <c r="I595" i="4"/>
  <c r="J595" i="4"/>
  <c r="G596" i="4"/>
  <c r="H596" i="4"/>
  <c r="I596" i="4"/>
  <c r="J596" i="4"/>
  <c r="G597" i="4"/>
  <c r="H597" i="4"/>
  <c r="I597" i="4"/>
  <c r="J597" i="4"/>
  <c r="G598" i="4"/>
  <c r="H598" i="4"/>
  <c r="I598" i="4"/>
  <c r="J598" i="4"/>
  <c r="G599" i="4"/>
  <c r="H599" i="4"/>
  <c r="I599" i="4"/>
  <c r="J599" i="4"/>
  <c r="G600" i="4"/>
  <c r="H600" i="4"/>
  <c r="I600" i="4"/>
  <c r="J600" i="4"/>
  <c r="G601" i="4"/>
  <c r="H601" i="4"/>
  <c r="I601" i="4"/>
  <c r="J601" i="4"/>
  <c r="G602" i="4"/>
  <c r="H602" i="4"/>
  <c r="I602" i="4"/>
  <c r="J602" i="4"/>
  <c r="G603" i="4"/>
  <c r="H603" i="4"/>
  <c r="I603" i="4"/>
  <c r="J603" i="4"/>
  <c r="G604" i="4"/>
  <c r="H604" i="4"/>
  <c r="I604" i="4"/>
  <c r="J604" i="4"/>
  <c r="G605" i="4"/>
  <c r="H605" i="4"/>
  <c r="I605" i="4"/>
  <c r="J605" i="4"/>
  <c r="G606" i="4"/>
  <c r="H606" i="4"/>
  <c r="I606" i="4"/>
  <c r="J606" i="4"/>
  <c r="G607" i="4"/>
  <c r="H607" i="4"/>
  <c r="I607" i="4"/>
  <c r="J607" i="4"/>
  <c r="G608" i="4"/>
  <c r="H608" i="4"/>
  <c r="I608" i="4"/>
  <c r="J608" i="4"/>
  <c r="G609" i="4"/>
  <c r="H609" i="4"/>
  <c r="I609" i="4"/>
  <c r="J609" i="4"/>
  <c r="G610" i="4"/>
  <c r="H610" i="4"/>
  <c r="I610" i="4"/>
  <c r="J610" i="4"/>
  <c r="G611" i="4"/>
  <c r="H611" i="4"/>
  <c r="I611" i="4"/>
  <c r="J611" i="4"/>
  <c r="G612" i="4"/>
  <c r="H612" i="4"/>
  <c r="I612" i="4"/>
  <c r="J612" i="4"/>
  <c r="G613" i="4"/>
  <c r="H613" i="4"/>
  <c r="I613" i="4"/>
  <c r="J613" i="4"/>
  <c r="G614" i="4"/>
  <c r="H614" i="4"/>
  <c r="I614" i="4"/>
  <c r="J614" i="4"/>
  <c r="G615" i="4"/>
  <c r="H615" i="4"/>
  <c r="I615" i="4"/>
  <c r="J615" i="4"/>
  <c r="G616" i="4"/>
  <c r="H616" i="4"/>
  <c r="I616" i="4"/>
  <c r="J616" i="4"/>
  <c r="G617" i="4"/>
  <c r="H617" i="4"/>
  <c r="I617" i="4"/>
  <c r="J617" i="4"/>
  <c r="G618" i="4"/>
  <c r="H618" i="4"/>
  <c r="I618" i="4"/>
  <c r="J618" i="4"/>
  <c r="G619" i="4"/>
  <c r="H619" i="4"/>
  <c r="I619" i="4"/>
  <c r="J619" i="4"/>
  <c r="G620" i="4"/>
  <c r="H620" i="4"/>
  <c r="I620" i="4"/>
  <c r="J620" i="4"/>
  <c r="G621" i="4"/>
  <c r="H621" i="4"/>
  <c r="I621" i="4"/>
  <c r="J621" i="4"/>
  <c r="G622" i="4"/>
  <c r="H622" i="4"/>
  <c r="I622" i="4"/>
  <c r="J622" i="4"/>
  <c r="G623" i="4"/>
  <c r="H623" i="4"/>
  <c r="I623" i="4"/>
  <c r="J623" i="4"/>
  <c r="G624" i="4"/>
  <c r="H624" i="4"/>
  <c r="I624" i="4"/>
  <c r="J624" i="4"/>
  <c r="G625" i="4"/>
  <c r="H625" i="4"/>
  <c r="I625" i="4"/>
  <c r="J625" i="4"/>
  <c r="G626" i="4"/>
  <c r="H626" i="4"/>
  <c r="I626" i="4"/>
  <c r="J626" i="4"/>
  <c r="G627" i="4"/>
  <c r="H627" i="4"/>
  <c r="I627" i="4"/>
  <c r="J627" i="4"/>
  <c r="G628" i="4"/>
  <c r="H628" i="4"/>
  <c r="I628" i="4"/>
  <c r="J628" i="4"/>
  <c r="G629" i="4"/>
  <c r="H629" i="4"/>
  <c r="I629" i="4"/>
  <c r="J629" i="4"/>
  <c r="G630" i="4"/>
  <c r="H630" i="4"/>
  <c r="I630" i="4"/>
  <c r="J630" i="4"/>
  <c r="G631" i="4"/>
  <c r="H631" i="4"/>
  <c r="I631" i="4"/>
  <c r="J631" i="4"/>
  <c r="G632" i="4"/>
  <c r="H632" i="4"/>
  <c r="I632" i="4"/>
  <c r="J632" i="4"/>
  <c r="G633" i="4"/>
  <c r="H633" i="4"/>
  <c r="I633" i="4"/>
  <c r="J633" i="4"/>
  <c r="G634" i="4"/>
  <c r="H634" i="4"/>
  <c r="I634" i="4"/>
  <c r="J634" i="4"/>
  <c r="G635" i="4"/>
  <c r="H635" i="4"/>
  <c r="I635" i="4"/>
  <c r="J635" i="4"/>
  <c r="G636" i="4"/>
  <c r="H636" i="4"/>
  <c r="I636" i="4"/>
  <c r="J636" i="4"/>
  <c r="G637" i="4"/>
  <c r="H637" i="4"/>
  <c r="I637" i="4"/>
  <c r="J637" i="4"/>
  <c r="G638" i="4"/>
  <c r="H638" i="4"/>
  <c r="I638" i="4"/>
  <c r="J638" i="4"/>
  <c r="G639" i="4"/>
  <c r="H639" i="4"/>
  <c r="I639" i="4"/>
  <c r="J639" i="4"/>
  <c r="G640" i="4"/>
  <c r="H640" i="4"/>
  <c r="I640" i="4"/>
  <c r="J640" i="4"/>
  <c r="G641" i="4"/>
  <c r="H641" i="4"/>
  <c r="I641" i="4"/>
  <c r="J641" i="4"/>
  <c r="G642" i="4"/>
  <c r="H642" i="4"/>
  <c r="I642" i="4"/>
  <c r="J642" i="4"/>
  <c r="G643" i="4"/>
  <c r="H643" i="4"/>
  <c r="I643" i="4"/>
  <c r="J643" i="4"/>
  <c r="G644" i="4"/>
  <c r="H644" i="4"/>
  <c r="I644" i="4"/>
  <c r="J644" i="4"/>
  <c r="G645" i="4"/>
  <c r="H645" i="4"/>
  <c r="I645" i="4"/>
  <c r="J645" i="4"/>
  <c r="G646" i="4"/>
  <c r="H646" i="4"/>
  <c r="I646" i="4"/>
  <c r="J646" i="4"/>
  <c r="G647" i="4"/>
  <c r="H647" i="4"/>
  <c r="I647" i="4"/>
  <c r="J647" i="4"/>
  <c r="G648" i="4"/>
  <c r="H648" i="4"/>
  <c r="I648" i="4"/>
  <c r="J648" i="4"/>
  <c r="G649" i="4"/>
  <c r="H649" i="4"/>
  <c r="I649" i="4"/>
  <c r="J649" i="4"/>
  <c r="G650" i="4"/>
  <c r="H650" i="4"/>
  <c r="I650" i="4"/>
  <c r="J650" i="4"/>
  <c r="G651" i="4"/>
  <c r="H651" i="4"/>
  <c r="I651" i="4"/>
  <c r="J651" i="4"/>
  <c r="G652" i="4"/>
  <c r="H652" i="4"/>
  <c r="I652" i="4"/>
  <c r="J652" i="4"/>
  <c r="G653" i="4"/>
  <c r="H653" i="4"/>
  <c r="I653" i="4"/>
  <c r="J653" i="4"/>
  <c r="G654" i="4"/>
  <c r="H654" i="4"/>
  <c r="I654" i="4"/>
  <c r="J654" i="4"/>
  <c r="G655" i="4"/>
  <c r="H655" i="4"/>
  <c r="I655" i="4"/>
  <c r="J655" i="4"/>
  <c r="G656" i="4"/>
  <c r="H656" i="4"/>
  <c r="I656" i="4"/>
  <c r="J656" i="4"/>
  <c r="G657" i="4"/>
  <c r="H657" i="4"/>
  <c r="I657" i="4"/>
  <c r="J657" i="4"/>
  <c r="G658" i="4"/>
  <c r="H658" i="4"/>
  <c r="I658" i="4"/>
  <c r="J658" i="4"/>
  <c r="G659" i="4"/>
  <c r="H659" i="4"/>
  <c r="I659" i="4"/>
  <c r="J659" i="4"/>
  <c r="G660" i="4"/>
  <c r="H660" i="4"/>
  <c r="I660" i="4"/>
  <c r="J660" i="4"/>
  <c r="G661" i="4"/>
  <c r="H661" i="4"/>
  <c r="I661" i="4"/>
  <c r="J661" i="4"/>
  <c r="G662" i="4"/>
  <c r="H662" i="4"/>
  <c r="I662" i="4"/>
  <c r="J662" i="4"/>
  <c r="G663" i="4"/>
  <c r="H663" i="4"/>
  <c r="I663" i="4"/>
  <c r="J663" i="4"/>
  <c r="G664" i="4"/>
  <c r="H664" i="4"/>
  <c r="I664" i="4"/>
  <c r="J664" i="4"/>
  <c r="G665" i="4"/>
  <c r="H665" i="4"/>
  <c r="I665" i="4"/>
  <c r="J665" i="4"/>
  <c r="G666" i="4"/>
  <c r="H666" i="4"/>
  <c r="I666" i="4"/>
  <c r="J666" i="4"/>
  <c r="G667" i="4"/>
  <c r="H667" i="4"/>
  <c r="I667" i="4"/>
  <c r="J667" i="4"/>
  <c r="G668" i="4"/>
  <c r="H668" i="4"/>
  <c r="I668" i="4"/>
  <c r="J668" i="4"/>
  <c r="G669" i="4"/>
  <c r="H669" i="4"/>
  <c r="I669" i="4"/>
  <c r="J669" i="4"/>
  <c r="G670" i="4"/>
  <c r="H670" i="4"/>
  <c r="I670" i="4"/>
  <c r="J670" i="4"/>
  <c r="G671" i="4"/>
  <c r="H671" i="4"/>
  <c r="I671" i="4"/>
  <c r="J671" i="4"/>
  <c r="G672" i="4"/>
  <c r="H672" i="4"/>
  <c r="I672" i="4"/>
  <c r="J672" i="4"/>
  <c r="G673" i="4"/>
  <c r="H673" i="4"/>
  <c r="I673" i="4"/>
  <c r="J673" i="4"/>
  <c r="G674" i="4"/>
  <c r="H674" i="4"/>
  <c r="I674" i="4"/>
  <c r="J674" i="4"/>
  <c r="G675" i="4"/>
  <c r="H675" i="4"/>
  <c r="I675" i="4"/>
  <c r="J675" i="4"/>
  <c r="G676" i="4"/>
  <c r="H676" i="4"/>
  <c r="I676" i="4"/>
  <c r="J676" i="4"/>
  <c r="G677" i="4"/>
  <c r="H677" i="4"/>
  <c r="I677" i="4"/>
  <c r="J677" i="4"/>
  <c r="G678" i="4"/>
  <c r="H678" i="4"/>
  <c r="I678" i="4"/>
  <c r="J678" i="4"/>
  <c r="G679" i="4"/>
  <c r="H679" i="4"/>
  <c r="I679" i="4"/>
  <c r="J679" i="4"/>
  <c r="G680" i="4"/>
  <c r="H680" i="4"/>
  <c r="I680" i="4"/>
  <c r="J680" i="4"/>
  <c r="G681" i="4"/>
  <c r="H681" i="4"/>
  <c r="I681" i="4"/>
  <c r="J681" i="4"/>
  <c r="G682" i="4"/>
  <c r="H682" i="4"/>
  <c r="I682" i="4"/>
  <c r="J682" i="4"/>
  <c r="G683" i="4"/>
  <c r="H683" i="4"/>
  <c r="I683" i="4"/>
  <c r="J683" i="4"/>
  <c r="G684" i="4"/>
  <c r="H684" i="4"/>
  <c r="I684" i="4"/>
  <c r="J684" i="4"/>
  <c r="G685" i="4"/>
  <c r="H685" i="4"/>
  <c r="I685" i="4"/>
  <c r="J685" i="4"/>
  <c r="G686" i="4"/>
  <c r="H686" i="4"/>
  <c r="I686" i="4"/>
  <c r="J686" i="4"/>
  <c r="G687" i="4"/>
  <c r="H687" i="4"/>
  <c r="I687" i="4"/>
  <c r="J687" i="4"/>
  <c r="G688" i="4"/>
  <c r="H688" i="4"/>
  <c r="I688" i="4"/>
  <c r="J688" i="4"/>
  <c r="G689" i="4"/>
  <c r="H689" i="4"/>
  <c r="I689" i="4"/>
  <c r="J689" i="4"/>
  <c r="G690" i="4"/>
  <c r="H690" i="4"/>
  <c r="I690" i="4"/>
  <c r="J690" i="4"/>
  <c r="G691" i="4"/>
  <c r="H691" i="4"/>
  <c r="I691" i="4"/>
  <c r="J691" i="4"/>
  <c r="G692" i="4"/>
  <c r="H692" i="4"/>
  <c r="I692" i="4"/>
  <c r="J692" i="4"/>
  <c r="G693" i="4"/>
  <c r="H693" i="4"/>
  <c r="I693" i="4"/>
  <c r="J693" i="4"/>
  <c r="G694" i="4"/>
  <c r="H694" i="4"/>
  <c r="I694" i="4"/>
  <c r="J694" i="4"/>
  <c r="G695" i="4"/>
  <c r="H695" i="4"/>
  <c r="I695" i="4"/>
  <c r="J695" i="4"/>
  <c r="G696" i="4"/>
  <c r="H696" i="4"/>
  <c r="I696" i="4"/>
  <c r="J696" i="4"/>
  <c r="G697" i="4"/>
  <c r="H697" i="4"/>
  <c r="I697" i="4"/>
  <c r="J697" i="4"/>
  <c r="G698" i="4"/>
  <c r="H698" i="4"/>
  <c r="I698" i="4"/>
  <c r="J698" i="4"/>
  <c r="G699" i="4"/>
  <c r="H699" i="4"/>
  <c r="I699" i="4"/>
  <c r="J699" i="4"/>
  <c r="G700" i="4"/>
  <c r="H700" i="4"/>
  <c r="I700" i="4"/>
  <c r="J700" i="4"/>
  <c r="G701" i="4"/>
  <c r="H701" i="4"/>
  <c r="I701" i="4"/>
  <c r="J701" i="4"/>
  <c r="G702" i="4"/>
  <c r="H702" i="4"/>
  <c r="I702" i="4"/>
  <c r="J702" i="4"/>
  <c r="G703" i="4"/>
  <c r="H703" i="4"/>
  <c r="I703" i="4"/>
  <c r="J703" i="4"/>
  <c r="G704" i="4"/>
  <c r="H704" i="4"/>
  <c r="I704" i="4"/>
  <c r="J704" i="4"/>
  <c r="G705" i="4"/>
  <c r="H705" i="4"/>
  <c r="I705" i="4"/>
  <c r="J705" i="4"/>
  <c r="G706" i="4"/>
  <c r="H706" i="4"/>
  <c r="I706" i="4"/>
  <c r="J706" i="4"/>
  <c r="G707" i="4"/>
  <c r="H707" i="4"/>
  <c r="I707" i="4"/>
  <c r="J707" i="4"/>
  <c r="G708" i="4"/>
  <c r="H708" i="4"/>
  <c r="I708" i="4"/>
  <c r="J708" i="4"/>
  <c r="G709" i="4"/>
  <c r="H709" i="4"/>
  <c r="I709" i="4"/>
  <c r="J709" i="4"/>
  <c r="G710" i="4"/>
  <c r="H710" i="4"/>
  <c r="I710" i="4"/>
  <c r="J710" i="4"/>
  <c r="G711" i="4"/>
  <c r="H711" i="4"/>
  <c r="I711" i="4"/>
  <c r="J711" i="4"/>
  <c r="G712" i="4"/>
  <c r="H712" i="4"/>
  <c r="I712" i="4"/>
  <c r="J712" i="4"/>
  <c r="G713" i="4"/>
  <c r="H713" i="4"/>
  <c r="I713" i="4"/>
  <c r="J713" i="4"/>
  <c r="G714" i="4"/>
  <c r="H714" i="4"/>
  <c r="I714" i="4"/>
  <c r="J714" i="4"/>
  <c r="G715" i="4"/>
  <c r="H715" i="4"/>
  <c r="I715" i="4"/>
  <c r="J715" i="4"/>
  <c r="G716" i="4"/>
  <c r="H716" i="4"/>
  <c r="I716" i="4"/>
  <c r="J716" i="4"/>
  <c r="G717" i="4"/>
  <c r="H717" i="4"/>
  <c r="I717" i="4"/>
  <c r="J717" i="4"/>
  <c r="G718" i="4"/>
  <c r="H718" i="4"/>
  <c r="I718" i="4"/>
  <c r="J718" i="4"/>
  <c r="G719" i="4"/>
  <c r="H719" i="4"/>
  <c r="I719" i="4"/>
  <c r="J719" i="4"/>
  <c r="G720" i="4"/>
  <c r="H720" i="4"/>
  <c r="I720" i="4"/>
  <c r="J720" i="4"/>
  <c r="G721" i="4"/>
  <c r="H721" i="4"/>
  <c r="I721" i="4"/>
  <c r="J721" i="4"/>
  <c r="G722" i="4"/>
  <c r="H722" i="4"/>
  <c r="I722" i="4"/>
  <c r="J722" i="4"/>
  <c r="G723" i="4"/>
  <c r="H723" i="4"/>
  <c r="I723" i="4"/>
  <c r="J723" i="4"/>
  <c r="G724" i="4"/>
  <c r="H724" i="4"/>
  <c r="I724" i="4"/>
  <c r="J724" i="4"/>
  <c r="G725" i="4"/>
  <c r="H725" i="4"/>
  <c r="I725" i="4"/>
  <c r="J725" i="4"/>
  <c r="G726" i="4"/>
  <c r="H726" i="4"/>
  <c r="I726" i="4"/>
  <c r="J726" i="4"/>
  <c r="G727" i="4"/>
  <c r="H727" i="4"/>
  <c r="I727" i="4"/>
  <c r="J727" i="4"/>
  <c r="G728" i="4"/>
  <c r="H728" i="4"/>
  <c r="I728" i="4"/>
  <c r="J728" i="4"/>
  <c r="G729" i="4"/>
  <c r="H729" i="4"/>
  <c r="I729" i="4"/>
  <c r="J729" i="4"/>
  <c r="G730" i="4"/>
  <c r="H730" i="4"/>
  <c r="I730" i="4"/>
  <c r="J730" i="4"/>
  <c r="G731" i="4"/>
  <c r="H731" i="4"/>
  <c r="I731" i="4"/>
  <c r="J731" i="4"/>
  <c r="G732" i="4"/>
  <c r="H732" i="4"/>
  <c r="I732" i="4"/>
  <c r="J732" i="4"/>
  <c r="G733" i="4"/>
  <c r="H733" i="4"/>
  <c r="I733" i="4"/>
  <c r="J733" i="4"/>
  <c r="G734" i="4"/>
  <c r="H734" i="4"/>
  <c r="I734" i="4"/>
  <c r="J734" i="4"/>
  <c r="G735" i="4"/>
  <c r="H735" i="4"/>
  <c r="I735" i="4"/>
  <c r="J735" i="4"/>
  <c r="G736" i="4"/>
  <c r="H736" i="4"/>
  <c r="I736" i="4"/>
  <c r="J736" i="4"/>
  <c r="G737" i="4"/>
  <c r="H737" i="4"/>
  <c r="I737" i="4"/>
  <c r="J737" i="4"/>
  <c r="G738" i="4"/>
  <c r="H738" i="4"/>
  <c r="I738" i="4"/>
  <c r="J738" i="4"/>
  <c r="G739" i="4"/>
  <c r="H739" i="4"/>
  <c r="I739" i="4"/>
  <c r="J739" i="4"/>
  <c r="G740" i="4"/>
  <c r="H740" i="4"/>
  <c r="I740" i="4"/>
  <c r="J740" i="4"/>
  <c r="G741" i="4"/>
  <c r="H741" i="4"/>
  <c r="I741" i="4"/>
  <c r="J741" i="4"/>
  <c r="G742" i="4"/>
  <c r="H742" i="4"/>
  <c r="I742" i="4"/>
  <c r="J742" i="4"/>
  <c r="G743" i="4"/>
  <c r="H743" i="4"/>
  <c r="I743" i="4"/>
  <c r="J743" i="4"/>
  <c r="G744" i="4"/>
  <c r="H744" i="4"/>
  <c r="I744" i="4"/>
  <c r="J744" i="4"/>
  <c r="G745" i="4"/>
  <c r="H745" i="4"/>
  <c r="I745" i="4"/>
  <c r="J745" i="4"/>
  <c r="G746" i="4"/>
  <c r="H746" i="4"/>
  <c r="I746" i="4"/>
  <c r="J746" i="4"/>
  <c r="G747" i="4"/>
  <c r="H747" i="4"/>
  <c r="I747" i="4"/>
  <c r="J747" i="4"/>
  <c r="G748" i="4"/>
  <c r="H748" i="4"/>
  <c r="I748" i="4"/>
  <c r="J748" i="4"/>
  <c r="G749" i="4"/>
  <c r="H749" i="4"/>
  <c r="I749" i="4"/>
  <c r="J749" i="4"/>
  <c r="G750" i="4"/>
  <c r="H750" i="4"/>
  <c r="I750" i="4"/>
  <c r="J750" i="4"/>
  <c r="G751" i="4"/>
  <c r="H751" i="4"/>
  <c r="I751" i="4"/>
  <c r="J751" i="4"/>
  <c r="G752" i="4"/>
  <c r="H752" i="4"/>
  <c r="I752" i="4"/>
  <c r="J752" i="4"/>
  <c r="G753" i="4"/>
  <c r="H753" i="4"/>
  <c r="I753" i="4"/>
  <c r="J753" i="4"/>
  <c r="G754" i="4"/>
  <c r="H754" i="4"/>
  <c r="I754" i="4"/>
  <c r="J754" i="4"/>
  <c r="G755" i="4"/>
  <c r="H755" i="4"/>
  <c r="I755" i="4"/>
  <c r="J755" i="4"/>
  <c r="G756" i="4"/>
  <c r="H756" i="4"/>
  <c r="I756" i="4"/>
  <c r="J756" i="4"/>
  <c r="G757" i="4"/>
  <c r="H757" i="4"/>
  <c r="I757" i="4"/>
  <c r="J757" i="4"/>
  <c r="G758" i="4"/>
  <c r="H758" i="4"/>
  <c r="I758" i="4"/>
  <c r="J758" i="4"/>
  <c r="G759" i="4"/>
  <c r="H759" i="4"/>
  <c r="I759" i="4"/>
  <c r="J759" i="4"/>
  <c r="G760" i="4"/>
  <c r="H760" i="4"/>
  <c r="I760" i="4"/>
  <c r="J760" i="4"/>
  <c r="G761" i="4"/>
  <c r="H761" i="4"/>
  <c r="I761" i="4"/>
  <c r="J761" i="4"/>
  <c r="G762" i="4"/>
  <c r="H762" i="4"/>
  <c r="I762" i="4"/>
  <c r="J762" i="4"/>
  <c r="G763" i="4"/>
  <c r="H763" i="4"/>
  <c r="I763" i="4"/>
  <c r="J763" i="4"/>
  <c r="G764" i="4"/>
  <c r="H764" i="4"/>
  <c r="I764" i="4"/>
  <c r="J764" i="4"/>
  <c r="G765" i="4"/>
  <c r="H765" i="4"/>
  <c r="I765" i="4"/>
  <c r="J765" i="4"/>
  <c r="G766" i="4"/>
  <c r="H766" i="4"/>
  <c r="I766" i="4"/>
  <c r="J766" i="4"/>
  <c r="G767" i="4"/>
  <c r="H767" i="4"/>
  <c r="I767" i="4"/>
  <c r="J767" i="4"/>
  <c r="G768" i="4"/>
  <c r="H768" i="4"/>
  <c r="I768" i="4"/>
  <c r="J768" i="4"/>
  <c r="G769" i="4"/>
  <c r="H769" i="4"/>
  <c r="I769" i="4"/>
  <c r="J769" i="4"/>
  <c r="G770" i="4"/>
  <c r="H770" i="4"/>
  <c r="I770" i="4"/>
  <c r="J770" i="4"/>
  <c r="G771" i="4"/>
  <c r="H771" i="4"/>
  <c r="I771" i="4"/>
  <c r="J771" i="4"/>
  <c r="G772" i="4"/>
  <c r="H772" i="4"/>
  <c r="I772" i="4"/>
  <c r="J772" i="4"/>
  <c r="G773" i="4"/>
  <c r="H773" i="4"/>
  <c r="I773" i="4"/>
  <c r="J773" i="4"/>
  <c r="G774" i="4"/>
  <c r="H774" i="4"/>
  <c r="I774" i="4"/>
  <c r="J774" i="4"/>
  <c r="G775" i="4"/>
  <c r="H775" i="4"/>
  <c r="I775" i="4"/>
  <c r="J775" i="4"/>
  <c r="G776" i="4"/>
  <c r="H776" i="4"/>
  <c r="I776" i="4"/>
  <c r="J776" i="4"/>
  <c r="G777" i="4"/>
  <c r="H777" i="4"/>
  <c r="I777" i="4"/>
  <c r="J777" i="4"/>
  <c r="G778" i="4"/>
  <c r="H778" i="4"/>
  <c r="I778" i="4"/>
  <c r="J778" i="4"/>
  <c r="G779" i="4"/>
  <c r="H779" i="4"/>
  <c r="I779" i="4"/>
  <c r="J779" i="4"/>
  <c r="G780" i="4"/>
  <c r="H780" i="4"/>
  <c r="I780" i="4"/>
  <c r="J780" i="4"/>
  <c r="G781" i="4"/>
  <c r="H781" i="4"/>
  <c r="I781" i="4"/>
  <c r="J781" i="4"/>
  <c r="G782" i="4"/>
  <c r="H782" i="4"/>
  <c r="I782" i="4"/>
  <c r="J782" i="4"/>
  <c r="G783" i="4"/>
  <c r="H783" i="4"/>
  <c r="I783" i="4"/>
  <c r="J783" i="4"/>
  <c r="G784" i="4"/>
  <c r="H784" i="4"/>
  <c r="I784" i="4"/>
  <c r="J784" i="4"/>
  <c r="G785" i="4"/>
  <c r="H785" i="4"/>
  <c r="I785" i="4"/>
  <c r="J785" i="4"/>
  <c r="G786" i="4"/>
  <c r="H786" i="4"/>
  <c r="I786" i="4"/>
  <c r="J786" i="4"/>
  <c r="G787" i="4"/>
  <c r="H787" i="4"/>
  <c r="I787" i="4"/>
  <c r="J787" i="4"/>
  <c r="G788" i="4"/>
  <c r="H788" i="4"/>
  <c r="I788" i="4"/>
  <c r="J788" i="4"/>
  <c r="G789" i="4"/>
  <c r="H789" i="4"/>
  <c r="I789" i="4"/>
  <c r="J789" i="4"/>
  <c r="G790" i="4"/>
  <c r="H790" i="4"/>
  <c r="I790" i="4"/>
  <c r="J790" i="4"/>
  <c r="G791" i="4"/>
  <c r="H791" i="4"/>
  <c r="I791" i="4"/>
  <c r="J791" i="4"/>
  <c r="G792" i="4"/>
  <c r="H792" i="4"/>
  <c r="I792" i="4"/>
  <c r="J792" i="4"/>
  <c r="G793" i="4"/>
  <c r="H793" i="4"/>
  <c r="I793" i="4"/>
  <c r="J793" i="4"/>
  <c r="G794" i="4"/>
  <c r="H794" i="4"/>
  <c r="I794" i="4"/>
  <c r="J794" i="4"/>
  <c r="G795" i="4"/>
  <c r="H795" i="4"/>
  <c r="I795" i="4"/>
  <c r="J795" i="4"/>
  <c r="G796" i="4"/>
  <c r="H796" i="4"/>
  <c r="I796" i="4"/>
  <c r="J796" i="4"/>
  <c r="G797" i="4"/>
  <c r="H797" i="4"/>
  <c r="I797" i="4"/>
  <c r="J797" i="4"/>
  <c r="G798" i="4"/>
  <c r="H798" i="4"/>
  <c r="I798" i="4"/>
  <c r="J798" i="4"/>
  <c r="G799" i="4"/>
  <c r="H799" i="4"/>
  <c r="I799" i="4"/>
  <c r="J799" i="4"/>
  <c r="G800" i="4"/>
  <c r="H800" i="4"/>
  <c r="I800" i="4"/>
  <c r="J800" i="4"/>
  <c r="G801" i="4"/>
  <c r="H801" i="4"/>
  <c r="I801" i="4"/>
  <c r="J801" i="4"/>
  <c r="G802" i="4"/>
  <c r="H802" i="4"/>
  <c r="I802" i="4"/>
  <c r="J802" i="4"/>
  <c r="G803" i="4"/>
  <c r="H803" i="4"/>
  <c r="I803" i="4"/>
  <c r="J803" i="4"/>
  <c r="G804" i="4"/>
  <c r="H804" i="4"/>
  <c r="I804" i="4"/>
  <c r="J804" i="4"/>
  <c r="G805" i="4"/>
  <c r="H805" i="4"/>
  <c r="I805" i="4"/>
  <c r="J805" i="4"/>
  <c r="G806" i="4"/>
  <c r="H806" i="4"/>
  <c r="I806" i="4"/>
  <c r="J806" i="4"/>
  <c r="G807" i="4"/>
  <c r="H807" i="4"/>
  <c r="I807" i="4"/>
  <c r="J807" i="4"/>
  <c r="G808" i="4"/>
  <c r="H808" i="4"/>
  <c r="I808" i="4"/>
  <c r="J808" i="4"/>
  <c r="G809" i="4"/>
  <c r="H809" i="4"/>
  <c r="I809" i="4"/>
  <c r="J809" i="4"/>
  <c r="G810" i="4"/>
  <c r="H810" i="4"/>
  <c r="I810" i="4"/>
  <c r="J810" i="4"/>
  <c r="G811" i="4"/>
  <c r="H811" i="4"/>
  <c r="I811" i="4"/>
  <c r="J811" i="4"/>
  <c r="G812" i="4"/>
  <c r="H812" i="4"/>
  <c r="I812" i="4"/>
  <c r="J812" i="4"/>
  <c r="G813" i="4"/>
  <c r="H813" i="4"/>
  <c r="I813" i="4"/>
  <c r="J813" i="4"/>
  <c r="G814" i="4"/>
  <c r="H814" i="4"/>
  <c r="I814" i="4"/>
  <c r="J814" i="4"/>
  <c r="G815" i="4"/>
  <c r="H815" i="4"/>
  <c r="I815" i="4"/>
  <c r="J815" i="4"/>
  <c r="G816" i="4"/>
  <c r="H816" i="4"/>
  <c r="I816" i="4"/>
  <c r="J816" i="4"/>
  <c r="G817" i="4"/>
  <c r="H817" i="4"/>
  <c r="I817" i="4"/>
  <c r="J817" i="4"/>
  <c r="G818" i="4"/>
  <c r="H818" i="4"/>
  <c r="I818" i="4"/>
  <c r="J818" i="4"/>
  <c r="G819" i="4"/>
  <c r="H819" i="4"/>
  <c r="I819" i="4"/>
  <c r="J819" i="4"/>
  <c r="G820" i="4"/>
  <c r="H820" i="4"/>
  <c r="I820" i="4"/>
  <c r="J820" i="4"/>
  <c r="G821" i="4"/>
  <c r="H821" i="4"/>
  <c r="I821" i="4"/>
  <c r="J821" i="4"/>
  <c r="G822" i="4"/>
  <c r="H822" i="4"/>
  <c r="I822" i="4"/>
  <c r="J822" i="4"/>
  <c r="G823" i="4"/>
  <c r="H823" i="4"/>
  <c r="I823" i="4"/>
  <c r="J823" i="4"/>
  <c r="G824" i="4"/>
  <c r="H824" i="4"/>
  <c r="I824" i="4"/>
  <c r="J824" i="4"/>
  <c r="G825" i="4"/>
  <c r="H825" i="4"/>
  <c r="I825" i="4"/>
  <c r="J825" i="4"/>
  <c r="G826" i="4"/>
  <c r="H826" i="4"/>
  <c r="I826" i="4"/>
  <c r="J826" i="4"/>
  <c r="G827" i="4"/>
  <c r="H827" i="4"/>
  <c r="I827" i="4"/>
  <c r="J827" i="4"/>
  <c r="G828" i="4"/>
  <c r="H828" i="4"/>
  <c r="I828" i="4"/>
  <c r="J828" i="4"/>
  <c r="G829" i="4"/>
  <c r="H829" i="4"/>
  <c r="I829" i="4"/>
  <c r="J829" i="4"/>
  <c r="G830" i="4"/>
  <c r="H830" i="4"/>
  <c r="I830" i="4"/>
  <c r="J830" i="4"/>
  <c r="G831" i="4"/>
  <c r="H831" i="4"/>
  <c r="I831" i="4"/>
  <c r="J831" i="4"/>
  <c r="G832" i="4"/>
  <c r="H832" i="4"/>
  <c r="I832" i="4"/>
  <c r="J832" i="4"/>
  <c r="G833" i="4"/>
  <c r="H833" i="4"/>
  <c r="I833" i="4"/>
  <c r="J833" i="4"/>
  <c r="G834" i="4"/>
  <c r="H834" i="4"/>
  <c r="I834" i="4"/>
  <c r="J834" i="4"/>
  <c r="G835" i="4"/>
  <c r="H835" i="4"/>
  <c r="I835" i="4"/>
  <c r="J835" i="4"/>
  <c r="G836" i="4"/>
  <c r="H836" i="4"/>
  <c r="I836" i="4"/>
  <c r="J836" i="4"/>
  <c r="G837" i="4"/>
  <c r="H837" i="4"/>
  <c r="I837" i="4"/>
  <c r="J837" i="4"/>
  <c r="G838" i="4"/>
  <c r="H838" i="4"/>
  <c r="I838" i="4"/>
  <c r="J838" i="4"/>
  <c r="G839" i="4"/>
  <c r="H839" i="4"/>
  <c r="I839" i="4"/>
  <c r="J839" i="4"/>
  <c r="G840" i="4"/>
  <c r="H840" i="4"/>
  <c r="I840" i="4"/>
  <c r="J840" i="4"/>
  <c r="G841" i="4"/>
  <c r="H841" i="4"/>
  <c r="I841" i="4"/>
  <c r="J841" i="4"/>
  <c r="G842" i="4"/>
  <c r="H842" i="4"/>
  <c r="I842" i="4"/>
  <c r="J842" i="4"/>
  <c r="G843" i="4"/>
  <c r="H843" i="4"/>
  <c r="I843" i="4"/>
  <c r="J843" i="4"/>
  <c r="G844" i="4"/>
  <c r="H844" i="4"/>
  <c r="I844" i="4"/>
  <c r="J844" i="4"/>
  <c r="G845" i="4"/>
  <c r="H845" i="4"/>
  <c r="I845" i="4"/>
  <c r="J845" i="4"/>
  <c r="G846" i="4"/>
  <c r="H846" i="4"/>
  <c r="I846" i="4"/>
  <c r="J846" i="4"/>
  <c r="G847" i="4"/>
  <c r="H847" i="4"/>
  <c r="I847" i="4"/>
  <c r="J847" i="4"/>
  <c r="G848" i="4"/>
  <c r="H848" i="4"/>
  <c r="I848" i="4"/>
  <c r="J848" i="4"/>
  <c r="G849" i="4"/>
  <c r="H849" i="4"/>
  <c r="I849" i="4"/>
  <c r="J849" i="4"/>
  <c r="G850" i="4"/>
  <c r="H850" i="4"/>
  <c r="I850" i="4"/>
  <c r="J850" i="4"/>
  <c r="G851" i="4"/>
  <c r="H851" i="4"/>
  <c r="I851" i="4"/>
  <c r="J851" i="4"/>
  <c r="G852" i="4"/>
  <c r="H852" i="4"/>
  <c r="I852" i="4"/>
  <c r="J852" i="4"/>
  <c r="G853" i="4"/>
  <c r="H853" i="4"/>
  <c r="I853" i="4"/>
  <c r="J853" i="4"/>
  <c r="G854" i="4"/>
  <c r="H854" i="4"/>
  <c r="I854" i="4"/>
  <c r="J854" i="4"/>
  <c r="G855" i="4"/>
  <c r="H855" i="4"/>
  <c r="I855" i="4"/>
  <c r="J855" i="4"/>
  <c r="G856" i="4"/>
  <c r="H856" i="4"/>
  <c r="I856" i="4"/>
  <c r="J856" i="4"/>
  <c r="G857" i="4"/>
  <c r="H857" i="4"/>
  <c r="I857" i="4"/>
  <c r="J857" i="4"/>
  <c r="G858" i="4"/>
  <c r="H858" i="4"/>
  <c r="I858" i="4"/>
  <c r="J858" i="4"/>
  <c r="G859" i="4"/>
  <c r="H859" i="4"/>
  <c r="I859" i="4"/>
  <c r="J859" i="4"/>
  <c r="G860" i="4"/>
  <c r="H860" i="4"/>
  <c r="I860" i="4"/>
  <c r="J860" i="4"/>
  <c r="G861" i="4"/>
  <c r="H861" i="4"/>
  <c r="I861" i="4"/>
  <c r="J861" i="4"/>
  <c r="G862" i="4"/>
  <c r="H862" i="4"/>
  <c r="I862" i="4"/>
  <c r="J862" i="4"/>
  <c r="G863" i="4"/>
  <c r="H863" i="4"/>
  <c r="I863" i="4"/>
  <c r="J863" i="4"/>
  <c r="G864" i="4"/>
  <c r="H864" i="4"/>
  <c r="I864" i="4"/>
  <c r="J864" i="4"/>
  <c r="G865" i="4"/>
  <c r="H865" i="4"/>
  <c r="I865" i="4"/>
  <c r="J865" i="4"/>
  <c r="G866" i="4"/>
  <c r="H866" i="4"/>
  <c r="I866" i="4"/>
  <c r="J866" i="4"/>
  <c r="G867" i="4"/>
  <c r="H867" i="4"/>
  <c r="I867" i="4"/>
  <c r="J867" i="4"/>
  <c r="G868" i="4"/>
  <c r="H868" i="4"/>
  <c r="I868" i="4"/>
  <c r="J868" i="4"/>
  <c r="G869" i="4"/>
  <c r="H869" i="4"/>
  <c r="I869" i="4"/>
  <c r="J869" i="4"/>
  <c r="G870" i="4"/>
  <c r="H870" i="4"/>
  <c r="I870" i="4"/>
  <c r="J870" i="4"/>
  <c r="G871" i="4"/>
  <c r="H871" i="4"/>
  <c r="I871" i="4"/>
  <c r="J871" i="4"/>
  <c r="G872" i="4"/>
  <c r="H872" i="4"/>
  <c r="I872" i="4"/>
  <c r="J872" i="4"/>
  <c r="G873" i="4"/>
  <c r="H873" i="4"/>
  <c r="I873" i="4"/>
  <c r="J873" i="4"/>
  <c r="G874" i="4"/>
  <c r="H874" i="4"/>
  <c r="I874" i="4"/>
  <c r="J874" i="4"/>
  <c r="G875" i="4"/>
  <c r="H875" i="4"/>
  <c r="I875" i="4"/>
  <c r="J875" i="4"/>
  <c r="G876" i="4"/>
  <c r="H876" i="4"/>
  <c r="I876" i="4"/>
  <c r="J876" i="4"/>
  <c r="G877" i="4"/>
  <c r="H877" i="4"/>
  <c r="I877" i="4"/>
  <c r="J877" i="4"/>
  <c r="G878" i="4"/>
  <c r="H878" i="4"/>
  <c r="I878" i="4"/>
  <c r="J878" i="4"/>
  <c r="G879" i="4"/>
  <c r="H879" i="4"/>
  <c r="I879" i="4"/>
  <c r="J879" i="4"/>
  <c r="G880" i="4"/>
  <c r="H880" i="4"/>
  <c r="I880" i="4"/>
  <c r="J880" i="4"/>
  <c r="G881" i="4"/>
  <c r="H881" i="4"/>
  <c r="I881" i="4"/>
  <c r="J881" i="4"/>
  <c r="G882" i="4"/>
  <c r="H882" i="4"/>
  <c r="I882" i="4"/>
  <c r="J882" i="4"/>
  <c r="G883" i="4"/>
  <c r="H883" i="4"/>
  <c r="I883" i="4"/>
  <c r="J883" i="4"/>
  <c r="G884" i="4"/>
  <c r="H884" i="4"/>
  <c r="I884" i="4"/>
  <c r="J884" i="4"/>
  <c r="G885" i="4"/>
  <c r="H885" i="4"/>
  <c r="I885" i="4"/>
  <c r="J885" i="4"/>
  <c r="G886" i="4"/>
  <c r="H886" i="4"/>
  <c r="I886" i="4"/>
  <c r="J886" i="4"/>
  <c r="G887" i="4"/>
  <c r="H887" i="4"/>
  <c r="I887" i="4"/>
  <c r="J887" i="4"/>
  <c r="G888" i="4"/>
  <c r="H888" i="4"/>
  <c r="I888" i="4"/>
  <c r="J888" i="4"/>
  <c r="G889" i="4"/>
  <c r="H889" i="4"/>
  <c r="I889" i="4"/>
  <c r="J889" i="4"/>
  <c r="G890" i="4"/>
  <c r="H890" i="4"/>
  <c r="I890" i="4"/>
  <c r="J890" i="4"/>
  <c r="G891" i="4"/>
  <c r="H891" i="4"/>
  <c r="I891" i="4"/>
  <c r="J891" i="4"/>
  <c r="G892" i="4"/>
  <c r="H892" i="4"/>
  <c r="I892" i="4"/>
  <c r="J892" i="4"/>
  <c r="G893" i="4"/>
  <c r="H893" i="4"/>
  <c r="I893" i="4"/>
  <c r="J893" i="4"/>
  <c r="G894" i="4"/>
  <c r="H894" i="4"/>
  <c r="I894" i="4"/>
  <c r="J894" i="4"/>
  <c r="G895" i="4"/>
  <c r="H895" i="4"/>
  <c r="I895" i="4"/>
  <c r="J895" i="4"/>
  <c r="G896" i="4"/>
  <c r="H896" i="4"/>
  <c r="I896" i="4"/>
  <c r="J896" i="4"/>
  <c r="G897" i="4"/>
  <c r="H897" i="4"/>
  <c r="I897" i="4"/>
  <c r="J897" i="4"/>
  <c r="G898" i="4"/>
  <c r="H898" i="4"/>
  <c r="I898" i="4"/>
  <c r="J898" i="4"/>
  <c r="G899" i="4"/>
  <c r="H899" i="4"/>
  <c r="I899" i="4"/>
  <c r="J899" i="4"/>
  <c r="G900" i="4"/>
  <c r="H900" i="4"/>
  <c r="I900" i="4"/>
  <c r="J900" i="4"/>
  <c r="G901" i="4"/>
  <c r="H901" i="4"/>
  <c r="I901" i="4"/>
  <c r="J901" i="4"/>
  <c r="G902" i="4"/>
  <c r="H902" i="4"/>
  <c r="I902" i="4"/>
  <c r="J902" i="4"/>
  <c r="G903" i="4"/>
  <c r="H903" i="4"/>
  <c r="I903" i="4"/>
  <c r="J903" i="4"/>
  <c r="G904" i="4"/>
  <c r="H904" i="4"/>
  <c r="I904" i="4"/>
  <c r="J904" i="4"/>
  <c r="G905" i="4"/>
  <c r="H905" i="4"/>
  <c r="I905" i="4"/>
  <c r="J905" i="4"/>
  <c r="G906" i="4"/>
  <c r="H906" i="4"/>
  <c r="I906" i="4"/>
  <c r="J906" i="4"/>
  <c r="G907" i="4"/>
  <c r="H907" i="4"/>
  <c r="I907" i="4"/>
  <c r="J907" i="4"/>
  <c r="G908" i="4"/>
  <c r="H908" i="4"/>
  <c r="I908" i="4"/>
  <c r="J908" i="4"/>
  <c r="G909" i="4"/>
  <c r="H909" i="4"/>
  <c r="I909" i="4"/>
  <c r="J909" i="4"/>
  <c r="G910" i="4"/>
  <c r="H910" i="4"/>
  <c r="I910" i="4"/>
  <c r="J910" i="4"/>
  <c r="G911" i="4"/>
  <c r="H911" i="4"/>
  <c r="I911" i="4"/>
  <c r="J911" i="4"/>
  <c r="G912" i="4"/>
  <c r="H912" i="4"/>
  <c r="I912" i="4"/>
  <c r="J912" i="4"/>
  <c r="G913" i="4"/>
  <c r="H913" i="4"/>
  <c r="I913" i="4"/>
  <c r="J913" i="4"/>
  <c r="G914" i="4"/>
  <c r="H914" i="4"/>
  <c r="I914" i="4"/>
  <c r="J914" i="4"/>
  <c r="G915" i="4"/>
  <c r="H915" i="4"/>
  <c r="I915" i="4"/>
  <c r="J915" i="4"/>
  <c r="G916" i="4"/>
  <c r="H916" i="4"/>
  <c r="I916" i="4"/>
  <c r="J916" i="4"/>
  <c r="G917" i="4"/>
  <c r="H917" i="4"/>
  <c r="I917" i="4"/>
  <c r="J917" i="4"/>
  <c r="G918" i="4"/>
  <c r="H918" i="4"/>
  <c r="I918" i="4"/>
  <c r="J918" i="4"/>
  <c r="G919" i="4"/>
  <c r="H919" i="4"/>
  <c r="I919" i="4"/>
  <c r="J919" i="4"/>
  <c r="G920" i="4"/>
  <c r="H920" i="4"/>
  <c r="I920" i="4"/>
  <c r="J920" i="4"/>
  <c r="G921" i="4"/>
  <c r="H921" i="4"/>
  <c r="I921" i="4"/>
  <c r="J921" i="4"/>
  <c r="G922" i="4"/>
  <c r="H922" i="4"/>
  <c r="I922" i="4"/>
  <c r="J922" i="4"/>
  <c r="G923" i="4"/>
  <c r="H923" i="4"/>
  <c r="I923" i="4"/>
  <c r="J923" i="4"/>
  <c r="G924" i="4"/>
  <c r="H924" i="4"/>
  <c r="I924" i="4"/>
  <c r="J924" i="4"/>
  <c r="G925" i="4"/>
  <c r="H925" i="4"/>
  <c r="I925" i="4"/>
  <c r="J925" i="4"/>
  <c r="G926" i="4"/>
  <c r="H926" i="4"/>
  <c r="I926" i="4"/>
  <c r="J926" i="4"/>
  <c r="G927" i="4"/>
  <c r="H927" i="4"/>
  <c r="I927" i="4"/>
  <c r="J927" i="4"/>
  <c r="G928" i="4"/>
  <c r="H928" i="4"/>
  <c r="I928" i="4"/>
  <c r="J928" i="4"/>
  <c r="G929" i="4"/>
  <c r="H929" i="4"/>
  <c r="I929" i="4"/>
  <c r="J929" i="4"/>
  <c r="G930" i="4"/>
  <c r="H930" i="4"/>
  <c r="I930" i="4"/>
  <c r="J930" i="4"/>
  <c r="G931" i="4"/>
  <c r="H931" i="4"/>
  <c r="I931" i="4"/>
  <c r="J931" i="4"/>
  <c r="G932" i="4"/>
  <c r="H932" i="4"/>
  <c r="I932" i="4"/>
  <c r="J932" i="4"/>
  <c r="G933" i="4"/>
  <c r="H933" i="4"/>
  <c r="I933" i="4"/>
  <c r="J933" i="4"/>
  <c r="G934" i="4"/>
  <c r="H934" i="4"/>
  <c r="I934" i="4"/>
  <c r="J934" i="4"/>
  <c r="G935" i="4"/>
  <c r="H935" i="4"/>
  <c r="I935" i="4"/>
  <c r="J935" i="4"/>
  <c r="G936" i="4"/>
  <c r="H936" i="4"/>
  <c r="I936" i="4"/>
  <c r="J936" i="4"/>
  <c r="G937" i="4"/>
  <c r="H937" i="4"/>
  <c r="I937" i="4"/>
  <c r="J937" i="4"/>
  <c r="G938" i="4"/>
  <c r="H938" i="4"/>
  <c r="I938" i="4"/>
  <c r="J938" i="4"/>
  <c r="G939" i="4"/>
  <c r="H939" i="4"/>
  <c r="I939" i="4"/>
  <c r="J939" i="4"/>
  <c r="G940" i="4"/>
  <c r="H940" i="4"/>
  <c r="I940" i="4"/>
  <c r="J940" i="4"/>
  <c r="G941" i="4"/>
  <c r="H941" i="4"/>
  <c r="I941" i="4"/>
  <c r="J941" i="4"/>
  <c r="G942" i="4"/>
  <c r="H942" i="4"/>
  <c r="I942" i="4"/>
  <c r="J942" i="4"/>
  <c r="G943" i="4"/>
  <c r="H943" i="4"/>
  <c r="I943" i="4"/>
  <c r="J943" i="4"/>
  <c r="G944" i="4"/>
  <c r="H944" i="4"/>
  <c r="I944" i="4"/>
  <c r="J944" i="4"/>
  <c r="G945" i="4"/>
  <c r="H945" i="4"/>
  <c r="I945" i="4"/>
  <c r="J945" i="4"/>
  <c r="G946" i="4"/>
  <c r="H946" i="4"/>
  <c r="I946" i="4"/>
  <c r="J946" i="4"/>
  <c r="G947" i="4"/>
  <c r="H947" i="4"/>
  <c r="I947" i="4"/>
  <c r="J947" i="4"/>
  <c r="G948" i="4"/>
  <c r="H948" i="4"/>
  <c r="I948" i="4"/>
  <c r="J948" i="4"/>
  <c r="G949" i="4"/>
  <c r="H949" i="4"/>
  <c r="I949" i="4"/>
  <c r="J949" i="4"/>
  <c r="G950" i="4"/>
  <c r="H950" i="4"/>
  <c r="I950" i="4"/>
  <c r="J950" i="4"/>
  <c r="G951" i="4"/>
  <c r="H951" i="4"/>
  <c r="I951" i="4"/>
  <c r="J951" i="4"/>
  <c r="G952" i="4"/>
  <c r="H952" i="4"/>
  <c r="I952" i="4"/>
  <c r="J952" i="4"/>
  <c r="G953" i="4"/>
  <c r="H953" i="4"/>
  <c r="I953" i="4"/>
  <c r="J953" i="4"/>
  <c r="G954" i="4"/>
  <c r="H954" i="4"/>
  <c r="I954" i="4"/>
  <c r="J954" i="4"/>
  <c r="G955" i="4"/>
  <c r="H955" i="4"/>
  <c r="I955" i="4"/>
  <c r="J955" i="4"/>
  <c r="G956" i="4"/>
  <c r="H956" i="4"/>
  <c r="I956" i="4"/>
  <c r="J956" i="4"/>
  <c r="G957" i="4"/>
  <c r="H957" i="4"/>
  <c r="I957" i="4"/>
  <c r="J957" i="4"/>
  <c r="G958" i="4"/>
  <c r="H958" i="4"/>
  <c r="I958" i="4"/>
  <c r="J958" i="4"/>
  <c r="G959" i="4"/>
  <c r="H959" i="4"/>
  <c r="I959" i="4"/>
  <c r="J959" i="4"/>
  <c r="G960" i="4"/>
  <c r="H960" i="4"/>
  <c r="I960" i="4"/>
  <c r="J960" i="4"/>
  <c r="G961" i="4"/>
  <c r="H961" i="4"/>
  <c r="I961" i="4"/>
  <c r="J961" i="4"/>
  <c r="G962" i="4"/>
  <c r="H962" i="4"/>
  <c r="I962" i="4"/>
  <c r="J962" i="4"/>
  <c r="G963" i="4"/>
  <c r="H963" i="4"/>
  <c r="I963" i="4"/>
  <c r="J963" i="4"/>
  <c r="G964" i="4"/>
  <c r="H964" i="4"/>
  <c r="I964" i="4"/>
  <c r="J964" i="4"/>
  <c r="G965" i="4"/>
  <c r="H965" i="4"/>
  <c r="I965" i="4"/>
  <c r="J965" i="4"/>
  <c r="G966" i="4"/>
  <c r="H966" i="4"/>
  <c r="I966" i="4"/>
  <c r="J966" i="4"/>
  <c r="G967" i="4"/>
  <c r="H967" i="4"/>
  <c r="I967" i="4"/>
  <c r="J967" i="4"/>
  <c r="G968" i="4"/>
  <c r="H968" i="4"/>
  <c r="I968" i="4"/>
  <c r="J968" i="4"/>
  <c r="G969" i="4"/>
  <c r="H969" i="4"/>
  <c r="I969" i="4"/>
  <c r="J969" i="4"/>
  <c r="G970" i="4"/>
  <c r="H970" i="4"/>
  <c r="I970" i="4"/>
  <c r="J970" i="4"/>
  <c r="G971" i="4"/>
  <c r="H971" i="4"/>
  <c r="I971" i="4"/>
  <c r="J971" i="4"/>
  <c r="G972" i="4"/>
  <c r="H972" i="4"/>
  <c r="I972" i="4"/>
  <c r="J972" i="4"/>
  <c r="G973" i="4"/>
  <c r="H973" i="4"/>
  <c r="I973" i="4"/>
  <c r="J973" i="4"/>
  <c r="G974" i="4"/>
  <c r="H974" i="4"/>
  <c r="I974" i="4"/>
  <c r="J974" i="4"/>
  <c r="G975" i="4"/>
  <c r="H975" i="4"/>
  <c r="I975" i="4"/>
  <c r="J975" i="4"/>
  <c r="G976" i="4"/>
  <c r="H976" i="4"/>
  <c r="I976" i="4"/>
  <c r="J976" i="4"/>
  <c r="G977" i="4"/>
  <c r="H977" i="4"/>
  <c r="I977" i="4"/>
  <c r="J977" i="4"/>
  <c r="G978" i="4"/>
  <c r="H978" i="4"/>
  <c r="I978" i="4"/>
  <c r="J978" i="4"/>
  <c r="G979" i="4"/>
  <c r="H979" i="4"/>
  <c r="I979" i="4"/>
  <c r="J979" i="4"/>
  <c r="G980" i="4"/>
  <c r="H980" i="4"/>
  <c r="I980" i="4"/>
  <c r="J980" i="4"/>
  <c r="G981" i="4"/>
  <c r="H981" i="4"/>
  <c r="I981" i="4"/>
  <c r="J981" i="4"/>
  <c r="G982" i="4"/>
  <c r="H982" i="4"/>
  <c r="I982" i="4"/>
  <c r="J982" i="4"/>
  <c r="G983" i="4"/>
  <c r="H983" i="4"/>
  <c r="I983" i="4"/>
  <c r="J983" i="4"/>
  <c r="G984" i="4"/>
  <c r="H984" i="4"/>
  <c r="I984" i="4"/>
  <c r="J984" i="4"/>
  <c r="G985" i="4"/>
  <c r="H985" i="4"/>
  <c r="I985" i="4"/>
  <c r="J985" i="4"/>
  <c r="G986" i="4"/>
  <c r="H986" i="4"/>
  <c r="I986" i="4"/>
  <c r="J986" i="4"/>
  <c r="G987" i="4"/>
  <c r="H987" i="4"/>
  <c r="I987" i="4"/>
  <c r="J987" i="4"/>
  <c r="G988" i="4"/>
  <c r="H988" i="4"/>
  <c r="I988" i="4"/>
  <c r="J988" i="4"/>
  <c r="G989" i="4"/>
  <c r="H989" i="4"/>
  <c r="I989" i="4"/>
  <c r="J989" i="4"/>
  <c r="G990" i="4"/>
  <c r="H990" i="4"/>
  <c r="I990" i="4"/>
  <c r="J990" i="4"/>
  <c r="G991" i="4"/>
  <c r="H991" i="4"/>
  <c r="I991" i="4"/>
  <c r="J991" i="4"/>
  <c r="G992" i="4"/>
  <c r="H992" i="4"/>
  <c r="I992" i="4"/>
  <c r="J992" i="4"/>
  <c r="G993" i="4"/>
  <c r="H993" i="4"/>
  <c r="I993" i="4"/>
  <c r="J993" i="4"/>
  <c r="G994" i="4"/>
  <c r="H994" i="4"/>
  <c r="I994" i="4"/>
  <c r="J994" i="4"/>
  <c r="G995" i="4"/>
  <c r="H995" i="4"/>
  <c r="I995" i="4"/>
  <c r="J995" i="4"/>
  <c r="G996" i="4"/>
  <c r="H996" i="4"/>
  <c r="I996" i="4"/>
  <c r="J996" i="4"/>
  <c r="G997" i="4"/>
  <c r="H997" i="4"/>
  <c r="I997" i="4"/>
  <c r="J997" i="4"/>
  <c r="G998" i="4"/>
  <c r="H998" i="4"/>
  <c r="I998" i="4"/>
  <c r="J998" i="4"/>
  <c r="G999" i="4"/>
  <c r="H999" i="4"/>
  <c r="I999" i="4"/>
  <c r="J999" i="4"/>
  <c r="G1000" i="4"/>
  <c r="H1000" i="4"/>
  <c r="I1000" i="4"/>
  <c r="J1000" i="4"/>
  <c r="G1001" i="4"/>
  <c r="H1001" i="4"/>
  <c r="I1001" i="4"/>
  <c r="J1001" i="4"/>
  <c r="G1002" i="4"/>
  <c r="H1002" i="4"/>
  <c r="I1002" i="4"/>
  <c r="J1002" i="4"/>
  <c r="G1003" i="4"/>
  <c r="H1003" i="4"/>
  <c r="I1003" i="4"/>
  <c r="J1003" i="4"/>
  <c r="G1004" i="4"/>
  <c r="H1004" i="4"/>
  <c r="I1004" i="4"/>
  <c r="J1004" i="4"/>
  <c r="G1005" i="4"/>
  <c r="H1005" i="4"/>
  <c r="I1005" i="4"/>
  <c r="J1005" i="4"/>
  <c r="G1006" i="4"/>
  <c r="H1006" i="4"/>
  <c r="I1006" i="4"/>
  <c r="J1006" i="4"/>
  <c r="G1007" i="4"/>
  <c r="H1007" i="4"/>
  <c r="I1007" i="4"/>
  <c r="J1007" i="4"/>
  <c r="G1008" i="4"/>
  <c r="H1008" i="4"/>
  <c r="I1008" i="4"/>
  <c r="J1008" i="4"/>
  <c r="G1009" i="4"/>
  <c r="H1009" i="4"/>
  <c r="I1009" i="4"/>
  <c r="J1009" i="4"/>
  <c r="G1010" i="4"/>
  <c r="H1010" i="4"/>
  <c r="I1010" i="4"/>
  <c r="J1010" i="4"/>
  <c r="G1011" i="4"/>
  <c r="H1011" i="4"/>
  <c r="I1011" i="4"/>
  <c r="J1011" i="4"/>
  <c r="G1012" i="4"/>
  <c r="H1012" i="4"/>
  <c r="I1012" i="4"/>
  <c r="J1012" i="4"/>
  <c r="G1013" i="4"/>
  <c r="H1013" i="4"/>
  <c r="I1013" i="4"/>
  <c r="J1013" i="4"/>
  <c r="G1014" i="4"/>
  <c r="H1014" i="4"/>
  <c r="I1014" i="4"/>
  <c r="J1014" i="4"/>
  <c r="G1015" i="4"/>
  <c r="H1015" i="4"/>
  <c r="I1015" i="4"/>
  <c r="J1015" i="4"/>
  <c r="G1016" i="4"/>
  <c r="H1016" i="4"/>
  <c r="I1016" i="4"/>
  <c r="J1016" i="4"/>
  <c r="G1017" i="4"/>
  <c r="H1017" i="4"/>
  <c r="I1017" i="4"/>
  <c r="J1017" i="4"/>
  <c r="G1018" i="4"/>
  <c r="H1018" i="4"/>
  <c r="I1018" i="4"/>
  <c r="J1018" i="4"/>
  <c r="G1019" i="4"/>
  <c r="H1019" i="4"/>
  <c r="I1019" i="4"/>
  <c r="J1019" i="4"/>
  <c r="G1020" i="4"/>
  <c r="H1020" i="4"/>
  <c r="I1020" i="4"/>
  <c r="J1020" i="4"/>
  <c r="G1021" i="4"/>
  <c r="H1021" i="4"/>
  <c r="I1021" i="4"/>
  <c r="J1021" i="4"/>
  <c r="G1022" i="4"/>
  <c r="H1022" i="4"/>
  <c r="I1022" i="4"/>
  <c r="J1022" i="4"/>
  <c r="G1023" i="4"/>
  <c r="H1023" i="4"/>
  <c r="I1023" i="4"/>
  <c r="J1023" i="4"/>
  <c r="G1024" i="4"/>
  <c r="H1024" i="4"/>
  <c r="I1024" i="4"/>
  <c r="J1024" i="4"/>
  <c r="G1025" i="4"/>
  <c r="H1025" i="4"/>
  <c r="I1025" i="4"/>
  <c r="J1025" i="4"/>
  <c r="G1026" i="4"/>
  <c r="H1026" i="4"/>
  <c r="I1026" i="4"/>
  <c r="J1026" i="4"/>
  <c r="G1027" i="4"/>
  <c r="H1027" i="4"/>
  <c r="I1027" i="4"/>
  <c r="J1027" i="4"/>
  <c r="G1028" i="4"/>
  <c r="H1028" i="4"/>
  <c r="I1028" i="4"/>
  <c r="J1028" i="4"/>
  <c r="G1029" i="4"/>
  <c r="H1029" i="4"/>
  <c r="I1029" i="4"/>
  <c r="J1029" i="4"/>
  <c r="G1030" i="4"/>
  <c r="H1030" i="4"/>
  <c r="I1030" i="4"/>
  <c r="J1030" i="4"/>
  <c r="G1031" i="4"/>
  <c r="H1031" i="4"/>
  <c r="I1031" i="4"/>
  <c r="J1031" i="4"/>
  <c r="G1032" i="4"/>
  <c r="H1032" i="4"/>
  <c r="I1032" i="4"/>
  <c r="J1032" i="4"/>
  <c r="G1033" i="4"/>
  <c r="H1033" i="4"/>
  <c r="I1033" i="4"/>
  <c r="J1033" i="4"/>
  <c r="G1034" i="4"/>
  <c r="H1034" i="4"/>
  <c r="I1034" i="4"/>
  <c r="J1034" i="4"/>
  <c r="G1035" i="4"/>
  <c r="H1035" i="4"/>
  <c r="I1035" i="4"/>
  <c r="J1035" i="4"/>
  <c r="G1036" i="4"/>
  <c r="H1036" i="4"/>
  <c r="I1036" i="4"/>
  <c r="J1036" i="4"/>
  <c r="G1037" i="4"/>
  <c r="H1037" i="4"/>
  <c r="I1037" i="4"/>
  <c r="J1037" i="4"/>
  <c r="G1038" i="4"/>
  <c r="H1038" i="4"/>
  <c r="I1038" i="4"/>
  <c r="J1038" i="4"/>
  <c r="G1039" i="4"/>
  <c r="H1039" i="4"/>
  <c r="I1039" i="4"/>
  <c r="J1039" i="4"/>
  <c r="G1040" i="4"/>
  <c r="H1040" i="4"/>
  <c r="I1040" i="4"/>
  <c r="J1040" i="4"/>
  <c r="G1041" i="4"/>
  <c r="H1041" i="4"/>
  <c r="I1041" i="4"/>
  <c r="J1041" i="4"/>
  <c r="G1042" i="4"/>
  <c r="H1042" i="4"/>
  <c r="I1042" i="4"/>
  <c r="J1042" i="4"/>
  <c r="G1043" i="4"/>
  <c r="H1043" i="4"/>
  <c r="I1043" i="4"/>
  <c r="J1043" i="4"/>
  <c r="G1044" i="4"/>
  <c r="H1044" i="4"/>
  <c r="I1044" i="4"/>
  <c r="J1044" i="4"/>
  <c r="G1045" i="4"/>
  <c r="H1045" i="4"/>
  <c r="I1045" i="4"/>
  <c r="J1045" i="4"/>
  <c r="G1046" i="4"/>
  <c r="H1046" i="4"/>
  <c r="I1046" i="4"/>
  <c r="J1046" i="4"/>
  <c r="G1047" i="4"/>
  <c r="H1047" i="4"/>
  <c r="I1047" i="4"/>
  <c r="J1047" i="4"/>
  <c r="G1048" i="4"/>
  <c r="H1048" i="4"/>
  <c r="I1048" i="4"/>
  <c r="J1048" i="4"/>
  <c r="G1049" i="4"/>
  <c r="H1049" i="4"/>
  <c r="I1049" i="4"/>
  <c r="J1049" i="4"/>
  <c r="G1050" i="4"/>
  <c r="H1050" i="4"/>
  <c r="I1050" i="4"/>
  <c r="J1050" i="4"/>
  <c r="G1051" i="4"/>
  <c r="H1051" i="4"/>
  <c r="I1051" i="4"/>
  <c r="J1051" i="4"/>
  <c r="G1052" i="4"/>
  <c r="H1052" i="4"/>
  <c r="I1052" i="4"/>
  <c r="J1052" i="4"/>
  <c r="G1053" i="4"/>
  <c r="H1053" i="4"/>
  <c r="I1053" i="4"/>
  <c r="J1053" i="4"/>
  <c r="G1054" i="4"/>
  <c r="H1054" i="4"/>
  <c r="I1054" i="4"/>
  <c r="J1054" i="4"/>
  <c r="G1055" i="4"/>
  <c r="H1055" i="4"/>
  <c r="I1055" i="4"/>
  <c r="J1055" i="4"/>
  <c r="G1056" i="4"/>
  <c r="H1056" i="4"/>
  <c r="I1056" i="4"/>
  <c r="J1056" i="4"/>
  <c r="G1057" i="4"/>
  <c r="H1057" i="4"/>
  <c r="I1057" i="4"/>
  <c r="J1057" i="4"/>
  <c r="G1058" i="4"/>
  <c r="H1058" i="4"/>
  <c r="I1058" i="4"/>
  <c r="J1058" i="4"/>
  <c r="G1059" i="4"/>
  <c r="H1059" i="4"/>
  <c r="I1059" i="4"/>
  <c r="J1059" i="4"/>
  <c r="G1060" i="4"/>
  <c r="H1060" i="4"/>
  <c r="I1060" i="4"/>
  <c r="J1060" i="4"/>
  <c r="G1061" i="4"/>
  <c r="H1061" i="4"/>
  <c r="I1061" i="4"/>
  <c r="J1061" i="4"/>
  <c r="G1062" i="4"/>
  <c r="H1062" i="4"/>
  <c r="I1062" i="4"/>
  <c r="J1062" i="4"/>
  <c r="G1063" i="4"/>
  <c r="H1063" i="4"/>
  <c r="I1063" i="4"/>
  <c r="J1063" i="4"/>
  <c r="G1064" i="4"/>
  <c r="H1064" i="4"/>
  <c r="I1064" i="4"/>
  <c r="J1064" i="4"/>
  <c r="G1065" i="4"/>
  <c r="H1065" i="4"/>
  <c r="I1065" i="4"/>
  <c r="J1065" i="4"/>
  <c r="G1066" i="4"/>
  <c r="H1066" i="4"/>
  <c r="I1066" i="4"/>
  <c r="J1066" i="4"/>
  <c r="G1067" i="4"/>
  <c r="H1067" i="4"/>
  <c r="I1067" i="4"/>
  <c r="J1067" i="4"/>
  <c r="G1068" i="4"/>
  <c r="H1068" i="4"/>
  <c r="I1068" i="4"/>
  <c r="J1068" i="4"/>
  <c r="G1069" i="4"/>
  <c r="H1069" i="4"/>
  <c r="I1069" i="4"/>
  <c r="J1069" i="4"/>
  <c r="G1070" i="4"/>
  <c r="H1070" i="4"/>
  <c r="I1070" i="4"/>
  <c r="J1070" i="4"/>
  <c r="G1071" i="4"/>
  <c r="H1071" i="4"/>
  <c r="I1071" i="4"/>
  <c r="J1071" i="4"/>
  <c r="G1072" i="4"/>
  <c r="H1072" i="4"/>
  <c r="I1072" i="4"/>
  <c r="J1072" i="4"/>
  <c r="G1073" i="4"/>
  <c r="H1073" i="4"/>
  <c r="I1073" i="4"/>
  <c r="J1073" i="4"/>
  <c r="G1074" i="4"/>
  <c r="H1074" i="4"/>
  <c r="I1074" i="4"/>
  <c r="J1074" i="4"/>
  <c r="G1075" i="4"/>
  <c r="H1075" i="4"/>
  <c r="I1075" i="4"/>
  <c r="J1075" i="4"/>
  <c r="G1076" i="4"/>
  <c r="H1076" i="4"/>
  <c r="I1076" i="4"/>
  <c r="J1076" i="4"/>
  <c r="G1077" i="4"/>
  <c r="H1077" i="4"/>
  <c r="I1077" i="4"/>
  <c r="J1077" i="4"/>
  <c r="G1078" i="4"/>
  <c r="H1078" i="4"/>
  <c r="I1078" i="4"/>
  <c r="J1078" i="4"/>
  <c r="G1079" i="4"/>
  <c r="H1079" i="4"/>
  <c r="I1079" i="4"/>
  <c r="J1079" i="4"/>
  <c r="G1080" i="4"/>
  <c r="H1080" i="4"/>
  <c r="I1080" i="4"/>
  <c r="J1080" i="4"/>
  <c r="G1081" i="4"/>
  <c r="H1081" i="4"/>
  <c r="I1081" i="4"/>
  <c r="J1081" i="4"/>
  <c r="G1082" i="4"/>
  <c r="H1082" i="4"/>
  <c r="I1082" i="4"/>
  <c r="J1082" i="4"/>
  <c r="G1083" i="4"/>
  <c r="H1083" i="4"/>
  <c r="I1083" i="4"/>
  <c r="J1083" i="4"/>
  <c r="G1084" i="4"/>
  <c r="H1084" i="4"/>
  <c r="I1084" i="4"/>
  <c r="J1084" i="4"/>
  <c r="G1085" i="4"/>
  <c r="H1085" i="4"/>
  <c r="I1085" i="4"/>
  <c r="J1085" i="4"/>
  <c r="G1086" i="4"/>
  <c r="H1086" i="4"/>
  <c r="I1086" i="4"/>
  <c r="J1086" i="4"/>
  <c r="G1087" i="4"/>
  <c r="H1087" i="4"/>
  <c r="I1087" i="4"/>
  <c r="J1087" i="4"/>
  <c r="G1088" i="4"/>
  <c r="H1088" i="4"/>
  <c r="I1088" i="4"/>
  <c r="J1088" i="4"/>
  <c r="G1089" i="4"/>
  <c r="H1089" i="4"/>
  <c r="I1089" i="4"/>
  <c r="J1089" i="4"/>
  <c r="G1090" i="4"/>
  <c r="H1090" i="4"/>
  <c r="I1090" i="4"/>
  <c r="J1090" i="4"/>
  <c r="G1091" i="4"/>
  <c r="H1091" i="4"/>
  <c r="I1091" i="4"/>
  <c r="J1091" i="4"/>
  <c r="G1092" i="4"/>
  <c r="H1092" i="4"/>
  <c r="I1092" i="4"/>
  <c r="J1092" i="4"/>
  <c r="G1093" i="4"/>
  <c r="H1093" i="4"/>
  <c r="I1093" i="4"/>
  <c r="J1093" i="4"/>
  <c r="G1094" i="4"/>
  <c r="H1094" i="4"/>
  <c r="I1094" i="4"/>
  <c r="J1094" i="4"/>
  <c r="G1095" i="4"/>
  <c r="H1095" i="4"/>
  <c r="I1095" i="4"/>
  <c r="J1095" i="4"/>
  <c r="G1096" i="4"/>
  <c r="H1096" i="4"/>
  <c r="I1096" i="4"/>
  <c r="J1096" i="4"/>
  <c r="G1097" i="4"/>
  <c r="H1097" i="4"/>
  <c r="I1097" i="4"/>
  <c r="J1097" i="4"/>
  <c r="G1098" i="4"/>
  <c r="H1098" i="4"/>
  <c r="I1098" i="4"/>
  <c r="J1098" i="4"/>
  <c r="G1099" i="4"/>
  <c r="H1099" i="4"/>
  <c r="I1099" i="4"/>
  <c r="J1099" i="4"/>
  <c r="G1100" i="4"/>
  <c r="H1100" i="4"/>
  <c r="I1100" i="4"/>
  <c r="J1100" i="4"/>
  <c r="G1101" i="4"/>
  <c r="H1101" i="4"/>
  <c r="I1101" i="4"/>
  <c r="J1101" i="4"/>
  <c r="G1102" i="4"/>
  <c r="H1102" i="4"/>
  <c r="I1102" i="4"/>
  <c r="J1102" i="4"/>
  <c r="G1103" i="4"/>
  <c r="H1103" i="4"/>
  <c r="I1103" i="4"/>
  <c r="J1103" i="4"/>
  <c r="G1104" i="4"/>
  <c r="H1104" i="4"/>
  <c r="I1104" i="4"/>
  <c r="J1104" i="4"/>
  <c r="G1105" i="4"/>
  <c r="H1105" i="4"/>
  <c r="I1105" i="4"/>
  <c r="J1105" i="4"/>
  <c r="G1106" i="4"/>
  <c r="H1106" i="4"/>
  <c r="I1106" i="4"/>
  <c r="J1106" i="4"/>
  <c r="G1107" i="4"/>
  <c r="H1107" i="4"/>
  <c r="I1107" i="4"/>
  <c r="J1107" i="4"/>
  <c r="G1108" i="4"/>
  <c r="H1108" i="4"/>
  <c r="I1108" i="4"/>
  <c r="J1108" i="4"/>
  <c r="G1109" i="4"/>
  <c r="H1109" i="4"/>
  <c r="I1109" i="4"/>
  <c r="J1109" i="4"/>
  <c r="G1110" i="4"/>
  <c r="H1110" i="4"/>
  <c r="I1110" i="4"/>
  <c r="J1110" i="4"/>
  <c r="G1111" i="4"/>
  <c r="H1111" i="4"/>
  <c r="I1111" i="4"/>
  <c r="J1111" i="4"/>
  <c r="G1112" i="4"/>
  <c r="H1112" i="4"/>
  <c r="I1112" i="4"/>
  <c r="J1112" i="4"/>
  <c r="G1113" i="4"/>
  <c r="H1113" i="4"/>
  <c r="I1113" i="4"/>
  <c r="J1113" i="4"/>
  <c r="G1114" i="4"/>
  <c r="H1114" i="4"/>
  <c r="I1114" i="4"/>
  <c r="J1114" i="4"/>
  <c r="G1115" i="4"/>
  <c r="H1115" i="4"/>
  <c r="I1115" i="4"/>
  <c r="J1115" i="4"/>
  <c r="G1116" i="4"/>
  <c r="H1116" i="4"/>
  <c r="I1116" i="4"/>
  <c r="J1116" i="4"/>
  <c r="G1117" i="4"/>
  <c r="H1117" i="4"/>
  <c r="I1117" i="4"/>
  <c r="J1117" i="4"/>
  <c r="G1118" i="4"/>
  <c r="H1118" i="4"/>
  <c r="I1118" i="4"/>
  <c r="J1118" i="4"/>
  <c r="G1119" i="4"/>
  <c r="H1119" i="4"/>
  <c r="I1119" i="4"/>
  <c r="J1119" i="4"/>
  <c r="G1120" i="4"/>
  <c r="H1120" i="4"/>
  <c r="I1120" i="4"/>
  <c r="J1120" i="4"/>
  <c r="G1121" i="4"/>
  <c r="H1121" i="4"/>
  <c r="I1121" i="4"/>
  <c r="J1121" i="4"/>
  <c r="G1122" i="4"/>
  <c r="H1122" i="4"/>
  <c r="I1122" i="4"/>
  <c r="J1122" i="4"/>
  <c r="G1123" i="4"/>
  <c r="H1123" i="4"/>
  <c r="I1123" i="4"/>
  <c r="J1123" i="4"/>
  <c r="G1124" i="4"/>
  <c r="H1124" i="4"/>
  <c r="I1124" i="4"/>
  <c r="J1124" i="4"/>
  <c r="G1125" i="4"/>
  <c r="H1125" i="4"/>
  <c r="I1125" i="4"/>
  <c r="J1125" i="4"/>
  <c r="G1126" i="4"/>
  <c r="H1126" i="4"/>
  <c r="I1126" i="4"/>
  <c r="J1126" i="4"/>
  <c r="G1127" i="4"/>
  <c r="H1127" i="4"/>
  <c r="I1127" i="4"/>
  <c r="J1127" i="4"/>
  <c r="G1128" i="4"/>
  <c r="H1128" i="4"/>
  <c r="I1128" i="4"/>
  <c r="J1128" i="4"/>
  <c r="G1129" i="4"/>
  <c r="H1129" i="4"/>
  <c r="I1129" i="4"/>
  <c r="J1129" i="4"/>
  <c r="G1130" i="4"/>
  <c r="H1130" i="4"/>
  <c r="I1130" i="4"/>
  <c r="J1130" i="4"/>
  <c r="G1131" i="4"/>
  <c r="H1131" i="4"/>
  <c r="I1131" i="4"/>
  <c r="J1131" i="4"/>
  <c r="G1132" i="4"/>
  <c r="H1132" i="4"/>
  <c r="I1132" i="4"/>
  <c r="J1132" i="4"/>
  <c r="G1133" i="4"/>
  <c r="H1133" i="4"/>
  <c r="I1133" i="4"/>
  <c r="J1133" i="4"/>
  <c r="G1134" i="4"/>
  <c r="H1134" i="4"/>
  <c r="I1134" i="4"/>
  <c r="J1134" i="4"/>
  <c r="G1135" i="4"/>
  <c r="H1135" i="4"/>
  <c r="I1135" i="4"/>
  <c r="J1135" i="4"/>
  <c r="G1136" i="4"/>
  <c r="H1136" i="4"/>
  <c r="I1136" i="4"/>
  <c r="J1136" i="4"/>
  <c r="G1137" i="4"/>
  <c r="H1137" i="4"/>
  <c r="I1137" i="4"/>
  <c r="J1137" i="4"/>
  <c r="G1138" i="4"/>
  <c r="H1138" i="4"/>
  <c r="I1138" i="4"/>
  <c r="J1138" i="4"/>
  <c r="G1139" i="4"/>
  <c r="H1139" i="4"/>
  <c r="I1139" i="4"/>
  <c r="J1139" i="4"/>
  <c r="G1140" i="4"/>
  <c r="H1140" i="4"/>
  <c r="I1140" i="4"/>
  <c r="J1140" i="4"/>
  <c r="G1141" i="4"/>
  <c r="H1141" i="4"/>
  <c r="I1141" i="4"/>
  <c r="J1141" i="4"/>
  <c r="G1142" i="4"/>
  <c r="H1142" i="4"/>
  <c r="I1142" i="4"/>
  <c r="J1142" i="4"/>
  <c r="G1143" i="4"/>
  <c r="H1143" i="4"/>
  <c r="I1143" i="4"/>
  <c r="J1143" i="4"/>
  <c r="G1144" i="4"/>
  <c r="H1144" i="4"/>
  <c r="I1144" i="4"/>
  <c r="J1144" i="4"/>
  <c r="G1145" i="4"/>
  <c r="H1145" i="4"/>
  <c r="I1145" i="4"/>
  <c r="J1145" i="4"/>
  <c r="G1146" i="4"/>
  <c r="H1146" i="4"/>
  <c r="I1146" i="4"/>
  <c r="J1146" i="4"/>
  <c r="G1147" i="4"/>
  <c r="H1147" i="4"/>
  <c r="I1147" i="4"/>
  <c r="J1147" i="4"/>
  <c r="G1148" i="4"/>
  <c r="H1148" i="4"/>
  <c r="I1148" i="4"/>
  <c r="J1148" i="4"/>
  <c r="G1149" i="4"/>
  <c r="H1149" i="4"/>
  <c r="I1149" i="4"/>
  <c r="J1149" i="4"/>
  <c r="G1150" i="4"/>
  <c r="H1150" i="4"/>
  <c r="I1150" i="4"/>
  <c r="J1150" i="4"/>
  <c r="G1151" i="4"/>
  <c r="H1151" i="4"/>
  <c r="I1151" i="4"/>
  <c r="J1151" i="4"/>
  <c r="G1152" i="4"/>
  <c r="H1152" i="4"/>
  <c r="I1152" i="4"/>
  <c r="J1152" i="4"/>
  <c r="G1153" i="4"/>
  <c r="H1153" i="4"/>
  <c r="I1153" i="4"/>
  <c r="J1153" i="4"/>
  <c r="G1154" i="4"/>
  <c r="H1154" i="4"/>
  <c r="I1154" i="4"/>
  <c r="J1154" i="4"/>
  <c r="G1155" i="4"/>
  <c r="H1155" i="4"/>
  <c r="I1155" i="4"/>
  <c r="J1155" i="4"/>
  <c r="G1156" i="4"/>
  <c r="H1156" i="4"/>
  <c r="I1156" i="4"/>
  <c r="J1156" i="4"/>
  <c r="G1157" i="4"/>
  <c r="H1157" i="4"/>
  <c r="I1157" i="4"/>
  <c r="J1157" i="4"/>
  <c r="G1158" i="4"/>
  <c r="H1158" i="4"/>
  <c r="I1158" i="4"/>
  <c r="J1158" i="4"/>
  <c r="G1159" i="4"/>
  <c r="H1159" i="4"/>
  <c r="I1159" i="4"/>
  <c r="J1159" i="4"/>
  <c r="G1160" i="4"/>
  <c r="H1160" i="4"/>
  <c r="I1160" i="4"/>
  <c r="J1160" i="4"/>
  <c r="G1161" i="4"/>
  <c r="H1161" i="4"/>
  <c r="I1161" i="4"/>
  <c r="J1161" i="4"/>
  <c r="G1162" i="4"/>
  <c r="H1162" i="4"/>
  <c r="I1162" i="4"/>
  <c r="J1162" i="4"/>
  <c r="G1163" i="4"/>
  <c r="H1163" i="4"/>
  <c r="I1163" i="4"/>
  <c r="J1163" i="4"/>
  <c r="G1164" i="4"/>
  <c r="H1164" i="4"/>
  <c r="I1164" i="4"/>
  <c r="J1164" i="4"/>
  <c r="G1165" i="4"/>
  <c r="H1165" i="4"/>
  <c r="I1165" i="4"/>
  <c r="J1165" i="4"/>
  <c r="G1166" i="4"/>
  <c r="H1166" i="4"/>
  <c r="I1166" i="4"/>
  <c r="J1166" i="4"/>
  <c r="G1167" i="4"/>
  <c r="H1167" i="4"/>
  <c r="I1167" i="4"/>
  <c r="J1167" i="4"/>
  <c r="G1168" i="4"/>
  <c r="H1168" i="4"/>
  <c r="I1168" i="4"/>
  <c r="J1168" i="4"/>
  <c r="G1169" i="4"/>
  <c r="H1169" i="4"/>
  <c r="I1169" i="4"/>
  <c r="J1169" i="4"/>
  <c r="G1170" i="4"/>
  <c r="H1170" i="4"/>
  <c r="I1170" i="4"/>
  <c r="J1170" i="4"/>
  <c r="G1171" i="4"/>
  <c r="H1171" i="4"/>
  <c r="I1171" i="4"/>
  <c r="J1171" i="4"/>
  <c r="G1172" i="4"/>
  <c r="H1172" i="4"/>
  <c r="I1172" i="4"/>
  <c r="J1172" i="4"/>
  <c r="G1173" i="4"/>
  <c r="H1173" i="4"/>
  <c r="I1173" i="4"/>
  <c r="J1173" i="4"/>
  <c r="G1174" i="4"/>
  <c r="H1174" i="4"/>
  <c r="I1174" i="4"/>
  <c r="J1174" i="4"/>
  <c r="G1175" i="4"/>
  <c r="H1175" i="4"/>
  <c r="I1175" i="4"/>
  <c r="J1175" i="4"/>
  <c r="G1176" i="4"/>
  <c r="H1176" i="4"/>
  <c r="I1176" i="4"/>
  <c r="J1176" i="4"/>
  <c r="G1177" i="4"/>
  <c r="H1177" i="4"/>
  <c r="I1177" i="4"/>
  <c r="J1177" i="4"/>
  <c r="G1178" i="4"/>
  <c r="H1178" i="4"/>
  <c r="I1178" i="4"/>
  <c r="J1178" i="4"/>
  <c r="G1179" i="4"/>
  <c r="H1179" i="4"/>
  <c r="I1179" i="4"/>
  <c r="J1179" i="4"/>
  <c r="G1180" i="4"/>
  <c r="H1180" i="4"/>
  <c r="I1180" i="4"/>
  <c r="J1180" i="4"/>
  <c r="G1181" i="4"/>
  <c r="H1181" i="4"/>
  <c r="I1181" i="4"/>
  <c r="J1181" i="4"/>
  <c r="G1182" i="4"/>
  <c r="H1182" i="4"/>
  <c r="I1182" i="4"/>
  <c r="J1182" i="4"/>
  <c r="G1183" i="4"/>
  <c r="H1183" i="4"/>
  <c r="I1183" i="4"/>
  <c r="J1183" i="4"/>
  <c r="G1184" i="4"/>
  <c r="H1184" i="4"/>
  <c r="I1184" i="4"/>
  <c r="J1184" i="4"/>
  <c r="G1185" i="4"/>
  <c r="H1185" i="4"/>
  <c r="I1185" i="4"/>
  <c r="J1185" i="4"/>
  <c r="G1186" i="4"/>
  <c r="H1186" i="4"/>
  <c r="I1186" i="4"/>
  <c r="J1186" i="4"/>
  <c r="G1187" i="4"/>
  <c r="H1187" i="4"/>
  <c r="I1187" i="4"/>
  <c r="J1187" i="4"/>
  <c r="G1188" i="4"/>
  <c r="H1188" i="4"/>
  <c r="I1188" i="4"/>
  <c r="J1188" i="4"/>
  <c r="G1189" i="4"/>
  <c r="H1189" i="4"/>
  <c r="I1189" i="4"/>
  <c r="J1189" i="4"/>
  <c r="G1190" i="4"/>
  <c r="H1190" i="4"/>
  <c r="I1190" i="4"/>
  <c r="J1190" i="4"/>
  <c r="G1191" i="4"/>
  <c r="H1191" i="4"/>
  <c r="I1191" i="4"/>
  <c r="J1191" i="4"/>
  <c r="G1192" i="4"/>
  <c r="H1192" i="4"/>
  <c r="I1192" i="4"/>
  <c r="J1192" i="4"/>
  <c r="G1193" i="4"/>
  <c r="H1193" i="4"/>
  <c r="I1193" i="4"/>
  <c r="J1193" i="4"/>
  <c r="G1194" i="4"/>
  <c r="H1194" i="4"/>
  <c r="I1194" i="4"/>
  <c r="J1194" i="4"/>
  <c r="G1195" i="4"/>
  <c r="H1195" i="4"/>
  <c r="I1195" i="4"/>
  <c r="J1195" i="4"/>
  <c r="G1196" i="4"/>
  <c r="H1196" i="4"/>
  <c r="I1196" i="4"/>
  <c r="J1196" i="4"/>
  <c r="G1197" i="4"/>
  <c r="H1197" i="4"/>
  <c r="I1197" i="4"/>
  <c r="J1197" i="4"/>
  <c r="G1198" i="4"/>
  <c r="H1198" i="4"/>
  <c r="I1198" i="4"/>
  <c r="J1198" i="4"/>
  <c r="G1199" i="4"/>
  <c r="H1199" i="4"/>
  <c r="I1199" i="4"/>
  <c r="J1199" i="4"/>
  <c r="G1200" i="4"/>
  <c r="H1200" i="4"/>
  <c r="I1200" i="4"/>
  <c r="J1200" i="4"/>
  <c r="G1201" i="4"/>
  <c r="H1201" i="4"/>
  <c r="I1201" i="4"/>
  <c r="J1201" i="4"/>
  <c r="G1202" i="4"/>
  <c r="H1202" i="4"/>
  <c r="I1202" i="4"/>
  <c r="J1202" i="4"/>
  <c r="G1203" i="4"/>
  <c r="H1203" i="4"/>
  <c r="I1203" i="4"/>
  <c r="J1203" i="4"/>
  <c r="G1204" i="4"/>
  <c r="H1204" i="4"/>
  <c r="I1204" i="4"/>
  <c r="J1204" i="4"/>
  <c r="G1205" i="4"/>
  <c r="H1205" i="4"/>
  <c r="I1205" i="4"/>
  <c r="J1205" i="4"/>
  <c r="G1206" i="4"/>
  <c r="H1206" i="4"/>
  <c r="I1206" i="4"/>
  <c r="J1206" i="4"/>
  <c r="G1207" i="4"/>
  <c r="H1207" i="4"/>
  <c r="I1207" i="4"/>
  <c r="J1207" i="4"/>
  <c r="G1208" i="4"/>
  <c r="H1208" i="4"/>
  <c r="I1208" i="4"/>
  <c r="J1208" i="4"/>
  <c r="G1209" i="4"/>
  <c r="H1209" i="4"/>
  <c r="I1209" i="4"/>
  <c r="J1209" i="4"/>
  <c r="G1210" i="4"/>
  <c r="H1210" i="4"/>
  <c r="I1210" i="4"/>
  <c r="J1210" i="4"/>
  <c r="G1211" i="4"/>
  <c r="H1211" i="4"/>
  <c r="I1211" i="4"/>
  <c r="J1211" i="4"/>
  <c r="G1212" i="4"/>
  <c r="H1212" i="4"/>
  <c r="I1212" i="4"/>
  <c r="J1212" i="4"/>
  <c r="G1213" i="4"/>
  <c r="H1213" i="4"/>
  <c r="I1213" i="4"/>
  <c r="J1213" i="4"/>
  <c r="G1214" i="4"/>
  <c r="H1214" i="4"/>
  <c r="I1214" i="4"/>
  <c r="J1214" i="4"/>
  <c r="G1215" i="4"/>
  <c r="H1215" i="4"/>
  <c r="I1215" i="4"/>
  <c r="J1215" i="4"/>
  <c r="G1216" i="4"/>
  <c r="H1216" i="4"/>
  <c r="I1216" i="4"/>
  <c r="J1216" i="4"/>
  <c r="G1217" i="4"/>
  <c r="H1217" i="4"/>
  <c r="I1217" i="4"/>
  <c r="J1217" i="4"/>
  <c r="G1218" i="4"/>
  <c r="H1218" i="4"/>
  <c r="I1218" i="4"/>
  <c r="J1218" i="4"/>
  <c r="G1219" i="4"/>
  <c r="H1219" i="4"/>
  <c r="I1219" i="4"/>
  <c r="J1219" i="4"/>
  <c r="G1220" i="4"/>
  <c r="H1220" i="4"/>
  <c r="I1220" i="4"/>
  <c r="J1220" i="4"/>
  <c r="G1221" i="4"/>
  <c r="H1221" i="4"/>
  <c r="I1221" i="4"/>
  <c r="J1221" i="4"/>
  <c r="G1222" i="4"/>
  <c r="H1222" i="4"/>
  <c r="I1222" i="4"/>
  <c r="J1222" i="4"/>
  <c r="G1223" i="4"/>
  <c r="H1223" i="4"/>
  <c r="I1223" i="4"/>
  <c r="J1223" i="4"/>
  <c r="G1224" i="4"/>
  <c r="H1224" i="4"/>
  <c r="I1224" i="4"/>
  <c r="J1224" i="4"/>
  <c r="G1225" i="4"/>
  <c r="H1225" i="4"/>
  <c r="I1225" i="4"/>
  <c r="J1225" i="4"/>
  <c r="G1226" i="4"/>
  <c r="H1226" i="4"/>
  <c r="I1226" i="4"/>
  <c r="J1226" i="4"/>
  <c r="G1227" i="4"/>
  <c r="H1227" i="4"/>
  <c r="I1227" i="4"/>
  <c r="J1227" i="4"/>
  <c r="G1228" i="4"/>
  <c r="H1228" i="4"/>
  <c r="I1228" i="4"/>
  <c r="J1228" i="4"/>
  <c r="G1229" i="4"/>
  <c r="H1229" i="4"/>
  <c r="I1229" i="4"/>
  <c r="J1229" i="4"/>
  <c r="G1230" i="4"/>
  <c r="H1230" i="4"/>
  <c r="I1230" i="4"/>
  <c r="J1230" i="4"/>
  <c r="G1231" i="4"/>
  <c r="H1231" i="4"/>
  <c r="I1231" i="4"/>
  <c r="J1231" i="4"/>
  <c r="G1232" i="4"/>
  <c r="H1232" i="4"/>
  <c r="I1232" i="4"/>
  <c r="J1232" i="4"/>
  <c r="G1233" i="4"/>
  <c r="H1233" i="4"/>
  <c r="I1233" i="4"/>
  <c r="J1233" i="4"/>
  <c r="G1234" i="4"/>
  <c r="H1234" i="4"/>
  <c r="I1234" i="4"/>
  <c r="J1234" i="4"/>
  <c r="G1235" i="4"/>
  <c r="H1235" i="4"/>
  <c r="I1235" i="4"/>
  <c r="J1235" i="4"/>
  <c r="G1236" i="4"/>
  <c r="H1236" i="4"/>
  <c r="I1236" i="4"/>
  <c r="J1236" i="4"/>
  <c r="G1237" i="4"/>
  <c r="H1237" i="4"/>
  <c r="I1237" i="4"/>
  <c r="J1237" i="4"/>
  <c r="G1238" i="4"/>
  <c r="H1238" i="4"/>
  <c r="I1238" i="4"/>
  <c r="J1238" i="4"/>
  <c r="G1239" i="4"/>
  <c r="H1239" i="4"/>
  <c r="I1239" i="4"/>
  <c r="J1239" i="4"/>
  <c r="G1240" i="4"/>
  <c r="H1240" i="4"/>
  <c r="I1240" i="4"/>
  <c r="J1240" i="4"/>
  <c r="G1241" i="4"/>
  <c r="H1241" i="4"/>
  <c r="I1241" i="4"/>
  <c r="J1241" i="4"/>
  <c r="G1242" i="4"/>
  <c r="H1242" i="4"/>
  <c r="I1242" i="4"/>
  <c r="J1242" i="4"/>
  <c r="G1243" i="4"/>
  <c r="H1243" i="4"/>
  <c r="I1243" i="4"/>
  <c r="J1243" i="4"/>
  <c r="G1244" i="4"/>
  <c r="H1244" i="4"/>
  <c r="I1244" i="4"/>
  <c r="J1244" i="4"/>
  <c r="G1245" i="4"/>
  <c r="H1245" i="4"/>
  <c r="I1245" i="4"/>
  <c r="J1245" i="4"/>
  <c r="G1246" i="4"/>
  <c r="H1246" i="4"/>
  <c r="I1246" i="4"/>
  <c r="J1246" i="4"/>
  <c r="G1247" i="4"/>
  <c r="H1247" i="4"/>
  <c r="I1247" i="4"/>
  <c r="J1247" i="4"/>
  <c r="G1248" i="4"/>
  <c r="H1248" i="4"/>
  <c r="I1248" i="4"/>
  <c r="J1248" i="4"/>
  <c r="G1249" i="4"/>
  <c r="H1249" i="4"/>
  <c r="I1249" i="4"/>
  <c r="J1249" i="4"/>
  <c r="G1250" i="4"/>
  <c r="H1250" i="4"/>
  <c r="I1250" i="4"/>
  <c r="J1250" i="4"/>
  <c r="G1251" i="4"/>
  <c r="H1251" i="4"/>
  <c r="I1251" i="4"/>
  <c r="J1251" i="4"/>
  <c r="G1252" i="4"/>
  <c r="H1252" i="4"/>
  <c r="I1252" i="4"/>
  <c r="J1252" i="4"/>
  <c r="G1253" i="4"/>
  <c r="H1253" i="4"/>
  <c r="I1253" i="4"/>
  <c r="J1253" i="4"/>
  <c r="G1254" i="4"/>
  <c r="H1254" i="4"/>
  <c r="I1254" i="4"/>
  <c r="J1254" i="4"/>
  <c r="G1255" i="4"/>
  <c r="H1255" i="4"/>
  <c r="I1255" i="4"/>
  <c r="J1255" i="4"/>
  <c r="G1256" i="4"/>
  <c r="H1256" i="4"/>
  <c r="I1256" i="4"/>
  <c r="J1256" i="4"/>
  <c r="G1257" i="4"/>
  <c r="H1257" i="4"/>
  <c r="I1257" i="4"/>
  <c r="J1257" i="4"/>
  <c r="G1258" i="4"/>
  <c r="H1258" i="4"/>
  <c r="I1258" i="4"/>
  <c r="J1258" i="4"/>
  <c r="G1259" i="4"/>
  <c r="H1259" i="4"/>
  <c r="I1259" i="4"/>
  <c r="J1259" i="4"/>
  <c r="G1260" i="4"/>
  <c r="H1260" i="4"/>
  <c r="I1260" i="4"/>
  <c r="J1260" i="4"/>
  <c r="G1261" i="4"/>
  <c r="H1261" i="4"/>
  <c r="I1261" i="4"/>
  <c r="J1261" i="4"/>
  <c r="G1262" i="4"/>
  <c r="H1262" i="4"/>
  <c r="I1262" i="4"/>
  <c r="J1262" i="4"/>
  <c r="G1263" i="4"/>
  <c r="H1263" i="4"/>
  <c r="I1263" i="4"/>
  <c r="J1263" i="4"/>
  <c r="G1264" i="4"/>
  <c r="H1264" i="4"/>
  <c r="I1264" i="4"/>
  <c r="J1264" i="4"/>
  <c r="G1265" i="4"/>
  <c r="H1265" i="4"/>
  <c r="I1265" i="4"/>
  <c r="J1265" i="4"/>
  <c r="G1266" i="4"/>
  <c r="H1266" i="4"/>
  <c r="I1266" i="4"/>
  <c r="J1266" i="4"/>
  <c r="G1267" i="4"/>
  <c r="H1267" i="4"/>
  <c r="I1267" i="4"/>
  <c r="J1267" i="4"/>
  <c r="G1268" i="4"/>
  <c r="H1268" i="4"/>
  <c r="I1268" i="4"/>
  <c r="J1268" i="4"/>
  <c r="G1269" i="4"/>
  <c r="H1269" i="4"/>
  <c r="I1269" i="4"/>
  <c r="J1269" i="4"/>
  <c r="G1270" i="4"/>
  <c r="H1270" i="4"/>
  <c r="I1270" i="4"/>
  <c r="J1270" i="4"/>
  <c r="G1271" i="4"/>
  <c r="H1271" i="4"/>
  <c r="I1271" i="4"/>
  <c r="J1271" i="4"/>
  <c r="G1272" i="4"/>
  <c r="H1272" i="4"/>
  <c r="I1272" i="4"/>
  <c r="J1272" i="4"/>
  <c r="G1273" i="4"/>
  <c r="H1273" i="4"/>
  <c r="I1273" i="4"/>
  <c r="J1273" i="4"/>
  <c r="G1274" i="4"/>
  <c r="H1274" i="4"/>
  <c r="I1274" i="4"/>
  <c r="J1274" i="4"/>
  <c r="G1275" i="4"/>
  <c r="H1275" i="4"/>
  <c r="I1275" i="4"/>
  <c r="J1275" i="4"/>
  <c r="G1276" i="4"/>
  <c r="H1276" i="4"/>
  <c r="I1276" i="4"/>
  <c r="J1276" i="4"/>
  <c r="G1277" i="4"/>
  <c r="H1277" i="4"/>
  <c r="I1277" i="4"/>
  <c r="J1277" i="4"/>
  <c r="G1278" i="4"/>
  <c r="H1278" i="4"/>
  <c r="I1278" i="4"/>
  <c r="J1278" i="4"/>
  <c r="G1279" i="4"/>
  <c r="H1279" i="4"/>
  <c r="I1279" i="4"/>
  <c r="J1279" i="4"/>
  <c r="G1280" i="4"/>
  <c r="H1280" i="4"/>
  <c r="I1280" i="4"/>
  <c r="J1280" i="4"/>
  <c r="G1281" i="4"/>
  <c r="H1281" i="4"/>
  <c r="I1281" i="4"/>
  <c r="J1281" i="4"/>
  <c r="G1282" i="4"/>
  <c r="H1282" i="4"/>
  <c r="I1282" i="4"/>
  <c r="J1282" i="4"/>
  <c r="G1283" i="4"/>
  <c r="H1283" i="4"/>
  <c r="I1283" i="4"/>
  <c r="J1283" i="4"/>
  <c r="G1284" i="4"/>
  <c r="H1284" i="4"/>
  <c r="I1284" i="4"/>
  <c r="J1284" i="4"/>
  <c r="G1285" i="4"/>
  <c r="H1285" i="4"/>
  <c r="I1285" i="4"/>
  <c r="J1285" i="4"/>
  <c r="G1286" i="4"/>
  <c r="H1286" i="4"/>
  <c r="I1286" i="4"/>
  <c r="J1286" i="4"/>
  <c r="G1287" i="4"/>
  <c r="H1287" i="4"/>
  <c r="I1287" i="4"/>
  <c r="J1287" i="4"/>
  <c r="G1288" i="4"/>
  <c r="H1288" i="4"/>
  <c r="I1288" i="4"/>
  <c r="J1288" i="4"/>
  <c r="G1289" i="4"/>
  <c r="H1289" i="4"/>
  <c r="I1289" i="4"/>
  <c r="J1289" i="4"/>
  <c r="G1290" i="4"/>
  <c r="H1290" i="4"/>
  <c r="I1290" i="4"/>
  <c r="J1290" i="4"/>
  <c r="G1291" i="4"/>
  <c r="H1291" i="4"/>
  <c r="I1291" i="4"/>
  <c r="J1291" i="4"/>
  <c r="G1292" i="4"/>
  <c r="H1292" i="4"/>
  <c r="I1292" i="4"/>
  <c r="J1292" i="4"/>
  <c r="G1293" i="4"/>
  <c r="H1293" i="4"/>
  <c r="I1293" i="4"/>
  <c r="J1293" i="4"/>
  <c r="G1294" i="4"/>
  <c r="H1294" i="4"/>
  <c r="I1294" i="4"/>
  <c r="J1294" i="4"/>
  <c r="G1295" i="4"/>
  <c r="H1295" i="4"/>
  <c r="I1295" i="4"/>
  <c r="J1295" i="4"/>
  <c r="G1296" i="4"/>
  <c r="H1296" i="4"/>
  <c r="I1296" i="4"/>
  <c r="J1296" i="4"/>
  <c r="G1297" i="4"/>
  <c r="H1297" i="4"/>
  <c r="I1297" i="4"/>
  <c r="J1297" i="4"/>
  <c r="G1298" i="4"/>
  <c r="H1298" i="4"/>
  <c r="I1298" i="4"/>
  <c r="J1298" i="4"/>
  <c r="G1299" i="4"/>
  <c r="H1299" i="4"/>
  <c r="I1299" i="4"/>
  <c r="J1299" i="4"/>
  <c r="G1300" i="4"/>
  <c r="H1300" i="4"/>
  <c r="I1300" i="4"/>
  <c r="J1300" i="4"/>
  <c r="G1301" i="4"/>
  <c r="H1301" i="4"/>
  <c r="I1301" i="4"/>
  <c r="J1301" i="4"/>
  <c r="G1302" i="4"/>
  <c r="H1302" i="4"/>
  <c r="I1302" i="4"/>
  <c r="J1302" i="4"/>
  <c r="G1303" i="4"/>
  <c r="H1303" i="4"/>
  <c r="I1303" i="4"/>
  <c r="J1303" i="4"/>
  <c r="G1304" i="4"/>
  <c r="H1304" i="4"/>
  <c r="I1304" i="4"/>
  <c r="J1304" i="4"/>
  <c r="G1305" i="4"/>
  <c r="H1305" i="4"/>
  <c r="I1305" i="4"/>
  <c r="J1305" i="4"/>
  <c r="G1306" i="4"/>
  <c r="H1306" i="4"/>
  <c r="I1306" i="4"/>
  <c r="J1306" i="4"/>
  <c r="G1307" i="4"/>
  <c r="H1307" i="4"/>
  <c r="I1307" i="4"/>
  <c r="J1307" i="4"/>
  <c r="G1308" i="4"/>
  <c r="H1308" i="4"/>
  <c r="I1308" i="4"/>
  <c r="J1308" i="4"/>
  <c r="G1309" i="4"/>
  <c r="H1309" i="4"/>
  <c r="I1309" i="4"/>
  <c r="J1309" i="4"/>
  <c r="G1310" i="4"/>
  <c r="H1310" i="4"/>
  <c r="I1310" i="4"/>
  <c r="J1310" i="4"/>
  <c r="G1311" i="4"/>
  <c r="H1311" i="4"/>
  <c r="I1311" i="4"/>
  <c r="J1311" i="4"/>
  <c r="G1312" i="4"/>
  <c r="H1312" i="4"/>
  <c r="I1312" i="4"/>
  <c r="J1312" i="4"/>
  <c r="G1313" i="4"/>
  <c r="H1313" i="4"/>
  <c r="I1313" i="4"/>
  <c r="J1313" i="4"/>
  <c r="G1314" i="4"/>
  <c r="H1314" i="4"/>
  <c r="I1314" i="4"/>
  <c r="J1314" i="4"/>
  <c r="G1315" i="4"/>
  <c r="H1315" i="4"/>
  <c r="I1315" i="4"/>
  <c r="J1315" i="4"/>
  <c r="G1316" i="4"/>
  <c r="H1316" i="4"/>
  <c r="I1316" i="4"/>
  <c r="J1316" i="4"/>
  <c r="G1317" i="4"/>
  <c r="H1317" i="4"/>
  <c r="I1317" i="4"/>
  <c r="J1317" i="4"/>
  <c r="G1318" i="4"/>
  <c r="H1318" i="4"/>
  <c r="I1318" i="4"/>
  <c r="J1318" i="4"/>
  <c r="G1319" i="4"/>
  <c r="H1319" i="4"/>
  <c r="I1319" i="4"/>
  <c r="J1319" i="4"/>
  <c r="G1320" i="4"/>
  <c r="H1320" i="4"/>
  <c r="I1320" i="4"/>
  <c r="J1320" i="4"/>
  <c r="G1321" i="4"/>
  <c r="H1321" i="4"/>
  <c r="I1321" i="4"/>
  <c r="J1321" i="4"/>
  <c r="G1322" i="4"/>
  <c r="H1322" i="4"/>
  <c r="I1322" i="4"/>
  <c r="J1322" i="4"/>
  <c r="G1323" i="4"/>
  <c r="H1323" i="4"/>
  <c r="I1323" i="4"/>
  <c r="J1323" i="4"/>
  <c r="G1324" i="4"/>
  <c r="H1324" i="4"/>
  <c r="I1324" i="4"/>
  <c r="J1324" i="4"/>
  <c r="G1325" i="4"/>
  <c r="H1325" i="4"/>
  <c r="I1325" i="4"/>
  <c r="J1325" i="4"/>
  <c r="G1326" i="4"/>
  <c r="H1326" i="4"/>
  <c r="I1326" i="4"/>
  <c r="J1326" i="4"/>
  <c r="G1327" i="4"/>
  <c r="H1327" i="4"/>
  <c r="I1327" i="4"/>
  <c r="J1327" i="4"/>
  <c r="G1328" i="4"/>
  <c r="H1328" i="4"/>
  <c r="I1328" i="4"/>
  <c r="J1328" i="4"/>
  <c r="G1329" i="4"/>
  <c r="H1329" i="4"/>
  <c r="I1329" i="4"/>
  <c r="J1329" i="4"/>
  <c r="G1330" i="4"/>
  <c r="H1330" i="4"/>
  <c r="I1330" i="4"/>
  <c r="J1330" i="4"/>
  <c r="G1331" i="4"/>
  <c r="H1331" i="4"/>
  <c r="I1331" i="4"/>
  <c r="J1331" i="4"/>
  <c r="G1332" i="4"/>
  <c r="H1332" i="4"/>
  <c r="I1332" i="4"/>
  <c r="J1332" i="4"/>
  <c r="G1333" i="4"/>
  <c r="H1333" i="4"/>
  <c r="I1333" i="4"/>
  <c r="J1333" i="4"/>
  <c r="G1334" i="4"/>
  <c r="H1334" i="4"/>
  <c r="I1334" i="4"/>
  <c r="J1334" i="4"/>
  <c r="G1335" i="4"/>
  <c r="H1335" i="4"/>
  <c r="I1335" i="4"/>
  <c r="J1335" i="4"/>
  <c r="G1336" i="4"/>
  <c r="H1336" i="4"/>
  <c r="I1336" i="4"/>
  <c r="J1336" i="4"/>
  <c r="G1337" i="4"/>
  <c r="H1337" i="4"/>
  <c r="I1337" i="4"/>
  <c r="J1337" i="4"/>
  <c r="G1338" i="4"/>
  <c r="H1338" i="4"/>
  <c r="I1338" i="4"/>
  <c r="J1338" i="4"/>
  <c r="G1339" i="4"/>
  <c r="H1339" i="4"/>
  <c r="I1339" i="4"/>
  <c r="J1339" i="4"/>
  <c r="G1340" i="4"/>
  <c r="H1340" i="4"/>
  <c r="I1340" i="4"/>
  <c r="J1340" i="4"/>
  <c r="G1341" i="4"/>
  <c r="H1341" i="4"/>
  <c r="I1341" i="4"/>
  <c r="J1341" i="4"/>
  <c r="G1342" i="4"/>
  <c r="H1342" i="4"/>
  <c r="I1342" i="4"/>
  <c r="J1342" i="4"/>
  <c r="G1343" i="4"/>
  <c r="H1343" i="4"/>
  <c r="I1343" i="4"/>
  <c r="J1343" i="4"/>
  <c r="G1344" i="4"/>
  <c r="H1344" i="4"/>
  <c r="I1344" i="4"/>
  <c r="J1344" i="4"/>
  <c r="G1345" i="4"/>
  <c r="H1345" i="4"/>
  <c r="I1345" i="4"/>
  <c r="J1345" i="4"/>
  <c r="G1346" i="4"/>
  <c r="H1346" i="4"/>
  <c r="I1346" i="4"/>
  <c r="J1346" i="4"/>
  <c r="G1347" i="4"/>
  <c r="H1347" i="4"/>
  <c r="I1347" i="4"/>
  <c r="J1347" i="4"/>
  <c r="G1348" i="4"/>
  <c r="H1348" i="4"/>
  <c r="I1348" i="4"/>
  <c r="J1348" i="4"/>
  <c r="G1349" i="4"/>
  <c r="H1349" i="4"/>
  <c r="I1349" i="4"/>
  <c r="J1349" i="4"/>
  <c r="G1350" i="4"/>
  <c r="H1350" i="4"/>
  <c r="I1350" i="4"/>
  <c r="J1350" i="4"/>
  <c r="G1351" i="4"/>
  <c r="H1351" i="4"/>
  <c r="I1351" i="4"/>
  <c r="J1351" i="4"/>
  <c r="G1352" i="4"/>
  <c r="H1352" i="4"/>
  <c r="I1352" i="4"/>
  <c r="J1352" i="4"/>
  <c r="G1353" i="4"/>
  <c r="H1353" i="4"/>
  <c r="I1353" i="4"/>
  <c r="J1353" i="4"/>
  <c r="G1354" i="4"/>
  <c r="H1354" i="4"/>
  <c r="I1354" i="4"/>
  <c r="J1354" i="4"/>
  <c r="G1355" i="4"/>
  <c r="H1355" i="4"/>
  <c r="I1355" i="4"/>
  <c r="J1355" i="4"/>
  <c r="G1356" i="4"/>
  <c r="H1356" i="4"/>
  <c r="I1356" i="4"/>
  <c r="J1356" i="4"/>
  <c r="G1357" i="4"/>
  <c r="H1357" i="4"/>
  <c r="I1357" i="4"/>
  <c r="J1357" i="4"/>
  <c r="G1358" i="4"/>
  <c r="H1358" i="4"/>
  <c r="I1358" i="4"/>
  <c r="J1358" i="4"/>
  <c r="G1359" i="4"/>
  <c r="H1359" i="4"/>
  <c r="I1359" i="4"/>
  <c r="J1359" i="4"/>
  <c r="G1360" i="4"/>
  <c r="H1360" i="4"/>
  <c r="I1360" i="4"/>
  <c r="J1360" i="4"/>
  <c r="G1361" i="4"/>
  <c r="H1361" i="4"/>
  <c r="I1361" i="4"/>
  <c r="J1361" i="4"/>
  <c r="G1362" i="4"/>
  <c r="H1362" i="4"/>
  <c r="I1362" i="4"/>
  <c r="J1362" i="4"/>
  <c r="G1363" i="4"/>
  <c r="H1363" i="4"/>
  <c r="I1363" i="4"/>
  <c r="J1363" i="4"/>
  <c r="G1364" i="4"/>
  <c r="H1364" i="4"/>
  <c r="I1364" i="4"/>
  <c r="J1364" i="4"/>
  <c r="G1365" i="4"/>
  <c r="H1365" i="4"/>
  <c r="I1365" i="4"/>
  <c r="J1365" i="4"/>
  <c r="G1366" i="4"/>
  <c r="H1366" i="4"/>
  <c r="I1366" i="4"/>
  <c r="J1366" i="4"/>
  <c r="G1367" i="4"/>
  <c r="H1367" i="4"/>
  <c r="I1367" i="4"/>
  <c r="J1367" i="4"/>
  <c r="G1368" i="4"/>
  <c r="H1368" i="4"/>
  <c r="I1368" i="4"/>
  <c r="J1368" i="4"/>
  <c r="G1369" i="4"/>
  <c r="H1369" i="4"/>
  <c r="I1369" i="4"/>
  <c r="J1369" i="4"/>
  <c r="G1370" i="4"/>
  <c r="H1370" i="4"/>
  <c r="I1370" i="4"/>
  <c r="J1370" i="4"/>
  <c r="G1371" i="4"/>
  <c r="H1371" i="4"/>
  <c r="I1371" i="4"/>
  <c r="J1371" i="4"/>
  <c r="G1372" i="4"/>
  <c r="H1372" i="4"/>
  <c r="I1372" i="4"/>
  <c r="J1372" i="4"/>
  <c r="G1373" i="4"/>
  <c r="H1373" i="4"/>
  <c r="I1373" i="4"/>
  <c r="J1373" i="4"/>
  <c r="G1374" i="4"/>
  <c r="H1374" i="4"/>
  <c r="I1374" i="4"/>
  <c r="J1374" i="4"/>
  <c r="G1375" i="4"/>
  <c r="H1375" i="4"/>
  <c r="I1375" i="4"/>
  <c r="J1375" i="4"/>
  <c r="G1376" i="4"/>
  <c r="H1376" i="4"/>
  <c r="I1376" i="4"/>
  <c r="J1376" i="4"/>
  <c r="G1377" i="4"/>
  <c r="H1377" i="4"/>
  <c r="I1377" i="4"/>
  <c r="J1377" i="4"/>
  <c r="G1378" i="4"/>
  <c r="H1378" i="4"/>
  <c r="I1378" i="4"/>
  <c r="J1378" i="4"/>
  <c r="G1379" i="4"/>
  <c r="H1379" i="4"/>
  <c r="I1379" i="4"/>
  <c r="J1379" i="4"/>
  <c r="G1380" i="4"/>
  <c r="H1380" i="4"/>
  <c r="I1380" i="4"/>
  <c r="J1380" i="4"/>
  <c r="G1381" i="4"/>
  <c r="H1381" i="4"/>
  <c r="I1381" i="4"/>
  <c r="J1381" i="4"/>
  <c r="G1382" i="4"/>
  <c r="H1382" i="4"/>
  <c r="I1382" i="4"/>
  <c r="J1382" i="4"/>
  <c r="G1383" i="4"/>
  <c r="H1383" i="4"/>
  <c r="I1383" i="4"/>
  <c r="J1383" i="4"/>
  <c r="G1384" i="4"/>
  <c r="H1384" i="4"/>
  <c r="I1384" i="4"/>
  <c r="J1384" i="4"/>
  <c r="G1385" i="4"/>
  <c r="H1385" i="4"/>
  <c r="I1385" i="4"/>
  <c r="J1385" i="4"/>
  <c r="G1386" i="4"/>
  <c r="H1386" i="4"/>
  <c r="I1386" i="4"/>
  <c r="J1386" i="4"/>
  <c r="G1387" i="4"/>
  <c r="H1387" i="4"/>
  <c r="I1387" i="4"/>
  <c r="J1387" i="4"/>
  <c r="G1388" i="4"/>
  <c r="H1388" i="4"/>
  <c r="I1388" i="4"/>
  <c r="J1388" i="4"/>
  <c r="G1389" i="4"/>
  <c r="H1389" i="4"/>
  <c r="I1389" i="4"/>
  <c r="J1389" i="4"/>
  <c r="G1390" i="4"/>
  <c r="H1390" i="4"/>
  <c r="I1390" i="4"/>
  <c r="J1390" i="4"/>
  <c r="G1391" i="4"/>
  <c r="H1391" i="4"/>
  <c r="I1391" i="4"/>
  <c r="J1391" i="4"/>
  <c r="G1392" i="4"/>
  <c r="H1392" i="4"/>
  <c r="I1392" i="4"/>
  <c r="J1392" i="4"/>
  <c r="G1393" i="4"/>
  <c r="H1393" i="4"/>
  <c r="I1393" i="4"/>
  <c r="J1393" i="4"/>
  <c r="G1394" i="4"/>
  <c r="H1394" i="4"/>
  <c r="I1394" i="4"/>
  <c r="J1394" i="4"/>
  <c r="G1395" i="4"/>
  <c r="H1395" i="4"/>
  <c r="I1395" i="4"/>
  <c r="J1395" i="4"/>
  <c r="G1396" i="4"/>
  <c r="H1396" i="4"/>
  <c r="I1396" i="4"/>
  <c r="J1396" i="4"/>
  <c r="G1397" i="4"/>
  <c r="H1397" i="4"/>
  <c r="I1397" i="4"/>
  <c r="J1397" i="4"/>
  <c r="G1398" i="4"/>
  <c r="H1398" i="4"/>
  <c r="I1398" i="4"/>
  <c r="J1398" i="4"/>
  <c r="G1399" i="4"/>
  <c r="H1399" i="4"/>
  <c r="I1399" i="4"/>
  <c r="J1399" i="4"/>
  <c r="G1400" i="4"/>
  <c r="H1400" i="4"/>
  <c r="I1400" i="4"/>
  <c r="J1400" i="4"/>
  <c r="G1401" i="4"/>
  <c r="H1401" i="4"/>
  <c r="I1401" i="4"/>
  <c r="J1401" i="4"/>
  <c r="G1402" i="4"/>
  <c r="H1402" i="4"/>
  <c r="I1402" i="4"/>
  <c r="J1402" i="4"/>
  <c r="G1403" i="4"/>
  <c r="H1403" i="4"/>
  <c r="I1403" i="4"/>
  <c r="J1403" i="4"/>
  <c r="G1404" i="4"/>
  <c r="H1404" i="4"/>
  <c r="I1404" i="4"/>
  <c r="J1404" i="4"/>
  <c r="G1405" i="4"/>
  <c r="H1405" i="4"/>
  <c r="I1405" i="4"/>
  <c r="J1405" i="4"/>
  <c r="G1406" i="4"/>
  <c r="H1406" i="4"/>
  <c r="I1406" i="4"/>
  <c r="J1406" i="4"/>
  <c r="G1407" i="4"/>
  <c r="H1407" i="4"/>
  <c r="I1407" i="4"/>
  <c r="J1407" i="4"/>
  <c r="G1408" i="4"/>
  <c r="H1408" i="4"/>
  <c r="I1408" i="4"/>
  <c r="J1408" i="4"/>
  <c r="G1409" i="4"/>
  <c r="H1409" i="4"/>
  <c r="I1409" i="4"/>
  <c r="J1409" i="4"/>
  <c r="G1410" i="4"/>
  <c r="H1410" i="4"/>
  <c r="I1410" i="4"/>
  <c r="J1410" i="4"/>
  <c r="G1411" i="4"/>
  <c r="H1411" i="4"/>
  <c r="I1411" i="4"/>
  <c r="J1411" i="4"/>
  <c r="G1412" i="4"/>
  <c r="H1412" i="4"/>
  <c r="I1412" i="4"/>
  <c r="J1412" i="4"/>
  <c r="G1413" i="4"/>
  <c r="H1413" i="4"/>
  <c r="I1413" i="4"/>
  <c r="J1413" i="4"/>
  <c r="G1414" i="4"/>
  <c r="H1414" i="4"/>
  <c r="I1414" i="4"/>
  <c r="J1414" i="4"/>
  <c r="G1415" i="4"/>
  <c r="H1415" i="4"/>
  <c r="I1415" i="4"/>
  <c r="J1415" i="4"/>
  <c r="G1416" i="4"/>
  <c r="H1416" i="4"/>
  <c r="I1416" i="4"/>
  <c r="J1416" i="4"/>
  <c r="G1417" i="4"/>
  <c r="H1417" i="4"/>
  <c r="I1417" i="4"/>
  <c r="J1417" i="4"/>
  <c r="G1418" i="4"/>
  <c r="H1418" i="4"/>
  <c r="I1418" i="4"/>
  <c r="J1418" i="4"/>
  <c r="G1419" i="4"/>
  <c r="H1419" i="4"/>
  <c r="I1419" i="4"/>
  <c r="J1419" i="4"/>
  <c r="G1420" i="4"/>
  <c r="H1420" i="4"/>
  <c r="I1420" i="4"/>
  <c r="J1420" i="4"/>
  <c r="G1421" i="4"/>
  <c r="H1421" i="4"/>
  <c r="I1421" i="4"/>
  <c r="J1421" i="4"/>
  <c r="G1422" i="4"/>
  <c r="H1422" i="4"/>
  <c r="I1422" i="4"/>
  <c r="J1422" i="4"/>
  <c r="G1423" i="4"/>
  <c r="H1423" i="4"/>
  <c r="I1423" i="4"/>
  <c r="J1423" i="4"/>
  <c r="G1424" i="4"/>
  <c r="H1424" i="4"/>
  <c r="I1424" i="4"/>
  <c r="J1424" i="4"/>
  <c r="G1425" i="4"/>
  <c r="H1425" i="4"/>
  <c r="I1425" i="4"/>
  <c r="J1425" i="4"/>
  <c r="G1426" i="4"/>
  <c r="H1426" i="4"/>
  <c r="I1426" i="4"/>
  <c r="J1426" i="4"/>
  <c r="G1427" i="4"/>
  <c r="H1427" i="4"/>
  <c r="I1427" i="4"/>
  <c r="J1427" i="4"/>
  <c r="G1428" i="4"/>
  <c r="H1428" i="4"/>
  <c r="I1428" i="4"/>
  <c r="J1428" i="4"/>
  <c r="G1429" i="4"/>
  <c r="H1429" i="4"/>
  <c r="I1429" i="4"/>
  <c r="J1429" i="4"/>
  <c r="G1430" i="4"/>
  <c r="H1430" i="4"/>
  <c r="I1430" i="4"/>
  <c r="J1430" i="4"/>
  <c r="G1431" i="4"/>
  <c r="H1431" i="4"/>
  <c r="I1431" i="4"/>
  <c r="J1431" i="4"/>
  <c r="G1432" i="4"/>
  <c r="H1432" i="4"/>
  <c r="I1432" i="4"/>
  <c r="J1432" i="4"/>
  <c r="G1433" i="4"/>
  <c r="H1433" i="4"/>
  <c r="I1433" i="4"/>
  <c r="J1433" i="4"/>
  <c r="G1434" i="4"/>
  <c r="H1434" i="4"/>
  <c r="I1434" i="4"/>
  <c r="J1434" i="4"/>
  <c r="G1435" i="4"/>
  <c r="H1435" i="4"/>
  <c r="I1435" i="4"/>
  <c r="J1435" i="4"/>
  <c r="G1436" i="4"/>
  <c r="H1436" i="4"/>
  <c r="I1436" i="4"/>
  <c r="J1436" i="4"/>
  <c r="G1437" i="4"/>
  <c r="H1437" i="4"/>
  <c r="I1437" i="4"/>
  <c r="J1437" i="4"/>
  <c r="G1438" i="4"/>
  <c r="H1438" i="4"/>
  <c r="I1438" i="4"/>
  <c r="J1438" i="4"/>
  <c r="G1439" i="4"/>
  <c r="H1439" i="4"/>
  <c r="I1439" i="4"/>
  <c r="J1439" i="4"/>
  <c r="G1440" i="4"/>
  <c r="H1440" i="4"/>
  <c r="I1440" i="4"/>
  <c r="J1440" i="4"/>
  <c r="G1441" i="4"/>
  <c r="H1441" i="4"/>
  <c r="I1441" i="4"/>
  <c r="J1441" i="4"/>
  <c r="G1442" i="4"/>
  <c r="H1442" i="4"/>
  <c r="I1442" i="4"/>
  <c r="J1442" i="4"/>
  <c r="G1443" i="4"/>
  <c r="H1443" i="4"/>
  <c r="I1443" i="4"/>
  <c r="J1443" i="4"/>
  <c r="G1444" i="4"/>
  <c r="H1444" i="4"/>
  <c r="I1444" i="4"/>
  <c r="J1444" i="4"/>
  <c r="G1445" i="4"/>
  <c r="H1445" i="4"/>
  <c r="I1445" i="4"/>
  <c r="J1445" i="4"/>
  <c r="G1446" i="4"/>
  <c r="H1446" i="4"/>
  <c r="I1446" i="4"/>
  <c r="J1446" i="4"/>
  <c r="G1447" i="4"/>
  <c r="H1447" i="4"/>
  <c r="I1447" i="4"/>
  <c r="J1447" i="4"/>
  <c r="G1448" i="4"/>
  <c r="H1448" i="4"/>
  <c r="I1448" i="4"/>
  <c r="J1448" i="4"/>
  <c r="G1449" i="4"/>
  <c r="H1449" i="4"/>
  <c r="I1449" i="4"/>
  <c r="J1449" i="4"/>
  <c r="G1450" i="4"/>
  <c r="H1450" i="4"/>
  <c r="I1450" i="4"/>
  <c r="J1450" i="4"/>
  <c r="G1451" i="4"/>
  <c r="H1451" i="4"/>
  <c r="I1451" i="4"/>
  <c r="J1451" i="4"/>
  <c r="G1452" i="4"/>
  <c r="H1452" i="4"/>
  <c r="I1452" i="4"/>
  <c r="J1452" i="4"/>
  <c r="G1453" i="4"/>
  <c r="H1453" i="4"/>
  <c r="I1453" i="4"/>
  <c r="J1453" i="4"/>
  <c r="G1454" i="4"/>
  <c r="H1454" i="4"/>
  <c r="I1454" i="4"/>
  <c r="J1454" i="4"/>
  <c r="G1455" i="4"/>
  <c r="H1455" i="4"/>
  <c r="I1455" i="4"/>
  <c r="J1455" i="4"/>
  <c r="G1456" i="4"/>
  <c r="H1456" i="4"/>
  <c r="I1456" i="4"/>
  <c r="J1456" i="4"/>
  <c r="G1457" i="4"/>
  <c r="H1457" i="4"/>
  <c r="I1457" i="4"/>
  <c r="J1457" i="4"/>
  <c r="G1458" i="4"/>
  <c r="H1458" i="4"/>
  <c r="I1458" i="4"/>
  <c r="J1458" i="4"/>
  <c r="G1459" i="4"/>
  <c r="H1459" i="4"/>
  <c r="I1459" i="4"/>
  <c r="J1459" i="4"/>
  <c r="G1460" i="4"/>
  <c r="H1460" i="4"/>
  <c r="I1460" i="4"/>
  <c r="J1460" i="4"/>
  <c r="G1461" i="4"/>
  <c r="H1461" i="4"/>
  <c r="I1461" i="4"/>
  <c r="J1461" i="4"/>
  <c r="G1462" i="4"/>
  <c r="H1462" i="4"/>
  <c r="I1462" i="4"/>
  <c r="J1462" i="4"/>
  <c r="G1463" i="4"/>
  <c r="H1463" i="4"/>
  <c r="I1463" i="4"/>
  <c r="J1463" i="4"/>
  <c r="G1464" i="4"/>
  <c r="H1464" i="4"/>
  <c r="I1464" i="4"/>
  <c r="J1464" i="4"/>
  <c r="G1465" i="4"/>
  <c r="H1465" i="4"/>
  <c r="I1465" i="4"/>
  <c r="J1465" i="4"/>
  <c r="G1466" i="4"/>
  <c r="H1466" i="4"/>
  <c r="I1466" i="4"/>
  <c r="G1467" i="4"/>
  <c r="H1467" i="4"/>
  <c r="I1467" i="4"/>
  <c r="J1467" i="4"/>
  <c r="G1468" i="4"/>
  <c r="H1468" i="4"/>
  <c r="I1468" i="4"/>
  <c r="J1468" i="4"/>
  <c r="G1469" i="4"/>
  <c r="H1469" i="4"/>
  <c r="I1469" i="4"/>
  <c r="G1470" i="4"/>
  <c r="H1470" i="4"/>
  <c r="I1470" i="4"/>
  <c r="G1471" i="4"/>
  <c r="H1471" i="4"/>
  <c r="I1471" i="4"/>
  <c r="J1471" i="4"/>
  <c r="G1472" i="4"/>
  <c r="H1472" i="4"/>
  <c r="I1472" i="4"/>
  <c r="J1472" i="4"/>
  <c r="G1473" i="4"/>
  <c r="H1473" i="4"/>
  <c r="I1473" i="4"/>
  <c r="J1473" i="4"/>
  <c r="G1474" i="4"/>
  <c r="H1474" i="4"/>
  <c r="I1474" i="4"/>
  <c r="J1474" i="4"/>
  <c r="G1475" i="4"/>
  <c r="H1475" i="4"/>
  <c r="I1475" i="4"/>
  <c r="J1475" i="4"/>
  <c r="G1476" i="4"/>
  <c r="H1476" i="4"/>
  <c r="I1476" i="4"/>
  <c r="J1476" i="4"/>
  <c r="G1477" i="4"/>
  <c r="H1477" i="4"/>
  <c r="I1477" i="4"/>
  <c r="J1477" i="4"/>
  <c r="G1478" i="4"/>
  <c r="H1478" i="4"/>
  <c r="I1478" i="4"/>
  <c r="J1478" i="4"/>
  <c r="G1479" i="4"/>
  <c r="H1479" i="4"/>
  <c r="I1479" i="4"/>
  <c r="J1479" i="4"/>
  <c r="G1480" i="4"/>
  <c r="H1480" i="4"/>
  <c r="I1480" i="4"/>
  <c r="J1480" i="4"/>
  <c r="G1481" i="4"/>
  <c r="H1481" i="4"/>
  <c r="I1481" i="4"/>
  <c r="J1481" i="4"/>
  <c r="G1482" i="4"/>
  <c r="H1482" i="4"/>
  <c r="I1482" i="4"/>
  <c r="J1482" i="4"/>
  <c r="G1483" i="4"/>
  <c r="H1483" i="4"/>
  <c r="I1483" i="4"/>
  <c r="J1483" i="4"/>
  <c r="G1484" i="4"/>
  <c r="H1484" i="4"/>
  <c r="I1484" i="4"/>
  <c r="J1484" i="4"/>
  <c r="G1485" i="4"/>
  <c r="H1485" i="4"/>
  <c r="I1485" i="4"/>
  <c r="J1485" i="4"/>
  <c r="G1486" i="4"/>
  <c r="H1486" i="4"/>
  <c r="I1486" i="4"/>
  <c r="J1486" i="4"/>
  <c r="G1487" i="4"/>
  <c r="H1487" i="4"/>
  <c r="I1487" i="4"/>
  <c r="J1487" i="4"/>
  <c r="G1488" i="4"/>
  <c r="H1488" i="4"/>
  <c r="I1488" i="4"/>
  <c r="J1488" i="4"/>
  <c r="G1489" i="4"/>
  <c r="H1489" i="4"/>
  <c r="I1489" i="4"/>
  <c r="J1489" i="4"/>
  <c r="G1490" i="4"/>
  <c r="H1490" i="4"/>
  <c r="I1490" i="4"/>
  <c r="J1490" i="4"/>
  <c r="G1491" i="4"/>
  <c r="H1491" i="4"/>
  <c r="I1491" i="4"/>
  <c r="J1491" i="4"/>
  <c r="G1492" i="4"/>
  <c r="H1492" i="4"/>
  <c r="I1492" i="4"/>
  <c r="J1492" i="4"/>
  <c r="G1493" i="4"/>
  <c r="H1493" i="4"/>
  <c r="I1493" i="4"/>
  <c r="J1493" i="4"/>
  <c r="G1494" i="4"/>
  <c r="H1494" i="4"/>
  <c r="I1494" i="4"/>
  <c r="J1494" i="4"/>
  <c r="G1495" i="4"/>
  <c r="H1495" i="4"/>
  <c r="I1495" i="4"/>
  <c r="J1495" i="4"/>
  <c r="G1496" i="4"/>
  <c r="H1496" i="4"/>
  <c r="I1496" i="4"/>
  <c r="J1496" i="4"/>
  <c r="G1497" i="4"/>
  <c r="H1497" i="4"/>
  <c r="I1497" i="4"/>
  <c r="J1497" i="4"/>
  <c r="G1498" i="4"/>
  <c r="H1498" i="4"/>
  <c r="I1498" i="4"/>
  <c r="J1498" i="4"/>
  <c r="G1499" i="4"/>
  <c r="H1499" i="4"/>
  <c r="I1499" i="4"/>
  <c r="J1499" i="4"/>
  <c r="G1500" i="4"/>
  <c r="H1500" i="4"/>
  <c r="I1500" i="4"/>
  <c r="J1500" i="4"/>
  <c r="G1501" i="4"/>
  <c r="H1501" i="4"/>
  <c r="I1501" i="4"/>
  <c r="J1501" i="4"/>
  <c r="G1502" i="4"/>
  <c r="H1502" i="4"/>
  <c r="I1502" i="4"/>
  <c r="J1502" i="4"/>
  <c r="G1503" i="4"/>
  <c r="H1503" i="4"/>
  <c r="I1503" i="4"/>
  <c r="J1503" i="4"/>
  <c r="G1504" i="4"/>
  <c r="H1504" i="4"/>
  <c r="I1504" i="4"/>
  <c r="J1504" i="4"/>
  <c r="G1505" i="4"/>
  <c r="H1505" i="4"/>
  <c r="I1505" i="4"/>
  <c r="J1505" i="4"/>
  <c r="G1506" i="4"/>
  <c r="H1506" i="4"/>
  <c r="I1506" i="4"/>
  <c r="J1506" i="4"/>
  <c r="G1507" i="4"/>
  <c r="H1507" i="4"/>
  <c r="I1507" i="4"/>
  <c r="J1507" i="4"/>
  <c r="G1508" i="4"/>
  <c r="H1508" i="4"/>
  <c r="I1508" i="4"/>
  <c r="J1508" i="4"/>
  <c r="G1509" i="4"/>
  <c r="H1509" i="4"/>
  <c r="I1509" i="4"/>
  <c r="J1509" i="4"/>
  <c r="G1510" i="4"/>
  <c r="H1510" i="4"/>
  <c r="I1510" i="4"/>
  <c r="J1510" i="4"/>
  <c r="G1511" i="4"/>
  <c r="H1511" i="4"/>
  <c r="I1511" i="4"/>
  <c r="J1511" i="4"/>
  <c r="G1512" i="4"/>
  <c r="H1512" i="4"/>
  <c r="I1512" i="4"/>
  <c r="J1512" i="4"/>
  <c r="G1513" i="4"/>
  <c r="H1513" i="4"/>
  <c r="I1513" i="4"/>
  <c r="J1513" i="4"/>
  <c r="G1514" i="4"/>
  <c r="H1514" i="4"/>
  <c r="I1514" i="4"/>
  <c r="J1514" i="4"/>
  <c r="G1515" i="4"/>
  <c r="H1515" i="4"/>
  <c r="I1515" i="4"/>
  <c r="J1515" i="4"/>
  <c r="G1516" i="4"/>
  <c r="H1516" i="4"/>
  <c r="I1516" i="4"/>
  <c r="J1516" i="4"/>
  <c r="G1517" i="4"/>
  <c r="H1517" i="4"/>
  <c r="I1517" i="4"/>
  <c r="J1517" i="4"/>
  <c r="G1518" i="4"/>
  <c r="H1518" i="4"/>
  <c r="I1518" i="4"/>
  <c r="J1518" i="4"/>
  <c r="G1519" i="4"/>
  <c r="H1519" i="4"/>
  <c r="I1519" i="4"/>
  <c r="J1519" i="4"/>
  <c r="G1520" i="4"/>
  <c r="H1520" i="4"/>
  <c r="I1520" i="4"/>
  <c r="J1520" i="4"/>
  <c r="G1521" i="4"/>
  <c r="H1521" i="4"/>
  <c r="I1521" i="4"/>
  <c r="J1521" i="4"/>
  <c r="G1522" i="4"/>
  <c r="H1522" i="4"/>
  <c r="I1522" i="4"/>
  <c r="J1522" i="4"/>
  <c r="G1523" i="4"/>
  <c r="H1523" i="4"/>
  <c r="I1523" i="4"/>
  <c r="J1523" i="4"/>
  <c r="G1524" i="4"/>
  <c r="H1524" i="4"/>
  <c r="I1524" i="4"/>
  <c r="J1524" i="4"/>
  <c r="G1525" i="4"/>
  <c r="H1525" i="4"/>
  <c r="I1525" i="4"/>
  <c r="J1525" i="4"/>
  <c r="G1526" i="4"/>
  <c r="H1526" i="4"/>
  <c r="I1526" i="4"/>
  <c r="J1526" i="4"/>
  <c r="G1527" i="4"/>
  <c r="H1527" i="4"/>
  <c r="I1527" i="4"/>
  <c r="J1527" i="4"/>
  <c r="G1528" i="4"/>
  <c r="H1528" i="4"/>
  <c r="I1528" i="4"/>
  <c r="J1528" i="4"/>
  <c r="G1529" i="4"/>
  <c r="H1529" i="4"/>
  <c r="I1529" i="4"/>
  <c r="J1529" i="4"/>
  <c r="G1530" i="4"/>
  <c r="H1530" i="4"/>
  <c r="I1530" i="4"/>
  <c r="J1530" i="4"/>
  <c r="G1531" i="4"/>
  <c r="H1531" i="4"/>
  <c r="I1531" i="4"/>
  <c r="J1531" i="4"/>
  <c r="G1532" i="4"/>
  <c r="H1532" i="4"/>
  <c r="I1532" i="4"/>
  <c r="J1532" i="4"/>
  <c r="G1533" i="4"/>
  <c r="H1533" i="4"/>
  <c r="I1533" i="4"/>
  <c r="J1533" i="4"/>
  <c r="G1534" i="4"/>
  <c r="H1534" i="4"/>
  <c r="I1534" i="4"/>
  <c r="J1534" i="4"/>
  <c r="G1535" i="4"/>
  <c r="H1535" i="4"/>
  <c r="I1535" i="4"/>
  <c r="J1535" i="4"/>
  <c r="G1536" i="4"/>
  <c r="H1536" i="4"/>
  <c r="I1536" i="4"/>
  <c r="J1536" i="4"/>
  <c r="G1537" i="4"/>
  <c r="H1537" i="4"/>
  <c r="I1537" i="4"/>
  <c r="J1537" i="4"/>
  <c r="G1538" i="4"/>
  <c r="H1538" i="4"/>
  <c r="I1538" i="4"/>
  <c r="J1538" i="4"/>
  <c r="G1539" i="4"/>
  <c r="H1539" i="4"/>
  <c r="I1539" i="4"/>
  <c r="J1539" i="4"/>
  <c r="G1540" i="4"/>
  <c r="H1540" i="4"/>
  <c r="I1540" i="4"/>
  <c r="J1540" i="4"/>
  <c r="G1541" i="4"/>
  <c r="H1541" i="4"/>
  <c r="I1541" i="4"/>
  <c r="J1541" i="4"/>
  <c r="G1542" i="4"/>
  <c r="H1542" i="4"/>
  <c r="I1542" i="4"/>
  <c r="J1542" i="4"/>
  <c r="G1543" i="4"/>
  <c r="H1543" i="4"/>
  <c r="I1543" i="4"/>
  <c r="J1543" i="4"/>
  <c r="G1544" i="4"/>
  <c r="H1544" i="4"/>
  <c r="I1544" i="4"/>
  <c r="J1544" i="4"/>
  <c r="G1545" i="4"/>
  <c r="H1545" i="4"/>
  <c r="I1545" i="4"/>
  <c r="J1545" i="4"/>
  <c r="G1546" i="4"/>
  <c r="H1546" i="4"/>
  <c r="I1546" i="4"/>
  <c r="J1546" i="4"/>
  <c r="G1547" i="4"/>
  <c r="H1547" i="4"/>
  <c r="I1547" i="4"/>
  <c r="J1547" i="4"/>
  <c r="G1548" i="4"/>
  <c r="H1548" i="4"/>
  <c r="I1548" i="4"/>
  <c r="J1548" i="4"/>
  <c r="G1549" i="4"/>
  <c r="H1549" i="4"/>
  <c r="I1549" i="4"/>
  <c r="J1549" i="4"/>
  <c r="G1550" i="4"/>
  <c r="H1550" i="4"/>
  <c r="I1550" i="4"/>
  <c r="J1550" i="4"/>
  <c r="G1551" i="4"/>
  <c r="H1551" i="4"/>
  <c r="I1551" i="4"/>
  <c r="J1551" i="4"/>
  <c r="G1552" i="4"/>
  <c r="H1552" i="4"/>
  <c r="I1552" i="4"/>
  <c r="J1552" i="4"/>
  <c r="G1553" i="4"/>
  <c r="H1553" i="4"/>
  <c r="I1553" i="4"/>
  <c r="J1553" i="4"/>
  <c r="G1554" i="4"/>
  <c r="H1554" i="4"/>
  <c r="I1554" i="4"/>
  <c r="J1554" i="4"/>
  <c r="G1555" i="4"/>
  <c r="H1555" i="4"/>
  <c r="I1555" i="4"/>
  <c r="J1555" i="4"/>
  <c r="G1556" i="4"/>
  <c r="H1556" i="4"/>
  <c r="I1556" i="4"/>
  <c r="J1556" i="4"/>
  <c r="G1557" i="4"/>
  <c r="H1557" i="4"/>
  <c r="I1557" i="4"/>
  <c r="J1557" i="4"/>
  <c r="G1558" i="4"/>
  <c r="H1558" i="4"/>
  <c r="I1558" i="4"/>
  <c r="J1558" i="4"/>
  <c r="G1559" i="4"/>
  <c r="H1559" i="4"/>
  <c r="I1559" i="4"/>
  <c r="J1559" i="4"/>
  <c r="G1560" i="4"/>
  <c r="H1560" i="4"/>
  <c r="I1560" i="4"/>
  <c r="J1560" i="4"/>
  <c r="G1561" i="4"/>
  <c r="H1561" i="4"/>
  <c r="I1561" i="4"/>
  <c r="J1561" i="4"/>
  <c r="G1562" i="4"/>
  <c r="H1562" i="4"/>
  <c r="I1562" i="4"/>
  <c r="J1562" i="4"/>
  <c r="G1563" i="4"/>
  <c r="H1563" i="4"/>
  <c r="I1563" i="4"/>
  <c r="J1563" i="4"/>
  <c r="G1564" i="4"/>
  <c r="H1564" i="4"/>
  <c r="I1564" i="4"/>
  <c r="J1564" i="4"/>
  <c r="G1565" i="4"/>
  <c r="H1565" i="4"/>
  <c r="I1565" i="4"/>
  <c r="J1565" i="4"/>
  <c r="G1566" i="4"/>
  <c r="H1566" i="4"/>
  <c r="I1566" i="4"/>
  <c r="J1566" i="4"/>
  <c r="G1567" i="4"/>
  <c r="H1567" i="4"/>
  <c r="I1567" i="4"/>
  <c r="J1567" i="4"/>
  <c r="G1568" i="4"/>
  <c r="H1568" i="4"/>
  <c r="I1568" i="4"/>
  <c r="J1568" i="4"/>
  <c r="G1569" i="4"/>
  <c r="H1569" i="4"/>
  <c r="I1569" i="4"/>
  <c r="J1569" i="4"/>
  <c r="G1570" i="4"/>
  <c r="H1570" i="4"/>
  <c r="I1570" i="4"/>
  <c r="J1570" i="4"/>
  <c r="G1571" i="4"/>
  <c r="H1571" i="4"/>
  <c r="I1571" i="4"/>
  <c r="J1571" i="4"/>
  <c r="G1572" i="4"/>
  <c r="H1572" i="4"/>
  <c r="I1572" i="4"/>
  <c r="J1572" i="4"/>
  <c r="G1573" i="4"/>
  <c r="H1573" i="4"/>
  <c r="I1573" i="4"/>
  <c r="J1573" i="4"/>
  <c r="G1574" i="4"/>
  <c r="H1574" i="4"/>
  <c r="I1574" i="4"/>
  <c r="J1574" i="4"/>
  <c r="G1575" i="4"/>
  <c r="H1575" i="4"/>
  <c r="I1575" i="4"/>
  <c r="J1575" i="4"/>
  <c r="G1576" i="4"/>
  <c r="H1576" i="4"/>
  <c r="I1576" i="4"/>
  <c r="J1576" i="4"/>
  <c r="G1577" i="4"/>
  <c r="H1577" i="4"/>
  <c r="I1577" i="4"/>
  <c r="J1577" i="4"/>
  <c r="G1578" i="4"/>
  <c r="H1578" i="4"/>
  <c r="I1578" i="4"/>
  <c r="J1578" i="4"/>
  <c r="G1579" i="4"/>
  <c r="H1579" i="4"/>
  <c r="I1579" i="4"/>
  <c r="J1579" i="4"/>
  <c r="G1580" i="4"/>
  <c r="H1580" i="4"/>
  <c r="I1580" i="4"/>
  <c r="J1580" i="4"/>
  <c r="G1581" i="4"/>
  <c r="H1581" i="4"/>
  <c r="I1581" i="4"/>
  <c r="J1581" i="4"/>
  <c r="G1582" i="4"/>
  <c r="H1582" i="4"/>
  <c r="I1582" i="4"/>
  <c r="J1582" i="4"/>
  <c r="G1583" i="4"/>
  <c r="H1583" i="4"/>
  <c r="I1583" i="4"/>
  <c r="J1583" i="4"/>
  <c r="G1584" i="4"/>
  <c r="H1584" i="4"/>
  <c r="I1584" i="4"/>
  <c r="J1584" i="4"/>
  <c r="G1585" i="4"/>
  <c r="H1585" i="4"/>
  <c r="I1585" i="4"/>
  <c r="J1585" i="4"/>
  <c r="G1586" i="4"/>
  <c r="H1586" i="4"/>
  <c r="I1586" i="4"/>
  <c r="J1586" i="4"/>
  <c r="G1587" i="4"/>
  <c r="H1587" i="4"/>
  <c r="I1587" i="4"/>
  <c r="J1587" i="4"/>
  <c r="G1588" i="4"/>
  <c r="H1588" i="4"/>
  <c r="I1588" i="4"/>
  <c r="J1588" i="4"/>
  <c r="G1589" i="4"/>
  <c r="H1589" i="4"/>
  <c r="I1589" i="4"/>
  <c r="J1589" i="4"/>
  <c r="G1590" i="4"/>
  <c r="H1590" i="4"/>
  <c r="I1590" i="4"/>
  <c r="J1590" i="4"/>
  <c r="G1591" i="4"/>
  <c r="H1591" i="4"/>
  <c r="I1591" i="4"/>
  <c r="J1591" i="4"/>
  <c r="G1592" i="4"/>
  <c r="H1592" i="4"/>
  <c r="I1592" i="4"/>
  <c r="J1592" i="4"/>
  <c r="G1593" i="4"/>
  <c r="H1593" i="4"/>
  <c r="I1593" i="4"/>
  <c r="J1593" i="4"/>
  <c r="G1594" i="4"/>
  <c r="H1594" i="4"/>
  <c r="I1594" i="4"/>
  <c r="J1594" i="4"/>
  <c r="G1595" i="4"/>
  <c r="H1595" i="4"/>
  <c r="I1595" i="4"/>
  <c r="J1595" i="4"/>
  <c r="G1596" i="4"/>
  <c r="H1596" i="4"/>
  <c r="I1596" i="4"/>
  <c r="J1596" i="4"/>
  <c r="G1597" i="4"/>
  <c r="H1597" i="4"/>
  <c r="I1597" i="4"/>
  <c r="J1597" i="4"/>
  <c r="G1598" i="4"/>
  <c r="H1598" i="4"/>
  <c r="I1598" i="4"/>
  <c r="J1598" i="4"/>
  <c r="G1599" i="4"/>
  <c r="H1599" i="4"/>
  <c r="I1599" i="4"/>
  <c r="J1599" i="4"/>
  <c r="G1600" i="4"/>
  <c r="H1600" i="4"/>
  <c r="I1600" i="4"/>
  <c r="J1600" i="4"/>
  <c r="G1601" i="4"/>
  <c r="H1601" i="4"/>
  <c r="I1601" i="4"/>
  <c r="J1601" i="4"/>
  <c r="G1602" i="4"/>
  <c r="H1602" i="4"/>
  <c r="I1602" i="4"/>
  <c r="J1602" i="4"/>
  <c r="G1603" i="4"/>
  <c r="H1603" i="4"/>
  <c r="I1603" i="4"/>
  <c r="J1603" i="4"/>
  <c r="G1604" i="4"/>
  <c r="H1604" i="4"/>
  <c r="I1604" i="4"/>
  <c r="J1604" i="4"/>
  <c r="G1605" i="4"/>
  <c r="H1605" i="4"/>
  <c r="I1605" i="4"/>
  <c r="J1605" i="4"/>
  <c r="G1606" i="4"/>
  <c r="H1606" i="4"/>
  <c r="I1606" i="4"/>
  <c r="J1606" i="4"/>
  <c r="G1607" i="4"/>
  <c r="H1607" i="4"/>
  <c r="I1607" i="4"/>
  <c r="J1607" i="4"/>
  <c r="G1608" i="4"/>
  <c r="H1608" i="4"/>
  <c r="I1608" i="4"/>
  <c r="J1608" i="4"/>
  <c r="G1609" i="4"/>
  <c r="H1609" i="4"/>
  <c r="I1609" i="4"/>
  <c r="J1609" i="4"/>
  <c r="G1610" i="4"/>
  <c r="H1610" i="4"/>
  <c r="I1610" i="4"/>
  <c r="J1610" i="4"/>
  <c r="G1611" i="4"/>
  <c r="H1611" i="4"/>
  <c r="I1611" i="4"/>
  <c r="J1611" i="4"/>
  <c r="G1612" i="4"/>
  <c r="H1612" i="4"/>
  <c r="I1612" i="4"/>
  <c r="J1612" i="4"/>
  <c r="G1613" i="4"/>
  <c r="H1613" i="4"/>
  <c r="I1613" i="4"/>
  <c r="J1613" i="4"/>
  <c r="G1614" i="4"/>
  <c r="H1614" i="4"/>
  <c r="I1614" i="4"/>
  <c r="J1614" i="4"/>
  <c r="G1615" i="4"/>
  <c r="H1615" i="4"/>
  <c r="I1615" i="4"/>
  <c r="J1615" i="4"/>
  <c r="G1616" i="4"/>
  <c r="H1616" i="4"/>
  <c r="I1616" i="4"/>
  <c r="J1616" i="4"/>
  <c r="G1617" i="4"/>
  <c r="H1617" i="4"/>
  <c r="I1617" i="4"/>
  <c r="J1617" i="4"/>
  <c r="G1618" i="4"/>
  <c r="H1618" i="4"/>
  <c r="I1618" i="4"/>
  <c r="J1618" i="4"/>
  <c r="G1619" i="4"/>
  <c r="H1619" i="4"/>
  <c r="I1619" i="4"/>
  <c r="J1619" i="4"/>
  <c r="G1620" i="4"/>
  <c r="H1620" i="4"/>
  <c r="I1620" i="4"/>
  <c r="J1620" i="4"/>
  <c r="G1621" i="4"/>
  <c r="H1621" i="4"/>
  <c r="I1621" i="4"/>
  <c r="J1621" i="4"/>
  <c r="G1622" i="4"/>
  <c r="H1622" i="4"/>
  <c r="I1622" i="4"/>
  <c r="J1622" i="4"/>
  <c r="G1623" i="4"/>
  <c r="H1623" i="4"/>
  <c r="I1623" i="4"/>
  <c r="J1623" i="4"/>
  <c r="G1624" i="4"/>
  <c r="H1624" i="4"/>
  <c r="I1624" i="4"/>
  <c r="J1624" i="4"/>
  <c r="G1625" i="4"/>
  <c r="H1625" i="4"/>
  <c r="I1625" i="4"/>
  <c r="J1625" i="4"/>
  <c r="G1626" i="4"/>
  <c r="H1626" i="4"/>
  <c r="I1626" i="4"/>
  <c r="J1626" i="4"/>
  <c r="G1627" i="4"/>
  <c r="H1627" i="4"/>
  <c r="I1627" i="4"/>
  <c r="J1627" i="4"/>
  <c r="G1628" i="4"/>
  <c r="H1628" i="4"/>
  <c r="I1628" i="4"/>
  <c r="J1628" i="4"/>
  <c r="G1629" i="4"/>
  <c r="H1629" i="4"/>
  <c r="I1629" i="4"/>
  <c r="J1629" i="4"/>
  <c r="G1630" i="4"/>
  <c r="H1630" i="4"/>
  <c r="I1630" i="4"/>
  <c r="J1630" i="4"/>
  <c r="G1631" i="4"/>
  <c r="H1631" i="4"/>
  <c r="I1631" i="4"/>
  <c r="J1631" i="4"/>
  <c r="G1632" i="4"/>
  <c r="H1632" i="4"/>
  <c r="I1632" i="4"/>
  <c r="J1632" i="4"/>
  <c r="G1633" i="4"/>
  <c r="H1633" i="4"/>
  <c r="I1633" i="4"/>
  <c r="J1633" i="4"/>
  <c r="G1634" i="4"/>
  <c r="H1634" i="4"/>
  <c r="I1634" i="4"/>
  <c r="J1634" i="4"/>
  <c r="G1635" i="4"/>
  <c r="H1635" i="4"/>
  <c r="I1635" i="4"/>
  <c r="J1635" i="4"/>
  <c r="G1636" i="4"/>
  <c r="H1636" i="4"/>
  <c r="I1636" i="4"/>
  <c r="J1636" i="4"/>
  <c r="G1637" i="4"/>
  <c r="H1637" i="4"/>
  <c r="I1637" i="4"/>
  <c r="J1637" i="4"/>
  <c r="G1638" i="4"/>
  <c r="H1638" i="4"/>
  <c r="I1638" i="4"/>
  <c r="J1638" i="4"/>
  <c r="G1639" i="4"/>
  <c r="H1639" i="4"/>
  <c r="I1639" i="4"/>
  <c r="J1639" i="4"/>
  <c r="G1640" i="4"/>
  <c r="H1640" i="4"/>
  <c r="I1640" i="4"/>
  <c r="J1640" i="4"/>
  <c r="G1641" i="4"/>
  <c r="H1641" i="4"/>
  <c r="I1641" i="4"/>
  <c r="J1641" i="4"/>
  <c r="G1642" i="4"/>
  <c r="H1642" i="4"/>
  <c r="I1642" i="4"/>
  <c r="J1642" i="4"/>
  <c r="G1643" i="4"/>
  <c r="H1643" i="4"/>
  <c r="I1643" i="4"/>
  <c r="J1643" i="4"/>
  <c r="G1644" i="4"/>
  <c r="H1644" i="4"/>
  <c r="I1644" i="4"/>
  <c r="J1644" i="4"/>
  <c r="G1645" i="4"/>
  <c r="H1645" i="4"/>
  <c r="I1645" i="4"/>
  <c r="J1645" i="4"/>
  <c r="G1646" i="4"/>
  <c r="H1646" i="4"/>
  <c r="I1646" i="4"/>
  <c r="J1646" i="4"/>
  <c r="G1647" i="4"/>
  <c r="H1647" i="4"/>
  <c r="I1647" i="4"/>
  <c r="J1647" i="4"/>
  <c r="G1648" i="4"/>
  <c r="H1648" i="4"/>
  <c r="I1648" i="4"/>
  <c r="J1648" i="4"/>
  <c r="G1649" i="4"/>
  <c r="H1649" i="4"/>
  <c r="I1649" i="4"/>
  <c r="J1649" i="4"/>
  <c r="G1650" i="4"/>
  <c r="H1650" i="4"/>
  <c r="I1650" i="4"/>
  <c r="J1650" i="4"/>
  <c r="G1651" i="4"/>
  <c r="H1651" i="4"/>
  <c r="I1651" i="4"/>
  <c r="J1651" i="4"/>
  <c r="G1652" i="4"/>
  <c r="H1652" i="4"/>
  <c r="I1652" i="4"/>
  <c r="J1652" i="4"/>
  <c r="G1653" i="4"/>
  <c r="H1653" i="4"/>
  <c r="I1653" i="4"/>
  <c r="J1653" i="4"/>
  <c r="G1654" i="4"/>
  <c r="H1654" i="4"/>
  <c r="I1654" i="4"/>
  <c r="J1654" i="4"/>
  <c r="G1655" i="4"/>
  <c r="H1655" i="4"/>
  <c r="I1655" i="4"/>
  <c r="J1655" i="4"/>
  <c r="G1656" i="4"/>
  <c r="H1656" i="4"/>
  <c r="I1656" i="4"/>
  <c r="J1656" i="4"/>
  <c r="G1657" i="4"/>
  <c r="H1657" i="4"/>
  <c r="I1657" i="4"/>
  <c r="J1657" i="4"/>
  <c r="G1658" i="4"/>
  <c r="H1658" i="4"/>
  <c r="I1658" i="4"/>
  <c r="J1658" i="4"/>
  <c r="G1659" i="4"/>
  <c r="H1659" i="4"/>
  <c r="I1659" i="4"/>
  <c r="J1659" i="4"/>
  <c r="G1660" i="4"/>
  <c r="H1660" i="4"/>
  <c r="I1660" i="4"/>
  <c r="J1660" i="4"/>
  <c r="G1661" i="4"/>
  <c r="H1661" i="4"/>
  <c r="I1661" i="4"/>
  <c r="J1661" i="4"/>
  <c r="G1662" i="4"/>
  <c r="H1662" i="4"/>
  <c r="I1662" i="4"/>
  <c r="J1662" i="4"/>
  <c r="G1663" i="4"/>
  <c r="H1663" i="4"/>
  <c r="I1663" i="4"/>
  <c r="J1663" i="4"/>
  <c r="G1664" i="4"/>
  <c r="H1664" i="4"/>
  <c r="I1664" i="4"/>
  <c r="J1664" i="4"/>
  <c r="G1665" i="4"/>
  <c r="H1665" i="4"/>
  <c r="I1665" i="4"/>
  <c r="J1665" i="4"/>
  <c r="G1666" i="4"/>
  <c r="H1666" i="4"/>
  <c r="I1666" i="4"/>
  <c r="J1666" i="4"/>
  <c r="G1667" i="4"/>
  <c r="H1667" i="4"/>
  <c r="I1667" i="4"/>
  <c r="J1667" i="4"/>
  <c r="G1668" i="4"/>
  <c r="H1668" i="4"/>
  <c r="I1668" i="4"/>
  <c r="J1668" i="4"/>
  <c r="G1669" i="4"/>
  <c r="H1669" i="4"/>
  <c r="I1669" i="4"/>
  <c r="J1669" i="4"/>
  <c r="G1670" i="4"/>
  <c r="H1670" i="4"/>
  <c r="I1670" i="4"/>
  <c r="J1670" i="4"/>
  <c r="G1671" i="4"/>
  <c r="H1671" i="4"/>
  <c r="I1671" i="4"/>
  <c r="J1671" i="4"/>
  <c r="G1672" i="4"/>
  <c r="H1672" i="4"/>
  <c r="I1672" i="4"/>
  <c r="J1672" i="4"/>
  <c r="G1673" i="4"/>
  <c r="H1673" i="4"/>
  <c r="I1673" i="4"/>
  <c r="J1673" i="4"/>
  <c r="G1674" i="4"/>
  <c r="H1674" i="4"/>
  <c r="I1674" i="4"/>
  <c r="J1674" i="4"/>
  <c r="G1675" i="4"/>
  <c r="H1675" i="4"/>
  <c r="I1675" i="4"/>
  <c r="J1675" i="4"/>
  <c r="G1676" i="4"/>
  <c r="H1676" i="4"/>
  <c r="I1676" i="4"/>
  <c r="J1676" i="4"/>
  <c r="G1677" i="4"/>
  <c r="H1677" i="4"/>
  <c r="I1677" i="4"/>
  <c r="J1677" i="4"/>
  <c r="G1678" i="4"/>
  <c r="H1678" i="4"/>
  <c r="I1678" i="4"/>
  <c r="J1678" i="4"/>
  <c r="G1679" i="4"/>
  <c r="H1679" i="4"/>
  <c r="I1679" i="4"/>
  <c r="J1679" i="4"/>
  <c r="G1680" i="4"/>
  <c r="H1680" i="4"/>
  <c r="I1680" i="4"/>
  <c r="J1680" i="4"/>
  <c r="G1681" i="4"/>
  <c r="H1681" i="4"/>
  <c r="I1681" i="4"/>
  <c r="J1681" i="4"/>
  <c r="G1682" i="4"/>
  <c r="H1682" i="4"/>
  <c r="I1682" i="4"/>
  <c r="J1682" i="4"/>
  <c r="G1683" i="4"/>
  <c r="H1683" i="4"/>
  <c r="I1683" i="4"/>
  <c r="J1683" i="4"/>
  <c r="G1684" i="4"/>
  <c r="H1684" i="4"/>
  <c r="I1684" i="4"/>
  <c r="J1684" i="4"/>
  <c r="G1685" i="4"/>
  <c r="H1685" i="4"/>
  <c r="I1685" i="4"/>
  <c r="J1685" i="4"/>
  <c r="G1686" i="4"/>
  <c r="H1686" i="4"/>
  <c r="I1686" i="4"/>
  <c r="J1686" i="4"/>
  <c r="G1687" i="4"/>
  <c r="H1687" i="4"/>
  <c r="I1687" i="4"/>
  <c r="J1687" i="4"/>
  <c r="G1688" i="4"/>
  <c r="H1688" i="4"/>
  <c r="I1688" i="4"/>
  <c r="J1688" i="4"/>
  <c r="G1689" i="4"/>
  <c r="H1689" i="4"/>
  <c r="I1689" i="4"/>
  <c r="J1689" i="4"/>
  <c r="G1690" i="4"/>
  <c r="H1690" i="4"/>
  <c r="I1690" i="4"/>
  <c r="J1690" i="4"/>
  <c r="G1691" i="4"/>
  <c r="H1691" i="4"/>
  <c r="I1691" i="4"/>
  <c r="J1691" i="4"/>
  <c r="G1692" i="4"/>
  <c r="H1692" i="4"/>
  <c r="I1692" i="4"/>
  <c r="J1692" i="4"/>
  <c r="G1693" i="4"/>
  <c r="H1693" i="4"/>
  <c r="I1693" i="4"/>
  <c r="J1693" i="4"/>
  <c r="G1694" i="4"/>
  <c r="H1694" i="4"/>
  <c r="I1694" i="4"/>
  <c r="J1694" i="4"/>
  <c r="G1695" i="4"/>
  <c r="H1695" i="4"/>
  <c r="I1695" i="4"/>
  <c r="J1695" i="4"/>
  <c r="G1696" i="4"/>
  <c r="H1696" i="4"/>
  <c r="I1696" i="4"/>
  <c r="J1696" i="4"/>
  <c r="G1697" i="4"/>
  <c r="H1697" i="4"/>
  <c r="I1697" i="4"/>
  <c r="J1697" i="4"/>
  <c r="G1698" i="4"/>
  <c r="H1698" i="4"/>
  <c r="I1698" i="4"/>
  <c r="J1698" i="4"/>
  <c r="G1699" i="4"/>
  <c r="H1699" i="4"/>
  <c r="I1699" i="4"/>
  <c r="J1699" i="4"/>
  <c r="G1700" i="4"/>
  <c r="H1700" i="4"/>
  <c r="I1700" i="4"/>
  <c r="J1700" i="4"/>
  <c r="G1701" i="4"/>
  <c r="H1701" i="4"/>
  <c r="I1701" i="4"/>
  <c r="J1701" i="4"/>
  <c r="G1702" i="4"/>
  <c r="H1702" i="4"/>
  <c r="I1702" i="4"/>
  <c r="J1702" i="4"/>
  <c r="G1703" i="4"/>
  <c r="H1703" i="4"/>
  <c r="I1703" i="4"/>
  <c r="J1703" i="4"/>
  <c r="G1704" i="4"/>
  <c r="H1704" i="4"/>
  <c r="I1704" i="4"/>
  <c r="J1704" i="4"/>
  <c r="G1705" i="4"/>
  <c r="H1705" i="4"/>
  <c r="I1705" i="4"/>
  <c r="J1705" i="4"/>
  <c r="G1706" i="4"/>
  <c r="H1706" i="4"/>
  <c r="I1706" i="4"/>
  <c r="J1706" i="4"/>
  <c r="G1707" i="4"/>
  <c r="H1707" i="4"/>
  <c r="I1707" i="4"/>
  <c r="J1707" i="4"/>
  <c r="G1708" i="4"/>
  <c r="H1708" i="4"/>
  <c r="I1708" i="4"/>
  <c r="J1708" i="4"/>
  <c r="G1709" i="4"/>
  <c r="H1709" i="4"/>
  <c r="I1709" i="4"/>
  <c r="J1709" i="4"/>
  <c r="G1710" i="4"/>
  <c r="H1710" i="4"/>
  <c r="I1710" i="4"/>
  <c r="J1710" i="4"/>
  <c r="G1711" i="4"/>
  <c r="H1711" i="4"/>
  <c r="I1711" i="4"/>
  <c r="J1711" i="4"/>
  <c r="G1712" i="4"/>
  <c r="H1712" i="4"/>
  <c r="I1712" i="4"/>
  <c r="J1712" i="4"/>
  <c r="G1713" i="4"/>
  <c r="H1713" i="4"/>
  <c r="I1713" i="4"/>
  <c r="J1713" i="4"/>
  <c r="G1714" i="4"/>
  <c r="H1714" i="4"/>
  <c r="I1714" i="4"/>
  <c r="J1714" i="4"/>
  <c r="G1715" i="4"/>
  <c r="H1715" i="4"/>
  <c r="I1715" i="4"/>
  <c r="J1715" i="4"/>
  <c r="G1716" i="4"/>
  <c r="H1716" i="4"/>
  <c r="I1716" i="4"/>
  <c r="J1716" i="4"/>
  <c r="G1717" i="4"/>
  <c r="H1717" i="4"/>
  <c r="I1717" i="4"/>
  <c r="J1717" i="4"/>
  <c r="G1718" i="4"/>
  <c r="H1718" i="4"/>
  <c r="I1718" i="4"/>
  <c r="J1718" i="4"/>
  <c r="G1719" i="4"/>
  <c r="H1719" i="4"/>
  <c r="I1719" i="4"/>
  <c r="J1719" i="4"/>
  <c r="G1720" i="4"/>
  <c r="H1720" i="4"/>
  <c r="I1720" i="4"/>
  <c r="J1720" i="4"/>
  <c r="G1721" i="4"/>
  <c r="H1721" i="4"/>
  <c r="I1721" i="4"/>
  <c r="J1721" i="4"/>
  <c r="G1722" i="4"/>
  <c r="H1722" i="4"/>
  <c r="I1722" i="4"/>
  <c r="J1722" i="4"/>
  <c r="G1723" i="4"/>
  <c r="H1723" i="4"/>
  <c r="I1723" i="4"/>
  <c r="J1723" i="4"/>
  <c r="G1724" i="4"/>
  <c r="H1724" i="4"/>
  <c r="I1724" i="4"/>
  <c r="J1724" i="4"/>
  <c r="G1725" i="4"/>
  <c r="H1725" i="4"/>
  <c r="I1725" i="4"/>
  <c r="J1725" i="4"/>
  <c r="G1726" i="4"/>
  <c r="H1726" i="4"/>
  <c r="I1726" i="4"/>
  <c r="J1726" i="4"/>
  <c r="G1727" i="4"/>
  <c r="H1727" i="4"/>
  <c r="I1727" i="4"/>
  <c r="J1727" i="4"/>
  <c r="G1728" i="4"/>
  <c r="H1728" i="4"/>
  <c r="I1728" i="4"/>
  <c r="J1728" i="4"/>
  <c r="G1729" i="4"/>
  <c r="H1729" i="4"/>
  <c r="I1729" i="4"/>
  <c r="J1729" i="4"/>
  <c r="G1730" i="4"/>
  <c r="H1730" i="4"/>
  <c r="I1730" i="4"/>
  <c r="J1730" i="4"/>
  <c r="G1731" i="4"/>
  <c r="H1731" i="4"/>
  <c r="I1731" i="4"/>
  <c r="J1731" i="4"/>
  <c r="G1732" i="4"/>
  <c r="H1732" i="4"/>
  <c r="I1732" i="4"/>
  <c r="J1732" i="4"/>
  <c r="G1733" i="4"/>
  <c r="H1733" i="4"/>
  <c r="I1733" i="4"/>
  <c r="J1733" i="4"/>
  <c r="G1734" i="4"/>
  <c r="H1734" i="4"/>
  <c r="I1734" i="4"/>
  <c r="J1734" i="4"/>
  <c r="G1735" i="4"/>
  <c r="H1735" i="4"/>
  <c r="I1735" i="4"/>
  <c r="G1736" i="4"/>
  <c r="H1736" i="4"/>
  <c r="I1736" i="4"/>
  <c r="J1736" i="4"/>
  <c r="G1737" i="4"/>
  <c r="H1737" i="4"/>
  <c r="I1737" i="4"/>
  <c r="J1737" i="4"/>
  <c r="G1738" i="4"/>
  <c r="H1738" i="4"/>
  <c r="I1738" i="4"/>
  <c r="J1738" i="4"/>
  <c r="G1739" i="4"/>
  <c r="H1739" i="4"/>
  <c r="I1739" i="4"/>
  <c r="J1739" i="4"/>
  <c r="G1740" i="4"/>
  <c r="H1740" i="4"/>
  <c r="I1740" i="4"/>
  <c r="J1740" i="4"/>
  <c r="G1741" i="4"/>
  <c r="H1741" i="4"/>
  <c r="I1741" i="4"/>
  <c r="J1741" i="4"/>
  <c r="G1742" i="4"/>
  <c r="H1742" i="4"/>
  <c r="I1742" i="4"/>
  <c r="J1742" i="4"/>
  <c r="G1743" i="4"/>
  <c r="H1743" i="4"/>
  <c r="I1743" i="4"/>
  <c r="J1743" i="4"/>
  <c r="G1744" i="4"/>
  <c r="H1744" i="4"/>
  <c r="I1744" i="4"/>
  <c r="J1744" i="4"/>
  <c r="G1745" i="4"/>
  <c r="H1745" i="4"/>
  <c r="I1745" i="4"/>
  <c r="J1745" i="4"/>
  <c r="G1746" i="4"/>
  <c r="H1746" i="4"/>
  <c r="I1746" i="4"/>
  <c r="J1746" i="4"/>
  <c r="G1747" i="4"/>
  <c r="H1747" i="4"/>
  <c r="I1747" i="4"/>
  <c r="J1747" i="4"/>
  <c r="G1748" i="4"/>
  <c r="H1748" i="4"/>
  <c r="I1748" i="4"/>
  <c r="J1748" i="4"/>
  <c r="G1749" i="4"/>
  <c r="H1749" i="4"/>
  <c r="I1749" i="4"/>
  <c r="J1749" i="4"/>
  <c r="G1750" i="4"/>
  <c r="H1750" i="4"/>
  <c r="I1750" i="4"/>
  <c r="J1750" i="4"/>
  <c r="G1751" i="4"/>
  <c r="H1751" i="4"/>
  <c r="I1751" i="4"/>
  <c r="J1751" i="4"/>
  <c r="G1752" i="4"/>
  <c r="H1752" i="4"/>
  <c r="I1752" i="4"/>
  <c r="G1753" i="4"/>
  <c r="H1753" i="4"/>
  <c r="I1753" i="4"/>
  <c r="J1753" i="4"/>
  <c r="G1754" i="4"/>
  <c r="H1754" i="4"/>
  <c r="I1754" i="4"/>
  <c r="J1754" i="4"/>
  <c r="G1755" i="4"/>
  <c r="H1755" i="4"/>
  <c r="I1755" i="4"/>
  <c r="J1755" i="4"/>
  <c r="G1756" i="4"/>
  <c r="H1756" i="4"/>
  <c r="I1756" i="4"/>
  <c r="J1756" i="4"/>
  <c r="G1757" i="4"/>
  <c r="H1757" i="4"/>
  <c r="I1757" i="4"/>
  <c r="J1757" i="4"/>
  <c r="G1758" i="4"/>
  <c r="H1758" i="4"/>
  <c r="I1758" i="4"/>
  <c r="J1758" i="4"/>
  <c r="G1759" i="4"/>
  <c r="H1759" i="4"/>
  <c r="I1759" i="4"/>
  <c r="J1759" i="4"/>
  <c r="G1760" i="4"/>
  <c r="H1760" i="4"/>
  <c r="I1760" i="4"/>
  <c r="J1760" i="4"/>
  <c r="G1761" i="4"/>
  <c r="H1761" i="4"/>
  <c r="I1761" i="4"/>
  <c r="J1761" i="4"/>
  <c r="G1762" i="4"/>
  <c r="H1762" i="4"/>
  <c r="I1762" i="4"/>
  <c r="J1762" i="4"/>
  <c r="G1763" i="4"/>
  <c r="H1763" i="4"/>
  <c r="I1763" i="4"/>
  <c r="J1763" i="4"/>
  <c r="G1764" i="4"/>
  <c r="H1764" i="4"/>
  <c r="I1764" i="4"/>
  <c r="G1765" i="4"/>
  <c r="H1765" i="4"/>
  <c r="I1765" i="4"/>
  <c r="J1765" i="4"/>
  <c r="G1766" i="4"/>
  <c r="H1766" i="4"/>
  <c r="I1766" i="4"/>
  <c r="J1766" i="4"/>
  <c r="G1767" i="4"/>
  <c r="H1767" i="4"/>
  <c r="I1767" i="4"/>
  <c r="J1767" i="4"/>
  <c r="G1768" i="4"/>
  <c r="H1768" i="4"/>
  <c r="I1768" i="4"/>
  <c r="J1768" i="4"/>
  <c r="G1769" i="4"/>
  <c r="H1769" i="4"/>
  <c r="I1769" i="4"/>
  <c r="J1769" i="4"/>
  <c r="G1770" i="4"/>
  <c r="H1770" i="4"/>
  <c r="I1770" i="4"/>
  <c r="J1770" i="4"/>
  <c r="G1771" i="4"/>
  <c r="H1771" i="4"/>
  <c r="I1771" i="4"/>
  <c r="J1771" i="4"/>
  <c r="G1772" i="4"/>
  <c r="H1772" i="4"/>
  <c r="I1772" i="4"/>
  <c r="J1772" i="4"/>
  <c r="G1773" i="4"/>
  <c r="H1773" i="4"/>
  <c r="I1773" i="4"/>
  <c r="J1773" i="4"/>
  <c r="G1774" i="4"/>
  <c r="H1774" i="4"/>
  <c r="I1774" i="4"/>
  <c r="J1774" i="4"/>
  <c r="G1775" i="4"/>
  <c r="H1775" i="4"/>
  <c r="I1775" i="4"/>
  <c r="J1775" i="4"/>
  <c r="G1776" i="4"/>
  <c r="H1776" i="4"/>
  <c r="I1776" i="4"/>
  <c r="J1776" i="4"/>
  <c r="G1777" i="4"/>
  <c r="H1777" i="4"/>
  <c r="I1777" i="4"/>
  <c r="G1778" i="4"/>
  <c r="H1778" i="4"/>
  <c r="I1778" i="4"/>
  <c r="J1778" i="4"/>
  <c r="G1779" i="4"/>
  <c r="H1779" i="4"/>
  <c r="I1779" i="4"/>
  <c r="J1779" i="4"/>
  <c r="G1780" i="4"/>
  <c r="H1780" i="4"/>
  <c r="I1780" i="4"/>
  <c r="J1780" i="4"/>
  <c r="G1781" i="4"/>
  <c r="H1781" i="4"/>
  <c r="I1781" i="4"/>
  <c r="J1781" i="4"/>
  <c r="G1782" i="4"/>
  <c r="H1782" i="4"/>
  <c r="I1782" i="4"/>
  <c r="J1782" i="4"/>
  <c r="G1783" i="4"/>
  <c r="H1783" i="4"/>
  <c r="I1783" i="4"/>
  <c r="J1783" i="4"/>
  <c r="G1784" i="4"/>
  <c r="H1784" i="4"/>
  <c r="I1784" i="4"/>
  <c r="G1785" i="4"/>
  <c r="H1785" i="4"/>
  <c r="I1785" i="4"/>
  <c r="J1785" i="4"/>
  <c r="G1786" i="4"/>
  <c r="H1786" i="4"/>
  <c r="I1786" i="4"/>
  <c r="J1786" i="4"/>
  <c r="G1787" i="4"/>
  <c r="H1787" i="4"/>
  <c r="I1787" i="4"/>
  <c r="J1787" i="4"/>
  <c r="G1788" i="4"/>
  <c r="H1788" i="4"/>
  <c r="I1788" i="4"/>
  <c r="J1788" i="4"/>
  <c r="G1789" i="4"/>
  <c r="H1789" i="4"/>
  <c r="I1789" i="4"/>
  <c r="J1789" i="4"/>
  <c r="G1790" i="4"/>
  <c r="H1790" i="4"/>
  <c r="I1790" i="4"/>
  <c r="J1790" i="4"/>
  <c r="G1791" i="4"/>
  <c r="H1791" i="4"/>
  <c r="I1791" i="4"/>
  <c r="J1791" i="4"/>
  <c r="G1792" i="4"/>
  <c r="H1792" i="4"/>
  <c r="I1792" i="4"/>
  <c r="J1792" i="4"/>
  <c r="G1793" i="4"/>
  <c r="H1793" i="4"/>
  <c r="I1793" i="4"/>
  <c r="J1793" i="4"/>
  <c r="G1794" i="4"/>
  <c r="H1794" i="4"/>
  <c r="I1794" i="4"/>
  <c r="J1794" i="4"/>
  <c r="G1795" i="4"/>
  <c r="H1795" i="4"/>
  <c r="I1795" i="4"/>
  <c r="J1795" i="4"/>
  <c r="G1796" i="4"/>
  <c r="H1796" i="4"/>
  <c r="I1796" i="4"/>
  <c r="J1796" i="4"/>
  <c r="G1797" i="4"/>
  <c r="H1797" i="4"/>
  <c r="I1797" i="4"/>
  <c r="J1797" i="4"/>
  <c r="G1798" i="4"/>
  <c r="H1798" i="4"/>
  <c r="I1798" i="4"/>
  <c r="G1799" i="4"/>
  <c r="H1799" i="4"/>
  <c r="I1799" i="4"/>
  <c r="J1799" i="4"/>
  <c r="G1800" i="4"/>
  <c r="H1800" i="4"/>
  <c r="I1800" i="4"/>
  <c r="J1800" i="4"/>
  <c r="G1801" i="4"/>
  <c r="H1801" i="4"/>
  <c r="I1801" i="4"/>
  <c r="J1801" i="4"/>
  <c r="G1802" i="4"/>
  <c r="H1802" i="4"/>
  <c r="I1802" i="4"/>
  <c r="J1802" i="4"/>
  <c r="G1803" i="4"/>
  <c r="H1803" i="4"/>
  <c r="I1803" i="4"/>
  <c r="J1803" i="4"/>
  <c r="G1804" i="4"/>
  <c r="H1804" i="4"/>
  <c r="I1804" i="4"/>
  <c r="G1805" i="4"/>
  <c r="H1805" i="4"/>
  <c r="I1805" i="4"/>
  <c r="J1805" i="4"/>
  <c r="G1806" i="4"/>
  <c r="H1806" i="4"/>
  <c r="I1806" i="4"/>
  <c r="J1806" i="4"/>
  <c r="G1807" i="4"/>
  <c r="H1807" i="4"/>
  <c r="I1807" i="4"/>
  <c r="J1807" i="4"/>
  <c r="G1808" i="4"/>
  <c r="H1808" i="4"/>
  <c r="I1808" i="4"/>
  <c r="J1808" i="4"/>
  <c r="G1809" i="4"/>
  <c r="H1809" i="4"/>
  <c r="I1809" i="4"/>
  <c r="J1809" i="4"/>
  <c r="G1810" i="4"/>
  <c r="H1810" i="4"/>
  <c r="I1810" i="4"/>
  <c r="J1810" i="4"/>
  <c r="G1811" i="4"/>
  <c r="H1811" i="4"/>
  <c r="I1811" i="4"/>
  <c r="J1811" i="4"/>
  <c r="G1812" i="4"/>
  <c r="H1812" i="4"/>
  <c r="I1812" i="4"/>
  <c r="J1812" i="4"/>
  <c r="G1813" i="4"/>
  <c r="H1813" i="4"/>
  <c r="I1813" i="4"/>
  <c r="J1813" i="4"/>
  <c r="G1814" i="4"/>
  <c r="H1814" i="4"/>
  <c r="I1814" i="4"/>
  <c r="J1814" i="4"/>
  <c r="G1815" i="4"/>
  <c r="H1815" i="4"/>
  <c r="I1815" i="4"/>
  <c r="J1815" i="4"/>
  <c r="G1816" i="4"/>
  <c r="H1816" i="4"/>
  <c r="I1816" i="4"/>
  <c r="J1816" i="4"/>
  <c r="G1817" i="4"/>
  <c r="H1817" i="4"/>
  <c r="I1817" i="4"/>
  <c r="G1818" i="4"/>
  <c r="H1818" i="4"/>
  <c r="I1818" i="4"/>
  <c r="J1818" i="4"/>
  <c r="G1819" i="4"/>
  <c r="H1819" i="4"/>
  <c r="I1819" i="4"/>
  <c r="J1819" i="4"/>
  <c r="G1820" i="4"/>
  <c r="H1820" i="4"/>
  <c r="I1820" i="4"/>
  <c r="J1820" i="4"/>
  <c r="G1821" i="4"/>
  <c r="H1821" i="4"/>
  <c r="I1821" i="4"/>
  <c r="J1821" i="4"/>
  <c r="G1822" i="4"/>
  <c r="H1822" i="4"/>
  <c r="I1822" i="4"/>
  <c r="J1822" i="4"/>
  <c r="G1823" i="4"/>
  <c r="H1823" i="4"/>
  <c r="I1823" i="4"/>
  <c r="J1823" i="4"/>
  <c r="G1824" i="4"/>
  <c r="H1824" i="4"/>
  <c r="I1824" i="4"/>
  <c r="J1824" i="4"/>
  <c r="G1825" i="4"/>
  <c r="H1825" i="4"/>
  <c r="I1825" i="4"/>
  <c r="J1825" i="4"/>
  <c r="G1826" i="4"/>
  <c r="H1826" i="4"/>
  <c r="I1826" i="4"/>
  <c r="J1826" i="4"/>
  <c r="G1827" i="4"/>
  <c r="H1827" i="4"/>
  <c r="I1827" i="4"/>
  <c r="J1827" i="4"/>
  <c r="G1828" i="4"/>
  <c r="H1828" i="4"/>
  <c r="I1828" i="4"/>
  <c r="J1828" i="4"/>
  <c r="G1829" i="4"/>
  <c r="H1829" i="4"/>
  <c r="I1829" i="4"/>
  <c r="J1829" i="4"/>
  <c r="G1830" i="4"/>
  <c r="H1830" i="4"/>
  <c r="I1830" i="4"/>
  <c r="J1830" i="4"/>
  <c r="G1831" i="4"/>
  <c r="H1831" i="4"/>
  <c r="I1831" i="4"/>
  <c r="J1831" i="4"/>
  <c r="G1832" i="4"/>
  <c r="H1832" i="4"/>
  <c r="I1832" i="4"/>
  <c r="J1832" i="4"/>
  <c r="G1833" i="4"/>
  <c r="H1833" i="4"/>
  <c r="I1833" i="4"/>
  <c r="J1833" i="4"/>
  <c r="G1834" i="4"/>
  <c r="H1834" i="4"/>
  <c r="I1834" i="4"/>
  <c r="J1834" i="4"/>
  <c r="G1835" i="4"/>
  <c r="H1835" i="4"/>
  <c r="I1835" i="4"/>
  <c r="J1835" i="4"/>
  <c r="G1836" i="4"/>
  <c r="H1836" i="4"/>
  <c r="I1836" i="4"/>
  <c r="J1836" i="4"/>
  <c r="G1837" i="4"/>
  <c r="H1837" i="4"/>
  <c r="I1837" i="4"/>
  <c r="J1837" i="4"/>
  <c r="G1838" i="4"/>
  <c r="H1838" i="4"/>
  <c r="I1838" i="4"/>
  <c r="J1838" i="4"/>
  <c r="G1839" i="4"/>
  <c r="H1839" i="4"/>
  <c r="I1839" i="4"/>
  <c r="G1840" i="4"/>
  <c r="H1840" i="4"/>
  <c r="I1840" i="4"/>
  <c r="J1840" i="4"/>
  <c r="G1841" i="4"/>
  <c r="H1841" i="4"/>
  <c r="I1841" i="4"/>
  <c r="J1841" i="4"/>
  <c r="G1842" i="4"/>
  <c r="H1842" i="4"/>
  <c r="I1842" i="4"/>
  <c r="J1842" i="4"/>
  <c r="G1843" i="4"/>
  <c r="H1843" i="4"/>
  <c r="I1843" i="4"/>
  <c r="J1843" i="4"/>
  <c r="G1844" i="4"/>
  <c r="H1844" i="4"/>
  <c r="I1844" i="4"/>
  <c r="J1844" i="4"/>
  <c r="G1845" i="4"/>
  <c r="H1845" i="4"/>
  <c r="I1845" i="4"/>
  <c r="J1845" i="4"/>
  <c r="G1846" i="4"/>
  <c r="H1846" i="4"/>
  <c r="I1846" i="4"/>
  <c r="J1846" i="4"/>
  <c r="G1847" i="4"/>
  <c r="H1847" i="4"/>
  <c r="I1847" i="4"/>
  <c r="J1847" i="4"/>
  <c r="G1848" i="4"/>
  <c r="H1848" i="4"/>
  <c r="I1848" i="4"/>
  <c r="J1848" i="4"/>
  <c r="G1849" i="4"/>
  <c r="H1849" i="4"/>
  <c r="I1849" i="4"/>
  <c r="J1849" i="4"/>
  <c r="G1850" i="4"/>
  <c r="H1850" i="4"/>
  <c r="I1850" i="4"/>
  <c r="J1850" i="4"/>
  <c r="G1851" i="4"/>
  <c r="H1851" i="4"/>
  <c r="I1851" i="4"/>
  <c r="J1851" i="4"/>
  <c r="G1852" i="4"/>
  <c r="H1852" i="4"/>
  <c r="I1852" i="4"/>
  <c r="J1852" i="4"/>
  <c r="G1853" i="4"/>
  <c r="H1853" i="4"/>
  <c r="I1853" i="4"/>
  <c r="J1853" i="4"/>
  <c r="G1854" i="4"/>
  <c r="H1854" i="4"/>
  <c r="I1854" i="4"/>
  <c r="J1854" i="4"/>
  <c r="G1855" i="4"/>
  <c r="H1855" i="4"/>
  <c r="I1855" i="4"/>
  <c r="J1855" i="4"/>
  <c r="G1856" i="4"/>
  <c r="H1856" i="4"/>
  <c r="I1856" i="4"/>
  <c r="J1856" i="4"/>
  <c r="G1857" i="4"/>
  <c r="H1857" i="4"/>
  <c r="I1857" i="4"/>
  <c r="J1857" i="4"/>
  <c r="G1858" i="4"/>
  <c r="H1858" i="4"/>
  <c r="I1858" i="4"/>
  <c r="J1858" i="4"/>
  <c r="G1859" i="4"/>
  <c r="H1859" i="4"/>
  <c r="I1859" i="4"/>
  <c r="J1859" i="4"/>
  <c r="G1860" i="4"/>
  <c r="H1860" i="4"/>
  <c r="I1860" i="4"/>
  <c r="J1860" i="4"/>
  <c r="G1861" i="4"/>
  <c r="H1861" i="4"/>
  <c r="I1861" i="4"/>
  <c r="J1861" i="4"/>
  <c r="G1862" i="4"/>
  <c r="H1862" i="4"/>
  <c r="I1862" i="4"/>
  <c r="J1862" i="4"/>
  <c r="G1863" i="4"/>
  <c r="H1863" i="4"/>
  <c r="I1863" i="4"/>
  <c r="J1863" i="4"/>
  <c r="G1864" i="4"/>
  <c r="H1864" i="4"/>
  <c r="I1864" i="4"/>
  <c r="J1864" i="4"/>
  <c r="G1865" i="4"/>
  <c r="H1865" i="4"/>
  <c r="I1865" i="4"/>
  <c r="J1865" i="4"/>
  <c r="G1866" i="4"/>
  <c r="H1866" i="4"/>
  <c r="I1866" i="4"/>
  <c r="J1866" i="4"/>
  <c r="G1867" i="4"/>
  <c r="H1867" i="4"/>
  <c r="I1867" i="4"/>
  <c r="J1867" i="4"/>
  <c r="G1868" i="4"/>
  <c r="H1868" i="4"/>
  <c r="I1868" i="4"/>
  <c r="J1868" i="4"/>
  <c r="G1869" i="4"/>
  <c r="H1869" i="4"/>
  <c r="I1869" i="4"/>
  <c r="J1869" i="4"/>
  <c r="G1870" i="4"/>
  <c r="H1870" i="4"/>
  <c r="I1870" i="4"/>
  <c r="J1870" i="4"/>
  <c r="G1871" i="4"/>
  <c r="H1871" i="4"/>
  <c r="I1871" i="4"/>
  <c r="G1872" i="4"/>
  <c r="H1872" i="4"/>
  <c r="I1872" i="4"/>
  <c r="J1872" i="4"/>
  <c r="G1873" i="4"/>
  <c r="H1873" i="4"/>
  <c r="I1873" i="4"/>
  <c r="J1873" i="4"/>
  <c r="G1874" i="4"/>
  <c r="H1874" i="4"/>
  <c r="I1874" i="4"/>
  <c r="J1874" i="4"/>
  <c r="G1875" i="4"/>
  <c r="H1875" i="4"/>
  <c r="I1875" i="4"/>
  <c r="J1875" i="4"/>
  <c r="G1876" i="4"/>
  <c r="H1876" i="4"/>
  <c r="I1876" i="4"/>
  <c r="J1876" i="4"/>
  <c r="G1877" i="4"/>
  <c r="H1877" i="4"/>
  <c r="I1877" i="4"/>
  <c r="J1877" i="4"/>
  <c r="G1878" i="4"/>
  <c r="H1878" i="4"/>
  <c r="I1878" i="4"/>
  <c r="G1879" i="4"/>
  <c r="H1879" i="4"/>
  <c r="I1879" i="4"/>
  <c r="J1879" i="4"/>
  <c r="G1880" i="4"/>
  <c r="H1880" i="4"/>
  <c r="I1880" i="4"/>
  <c r="J1880" i="4"/>
  <c r="G1881" i="4"/>
  <c r="H1881" i="4"/>
  <c r="I1881" i="4"/>
  <c r="J1881" i="4"/>
  <c r="G1882" i="4"/>
  <c r="H1882" i="4"/>
  <c r="I1882" i="4"/>
  <c r="J1882" i="4"/>
  <c r="G1883" i="4"/>
  <c r="H1883" i="4"/>
  <c r="I1883" i="4"/>
  <c r="J1883" i="4"/>
  <c r="G1884" i="4"/>
  <c r="H1884" i="4"/>
  <c r="I1884" i="4"/>
  <c r="J1884" i="4"/>
  <c r="G1885" i="4"/>
  <c r="H1885" i="4"/>
  <c r="I1885" i="4"/>
  <c r="J1885" i="4"/>
  <c r="G1886" i="4"/>
  <c r="H1886" i="4"/>
  <c r="I1886" i="4"/>
  <c r="J1886" i="4"/>
  <c r="G1887" i="4"/>
  <c r="H1887" i="4"/>
  <c r="I1887" i="4"/>
  <c r="J1887" i="4"/>
  <c r="G1888" i="4"/>
  <c r="H1888" i="4"/>
  <c r="I1888" i="4"/>
  <c r="J1888" i="4"/>
  <c r="G1889" i="4"/>
  <c r="H1889" i="4"/>
  <c r="I1889" i="4"/>
  <c r="J1889" i="4"/>
  <c r="G1890" i="4"/>
  <c r="H1890" i="4"/>
  <c r="I1890" i="4"/>
  <c r="J1890" i="4"/>
  <c r="G1891" i="4"/>
  <c r="H1891" i="4"/>
  <c r="I1891" i="4"/>
  <c r="J1891" i="4"/>
  <c r="G1892" i="4"/>
  <c r="H1892" i="4"/>
  <c r="I1892" i="4"/>
  <c r="G1893" i="4"/>
  <c r="H1893" i="4"/>
  <c r="I1893" i="4"/>
  <c r="J1893" i="4"/>
  <c r="G1894" i="4"/>
  <c r="H1894" i="4"/>
  <c r="I1894" i="4"/>
  <c r="J1894" i="4"/>
  <c r="G1895" i="4"/>
  <c r="H1895" i="4"/>
  <c r="I1895" i="4"/>
  <c r="J1895" i="4"/>
  <c r="G1896" i="4"/>
  <c r="H1896" i="4"/>
  <c r="I1896" i="4"/>
  <c r="J1896" i="4"/>
  <c r="G1897" i="4"/>
  <c r="H1897" i="4"/>
  <c r="I1897" i="4"/>
  <c r="J1897" i="4"/>
  <c r="G1898" i="4"/>
  <c r="H1898" i="4"/>
  <c r="I1898" i="4"/>
  <c r="J1898" i="4"/>
  <c r="G1899" i="4"/>
  <c r="H1899" i="4"/>
  <c r="I1899" i="4"/>
  <c r="G1900" i="4"/>
  <c r="H1900" i="4"/>
  <c r="I1900" i="4"/>
  <c r="J1900" i="4"/>
  <c r="G1901" i="4"/>
  <c r="H1901" i="4"/>
  <c r="I1901" i="4"/>
  <c r="J1901" i="4"/>
  <c r="G1902" i="4"/>
  <c r="H1902" i="4"/>
  <c r="I1902" i="4"/>
  <c r="J1902" i="4"/>
  <c r="G1903" i="4"/>
  <c r="H1903" i="4"/>
  <c r="I1903" i="4"/>
  <c r="J1903" i="4"/>
  <c r="G1904" i="4"/>
  <c r="H1904" i="4"/>
  <c r="I1904" i="4"/>
  <c r="J1904" i="4"/>
  <c r="G1905" i="4"/>
  <c r="H1905" i="4"/>
  <c r="I1905" i="4"/>
  <c r="J1905" i="4"/>
  <c r="G1906" i="4"/>
  <c r="H1906" i="4"/>
  <c r="I1906" i="4"/>
  <c r="J1906" i="4"/>
  <c r="G1907" i="4"/>
  <c r="H1907" i="4"/>
  <c r="I1907" i="4"/>
  <c r="J1907" i="4"/>
  <c r="G1908" i="4"/>
  <c r="H1908" i="4"/>
  <c r="I1908" i="4"/>
  <c r="J1908" i="4"/>
  <c r="G1909" i="4"/>
  <c r="H1909" i="4"/>
  <c r="I1909" i="4"/>
  <c r="J1909" i="4"/>
  <c r="G1910" i="4"/>
  <c r="H1910" i="4"/>
  <c r="I1910" i="4"/>
  <c r="J1910" i="4"/>
  <c r="G1911" i="4"/>
  <c r="H1911" i="4"/>
  <c r="I1911" i="4"/>
  <c r="J1911" i="4"/>
  <c r="G1912" i="4"/>
  <c r="H1912" i="4"/>
  <c r="I1912" i="4"/>
  <c r="J1912" i="4"/>
  <c r="G1913" i="4"/>
  <c r="H1913" i="4"/>
  <c r="I1913" i="4"/>
  <c r="J1913" i="4"/>
  <c r="G1914" i="4"/>
  <c r="H1914" i="4"/>
  <c r="I1914" i="4"/>
  <c r="J1914" i="4"/>
  <c r="G1915" i="4"/>
  <c r="H1915" i="4"/>
  <c r="I1915" i="4"/>
  <c r="G1916" i="4"/>
  <c r="H1916" i="4"/>
  <c r="I1916" i="4"/>
  <c r="J1916" i="4"/>
  <c r="G1917" i="4"/>
  <c r="H1917" i="4"/>
  <c r="I1917" i="4"/>
  <c r="J1917" i="4"/>
  <c r="G1918" i="4"/>
  <c r="H1918" i="4"/>
  <c r="I1918" i="4"/>
  <c r="J1918" i="4"/>
  <c r="G1919" i="4"/>
  <c r="H1919" i="4"/>
  <c r="I1919" i="4"/>
  <c r="J1919" i="4"/>
  <c r="G1920" i="4"/>
  <c r="H1920" i="4"/>
  <c r="I1920" i="4"/>
  <c r="J1920" i="4"/>
  <c r="G1921" i="4"/>
  <c r="H1921" i="4"/>
  <c r="I1921" i="4"/>
  <c r="J1921" i="4"/>
  <c r="G1922" i="4"/>
  <c r="H1922" i="4"/>
  <c r="I1922" i="4"/>
  <c r="J1922" i="4"/>
  <c r="G1923" i="4"/>
  <c r="H1923" i="4"/>
  <c r="I1923" i="4"/>
  <c r="J1923" i="4"/>
  <c r="G1924" i="4"/>
  <c r="H1924" i="4"/>
  <c r="I1924" i="4"/>
  <c r="J1924" i="4"/>
  <c r="G1925" i="4"/>
  <c r="H1925" i="4"/>
  <c r="I1925" i="4"/>
  <c r="J1925" i="4"/>
  <c r="G1926" i="4"/>
  <c r="H1926" i="4"/>
  <c r="I1926" i="4"/>
  <c r="J1926" i="4"/>
  <c r="G1927" i="4"/>
  <c r="H1927" i="4"/>
  <c r="I1927" i="4"/>
  <c r="J1927" i="4"/>
  <c r="G1928" i="4"/>
  <c r="H1928" i="4"/>
  <c r="I1928" i="4"/>
  <c r="J1928" i="4"/>
  <c r="G1929" i="4"/>
  <c r="H1929" i="4"/>
  <c r="I1929" i="4"/>
  <c r="J1929" i="4"/>
  <c r="G1930" i="4"/>
  <c r="H1930" i="4"/>
  <c r="I1930" i="4"/>
  <c r="J1930" i="4"/>
  <c r="G1931" i="4"/>
  <c r="H1931" i="4"/>
  <c r="I1931" i="4"/>
  <c r="J1931" i="4"/>
  <c r="G1932" i="4"/>
  <c r="H1932" i="4"/>
  <c r="I1932" i="4"/>
  <c r="J1932" i="4"/>
  <c r="G1933" i="4"/>
  <c r="H1933" i="4"/>
  <c r="I1933" i="4"/>
  <c r="J1933" i="4"/>
  <c r="G1934" i="4"/>
  <c r="H1934" i="4"/>
  <c r="I1934" i="4"/>
  <c r="J1934" i="4"/>
  <c r="G1935" i="4"/>
  <c r="H1935" i="4"/>
  <c r="I1935" i="4"/>
  <c r="J1935" i="4"/>
  <c r="G1936" i="4"/>
  <c r="H1936" i="4"/>
  <c r="I1936" i="4"/>
  <c r="J1936" i="4"/>
  <c r="G1937" i="4"/>
  <c r="H1937" i="4"/>
  <c r="I1937" i="4"/>
  <c r="J1937" i="4"/>
  <c r="G1938" i="4"/>
  <c r="H1938" i="4"/>
  <c r="I1938" i="4"/>
  <c r="J1938" i="4"/>
  <c r="G1939" i="4"/>
  <c r="H1939" i="4"/>
  <c r="I1939" i="4"/>
  <c r="J1939" i="4"/>
  <c r="G1940" i="4"/>
  <c r="H1940" i="4"/>
  <c r="I1940" i="4"/>
  <c r="J1940" i="4"/>
  <c r="G1941" i="4"/>
  <c r="H1941" i="4"/>
  <c r="I1941" i="4"/>
  <c r="J1941" i="4"/>
  <c r="G1942" i="4"/>
  <c r="H1942" i="4"/>
  <c r="I1942" i="4"/>
  <c r="J1942" i="4"/>
  <c r="G1943" i="4"/>
  <c r="H1943" i="4"/>
  <c r="I1943" i="4"/>
  <c r="J1943" i="4"/>
  <c r="G1944" i="4"/>
  <c r="H1944" i="4"/>
  <c r="I1944" i="4"/>
  <c r="J1944" i="4"/>
  <c r="G1945" i="4"/>
  <c r="H1945" i="4"/>
  <c r="I1945" i="4"/>
  <c r="J1945" i="4"/>
  <c r="G1946" i="4"/>
  <c r="H1946" i="4"/>
  <c r="I1946" i="4"/>
  <c r="J1946" i="4"/>
  <c r="G1947" i="4"/>
  <c r="H1947" i="4"/>
  <c r="I1947" i="4"/>
  <c r="J1947" i="4"/>
  <c r="G1948" i="4"/>
  <c r="H1948" i="4"/>
  <c r="I1948" i="4"/>
  <c r="G1949" i="4"/>
  <c r="H1949" i="4"/>
  <c r="I1949" i="4"/>
  <c r="J1949" i="4"/>
  <c r="G1950" i="4"/>
  <c r="H1950" i="4"/>
  <c r="I1950" i="4"/>
  <c r="J1950" i="4"/>
  <c r="G1951" i="4"/>
  <c r="H1951" i="4"/>
  <c r="I1951" i="4"/>
  <c r="J1951" i="4"/>
  <c r="G1952" i="4"/>
  <c r="H1952" i="4"/>
  <c r="I1952" i="4"/>
  <c r="J1952" i="4"/>
  <c r="G1953" i="4"/>
  <c r="H1953" i="4"/>
  <c r="I1953" i="4"/>
  <c r="J1953" i="4"/>
  <c r="G1954" i="4"/>
  <c r="H1954" i="4"/>
  <c r="I1954" i="4"/>
  <c r="J1954" i="4"/>
  <c r="G1955" i="4"/>
  <c r="H1955" i="4"/>
  <c r="I1955" i="4"/>
  <c r="J1955" i="4"/>
  <c r="G1956" i="4"/>
  <c r="H1956" i="4"/>
  <c r="I1956" i="4"/>
  <c r="J1956" i="4"/>
  <c r="G1957" i="4"/>
  <c r="H1957" i="4"/>
  <c r="I1957" i="4"/>
  <c r="J1957" i="4"/>
  <c r="G1958" i="4"/>
  <c r="H1958" i="4"/>
  <c r="I1958" i="4"/>
  <c r="J1958" i="4"/>
  <c r="G1959" i="4"/>
  <c r="H1959" i="4"/>
  <c r="I1959" i="4"/>
  <c r="J1959" i="4"/>
  <c r="G1960" i="4"/>
  <c r="H1960" i="4"/>
  <c r="I1960" i="4"/>
  <c r="J1960" i="4"/>
  <c r="G1961" i="4"/>
  <c r="H1961" i="4"/>
  <c r="I1961" i="4"/>
  <c r="J1961" i="4"/>
  <c r="G1962" i="4"/>
  <c r="H1962" i="4"/>
  <c r="I1962" i="4"/>
  <c r="G1963" i="4"/>
  <c r="H1963" i="4"/>
  <c r="I1963" i="4"/>
  <c r="J1963" i="4"/>
  <c r="G1964" i="4"/>
  <c r="H1964" i="4"/>
  <c r="I1964" i="4"/>
  <c r="J1964" i="4"/>
  <c r="G1965" i="4"/>
  <c r="H1965" i="4"/>
  <c r="I1965" i="4"/>
  <c r="J1965" i="4"/>
  <c r="G1966" i="4"/>
  <c r="H1966" i="4"/>
  <c r="I1966" i="4"/>
  <c r="J1966" i="4"/>
  <c r="G1967" i="4"/>
  <c r="H1967" i="4"/>
  <c r="I1967" i="4"/>
  <c r="J1967" i="4"/>
  <c r="G1968" i="4"/>
  <c r="H1968" i="4"/>
  <c r="I1968" i="4"/>
  <c r="J1968" i="4"/>
  <c r="G1969" i="4"/>
  <c r="H1969" i="4"/>
  <c r="I1969" i="4"/>
  <c r="J1969" i="4"/>
  <c r="G1970" i="4"/>
  <c r="H1970" i="4"/>
  <c r="I1970" i="4"/>
  <c r="G1971" i="4"/>
  <c r="H1971" i="4"/>
  <c r="I1971" i="4"/>
  <c r="J1971" i="4"/>
  <c r="G1972" i="4"/>
  <c r="H1972" i="4"/>
  <c r="I1972" i="4"/>
  <c r="J1972" i="4"/>
  <c r="G1973" i="4"/>
  <c r="H1973" i="4"/>
  <c r="I1973" i="4"/>
  <c r="J1973" i="4"/>
  <c r="G1974" i="4"/>
  <c r="H1974" i="4"/>
  <c r="I1974" i="4"/>
  <c r="J1974" i="4"/>
  <c r="G1975" i="4"/>
  <c r="H1975" i="4"/>
  <c r="I1975" i="4"/>
  <c r="J1975" i="4"/>
  <c r="G1976" i="4"/>
  <c r="H1976" i="4"/>
  <c r="I1976" i="4"/>
  <c r="J1976" i="4"/>
  <c r="G1977" i="4"/>
  <c r="H1977" i="4"/>
  <c r="I1977" i="4"/>
  <c r="J1977" i="4"/>
  <c r="G1978" i="4"/>
  <c r="H1978" i="4"/>
  <c r="I1978" i="4"/>
  <c r="J1978" i="4"/>
  <c r="G1979" i="4"/>
  <c r="H1979" i="4"/>
  <c r="I1979" i="4"/>
  <c r="J1979" i="4"/>
  <c r="G1980" i="4"/>
  <c r="H1980" i="4"/>
  <c r="I1980" i="4"/>
  <c r="J1980" i="4"/>
  <c r="G1981" i="4"/>
  <c r="H1981" i="4"/>
  <c r="I1981" i="4"/>
  <c r="J1981" i="4"/>
  <c r="G1982" i="4"/>
  <c r="H1982" i="4"/>
  <c r="I1982" i="4"/>
  <c r="J1982" i="4"/>
  <c r="G1983" i="4"/>
  <c r="H1983" i="4"/>
  <c r="I1983" i="4"/>
  <c r="J1983" i="4"/>
  <c r="G1984" i="4"/>
  <c r="H1984" i="4"/>
  <c r="I1984" i="4"/>
  <c r="J1984" i="4"/>
  <c r="G1985" i="4"/>
  <c r="H1985" i="4"/>
  <c r="I1985" i="4"/>
  <c r="J1985" i="4"/>
  <c r="G1986" i="4"/>
  <c r="H1986" i="4"/>
  <c r="I1986" i="4"/>
  <c r="J1986" i="4"/>
  <c r="G1987" i="4"/>
  <c r="H1987" i="4"/>
  <c r="I1987" i="4"/>
  <c r="J1987" i="4"/>
  <c r="G1988" i="4"/>
  <c r="H1988" i="4"/>
  <c r="I1988" i="4"/>
  <c r="J1988" i="4"/>
  <c r="G1989" i="4"/>
  <c r="H1989" i="4"/>
  <c r="I1989" i="4"/>
  <c r="J1989" i="4"/>
  <c r="G1990" i="4"/>
  <c r="H1990" i="4"/>
  <c r="I1990" i="4"/>
  <c r="G1991" i="4"/>
  <c r="H1991" i="4"/>
  <c r="I1991" i="4"/>
  <c r="J1991" i="4"/>
  <c r="G1992" i="4"/>
  <c r="H1992" i="4"/>
  <c r="I1992" i="4"/>
  <c r="J1992" i="4"/>
  <c r="G1993" i="4"/>
  <c r="H1993" i="4"/>
  <c r="I1993" i="4"/>
  <c r="J1993" i="4"/>
  <c r="G1994" i="4"/>
  <c r="H1994" i="4"/>
  <c r="I1994" i="4"/>
  <c r="J1994" i="4"/>
  <c r="G1995" i="4"/>
  <c r="H1995" i="4"/>
  <c r="I1995" i="4"/>
  <c r="J1995" i="4"/>
  <c r="G1996" i="4"/>
  <c r="H1996" i="4"/>
  <c r="I1996" i="4"/>
  <c r="G1997" i="4"/>
  <c r="H1997" i="4"/>
  <c r="I1997" i="4"/>
  <c r="J1997" i="4"/>
  <c r="G1998" i="4"/>
  <c r="H1998" i="4"/>
  <c r="I1998" i="4"/>
  <c r="J1998" i="4"/>
  <c r="G1999" i="4"/>
  <c r="H1999" i="4"/>
  <c r="I1999" i="4"/>
  <c r="J1999" i="4"/>
  <c r="G2000" i="4"/>
  <c r="H2000" i="4"/>
  <c r="I2000" i="4"/>
  <c r="J2000" i="4"/>
  <c r="G2001" i="4"/>
  <c r="H2001" i="4"/>
  <c r="I2001" i="4"/>
  <c r="J2001" i="4"/>
  <c r="G2002" i="4"/>
  <c r="H2002" i="4"/>
  <c r="I2002" i="4"/>
  <c r="J2002" i="4"/>
  <c r="G2003" i="4"/>
  <c r="H2003" i="4"/>
  <c r="I2003" i="4"/>
  <c r="J2003" i="4"/>
  <c r="G2004" i="4"/>
  <c r="H2004" i="4"/>
  <c r="I2004" i="4"/>
  <c r="J2004" i="4"/>
  <c r="G2005" i="4"/>
  <c r="H2005" i="4"/>
  <c r="I2005" i="4"/>
  <c r="G2006" i="4"/>
  <c r="H2006" i="4"/>
  <c r="I2006" i="4"/>
  <c r="J2006" i="4"/>
  <c r="G2007" i="4"/>
  <c r="H2007" i="4"/>
  <c r="I2007" i="4"/>
  <c r="J2007" i="4"/>
  <c r="G2008" i="4"/>
  <c r="H2008" i="4"/>
  <c r="I2008" i="4"/>
  <c r="J2008" i="4"/>
  <c r="G2009" i="4"/>
  <c r="H2009" i="4"/>
  <c r="I2009" i="4"/>
  <c r="J2009" i="4"/>
  <c r="G2010" i="4"/>
  <c r="H2010" i="4"/>
  <c r="I2010" i="4"/>
  <c r="J2010" i="4"/>
  <c r="G2011" i="4"/>
  <c r="H2011" i="4"/>
  <c r="I2011" i="4"/>
  <c r="J2011" i="4"/>
  <c r="G2012" i="4"/>
  <c r="H2012" i="4"/>
  <c r="I2012" i="4"/>
  <c r="J2012" i="4"/>
  <c r="G2013" i="4"/>
  <c r="H2013" i="4"/>
  <c r="I2013" i="4"/>
  <c r="J2013" i="4"/>
  <c r="G2014" i="4"/>
  <c r="H2014" i="4"/>
  <c r="I2014" i="4"/>
  <c r="J2014" i="4"/>
  <c r="G2015" i="4"/>
  <c r="H2015" i="4"/>
  <c r="I2015" i="4"/>
  <c r="J2015" i="4"/>
  <c r="G2016" i="4"/>
  <c r="H2016" i="4"/>
  <c r="I2016" i="4"/>
  <c r="J2016" i="4"/>
  <c r="G2017" i="4"/>
  <c r="H2017" i="4"/>
  <c r="I2017" i="4"/>
  <c r="J2017" i="4"/>
  <c r="G2018" i="4"/>
  <c r="H2018" i="4"/>
  <c r="I2018" i="4"/>
  <c r="J2018" i="4"/>
  <c r="G2019" i="4"/>
  <c r="H2019" i="4"/>
  <c r="I2019" i="4"/>
  <c r="J2019" i="4"/>
  <c r="G2020" i="4"/>
  <c r="H2020" i="4"/>
  <c r="I2020" i="4"/>
  <c r="J2020" i="4"/>
  <c r="G2021" i="4"/>
  <c r="H2021" i="4"/>
  <c r="I2021" i="4"/>
  <c r="G2022" i="4"/>
  <c r="H2022" i="4"/>
  <c r="I2022" i="4"/>
  <c r="J2022" i="4"/>
  <c r="G2023" i="4"/>
  <c r="H2023" i="4"/>
  <c r="I2023" i="4"/>
  <c r="J2023" i="4"/>
  <c r="G2024" i="4"/>
  <c r="H2024" i="4"/>
  <c r="I2024" i="4"/>
  <c r="J2024" i="4"/>
  <c r="G2025" i="4"/>
  <c r="H2025" i="4"/>
  <c r="I2025" i="4"/>
  <c r="J2025" i="4"/>
  <c r="G2026" i="4"/>
  <c r="H2026" i="4"/>
  <c r="I2026" i="4"/>
  <c r="J2026" i="4"/>
  <c r="G2027" i="4"/>
  <c r="H2027" i="4"/>
  <c r="I2027" i="4"/>
  <c r="J2027" i="4"/>
  <c r="G2028" i="4"/>
  <c r="H2028" i="4"/>
  <c r="I2028" i="4"/>
  <c r="J2028" i="4"/>
  <c r="G2029" i="4"/>
  <c r="H2029" i="4"/>
  <c r="I2029" i="4"/>
  <c r="J2029" i="4"/>
  <c r="G2030" i="4"/>
  <c r="H2030" i="4"/>
  <c r="I2030" i="4"/>
  <c r="J2030" i="4"/>
  <c r="G2031" i="4"/>
  <c r="H2031" i="4"/>
  <c r="I2031" i="4"/>
  <c r="J2031" i="4"/>
  <c r="G2032" i="4"/>
  <c r="H2032" i="4"/>
  <c r="I2032" i="4"/>
  <c r="J2032" i="4"/>
  <c r="G2033" i="4"/>
  <c r="H2033" i="4"/>
  <c r="I2033" i="4"/>
  <c r="J2033" i="4"/>
  <c r="G2034" i="4"/>
  <c r="H2034" i="4"/>
  <c r="I2034" i="4"/>
  <c r="J2034" i="4"/>
  <c r="G2035" i="4"/>
  <c r="H2035" i="4"/>
  <c r="I2035" i="4"/>
  <c r="G2036" i="4"/>
  <c r="H2036" i="4"/>
  <c r="I2036" i="4"/>
  <c r="J2036" i="4"/>
  <c r="G2037" i="4"/>
  <c r="H2037" i="4"/>
  <c r="I2037" i="4"/>
  <c r="J2037" i="4"/>
  <c r="G2038" i="4"/>
  <c r="H2038" i="4"/>
  <c r="I2038" i="4"/>
  <c r="J2038" i="4"/>
  <c r="G2039" i="4"/>
  <c r="H2039" i="4"/>
  <c r="I2039" i="4"/>
  <c r="J2039" i="4"/>
  <c r="G2040" i="4"/>
  <c r="H2040" i="4"/>
  <c r="I2040" i="4"/>
  <c r="J2040" i="4"/>
  <c r="G2041" i="4"/>
  <c r="H2041" i="4"/>
  <c r="I2041" i="4"/>
  <c r="J2041" i="4"/>
  <c r="G2042" i="4"/>
  <c r="H2042" i="4"/>
  <c r="I2042" i="4"/>
  <c r="J2042" i="4"/>
  <c r="G2043" i="4"/>
  <c r="H2043" i="4"/>
  <c r="I2043" i="4"/>
  <c r="G2044" i="4"/>
  <c r="H2044" i="4"/>
  <c r="I2044" i="4"/>
  <c r="J2044" i="4"/>
  <c r="G2045" i="4"/>
  <c r="H2045" i="4"/>
  <c r="I2045" i="4"/>
  <c r="J2045" i="4"/>
  <c r="G2046" i="4"/>
  <c r="H2046" i="4"/>
  <c r="I2046" i="4"/>
  <c r="J2046" i="4"/>
  <c r="G2047" i="4"/>
  <c r="H2047" i="4"/>
  <c r="I2047" i="4"/>
  <c r="J2047" i="4"/>
  <c r="G2048" i="4"/>
  <c r="H2048" i="4"/>
  <c r="I2048" i="4"/>
  <c r="J2048" i="4"/>
  <c r="G2049" i="4"/>
  <c r="H2049" i="4"/>
  <c r="I2049" i="4"/>
  <c r="J2049" i="4"/>
  <c r="G2050" i="4"/>
  <c r="H2050" i="4"/>
  <c r="I2050" i="4"/>
  <c r="J2050" i="4"/>
  <c r="G2051" i="4"/>
  <c r="H2051" i="4"/>
  <c r="I2051" i="4"/>
  <c r="J2051" i="4"/>
  <c r="G2052" i="4"/>
  <c r="H2052" i="4"/>
  <c r="I2052" i="4"/>
  <c r="J2052" i="4"/>
  <c r="G2053" i="4"/>
  <c r="H2053" i="4"/>
  <c r="I2053" i="4"/>
  <c r="J2053" i="4"/>
  <c r="G2054" i="4"/>
  <c r="H2054" i="4"/>
  <c r="I2054" i="4"/>
  <c r="J2054" i="4"/>
  <c r="G2055" i="4"/>
  <c r="H2055" i="4"/>
  <c r="I2055" i="4"/>
  <c r="J2055" i="4"/>
  <c r="G2056" i="4"/>
  <c r="H2056" i="4"/>
  <c r="I2056" i="4"/>
  <c r="J2056" i="4"/>
  <c r="G2057" i="4"/>
  <c r="H2057" i="4"/>
  <c r="I2057" i="4"/>
  <c r="G2058" i="4"/>
  <c r="H2058" i="4"/>
  <c r="I2058" i="4"/>
  <c r="J2058" i="4"/>
  <c r="G2059" i="4"/>
  <c r="H2059" i="4"/>
  <c r="I2059" i="4"/>
  <c r="J2059" i="4"/>
  <c r="G2060" i="4"/>
  <c r="H2060" i="4"/>
  <c r="I2060" i="4"/>
  <c r="J2060" i="4"/>
  <c r="G2061" i="4"/>
  <c r="H2061" i="4"/>
  <c r="I2061" i="4"/>
  <c r="J2061" i="4"/>
  <c r="G2062" i="4"/>
  <c r="H2062" i="4"/>
  <c r="I2062" i="4"/>
  <c r="J2062" i="4"/>
  <c r="G2063" i="4"/>
  <c r="H2063" i="4"/>
  <c r="I2063" i="4"/>
  <c r="J2063" i="4"/>
  <c r="G2064" i="4"/>
  <c r="H2064" i="4"/>
  <c r="I2064" i="4"/>
  <c r="G2065" i="4"/>
  <c r="H2065" i="4"/>
  <c r="I2065" i="4"/>
  <c r="J2065" i="4"/>
  <c r="G2066" i="4"/>
  <c r="H2066" i="4"/>
  <c r="I2066" i="4"/>
  <c r="J2066" i="4"/>
  <c r="G2067" i="4"/>
  <c r="H2067" i="4"/>
  <c r="I2067" i="4"/>
  <c r="J2067" i="4"/>
  <c r="G2068" i="4"/>
  <c r="H2068" i="4"/>
  <c r="I2068" i="4"/>
  <c r="J2068" i="4"/>
  <c r="G2069" i="4"/>
  <c r="H2069" i="4"/>
  <c r="I2069" i="4"/>
  <c r="J2069" i="4"/>
  <c r="G2070" i="4"/>
  <c r="H2070" i="4"/>
  <c r="I2070" i="4"/>
  <c r="J2070" i="4"/>
  <c r="G2071" i="4"/>
  <c r="H2071" i="4"/>
  <c r="I2071" i="4"/>
  <c r="J2071" i="4"/>
  <c r="G2072" i="4"/>
  <c r="H2072" i="4"/>
  <c r="I2072" i="4"/>
  <c r="J2072" i="4"/>
  <c r="G2073" i="4"/>
  <c r="H2073" i="4"/>
  <c r="I2073" i="4"/>
  <c r="J2073" i="4"/>
  <c r="G2074" i="4"/>
  <c r="H2074" i="4"/>
  <c r="I2074" i="4"/>
  <c r="J2074" i="4"/>
  <c r="G2075" i="4"/>
  <c r="H2075" i="4"/>
  <c r="I2075" i="4"/>
  <c r="J2075" i="4"/>
  <c r="G2076" i="4"/>
  <c r="H2076" i="4"/>
  <c r="I2076" i="4"/>
  <c r="J2076" i="4"/>
  <c r="G2077" i="4"/>
  <c r="H2077" i="4"/>
  <c r="I2077" i="4"/>
  <c r="G2078" i="4"/>
  <c r="H2078" i="4"/>
  <c r="I2078" i="4"/>
  <c r="J2078" i="4"/>
  <c r="G2079" i="4"/>
  <c r="H2079" i="4"/>
  <c r="I2079" i="4"/>
  <c r="J2079" i="4"/>
  <c r="G2080" i="4"/>
  <c r="H2080" i="4"/>
  <c r="I2080" i="4"/>
  <c r="J2080" i="4"/>
  <c r="G2081" i="4"/>
  <c r="H2081" i="4"/>
  <c r="I2081" i="4"/>
  <c r="J2081" i="4"/>
  <c r="G2082" i="4"/>
  <c r="H2082" i="4"/>
  <c r="I2082" i="4"/>
  <c r="J2082" i="4"/>
  <c r="G2083" i="4"/>
  <c r="H2083" i="4"/>
  <c r="I2083" i="4"/>
  <c r="J2083" i="4"/>
  <c r="G2084" i="4"/>
  <c r="H2084" i="4"/>
  <c r="I2084" i="4"/>
  <c r="G2085" i="4"/>
  <c r="H2085" i="4"/>
  <c r="I2085" i="4"/>
  <c r="J2085" i="4"/>
  <c r="G2086" i="4"/>
  <c r="H2086" i="4"/>
  <c r="I2086" i="4"/>
  <c r="J2086" i="4"/>
  <c r="G2087" i="4"/>
  <c r="H2087" i="4"/>
  <c r="I2087" i="4"/>
  <c r="J2087" i="4"/>
  <c r="G2088" i="4"/>
  <c r="H2088" i="4"/>
  <c r="I2088" i="4"/>
  <c r="J2088" i="4"/>
  <c r="G2089" i="4"/>
  <c r="H2089" i="4"/>
  <c r="I2089" i="4"/>
  <c r="J2089" i="4"/>
  <c r="G2090" i="4"/>
  <c r="H2090" i="4"/>
  <c r="I2090" i="4"/>
  <c r="J2090" i="4"/>
  <c r="G2091" i="4"/>
  <c r="H2091" i="4"/>
  <c r="I2091" i="4"/>
  <c r="J2091" i="4"/>
  <c r="G2092" i="4"/>
  <c r="H2092" i="4"/>
  <c r="I2092" i="4"/>
  <c r="J2092" i="4"/>
  <c r="G2093" i="4"/>
  <c r="H2093" i="4"/>
  <c r="I2093" i="4"/>
  <c r="J2093" i="4"/>
  <c r="G2094" i="4"/>
  <c r="H2094" i="4"/>
  <c r="I2094" i="4"/>
  <c r="J2094" i="4"/>
  <c r="G2095" i="4"/>
  <c r="H2095" i="4"/>
  <c r="I2095" i="4"/>
  <c r="J2095" i="4"/>
  <c r="G2096" i="4"/>
  <c r="H2096" i="4"/>
  <c r="I2096" i="4"/>
  <c r="J2096" i="4"/>
  <c r="G2097" i="4"/>
  <c r="H2097" i="4"/>
  <c r="I2097" i="4"/>
  <c r="G2098" i="4"/>
  <c r="H2098" i="4"/>
  <c r="I2098" i="4"/>
  <c r="J2098" i="4"/>
  <c r="G2099" i="4"/>
  <c r="H2099" i="4"/>
  <c r="I2099" i="4"/>
  <c r="J2099" i="4"/>
  <c r="G2100" i="4"/>
  <c r="H2100" i="4"/>
  <c r="I2100" i="4"/>
  <c r="J2100" i="4"/>
  <c r="G2101" i="4"/>
  <c r="H2101" i="4"/>
  <c r="I2101" i="4"/>
  <c r="J2101" i="4"/>
  <c r="G2102" i="4"/>
  <c r="H2102" i="4"/>
  <c r="I2102" i="4"/>
  <c r="J2102" i="4"/>
  <c r="G2103" i="4"/>
  <c r="H2103" i="4"/>
  <c r="I2103" i="4"/>
  <c r="J2103" i="4"/>
  <c r="G2104" i="4"/>
  <c r="H2104" i="4"/>
  <c r="I2104" i="4"/>
  <c r="J2104" i="4"/>
  <c r="G2105" i="4"/>
  <c r="H2105" i="4"/>
  <c r="I2105" i="4"/>
  <c r="G2106" i="4"/>
  <c r="H2106" i="4"/>
  <c r="I2106" i="4"/>
  <c r="J2106" i="4"/>
  <c r="G2107" i="4"/>
  <c r="H2107" i="4"/>
  <c r="I2107" i="4"/>
  <c r="J2107" i="4"/>
  <c r="G2108" i="4"/>
  <c r="H2108" i="4"/>
  <c r="I2108" i="4"/>
  <c r="J2108" i="4"/>
  <c r="G2109" i="4"/>
  <c r="H2109" i="4"/>
  <c r="I2109" i="4"/>
  <c r="J2109" i="4"/>
  <c r="G2110" i="4"/>
  <c r="H2110" i="4"/>
  <c r="I2110" i="4"/>
  <c r="J2110" i="4"/>
  <c r="G2111" i="4"/>
  <c r="H2111" i="4"/>
  <c r="I2111" i="4"/>
  <c r="J2111" i="4"/>
  <c r="G2112" i="4"/>
  <c r="H2112" i="4"/>
  <c r="I2112" i="4"/>
  <c r="J2112" i="4"/>
  <c r="G2113" i="4"/>
  <c r="H2113" i="4"/>
  <c r="I2113" i="4"/>
  <c r="J2113" i="4"/>
  <c r="G2114" i="4"/>
  <c r="H2114" i="4"/>
  <c r="I2114" i="4"/>
  <c r="J2114" i="4"/>
  <c r="G2115" i="4"/>
  <c r="H2115" i="4"/>
  <c r="I2115" i="4"/>
  <c r="J2115" i="4"/>
  <c r="G2116" i="4"/>
  <c r="H2116" i="4"/>
  <c r="I2116" i="4"/>
  <c r="J2116" i="4"/>
  <c r="G2117" i="4"/>
  <c r="H2117" i="4"/>
  <c r="I2117" i="4"/>
  <c r="J2117" i="4"/>
  <c r="G2118" i="4"/>
  <c r="H2118" i="4"/>
  <c r="I2118" i="4"/>
  <c r="G2119" i="4"/>
  <c r="H2119" i="4"/>
  <c r="I2119" i="4"/>
  <c r="J2119" i="4"/>
  <c r="G2120" i="4"/>
  <c r="H2120" i="4"/>
  <c r="I2120" i="4"/>
  <c r="J2120" i="4"/>
  <c r="G2121" i="4"/>
  <c r="H2121" i="4"/>
  <c r="I2121" i="4"/>
  <c r="J2121" i="4"/>
  <c r="G2122" i="4"/>
  <c r="H2122" i="4"/>
  <c r="I2122" i="4"/>
  <c r="J2122" i="4"/>
  <c r="G2123" i="4"/>
  <c r="H2123" i="4"/>
  <c r="I2123" i="4"/>
  <c r="J2123" i="4"/>
  <c r="G2124" i="4"/>
  <c r="H2124" i="4"/>
  <c r="I2124" i="4"/>
  <c r="G2125" i="4"/>
  <c r="H2125" i="4"/>
  <c r="I2125" i="4"/>
  <c r="J2125" i="4"/>
  <c r="G2126" i="4"/>
  <c r="H2126" i="4"/>
  <c r="I2126" i="4"/>
  <c r="J2126" i="4"/>
  <c r="G2127" i="4"/>
  <c r="H2127" i="4"/>
  <c r="I2127" i="4"/>
  <c r="J2127" i="4"/>
  <c r="G2128" i="4"/>
  <c r="H2128" i="4"/>
  <c r="I2128" i="4"/>
  <c r="J2128" i="4"/>
  <c r="G2129" i="4"/>
  <c r="H2129" i="4"/>
  <c r="I2129" i="4"/>
  <c r="J2129" i="4"/>
  <c r="G2130" i="4"/>
  <c r="H2130" i="4"/>
  <c r="I2130" i="4"/>
  <c r="J2130" i="4"/>
  <c r="G2131" i="4"/>
  <c r="H2131" i="4"/>
  <c r="I2131" i="4"/>
  <c r="J2131" i="4"/>
  <c r="G2132" i="4"/>
  <c r="H2132" i="4"/>
  <c r="I2132" i="4"/>
  <c r="J2132" i="4"/>
  <c r="G2133" i="4"/>
  <c r="H2133" i="4"/>
  <c r="I2133" i="4"/>
  <c r="J2133" i="4"/>
  <c r="G2134" i="4"/>
  <c r="H2134" i="4"/>
  <c r="I2134" i="4"/>
  <c r="J2134" i="4"/>
  <c r="G2135" i="4"/>
  <c r="H2135" i="4"/>
  <c r="I2135" i="4"/>
  <c r="J2135" i="4"/>
  <c r="G2136" i="4"/>
  <c r="H2136" i="4"/>
  <c r="I2136" i="4"/>
  <c r="J2136" i="4"/>
  <c r="G2137" i="4"/>
  <c r="H2137" i="4"/>
  <c r="I2137" i="4"/>
  <c r="J2137" i="4"/>
  <c r="G2138" i="4"/>
  <c r="H2138" i="4"/>
  <c r="I2138" i="4"/>
  <c r="J2138" i="4"/>
  <c r="G2139" i="4"/>
  <c r="H2139" i="4"/>
  <c r="I2139" i="4"/>
  <c r="J2139" i="4"/>
  <c r="G2140" i="4"/>
  <c r="H2140" i="4"/>
  <c r="I2140" i="4"/>
  <c r="J2140" i="4"/>
  <c r="G2141" i="4"/>
  <c r="H2141" i="4"/>
  <c r="I2141" i="4"/>
  <c r="G2142" i="4"/>
  <c r="H2142" i="4"/>
  <c r="I2142" i="4"/>
  <c r="J2142" i="4"/>
  <c r="G2143" i="4"/>
  <c r="H2143" i="4"/>
  <c r="I2143" i="4"/>
  <c r="J2143" i="4"/>
  <c r="G2144" i="4"/>
  <c r="H2144" i="4"/>
  <c r="I2144" i="4"/>
  <c r="J2144" i="4"/>
  <c r="G2145" i="4"/>
  <c r="H2145" i="4"/>
  <c r="I2145" i="4"/>
  <c r="J2145" i="4"/>
  <c r="G2146" i="4"/>
  <c r="H2146" i="4"/>
  <c r="I2146" i="4"/>
  <c r="J2146" i="4"/>
  <c r="G2147" i="4"/>
  <c r="H2147" i="4"/>
  <c r="I2147" i="4"/>
  <c r="J2147" i="4"/>
  <c r="G2148" i="4"/>
  <c r="H2148" i="4"/>
  <c r="I2148" i="4"/>
  <c r="J2148" i="4"/>
  <c r="G2149" i="4"/>
  <c r="H2149" i="4"/>
  <c r="I2149" i="4"/>
  <c r="J2149" i="4"/>
  <c r="G2150" i="4"/>
  <c r="H2150" i="4"/>
  <c r="I2150" i="4"/>
  <c r="J2150" i="4"/>
  <c r="G2151" i="4"/>
  <c r="H2151" i="4"/>
  <c r="I2151" i="4"/>
  <c r="J2151" i="4"/>
  <c r="G2152" i="4"/>
  <c r="H2152" i="4"/>
  <c r="I2152" i="4"/>
  <c r="J2152" i="4"/>
  <c r="G2153" i="4"/>
  <c r="H2153" i="4"/>
  <c r="I2153" i="4"/>
  <c r="J2153" i="4"/>
  <c r="G2154" i="4"/>
  <c r="H2154" i="4"/>
  <c r="I2154" i="4"/>
  <c r="J2154" i="4"/>
  <c r="G2155" i="4"/>
  <c r="H2155" i="4"/>
  <c r="I2155" i="4"/>
  <c r="G2156" i="4"/>
  <c r="H2156" i="4"/>
  <c r="I2156" i="4"/>
  <c r="J2156" i="4"/>
  <c r="G2157" i="4"/>
  <c r="H2157" i="4"/>
  <c r="I2157" i="4"/>
  <c r="J2157" i="4"/>
  <c r="G2158" i="4"/>
  <c r="H2158" i="4"/>
  <c r="I2158" i="4"/>
  <c r="J2158" i="4"/>
  <c r="G2159" i="4"/>
  <c r="H2159" i="4"/>
  <c r="I2159" i="4"/>
  <c r="J2159" i="4"/>
  <c r="G2160" i="4"/>
  <c r="H2160" i="4"/>
  <c r="I2160" i="4"/>
  <c r="J2160" i="4"/>
  <c r="G2161" i="4"/>
  <c r="H2161" i="4"/>
  <c r="I2161" i="4"/>
  <c r="J2161" i="4"/>
  <c r="G2162" i="4"/>
  <c r="H2162" i="4"/>
  <c r="I2162" i="4"/>
  <c r="J2162" i="4"/>
  <c r="G2163" i="4"/>
  <c r="H2163" i="4"/>
  <c r="I2163" i="4"/>
  <c r="J2163" i="4"/>
  <c r="G2164" i="4"/>
  <c r="H2164" i="4"/>
  <c r="I2164" i="4"/>
  <c r="J2164" i="4"/>
  <c r="G2165" i="4"/>
  <c r="H2165" i="4"/>
  <c r="I2165" i="4"/>
  <c r="J2165" i="4"/>
  <c r="G2166" i="4"/>
  <c r="H2166" i="4"/>
  <c r="I2166" i="4"/>
  <c r="J2166" i="4"/>
  <c r="G2167" i="4"/>
  <c r="H2167" i="4"/>
  <c r="I2167" i="4"/>
  <c r="J2167" i="4"/>
  <c r="G2168" i="4"/>
  <c r="H2168" i="4"/>
  <c r="I2168" i="4"/>
  <c r="J2168" i="4"/>
  <c r="G2169" i="4"/>
  <c r="H2169" i="4"/>
  <c r="I2169" i="4"/>
  <c r="J2169" i="4"/>
  <c r="G2170" i="4"/>
  <c r="H2170" i="4"/>
  <c r="I2170" i="4"/>
  <c r="J2170" i="4"/>
  <c r="G2171" i="4"/>
  <c r="H2171" i="4"/>
  <c r="I2171" i="4"/>
  <c r="G2172" i="4"/>
  <c r="H2172" i="4"/>
  <c r="I2172" i="4"/>
  <c r="J2172" i="4"/>
  <c r="G2173" i="4"/>
  <c r="H2173" i="4"/>
  <c r="I2173" i="4"/>
  <c r="J2173" i="4"/>
  <c r="G2174" i="4"/>
  <c r="H2174" i="4"/>
  <c r="I2174" i="4"/>
  <c r="J2174" i="4"/>
  <c r="G2175" i="4"/>
  <c r="H2175" i="4"/>
  <c r="I2175" i="4"/>
  <c r="J2175" i="4"/>
  <c r="G2176" i="4"/>
  <c r="H2176" i="4"/>
  <c r="I2176" i="4"/>
  <c r="J2176" i="4"/>
  <c r="G2177" i="4"/>
  <c r="H2177" i="4"/>
  <c r="I2177" i="4"/>
  <c r="J2177" i="4"/>
  <c r="G2178" i="4"/>
  <c r="H2178" i="4"/>
  <c r="I2178" i="4"/>
  <c r="J2178" i="4"/>
  <c r="G2179" i="4"/>
  <c r="H2179" i="4"/>
  <c r="I2179" i="4"/>
  <c r="G2180" i="4"/>
  <c r="H2180" i="4"/>
  <c r="I2180" i="4"/>
  <c r="J2180" i="4"/>
  <c r="G2181" i="4"/>
  <c r="H2181" i="4"/>
  <c r="I2181" i="4"/>
  <c r="J2181" i="4"/>
  <c r="G2182" i="4"/>
  <c r="H2182" i="4"/>
  <c r="I2182" i="4"/>
  <c r="J2182" i="4"/>
  <c r="G2183" i="4"/>
  <c r="H2183" i="4"/>
  <c r="I2183" i="4"/>
  <c r="J2183" i="4"/>
  <c r="G2184" i="4"/>
  <c r="H2184" i="4"/>
  <c r="I2184" i="4"/>
  <c r="J2184" i="4"/>
  <c r="G2185" i="4"/>
  <c r="H2185" i="4"/>
  <c r="I2185" i="4"/>
  <c r="J2185" i="4"/>
  <c r="G2186" i="4"/>
  <c r="H2186" i="4"/>
  <c r="I2186" i="4"/>
  <c r="J2186" i="4"/>
  <c r="G2187" i="4"/>
  <c r="H2187" i="4"/>
  <c r="I2187" i="4"/>
  <c r="J2187" i="4"/>
  <c r="G2188" i="4"/>
  <c r="H2188" i="4"/>
  <c r="I2188" i="4"/>
  <c r="J2188" i="4"/>
  <c r="G2189" i="4"/>
  <c r="H2189" i="4"/>
  <c r="I2189" i="4"/>
  <c r="J2189" i="4"/>
  <c r="G2190" i="4"/>
  <c r="H2190" i="4"/>
  <c r="I2190" i="4"/>
  <c r="J2190" i="4"/>
  <c r="G2191" i="4"/>
  <c r="H2191" i="4"/>
  <c r="I2191" i="4"/>
  <c r="J2191" i="4"/>
  <c r="G2192" i="4"/>
  <c r="H2192" i="4"/>
  <c r="I2192" i="4"/>
  <c r="G2193" i="4"/>
  <c r="H2193" i="4"/>
  <c r="I2193" i="4"/>
  <c r="J2193" i="4"/>
  <c r="G2194" i="4"/>
  <c r="H2194" i="4"/>
  <c r="I2194" i="4"/>
  <c r="J2194" i="4"/>
  <c r="G2195" i="4"/>
  <c r="H2195" i="4"/>
  <c r="I2195" i="4"/>
  <c r="J2195" i="4"/>
  <c r="G2196" i="4"/>
  <c r="H2196" i="4"/>
  <c r="I2196" i="4"/>
  <c r="J2196" i="4"/>
  <c r="G2197" i="4"/>
  <c r="H2197" i="4"/>
  <c r="I2197" i="4"/>
  <c r="J2197" i="4"/>
  <c r="G2198" i="4"/>
  <c r="H2198" i="4"/>
  <c r="I2198" i="4"/>
  <c r="J2198" i="4"/>
  <c r="G2199" i="4"/>
  <c r="H2199" i="4"/>
  <c r="I2199" i="4"/>
  <c r="J2199" i="4"/>
  <c r="G2200" i="4"/>
  <c r="H2200" i="4"/>
  <c r="I2200" i="4"/>
  <c r="J2200" i="4"/>
  <c r="G2201" i="4"/>
  <c r="H2201" i="4"/>
  <c r="I2201" i="4"/>
  <c r="J2201" i="4"/>
  <c r="G2202" i="4"/>
  <c r="H2202" i="4"/>
  <c r="I2202" i="4"/>
  <c r="J2202" i="4"/>
  <c r="G2203" i="4"/>
  <c r="H2203" i="4"/>
  <c r="I2203" i="4"/>
  <c r="J2203" i="4"/>
  <c r="G2204" i="4"/>
  <c r="H2204" i="4"/>
  <c r="I2204" i="4"/>
  <c r="J2204" i="4"/>
  <c r="G2205" i="4"/>
  <c r="H2205" i="4"/>
  <c r="I2205" i="4"/>
  <c r="J2205" i="4"/>
  <c r="G2206" i="4"/>
  <c r="H2206" i="4"/>
  <c r="I2206" i="4"/>
  <c r="J2206" i="4"/>
  <c r="G2207" i="4"/>
  <c r="H2207" i="4"/>
  <c r="I2207" i="4"/>
  <c r="J2207" i="4"/>
  <c r="G2208" i="4"/>
  <c r="H2208" i="4"/>
  <c r="I2208" i="4"/>
  <c r="J2208" i="4"/>
  <c r="G2209" i="4"/>
  <c r="H2209" i="4"/>
  <c r="I2209" i="4"/>
  <c r="J2209" i="4"/>
  <c r="G2210" i="4"/>
  <c r="H2210" i="4"/>
  <c r="I2210" i="4"/>
  <c r="J2210" i="4"/>
  <c r="G2211" i="4"/>
  <c r="H2211" i="4"/>
  <c r="I2211" i="4"/>
  <c r="J2211" i="4"/>
  <c r="G2212" i="4"/>
  <c r="H2212" i="4"/>
  <c r="I2212" i="4"/>
  <c r="J2212" i="4"/>
  <c r="G2213" i="4"/>
  <c r="H2213" i="4"/>
  <c r="I2213" i="4"/>
  <c r="J2213" i="4"/>
  <c r="G2214" i="4"/>
  <c r="H2214" i="4"/>
  <c r="I2214" i="4"/>
  <c r="J2214" i="4"/>
  <c r="G2215" i="4"/>
  <c r="H2215" i="4"/>
  <c r="I2215" i="4"/>
  <c r="J2215" i="4"/>
  <c r="G2216" i="4"/>
  <c r="H2216" i="4"/>
  <c r="I2216" i="4"/>
  <c r="J2216" i="4"/>
  <c r="G2217" i="4"/>
  <c r="H2217" i="4"/>
  <c r="I2217" i="4"/>
  <c r="J2217" i="4"/>
  <c r="G2218" i="4"/>
  <c r="H2218" i="4"/>
  <c r="I2218" i="4"/>
  <c r="J2218" i="4"/>
  <c r="G2219" i="4"/>
  <c r="H2219" i="4"/>
  <c r="I2219" i="4"/>
  <c r="J2219" i="4"/>
  <c r="G2220" i="4"/>
  <c r="H2220" i="4"/>
  <c r="I2220" i="4"/>
  <c r="J2220" i="4"/>
  <c r="G2221" i="4"/>
  <c r="H2221" i="4"/>
  <c r="I2221" i="4"/>
  <c r="J2221" i="4"/>
  <c r="G2222" i="4"/>
  <c r="H2222" i="4"/>
  <c r="I2222" i="4"/>
  <c r="J2222" i="4"/>
  <c r="G2223" i="4"/>
  <c r="H2223" i="4"/>
  <c r="I2223" i="4"/>
  <c r="J2223" i="4"/>
  <c r="G2224" i="4"/>
  <c r="H2224" i="4"/>
  <c r="I2224" i="4"/>
  <c r="J2224" i="4"/>
  <c r="G2225" i="4"/>
  <c r="H2225" i="4"/>
  <c r="I2225" i="4"/>
  <c r="J2225" i="4"/>
  <c r="G2226" i="4"/>
  <c r="H2226" i="4"/>
  <c r="I2226" i="4"/>
  <c r="J2226" i="4"/>
  <c r="G2227" i="4"/>
  <c r="H2227" i="4"/>
  <c r="I2227" i="4"/>
  <c r="J2227" i="4"/>
  <c r="G2228" i="4"/>
  <c r="H2228" i="4"/>
  <c r="I2228" i="4"/>
  <c r="J2228" i="4"/>
  <c r="G2229" i="4"/>
  <c r="H2229" i="4"/>
  <c r="I2229" i="4"/>
  <c r="J2229" i="4"/>
  <c r="G2230" i="4"/>
  <c r="H2230" i="4"/>
  <c r="I2230" i="4"/>
  <c r="J2230" i="4"/>
  <c r="G2231" i="4"/>
  <c r="H2231" i="4"/>
  <c r="I2231" i="4"/>
  <c r="J2231" i="4"/>
  <c r="G2232" i="4"/>
  <c r="H2232" i="4"/>
  <c r="I2232" i="4"/>
  <c r="J2232" i="4"/>
  <c r="G2233" i="4"/>
  <c r="H2233" i="4"/>
  <c r="I2233" i="4"/>
  <c r="J2233" i="4"/>
  <c r="G2234" i="4"/>
  <c r="H2234" i="4"/>
  <c r="I2234" i="4"/>
  <c r="J2234" i="4"/>
  <c r="G2235" i="4"/>
  <c r="H2235" i="4"/>
  <c r="I2235" i="4"/>
  <c r="J2235" i="4"/>
  <c r="G2236" i="4"/>
  <c r="H2236" i="4"/>
  <c r="I2236" i="4"/>
  <c r="J2236" i="4"/>
  <c r="G2237" i="4"/>
  <c r="H2237" i="4"/>
  <c r="I2237" i="4"/>
  <c r="J2237" i="4"/>
  <c r="G2238" i="4"/>
  <c r="H2238" i="4"/>
  <c r="I2238" i="4"/>
  <c r="J2238" i="4"/>
  <c r="G2239" i="4"/>
  <c r="H2239" i="4"/>
  <c r="I2239" i="4"/>
  <c r="J2239" i="4"/>
  <c r="G2240" i="4"/>
  <c r="H2240" i="4"/>
  <c r="I2240" i="4"/>
  <c r="J2240" i="4"/>
  <c r="G2241" i="4"/>
  <c r="H2241" i="4"/>
  <c r="I2241" i="4"/>
  <c r="J2241" i="4"/>
  <c r="G2242" i="4"/>
  <c r="H2242" i="4"/>
  <c r="I2242" i="4"/>
  <c r="J2242" i="4"/>
  <c r="G2243" i="4"/>
  <c r="H2243" i="4"/>
  <c r="I2243" i="4"/>
  <c r="J2243" i="4"/>
  <c r="G2244" i="4"/>
  <c r="H2244" i="4"/>
  <c r="I2244" i="4"/>
  <c r="J2244" i="4"/>
  <c r="G2245" i="4"/>
  <c r="H2245" i="4"/>
  <c r="I2245" i="4"/>
  <c r="J2245" i="4"/>
  <c r="G2246" i="4"/>
  <c r="H2246" i="4"/>
  <c r="I2246" i="4"/>
  <c r="J2246" i="4"/>
  <c r="G2247" i="4"/>
  <c r="H2247" i="4"/>
  <c r="I2247" i="4"/>
  <c r="J2247" i="4"/>
  <c r="G2248" i="4"/>
  <c r="H2248" i="4"/>
  <c r="I2248" i="4"/>
  <c r="J2248" i="4"/>
  <c r="G2249" i="4"/>
  <c r="H2249" i="4"/>
  <c r="I2249" i="4"/>
  <c r="J2249" i="4"/>
  <c r="G2250" i="4"/>
  <c r="H2250" i="4"/>
  <c r="I2250" i="4"/>
  <c r="J2250" i="4"/>
  <c r="G2251" i="4"/>
  <c r="H2251" i="4"/>
  <c r="I2251" i="4"/>
  <c r="J2251" i="4"/>
  <c r="G2252" i="4"/>
  <c r="H2252" i="4"/>
  <c r="I2252" i="4"/>
  <c r="J2252" i="4"/>
  <c r="G2253" i="4"/>
  <c r="H2253" i="4"/>
  <c r="I2253" i="4"/>
  <c r="J2253" i="4"/>
  <c r="G2254" i="4"/>
  <c r="H2254" i="4"/>
  <c r="I2254" i="4"/>
  <c r="J2254" i="4"/>
  <c r="G2255" i="4"/>
  <c r="H2255" i="4"/>
  <c r="I2255" i="4"/>
  <c r="J2255" i="4"/>
  <c r="G2256" i="4"/>
  <c r="H2256" i="4"/>
  <c r="I2256" i="4"/>
  <c r="J2256" i="4"/>
  <c r="G2257" i="4"/>
  <c r="H2257" i="4"/>
  <c r="I2257" i="4"/>
  <c r="J2257" i="4"/>
  <c r="G2258" i="4"/>
  <c r="H2258" i="4"/>
  <c r="I2258" i="4"/>
  <c r="J2258" i="4"/>
  <c r="G2259" i="4"/>
  <c r="H2259" i="4"/>
  <c r="I2259" i="4"/>
  <c r="J2259" i="4"/>
  <c r="G2260" i="4"/>
  <c r="H2260" i="4"/>
  <c r="I2260" i="4"/>
  <c r="J2260" i="4"/>
  <c r="G2261" i="4"/>
  <c r="H2261" i="4"/>
  <c r="I2261" i="4"/>
  <c r="J2261" i="4"/>
  <c r="G2262" i="4"/>
  <c r="H2262" i="4"/>
  <c r="I2262" i="4"/>
  <c r="J2262" i="4"/>
  <c r="G2263" i="4"/>
  <c r="H2263" i="4"/>
  <c r="I2263" i="4"/>
  <c r="J2263" i="4"/>
  <c r="G2264" i="4"/>
  <c r="H2264" i="4"/>
  <c r="I2264" i="4"/>
  <c r="J2264" i="4"/>
  <c r="G2265" i="4"/>
  <c r="H2265" i="4"/>
  <c r="I2265" i="4"/>
  <c r="J2265" i="4"/>
  <c r="G2266" i="4"/>
  <c r="H2266" i="4"/>
  <c r="I2266" i="4"/>
  <c r="J2266" i="4"/>
  <c r="G2267" i="4"/>
  <c r="H2267" i="4"/>
  <c r="I2267" i="4"/>
  <c r="J2267" i="4"/>
  <c r="G2268" i="4"/>
  <c r="H2268" i="4"/>
  <c r="I2268" i="4"/>
  <c r="J2268" i="4"/>
  <c r="G2269" i="4"/>
  <c r="H2269" i="4"/>
  <c r="I2269" i="4"/>
  <c r="J2269" i="4"/>
  <c r="G2270" i="4"/>
  <c r="H2270" i="4"/>
  <c r="I2270" i="4"/>
  <c r="J2270" i="4"/>
  <c r="G2271" i="4"/>
  <c r="H2271" i="4"/>
  <c r="I2271" i="4"/>
  <c r="J2271" i="4"/>
  <c r="G2272" i="4"/>
  <c r="H2272" i="4"/>
  <c r="I2272" i="4"/>
  <c r="J2272" i="4"/>
  <c r="G2273" i="4"/>
  <c r="H2273" i="4"/>
  <c r="I2273" i="4"/>
  <c r="J2273" i="4"/>
  <c r="G2274" i="4"/>
  <c r="H2274" i="4"/>
  <c r="I2274" i="4"/>
  <c r="J2274" i="4"/>
  <c r="G2275" i="4"/>
  <c r="H2275" i="4"/>
  <c r="I2275" i="4"/>
  <c r="J2275" i="4"/>
  <c r="G2276" i="4"/>
  <c r="H2276" i="4"/>
  <c r="I2276" i="4"/>
  <c r="J2276" i="4"/>
  <c r="G2277" i="4"/>
  <c r="H2277" i="4"/>
  <c r="I2277" i="4"/>
  <c r="J2277" i="4"/>
  <c r="G2278" i="4"/>
  <c r="H2278" i="4"/>
  <c r="I2278" i="4"/>
  <c r="J2278" i="4"/>
  <c r="G2279" i="4"/>
  <c r="H2279" i="4"/>
  <c r="I2279" i="4"/>
  <c r="J2279" i="4"/>
  <c r="G2280" i="4"/>
  <c r="H2280" i="4"/>
  <c r="I2280" i="4"/>
  <c r="J2280" i="4"/>
  <c r="G2281" i="4"/>
  <c r="H2281" i="4"/>
  <c r="I2281" i="4"/>
  <c r="J2281" i="4"/>
  <c r="G2282" i="4"/>
  <c r="H2282" i="4"/>
  <c r="I2282" i="4"/>
  <c r="J2282" i="4"/>
  <c r="G2283" i="4"/>
  <c r="H2283" i="4"/>
  <c r="I2283" i="4"/>
  <c r="J2283" i="4"/>
  <c r="G2284" i="4"/>
  <c r="H2284" i="4"/>
  <c r="I2284" i="4"/>
  <c r="J2284" i="4"/>
  <c r="G2285" i="4"/>
  <c r="H2285" i="4"/>
  <c r="I2285" i="4"/>
  <c r="J2285" i="4"/>
  <c r="G2286" i="4"/>
  <c r="H2286" i="4"/>
  <c r="I2286" i="4"/>
  <c r="J2286" i="4"/>
  <c r="G2287" i="4"/>
  <c r="H2287" i="4"/>
  <c r="I2287" i="4"/>
  <c r="J2287" i="4"/>
  <c r="G2288" i="4"/>
  <c r="H2288" i="4"/>
  <c r="I2288" i="4"/>
  <c r="J2288" i="4"/>
  <c r="G2289" i="4"/>
  <c r="H2289" i="4"/>
  <c r="I2289" i="4"/>
  <c r="J2289" i="4"/>
  <c r="G2290" i="4"/>
  <c r="H2290" i="4"/>
  <c r="I2290" i="4"/>
  <c r="J2290" i="4"/>
  <c r="G2291" i="4"/>
  <c r="H2291" i="4"/>
  <c r="I2291" i="4"/>
  <c r="J2291" i="4"/>
  <c r="G2292" i="4"/>
  <c r="H2292" i="4"/>
  <c r="I2292" i="4"/>
  <c r="J2292" i="4"/>
  <c r="G2293" i="4"/>
  <c r="H2293" i="4"/>
  <c r="I2293" i="4"/>
  <c r="J2293" i="4"/>
  <c r="G2294" i="4"/>
  <c r="H2294" i="4"/>
  <c r="I2294" i="4"/>
  <c r="J2294" i="4"/>
  <c r="G2295" i="4"/>
  <c r="H2295" i="4"/>
  <c r="I2295" i="4"/>
  <c r="J2295" i="4"/>
  <c r="G2296" i="4"/>
  <c r="H2296" i="4"/>
  <c r="I2296" i="4"/>
  <c r="J2296" i="4"/>
  <c r="G2297" i="4"/>
  <c r="H2297" i="4"/>
  <c r="I2297" i="4"/>
  <c r="J2297" i="4"/>
  <c r="G2298" i="4"/>
  <c r="H2298" i="4"/>
  <c r="I2298" i="4"/>
  <c r="J2298" i="4"/>
  <c r="G2299" i="4"/>
  <c r="H2299" i="4"/>
  <c r="I2299" i="4"/>
  <c r="J2299" i="4"/>
  <c r="G2300" i="4"/>
  <c r="H2300" i="4"/>
  <c r="I2300" i="4"/>
  <c r="J2300" i="4"/>
  <c r="G2301" i="4"/>
  <c r="H2301" i="4"/>
  <c r="I2301" i="4"/>
  <c r="J2301" i="4"/>
  <c r="G2302" i="4"/>
  <c r="H2302" i="4"/>
  <c r="I2302" i="4"/>
  <c r="J2302" i="4"/>
  <c r="G2303" i="4"/>
  <c r="H2303" i="4"/>
  <c r="I2303" i="4"/>
  <c r="J2303" i="4"/>
  <c r="G2304" i="4"/>
  <c r="H2304" i="4"/>
  <c r="I2304" i="4"/>
  <c r="J2304" i="4"/>
  <c r="G2305" i="4"/>
  <c r="H2305" i="4"/>
  <c r="I2305" i="4"/>
  <c r="J2305" i="4"/>
  <c r="G2306" i="4"/>
  <c r="H2306" i="4"/>
  <c r="I2306" i="4"/>
  <c r="J2306" i="4"/>
  <c r="G2307" i="4"/>
  <c r="H2307" i="4"/>
  <c r="I2307" i="4"/>
  <c r="J2307" i="4"/>
  <c r="G2308" i="4"/>
  <c r="H2308" i="4"/>
  <c r="I2308" i="4"/>
  <c r="J2308" i="4"/>
  <c r="G2309" i="4"/>
  <c r="H2309" i="4"/>
  <c r="I2309" i="4"/>
  <c r="J2309" i="4"/>
  <c r="G2310" i="4"/>
  <c r="H2310" i="4"/>
  <c r="I2310" i="4"/>
  <c r="J2310" i="4"/>
  <c r="G2311" i="4"/>
  <c r="H2311" i="4"/>
  <c r="I2311" i="4"/>
  <c r="J2311" i="4"/>
  <c r="G2312" i="4"/>
  <c r="H2312" i="4"/>
  <c r="I2312" i="4"/>
  <c r="J2312" i="4"/>
  <c r="G2313" i="4"/>
  <c r="H2313" i="4"/>
  <c r="I2313" i="4"/>
  <c r="J2313" i="4"/>
  <c r="G2314" i="4"/>
  <c r="H2314" i="4"/>
  <c r="I2314" i="4"/>
  <c r="J2314" i="4"/>
  <c r="G2315" i="4"/>
  <c r="H2315" i="4"/>
  <c r="I2315" i="4"/>
  <c r="J2315" i="4"/>
  <c r="G2316" i="4"/>
  <c r="H2316" i="4"/>
  <c r="I2316" i="4"/>
  <c r="J2316" i="4"/>
  <c r="G2317" i="4"/>
  <c r="H2317" i="4"/>
  <c r="I2317" i="4"/>
  <c r="J2317" i="4"/>
  <c r="G2318" i="4"/>
  <c r="H2318" i="4"/>
  <c r="I2318" i="4"/>
  <c r="J2318" i="4"/>
  <c r="G2319" i="4"/>
  <c r="H2319" i="4"/>
  <c r="I2319" i="4"/>
  <c r="J2319" i="4"/>
  <c r="G2320" i="4"/>
  <c r="H2320" i="4"/>
  <c r="I2320" i="4"/>
  <c r="J2320" i="4"/>
  <c r="G2321" i="4"/>
  <c r="H2321" i="4"/>
  <c r="I2321" i="4"/>
  <c r="J2321" i="4"/>
  <c r="G2322" i="4"/>
  <c r="H2322" i="4"/>
  <c r="I2322" i="4"/>
  <c r="J2322" i="4"/>
  <c r="G2323" i="4"/>
  <c r="H2323" i="4"/>
  <c r="I2323" i="4"/>
  <c r="J2323" i="4"/>
  <c r="G2324" i="4"/>
  <c r="H2324" i="4"/>
  <c r="I2324" i="4"/>
  <c r="J2324" i="4"/>
  <c r="G2325" i="4"/>
  <c r="H2325" i="4"/>
  <c r="I2325" i="4"/>
  <c r="J2325" i="4"/>
  <c r="G2326" i="4"/>
  <c r="H2326" i="4"/>
  <c r="I2326" i="4"/>
  <c r="J2326" i="4"/>
  <c r="G2327" i="4"/>
  <c r="H2327" i="4"/>
  <c r="I2327" i="4"/>
  <c r="J2327" i="4"/>
  <c r="G2328" i="4"/>
  <c r="H2328" i="4"/>
  <c r="I2328" i="4"/>
  <c r="J2328" i="4"/>
  <c r="G2329" i="4"/>
  <c r="H2329" i="4"/>
  <c r="I2329" i="4"/>
  <c r="J2329" i="4"/>
  <c r="G2330" i="4"/>
  <c r="H2330" i="4"/>
  <c r="I2330" i="4"/>
  <c r="J2330" i="4"/>
  <c r="G2331" i="4"/>
  <c r="H2331" i="4"/>
  <c r="I2331" i="4"/>
  <c r="J2331" i="4"/>
  <c r="G2332" i="4"/>
  <c r="H2332" i="4"/>
  <c r="I2332" i="4"/>
  <c r="J2332" i="4"/>
  <c r="G2333" i="4"/>
  <c r="H2333" i="4"/>
  <c r="I2333" i="4"/>
  <c r="J2333" i="4"/>
  <c r="G2334" i="4"/>
  <c r="H2334" i="4"/>
  <c r="I2334" i="4"/>
  <c r="J2334" i="4"/>
  <c r="G2335" i="4"/>
  <c r="H2335" i="4"/>
  <c r="I2335" i="4"/>
  <c r="J2335" i="4"/>
  <c r="G2336" i="4"/>
  <c r="H2336" i="4"/>
  <c r="I2336" i="4"/>
  <c r="J2336" i="4"/>
  <c r="G2337" i="4"/>
  <c r="H2337" i="4"/>
  <c r="I2337" i="4"/>
  <c r="J2337" i="4"/>
  <c r="G2338" i="4"/>
  <c r="H2338" i="4"/>
  <c r="I2338" i="4"/>
  <c r="J2338" i="4"/>
  <c r="G2339" i="4"/>
  <c r="H2339" i="4"/>
  <c r="I2339" i="4"/>
  <c r="J2339" i="4"/>
  <c r="G2340" i="4"/>
  <c r="H2340" i="4"/>
  <c r="I2340" i="4"/>
  <c r="J2340" i="4"/>
  <c r="G2341" i="4"/>
  <c r="H2341" i="4"/>
  <c r="I2341" i="4"/>
  <c r="J2341" i="4"/>
  <c r="G2342" i="4"/>
  <c r="H2342" i="4"/>
  <c r="I2342" i="4"/>
  <c r="J2342" i="4"/>
  <c r="G2343" i="4"/>
  <c r="H2343" i="4"/>
  <c r="I2343" i="4"/>
  <c r="J2343" i="4"/>
  <c r="G2344" i="4"/>
  <c r="H2344" i="4"/>
  <c r="I2344" i="4"/>
  <c r="J2344" i="4"/>
  <c r="G2345" i="4"/>
  <c r="H2345" i="4"/>
  <c r="I2345" i="4"/>
  <c r="J2345" i="4"/>
  <c r="G2346" i="4"/>
  <c r="H2346" i="4"/>
  <c r="I2346" i="4"/>
  <c r="J2346" i="4"/>
  <c r="G2347" i="4"/>
  <c r="H2347" i="4"/>
  <c r="I2347" i="4"/>
  <c r="J2347" i="4"/>
  <c r="G2348" i="4"/>
  <c r="H2348" i="4"/>
  <c r="I2348" i="4"/>
  <c r="J2348" i="4"/>
  <c r="G2349" i="4"/>
  <c r="H2349" i="4"/>
  <c r="I2349" i="4"/>
  <c r="J2349" i="4"/>
  <c r="G2350" i="4"/>
  <c r="H2350" i="4"/>
  <c r="I2350" i="4"/>
  <c r="J2350" i="4"/>
  <c r="G2351" i="4"/>
  <c r="H2351" i="4"/>
  <c r="I2351" i="4"/>
  <c r="J2351" i="4"/>
  <c r="G2352" i="4"/>
  <c r="H2352" i="4"/>
  <c r="I2352" i="4"/>
  <c r="J2352" i="4"/>
  <c r="G2353" i="4"/>
  <c r="H2353" i="4"/>
  <c r="I2353" i="4"/>
  <c r="J2353" i="4"/>
  <c r="G2354" i="4"/>
  <c r="H2354" i="4"/>
  <c r="I2354" i="4"/>
  <c r="J2354" i="4"/>
  <c r="G2355" i="4"/>
  <c r="H2355" i="4"/>
  <c r="I2355" i="4"/>
  <c r="J2355" i="4"/>
  <c r="G2356" i="4"/>
  <c r="H2356" i="4"/>
  <c r="I2356" i="4"/>
  <c r="J2356" i="4"/>
  <c r="G2357" i="4"/>
  <c r="H2357" i="4"/>
  <c r="I2357" i="4"/>
  <c r="J2357" i="4"/>
  <c r="G2358" i="4"/>
  <c r="H2358" i="4"/>
  <c r="I2358" i="4"/>
  <c r="J2358" i="4"/>
  <c r="G2359" i="4"/>
  <c r="H2359" i="4"/>
  <c r="I2359" i="4"/>
  <c r="J2359" i="4"/>
  <c r="G2360" i="4"/>
  <c r="H2360" i="4"/>
  <c r="I2360" i="4"/>
  <c r="J2360" i="4"/>
  <c r="G2361" i="4"/>
  <c r="H2361" i="4"/>
  <c r="I2361" i="4"/>
  <c r="J2361" i="4"/>
  <c r="G2362" i="4"/>
  <c r="H2362" i="4"/>
  <c r="I2362" i="4"/>
  <c r="J2362" i="4"/>
  <c r="G2363" i="4"/>
  <c r="H2363" i="4"/>
  <c r="I2363" i="4"/>
  <c r="J2363" i="4"/>
  <c r="G2364" i="4"/>
  <c r="H2364" i="4"/>
  <c r="I2364" i="4"/>
  <c r="J2364" i="4"/>
  <c r="G2365" i="4"/>
  <c r="H2365" i="4"/>
  <c r="I2365" i="4"/>
  <c r="J2365" i="4"/>
  <c r="G2366" i="4"/>
  <c r="H2366" i="4"/>
  <c r="I2366" i="4"/>
  <c r="J2366" i="4"/>
  <c r="G2367" i="4"/>
  <c r="H2367" i="4"/>
  <c r="I2367" i="4"/>
  <c r="J2367" i="4"/>
  <c r="G2368" i="4"/>
  <c r="H2368" i="4"/>
  <c r="I2368" i="4"/>
  <c r="J2368" i="4"/>
  <c r="G2369" i="4"/>
  <c r="H2369" i="4"/>
  <c r="I2369" i="4"/>
  <c r="J2369" i="4"/>
  <c r="G2370" i="4"/>
  <c r="H2370" i="4"/>
  <c r="I2370" i="4"/>
  <c r="J2370" i="4"/>
  <c r="G2371" i="4"/>
  <c r="H2371" i="4"/>
  <c r="I2371" i="4"/>
  <c r="J2371" i="4"/>
  <c r="G2372" i="4"/>
  <c r="H2372" i="4"/>
  <c r="I2372" i="4"/>
  <c r="J2372" i="4"/>
  <c r="G2373" i="4"/>
  <c r="H2373" i="4"/>
  <c r="I2373" i="4"/>
  <c r="J2373" i="4"/>
  <c r="G2374" i="4"/>
  <c r="H2374" i="4"/>
  <c r="I2374" i="4"/>
  <c r="J2374" i="4"/>
  <c r="G2375" i="4"/>
  <c r="H2375" i="4"/>
  <c r="I2375" i="4"/>
  <c r="J2375" i="4"/>
  <c r="G2376" i="4"/>
  <c r="H2376" i="4"/>
  <c r="I2376" i="4"/>
  <c r="J2376" i="4"/>
  <c r="G2377" i="4"/>
  <c r="H2377" i="4"/>
  <c r="I2377" i="4"/>
  <c r="J2377" i="4"/>
  <c r="G2378" i="4"/>
  <c r="H2378" i="4"/>
  <c r="I2378" i="4"/>
  <c r="J2378" i="4"/>
  <c r="G2379" i="4"/>
  <c r="H2379" i="4"/>
  <c r="I2379" i="4"/>
  <c r="J2379" i="4"/>
  <c r="G2380" i="4"/>
  <c r="H2380" i="4"/>
  <c r="I2380" i="4"/>
  <c r="J2380" i="4"/>
  <c r="G2381" i="4"/>
  <c r="H2381" i="4"/>
  <c r="I2381" i="4"/>
  <c r="J2381" i="4"/>
  <c r="G2382" i="4"/>
  <c r="H2382" i="4"/>
  <c r="I2382" i="4"/>
  <c r="J2382" i="4"/>
  <c r="G2383" i="4"/>
  <c r="H2383" i="4"/>
  <c r="I2383" i="4"/>
  <c r="J2383" i="4"/>
  <c r="G2384" i="4"/>
  <c r="H2384" i="4"/>
  <c r="I2384" i="4"/>
  <c r="J2384" i="4"/>
  <c r="G2385" i="4"/>
  <c r="H2385" i="4"/>
  <c r="I2385" i="4"/>
  <c r="J2385" i="4"/>
  <c r="G2386" i="4"/>
  <c r="H2386" i="4"/>
  <c r="I2386" i="4"/>
  <c r="J2386" i="4"/>
  <c r="G2387" i="4"/>
  <c r="H2387" i="4"/>
  <c r="I2387" i="4"/>
  <c r="J2387" i="4"/>
  <c r="G2388" i="4"/>
  <c r="H2388" i="4"/>
  <c r="I2388" i="4"/>
  <c r="J2388" i="4"/>
  <c r="G2389" i="4"/>
  <c r="H2389" i="4"/>
  <c r="I2389" i="4"/>
  <c r="J2389" i="4"/>
  <c r="G2390" i="4"/>
  <c r="H2390" i="4"/>
  <c r="I2390" i="4"/>
  <c r="J2390" i="4"/>
  <c r="G2391" i="4"/>
  <c r="H2391" i="4"/>
  <c r="I2391" i="4"/>
  <c r="J2391" i="4"/>
  <c r="G2392" i="4"/>
  <c r="H2392" i="4"/>
  <c r="I2392" i="4"/>
  <c r="J2392" i="4"/>
  <c r="G2393" i="4"/>
  <c r="H2393" i="4"/>
  <c r="I2393" i="4"/>
  <c r="J2393" i="4"/>
  <c r="G2394" i="4"/>
  <c r="H2394" i="4"/>
  <c r="I2394" i="4"/>
  <c r="J2394" i="4"/>
  <c r="G2395" i="4"/>
  <c r="H2395" i="4"/>
  <c r="I2395" i="4"/>
  <c r="J2395" i="4"/>
  <c r="G2396" i="4"/>
  <c r="H2396" i="4"/>
  <c r="I2396" i="4"/>
  <c r="J2396" i="4"/>
  <c r="G2397" i="4"/>
  <c r="H2397" i="4"/>
  <c r="I2397" i="4"/>
  <c r="J2397" i="4"/>
  <c r="G2398" i="4"/>
  <c r="H2398" i="4"/>
  <c r="I2398" i="4"/>
  <c r="J2398" i="4"/>
  <c r="G2399" i="4"/>
  <c r="H2399" i="4"/>
  <c r="I2399" i="4"/>
  <c r="J2399" i="4"/>
  <c r="G2400" i="4"/>
  <c r="H2400" i="4"/>
  <c r="I2400" i="4"/>
  <c r="J2400" i="4"/>
  <c r="G2401" i="4"/>
  <c r="H2401" i="4"/>
  <c r="I2401" i="4"/>
  <c r="J2401" i="4"/>
  <c r="G2402" i="4"/>
  <c r="H2402" i="4"/>
  <c r="I2402" i="4"/>
  <c r="J2402" i="4"/>
  <c r="G2403" i="4"/>
  <c r="H2403" i="4"/>
  <c r="I2403" i="4"/>
  <c r="J2403" i="4"/>
  <c r="G2404" i="4"/>
  <c r="H2404" i="4"/>
  <c r="I2404" i="4"/>
  <c r="J2404" i="4"/>
  <c r="G2405" i="4"/>
  <c r="H2405" i="4"/>
  <c r="I2405" i="4"/>
  <c r="J2405" i="4"/>
  <c r="G2406" i="4"/>
  <c r="H2406" i="4"/>
  <c r="I2406" i="4"/>
  <c r="J2406" i="4"/>
  <c r="G2407" i="4"/>
  <c r="H2407" i="4"/>
  <c r="I2407" i="4"/>
  <c r="J2407" i="4"/>
  <c r="G2408" i="4"/>
  <c r="H2408" i="4"/>
  <c r="I2408" i="4"/>
  <c r="J2408" i="4"/>
  <c r="G2409" i="4"/>
  <c r="H2409" i="4"/>
  <c r="I2409" i="4"/>
  <c r="J2409" i="4"/>
  <c r="G2410" i="4"/>
  <c r="H2410" i="4"/>
  <c r="I2410" i="4"/>
  <c r="J2410" i="4"/>
  <c r="G2411" i="4"/>
  <c r="H2411" i="4"/>
  <c r="I2411" i="4"/>
  <c r="J2411" i="4"/>
  <c r="G2412" i="4"/>
  <c r="H2412" i="4"/>
  <c r="I2412" i="4"/>
  <c r="J2412" i="4"/>
  <c r="G2413" i="4"/>
  <c r="H2413" i="4"/>
  <c r="I2413" i="4"/>
  <c r="J2413" i="4"/>
  <c r="G2414" i="4"/>
  <c r="H2414" i="4"/>
  <c r="I2414" i="4"/>
  <c r="J2414" i="4"/>
  <c r="G2415" i="4"/>
  <c r="H2415" i="4"/>
  <c r="I2415" i="4"/>
  <c r="J2415" i="4"/>
  <c r="G2416" i="4"/>
  <c r="H2416" i="4"/>
  <c r="I2416" i="4"/>
  <c r="J2416" i="4"/>
  <c r="G2417" i="4"/>
  <c r="H2417" i="4"/>
  <c r="I2417" i="4"/>
  <c r="J2417" i="4"/>
  <c r="G2418" i="4"/>
  <c r="H2418" i="4"/>
  <c r="I2418" i="4"/>
  <c r="J2418" i="4"/>
  <c r="G2419" i="4"/>
  <c r="H2419" i="4"/>
  <c r="I2419" i="4"/>
  <c r="J2419" i="4"/>
  <c r="G2420" i="4"/>
  <c r="H2420" i="4"/>
  <c r="I2420" i="4"/>
  <c r="J2420" i="4"/>
  <c r="G2421" i="4"/>
  <c r="H2421" i="4"/>
  <c r="I2421" i="4"/>
  <c r="J2421" i="4"/>
  <c r="G2422" i="4"/>
  <c r="H2422" i="4"/>
  <c r="I2422" i="4"/>
  <c r="J2422" i="4"/>
  <c r="G2423" i="4"/>
  <c r="H2423" i="4"/>
  <c r="I2423" i="4"/>
  <c r="J2423" i="4"/>
  <c r="G2424" i="4"/>
  <c r="H2424" i="4"/>
  <c r="I2424" i="4"/>
  <c r="J2424" i="4"/>
  <c r="G2425" i="4"/>
  <c r="H2425" i="4"/>
  <c r="I2425" i="4"/>
  <c r="J2425" i="4"/>
  <c r="G2426" i="4"/>
  <c r="H2426" i="4"/>
  <c r="I2426" i="4"/>
  <c r="J2426" i="4"/>
  <c r="G2427" i="4"/>
  <c r="H2427" i="4"/>
  <c r="I2427" i="4"/>
  <c r="J2427" i="4"/>
  <c r="G2428" i="4"/>
  <c r="H2428" i="4"/>
  <c r="I2428" i="4"/>
  <c r="J2428" i="4"/>
  <c r="G2429" i="4"/>
  <c r="H2429" i="4"/>
  <c r="I2429" i="4"/>
  <c r="J2429" i="4"/>
  <c r="G2430" i="4"/>
  <c r="H2430" i="4"/>
  <c r="I2430" i="4"/>
  <c r="J2430" i="4"/>
  <c r="G2431" i="4"/>
  <c r="H2431" i="4"/>
  <c r="I2431" i="4"/>
  <c r="J2431" i="4"/>
  <c r="G2432" i="4"/>
  <c r="H2432" i="4"/>
  <c r="I2432" i="4"/>
  <c r="J2432" i="4"/>
  <c r="G2433" i="4"/>
  <c r="H2433" i="4"/>
  <c r="I2433" i="4"/>
  <c r="J2433" i="4"/>
  <c r="G2434" i="4"/>
  <c r="H2434" i="4"/>
  <c r="I2434" i="4"/>
  <c r="J2434" i="4"/>
  <c r="G2435" i="4"/>
  <c r="H2435" i="4"/>
  <c r="I2435" i="4"/>
  <c r="J2435" i="4"/>
  <c r="G2436" i="4"/>
  <c r="H2436" i="4"/>
  <c r="I2436" i="4"/>
  <c r="J2436" i="4"/>
  <c r="G2437" i="4"/>
  <c r="H2437" i="4"/>
  <c r="I2437" i="4"/>
  <c r="J2437" i="4"/>
  <c r="G2438" i="4"/>
  <c r="H2438" i="4"/>
  <c r="I2438" i="4"/>
  <c r="J2438" i="4"/>
  <c r="G2439" i="4"/>
  <c r="H2439" i="4"/>
  <c r="I2439" i="4"/>
  <c r="J2439" i="4"/>
  <c r="G2440" i="4"/>
  <c r="H2440" i="4"/>
  <c r="I2440" i="4"/>
  <c r="J2440" i="4"/>
  <c r="G2441" i="4"/>
  <c r="H2441" i="4"/>
  <c r="I2441" i="4"/>
  <c r="J2441" i="4"/>
  <c r="G2442" i="4"/>
  <c r="H2442" i="4"/>
  <c r="I2442" i="4"/>
  <c r="J2442" i="4"/>
  <c r="G2443" i="4"/>
  <c r="H2443" i="4"/>
  <c r="I2443" i="4"/>
  <c r="J2443" i="4"/>
  <c r="G2444" i="4"/>
  <c r="H2444" i="4"/>
  <c r="I2444" i="4"/>
  <c r="J2444" i="4"/>
  <c r="G2445" i="4"/>
  <c r="H2445" i="4"/>
  <c r="I2445" i="4"/>
  <c r="J2445" i="4"/>
  <c r="G2446" i="4"/>
  <c r="H2446" i="4"/>
  <c r="I2446" i="4"/>
  <c r="J2446" i="4"/>
  <c r="G2447" i="4"/>
  <c r="H2447" i="4"/>
  <c r="I2447" i="4"/>
  <c r="J2447" i="4"/>
  <c r="G2448" i="4"/>
  <c r="H2448" i="4"/>
  <c r="I2448" i="4"/>
  <c r="J2448" i="4"/>
  <c r="G2449" i="4"/>
  <c r="H2449" i="4"/>
  <c r="I2449" i="4"/>
  <c r="J2449" i="4"/>
  <c r="G2450" i="4"/>
  <c r="H2450" i="4"/>
  <c r="I2450" i="4"/>
  <c r="J2450" i="4"/>
  <c r="G2451" i="4"/>
  <c r="H2451" i="4"/>
  <c r="I2451" i="4"/>
  <c r="J2451" i="4"/>
  <c r="G2452" i="4"/>
  <c r="H2452" i="4"/>
  <c r="I2452" i="4"/>
  <c r="J2452" i="4"/>
  <c r="G2453" i="4"/>
  <c r="H2453" i="4"/>
  <c r="I2453" i="4"/>
  <c r="J2453" i="4"/>
  <c r="G2454" i="4"/>
  <c r="H2454" i="4"/>
  <c r="I2454" i="4"/>
  <c r="J2454" i="4"/>
  <c r="G2455" i="4"/>
  <c r="H2455" i="4"/>
  <c r="I2455" i="4"/>
  <c r="J2455" i="4"/>
  <c r="G2456" i="4"/>
  <c r="H2456" i="4"/>
  <c r="I2456" i="4"/>
  <c r="J2456" i="4"/>
  <c r="G2457" i="4"/>
  <c r="H2457" i="4"/>
  <c r="I2457" i="4"/>
  <c r="J2457" i="4"/>
  <c r="G2458" i="4"/>
  <c r="H2458" i="4"/>
  <c r="I2458" i="4"/>
  <c r="J2458" i="4"/>
  <c r="G2459" i="4"/>
  <c r="H2459" i="4"/>
  <c r="I2459" i="4"/>
  <c r="J2459" i="4"/>
  <c r="G2460" i="4"/>
  <c r="H2460" i="4"/>
  <c r="I2460" i="4"/>
  <c r="J2460" i="4"/>
  <c r="G2461" i="4"/>
  <c r="H2461" i="4"/>
  <c r="I2461" i="4"/>
  <c r="J2461" i="4"/>
  <c r="G2462" i="4"/>
  <c r="H2462" i="4"/>
  <c r="I2462" i="4"/>
  <c r="J2462" i="4"/>
  <c r="G2463" i="4"/>
  <c r="H2463" i="4"/>
  <c r="I2463" i="4"/>
  <c r="J2463" i="4"/>
  <c r="G2464" i="4"/>
  <c r="H2464" i="4"/>
  <c r="I2464" i="4"/>
  <c r="J2464" i="4"/>
  <c r="G2465" i="4"/>
  <c r="H2465" i="4"/>
  <c r="I2465" i="4"/>
  <c r="J2465" i="4"/>
  <c r="G2466" i="4"/>
  <c r="H2466" i="4"/>
  <c r="I2466" i="4"/>
  <c r="J2466" i="4"/>
  <c r="G2467" i="4"/>
  <c r="H2467" i="4"/>
  <c r="I2467" i="4"/>
  <c r="J2467" i="4"/>
  <c r="G2468" i="4"/>
  <c r="H2468" i="4"/>
  <c r="I2468" i="4"/>
  <c r="J2468" i="4"/>
  <c r="G2469" i="4"/>
  <c r="H2469" i="4"/>
  <c r="I2469" i="4"/>
  <c r="J2469" i="4"/>
  <c r="G2470" i="4"/>
  <c r="H2470" i="4"/>
  <c r="I2470" i="4"/>
  <c r="J2470" i="4"/>
  <c r="G2471" i="4"/>
  <c r="H2471" i="4"/>
  <c r="I2471" i="4"/>
  <c r="J2471" i="4"/>
  <c r="G2472" i="4"/>
  <c r="H2472" i="4"/>
  <c r="I2472" i="4"/>
  <c r="J2472" i="4"/>
  <c r="G2473" i="4"/>
  <c r="H2473" i="4"/>
  <c r="I2473" i="4"/>
  <c r="J2473" i="4"/>
  <c r="G2474" i="4"/>
  <c r="H2474" i="4"/>
  <c r="I2474" i="4"/>
  <c r="J2474" i="4"/>
  <c r="G2475" i="4"/>
  <c r="H2475" i="4"/>
  <c r="I2475" i="4"/>
  <c r="J2475" i="4"/>
  <c r="G2476" i="4"/>
  <c r="H2476" i="4"/>
  <c r="I2476" i="4"/>
  <c r="J2476" i="4"/>
  <c r="G2477" i="4"/>
  <c r="H2477" i="4"/>
  <c r="I2477" i="4"/>
  <c r="J2477" i="4"/>
  <c r="G2478" i="4"/>
  <c r="H2478" i="4"/>
  <c r="I2478" i="4"/>
  <c r="J2478" i="4"/>
  <c r="G2479" i="4"/>
  <c r="H2479" i="4"/>
  <c r="I2479" i="4"/>
  <c r="J2479" i="4"/>
  <c r="G2480" i="4"/>
  <c r="H2480" i="4"/>
  <c r="I2480" i="4"/>
  <c r="J2480" i="4"/>
  <c r="G2481" i="4"/>
  <c r="H2481" i="4"/>
  <c r="I2481" i="4"/>
  <c r="J2481" i="4"/>
  <c r="G2482" i="4"/>
  <c r="H2482" i="4"/>
  <c r="I2482" i="4"/>
  <c r="J2482" i="4"/>
  <c r="G2483" i="4"/>
  <c r="H2483" i="4"/>
  <c r="I2483" i="4"/>
  <c r="J2483" i="4"/>
  <c r="G2484" i="4"/>
  <c r="H2484" i="4"/>
  <c r="I2484" i="4"/>
  <c r="J2484" i="4"/>
  <c r="G2485" i="4"/>
  <c r="H2485" i="4"/>
  <c r="I2485" i="4"/>
  <c r="J2485" i="4"/>
  <c r="G2486" i="4"/>
  <c r="H2486" i="4"/>
  <c r="I2486" i="4"/>
  <c r="J2486" i="4"/>
  <c r="G2487" i="4"/>
  <c r="H2487" i="4"/>
  <c r="I2487" i="4"/>
  <c r="J2487" i="4"/>
  <c r="G2488" i="4"/>
  <c r="H2488" i="4"/>
  <c r="I2488" i="4"/>
  <c r="J2488" i="4"/>
  <c r="G2489" i="4"/>
  <c r="H2489" i="4"/>
  <c r="I2489" i="4"/>
  <c r="J2489" i="4"/>
  <c r="G2490" i="4"/>
  <c r="H2490" i="4"/>
  <c r="I2490" i="4"/>
  <c r="J2490" i="4"/>
  <c r="G2491" i="4"/>
  <c r="H2491" i="4"/>
  <c r="I2491" i="4"/>
  <c r="J2491" i="4"/>
  <c r="G2492" i="4"/>
  <c r="H2492" i="4"/>
  <c r="I2492" i="4"/>
  <c r="J2492" i="4"/>
  <c r="G2493" i="4"/>
  <c r="H2493" i="4"/>
  <c r="I2493" i="4"/>
  <c r="J2493" i="4"/>
  <c r="G2494" i="4"/>
  <c r="H2494" i="4"/>
  <c r="I2494" i="4"/>
  <c r="J2494" i="4"/>
  <c r="G2495" i="4"/>
  <c r="H2495" i="4"/>
  <c r="I2495" i="4"/>
  <c r="J2495" i="4"/>
  <c r="G2496" i="4"/>
  <c r="H2496" i="4"/>
  <c r="I2496" i="4"/>
  <c r="J2496" i="4"/>
  <c r="G2497" i="4"/>
  <c r="H2497" i="4"/>
  <c r="I2497" i="4"/>
  <c r="J2497" i="4"/>
  <c r="G2498" i="4"/>
  <c r="H2498" i="4"/>
  <c r="I2498" i="4"/>
  <c r="J2498" i="4"/>
  <c r="G2499" i="4"/>
  <c r="H2499" i="4"/>
  <c r="I2499" i="4"/>
  <c r="J2499" i="4"/>
  <c r="G2500" i="4"/>
  <c r="H2500" i="4"/>
  <c r="I2500" i="4"/>
  <c r="J2500" i="4"/>
  <c r="G2501" i="4"/>
  <c r="H2501" i="4"/>
  <c r="I2501" i="4"/>
  <c r="J2501" i="4"/>
  <c r="G2502" i="4"/>
  <c r="H2502" i="4"/>
  <c r="I2502" i="4"/>
  <c r="J2502" i="4"/>
  <c r="G2503" i="4"/>
  <c r="H2503" i="4"/>
  <c r="I2503" i="4"/>
  <c r="J2503" i="4"/>
  <c r="G2504" i="4"/>
  <c r="H2504" i="4"/>
  <c r="I2504" i="4"/>
  <c r="J2504" i="4"/>
  <c r="G2505" i="4"/>
  <c r="H2505" i="4"/>
  <c r="I2505" i="4"/>
  <c r="J2505" i="4"/>
  <c r="G2506" i="4"/>
  <c r="H2506" i="4"/>
  <c r="I2506" i="4"/>
  <c r="J2506" i="4"/>
  <c r="G2507" i="4"/>
  <c r="H2507" i="4"/>
  <c r="I2507" i="4"/>
  <c r="J2507" i="4"/>
  <c r="G2508" i="4"/>
  <c r="H2508" i="4"/>
  <c r="I2508" i="4"/>
  <c r="J2508" i="4"/>
  <c r="G2509" i="4"/>
  <c r="H2509" i="4"/>
  <c r="I2509" i="4"/>
  <c r="J2509" i="4"/>
  <c r="G2510" i="4"/>
  <c r="H2510" i="4"/>
  <c r="I2510" i="4"/>
  <c r="J2510" i="4"/>
  <c r="G2511" i="4"/>
  <c r="H2511" i="4"/>
  <c r="I2511" i="4"/>
  <c r="J2511" i="4"/>
  <c r="G2512" i="4"/>
  <c r="H2512" i="4"/>
  <c r="I2512" i="4"/>
  <c r="J2512" i="4"/>
  <c r="G2513" i="4"/>
  <c r="H2513" i="4"/>
  <c r="I2513" i="4"/>
  <c r="J2513" i="4"/>
  <c r="G2514" i="4"/>
  <c r="H2514" i="4"/>
  <c r="I2514" i="4"/>
  <c r="J2514" i="4"/>
  <c r="G2515" i="4"/>
  <c r="H2515" i="4"/>
  <c r="I2515" i="4"/>
  <c r="J2515" i="4"/>
  <c r="G2516" i="4"/>
  <c r="H2516" i="4"/>
  <c r="I2516" i="4"/>
  <c r="J2516" i="4"/>
  <c r="G2517" i="4"/>
  <c r="H2517" i="4"/>
  <c r="I2517" i="4"/>
  <c r="J2517" i="4"/>
  <c r="G2518" i="4"/>
  <c r="H2518" i="4"/>
  <c r="I2518" i="4"/>
  <c r="J2518" i="4"/>
  <c r="G2519" i="4"/>
  <c r="H2519" i="4"/>
  <c r="I2519" i="4"/>
  <c r="J2519" i="4"/>
  <c r="G2520" i="4"/>
  <c r="H2520" i="4"/>
  <c r="I2520" i="4"/>
  <c r="J2520" i="4"/>
  <c r="G2521" i="4"/>
  <c r="H2521" i="4"/>
  <c r="I2521" i="4"/>
  <c r="J2521" i="4"/>
  <c r="G2522" i="4"/>
  <c r="H2522" i="4"/>
  <c r="I2522" i="4"/>
  <c r="J2522" i="4"/>
  <c r="G2523" i="4"/>
  <c r="H2523" i="4"/>
  <c r="I2523" i="4"/>
  <c r="J2523" i="4"/>
  <c r="G2524" i="4"/>
  <c r="H2524" i="4"/>
  <c r="I2524" i="4"/>
  <c r="J2524" i="4"/>
  <c r="G2525" i="4"/>
  <c r="H2525" i="4"/>
  <c r="I2525" i="4"/>
  <c r="J2525" i="4"/>
  <c r="G2526" i="4"/>
  <c r="H2526" i="4"/>
  <c r="I2526" i="4"/>
  <c r="J2526" i="4"/>
  <c r="G2527" i="4"/>
  <c r="H2527" i="4"/>
  <c r="I2527" i="4"/>
  <c r="J2527" i="4"/>
  <c r="G2528" i="4"/>
  <c r="H2528" i="4"/>
  <c r="I2528" i="4"/>
  <c r="J2528" i="4"/>
  <c r="G2529" i="4"/>
  <c r="H2529" i="4"/>
  <c r="I2529" i="4"/>
  <c r="J2529" i="4"/>
  <c r="G2530" i="4"/>
  <c r="H2530" i="4"/>
  <c r="I2530" i="4"/>
  <c r="J2530" i="4"/>
  <c r="G2531" i="4"/>
  <c r="H2531" i="4"/>
  <c r="I2531" i="4"/>
  <c r="J2531" i="4"/>
  <c r="G2532" i="4"/>
  <c r="H2532" i="4"/>
  <c r="I2532" i="4"/>
  <c r="J2532" i="4"/>
  <c r="G2533" i="4"/>
  <c r="H2533" i="4"/>
  <c r="I2533" i="4"/>
  <c r="J2533" i="4"/>
  <c r="G2534" i="4"/>
  <c r="H2534" i="4"/>
  <c r="I2534" i="4"/>
  <c r="J2534" i="4"/>
  <c r="G2535" i="4"/>
  <c r="H2535" i="4"/>
  <c r="I2535" i="4"/>
  <c r="J2535" i="4"/>
  <c r="G2536" i="4"/>
  <c r="H2536" i="4"/>
  <c r="I2536" i="4"/>
  <c r="J2536" i="4"/>
  <c r="G2537" i="4"/>
  <c r="H2537" i="4"/>
  <c r="I2537" i="4"/>
  <c r="J2537" i="4"/>
  <c r="G2538" i="4"/>
  <c r="H2538" i="4"/>
  <c r="I2538" i="4"/>
  <c r="J2538" i="4"/>
  <c r="G2539" i="4"/>
  <c r="H2539" i="4"/>
  <c r="I2539" i="4"/>
  <c r="J2539" i="4"/>
  <c r="G2540" i="4"/>
  <c r="H2540" i="4"/>
  <c r="I2540" i="4"/>
  <c r="J2540" i="4"/>
  <c r="G2541" i="4"/>
  <c r="H2541" i="4"/>
  <c r="I2541" i="4"/>
  <c r="J2541" i="4"/>
  <c r="G2542" i="4"/>
  <c r="H2542" i="4"/>
  <c r="I2542" i="4"/>
  <c r="J2542" i="4"/>
  <c r="G2543" i="4"/>
  <c r="H2543" i="4"/>
  <c r="I2543" i="4"/>
  <c r="J2543" i="4"/>
  <c r="G2544" i="4"/>
  <c r="H2544" i="4"/>
  <c r="I2544" i="4"/>
  <c r="J2544" i="4"/>
  <c r="G2545" i="4"/>
  <c r="H2545" i="4"/>
  <c r="I2545" i="4"/>
  <c r="J2545" i="4"/>
  <c r="G2546" i="4"/>
  <c r="H2546" i="4"/>
  <c r="I2546" i="4"/>
  <c r="J2546" i="4"/>
  <c r="G2547" i="4"/>
  <c r="H2547" i="4"/>
  <c r="I2547" i="4"/>
  <c r="J2547" i="4"/>
  <c r="G2548" i="4"/>
  <c r="H2548" i="4"/>
  <c r="I2548" i="4"/>
  <c r="J2548" i="4"/>
  <c r="G2549" i="4"/>
  <c r="H2549" i="4"/>
  <c r="I2549" i="4"/>
  <c r="J2549" i="4"/>
  <c r="G2550" i="4"/>
  <c r="H2550" i="4"/>
  <c r="I2550" i="4"/>
  <c r="J2550" i="4"/>
  <c r="G2551" i="4"/>
  <c r="H2551" i="4"/>
  <c r="I2551" i="4"/>
  <c r="J2551" i="4"/>
  <c r="G2552" i="4"/>
  <c r="H2552" i="4"/>
  <c r="I2552" i="4"/>
  <c r="J2552" i="4"/>
  <c r="G2553" i="4"/>
  <c r="H2553" i="4"/>
  <c r="I2553" i="4"/>
  <c r="J2553" i="4"/>
  <c r="G2554" i="4"/>
  <c r="H2554" i="4"/>
  <c r="I2554" i="4"/>
  <c r="J2554" i="4"/>
  <c r="G2555" i="4"/>
  <c r="H2555" i="4"/>
  <c r="I2555" i="4"/>
  <c r="J2555" i="4"/>
  <c r="G2556" i="4"/>
  <c r="H2556" i="4"/>
  <c r="I2556" i="4"/>
  <c r="J2556" i="4"/>
  <c r="G2557" i="4"/>
  <c r="H2557" i="4"/>
  <c r="I2557" i="4"/>
  <c r="J2557" i="4"/>
  <c r="G2558" i="4"/>
  <c r="H2558" i="4"/>
  <c r="I2558" i="4"/>
  <c r="J2558" i="4"/>
  <c r="G2559" i="4"/>
  <c r="H2559" i="4"/>
  <c r="I2559" i="4"/>
  <c r="J2559" i="4"/>
  <c r="G2560" i="4"/>
  <c r="H2560" i="4"/>
  <c r="I2560" i="4"/>
  <c r="J2560" i="4"/>
  <c r="G2561" i="4"/>
  <c r="H2561" i="4"/>
  <c r="I2561" i="4"/>
  <c r="J2561" i="4"/>
  <c r="G2562" i="4"/>
  <c r="H2562" i="4"/>
  <c r="I2562" i="4"/>
  <c r="J2562" i="4"/>
  <c r="G2563" i="4"/>
  <c r="H2563" i="4"/>
  <c r="I2563" i="4"/>
  <c r="J2563" i="4"/>
  <c r="G2564" i="4"/>
  <c r="H2564" i="4"/>
  <c r="I2564" i="4"/>
  <c r="J2564" i="4"/>
  <c r="G2565" i="4"/>
  <c r="H2565" i="4"/>
  <c r="I2565" i="4"/>
  <c r="J2565" i="4"/>
  <c r="G2566" i="4"/>
  <c r="H2566" i="4"/>
  <c r="I2566" i="4"/>
  <c r="J2566" i="4"/>
  <c r="G2567" i="4"/>
  <c r="H2567" i="4"/>
  <c r="I2567" i="4"/>
  <c r="J2567" i="4"/>
  <c r="G2568" i="4"/>
  <c r="H2568" i="4"/>
  <c r="I2568" i="4"/>
  <c r="J2568" i="4"/>
  <c r="G2569" i="4"/>
  <c r="H2569" i="4"/>
  <c r="I2569" i="4"/>
  <c r="J2569" i="4"/>
  <c r="G2570" i="4"/>
  <c r="H2570" i="4"/>
  <c r="I2570" i="4"/>
  <c r="J2570" i="4"/>
  <c r="G2571" i="4"/>
  <c r="H2571" i="4"/>
  <c r="I2571" i="4"/>
  <c r="J2571" i="4"/>
  <c r="G2572" i="4"/>
  <c r="H2572" i="4"/>
  <c r="I2572" i="4"/>
  <c r="J2572" i="4"/>
  <c r="G2573" i="4"/>
  <c r="H2573" i="4"/>
  <c r="I2573" i="4"/>
  <c r="J2573" i="4"/>
  <c r="G2574" i="4"/>
  <c r="H2574" i="4"/>
  <c r="I2574" i="4"/>
  <c r="J2574" i="4"/>
  <c r="G2575" i="4"/>
  <c r="H2575" i="4"/>
  <c r="I2575" i="4"/>
  <c r="J2575" i="4"/>
  <c r="G2576" i="4"/>
  <c r="H2576" i="4"/>
  <c r="I2576" i="4"/>
  <c r="J2576" i="4"/>
  <c r="G2577" i="4"/>
  <c r="H2577" i="4"/>
  <c r="I2577" i="4"/>
  <c r="J2577" i="4"/>
  <c r="G2578" i="4"/>
  <c r="H2578" i="4"/>
  <c r="I2578" i="4"/>
  <c r="J2578" i="4"/>
  <c r="G2579" i="4"/>
  <c r="H2579" i="4"/>
  <c r="I2579" i="4"/>
  <c r="J2579" i="4"/>
  <c r="G2580" i="4"/>
  <c r="H2580" i="4"/>
  <c r="I2580" i="4"/>
  <c r="J2580" i="4"/>
  <c r="G2581" i="4"/>
  <c r="H2581" i="4"/>
  <c r="I2581" i="4"/>
  <c r="J2581" i="4"/>
  <c r="G2582" i="4"/>
  <c r="H2582" i="4"/>
  <c r="I2582" i="4"/>
  <c r="J2582" i="4"/>
  <c r="G2583" i="4"/>
  <c r="H2583" i="4"/>
  <c r="I2583" i="4"/>
  <c r="J2583" i="4"/>
  <c r="G2584" i="4"/>
  <c r="H2584" i="4"/>
  <c r="I2584" i="4"/>
  <c r="J2584" i="4"/>
  <c r="G2585" i="4"/>
  <c r="H2585" i="4"/>
  <c r="I2585" i="4"/>
  <c r="J2585" i="4"/>
  <c r="G2586" i="4"/>
  <c r="H2586" i="4"/>
  <c r="I2586" i="4"/>
  <c r="J2586" i="4"/>
  <c r="G2587" i="4"/>
  <c r="H2587" i="4"/>
  <c r="I2587" i="4"/>
  <c r="J2587" i="4"/>
  <c r="G2588" i="4"/>
  <c r="H2588" i="4"/>
  <c r="I2588" i="4"/>
  <c r="J2588" i="4"/>
  <c r="G2589" i="4"/>
  <c r="H2589" i="4"/>
  <c r="I2589" i="4"/>
  <c r="J2589" i="4"/>
  <c r="G2590" i="4"/>
  <c r="H2590" i="4"/>
  <c r="I2590" i="4"/>
  <c r="J2590" i="4"/>
  <c r="G2591" i="4"/>
  <c r="H2591" i="4"/>
  <c r="I2591" i="4"/>
  <c r="J2591" i="4"/>
  <c r="G2592" i="4"/>
  <c r="H2592" i="4"/>
  <c r="I2592" i="4"/>
  <c r="J2592" i="4"/>
  <c r="G2593" i="4"/>
  <c r="H2593" i="4"/>
  <c r="I2593" i="4"/>
  <c r="J2593" i="4"/>
  <c r="G2594" i="4"/>
  <c r="H2594" i="4"/>
  <c r="I2594" i="4"/>
  <c r="J2594" i="4"/>
  <c r="G2595" i="4"/>
  <c r="H2595" i="4"/>
  <c r="I2595" i="4"/>
  <c r="J2595" i="4"/>
  <c r="G2596" i="4"/>
  <c r="H2596" i="4"/>
  <c r="I2596" i="4"/>
  <c r="J2596" i="4"/>
  <c r="G2597" i="4"/>
  <c r="H2597" i="4"/>
  <c r="I2597" i="4"/>
  <c r="J2597" i="4"/>
  <c r="G2598" i="4"/>
  <c r="H2598" i="4"/>
  <c r="I2598" i="4"/>
  <c r="J2598" i="4"/>
  <c r="G2599" i="4"/>
  <c r="H2599" i="4"/>
  <c r="I2599" i="4"/>
  <c r="J2599" i="4"/>
  <c r="G2600" i="4"/>
  <c r="H2600" i="4"/>
  <c r="I2600" i="4"/>
  <c r="J2600" i="4"/>
  <c r="G2601" i="4"/>
  <c r="H2601" i="4"/>
  <c r="I2601" i="4"/>
  <c r="J2601" i="4"/>
  <c r="G2602" i="4"/>
  <c r="H2602" i="4"/>
  <c r="I2602" i="4"/>
  <c r="J2602" i="4"/>
  <c r="G2603" i="4"/>
  <c r="H2603" i="4"/>
  <c r="I2603" i="4"/>
  <c r="J2603" i="4"/>
  <c r="G2604" i="4"/>
  <c r="H2604" i="4"/>
  <c r="I2604" i="4"/>
  <c r="J2604" i="4"/>
  <c r="G2605" i="4"/>
  <c r="H2605" i="4"/>
  <c r="I2605" i="4"/>
  <c r="J2605" i="4"/>
  <c r="G2606" i="4"/>
  <c r="H2606" i="4"/>
  <c r="I2606" i="4"/>
  <c r="J2606" i="4"/>
  <c r="G2607" i="4"/>
  <c r="H2607" i="4"/>
  <c r="I2607" i="4"/>
  <c r="J2607" i="4"/>
  <c r="G2608" i="4"/>
  <c r="H2608" i="4"/>
  <c r="I2608" i="4"/>
  <c r="J2608" i="4"/>
  <c r="G2609" i="4"/>
  <c r="H2609" i="4"/>
  <c r="I2609" i="4"/>
  <c r="J2609" i="4"/>
  <c r="G2610" i="4"/>
  <c r="H2610" i="4"/>
  <c r="I2610" i="4"/>
  <c r="J2610" i="4"/>
  <c r="G2611" i="4"/>
  <c r="H2611" i="4"/>
  <c r="I2611" i="4"/>
  <c r="J2611" i="4"/>
  <c r="G2612" i="4"/>
  <c r="H2612" i="4"/>
  <c r="I2612" i="4"/>
  <c r="J2612" i="4"/>
  <c r="G2613" i="4"/>
  <c r="H2613" i="4"/>
  <c r="I2613" i="4"/>
  <c r="J2613" i="4"/>
  <c r="G2614" i="4"/>
  <c r="H2614" i="4"/>
  <c r="I2614" i="4"/>
  <c r="J2614" i="4"/>
  <c r="G2615" i="4"/>
  <c r="H2615" i="4"/>
  <c r="I2615" i="4"/>
  <c r="J2615" i="4"/>
  <c r="G2616" i="4"/>
  <c r="H2616" i="4"/>
  <c r="I2616" i="4"/>
  <c r="J2616" i="4"/>
  <c r="G2617" i="4"/>
  <c r="H2617" i="4"/>
  <c r="I2617" i="4"/>
  <c r="J2617" i="4"/>
  <c r="G2618" i="4"/>
  <c r="H2618" i="4"/>
  <c r="I2618" i="4"/>
  <c r="J2618" i="4"/>
  <c r="G2619" i="4"/>
  <c r="H2619" i="4"/>
  <c r="I2619" i="4"/>
  <c r="J2619" i="4"/>
  <c r="G2620" i="4"/>
  <c r="H2620" i="4"/>
  <c r="I2620" i="4"/>
  <c r="J2620" i="4"/>
  <c r="G2621" i="4"/>
  <c r="H2621" i="4"/>
  <c r="I2621" i="4"/>
  <c r="J2621" i="4"/>
  <c r="G2622" i="4"/>
  <c r="H2622" i="4"/>
  <c r="I2622" i="4"/>
  <c r="J2622" i="4"/>
  <c r="G2623" i="4"/>
  <c r="H2623" i="4"/>
  <c r="I2623" i="4"/>
  <c r="J2623" i="4"/>
  <c r="G2624" i="4"/>
  <c r="H2624" i="4"/>
  <c r="I2624" i="4"/>
  <c r="J2624" i="4"/>
  <c r="G2625" i="4"/>
  <c r="H2625" i="4"/>
  <c r="I2625" i="4"/>
  <c r="J2625" i="4"/>
  <c r="G2626" i="4"/>
  <c r="H2626" i="4"/>
  <c r="I2626" i="4"/>
  <c r="J2626" i="4"/>
  <c r="G2627" i="4"/>
  <c r="H2627" i="4"/>
  <c r="I2627" i="4"/>
  <c r="J2627" i="4"/>
  <c r="G2628" i="4"/>
  <c r="H2628" i="4"/>
  <c r="I2628" i="4"/>
  <c r="J2628" i="4"/>
  <c r="G2629" i="4"/>
  <c r="H2629" i="4"/>
  <c r="I2629" i="4"/>
  <c r="J2629" i="4"/>
  <c r="G2630" i="4"/>
  <c r="H2630" i="4"/>
  <c r="I2630" i="4"/>
  <c r="J2630" i="4"/>
  <c r="G2631" i="4"/>
  <c r="H2631" i="4"/>
  <c r="I2631" i="4"/>
  <c r="J2631" i="4"/>
  <c r="G2632" i="4"/>
  <c r="H2632" i="4"/>
  <c r="I2632" i="4"/>
  <c r="J2632" i="4"/>
  <c r="G2633" i="4"/>
  <c r="H2633" i="4"/>
  <c r="I2633" i="4"/>
  <c r="J2633" i="4"/>
  <c r="G2634" i="4"/>
  <c r="H2634" i="4"/>
  <c r="I2634" i="4"/>
  <c r="J2634" i="4"/>
  <c r="G2635" i="4"/>
  <c r="H2635" i="4"/>
  <c r="I2635" i="4"/>
  <c r="J2635" i="4"/>
  <c r="G2636" i="4"/>
  <c r="H2636" i="4"/>
  <c r="I2636" i="4"/>
  <c r="J2636" i="4"/>
  <c r="G2637" i="4"/>
  <c r="H2637" i="4"/>
  <c r="I2637" i="4"/>
  <c r="J2637" i="4"/>
  <c r="G2638" i="4"/>
  <c r="H2638" i="4"/>
  <c r="I2638" i="4"/>
  <c r="J2638" i="4"/>
  <c r="G2639" i="4"/>
  <c r="H2639" i="4"/>
  <c r="I2639" i="4"/>
  <c r="J2639" i="4"/>
  <c r="G2640" i="4"/>
  <c r="H2640" i="4"/>
  <c r="I2640" i="4"/>
  <c r="J2640" i="4"/>
  <c r="G2641" i="4"/>
  <c r="H2641" i="4"/>
  <c r="I2641" i="4"/>
  <c r="J2641" i="4"/>
  <c r="G2642" i="4"/>
  <c r="H2642" i="4"/>
  <c r="I2642" i="4"/>
  <c r="J2642" i="4"/>
  <c r="G2643" i="4"/>
  <c r="H2643" i="4"/>
  <c r="I2643" i="4"/>
  <c r="J2643" i="4"/>
  <c r="G2644" i="4"/>
  <c r="H2644" i="4"/>
  <c r="I2644" i="4"/>
  <c r="J2644" i="4"/>
  <c r="G2645" i="4"/>
  <c r="H2645" i="4"/>
  <c r="I2645" i="4"/>
  <c r="J2645" i="4"/>
  <c r="G2646" i="4"/>
  <c r="H2646" i="4"/>
  <c r="I2646" i="4"/>
  <c r="J2646" i="4"/>
  <c r="G2647" i="4"/>
  <c r="H2647" i="4"/>
  <c r="I2647" i="4"/>
  <c r="J2647" i="4"/>
  <c r="G2648" i="4"/>
  <c r="H2648" i="4"/>
  <c r="I2648" i="4"/>
  <c r="J2648" i="4"/>
  <c r="G2649" i="4"/>
  <c r="H2649" i="4"/>
  <c r="I2649" i="4"/>
  <c r="J2649" i="4"/>
  <c r="G2650" i="4"/>
  <c r="H2650" i="4"/>
  <c r="I2650" i="4"/>
  <c r="J2650" i="4"/>
  <c r="G2651" i="4"/>
  <c r="H2651" i="4"/>
  <c r="I2651" i="4"/>
  <c r="J2651" i="4"/>
  <c r="G2652" i="4"/>
  <c r="H2652" i="4"/>
  <c r="I2652" i="4"/>
  <c r="J2652" i="4"/>
  <c r="G2653" i="4"/>
  <c r="H2653" i="4"/>
  <c r="I2653" i="4"/>
  <c r="J2653" i="4"/>
  <c r="G2654" i="4"/>
  <c r="H2654" i="4"/>
  <c r="I2654" i="4"/>
  <c r="J2654" i="4"/>
  <c r="G2655" i="4"/>
  <c r="H2655" i="4"/>
  <c r="I2655" i="4"/>
  <c r="J2655" i="4"/>
  <c r="G2656" i="4"/>
  <c r="H2656" i="4"/>
  <c r="I2656" i="4"/>
  <c r="J2656" i="4"/>
  <c r="G2657" i="4"/>
  <c r="H2657" i="4"/>
  <c r="I2657" i="4"/>
  <c r="J2657" i="4"/>
  <c r="G2658" i="4"/>
  <c r="H2658" i="4"/>
  <c r="I2658" i="4"/>
  <c r="J2658" i="4"/>
  <c r="G2659" i="4"/>
  <c r="H2659" i="4"/>
  <c r="I2659" i="4"/>
  <c r="J2659" i="4"/>
  <c r="G2660" i="4"/>
  <c r="H2660" i="4"/>
  <c r="I2660" i="4"/>
  <c r="J2660" i="4"/>
  <c r="G2661" i="4"/>
  <c r="H2661" i="4"/>
  <c r="I2661" i="4"/>
  <c r="J2661" i="4"/>
  <c r="G2662" i="4"/>
  <c r="H2662" i="4"/>
  <c r="I2662" i="4"/>
  <c r="J2662" i="4"/>
  <c r="G2663" i="4"/>
  <c r="H2663" i="4"/>
  <c r="I2663" i="4"/>
  <c r="J2663" i="4"/>
  <c r="G2664" i="4"/>
  <c r="H2664" i="4"/>
  <c r="I2664" i="4"/>
  <c r="J2664" i="4"/>
  <c r="G2665" i="4"/>
  <c r="H2665" i="4"/>
  <c r="I2665" i="4"/>
  <c r="J2665" i="4"/>
  <c r="G2666" i="4"/>
  <c r="H2666" i="4"/>
  <c r="I2666" i="4"/>
  <c r="J2666" i="4"/>
  <c r="G2667" i="4"/>
  <c r="H2667" i="4"/>
  <c r="I2667" i="4"/>
  <c r="J2667" i="4"/>
  <c r="G2668" i="4"/>
  <c r="H2668" i="4"/>
  <c r="I2668" i="4"/>
  <c r="J2668" i="4"/>
  <c r="G2669" i="4"/>
  <c r="H2669" i="4"/>
  <c r="I2669" i="4"/>
  <c r="J2669" i="4"/>
  <c r="G2670" i="4"/>
  <c r="H2670" i="4"/>
  <c r="I2670" i="4"/>
  <c r="J2670" i="4"/>
  <c r="G2671" i="4"/>
  <c r="H2671" i="4"/>
  <c r="I2671" i="4"/>
  <c r="J2671" i="4"/>
  <c r="G2672" i="4"/>
  <c r="H2672" i="4"/>
  <c r="I2672" i="4"/>
  <c r="J2672" i="4"/>
  <c r="G2673" i="4"/>
  <c r="H2673" i="4"/>
  <c r="I2673" i="4"/>
  <c r="J2673" i="4"/>
  <c r="G2674" i="4"/>
  <c r="H2674" i="4"/>
  <c r="I2674" i="4"/>
  <c r="J2674" i="4"/>
  <c r="G2675" i="4"/>
  <c r="H2675" i="4"/>
  <c r="I2675" i="4"/>
  <c r="J2675" i="4"/>
  <c r="G2676" i="4"/>
  <c r="H2676" i="4"/>
  <c r="I2676" i="4"/>
  <c r="J2676" i="4"/>
  <c r="G2677" i="4"/>
  <c r="H2677" i="4"/>
  <c r="I2677" i="4"/>
  <c r="J2677" i="4"/>
  <c r="G2678" i="4"/>
  <c r="H2678" i="4"/>
  <c r="I2678" i="4"/>
  <c r="J2678" i="4"/>
  <c r="G2679" i="4"/>
  <c r="H2679" i="4"/>
  <c r="I2679" i="4"/>
  <c r="J2679" i="4"/>
  <c r="G2680" i="4"/>
  <c r="H2680" i="4"/>
  <c r="I2680" i="4"/>
  <c r="J2680" i="4"/>
  <c r="G2681" i="4"/>
  <c r="H2681" i="4"/>
  <c r="I2681" i="4"/>
  <c r="J2681" i="4"/>
  <c r="G2682" i="4"/>
  <c r="H2682" i="4"/>
  <c r="I2682" i="4"/>
  <c r="J2682" i="4"/>
  <c r="G2683" i="4"/>
  <c r="H2683" i="4"/>
  <c r="I2683" i="4"/>
  <c r="J2683" i="4"/>
  <c r="G2684" i="4"/>
  <c r="H2684" i="4"/>
  <c r="I2684" i="4"/>
  <c r="J2684" i="4"/>
  <c r="G2685" i="4"/>
  <c r="H2685" i="4"/>
  <c r="I2685" i="4"/>
  <c r="J2685" i="4"/>
  <c r="G2686" i="4"/>
  <c r="H2686" i="4"/>
  <c r="I2686" i="4"/>
  <c r="J2686" i="4"/>
  <c r="G2687" i="4"/>
  <c r="H2687" i="4"/>
  <c r="I2687" i="4"/>
  <c r="J2687" i="4"/>
  <c r="G2688" i="4"/>
  <c r="H2688" i="4"/>
  <c r="I2688" i="4"/>
  <c r="J2688" i="4"/>
  <c r="G2689" i="4"/>
  <c r="H2689" i="4"/>
  <c r="I2689" i="4"/>
  <c r="J2689" i="4"/>
  <c r="G2690" i="4"/>
  <c r="H2690" i="4"/>
  <c r="I2690" i="4"/>
  <c r="J2690" i="4"/>
  <c r="G2691" i="4"/>
  <c r="H2691" i="4"/>
  <c r="I2691" i="4"/>
  <c r="J2691" i="4"/>
  <c r="G2692" i="4"/>
  <c r="H2692" i="4"/>
  <c r="I2692" i="4"/>
  <c r="J2692" i="4"/>
  <c r="G2693" i="4"/>
  <c r="H2693" i="4"/>
  <c r="I2693" i="4"/>
  <c r="J2693" i="4"/>
  <c r="G2694" i="4"/>
  <c r="H2694" i="4"/>
  <c r="I2694" i="4"/>
  <c r="J2694" i="4"/>
  <c r="G2695" i="4"/>
  <c r="H2695" i="4"/>
  <c r="I2695" i="4"/>
  <c r="J2695" i="4"/>
  <c r="G2696" i="4"/>
  <c r="H2696" i="4"/>
  <c r="I2696" i="4"/>
  <c r="J2696" i="4"/>
  <c r="G2697" i="4"/>
  <c r="H2697" i="4"/>
  <c r="I2697" i="4"/>
  <c r="J2697" i="4"/>
  <c r="G2698" i="4"/>
  <c r="H2698" i="4"/>
  <c r="I2698" i="4"/>
  <c r="J2698" i="4"/>
  <c r="G2699" i="4"/>
  <c r="H2699" i="4"/>
  <c r="I2699" i="4"/>
  <c r="J2699" i="4"/>
  <c r="G2700" i="4"/>
  <c r="H2700" i="4"/>
  <c r="I2700" i="4"/>
  <c r="J2700" i="4"/>
  <c r="G2701" i="4"/>
  <c r="H2701" i="4"/>
  <c r="I2701" i="4"/>
  <c r="J2701" i="4"/>
  <c r="G2702" i="4"/>
  <c r="H2702" i="4"/>
  <c r="I2702" i="4"/>
  <c r="J2702" i="4"/>
  <c r="G2703" i="4"/>
  <c r="H2703" i="4"/>
  <c r="I2703" i="4"/>
  <c r="J2703" i="4"/>
  <c r="G2704" i="4"/>
  <c r="H2704" i="4"/>
  <c r="I2704" i="4"/>
  <c r="J2704" i="4"/>
  <c r="G2705" i="4"/>
  <c r="H2705" i="4"/>
  <c r="I2705" i="4"/>
  <c r="J2705" i="4"/>
  <c r="G2706" i="4"/>
  <c r="H2706" i="4"/>
  <c r="I2706" i="4"/>
  <c r="J2706" i="4"/>
  <c r="G2707" i="4"/>
  <c r="H2707" i="4"/>
  <c r="I2707" i="4"/>
  <c r="J2707" i="4"/>
  <c r="G2708" i="4"/>
  <c r="H2708" i="4"/>
  <c r="I2708" i="4"/>
  <c r="J2708" i="4"/>
  <c r="G2709" i="4"/>
  <c r="H2709" i="4"/>
  <c r="I2709" i="4"/>
  <c r="J2709" i="4"/>
  <c r="G2710" i="4"/>
  <c r="H2710" i="4"/>
  <c r="I2710" i="4"/>
  <c r="J2710" i="4"/>
  <c r="G2711" i="4"/>
  <c r="H2711" i="4"/>
  <c r="I2711" i="4"/>
  <c r="J2711" i="4"/>
  <c r="G2712" i="4"/>
  <c r="H2712" i="4"/>
  <c r="I2712" i="4"/>
  <c r="J2712" i="4"/>
  <c r="G2713" i="4"/>
  <c r="H2713" i="4"/>
  <c r="I2713" i="4"/>
  <c r="J2713" i="4"/>
  <c r="G2714" i="4"/>
  <c r="H2714" i="4"/>
  <c r="I2714" i="4"/>
  <c r="J2714" i="4"/>
  <c r="G2715" i="4"/>
  <c r="H2715" i="4"/>
  <c r="I2715" i="4"/>
  <c r="J2715" i="4"/>
  <c r="G2716" i="4"/>
  <c r="H2716" i="4"/>
  <c r="I2716" i="4"/>
  <c r="J2716" i="4"/>
  <c r="G2717" i="4"/>
  <c r="H2717" i="4"/>
  <c r="I2717" i="4"/>
  <c r="J2717" i="4"/>
  <c r="G2718" i="4"/>
  <c r="H2718" i="4"/>
  <c r="I2718" i="4"/>
  <c r="J2718" i="4"/>
  <c r="G2719" i="4"/>
  <c r="H2719" i="4"/>
  <c r="I2719" i="4"/>
  <c r="J2719" i="4"/>
  <c r="G2720" i="4"/>
  <c r="H2720" i="4"/>
  <c r="I2720" i="4"/>
  <c r="J2720" i="4"/>
  <c r="G2721" i="4"/>
  <c r="H2721" i="4"/>
  <c r="I2721" i="4"/>
  <c r="J2721" i="4"/>
  <c r="G2722" i="4"/>
  <c r="H2722" i="4"/>
  <c r="I2722" i="4"/>
  <c r="J2722" i="4"/>
  <c r="G2723" i="4"/>
  <c r="H2723" i="4"/>
  <c r="I2723" i="4"/>
  <c r="J2723" i="4"/>
  <c r="G2724" i="4"/>
  <c r="H2724" i="4"/>
  <c r="I2724" i="4"/>
  <c r="J2724" i="4"/>
  <c r="G2725" i="4"/>
  <c r="H2725" i="4"/>
  <c r="I2725" i="4"/>
  <c r="J2725" i="4"/>
  <c r="G2726" i="4"/>
  <c r="H2726" i="4"/>
  <c r="I2726" i="4"/>
  <c r="J2726" i="4"/>
  <c r="G2727" i="4"/>
  <c r="H2727" i="4"/>
  <c r="I2727" i="4"/>
  <c r="J2727" i="4"/>
  <c r="G2728" i="4"/>
  <c r="H2728" i="4"/>
  <c r="I2728" i="4"/>
  <c r="J2728" i="4"/>
  <c r="G2729" i="4"/>
  <c r="H2729" i="4"/>
  <c r="I2729" i="4"/>
  <c r="J2729" i="4"/>
  <c r="G2730" i="4"/>
  <c r="H2730" i="4"/>
  <c r="I2730" i="4"/>
  <c r="J2730" i="4"/>
  <c r="G2731" i="4"/>
  <c r="H2731" i="4"/>
  <c r="I2731" i="4"/>
  <c r="J2731" i="4"/>
  <c r="G2732" i="4"/>
  <c r="H2732" i="4"/>
  <c r="I2732" i="4"/>
  <c r="J2732" i="4"/>
  <c r="G2733" i="4"/>
  <c r="H2733" i="4"/>
  <c r="I2733" i="4"/>
  <c r="J2733" i="4"/>
  <c r="G2734" i="4"/>
  <c r="H2734" i="4"/>
  <c r="I2734" i="4"/>
  <c r="J2734" i="4"/>
  <c r="G2735" i="4"/>
  <c r="H2735" i="4"/>
  <c r="I2735" i="4"/>
  <c r="J2735" i="4"/>
  <c r="G2736" i="4"/>
  <c r="H2736" i="4"/>
  <c r="I2736" i="4"/>
  <c r="J2736" i="4"/>
  <c r="G2737" i="4"/>
  <c r="H2737" i="4"/>
  <c r="I2737" i="4"/>
  <c r="J2737" i="4"/>
  <c r="G2738" i="4"/>
  <c r="H2738" i="4"/>
  <c r="I2738" i="4"/>
  <c r="J2738" i="4"/>
  <c r="G2739" i="4"/>
  <c r="H2739" i="4"/>
  <c r="I2739" i="4"/>
  <c r="J2739" i="4"/>
  <c r="G2740" i="4"/>
  <c r="H2740" i="4"/>
  <c r="I2740" i="4"/>
  <c r="J2740" i="4"/>
  <c r="G2741" i="4"/>
  <c r="H2741" i="4"/>
  <c r="I2741" i="4"/>
  <c r="J2741" i="4"/>
  <c r="G2742" i="4"/>
  <c r="H2742" i="4"/>
  <c r="I2742" i="4"/>
  <c r="J2742" i="4"/>
  <c r="G2743" i="4"/>
  <c r="H2743" i="4"/>
  <c r="I2743" i="4"/>
  <c r="J2743" i="4"/>
  <c r="G2744" i="4"/>
  <c r="H2744" i="4"/>
  <c r="I2744" i="4"/>
  <c r="J2744" i="4"/>
  <c r="G2745" i="4"/>
  <c r="H2745" i="4"/>
  <c r="I2745" i="4"/>
  <c r="J2745" i="4"/>
  <c r="G2746" i="4"/>
  <c r="H2746" i="4"/>
  <c r="I2746" i="4"/>
  <c r="J2746" i="4"/>
  <c r="G2747" i="4"/>
  <c r="H2747" i="4"/>
  <c r="I2747" i="4"/>
  <c r="J2747" i="4"/>
  <c r="G2748" i="4"/>
  <c r="H2748" i="4"/>
  <c r="I2748" i="4"/>
  <c r="J2748" i="4"/>
  <c r="G2749" i="4"/>
  <c r="H2749" i="4"/>
  <c r="I2749" i="4"/>
  <c r="J2749" i="4"/>
  <c r="G2750" i="4"/>
  <c r="H2750" i="4"/>
  <c r="I2750" i="4"/>
  <c r="J2750" i="4"/>
  <c r="G2751" i="4"/>
  <c r="H2751" i="4"/>
  <c r="I2751" i="4"/>
  <c r="J2751" i="4"/>
  <c r="G2752" i="4"/>
  <c r="H2752" i="4"/>
  <c r="I2752" i="4"/>
  <c r="J2752" i="4"/>
  <c r="G2753" i="4"/>
  <c r="H2753" i="4"/>
  <c r="I2753" i="4"/>
  <c r="J2753" i="4"/>
  <c r="G2754" i="4"/>
  <c r="H2754" i="4"/>
  <c r="I2754" i="4"/>
  <c r="J2754" i="4"/>
  <c r="G2755" i="4"/>
  <c r="H2755" i="4"/>
  <c r="I2755" i="4"/>
  <c r="J2755" i="4"/>
  <c r="G2756" i="4"/>
  <c r="H2756" i="4"/>
  <c r="I2756" i="4"/>
  <c r="J2756" i="4"/>
  <c r="G2757" i="4"/>
  <c r="H2757" i="4"/>
  <c r="I2757" i="4"/>
  <c r="J2757" i="4"/>
  <c r="G2758" i="4"/>
  <c r="H2758" i="4"/>
  <c r="I2758" i="4"/>
  <c r="J2758" i="4"/>
  <c r="G2759" i="4"/>
  <c r="H2759" i="4"/>
  <c r="I2759" i="4"/>
  <c r="J2759" i="4"/>
  <c r="G2760" i="4"/>
  <c r="H2760" i="4"/>
  <c r="I2760" i="4"/>
  <c r="J2760" i="4"/>
  <c r="G2761" i="4"/>
  <c r="H2761" i="4"/>
  <c r="I2761" i="4"/>
  <c r="J2761" i="4"/>
  <c r="G2762" i="4"/>
  <c r="H2762" i="4"/>
  <c r="I2762" i="4"/>
  <c r="J2762" i="4"/>
  <c r="G2763" i="4"/>
  <c r="H2763" i="4"/>
  <c r="I2763" i="4"/>
  <c r="J2763" i="4"/>
  <c r="G2764" i="4"/>
  <c r="H2764" i="4"/>
  <c r="I2764" i="4"/>
  <c r="J2764" i="4"/>
  <c r="G2765" i="4"/>
  <c r="H2765" i="4"/>
  <c r="I2765" i="4"/>
  <c r="J2765" i="4"/>
  <c r="G2766" i="4"/>
  <c r="H2766" i="4"/>
  <c r="I2766" i="4"/>
  <c r="J2766" i="4"/>
  <c r="G2767" i="4"/>
  <c r="H2767" i="4"/>
  <c r="I2767" i="4"/>
  <c r="J2767" i="4"/>
  <c r="G2768" i="4"/>
  <c r="H2768" i="4"/>
  <c r="I2768" i="4"/>
  <c r="J2768" i="4"/>
  <c r="G2769" i="4"/>
  <c r="H2769" i="4"/>
  <c r="I2769" i="4"/>
  <c r="J2769" i="4"/>
  <c r="G2770" i="4"/>
  <c r="H2770" i="4"/>
  <c r="I2770" i="4"/>
  <c r="J2770" i="4"/>
  <c r="G2771" i="4"/>
  <c r="H2771" i="4"/>
  <c r="I2771" i="4"/>
  <c r="J2771" i="4"/>
  <c r="G2772" i="4"/>
  <c r="H2772" i="4"/>
  <c r="I2772" i="4"/>
  <c r="J2772" i="4"/>
  <c r="G2773" i="4"/>
  <c r="H2773" i="4"/>
  <c r="I2773" i="4"/>
  <c r="J2773" i="4"/>
  <c r="G2774" i="4"/>
  <c r="H2774" i="4"/>
  <c r="I2774" i="4"/>
  <c r="J2774" i="4"/>
  <c r="G2775" i="4"/>
  <c r="H2775" i="4"/>
  <c r="I2775" i="4"/>
  <c r="J2775" i="4"/>
  <c r="G2776" i="4"/>
  <c r="H2776" i="4"/>
  <c r="I2776" i="4"/>
  <c r="J2776" i="4"/>
  <c r="G2777" i="4"/>
  <c r="H2777" i="4"/>
  <c r="I2777" i="4"/>
  <c r="J2777" i="4"/>
  <c r="G2778" i="4"/>
  <c r="H2778" i="4"/>
  <c r="I2778" i="4"/>
  <c r="J2778" i="4"/>
  <c r="G2779" i="4"/>
  <c r="H2779" i="4"/>
  <c r="I2779" i="4"/>
  <c r="J2779" i="4"/>
  <c r="G2780" i="4"/>
  <c r="H2780" i="4"/>
  <c r="I2780" i="4"/>
  <c r="J2780" i="4"/>
  <c r="G2781" i="4"/>
  <c r="H2781" i="4"/>
  <c r="I2781" i="4"/>
  <c r="J2781" i="4"/>
  <c r="G2782" i="4"/>
  <c r="H2782" i="4"/>
  <c r="I2782" i="4"/>
  <c r="J2782" i="4"/>
  <c r="G2783" i="4"/>
  <c r="H2783" i="4"/>
  <c r="I2783" i="4"/>
  <c r="J2783" i="4"/>
  <c r="G2784" i="4"/>
  <c r="H2784" i="4"/>
  <c r="I2784" i="4"/>
  <c r="J2784" i="4"/>
  <c r="G2785" i="4"/>
  <c r="H2785" i="4"/>
  <c r="I2785" i="4"/>
  <c r="J2785" i="4"/>
  <c r="G2786" i="4"/>
  <c r="H2786" i="4"/>
  <c r="I2786" i="4"/>
  <c r="J2786" i="4"/>
  <c r="G2787" i="4"/>
  <c r="H2787" i="4"/>
  <c r="I2787" i="4"/>
  <c r="J2787" i="4"/>
  <c r="G2788" i="4"/>
  <c r="H2788" i="4"/>
  <c r="I2788" i="4"/>
  <c r="J2788" i="4"/>
  <c r="G2789" i="4"/>
  <c r="H2789" i="4"/>
  <c r="I2789" i="4"/>
  <c r="J2789" i="4"/>
  <c r="G2790" i="4"/>
  <c r="H2790" i="4"/>
  <c r="I2790" i="4"/>
  <c r="J2790" i="4"/>
  <c r="G2791" i="4"/>
  <c r="H2791" i="4"/>
  <c r="I2791" i="4"/>
  <c r="J2791" i="4"/>
  <c r="G2792" i="4"/>
  <c r="H2792" i="4"/>
  <c r="I2792" i="4"/>
  <c r="J2792" i="4"/>
  <c r="G2793" i="4"/>
  <c r="H2793" i="4"/>
  <c r="I2793" i="4"/>
  <c r="J2793" i="4"/>
  <c r="G2794" i="4"/>
  <c r="H2794" i="4"/>
  <c r="I2794" i="4"/>
  <c r="J2794" i="4"/>
  <c r="G2795" i="4"/>
  <c r="H2795" i="4"/>
  <c r="I2795" i="4"/>
  <c r="J2795" i="4"/>
  <c r="G2796" i="4"/>
  <c r="H2796" i="4"/>
  <c r="I2796" i="4"/>
  <c r="J2796" i="4"/>
  <c r="G2797" i="4"/>
  <c r="H2797" i="4"/>
  <c r="I2797" i="4"/>
  <c r="J2797" i="4"/>
  <c r="G2798" i="4"/>
  <c r="H2798" i="4"/>
  <c r="I2798" i="4"/>
  <c r="J2798" i="4"/>
  <c r="G2799" i="4"/>
  <c r="H2799" i="4"/>
  <c r="I2799" i="4"/>
  <c r="J2799" i="4"/>
  <c r="G2800" i="4"/>
  <c r="H2800" i="4"/>
  <c r="I2800" i="4"/>
  <c r="J2800" i="4"/>
  <c r="G2801" i="4"/>
  <c r="H2801" i="4"/>
  <c r="I2801" i="4"/>
  <c r="J2801" i="4"/>
  <c r="G2802" i="4"/>
  <c r="H2802" i="4"/>
  <c r="I2802" i="4"/>
  <c r="J2802" i="4"/>
  <c r="G2803" i="4"/>
  <c r="H2803" i="4"/>
  <c r="I2803" i="4"/>
  <c r="J2803" i="4"/>
  <c r="G2804" i="4"/>
  <c r="H2804" i="4"/>
  <c r="I2804" i="4"/>
  <c r="J2804" i="4"/>
  <c r="G2805" i="4"/>
  <c r="H2805" i="4"/>
  <c r="I2805" i="4"/>
  <c r="J2805" i="4"/>
  <c r="G2806" i="4"/>
  <c r="H2806" i="4"/>
  <c r="I2806" i="4"/>
  <c r="J2806" i="4"/>
  <c r="G2807" i="4"/>
  <c r="H2807" i="4"/>
  <c r="I2807" i="4"/>
  <c r="J2807" i="4"/>
  <c r="G2808" i="4"/>
  <c r="H2808" i="4"/>
  <c r="I2808" i="4"/>
  <c r="J2808" i="4"/>
  <c r="G2809" i="4"/>
  <c r="H2809" i="4"/>
  <c r="I2809" i="4"/>
  <c r="J2809" i="4"/>
  <c r="G2810" i="4"/>
  <c r="H2810" i="4"/>
  <c r="I2810" i="4"/>
  <c r="J2810" i="4"/>
  <c r="G2811" i="4"/>
  <c r="H2811" i="4"/>
  <c r="I2811" i="4"/>
  <c r="J2811" i="4"/>
  <c r="G2812" i="4"/>
  <c r="H2812" i="4"/>
  <c r="I2812" i="4"/>
  <c r="J2812" i="4"/>
  <c r="G2813" i="4"/>
  <c r="H2813" i="4"/>
  <c r="I2813" i="4"/>
  <c r="J2813" i="4"/>
  <c r="G2814" i="4"/>
  <c r="H2814" i="4"/>
  <c r="I2814" i="4"/>
  <c r="J2814" i="4"/>
  <c r="G2815" i="4"/>
  <c r="H2815" i="4"/>
  <c r="I2815" i="4"/>
  <c r="J2815" i="4"/>
  <c r="G2816" i="4"/>
  <c r="H2816" i="4"/>
  <c r="I2816" i="4"/>
  <c r="J2816" i="4"/>
  <c r="G2817" i="4"/>
  <c r="H2817" i="4"/>
  <c r="I2817" i="4"/>
  <c r="J2817" i="4"/>
  <c r="G2818" i="4"/>
  <c r="H2818" i="4"/>
  <c r="I2818" i="4"/>
  <c r="J2818" i="4"/>
  <c r="G2819" i="4"/>
  <c r="H2819" i="4"/>
  <c r="I2819" i="4"/>
  <c r="J2819" i="4"/>
  <c r="G2820" i="4"/>
  <c r="H2820" i="4"/>
  <c r="I2820" i="4"/>
  <c r="J2820" i="4"/>
  <c r="G2821" i="4"/>
  <c r="H2821" i="4"/>
  <c r="I2821" i="4"/>
  <c r="J2821" i="4"/>
  <c r="G2822" i="4"/>
  <c r="H2822" i="4"/>
  <c r="I2822" i="4"/>
  <c r="J2822" i="4"/>
  <c r="G2823" i="4"/>
  <c r="H2823" i="4"/>
  <c r="I2823" i="4"/>
  <c r="J2823" i="4"/>
  <c r="G2824" i="4"/>
  <c r="H2824" i="4"/>
  <c r="I2824" i="4"/>
  <c r="J2824" i="4"/>
  <c r="G2825" i="4"/>
  <c r="H2825" i="4"/>
  <c r="I2825" i="4"/>
  <c r="J2825" i="4"/>
  <c r="G2826" i="4"/>
  <c r="H2826" i="4"/>
  <c r="I2826" i="4"/>
  <c r="J2826" i="4"/>
  <c r="G2827" i="4"/>
  <c r="H2827" i="4"/>
  <c r="I2827" i="4"/>
  <c r="J2827" i="4"/>
  <c r="G2828" i="4"/>
  <c r="H2828" i="4"/>
  <c r="I2828" i="4"/>
  <c r="J2828" i="4"/>
  <c r="G2829" i="4"/>
  <c r="H2829" i="4"/>
  <c r="I2829" i="4"/>
  <c r="J2829" i="4"/>
  <c r="G2830" i="4"/>
  <c r="H2830" i="4"/>
  <c r="I2830" i="4"/>
  <c r="J2830" i="4"/>
  <c r="G2831" i="4"/>
  <c r="H2831" i="4"/>
  <c r="I2831" i="4"/>
  <c r="J2831" i="4"/>
  <c r="G2832" i="4"/>
  <c r="H2832" i="4"/>
  <c r="I2832" i="4"/>
  <c r="J2832" i="4"/>
  <c r="G2833" i="4"/>
  <c r="H2833" i="4"/>
  <c r="I2833" i="4"/>
  <c r="J2833" i="4"/>
  <c r="G2834" i="4"/>
  <c r="H2834" i="4"/>
  <c r="I2834" i="4"/>
  <c r="J2834" i="4"/>
  <c r="G2835" i="4"/>
  <c r="H2835" i="4"/>
  <c r="I2835" i="4"/>
  <c r="J2835" i="4"/>
  <c r="G2836" i="4"/>
  <c r="H2836" i="4"/>
  <c r="I2836" i="4"/>
  <c r="J2836" i="4"/>
  <c r="G2837" i="4"/>
  <c r="H2837" i="4"/>
  <c r="I2837" i="4"/>
  <c r="J2837" i="4"/>
  <c r="G2838" i="4"/>
  <c r="H2838" i="4"/>
  <c r="I2838" i="4"/>
  <c r="J2838" i="4"/>
  <c r="G2839" i="4"/>
  <c r="H2839" i="4"/>
  <c r="I2839" i="4"/>
  <c r="J2839" i="4"/>
  <c r="G2840" i="4"/>
  <c r="H2840" i="4"/>
  <c r="I2840" i="4"/>
  <c r="J2840" i="4"/>
  <c r="G2841" i="4"/>
  <c r="H2841" i="4"/>
  <c r="I2841" i="4"/>
  <c r="J2841" i="4"/>
  <c r="G2842" i="4"/>
  <c r="H2842" i="4"/>
  <c r="I2842" i="4"/>
  <c r="J2842" i="4"/>
  <c r="G2843" i="4"/>
  <c r="H2843" i="4"/>
  <c r="I2843" i="4"/>
  <c r="J2843" i="4"/>
  <c r="G2844" i="4"/>
  <c r="H2844" i="4"/>
  <c r="I2844" i="4"/>
  <c r="J2844" i="4"/>
  <c r="G2845" i="4"/>
  <c r="H2845" i="4"/>
  <c r="I2845" i="4"/>
  <c r="J2845" i="4"/>
  <c r="G2846" i="4"/>
  <c r="H2846" i="4"/>
  <c r="I2846" i="4"/>
  <c r="J2846" i="4"/>
  <c r="G2847" i="4"/>
  <c r="H2847" i="4"/>
  <c r="I2847" i="4"/>
  <c r="J2847" i="4"/>
  <c r="G2848" i="4"/>
  <c r="H2848" i="4"/>
  <c r="I2848" i="4"/>
  <c r="J2848" i="4"/>
  <c r="G2849" i="4"/>
  <c r="H2849" i="4"/>
  <c r="I2849" i="4"/>
  <c r="J2849" i="4"/>
  <c r="G2850" i="4"/>
  <c r="H2850" i="4"/>
  <c r="I2850" i="4"/>
  <c r="J2850" i="4"/>
  <c r="G2851" i="4"/>
  <c r="H2851" i="4"/>
  <c r="I2851" i="4"/>
  <c r="J2851" i="4"/>
  <c r="G2852" i="4"/>
  <c r="H2852" i="4"/>
  <c r="I2852" i="4"/>
  <c r="J2852" i="4"/>
  <c r="G2853" i="4"/>
  <c r="H2853" i="4"/>
  <c r="I2853" i="4"/>
  <c r="J2853" i="4"/>
  <c r="G2854" i="4"/>
  <c r="H2854" i="4"/>
  <c r="I2854" i="4"/>
  <c r="J2854" i="4"/>
  <c r="G2855" i="4"/>
  <c r="H2855" i="4"/>
  <c r="I2855" i="4"/>
  <c r="J2855" i="4"/>
  <c r="G2856" i="4"/>
  <c r="H2856" i="4"/>
  <c r="I2856" i="4"/>
  <c r="J2856" i="4"/>
  <c r="G2857" i="4"/>
  <c r="H2857" i="4"/>
  <c r="I2857" i="4"/>
  <c r="J2857" i="4"/>
  <c r="G2858" i="4"/>
  <c r="H2858" i="4"/>
  <c r="I2858" i="4"/>
  <c r="J2858" i="4"/>
  <c r="G2859" i="4"/>
  <c r="H2859" i="4"/>
  <c r="I2859" i="4"/>
  <c r="J2859" i="4"/>
  <c r="G2860" i="4"/>
  <c r="H2860" i="4"/>
  <c r="I2860" i="4"/>
  <c r="J2860" i="4"/>
  <c r="G2861" i="4"/>
  <c r="H2861" i="4"/>
  <c r="I2861" i="4"/>
  <c r="J2861" i="4"/>
  <c r="G2862" i="4"/>
  <c r="H2862" i="4"/>
  <c r="I2862" i="4"/>
  <c r="J2862" i="4"/>
  <c r="G2863" i="4"/>
  <c r="H2863" i="4"/>
  <c r="I2863" i="4"/>
  <c r="J2863" i="4"/>
  <c r="G2864" i="4"/>
  <c r="H2864" i="4"/>
  <c r="I2864" i="4"/>
  <c r="J2864" i="4"/>
  <c r="G2865" i="4"/>
  <c r="H2865" i="4"/>
  <c r="I2865" i="4"/>
  <c r="J2865" i="4"/>
  <c r="G2866" i="4"/>
  <c r="H2866" i="4"/>
  <c r="I2866" i="4"/>
  <c r="J2866" i="4"/>
  <c r="G2867" i="4"/>
  <c r="H2867" i="4"/>
  <c r="I2867" i="4"/>
  <c r="J2867" i="4"/>
  <c r="G2868" i="4"/>
  <c r="H2868" i="4"/>
  <c r="I2868" i="4"/>
  <c r="J2868" i="4"/>
  <c r="G2869" i="4"/>
  <c r="H2869" i="4"/>
  <c r="I2869" i="4"/>
  <c r="J2869" i="4"/>
  <c r="G2870" i="4"/>
  <c r="H2870" i="4"/>
  <c r="I2870" i="4"/>
  <c r="J2870" i="4"/>
  <c r="G2871" i="4"/>
  <c r="H2871" i="4"/>
  <c r="I2871" i="4"/>
  <c r="J2871" i="4"/>
  <c r="G2872" i="4"/>
  <c r="H2872" i="4"/>
  <c r="I2872" i="4"/>
  <c r="J2872" i="4"/>
  <c r="G2873" i="4"/>
  <c r="H2873" i="4"/>
  <c r="I2873" i="4"/>
  <c r="J2873" i="4"/>
  <c r="G2874" i="4"/>
  <c r="H2874" i="4"/>
  <c r="I2874" i="4"/>
  <c r="J2874" i="4"/>
  <c r="G2875" i="4"/>
  <c r="H2875" i="4"/>
  <c r="I2875" i="4"/>
  <c r="J2875" i="4"/>
  <c r="G2876" i="4"/>
  <c r="H2876" i="4"/>
  <c r="I2876" i="4"/>
  <c r="J2876" i="4"/>
  <c r="G2877" i="4"/>
  <c r="H2877" i="4"/>
  <c r="I2877" i="4"/>
  <c r="J2877" i="4"/>
  <c r="G2878" i="4"/>
  <c r="H2878" i="4"/>
  <c r="I2878" i="4"/>
  <c r="J2878" i="4"/>
  <c r="G2879" i="4"/>
  <c r="H2879" i="4"/>
  <c r="I2879" i="4"/>
  <c r="J2879" i="4"/>
  <c r="G2880" i="4"/>
  <c r="H2880" i="4"/>
  <c r="I2880" i="4"/>
  <c r="J2880" i="4"/>
  <c r="G2881" i="4"/>
  <c r="H2881" i="4"/>
  <c r="I2881" i="4"/>
  <c r="J2881" i="4"/>
  <c r="G2882" i="4"/>
  <c r="H2882" i="4"/>
  <c r="I2882" i="4"/>
  <c r="J2882" i="4"/>
  <c r="G2883" i="4"/>
  <c r="H2883" i="4"/>
  <c r="I2883" i="4"/>
  <c r="J2883" i="4"/>
  <c r="G2884" i="4"/>
  <c r="H2884" i="4"/>
  <c r="I2884" i="4"/>
  <c r="J2884" i="4"/>
  <c r="G2885" i="4"/>
  <c r="H2885" i="4"/>
  <c r="I2885" i="4"/>
  <c r="J2885" i="4"/>
  <c r="G2886" i="4"/>
  <c r="H2886" i="4"/>
  <c r="I2886" i="4"/>
  <c r="J2886" i="4"/>
  <c r="G2887" i="4"/>
  <c r="H2887" i="4"/>
  <c r="I2887" i="4"/>
  <c r="J2887" i="4"/>
  <c r="G2888" i="4"/>
  <c r="H2888" i="4"/>
  <c r="I2888" i="4"/>
  <c r="J2888" i="4"/>
  <c r="G2889" i="4"/>
  <c r="H2889" i="4"/>
  <c r="I2889" i="4"/>
  <c r="J2889" i="4"/>
  <c r="G2890" i="4"/>
  <c r="H2890" i="4"/>
  <c r="I2890" i="4"/>
  <c r="J2890" i="4"/>
  <c r="G2891" i="4"/>
  <c r="H2891" i="4"/>
  <c r="I2891" i="4"/>
  <c r="J2891" i="4"/>
  <c r="G2892" i="4"/>
  <c r="H2892" i="4"/>
  <c r="I2892" i="4"/>
  <c r="J2892" i="4"/>
  <c r="G2893" i="4"/>
  <c r="H2893" i="4"/>
  <c r="I2893" i="4"/>
  <c r="J2893" i="4"/>
  <c r="G2894" i="4"/>
  <c r="H2894" i="4"/>
  <c r="I2894" i="4"/>
  <c r="J2894" i="4"/>
  <c r="G2895" i="4"/>
  <c r="H2895" i="4"/>
  <c r="I2895" i="4"/>
  <c r="J2895" i="4"/>
  <c r="G2896" i="4"/>
  <c r="H2896" i="4"/>
  <c r="I2896" i="4"/>
  <c r="J2896" i="4"/>
  <c r="G2897" i="4"/>
  <c r="H2897" i="4"/>
  <c r="I2897" i="4"/>
  <c r="J2897" i="4"/>
  <c r="G2898" i="4"/>
  <c r="H2898" i="4"/>
  <c r="I2898" i="4"/>
  <c r="J2898" i="4"/>
  <c r="G2899" i="4"/>
  <c r="H2899" i="4"/>
  <c r="I2899" i="4"/>
  <c r="J2899" i="4"/>
  <c r="G2900" i="4"/>
  <c r="H2900" i="4"/>
  <c r="I2900" i="4"/>
  <c r="J2900" i="4"/>
  <c r="G2901" i="4"/>
  <c r="H2901" i="4"/>
  <c r="I2901" i="4"/>
  <c r="J2901" i="4"/>
  <c r="G2902" i="4"/>
  <c r="H2902" i="4"/>
  <c r="I2902" i="4"/>
  <c r="J2902" i="4"/>
  <c r="G2903" i="4"/>
  <c r="H2903" i="4"/>
  <c r="I2903" i="4"/>
  <c r="J2903" i="4"/>
  <c r="G2904" i="4"/>
  <c r="H2904" i="4"/>
  <c r="I2904" i="4"/>
  <c r="J2904" i="4"/>
  <c r="G2905" i="4"/>
  <c r="H2905" i="4"/>
  <c r="I2905" i="4"/>
  <c r="J2905" i="4"/>
  <c r="G2906" i="4"/>
  <c r="H2906" i="4"/>
  <c r="I2906" i="4"/>
  <c r="J2906" i="4"/>
  <c r="G2907" i="4"/>
  <c r="H2907" i="4"/>
  <c r="I2907" i="4"/>
  <c r="J2907" i="4"/>
  <c r="G2908" i="4"/>
  <c r="H2908" i="4"/>
  <c r="I2908" i="4"/>
  <c r="J2908" i="4"/>
  <c r="G2909" i="4"/>
  <c r="H2909" i="4"/>
  <c r="I2909" i="4"/>
  <c r="J2909" i="4"/>
  <c r="G2910" i="4"/>
  <c r="H2910" i="4"/>
  <c r="I2910" i="4"/>
  <c r="J2910" i="4"/>
  <c r="G2911" i="4"/>
  <c r="H2911" i="4"/>
  <c r="I2911" i="4"/>
  <c r="J2911" i="4"/>
  <c r="G2912" i="4"/>
  <c r="H2912" i="4"/>
  <c r="I2912" i="4"/>
  <c r="J2912" i="4"/>
  <c r="G2913" i="4"/>
  <c r="H2913" i="4"/>
  <c r="I2913" i="4"/>
  <c r="J2913" i="4"/>
  <c r="G2914" i="4"/>
  <c r="H2914" i="4"/>
  <c r="I2914" i="4"/>
  <c r="J2914" i="4"/>
  <c r="G2915" i="4"/>
  <c r="H2915" i="4"/>
  <c r="I2915" i="4"/>
  <c r="J2915" i="4"/>
  <c r="G2916" i="4"/>
  <c r="H2916" i="4"/>
  <c r="I2916" i="4"/>
  <c r="J2916" i="4"/>
  <c r="G2917" i="4"/>
  <c r="H2917" i="4"/>
  <c r="I2917" i="4"/>
  <c r="J2917" i="4"/>
  <c r="G2918" i="4"/>
  <c r="H2918" i="4"/>
  <c r="I2918" i="4"/>
  <c r="J2918" i="4"/>
  <c r="G2919" i="4"/>
  <c r="H2919" i="4"/>
  <c r="I2919" i="4"/>
  <c r="J2919" i="4"/>
  <c r="G2920" i="4"/>
  <c r="H2920" i="4"/>
  <c r="I2920" i="4"/>
  <c r="J2920" i="4"/>
  <c r="G2921" i="4"/>
  <c r="H2921" i="4"/>
  <c r="I2921" i="4"/>
  <c r="J2921" i="4"/>
  <c r="G2922" i="4"/>
  <c r="H2922" i="4"/>
  <c r="I2922" i="4"/>
  <c r="J2922" i="4"/>
  <c r="G2923" i="4"/>
  <c r="H2923" i="4"/>
  <c r="I2923" i="4"/>
  <c r="J2923" i="4"/>
  <c r="G2924" i="4"/>
  <c r="H2924" i="4"/>
  <c r="I2924" i="4"/>
  <c r="J2924" i="4"/>
  <c r="G2925" i="4"/>
  <c r="H2925" i="4"/>
  <c r="I2925" i="4"/>
  <c r="J2925" i="4"/>
  <c r="G2926" i="4"/>
  <c r="H2926" i="4"/>
  <c r="I2926" i="4"/>
  <c r="J2926" i="4"/>
  <c r="G2927" i="4"/>
  <c r="H2927" i="4"/>
  <c r="I2927" i="4"/>
  <c r="J2927" i="4"/>
  <c r="G2928" i="4"/>
  <c r="H2928" i="4"/>
  <c r="I2928" i="4"/>
  <c r="J2928" i="4"/>
  <c r="G2929" i="4"/>
  <c r="H2929" i="4"/>
  <c r="I2929" i="4"/>
  <c r="J2929" i="4"/>
  <c r="G2930" i="4"/>
  <c r="H2930" i="4"/>
  <c r="I2930" i="4"/>
  <c r="J2930" i="4"/>
  <c r="G2931" i="4"/>
  <c r="H2931" i="4"/>
  <c r="I2931" i="4"/>
  <c r="J2931" i="4"/>
  <c r="G2932" i="4"/>
  <c r="H2932" i="4"/>
  <c r="I2932" i="4"/>
  <c r="J2932" i="4"/>
  <c r="G2933" i="4"/>
  <c r="H2933" i="4"/>
  <c r="I2933" i="4"/>
  <c r="J2933" i="4"/>
  <c r="G2934" i="4"/>
  <c r="H2934" i="4"/>
  <c r="I2934" i="4"/>
  <c r="J2934" i="4"/>
  <c r="G2935" i="4"/>
  <c r="H2935" i="4"/>
  <c r="I2935" i="4"/>
  <c r="J2935" i="4"/>
  <c r="G2936" i="4"/>
  <c r="H2936" i="4"/>
  <c r="I2936" i="4"/>
  <c r="J2936" i="4"/>
  <c r="G2937" i="4"/>
  <c r="H2937" i="4"/>
  <c r="I2937" i="4"/>
  <c r="J2937" i="4"/>
  <c r="G2938" i="4"/>
  <c r="H2938" i="4"/>
  <c r="I2938" i="4"/>
  <c r="J2938" i="4"/>
  <c r="G2939" i="4"/>
  <c r="H2939" i="4"/>
  <c r="I2939" i="4"/>
  <c r="J2939" i="4"/>
  <c r="G2940" i="4"/>
  <c r="H2940" i="4"/>
  <c r="I2940" i="4"/>
  <c r="J2940" i="4"/>
  <c r="G2941" i="4"/>
  <c r="H2941" i="4"/>
  <c r="I2941" i="4"/>
  <c r="J2941" i="4"/>
  <c r="G2942" i="4"/>
  <c r="H2942" i="4"/>
  <c r="I2942" i="4"/>
  <c r="J2942" i="4"/>
  <c r="G2943" i="4"/>
  <c r="H2943" i="4"/>
  <c r="I2943" i="4"/>
  <c r="J2943" i="4"/>
  <c r="G2944" i="4"/>
  <c r="H2944" i="4"/>
  <c r="I2944" i="4"/>
  <c r="J2944" i="4"/>
  <c r="G2945" i="4"/>
  <c r="H2945" i="4"/>
  <c r="I2945" i="4"/>
  <c r="J2945" i="4"/>
  <c r="G2946" i="4"/>
  <c r="H2946" i="4"/>
  <c r="I2946" i="4"/>
  <c r="J2946" i="4"/>
  <c r="G2947" i="4"/>
  <c r="H2947" i="4"/>
  <c r="I2947" i="4"/>
  <c r="J2947" i="4"/>
  <c r="G2948" i="4"/>
  <c r="H2948" i="4"/>
  <c r="I2948" i="4"/>
  <c r="J2948" i="4"/>
  <c r="G2949" i="4"/>
  <c r="H2949" i="4"/>
  <c r="I2949" i="4"/>
  <c r="J2949" i="4"/>
  <c r="G2950" i="4"/>
  <c r="H2950" i="4"/>
  <c r="I2950" i="4"/>
  <c r="J2950" i="4"/>
  <c r="G2951" i="4"/>
  <c r="H2951" i="4"/>
  <c r="I2951" i="4"/>
  <c r="J2951" i="4"/>
  <c r="G2952" i="4"/>
  <c r="H2952" i="4"/>
  <c r="I2952" i="4"/>
  <c r="J2952" i="4"/>
  <c r="G2953" i="4"/>
  <c r="H2953" i="4"/>
  <c r="I2953" i="4"/>
  <c r="J2953" i="4"/>
  <c r="G2954" i="4"/>
  <c r="H2954" i="4"/>
  <c r="I2954" i="4"/>
  <c r="J2954" i="4"/>
  <c r="G2955" i="4"/>
  <c r="H2955" i="4"/>
  <c r="I2955" i="4"/>
  <c r="J2955" i="4"/>
  <c r="G2956" i="4"/>
  <c r="H2956" i="4"/>
  <c r="I2956" i="4"/>
  <c r="J2956" i="4"/>
  <c r="G2957" i="4"/>
  <c r="H2957" i="4"/>
  <c r="I2957" i="4"/>
  <c r="J2957" i="4"/>
  <c r="G2958" i="4"/>
  <c r="H2958" i="4"/>
  <c r="I2958" i="4"/>
  <c r="J2958" i="4"/>
  <c r="G2959" i="4"/>
  <c r="H2959" i="4"/>
  <c r="I2959" i="4"/>
  <c r="J2959" i="4"/>
  <c r="G2960" i="4"/>
  <c r="H2960" i="4"/>
  <c r="I2960" i="4"/>
  <c r="J2960" i="4"/>
  <c r="G2961" i="4"/>
  <c r="H2961" i="4"/>
  <c r="I2961" i="4"/>
  <c r="J2961" i="4"/>
  <c r="G2962" i="4"/>
  <c r="H2962" i="4"/>
  <c r="I2962" i="4"/>
  <c r="J2962" i="4"/>
  <c r="G2963" i="4"/>
  <c r="H2963" i="4"/>
  <c r="I2963" i="4"/>
  <c r="J2963" i="4"/>
  <c r="G2964" i="4"/>
  <c r="H2964" i="4"/>
  <c r="I2964" i="4"/>
  <c r="J2964" i="4"/>
  <c r="G2965" i="4"/>
  <c r="H2965" i="4"/>
  <c r="I2965" i="4"/>
  <c r="J2965" i="4"/>
  <c r="G2966" i="4"/>
  <c r="H2966" i="4"/>
  <c r="I2966" i="4"/>
  <c r="J2966" i="4"/>
  <c r="G2967" i="4"/>
  <c r="H2967" i="4"/>
  <c r="I2967" i="4"/>
  <c r="J2967" i="4"/>
  <c r="G2968" i="4"/>
  <c r="H2968" i="4"/>
  <c r="I2968" i="4"/>
  <c r="J2968" i="4"/>
  <c r="G2969" i="4"/>
  <c r="H2969" i="4"/>
  <c r="I2969" i="4"/>
  <c r="J2969" i="4"/>
  <c r="G2970" i="4"/>
  <c r="H2970" i="4"/>
  <c r="I2970" i="4"/>
  <c r="J2970" i="4"/>
  <c r="G2971" i="4"/>
  <c r="H2971" i="4"/>
  <c r="I2971" i="4"/>
  <c r="J2971" i="4"/>
  <c r="G2972" i="4"/>
  <c r="H2972" i="4"/>
  <c r="I2972" i="4"/>
  <c r="J2972" i="4"/>
  <c r="G2973" i="4"/>
  <c r="H2973" i="4"/>
  <c r="I2973" i="4"/>
  <c r="J2973" i="4"/>
  <c r="G2974" i="4"/>
  <c r="H2974" i="4"/>
  <c r="I2974" i="4"/>
  <c r="J2974" i="4"/>
  <c r="G2975" i="4"/>
  <c r="H2975" i="4"/>
  <c r="I2975" i="4"/>
  <c r="J2975" i="4"/>
  <c r="G2976" i="4"/>
  <c r="H2976" i="4"/>
  <c r="I2976" i="4"/>
  <c r="J2976" i="4"/>
  <c r="G2977" i="4"/>
  <c r="H2977" i="4"/>
  <c r="I2977" i="4"/>
  <c r="J2977" i="4"/>
  <c r="G2978" i="4"/>
  <c r="H2978" i="4"/>
  <c r="I2978" i="4"/>
  <c r="J2978" i="4"/>
  <c r="G2979" i="4"/>
  <c r="H2979" i="4"/>
  <c r="I2979" i="4"/>
  <c r="J2979" i="4"/>
  <c r="G2980" i="4"/>
  <c r="H2980" i="4"/>
  <c r="I2980" i="4"/>
  <c r="J2980" i="4"/>
  <c r="G2981" i="4"/>
  <c r="H2981" i="4"/>
  <c r="I2981" i="4"/>
  <c r="J2981" i="4"/>
  <c r="G2982" i="4"/>
  <c r="H2982" i="4"/>
  <c r="I2982" i="4"/>
  <c r="J2982" i="4"/>
  <c r="G2983" i="4"/>
  <c r="H2983" i="4"/>
  <c r="I2983" i="4"/>
  <c r="J2983" i="4"/>
  <c r="G2984" i="4"/>
  <c r="H2984" i="4"/>
  <c r="I2984" i="4"/>
  <c r="J2984" i="4"/>
  <c r="G2985" i="4"/>
  <c r="H2985" i="4"/>
  <c r="I2985" i="4"/>
  <c r="J2985" i="4"/>
  <c r="G2986" i="4"/>
  <c r="H2986" i="4"/>
  <c r="I2986" i="4"/>
  <c r="J2986" i="4"/>
  <c r="G2987" i="4"/>
  <c r="H2987" i="4"/>
  <c r="I2987" i="4"/>
  <c r="J2987" i="4"/>
  <c r="G2988" i="4"/>
  <c r="H2988" i="4"/>
  <c r="I2988" i="4"/>
  <c r="J2988" i="4"/>
  <c r="G2989" i="4"/>
  <c r="H2989" i="4"/>
  <c r="I2989" i="4"/>
  <c r="J2989" i="4"/>
  <c r="G2990" i="4"/>
  <c r="H2990" i="4"/>
  <c r="I2990" i="4"/>
  <c r="J2990" i="4"/>
  <c r="G2991" i="4"/>
  <c r="H2991" i="4"/>
  <c r="I2991" i="4"/>
  <c r="J2991" i="4"/>
  <c r="G2992" i="4"/>
  <c r="H2992" i="4"/>
  <c r="I2992" i="4"/>
  <c r="J2992" i="4"/>
  <c r="G2993" i="4"/>
  <c r="H2993" i="4"/>
  <c r="I2993" i="4"/>
  <c r="J2993" i="4"/>
  <c r="G2994" i="4"/>
  <c r="H2994" i="4"/>
  <c r="I2994" i="4"/>
  <c r="J2994" i="4"/>
  <c r="G2995" i="4"/>
  <c r="H2995" i="4"/>
  <c r="I2995" i="4"/>
  <c r="J2995" i="4"/>
  <c r="G2996" i="4"/>
  <c r="H2996" i="4"/>
  <c r="I2996" i="4"/>
  <c r="J2996" i="4"/>
  <c r="G2997" i="4"/>
  <c r="H2997" i="4"/>
  <c r="I2997" i="4"/>
  <c r="J2997" i="4"/>
  <c r="G2998" i="4"/>
  <c r="H2998" i="4"/>
  <c r="I2998" i="4"/>
  <c r="J2998" i="4"/>
  <c r="G2999" i="4"/>
  <c r="H2999" i="4"/>
  <c r="I2999" i="4"/>
  <c r="J2999" i="4"/>
  <c r="G3000" i="4"/>
  <c r="H3000" i="4"/>
  <c r="I3000" i="4"/>
  <c r="J3000" i="4"/>
  <c r="G3001" i="4"/>
  <c r="H3001" i="4"/>
  <c r="I3001" i="4"/>
  <c r="J3001" i="4"/>
  <c r="G3002" i="4"/>
  <c r="H3002" i="4"/>
  <c r="I3002" i="4"/>
  <c r="J3002" i="4"/>
  <c r="G3003" i="4"/>
  <c r="H3003" i="4"/>
  <c r="I3003" i="4"/>
  <c r="J3003" i="4"/>
  <c r="G3004" i="4"/>
  <c r="H3004" i="4"/>
  <c r="I3004" i="4"/>
  <c r="J3004" i="4"/>
  <c r="G3005" i="4"/>
  <c r="H3005" i="4"/>
  <c r="I3005" i="4"/>
  <c r="J3005" i="4"/>
  <c r="G3006" i="4"/>
  <c r="H3006" i="4"/>
  <c r="I3006" i="4"/>
  <c r="J3006" i="4"/>
  <c r="G3007" i="4"/>
  <c r="H3007" i="4"/>
  <c r="I3007" i="4"/>
  <c r="J3007" i="4"/>
  <c r="G3008" i="4"/>
  <c r="H3008" i="4"/>
  <c r="I3008" i="4"/>
  <c r="J3008" i="4"/>
  <c r="G3009" i="4"/>
  <c r="H3009" i="4"/>
  <c r="I3009" i="4"/>
  <c r="J3009" i="4"/>
  <c r="G3010" i="4"/>
  <c r="H3010" i="4"/>
  <c r="I3010" i="4"/>
  <c r="J3010" i="4"/>
  <c r="G3011" i="4"/>
  <c r="H3011" i="4"/>
  <c r="I3011" i="4"/>
  <c r="J3011" i="4"/>
  <c r="G3012" i="4"/>
  <c r="H3012" i="4"/>
  <c r="I3012" i="4"/>
  <c r="J3012" i="4"/>
  <c r="G3013" i="4"/>
  <c r="H3013" i="4"/>
  <c r="I3013" i="4"/>
  <c r="J3013" i="4"/>
  <c r="G3014" i="4"/>
  <c r="H3014" i="4"/>
  <c r="I3014" i="4"/>
  <c r="J3014" i="4"/>
  <c r="G3015" i="4"/>
  <c r="H3015" i="4"/>
  <c r="I3015" i="4"/>
  <c r="J3015" i="4"/>
  <c r="G3016" i="4"/>
  <c r="H3016" i="4"/>
  <c r="I3016" i="4"/>
  <c r="J3016" i="4"/>
  <c r="G3017" i="4"/>
  <c r="H3017" i="4"/>
  <c r="I3017" i="4"/>
  <c r="J3017" i="4"/>
  <c r="G3018" i="4"/>
  <c r="H3018" i="4"/>
  <c r="I3018" i="4"/>
  <c r="J3018" i="4"/>
  <c r="G3019" i="4"/>
  <c r="H3019" i="4"/>
  <c r="I3019" i="4"/>
  <c r="J3019" i="4"/>
  <c r="G3020" i="4"/>
  <c r="H3020" i="4"/>
  <c r="I3020" i="4"/>
  <c r="J3020" i="4"/>
  <c r="G3021" i="4"/>
  <c r="H3021" i="4"/>
  <c r="I3021" i="4"/>
  <c r="J3021" i="4"/>
  <c r="G3022" i="4"/>
  <c r="H3022" i="4"/>
  <c r="I3022" i="4"/>
  <c r="J3022" i="4"/>
  <c r="G3023" i="4"/>
  <c r="H3023" i="4"/>
  <c r="I3023" i="4"/>
  <c r="J3023" i="4"/>
  <c r="G3024" i="4"/>
  <c r="H3024" i="4"/>
  <c r="I3024" i="4"/>
  <c r="J3024" i="4"/>
  <c r="G3025" i="4"/>
  <c r="H3025" i="4"/>
  <c r="I3025" i="4"/>
  <c r="J3025" i="4"/>
  <c r="G3026" i="4"/>
  <c r="H3026" i="4"/>
  <c r="I3026" i="4"/>
  <c r="J3026" i="4"/>
  <c r="G3027" i="4"/>
  <c r="H3027" i="4"/>
  <c r="I3027" i="4"/>
  <c r="J3027" i="4"/>
  <c r="G3028" i="4"/>
  <c r="H3028" i="4"/>
  <c r="I3028" i="4"/>
  <c r="J3028" i="4"/>
  <c r="G3029" i="4"/>
  <c r="H3029" i="4"/>
  <c r="I3029" i="4"/>
  <c r="J3029" i="4"/>
  <c r="G3030" i="4"/>
  <c r="H3030" i="4"/>
  <c r="I3030" i="4"/>
  <c r="J3030" i="4"/>
  <c r="G3031" i="4"/>
  <c r="H3031" i="4"/>
  <c r="I3031" i="4"/>
  <c r="J3031" i="4"/>
  <c r="G3032" i="4"/>
  <c r="H3032" i="4"/>
  <c r="I3032" i="4"/>
  <c r="J3032" i="4"/>
  <c r="G3033" i="4"/>
  <c r="H3033" i="4"/>
  <c r="I3033" i="4"/>
  <c r="J3033" i="4"/>
  <c r="G3034" i="4"/>
  <c r="H3034" i="4"/>
  <c r="I3034" i="4"/>
  <c r="J3034" i="4"/>
  <c r="G3035" i="4"/>
  <c r="H3035" i="4"/>
  <c r="I3035" i="4"/>
  <c r="J3035" i="4"/>
  <c r="G3036" i="4"/>
  <c r="H3036" i="4"/>
  <c r="I3036" i="4"/>
  <c r="J3036" i="4"/>
  <c r="G3037" i="4"/>
  <c r="H3037" i="4"/>
  <c r="I3037" i="4"/>
  <c r="J3037" i="4"/>
  <c r="G3038" i="4"/>
  <c r="H3038" i="4"/>
  <c r="I3038" i="4"/>
  <c r="J3038" i="4"/>
  <c r="G3039" i="4"/>
  <c r="H3039" i="4"/>
  <c r="I3039" i="4"/>
  <c r="J3039" i="4"/>
  <c r="G3040" i="4"/>
  <c r="H3040" i="4"/>
  <c r="I3040" i="4"/>
  <c r="J3040" i="4"/>
  <c r="G3041" i="4"/>
  <c r="H3041" i="4"/>
  <c r="I3041" i="4"/>
  <c r="J3041" i="4"/>
  <c r="G3042" i="4"/>
  <c r="H3042" i="4"/>
  <c r="I3042" i="4"/>
  <c r="J3042" i="4"/>
  <c r="G3043" i="4"/>
  <c r="H3043" i="4"/>
  <c r="I3043" i="4"/>
  <c r="J3043" i="4"/>
  <c r="G3044" i="4"/>
  <c r="H3044" i="4"/>
  <c r="I3044" i="4"/>
  <c r="J3044" i="4"/>
  <c r="G3045" i="4"/>
  <c r="H3045" i="4"/>
  <c r="I3045" i="4"/>
  <c r="J3045" i="4"/>
  <c r="G3046" i="4"/>
  <c r="H3046" i="4"/>
  <c r="I3046" i="4"/>
  <c r="J3046" i="4"/>
  <c r="G3047" i="4"/>
  <c r="H3047" i="4"/>
  <c r="I3047" i="4"/>
  <c r="J3047" i="4"/>
  <c r="G3048" i="4"/>
  <c r="H3048" i="4"/>
  <c r="I3048" i="4"/>
  <c r="J3048" i="4"/>
  <c r="G3049" i="4"/>
  <c r="H3049" i="4"/>
  <c r="I3049" i="4"/>
  <c r="J3049" i="4"/>
  <c r="G3050" i="4"/>
  <c r="H3050" i="4"/>
  <c r="I3050" i="4"/>
  <c r="J3050" i="4"/>
  <c r="G3051" i="4"/>
  <c r="H3051" i="4"/>
  <c r="I3051" i="4"/>
  <c r="J3051" i="4"/>
  <c r="G3052" i="4"/>
  <c r="H3052" i="4"/>
  <c r="I3052" i="4"/>
  <c r="J3052" i="4"/>
  <c r="G3053" i="4"/>
  <c r="H3053" i="4"/>
  <c r="I3053" i="4"/>
  <c r="J3053" i="4"/>
  <c r="G3054" i="4"/>
  <c r="H3054" i="4"/>
  <c r="I3054" i="4"/>
  <c r="J3054" i="4"/>
  <c r="G3055" i="4"/>
  <c r="H3055" i="4"/>
  <c r="I3055" i="4"/>
  <c r="J3055" i="4"/>
  <c r="G3056" i="4"/>
  <c r="H3056" i="4"/>
  <c r="I3056" i="4"/>
  <c r="J3056" i="4"/>
  <c r="G3057" i="4"/>
  <c r="H3057" i="4"/>
  <c r="I3057" i="4"/>
  <c r="J3057" i="4"/>
  <c r="G3058" i="4"/>
  <c r="H3058" i="4"/>
  <c r="I3058" i="4"/>
  <c r="J3058" i="4"/>
  <c r="G3059" i="4"/>
  <c r="H3059" i="4"/>
  <c r="I3059" i="4"/>
  <c r="J3059" i="4"/>
  <c r="G3060" i="4"/>
  <c r="H3060" i="4"/>
  <c r="I3060" i="4"/>
  <c r="J3060" i="4"/>
  <c r="G3061" i="4"/>
  <c r="H3061" i="4"/>
  <c r="I3061" i="4"/>
  <c r="J3061" i="4"/>
  <c r="G3062" i="4"/>
  <c r="H3062" i="4"/>
  <c r="I3062" i="4"/>
  <c r="J3062" i="4"/>
  <c r="G3063" i="4"/>
  <c r="H3063" i="4"/>
  <c r="I3063" i="4"/>
  <c r="J3063" i="4"/>
  <c r="G3064" i="4"/>
  <c r="H3064" i="4"/>
  <c r="I3064" i="4"/>
  <c r="J3064" i="4"/>
  <c r="G3065" i="4"/>
  <c r="H3065" i="4"/>
  <c r="I3065" i="4"/>
  <c r="J3065" i="4"/>
  <c r="G3066" i="4"/>
  <c r="H3066" i="4"/>
  <c r="I3066" i="4"/>
  <c r="J3066" i="4"/>
  <c r="G3067" i="4"/>
  <c r="H3067" i="4"/>
  <c r="I3067" i="4"/>
  <c r="J3067" i="4"/>
  <c r="G3068" i="4"/>
  <c r="H3068" i="4"/>
  <c r="I3068" i="4"/>
  <c r="J3068" i="4"/>
  <c r="G3069" i="4"/>
  <c r="H3069" i="4"/>
  <c r="I3069" i="4"/>
  <c r="J3069" i="4"/>
  <c r="G3070" i="4"/>
  <c r="H3070" i="4"/>
  <c r="I3070" i="4"/>
  <c r="J3070" i="4"/>
  <c r="G3071" i="4"/>
  <c r="H3071" i="4"/>
  <c r="I3071" i="4"/>
  <c r="J3071" i="4"/>
  <c r="G3072" i="4"/>
  <c r="H3072" i="4"/>
  <c r="I3072" i="4"/>
  <c r="J3072" i="4"/>
  <c r="G3073" i="4"/>
  <c r="H3073" i="4"/>
  <c r="I3073" i="4"/>
  <c r="J3073" i="4"/>
  <c r="G3074" i="4"/>
  <c r="H3074" i="4"/>
  <c r="I3074" i="4"/>
  <c r="J3074" i="4"/>
  <c r="G3075" i="4"/>
  <c r="H3075" i="4"/>
  <c r="I3075" i="4"/>
  <c r="J3075" i="4"/>
  <c r="G3076" i="4"/>
  <c r="H3076" i="4"/>
  <c r="I3076" i="4"/>
  <c r="J3076" i="4"/>
  <c r="G3077" i="4"/>
  <c r="H3077" i="4"/>
  <c r="I3077" i="4"/>
  <c r="J3077" i="4"/>
  <c r="G3078" i="4"/>
  <c r="H3078" i="4"/>
  <c r="I3078" i="4"/>
  <c r="J3078" i="4"/>
  <c r="G3079" i="4"/>
  <c r="H3079" i="4"/>
  <c r="I3079" i="4"/>
  <c r="J3079" i="4"/>
  <c r="G3080" i="4"/>
  <c r="H3080" i="4"/>
  <c r="I3080" i="4"/>
  <c r="J3080" i="4"/>
  <c r="G3081" i="4"/>
  <c r="H3081" i="4"/>
  <c r="I3081" i="4"/>
  <c r="J3081" i="4"/>
  <c r="G3082" i="4"/>
  <c r="H3082" i="4"/>
  <c r="I3082" i="4"/>
  <c r="J3082" i="4"/>
  <c r="G3083" i="4"/>
  <c r="H3083" i="4"/>
  <c r="I3083" i="4"/>
  <c r="J3083" i="4"/>
  <c r="G3084" i="4"/>
  <c r="H3084" i="4"/>
  <c r="I3084" i="4"/>
  <c r="J3084" i="4"/>
  <c r="G3085" i="4"/>
  <c r="H3085" i="4"/>
  <c r="I3085" i="4"/>
  <c r="J3085" i="4"/>
  <c r="G3086" i="4"/>
  <c r="H3086" i="4"/>
  <c r="I3086" i="4"/>
  <c r="J3086" i="4"/>
  <c r="G3087" i="4"/>
  <c r="H3087" i="4"/>
  <c r="I3087" i="4"/>
  <c r="J3087" i="4"/>
  <c r="G3088" i="4"/>
  <c r="H3088" i="4"/>
  <c r="I3088" i="4"/>
  <c r="J3088" i="4"/>
  <c r="G3089" i="4"/>
  <c r="H3089" i="4"/>
  <c r="I3089" i="4"/>
  <c r="J3089" i="4"/>
  <c r="G3090" i="4"/>
  <c r="H3090" i="4"/>
  <c r="I3090" i="4"/>
  <c r="J3090" i="4"/>
  <c r="G3091" i="4"/>
  <c r="H3091" i="4"/>
  <c r="I3091" i="4"/>
  <c r="J3091" i="4"/>
  <c r="G3092" i="4"/>
  <c r="H3092" i="4"/>
  <c r="I3092" i="4"/>
  <c r="J3092" i="4"/>
  <c r="G3093" i="4"/>
  <c r="H3093" i="4"/>
  <c r="I3093" i="4"/>
  <c r="J3093" i="4"/>
  <c r="G3094" i="4"/>
  <c r="H3094" i="4"/>
  <c r="I3094" i="4"/>
  <c r="J3094" i="4"/>
  <c r="G3095" i="4"/>
  <c r="H3095" i="4"/>
  <c r="I3095" i="4"/>
  <c r="J3095" i="4"/>
  <c r="G3096" i="4"/>
  <c r="H3096" i="4"/>
  <c r="I3096" i="4"/>
  <c r="J3096" i="4"/>
  <c r="G3097" i="4"/>
  <c r="H3097" i="4"/>
  <c r="I3097" i="4"/>
  <c r="J3097" i="4"/>
  <c r="G3098" i="4"/>
  <c r="H3098" i="4"/>
  <c r="I3098" i="4"/>
  <c r="J3098" i="4"/>
  <c r="G3099" i="4"/>
  <c r="H3099" i="4"/>
  <c r="I3099" i="4"/>
  <c r="J3099" i="4"/>
  <c r="G3100" i="4"/>
  <c r="H3100" i="4"/>
  <c r="I3100" i="4"/>
  <c r="J3100" i="4"/>
  <c r="G3101" i="4"/>
  <c r="H3101" i="4"/>
  <c r="I3101" i="4"/>
  <c r="J3101" i="4"/>
  <c r="G3102" i="4"/>
  <c r="H3102" i="4"/>
  <c r="I3102" i="4"/>
  <c r="J3102" i="4"/>
  <c r="G3103" i="4"/>
  <c r="H3103" i="4"/>
  <c r="I3103" i="4"/>
  <c r="J3103" i="4"/>
  <c r="G3104" i="4"/>
  <c r="H3104" i="4"/>
  <c r="I3104" i="4"/>
  <c r="J3104" i="4"/>
  <c r="G3105" i="4"/>
  <c r="H3105" i="4"/>
  <c r="I3105" i="4"/>
  <c r="J3105" i="4"/>
  <c r="G3106" i="4"/>
  <c r="H3106" i="4"/>
  <c r="I3106" i="4"/>
  <c r="J3106" i="4"/>
  <c r="G3107" i="4"/>
  <c r="H3107" i="4"/>
  <c r="I3107" i="4"/>
  <c r="J3107" i="4"/>
  <c r="G3108" i="4"/>
  <c r="H3108" i="4"/>
  <c r="I3108" i="4"/>
  <c r="J3108" i="4"/>
  <c r="G3109" i="4"/>
  <c r="H3109" i="4"/>
  <c r="I3109" i="4"/>
  <c r="J3109" i="4"/>
  <c r="G3110" i="4"/>
  <c r="H3110" i="4"/>
  <c r="I3110" i="4"/>
  <c r="J3110" i="4"/>
  <c r="G3111" i="4"/>
  <c r="H3111" i="4"/>
  <c r="I3111" i="4"/>
  <c r="J3111" i="4"/>
  <c r="G3112" i="4"/>
  <c r="H3112" i="4"/>
  <c r="I3112" i="4"/>
  <c r="J3112" i="4"/>
  <c r="G3113" i="4"/>
  <c r="H3113" i="4"/>
  <c r="I3113" i="4"/>
  <c r="J3113" i="4"/>
  <c r="G3114" i="4"/>
  <c r="H3114" i="4"/>
  <c r="I3114" i="4"/>
  <c r="J3114" i="4"/>
  <c r="G3115" i="4"/>
  <c r="H3115" i="4"/>
  <c r="I3115" i="4"/>
  <c r="J3115" i="4"/>
  <c r="G3116" i="4"/>
  <c r="H3116" i="4"/>
  <c r="I3116" i="4"/>
  <c r="J3116" i="4"/>
  <c r="G3117" i="4"/>
  <c r="H3117" i="4"/>
  <c r="I3117" i="4"/>
  <c r="J3117" i="4"/>
  <c r="G3118" i="4"/>
  <c r="H3118" i="4"/>
  <c r="I3118" i="4"/>
  <c r="J3118" i="4"/>
  <c r="G3119" i="4"/>
  <c r="H3119" i="4"/>
  <c r="I3119" i="4"/>
  <c r="J3119" i="4"/>
  <c r="G3120" i="4"/>
  <c r="H3120" i="4"/>
  <c r="I3120" i="4"/>
  <c r="J3120" i="4"/>
  <c r="G3121" i="4"/>
  <c r="H3121" i="4"/>
  <c r="I3121" i="4"/>
  <c r="J3121" i="4"/>
  <c r="G3122" i="4"/>
  <c r="H3122" i="4"/>
  <c r="I3122" i="4"/>
  <c r="J3122" i="4"/>
  <c r="G3123" i="4"/>
  <c r="H3123" i="4"/>
  <c r="I3123" i="4"/>
  <c r="J3123" i="4"/>
  <c r="G3124" i="4"/>
  <c r="H3124" i="4"/>
  <c r="I3124" i="4"/>
  <c r="J3124" i="4"/>
  <c r="G3125" i="4"/>
  <c r="H3125" i="4"/>
  <c r="I3125" i="4"/>
  <c r="J3125" i="4"/>
  <c r="G3126" i="4"/>
  <c r="H3126" i="4"/>
  <c r="I3126" i="4"/>
  <c r="J3126" i="4"/>
  <c r="G3127" i="4"/>
  <c r="H3127" i="4"/>
  <c r="I3127" i="4"/>
  <c r="J3127" i="4"/>
  <c r="G3128" i="4"/>
  <c r="H3128" i="4"/>
  <c r="I3128" i="4"/>
  <c r="J3128" i="4"/>
  <c r="G3129" i="4"/>
  <c r="H3129" i="4"/>
  <c r="I3129" i="4"/>
  <c r="J3129" i="4"/>
  <c r="G3130" i="4"/>
  <c r="H3130" i="4"/>
  <c r="I3130" i="4"/>
  <c r="J3130" i="4"/>
  <c r="G3131" i="4"/>
  <c r="H3131" i="4"/>
  <c r="I3131" i="4"/>
  <c r="J3131" i="4"/>
  <c r="G3132" i="4"/>
  <c r="H3132" i="4"/>
  <c r="I3132" i="4"/>
  <c r="J3132" i="4"/>
  <c r="G3133" i="4"/>
  <c r="H3133" i="4"/>
  <c r="I3133" i="4"/>
  <c r="J3133" i="4"/>
  <c r="G3134" i="4"/>
  <c r="H3134" i="4"/>
  <c r="I3134" i="4"/>
  <c r="J3134" i="4"/>
  <c r="G3135" i="4"/>
  <c r="H3135" i="4"/>
  <c r="I3135" i="4"/>
  <c r="J3135" i="4"/>
  <c r="G3136" i="4"/>
  <c r="H3136" i="4"/>
  <c r="I3136" i="4"/>
  <c r="J3136" i="4"/>
  <c r="G3137" i="4"/>
  <c r="H3137" i="4"/>
  <c r="I3137" i="4"/>
  <c r="J3137" i="4"/>
  <c r="G3138" i="4"/>
  <c r="H3138" i="4"/>
  <c r="I3138" i="4"/>
  <c r="J3138" i="4"/>
  <c r="G3139" i="4"/>
  <c r="H3139" i="4"/>
  <c r="I3139" i="4"/>
  <c r="J3139" i="4"/>
  <c r="G3140" i="4"/>
  <c r="H3140" i="4"/>
  <c r="I3140" i="4"/>
  <c r="J3140" i="4"/>
  <c r="G3141" i="4"/>
  <c r="H3141" i="4"/>
  <c r="I3141" i="4"/>
  <c r="J3141" i="4"/>
  <c r="G3142" i="4"/>
  <c r="H3142" i="4"/>
  <c r="I3142" i="4"/>
  <c r="J3142" i="4"/>
  <c r="G3143" i="4"/>
  <c r="H3143" i="4"/>
  <c r="I3143" i="4"/>
  <c r="J3143" i="4"/>
  <c r="G3144" i="4"/>
  <c r="H3144" i="4"/>
  <c r="I3144" i="4"/>
  <c r="J3144" i="4"/>
  <c r="G3145" i="4"/>
  <c r="H3145" i="4"/>
  <c r="I3145" i="4"/>
  <c r="J3145" i="4"/>
  <c r="G3146" i="4"/>
  <c r="H3146" i="4"/>
  <c r="I3146" i="4"/>
  <c r="J3146" i="4"/>
  <c r="G3147" i="4"/>
  <c r="H3147" i="4"/>
  <c r="I3147" i="4"/>
  <c r="J3147" i="4"/>
  <c r="G3148" i="4"/>
  <c r="H3148" i="4"/>
  <c r="I3148" i="4"/>
  <c r="J3148" i="4"/>
  <c r="G3149" i="4"/>
  <c r="H3149" i="4"/>
  <c r="I3149" i="4"/>
  <c r="J3149" i="4"/>
  <c r="G3150" i="4"/>
  <c r="H3150" i="4"/>
  <c r="I3150" i="4"/>
  <c r="J3150" i="4"/>
  <c r="G3151" i="4"/>
  <c r="H3151" i="4"/>
  <c r="I3151" i="4"/>
  <c r="J3151" i="4"/>
  <c r="G3152" i="4"/>
  <c r="H3152" i="4"/>
  <c r="I3152" i="4"/>
  <c r="J3152" i="4"/>
  <c r="G3153" i="4"/>
  <c r="H3153" i="4"/>
  <c r="I3153" i="4"/>
  <c r="J3153" i="4"/>
  <c r="G3154" i="4"/>
  <c r="H3154" i="4"/>
  <c r="I3154" i="4"/>
  <c r="J3154" i="4"/>
  <c r="G3155" i="4"/>
  <c r="H3155" i="4"/>
  <c r="I3155" i="4"/>
  <c r="J3155" i="4"/>
  <c r="G3156" i="4"/>
  <c r="H3156" i="4"/>
  <c r="I3156" i="4"/>
  <c r="J3156" i="4"/>
  <c r="G3157" i="4"/>
  <c r="H3157" i="4"/>
  <c r="I3157" i="4"/>
  <c r="J3157" i="4"/>
  <c r="G3158" i="4"/>
  <c r="H3158" i="4"/>
  <c r="I3158" i="4"/>
  <c r="J3158" i="4"/>
  <c r="G3159" i="4"/>
  <c r="H3159" i="4"/>
  <c r="I3159" i="4"/>
  <c r="J3159" i="4"/>
  <c r="G3160" i="4"/>
  <c r="H3160" i="4"/>
  <c r="I3160" i="4"/>
  <c r="J3160" i="4"/>
  <c r="G3161" i="4"/>
  <c r="H3161" i="4"/>
  <c r="I3161" i="4"/>
  <c r="J3161" i="4"/>
  <c r="G3162" i="4"/>
  <c r="H3162" i="4"/>
  <c r="I3162" i="4"/>
  <c r="J3162" i="4"/>
  <c r="G3163" i="4"/>
  <c r="H3163" i="4"/>
  <c r="I3163" i="4"/>
  <c r="J3163" i="4"/>
  <c r="G3164" i="4"/>
  <c r="H3164" i="4"/>
  <c r="I3164" i="4"/>
  <c r="J3164" i="4"/>
  <c r="G3165" i="4"/>
  <c r="H3165" i="4"/>
  <c r="I3165" i="4"/>
  <c r="J3165" i="4"/>
  <c r="G3166" i="4"/>
  <c r="H3166" i="4"/>
  <c r="I3166" i="4"/>
  <c r="J3166" i="4"/>
  <c r="G3167" i="4"/>
  <c r="H3167" i="4"/>
  <c r="I3167" i="4"/>
  <c r="J3167" i="4"/>
  <c r="G3168" i="4"/>
  <c r="H3168" i="4"/>
  <c r="I3168" i="4"/>
  <c r="J3168" i="4"/>
  <c r="G3169" i="4"/>
  <c r="H3169" i="4"/>
  <c r="I3169" i="4"/>
  <c r="J3169" i="4"/>
  <c r="G3170" i="4"/>
  <c r="H3170" i="4"/>
  <c r="I3170" i="4"/>
  <c r="J3170" i="4"/>
  <c r="G3171" i="4"/>
  <c r="H3171" i="4"/>
  <c r="I3171" i="4"/>
  <c r="J3171" i="4"/>
  <c r="G3172" i="4"/>
  <c r="H3172" i="4"/>
  <c r="I3172" i="4"/>
  <c r="J3172" i="4"/>
  <c r="G3173" i="4"/>
  <c r="H3173" i="4"/>
  <c r="I3173" i="4"/>
  <c r="J3173" i="4"/>
  <c r="G3174" i="4"/>
  <c r="H3174" i="4"/>
  <c r="I3174" i="4"/>
  <c r="J3174" i="4"/>
  <c r="G3175" i="4"/>
  <c r="H3175" i="4"/>
  <c r="I3175" i="4"/>
  <c r="J3175" i="4"/>
  <c r="G3176" i="4"/>
  <c r="H3176" i="4"/>
  <c r="I3176" i="4"/>
  <c r="J3176" i="4"/>
  <c r="G3177" i="4"/>
  <c r="H3177" i="4"/>
  <c r="I3177" i="4"/>
  <c r="J3177" i="4"/>
  <c r="G3178" i="4"/>
  <c r="H3178" i="4"/>
  <c r="I3178" i="4"/>
  <c r="J3178" i="4"/>
  <c r="G3179" i="4"/>
  <c r="H3179" i="4"/>
  <c r="I3179" i="4"/>
  <c r="J3179" i="4"/>
  <c r="G3180" i="4"/>
  <c r="H3180" i="4"/>
  <c r="I3180" i="4"/>
  <c r="J3180" i="4"/>
  <c r="G3181" i="4"/>
  <c r="H3181" i="4"/>
  <c r="I3181" i="4"/>
  <c r="J3181" i="4"/>
  <c r="G3182" i="4"/>
  <c r="H3182" i="4"/>
  <c r="I3182" i="4"/>
  <c r="J3182" i="4"/>
  <c r="G3183" i="4"/>
  <c r="H3183" i="4"/>
  <c r="I3183" i="4"/>
  <c r="J3183" i="4"/>
  <c r="G3184" i="4"/>
  <c r="H3184" i="4"/>
  <c r="I3184" i="4"/>
  <c r="J3184" i="4"/>
  <c r="G3185" i="4"/>
  <c r="H3185" i="4"/>
  <c r="I3185" i="4"/>
  <c r="J3185" i="4"/>
  <c r="G3186" i="4"/>
  <c r="H3186" i="4"/>
  <c r="I3186" i="4"/>
  <c r="J3186" i="4"/>
  <c r="G3187" i="4"/>
  <c r="H3187" i="4"/>
  <c r="I3187" i="4"/>
  <c r="J3187" i="4"/>
  <c r="G3188" i="4"/>
  <c r="H3188" i="4"/>
  <c r="I3188" i="4"/>
  <c r="J3188" i="4"/>
  <c r="G3189" i="4"/>
  <c r="H3189" i="4"/>
  <c r="I3189" i="4"/>
  <c r="J3189" i="4"/>
  <c r="G3190" i="4"/>
  <c r="H3190" i="4"/>
  <c r="I3190" i="4"/>
  <c r="J3190" i="4"/>
  <c r="G3191" i="4"/>
  <c r="H3191" i="4"/>
  <c r="I3191" i="4"/>
  <c r="J3191" i="4"/>
  <c r="G3192" i="4"/>
  <c r="H3192" i="4"/>
  <c r="I3192" i="4"/>
  <c r="J3192" i="4"/>
  <c r="G3193" i="4"/>
  <c r="H3193" i="4"/>
  <c r="I3193" i="4"/>
  <c r="J3193" i="4"/>
  <c r="G3194" i="4"/>
  <c r="H3194" i="4"/>
  <c r="I3194" i="4"/>
  <c r="J3194" i="4"/>
  <c r="G3195" i="4"/>
  <c r="H3195" i="4"/>
  <c r="I3195" i="4"/>
  <c r="J3195" i="4"/>
  <c r="G3196" i="4"/>
  <c r="H3196" i="4"/>
  <c r="I3196" i="4"/>
  <c r="J3196" i="4"/>
  <c r="G3197" i="4"/>
  <c r="H3197" i="4"/>
  <c r="I3197" i="4"/>
  <c r="J3197" i="4"/>
  <c r="G3198" i="4"/>
  <c r="H3198" i="4"/>
  <c r="I3198" i="4"/>
  <c r="J3198" i="4"/>
  <c r="G3199" i="4"/>
  <c r="H3199" i="4"/>
  <c r="I3199" i="4"/>
  <c r="J3199" i="4"/>
  <c r="G3200" i="4"/>
  <c r="H3200" i="4"/>
  <c r="I3200" i="4"/>
  <c r="J3200" i="4"/>
  <c r="G3201" i="4"/>
  <c r="H3201" i="4"/>
  <c r="I3201" i="4"/>
  <c r="J3201" i="4"/>
  <c r="G3202" i="4"/>
  <c r="H3202" i="4"/>
  <c r="I3202" i="4"/>
  <c r="J3202" i="4"/>
  <c r="G3203" i="4"/>
  <c r="H3203" i="4"/>
  <c r="I3203" i="4"/>
  <c r="J3203" i="4"/>
  <c r="G3204" i="4"/>
  <c r="H3204" i="4"/>
  <c r="I3204" i="4"/>
  <c r="J3204" i="4"/>
  <c r="G3205" i="4"/>
  <c r="H3205" i="4"/>
  <c r="I3205" i="4"/>
  <c r="J3205" i="4"/>
  <c r="G3206" i="4"/>
  <c r="H3206" i="4"/>
  <c r="I3206" i="4"/>
  <c r="J3206" i="4"/>
  <c r="G3207" i="4"/>
  <c r="H3207" i="4"/>
  <c r="I3207" i="4"/>
  <c r="J3207" i="4"/>
  <c r="G3208" i="4"/>
  <c r="H3208" i="4"/>
  <c r="I3208" i="4"/>
  <c r="J3208" i="4"/>
  <c r="G3209" i="4"/>
  <c r="H3209" i="4"/>
  <c r="I3209" i="4"/>
  <c r="J3209" i="4"/>
  <c r="G3210" i="4"/>
  <c r="H3210" i="4"/>
  <c r="I3210" i="4"/>
  <c r="J3210" i="4"/>
  <c r="G3211" i="4"/>
  <c r="H3211" i="4"/>
  <c r="I3211" i="4"/>
  <c r="J3211" i="4"/>
  <c r="G3212" i="4"/>
  <c r="H3212" i="4"/>
  <c r="I3212" i="4"/>
  <c r="J3212" i="4"/>
  <c r="G3213" i="4"/>
  <c r="H3213" i="4"/>
  <c r="I3213" i="4"/>
  <c r="J3213" i="4"/>
  <c r="G3214" i="4"/>
  <c r="H3214" i="4"/>
  <c r="I3214" i="4"/>
  <c r="J3214" i="4"/>
  <c r="G3215" i="4"/>
  <c r="H3215" i="4"/>
  <c r="I3215" i="4"/>
  <c r="J3215" i="4"/>
  <c r="G3216" i="4"/>
  <c r="H3216" i="4"/>
  <c r="I3216" i="4"/>
  <c r="J3216" i="4"/>
  <c r="G3217" i="4"/>
  <c r="H3217" i="4"/>
  <c r="I3217" i="4"/>
  <c r="J3217" i="4"/>
  <c r="G3218" i="4"/>
  <c r="H3218" i="4"/>
  <c r="I3218" i="4"/>
  <c r="J3218" i="4"/>
  <c r="G3219" i="4"/>
  <c r="H3219" i="4"/>
  <c r="I3219" i="4"/>
  <c r="J3219" i="4"/>
  <c r="G3220" i="4"/>
  <c r="H3220" i="4"/>
  <c r="I3220" i="4"/>
  <c r="J3220" i="4"/>
  <c r="G3221" i="4"/>
  <c r="H3221" i="4"/>
  <c r="I3221" i="4"/>
  <c r="J3221" i="4"/>
  <c r="G3222" i="4"/>
  <c r="H3222" i="4"/>
  <c r="I3222" i="4"/>
  <c r="J3222" i="4"/>
  <c r="G3223" i="4"/>
  <c r="H3223" i="4"/>
  <c r="I3223" i="4"/>
  <c r="J3223" i="4"/>
  <c r="G3224" i="4"/>
  <c r="H3224" i="4"/>
  <c r="I3224" i="4"/>
  <c r="J3224" i="4"/>
  <c r="G3225" i="4"/>
  <c r="H3225" i="4"/>
  <c r="I3225" i="4"/>
  <c r="J3225" i="4"/>
  <c r="G3226" i="4"/>
  <c r="H3226" i="4"/>
  <c r="I3226" i="4"/>
  <c r="J3226" i="4"/>
  <c r="G3227" i="4"/>
  <c r="H3227" i="4"/>
  <c r="I3227" i="4"/>
  <c r="J3227" i="4"/>
  <c r="G3228" i="4"/>
  <c r="H3228" i="4"/>
  <c r="I3228" i="4"/>
  <c r="J3228" i="4"/>
  <c r="G3229" i="4"/>
  <c r="H3229" i="4"/>
  <c r="I3229" i="4"/>
  <c r="J3229" i="4"/>
  <c r="G3230" i="4"/>
  <c r="H3230" i="4"/>
  <c r="I3230" i="4"/>
  <c r="J3230" i="4"/>
  <c r="G3231" i="4"/>
  <c r="H3231" i="4"/>
  <c r="I3231" i="4"/>
  <c r="J3231" i="4"/>
  <c r="G3232" i="4"/>
  <c r="H3232" i="4"/>
  <c r="I3232" i="4"/>
  <c r="J3232" i="4"/>
  <c r="G3233" i="4"/>
  <c r="H3233" i="4"/>
  <c r="I3233" i="4"/>
  <c r="J3233" i="4"/>
  <c r="G3234" i="4"/>
  <c r="H3234" i="4"/>
  <c r="I3234" i="4"/>
  <c r="J3234" i="4"/>
  <c r="G3235" i="4"/>
  <c r="H3235" i="4"/>
  <c r="I3235" i="4"/>
  <c r="J3235" i="4"/>
  <c r="G3236" i="4"/>
  <c r="H3236" i="4"/>
  <c r="I3236" i="4"/>
  <c r="J3236" i="4"/>
  <c r="G3237" i="4"/>
  <c r="H3237" i="4"/>
  <c r="I3237" i="4"/>
  <c r="J3237" i="4"/>
  <c r="G3238" i="4"/>
  <c r="H3238" i="4"/>
  <c r="I3238" i="4"/>
  <c r="J3238" i="4"/>
  <c r="G3239" i="4"/>
  <c r="H3239" i="4"/>
  <c r="I3239" i="4"/>
  <c r="J3239" i="4"/>
  <c r="G3240" i="4"/>
  <c r="H3240" i="4"/>
  <c r="I3240" i="4"/>
  <c r="J3240" i="4"/>
  <c r="G3241" i="4"/>
  <c r="H3241" i="4"/>
  <c r="I3241" i="4"/>
  <c r="J3241" i="4"/>
  <c r="G3242" i="4"/>
  <c r="H3242" i="4"/>
  <c r="I3242" i="4"/>
  <c r="J3242" i="4"/>
  <c r="G3243" i="4"/>
  <c r="H3243" i="4"/>
  <c r="I3243" i="4"/>
  <c r="J3243" i="4"/>
  <c r="G3244" i="4"/>
  <c r="H3244" i="4"/>
  <c r="I3244" i="4"/>
  <c r="J3244" i="4"/>
  <c r="G3245" i="4"/>
  <c r="H3245" i="4"/>
  <c r="I3245" i="4"/>
  <c r="J3245" i="4"/>
  <c r="G3246" i="4"/>
  <c r="H3246" i="4"/>
  <c r="I3246" i="4"/>
  <c r="J3246" i="4"/>
  <c r="G3247" i="4"/>
  <c r="H3247" i="4"/>
  <c r="I3247" i="4"/>
  <c r="J3247" i="4"/>
  <c r="G3248" i="4"/>
  <c r="H3248" i="4"/>
  <c r="I3248" i="4"/>
  <c r="J3248" i="4"/>
  <c r="G3249" i="4"/>
  <c r="H3249" i="4"/>
  <c r="I3249" i="4"/>
  <c r="J3249" i="4"/>
  <c r="G3250" i="4"/>
  <c r="H3250" i="4"/>
  <c r="I3250" i="4"/>
  <c r="J3250" i="4"/>
  <c r="G3251" i="4"/>
  <c r="H3251" i="4"/>
  <c r="I3251" i="4"/>
  <c r="J3251" i="4"/>
  <c r="G3252" i="4"/>
  <c r="H3252" i="4"/>
  <c r="I3252" i="4"/>
  <c r="J3252" i="4"/>
  <c r="G3253" i="4"/>
  <c r="H3253" i="4"/>
  <c r="I3253" i="4"/>
  <c r="J3253" i="4"/>
  <c r="G3254" i="4"/>
  <c r="H3254" i="4"/>
  <c r="I3254" i="4"/>
  <c r="J3254" i="4"/>
  <c r="G3255" i="4"/>
  <c r="H3255" i="4"/>
  <c r="I3255" i="4"/>
  <c r="J3255" i="4"/>
  <c r="G3256" i="4"/>
  <c r="H3256" i="4"/>
  <c r="I3256" i="4"/>
  <c r="J3256" i="4"/>
  <c r="G3257" i="4"/>
  <c r="H3257" i="4"/>
  <c r="I3257" i="4"/>
  <c r="J3257" i="4"/>
  <c r="G3258" i="4"/>
  <c r="H3258" i="4"/>
  <c r="I3258" i="4"/>
  <c r="J3258" i="4"/>
  <c r="G3259" i="4"/>
  <c r="H3259" i="4"/>
  <c r="I3259" i="4"/>
  <c r="J3259" i="4"/>
  <c r="G3260" i="4"/>
  <c r="H3260" i="4"/>
  <c r="I3260" i="4"/>
  <c r="J3260" i="4"/>
  <c r="G3261" i="4"/>
  <c r="H3261" i="4"/>
  <c r="I3261" i="4"/>
  <c r="J3261" i="4"/>
  <c r="G3262" i="4"/>
  <c r="H3262" i="4"/>
  <c r="I3262" i="4"/>
  <c r="J3262" i="4"/>
  <c r="G3263" i="4"/>
  <c r="H3263" i="4"/>
  <c r="I3263" i="4"/>
  <c r="J3263" i="4"/>
  <c r="G3264" i="4"/>
  <c r="H3264" i="4"/>
  <c r="I3264" i="4"/>
  <c r="J3264" i="4"/>
  <c r="G3265" i="4"/>
  <c r="H3265" i="4"/>
  <c r="I3265" i="4"/>
  <c r="J3265" i="4"/>
  <c r="G3266" i="4"/>
  <c r="H3266" i="4"/>
  <c r="I3266" i="4"/>
  <c r="J3266" i="4"/>
  <c r="G3267" i="4"/>
  <c r="H3267" i="4"/>
  <c r="I3267" i="4"/>
  <c r="J3267" i="4"/>
  <c r="G3268" i="4"/>
  <c r="H3268" i="4"/>
  <c r="I3268" i="4"/>
  <c r="J3268" i="4"/>
  <c r="G3269" i="4"/>
  <c r="H3269" i="4"/>
  <c r="I3269" i="4"/>
  <c r="J3269" i="4"/>
  <c r="G3270" i="4"/>
  <c r="H3270" i="4"/>
  <c r="I3270" i="4"/>
  <c r="J3270" i="4"/>
  <c r="G3271" i="4"/>
  <c r="H3271" i="4"/>
  <c r="I3271" i="4"/>
  <c r="J3271" i="4"/>
  <c r="G3272" i="4"/>
  <c r="H3272" i="4"/>
  <c r="I3272" i="4"/>
  <c r="J3272" i="4"/>
  <c r="G3273" i="4"/>
  <c r="H3273" i="4"/>
  <c r="I3273" i="4"/>
  <c r="J3273" i="4"/>
  <c r="G3274" i="4"/>
  <c r="H3274" i="4"/>
  <c r="I3274" i="4"/>
  <c r="J3274" i="4"/>
  <c r="G3275" i="4"/>
  <c r="H3275" i="4"/>
  <c r="I3275" i="4"/>
  <c r="J3275" i="4"/>
  <c r="G3276" i="4"/>
  <c r="H3276" i="4"/>
  <c r="I3276" i="4"/>
  <c r="J3276" i="4"/>
  <c r="G3277" i="4"/>
  <c r="H3277" i="4"/>
  <c r="I3277" i="4"/>
  <c r="J3277" i="4"/>
  <c r="G3278" i="4"/>
  <c r="H3278" i="4"/>
  <c r="I3278" i="4"/>
  <c r="J3278" i="4"/>
  <c r="G3279" i="4"/>
  <c r="H3279" i="4"/>
  <c r="I3279" i="4"/>
  <c r="J3279" i="4"/>
  <c r="G3280" i="4"/>
  <c r="H3280" i="4"/>
  <c r="I3280" i="4"/>
  <c r="J3280" i="4"/>
  <c r="G3281" i="4"/>
  <c r="H3281" i="4"/>
  <c r="I3281" i="4"/>
  <c r="J3281" i="4"/>
  <c r="G3282" i="4"/>
  <c r="H3282" i="4"/>
  <c r="I3282" i="4"/>
  <c r="J3282" i="4"/>
  <c r="G3283" i="4"/>
  <c r="H3283" i="4"/>
  <c r="I3283" i="4"/>
  <c r="J3283" i="4"/>
  <c r="G3284" i="4"/>
  <c r="H3284" i="4"/>
  <c r="I3284" i="4"/>
  <c r="J3284" i="4"/>
  <c r="G3285" i="4"/>
  <c r="H3285" i="4"/>
  <c r="I3285" i="4"/>
  <c r="J3285" i="4"/>
  <c r="G3286" i="4"/>
  <c r="H3286" i="4"/>
  <c r="I3286" i="4"/>
  <c r="J3286" i="4"/>
  <c r="G3287" i="4"/>
  <c r="H3287" i="4"/>
  <c r="I3287" i="4"/>
  <c r="J3287" i="4"/>
  <c r="G3288" i="4"/>
  <c r="H3288" i="4"/>
  <c r="I3288" i="4"/>
  <c r="J3288" i="4"/>
  <c r="G3289" i="4"/>
  <c r="H3289" i="4"/>
  <c r="I3289" i="4"/>
  <c r="J3289" i="4"/>
  <c r="G3290" i="4"/>
  <c r="H3290" i="4"/>
  <c r="I3290" i="4"/>
  <c r="J3290" i="4"/>
  <c r="G3291" i="4"/>
  <c r="H3291" i="4"/>
  <c r="I3291" i="4"/>
  <c r="J3291" i="4"/>
  <c r="G3292" i="4"/>
  <c r="H3292" i="4"/>
  <c r="I3292" i="4"/>
  <c r="J3292" i="4"/>
  <c r="G3293" i="4"/>
  <c r="H3293" i="4"/>
  <c r="I3293" i="4"/>
  <c r="J3293" i="4"/>
  <c r="G3294" i="4"/>
  <c r="H3294" i="4"/>
  <c r="I3294" i="4"/>
  <c r="J3294" i="4"/>
  <c r="G3295" i="4"/>
  <c r="H3295" i="4"/>
  <c r="I3295" i="4"/>
  <c r="J3295" i="4"/>
  <c r="G3296" i="4"/>
  <c r="H3296" i="4"/>
  <c r="I3296" i="4"/>
  <c r="J3296" i="4"/>
  <c r="G3297" i="4"/>
  <c r="H3297" i="4"/>
  <c r="I3297" i="4"/>
  <c r="J3297" i="4"/>
  <c r="G3298" i="4"/>
  <c r="H3298" i="4"/>
  <c r="I3298" i="4"/>
  <c r="J3298" i="4"/>
  <c r="G3299" i="4"/>
  <c r="H3299" i="4"/>
  <c r="I3299" i="4"/>
  <c r="J3299" i="4"/>
  <c r="G3300" i="4"/>
  <c r="H3300" i="4"/>
  <c r="I3300" i="4"/>
  <c r="J3300" i="4"/>
  <c r="G3301" i="4"/>
  <c r="H3301" i="4"/>
  <c r="I3301" i="4"/>
  <c r="J3301" i="4"/>
  <c r="G3302" i="4"/>
  <c r="H3302" i="4"/>
  <c r="I3302" i="4"/>
  <c r="J3302" i="4"/>
  <c r="G3303" i="4"/>
  <c r="H3303" i="4"/>
  <c r="I3303" i="4"/>
  <c r="J3303" i="4"/>
  <c r="G3304" i="4"/>
  <c r="H3304" i="4"/>
  <c r="I3304" i="4"/>
  <c r="J3304" i="4"/>
  <c r="G3305" i="4"/>
  <c r="H3305" i="4"/>
  <c r="I3305" i="4"/>
  <c r="J3305" i="4"/>
  <c r="G3306" i="4"/>
  <c r="H3306" i="4"/>
  <c r="I3306" i="4"/>
  <c r="J3306" i="4"/>
  <c r="G3307" i="4"/>
  <c r="H3307" i="4"/>
  <c r="I3307" i="4"/>
  <c r="J3307" i="4"/>
  <c r="G3308" i="4"/>
  <c r="H3308" i="4"/>
  <c r="I3308" i="4"/>
  <c r="J3308" i="4"/>
  <c r="G3309" i="4"/>
  <c r="H3309" i="4"/>
  <c r="I3309" i="4"/>
  <c r="J3309" i="4"/>
  <c r="G3310" i="4"/>
  <c r="H3310" i="4"/>
  <c r="I3310" i="4"/>
  <c r="J3310" i="4"/>
  <c r="G3311" i="4"/>
  <c r="H3311" i="4"/>
  <c r="I3311" i="4"/>
  <c r="J3311" i="4"/>
  <c r="G3312" i="4"/>
  <c r="H3312" i="4"/>
  <c r="I3312" i="4"/>
  <c r="J3312" i="4"/>
  <c r="G3313" i="4"/>
  <c r="H3313" i="4"/>
  <c r="I3313" i="4"/>
  <c r="J3313" i="4"/>
  <c r="G3314" i="4"/>
  <c r="H3314" i="4"/>
  <c r="I3314" i="4"/>
  <c r="J3314" i="4"/>
  <c r="G3315" i="4"/>
  <c r="H3315" i="4"/>
  <c r="I3315" i="4"/>
  <c r="J3315" i="4"/>
  <c r="G3316" i="4"/>
  <c r="H3316" i="4"/>
  <c r="I3316" i="4"/>
  <c r="J3316" i="4"/>
  <c r="G3317" i="4"/>
  <c r="H3317" i="4"/>
  <c r="I3317" i="4"/>
  <c r="J3317" i="4"/>
  <c r="G3318" i="4"/>
  <c r="H3318" i="4"/>
  <c r="I3318" i="4"/>
  <c r="J3318" i="4"/>
  <c r="G3319" i="4"/>
  <c r="H3319" i="4"/>
  <c r="I3319" i="4"/>
  <c r="J3319" i="4"/>
  <c r="G3320" i="4"/>
  <c r="H3320" i="4"/>
  <c r="I3320" i="4"/>
  <c r="J3320" i="4"/>
  <c r="G3321" i="4"/>
  <c r="H3321" i="4"/>
  <c r="I3321" i="4"/>
  <c r="J3321" i="4"/>
  <c r="G3322" i="4"/>
  <c r="H3322" i="4"/>
  <c r="I3322" i="4"/>
  <c r="J3322" i="4"/>
  <c r="G3323" i="4"/>
  <c r="H3323" i="4"/>
  <c r="I3323" i="4"/>
  <c r="J3323" i="4"/>
  <c r="G3324" i="4"/>
  <c r="H3324" i="4"/>
  <c r="I3324" i="4"/>
  <c r="J3324" i="4"/>
  <c r="G3325" i="4"/>
  <c r="H3325" i="4"/>
  <c r="I3325" i="4"/>
  <c r="J3325" i="4"/>
  <c r="G3326" i="4"/>
  <c r="H3326" i="4"/>
  <c r="I3326" i="4"/>
  <c r="J3326" i="4"/>
  <c r="G3327" i="4"/>
  <c r="H3327" i="4"/>
  <c r="I3327" i="4"/>
  <c r="J3327" i="4"/>
  <c r="G3328" i="4"/>
  <c r="H3328" i="4"/>
  <c r="I3328" i="4"/>
  <c r="J3328" i="4"/>
  <c r="G3329" i="4"/>
  <c r="H3329" i="4"/>
  <c r="I3329" i="4"/>
  <c r="J3329" i="4"/>
  <c r="G3330" i="4"/>
  <c r="H3330" i="4"/>
  <c r="I3330" i="4"/>
  <c r="J3330" i="4"/>
  <c r="G3331" i="4"/>
  <c r="H3331" i="4"/>
  <c r="I3331" i="4"/>
  <c r="J3331" i="4"/>
  <c r="G3332" i="4"/>
  <c r="H3332" i="4"/>
  <c r="I3332" i="4"/>
  <c r="J3332" i="4"/>
  <c r="G3333" i="4"/>
  <c r="H3333" i="4"/>
  <c r="I3333" i="4"/>
  <c r="J3333" i="4"/>
  <c r="G3334" i="4"/>
  <c r="H3334" i="4"/>
  <c r="I3334" i="4"/>
  <c r="J3334" i="4"/>
  <c r="G3335" i="4"/>
  <c r="H3335" i="4"/>
  <c r="I3335" i="4"/>
  <c r="J3335" i="4"/>
  <c r="G3336" i="4"/>
  <c r="H3336" i="4"/>
  <c r="I3336" i="4"/>
  <c r="J3336" i="4"/>
  <c r="G3337" i="4"/>
  <c r="H3337" i="4"/>
  <c r="I3337" i="4"/>
  <c r="J3337" i="4"/>
  <c r="G3338" i="4"/>
  <c r="H3338" i="4"/>
  <c r="I3338" i="4"/>
  <c r="J3338" i="4"/>
  <c r="G3339" i="4"/>
  <c r="H3339" i="4"/>
  <c r="I3339" i="4"/>
  <c r="J3339" i="4"/>
  <c r="G3340" i="4"/>
  <c r="H3340" i="4"/>
  <c r="I3340" i="4"/>
  <c r="J3340" i="4"/>
  <c r="G3341" i="4"/>
  <c r="H3341" i="4"/>
  <c r="I3341" i="4"/>
  <c r="J3341" i="4"/>
  <c r="G3342" i="4"/>
  <c r="H3342" i="4"/>
  <c r="I3342" i="4"/>
  <c r="J3342" i="4"/>
  <c r="G3343" i="4"/>
  <c r="H3343" i="4"/>
  <c r="I3343" i="4"/>
  <c r="J3343" i="4"/>
  <c r="G3344" i="4"/>
  <c r="H3344" i="4"/>
  <c r="I3344" i="4"/>
  <c r="J3344" i="4"/>
  <c r="G3345" i="4"/>
  <c r="H3345" i="4"/>
  <c r="I3345" i="4"/>
  <c r="J3345" i="4"/>
  <c r="G3346" i="4"/>
  <c r="H3346" i="4"/>
  <c r="I3346" i="4"/>
  <c r="J3346" i="4"/>
  <c r="G3347" i="4"/>
  <c r="H3347" i="4"/>
  <c r="I3347" i="4"/>
  <c r="J3347" i="4"/>
  <c r="G3348" i="4"/>
  <c r="H3348" i="4"/>
  <c r="I3348" i="4"/>
  <c r="J3348" i="4"/>
  <c r="G3349" i="4"/>
  <c r="H3349" i="4"/>
  <c r="I3349" i="4"/>
  <c r="J3349" i="4"/>
  <c r="G3350" i="4"/>
  <c r="H3350" i="4"/>
  <c r="I3350" i="4"/>
  <c r="J3350" i="4"/>
  <c r="G3351" i="4"/>
  <c r="H3351" i="4"/>
  <c r="I3351" i="4"/>
  <c r="J3351" i="4"/>
  <c r="G3352" i="4"/>
  <c r="H3352" i="4"/>
  <c r="I3352" i="4"/>
  <c r="J3352" i="4"/>
  <c r="G3353" i="4"/>
  <c r="H3353" i="4"/>
  <c r="I3353" i="4"/>
  <c r="J3353" i="4"/>
  <c r="G3354" i="4"/>
  <c r="H3354" i="4"/>
  <c r="I3354" i="4"/>
  <c r="J3354" i="4"/>
  <c r="G3355" i="4"/>
  <c r="H3355" i="4"/>
  <c r="I3355" i="4"/>
  <c r="J3355" i="4"/>
  <c r="G3356" i="4"/>
  <c r="H3356" i="4"/>
  <c r="I3356" i="4"/>
  <c r="J3356" i="4"/>
  <c r="G3357" i="4"/>
  <c r="H3357" i="4"/>
  <c r="I3357" i="4"/>
  <c r="J3357" i="4"/>
  <c r="G3358" i="4"/>
  <c r="H3358" i="4"/>
  <c r="I3358" i="4"/>
  <c r="J3358" i="4"/>
  <c r="G3359" i="4"/>
  <c r="H3359" i="4"/>
  <c r="I3359" i="4"/>
  <c r="J3359" i="4"/>
  <c r="G3360" i="4"/>
  <c r="H3360" i="4"/>
  <c r="I3360" i="4"/>
  <c r="J3360" i="4"/>
  <c r="G3361" i="4"/>
  <c r="H3361" i="4"/>
  <c r="I3361" i="4"/>
  <c r="J3361" i="4"/>
  <c r="G3362" i="4"/>
  <c r="H3362" i="4"/>
  <c r="I3362" i="4"/>
  <c r="J3362" i="4"/>
  <c r="G3363" i="4"/>
  <c r="H3363" i="4"/>
  <c r="I3363" i="4"/>
  <c r="J3363" i="4"/>
  <c r="G3364" i="4"/>
  <c r="H3364" i="4"/>
  <c r="I3364" i="4"/>
  <c r="J3364" i="4"/>
  <c r="G3365" i="4"/>
  <c r="H3365" i="4"/>
  <c r="I3365" i="4"/>
  <c r="J3365" i="4"/>
  <c r="G3366" i="4"/>
  <c r="H3366" i="4"/>
  <c r="I3366" i="4"/>
  <c r="J3366" i="4"/>
  <c r="G3367" i="4"/>
  <c r="H3367" i="4"/>
  <c r="I3367" i="4"/>
  <c r="J3367" i="4"/>
  <c r="G3368" i="4"/>
  <c r="H3368" i="4"/>
  <c r="I3368" i="4"/>
  <c r="J3368" i="4"/>
  <c r="G3369" i="4"/>
  <c r="H3369" i="4"/>
  <c r="I3369" i="4"/>
  <c r="J3369" i="4"/>
  <c r="G3370" i="4"/>
  <c r="H3370" i="4"/>
  <c r="I3370" i="4"/>
  <c r="J3370" i="4"/>
  <c r="G3371" i="4"/>
  <c r="H3371" i="4"/>
  <c r="I3371" i="4"/>
  <c r="J3371" i="4"/>
  <c r="G3372" i="4"/>
  <c r="H3372" i="4"/>
  <c r="I3372" i="4"/>
  <c r="J3372" i="4"/>
  <c r="G3373" i="4"/>
  <c r="H3373" i="4"/>
  <c r="I3373" i="4"/>
  <c r="J3373" i="4"/>
  <c r="G3374" i="4"/>
  <c r="H3374" i="4"/>
  <c r="I3374" i="4"/>
  <c r="J3374" i="4"/>
  <c r="G3375" i="4"/>
  <c r="H3375" i="4"/>
  <c r="I3375" i="4"/>
  <c r="J3375" i="4"/>
  <c r="G3376" i="4"/>
  <c r="H3376" i="4"/>
  <c r="I3376" i="4"/>
  <c r="J3376" i="4"/>
  <c r="G3377" i="4"/>
  <c r="H3377" i="4"/>
  <c r="I3377" i="4"/>
  <c r="J3377" i="4"/>
  <c r="G3378" i="4"/>
  <c r="H3378" i="4"/>
  <c r="I3378" i="4"/>
  <c r="J3378" i="4"/>
  <c r="G3379" i="4"/>
  <c r="H3379" i="4"/>
  <c r="I3379" i="4"/>
  <c r="J3379" i="4"/>
  <c r="G3380" i="4"/>
  <c r="H3380" i="4"/>
  <c r="I3380" i="4"/>
  <c r="J3380" i="4"/>
  <c r="G3381" i="4"/>
  <c r="H3381" i="4"/>
  <c r="I3381" i="4"/>
  <c r="J3381" i="4"/>
  <c r="G3382" i="4"/>
  <c r="H3382" i="4"/>
  <c r="I3382" i="4"/>
  <c r="J3382" i="4"/>
  <c r="G3383" i="4"/>
  <c r="H3383" i="4"/>
  <c r="I3383" i="4"/>
  <c r="J3383" i="4"/>
  <c r="G3384" i="4"/>
  <c r="H3384" i="4"/>
  <c r="I3384" i="4"/>
  <c r="J3384" i="4"/>
  <c r="G3385" i="4"/>
  <c r="H3385" i="4"/>
  <c r="I3385" i="4"/>
  <c r="J3385" i="4"/>
  <c r="G3386" i="4"/>
  <c r="H3386" i="4"/>
  <c r="I3386" i="4"/>
  <c r="J3386" i="4"/>
  <c r="G3387" i="4"/>
  <c r="H3387" i="4"/>
  <c r="I3387" i="4"/>
  <c r="J3387" i="4"/>
  <c r="G3388" i="4"/>
  <c r="H3388" i="4"/>
  <c r="I3388" i="4"/>
  <c r="J3388" i="4"/>
  <c r="G3389" i="4"/>
  <c r="H3389" i="4"/>
  <c r="I3389" i="4"/>
  <c r="J3389" i="4"/>
  <c r="G3390" i="4"/>
  <c r="H3390" i="4"/>
  <c r="I3390" i="4"/>
  <c r="J3390" i="4"/>
  <c r="G3391" i="4"/>
  <c r="H3391" i="4"/>
  <c r="I3391" i="4"/>
  <c r="J3391" i="4"/>
  <c r="G3392" i="4"/>
  <c r="H3392" i="4"/>
  <c r="I3392" i="4"/>
  <c r="J3392" i="4"/>
  <c r="G3393" i="4"/>
  <c r="H3393" i="4"/>
  <c r="I3393" i="4"/>
  <c r="J3393" i="4"/>
  <c r="G3394" i="4"/>
  <c r="H3394" i="4"/>
  <c r="I3394" i="4"/>
  <c r="J3394" i="4"/>
  <c r="G3395" i="4"/>
  <c r="H3395" i="4"/>
  <c r="I3395" i="4"/>
  <c r="J3395" i="4"/>
  <c r="G3396" i="4"/>
  <c r="H3396" i="4"/>
  <c r="I3396" i="4"/>
  <c r="J3396" i="4"/>
  <c r="G3397" i="4"/>
  <c r="H3397" i="4"/>
  <c r="I3397" i="4"/>
  <c r="J3397" i="4"/>
  <c r="G3398" i="4"/>
  <c r="H3398" i="4"/>
  <c r="I3398" i="4"/>
  <c r="J3398" i="4"/>
  <c r="G3399" i="4"/>
  <c r="H3399" i="4"/>
  <c r="I3399" i="4"/>
  <c r="J3399" i="4"/>
  <c r="G3400" i="4"/>
  <c r="H3400" i="4"/>
  <c r="I3400" i="4"/>
  <c r="J3400" i="4"/>
  <c r="G3401" i="4"/>
  <c r="H3401" i="4"/>
  <c r="I3401" i="4"/>
  <c r="J3401" i="4"/>
  <c r="G3402" i="4"/>
  <c r="H3402" i="4"/>
  <c r="I3402" i="4"/>
  <c r="J3402" i="4"/>
  <c r="G3403" i="4"/>
  <c r="H3403" i="4"/>
  <c r="I3403" i="4"/>
  <c r="J3403" i="4"/>
  <c r="G3404" i="4"/>
  <c r="H3404" i="4"/>
  <c r="I3404" i="4"/>
  <c r="J3404" i="4"/>
  <c r="G3405" i="4"/>
  <c r="H3405" i="4"/>
  <c r="I3405" i="4"/>
  <c r="J3405" i="4"/>
  <c r="G3406" i="4"/>
  <c r="H3406" i="4"/>
  <c r="I3406" i="4"/>
  <c r="J3406" i="4"/>
  <c r="G3407" i="4"/>
  <c r="H3407" i="4"/>
  <c r="I3407" i="4"/>
  <c r="J3407" i="4"/>
  <c r="G3408" i="4"/>
  <c r="H3408" i="4"/>
  <c r="I3408" i="4"/>
  <c r="J3408" i="4"/>
  <c r="G3409" i="4"/>
  <c r="H3409" i="4"/>
  <c r="I3409" i="4"/>
  <c r="J3409" i="4"/>
  <c r="G3410" i="4"/>
  <c r="H3410" i="4"/>
  <c r="I3410" i="4"/>
  <c r="J3410" i="4"/>
  <c r="G3411" i="4"/>
  <c r="H3411" i="4"/>
  <c r="I3411" i="4"/>
  <c r="J3411" i="4"/>
  <c r="G3412" i="4"/>
  <c r="H3412" i="4"/>
  <c r="I3412" i="4"/>
  <c r="J3412" i="4"/>
  <c r="G3413" i="4"/>
  <c r="H3413" i="4"/>
  <c r="I3413" i="4"/>
  <c r="J3413" i="4"/>
  <c r="G3414" i="4"/>
  <c r="H3414" i="4"/>
  <c r="I3414" i="4"/>
  <c r="J3414" i="4"/>
  <c r="G3415" i="4"/>
  <c r="H3415" i="4"/>
  <c r="I3415" i="4"/>
  <c r="J3415" i="4"/>
  <c r="G3416" i="4"/>
  <c r="H3416" i="4"/>
  <c r="I3416" i="4"/>
  <c r="J3416" i="4"/>
  <c r="G3417" i="4"/>
  <c r="H3417" i="4"/>
  <c r="I3417" i="4"/>
  <c r="J3417" i="4"/>
  <c r="G3418" i="4"/>
  <c r="H3418" i="4"/>
  <c r="I3418" i="4"/>
  <c r="J3418" i="4"/>
  <c r="G3419" i="4"/>
  <c r="H3419" i="4"/>
  <c r="I3419" i="4"/>
  <c r="J3419" i="4"/>
  <c r="G3420" i="4"/>
  <c r="H3420" i="4"/>
  <c r="I3420" i="4"/>
  <c r="J3420" i="4"/>
  <c r="G3421" i="4"/>
  <c r="H3421" i="4"/>
  <c r="I3421" i="4"/>
  <c r="J3421" i="4"/>
  <c r="G3422" i="4"/>
  <c r="H3422" i="4"/>
  <c r="I3422" i="4"/>
  <c r="J3422" i="4"/>
  <c r="G3423" i="4"/>
  <c r="H3423" i="4"/>
  <c r="I3423" i="4"/>
  <c r="J3423" i="4"/>
  <c r="G3424" i="4"/>
  <c r="H3424" i="4"/>
  <c r="I3424" i="4"/>
  <c r="J3424" i="4"/>
  <c r="G3425" i="4"/>
  <c r="H3425" i="4"/>
  <c r="I3425" i="4"/>
  <c r="J3425" i="4"/>
  <c r="G3426" i="4"/>
  <c r="H3426" i="4"/>
  <c r="I3426" i="4"/>
  <c r="J3426" i="4"/>
  <c r="G3427" i="4"/>
  <c r="H3427" i="4"/>
  <c r="I3427" i="4"/>
  <c r="J3427" i="4"/>
  <c r="G3428" i="4"/>
  <c r="H3428" i="4"/>
  <c r="I3428" i="4"/>
  <c r="J3428" i="4"/>
  <c r="G3429" i="4"/>
  <c r="H3429" i="4"/>
  <c r="I3429" i="4"/>
  <c r="J3429" i="4"/>
  <c r="G3430" i="4"/>
  <c r="H3430" i="4"/>
  <c r="I3430" i="4"/>
  <c r="J3430" i="4"/>
  <c r="G3431" i="4"/>
  <c r="H3431" i="4"/>
  <c r="I3431" i="4"/>
  <c r="J3431" i="4"/>
  <c r="G3432" i="4"/>
  <c r="H3432" i="4"/>
  <c r="I3432" i="4"/>
  <c r="J3432" i="4"/>
  <c r="G3433" i="4"/>
  <c r="H3433" i="4"/>
  <c r="I3433" i="4"/>
  <c r="J3433" i="4"/>
  <c r="G3434" i="4"/>
  <c r="H3434" i="4"/>
  <c r="I3434" i="4"/>
  <c r="J3434" i="4"/>
  <c r="G3435" i="4"/>
  <c r="H3435" i="4"/>
  <c r="I3435" i="4"/>
  <c r="J3435" i="4"/>
  <c r="G3436" i="4"/>
  <c r="H3436" i="4"/>
  <c r="I3436" i="4"/>
  <c r="J3436" i="4"/>
  <c r="G3437" i="4"/>
  <c r="H3437" i="4"/>
  <c r="I3437" i="4"/>
  <c r="J3437" i="4"/>
  <c r="G3438" i="4"/>
  <c r="H3438" i="4"/>
  <c r="I3438" i="4"/>
  <c r="J3438" i="4"/>
  <c r="G3439" i="4"/>
  <c r="H3439" i="4"/>
  <c r="I3439" i="4"/>
  <c r="J3439" i="4"/>
  <c r="G3440" i="4"/>
  <c r="H3440" i="4"/>
  <c r="I3440" i="4"/>
  <c r="J3440" i="4"/>
  <c r="G3441" i="4"/>
  <c r="H3441" i="4"/>
  <c r="I3441" i="4"/>
  <c r="J3441" i="4"/>
  <c r="G3442" i="4"/>
  <c r="H3442" i="4"/>
  <c r="I3442" i="4"/>
  <c r="J3442" i="4"/>
  <c r="G3443" i="4"/>
  <c r="H3443" i="4"/>
  <c r="I3443" i="4"/>
  <c r="J3443" i="4"/>
  <c r="H3444" i="4"/>
  <c r="I3444" i="4"/>
  <c r="J3444" i="4"/>
  <c r="G3445" i="4"/>
  <c r="H3445" i="4"/>
  <c r="I3445" i="4"/>
  <c r="J3445" i="4"/>
  <c r="G3446" i="4"/>
  <c r="H3446" i="4"/>
  <c r="I3446" i="4"/>
  <c r="J3446" i="4"/>
  <c r="G3447" i="4"/>
  <c r="H3447" i="4"/>
  <c r="I3447" i="4"/>
  <c r="J3447" i="4"/>
  <c r="G3448" i="4"/>
  <c r="H3448" i="4"/>
  <c r="I3448" i="4"/>
  <c r="J3448" i="4"/>
  <c r="G3449" i="4"/>
  <c r="H3449" i="4"/>
  <c r="I3449" i="4"/>
  <c r="J3449" i="4"/>
  <c r="G3450" i="4"/>
  <c r="H3450" i="4"/>
  <c r="I3450" i="4"/>
  <c r="J3450" i="4"/>
  <c r="G3451" i="4"/>
  <c r="H3451" i="4"/>
  <c r="I3451" i="4"/>
  <c r="J3451" i="4"/>
  <c r="G3452" i="4"/>
  <c r="H3452" i="4"/>
  <c r="I3452" i="4"/>
  <c r="J3452" i="4"/>
  <c r="G3453" i="4"/>
  <c r="H3453" i="4"/>
  <c r="I3453" i="4"/>
  <c r="J3453" i="4"/>
  <c r="G3454" i="4"/>
  <c r="H3454" i="4"/>
  <c r="I3454" i="4"/>
  <c r="J3454" i="4"/>
  <c r="G3455" i="4"/>
  <c r="H3455" i="4"/>
  <c r="I3455" i="4"/>
  <c r="J3455" i="4"/>
  <c r="G3456" i="4"/>
  <c r="H3456" i="4"/>
  <c r="I3456" i="4"/>
  <c r="J3456" i="4"/>
  <c r="G3457" i="4"/>
  <c r="H3457" i="4"/>
  <c r="I3457" i="4"/>
  <c r="J3457" i="4"/>
  <c r="G3458" i="4"/>
  <c r="H3458" i="4"/>
  <c r="I3458" i="4"/>
  <c r="J3458" i="4"/>
  <c r="G3459" i="4"/>
  <c r="H3459" i="4"/>
  <c r="I3459" i="4"/>
  <c r="J3459" i="4"/>
  <c r="G3460" i="4"/>
  <c r="H3460" i="4"/>
  <c r="I3460" i="4"/>
  <c r="J3460" i="4"/>
  <c r="G3461" i="4"/>
  <c r="H3461" i="4"/>
  <c r="I3461" i="4"/>
  <c r="J3461" i="4"/>
  <c r="G3462" i="4"/>
  <c r="H3462" i="4"/>
  <c r="I3462" i="4"/>
  <c r="J3462" i="4"/>
  <c r="G3463" i="4"/>
  <c r="H3463" i="4"/>
  <c r="I3463" i="4"/>
  <c r="J3463" i="4"/>
  <c r="G3464" i="4"/>
  <c r="H3464" i="4"/>
  <c r="I3464" i="4"/>
  <c r="J3464" i="4"/>
  <c r="G3465" i="4"/>
  <c r="H3465" i="4"/>
  <c r="I3465" i="4"/>
  <c r="J3465" i="4"/>
  <c r="G3466" i="4"/>
  <c r="H3466" i="4"/>
  <c r="I3466" i="4"/>
  <c r="J3466" i="4"/>
  <c r="G3467" i="4"/>
  <c r="H3467" i="4"/>
  <c r="I3467" i="4"/>
  <c r="J3467" i="4"/>
  <c r="G3468" i="4"/>
  <c r="H3468" i="4"/>
  <c r="I3468" i="4"/>
  <c r="J3468" i="4"/>
  <c r="G3469" i="4"/>
  <c r="H3469" i="4"/>
  <c r="I3469" i="4"/>
  <c r="J3469" i="4"/>
  <c r="G3470" i="4"/>
  <c r="H3470" i="4"/>
  <c r="I3470" i="4"/>
  <c r="J3470" i="4"/>
  <c r="G3471" i="4"/>
  <c r="H3471" i="4"/>
  <c r="I3471" i="4"/>
  <c r="J3471" i="4"/>
  <c r="G3472" i="4"/>
  <c r="H3472" i="4"/>
  <c r="I3472" i="4"/>
  <c r="J3472" i="4"/>
  <c r="G3473" i="4"/>
  <c r="H3473" i="4"/>
  <c r="I3473" i="4"/>
  <c r="J3473" i="4"/>
  <c r="G3474" i="4"/>
  <c r="H3474" i="4"/>
  <c r="I3474" i="4"/>
  <c r="J3474" i="4"/>
  <c r="G3475" i="4"/>
  <c r="H3475" i="4"/>
  <c r="I3475" i="4"/>
  <c r="J3475" i="4"/>
  <c r="G3476" i="4"/>
  <c r="H3476" i="4"/>
  <c r="I3476" i="4"/>
  <c r="J3476" i="4"/>
  <c r="G3477" i="4"/>
  <c r="H3477" i="4"/>
  <c r="I3477" i="4"/>
  <c r="J3477" i="4"/>
  <c r="G3478" i="4"/>
  <c r="H3478" i="4"/>
  <c r="I3478" i="4"/>
  <c r="J3478" i="4"/>
  <c r="G3479" i="4"/>
  <c r="H3479" i="4"/>
  <c r="I3479" i="4"/>
  <c r="J3479" i="4"/>
  <c r="G3480" i="4"/>
  <c r="H3480" i="4"/>
  <c r="I3480" i="4"/>
  <c r="J3480" i="4"/>
  <c r="G3481" i="4"/>
  <c r="H3481" i="4"/>
  <c r="I3481" i="4"/>
  <c r="J3481" i="4"/>
  <c r="G3482" i="4"/>
  <c r="H3482" i="4"/>
  <c r="I3482" i="4"/>
  <c r="J3482" i="4"/>
  <c r="G3483" i="4"/>
  <c r="H3483" i="4"/>
  <c r="I3483" i="4"/>
  <c r="J3483" i="4"/>
  <c r="G3484" i="4"/>
  <c r="H3484" i="4"/>
  <c r="I3484" i="4"/>
  <c r="J3484" i="4"/>
  <c r="G3485" i="4"/>
  <c r="H3485" i="4"/>
  <c r="I3485" i="4"/>
  <c r="J3485" i="4"/>
  <c r="G3486" i="4"/>
  <c r="H3486" i="4"/>
  <c r="I3486" i="4"/>
  <c r="J3486" i="4"/>
  <c r="G3487" i="4"/>
  <c r="H3487" i="4"/>
  <c r="I3487" i="4"/>
  <c r="J3487" i="4"/>
  <c r="G3488" i="4"/>
  <c r="H3488" i="4"/>
  <c r="I3488" i="4"/>
  <c r="J3488" i="4"/>
  <c r="G3489" i="4"/>
  <c r="H3489" i="4"/>
  <c r="I3489" i="4"/>
  <c r="J3489" i="4"/>
  <c r="G3490" i="4"/>
  <c r="H3490" i="4"/>
  <c r="I3490" i="4"/>
  <c r="J3490" i="4"/>
  <c r="G3491" i="4"/>
  <c r="H3491" i="4"/>
  <c r="I3491" i="4"/>
  <c r="J3491" i="4"/>
  <c r="G3492" i="4"/>
  <c r="H3492" i="4"/>
  <c r="I3492" i="4"/>
  <c r="J3492" i="4"/>
  <c r="G3493" i="4"/>
  <c r="H3493" i="4"/>
  <c r="I3493" i="4"/>
  <c r="J3493" i="4"/>
  <c r="G3494" i="4"/>
  <c r="H3494" i="4"/>
  <c r="I3494" i="4"/>
  <c r="J3494" i="4"/>
  <c r="G3495" i="4"/>
  <c r="H3495" i="4"/>
  <c r="I3495" i="4"/>
  <c r="J3495" i="4"/>
  <c r="G3496" i="4"/>
  <c r="H3496" i="4"/>
  <c r="I3496" i="4"/>
  <c r="J3496" i="4"/>
  <c r="G3497" i="4"/>
  <c r="H3497" i="4"/>
  <c r="I3497" i="4"/>
  <c r="J3497" i="4"/>
  <c r="G3498" i="4"/>
  <c r="H3498" i="4"/>
  <c r="I3498" i="4"/>
  <c r="J3498" i="4"/>
  <c r="G3499" i="4"/>
  <c r="H3499" i="4"/>
  <c r="I3499" i="4"/>
  <c r="J3499" i="4"/>
  <c r="G3500" i="4"/>
  <c r="H3500" i="4"/>
  <c r="I3500" i="4"/>
  <c r="J3500" i="4"/>
  <c r="G3501" i="4"/>
  <c r="H3501" i="4"/>
  <c r="I3501" i="4"/>
  <c r="J3501" i="4"/>
  <c r="G3502" i="4"/>
  <c r="H3502" i="4"/>
  <c r="I3502" i="4"/>
  <c r="J3502" i="4"/>
  <c r="G3503" i="4"/>
  <c r="H3503" i="4"/>
  <c r="I3503" i="4"/>
  <c r="J3503" i="4"/>
  <c r="G3504" i="4"/>
  <c r="H3504" i="4"/>
  <c r="I3504" i="4"/>
  <c r="J3504" i="4"/>
  <c r="G3505" i="4"/>
  <c r="H3505" i="4"/>
  <c r="I3505" i="4"/>
  <c r="J3505" i="4"/>
  <c r="G3506" i="4"/>
  <c r="H3506" i="4"/>
  <c r="I3506" i="4"/>
  <c r="J3506" i="4"/>
  <c r="G3507" i="4"/>
  <c r="H3507" i="4"/>
  <c r="I3507" i="4"/>
  <c r="J3507" i="4"/>
  <c r="G3508" i="4"/>
  <c r="H3508" i="4"/>
  <c r="I3508" i="4"/>
  <c r="J3508" i="4"/>
  <c r="G3509" i="4"/>
  <c r="H3509" i="4"/>
  <c r="I3509" i="4"/>
  <c r="J3509" i="4"/>
  <c r="G3510" i="4"/>
  <c r="H3510" i="4"/>
  <c r="I3510" i="4"/>
  <c r="J3510" i="4"/>
  <c r="G3511" i="4"/>
  <c r="H3511" i="4"/>
  <c r="I3511" i="4"/>
  <c r="J3511" i="4"/>
  <c r="G3512" i="4"/>
  <c r="H3512" i="4"/>
  <c r="I3512" i="4"/>
  <c r="J3512" i="4"/>
  <c r="G3513" i="4"/>
  <c r="H3513" i="4"/>
  <c r="I3513" i="4"/>
  <c r="J3513" i="4"/>
  <c r="G3514" i="4"/>
  <c r="H3514" i="4"/>
  <c r="I3514" i="4"/>
  <c r="J3514" i="4"/>
  <c r="G3515" i="4"/>
  <c r="H3515" i="4"/>
  <c r="I3515" i="4"/>
  <c r="J3515" i="4"/>
  <c r="G3516" i="4"/>
  <c r="H3516" i="4"/>
  <c r="I3516" i="4"/>
  <c r="J3516" i="4"/>
  <c r="G3517" i="4"/>
  <c r="H3517" i="4"/>
  <c r="I3517" i="4"/>
  <c r="J3517" i="4"/>
  <c r="G3518" i="4"/>
  <c r="H3518" i="4"/>
  <c r="I3518" i="4"/>
  <c r="J3518" i="4"/>
  <c r="G3519" i="4"/>
  <c r="H3519" i="4"/>
  <c r="I3519" i="4"/>
  <c r="J3519" i="4"/>
  <c r="G3520" i="4"/>
  <c r="H3520" i="4"/>
  <c r="I3520" i="4"/>
  <c r="J3520" i="4"/>
  <c r="G3521" i="4"/>
  <c r="H3521" i="4"/>
  <c r="I3521" i="4"/>
  <c r="J3521" i="4"/>
  <c r="G3522" i="4"/>
  <c r="H3522" i="4"/>
  <c r="I3522" i="4"/>
  <c r="J3522" i="4"/>
  <c r="G3523" i="4"/>
  <c r="H3523" i="4"/>
  <c r="I3523" i="4"/>
  <c r="J3523" i="4"/>
  <c r="G3524" i="4"/>
  <c r="H3524" i="4"/>
  <c r="I3524" i="4"/>
  <c r="J3524" i="4"/>
  <c r="G3525" i="4"/>
  <c r="H3525" i="4"/>
  <c r="I3525" i="4"/>
  <c r="J3525" i="4"/>
  <c r="G3526" i="4"/>
  <c r="H3526" i="4"/>
  <c r="I3526" i="4"/>
  <c r="J3526" i="4"/>
  <c r="G3527" i="4"/>
  <c r="H3527" i="4"/>
  <c r="I3527" i="4"/>
  <c r="J3527" i="4"/>
  <c r="G3528" i="4"/>
  <c r="H3528" i="4"/>
  <c r="I3528" i="4"/>
  <c r="J3528" i="4"/>
  <c r="G3529" i="4"/>
  <c r="H3529" i="4"/>
  <c r="I3529" i="4"/>
  <c r="J3529" i="4"/>
  <c r="G3530" i="4"/>
  <c r="H3530" i="4"/>
  <c r="I3530" i="4"/>
  <c r="J3530" i="4"/>
  <c r="G3531" i="4"/>
  <c r="H3531" i="4"/>
  <c r="I3531" i="4"/>
  <c r="J3531" i="4"/>
  <c r="G3532" i="4"/>
  <c r="H3532" i="4"/>
  <c r="I3532" i="4"/>
  <c r="J3532" i="4"/>
  <c r="G3533" i="4"/>
  <c r="H3533" i="4"/>
  <c r="I3533" i="4"/>
  <c r="J3533" i="4"/>
  <c r="G3534" i="4"/>
  <c r="H3534" i="4"/>
  <c r="I3534" i="4"/>
  <c r="J3534" i="4"/>
  <c r="G3535" i="4"/>
  <c r="H3535" i="4"/>
  <c r="I3535" i="4"/>
  <c r="J3535" i="4"/>
  <c r="G3536" i="4"/>
  <c r="H3536" i="4"/>
  <c r="I3536" i="4"/>
  <c r="J3536" i="4"/>
  <c r="G3537" i="4"/>
  <c r="H3537" i="4"/>
  <c r="I3537" i="4"/>
  <c r="J3537" i="4"/>
  <c r="G3538" i="4"/>
  <c r="H3538" i="4"/>
  <c r="I3538" i="4"/>
  <c r="J3538" i="4"/>
  <c r="G3539" i="4"/>
  <c r="H3539" i="4"/>
  <c r="I3539" i="4"/>
  <c r="J3539" i="4"/>
  <c r="G3540" i="4"/>
  <c r="H3540" i="4"/>
  <c r="I3540" i="4"/>
  <c r="J3540" i="4"/>
  <c r="G3541" i="4"/>
  <c r="H3541" i="4"/>
  <c r="I3541" i="4"/>
  <c r="J3541" i="4"/>
  <c r="G3542" i="4"/>
  <c r="H3542" i="4"/>
  <c r="I3542" i="4"/>
  <c r="J3542" i="4"/>
  <c r="G3543" i="4"/>
  <c r="H3543" i="4"/>
  <c r="I3543" i="4"/>
  <c r="J3543" i="4"/>
  <c r="G3544" i="4"/>
  <c r="H3544" i="4"/>
  <c r="I3544" i="4"/>
  <c r="J3544" i="4"/>
  <c r="G3545" i="4"/>
  <c r="H3545" i="4"/>
  <c r="I3545" i="4"/>
  <c r="J3545" i="4"/>
  <c r="G3546" i="4"/>
  <c r="H3546" i="4"/>
  <c r="I3546" i="4"/>
  <c r="J3546" i="4"/>
  <c r="G3547" i="4"/>
  <c r="H3547" i="4"/>
  <c r="I3547" i="4"/>
  <c r="J3547" i="4"/>
  <c r="G3548" i="4"/>
  <c r="H3548" i="4"/>
  <c r="I3548" i="4"/>
  <c r="J3548" i="4"/>
  <c r="G3549" i="4"/>
  <c r="H3549" i="4"/>
  <c r="I3549" i="4"/>
  <c r="J3549" i="4"/>
  <c r="G3550" i="4"/>
  <c r="H3550" i="4"/>
  <c r="I3550" i="4"/>
  <c r="J3550" i="4"/>
  <c r="G3551" i="4"/>
  <c r="H3551" i="4"/>
  <c r="I3551" i="4"/>
  <c r="J3551" i="4"/>
  <c r="G3552" i="4"/>
  <c r="H3552" i="4"/>
  <c r="I3552" i="4"/>
  <c r="J3552" i="4"/>
  <c r="G3553" i="4"/>
  <c r="H3553" i="4"/>
  <c r="I3553" i="4"/>
  <c r="J3553" i="4"/>
  <c r="G3554" i="4"/>
  <c r="H3554" i="4"/>
  <c r="I3554" i="4"/>
  <c r="J3554" i="4"/>
  <c r="G3555" i="4"/>
  <c r="H3555" i="4"/>
  <c r="I3555" i="4"/>
  <c r="J3555" i="4"/>
  <c r="G3556" i="4"/>
  <c r="H3556" i="4"/>
  <c r="I3556" i="4"/>
  <c r="J3556" i="4"/>
  <c r="G3557" i="4"/>
  <c r="H3557" i="4"/>
  <c r="I3557" i="4"/>
  <c r="J3557" i="4"/>
  <c r="G3558" i="4"/>
  <c r="H3558" i="4"/>
  <c r="I3558" i="4"/>
  <c r="J3558" i="4"/>
  <c r="G3559" i="4"/>
  <c r="H3559" i="4"/>
  <c r="I3559" i="4"/>
  <c r="J3559" i="4"/>
  <c r="G3560" i="4"/>
  <c r="H3560" i="4"/>
  <c r="I3560" i="4"/>
  <c r="J3560" i="4"/>
  <c r="G3561" i="4"/>
  <c r="H3561" i="4"/>
  <c r="I3561" i="4"/>
  <c r="J3561" i="4"/>
  <c r="G3562" i="4"/>
  <c r="H3562" i="4"/>
  <c r="I3562" i="4"/>
  <c r="J3562" i="4"/>
  <c r="G3563" i="4"/>
  <c r="H3563" i="4"/>
  <c r="I3563" i="4"/>
  <c r="J3563" i="4"/>
  <c r="G3564" i="4"/>
  <c r="H3564" i="4"/>
  <c r="I3564" i="4"/>
  <c r="J3564" i="4"/>
  <c r="G3565" i="4"/>
  <c r="H3565" i="4"/>
  <c r="I3565" i="4"/>
  <c r="J3565" i="4"/>
  <c r="G3566" i="4"/>
  <c r="H3566" i="4"/>
  <c r="I3566" i="4"/>
  <c r="J3566" i="4"/>
  <c r="G3567" i="4"/>
  <c r="H3567" i="4"/>
  <c r="I3567" i="4"/>
  <c r="J3567" i="4"/>
  <c r="G3568" i="4"/>
  <c r="H3568" i="4"/>
  <c r="I3568" i="4"/>
  <c r="J3568" i="4"/>
  <c r="G3569" i="4"/>
  <c r="H3569" i="4"/>
  <c r="I3569" i="4"/>
  <c r="J3569" i="4"/>
  <c r="G3570" i="4"/>
  <c r="H3570" i="4"/>
  <c r="I3570" i="4"/>
  <c r="J3570" i="4"/>
  <c r="G3571" i="4"/>
  <c r="H3571" i="4"/>
  <c r="I3571" i="4"/>
  <c r="J3571" i="4"/>
  <c r="G3572" i="4"/>
  <c r="H3572" i="4"/>
  <c r="I3572" i="4"/>
  <c r="J3572" i="4"/>
  <c r="G3573" i="4"/>
  <c r="H3573" i="4"/>
  <c r="I3573" i="4"/>
  <c r="J3573" i="4"/>
  <c r="G3574" i="4"/>
  <c r="H3574" i="4"/>
  <c r="I3574" i="4"/>
  <c r="J3574" i="4"/>
  <c r="G3575" i="4"/>
  <c r="H3575" i="4"/>
  <c r="I3575" i="4"/>
  <c r="J3575" i="4"/>
  <c r="G3576" i="4"/>
  <c r="H3576" i="4"/>
  <c r="I3576" i="4"/>
  <c r="J3576" i="4"/>
  <c r="G3577" i="4"/>
  <c r="H3577" i="4"/>
  <c r="I3577" i="4"/>
  <c r="J3577" i="4"/>
  <c r="G3578" i="4"/>
  <c r="H3578" i="4"/>
  <c r="I3578" i="4"/>
  <c r="J3578" i="4"/>
  <c r="G3579" i="4"/>
  <c r="H3579" i="4"/>
  <c r="I3579" i="4"/>
  <c r="J3579" i="4"/>
  <c r="G3580" i="4"/>
  <c r="H3580" i="4"/>
  <c r="I3580" i="4"/>
  <c r="J3580" i="4"/>
  <c r="G3581" i="4"/>
  <c r="H3581" i="4"/>
  <c r="I3581" i="4"/>
  <c r="J3581" i="4"/>
  <c r="G3582" i="4"/>
  <c r="H3582" i="4"/>
  <c r="I3582" i="4"/>
  <c r="J3582" i="4"/>
  <c r="G3583" i="4"/>
  <c r="H3583" i="4"/>
  <c r="I3583" i="4"/>
  <c r="J3583" i="4"/>
  <c r="G3584" i="4"/>
  <c r="H3584" i="4"/>
  <c r="I3584" i="4"/>
  <c r="J3584" i="4"/>
  <c r="G3585" i="4"/>
  <c r="H3585" i="4"/>
  <c r="I3585" i="4"/>
  <c r="J3585" i="4"/>
  <c r="G3586" i="4"/>
  <c r="H3586" i="4"/>
  <c r="I3586" i="4"/>
  <c r="J3586" i="4"/>
  <c r="G3587" i="4"/>
  <c r="H3587" i="4"/>
  <c r="I3587" i="4"/>
  <c r="J3587" i="4"/>
  <c r="G3588" i="4"/>
  <c r="H3588" i="4"/>
  <c r="I3588" i="4"/>
  <c r="J3588" i="4"/>
  <c r="G3589" i="4"/>
  <c r="H3589" i="4"/>
  <c r="I3589" i="4"/>
  <c r="J3589" i="4"/>
  <c r="G3590" i="4"/>
  <c r="H3590" i="4"/>
  <c r="I3590" i="4"/>
  <c r="J3590" i="4"/>
  <c r="G3591" i="4"/>
  <c r="H3591" i="4"/>
  <c r="I3591" i="4"/>
  <c r="J3591" i="4"/>
  <c r="G3592" i="4"/>
  <c r="H3592" i="4"/>
  <c r="I3592" i="4"/>
  <c r="J3592" i="4"/>
  <c r="G3593" i="4"/>
  <c r="H3593" i="4"/>
  <c r="I3593" i="4"/>
  <c r="J3593" i="4"/>
  <c r="G3594" i="4"/>
  <c r="H3594" i="4"/>
  <c r="I3594" i="4"/>
  <c r="J3594" i="4"/>
  <c r="G3595" i="4"/>
  <c r="H3595" i="4"/>
  <c r="I3595" i="4"/>
  <c r="J3595" i="4"/>
  <c r="G3596" i="4"/>
  <c r="H3596" i="4"/>
  <c r="I3596" i="4"/>
  <c r="J3596" i="4"/>
  <c r="G3597" i="4"/>
  <c r="H3597" i="4"/>
  <c r="I3597" i="4"/>
  <c r="J3597" i="4"/>
  <c r="G3598" i="4"/>
  <c r="H3598" i="4"/>
  <c r="I3598" i="4"/>
  <c r="J3598" i="4"/>
  <c r="G3599" i="4"/>
  <c r="H3599" i="4"/>
  <c r="I3599" i="4"/>
  <c r="J3599" i="4"/>
  <c r="G3600" i="4"/>
  <c r="H3600" i="4"/>
  <c r="I3600" i="4"/>
  <c r="J3600" i="4"/>
  <c r="G3601" i="4"/>
  <c r="H3601" i="4"/>
  <c r="I3601" i="4"/>
  <c r="J3601" i="4"/>
  <c r="G3602" i="4"/>
  <c r="H3602" i="4"/>
  <c r="I3602" i="4"/>
  <c r="J3602" i="4"/>
  <c r="G3603" i="4"/>
  <c r="H3603" i="4"/>
  <c r="I3603" i="4"/>
  <c r="J3603" i="4"/>
  <c r="G3604" i="4"/>
  <c r="H3604" i="4"/>
  <c r="I3604" i="4"/>
  <c r="J3604" i="4"/>
  <c r="G3605" i="4"/>
  <c r="H3605" i="4"/>
  <c r="I3605" i="4"/>
  <c r="J3605" i="4"/>
  <c r="G3606" i="4"/>
  <c r="H3606" i="4"/>
  <c r="I3606" i="4"/>
  <c r="J3606" i="4"/>
  <c r="G3607" i="4"/>
  <c r="H3607" i="4"/>
  <c r="I3607" i="4"/>
  <c r="J3607" i="4"/>
  <c r="G3608" i="4"/>
  <c r="H3608" i="4"/>
  <c r="I3608" i="4"/>
  <c r="J3608" i="4"/>
  <c r="G3609" i="4"/>
  <c r="H3609" i="4"/>
  <c r="I3609" i="4"/>
  <c r="J3609" i="4"/>
  <c r="G3610" i="4"/>
  <c r="H3610" i="4"/>
  <c r="I3610" i="4"/>
  <c r="J3610" i="4"/>
  <c r="G3611" i="4"/>
  <c r="H3611" i="4"/>
  <c r="I3611" i="4"/>
  <c r="J3611" i="4"/>
  <c r="G3612" i="4"/>
  <c r="H3612" i="4"/>
  <c r="I3612" i="4"/>
  <c r="J3612" i="4"/>
  <c r="G3613" i="4"/>
  <c r="H3613" i="4"/>
  <c r="I3613" i="4"/>
  <c r="J3613" i="4"/>
  <c r="G3614" i="4"/>
  <c r="H3614" i="4"/>
  <c r="I3614" i="4"/>
  <c r="J3614" i="4"/>
  <c r="G3615" i="4"/>
  <c r="H3615" i="4"/>
  <c r="I3615" i="4"/>
  <c r="J3615" i="4"/>
  <c r="G3616" i="4"/>
  <c r="H3616" i="4"/>
  <c r="I3616" i="4"/>
  <c r="J3616" i="4"/>
  <c r="G3617" i="4"/>
  <c r="H3617" i="4"/>
  <c r="I3617" i="4"/>
  <c r="J3617" i="4"/>
  <c r="G3618" i="4"/>
  <c r="H3618" i="4"/>
  <c r="I3618" i="4"/>
  <c r="J3618" i="4"/>
  <c r="G3619" i="4"/>
  <c r="H3619" i="4"/>
  <c r="I3619" i="4"/>
  <c r="J3619" i="4"/>
  <c r="G3620" i="4"/>
  <c r="H3620" i="4"/>
  <c r="I3620" i="4"/>
  <c r="J3620" i="4"/>
  <c r="G3621" i="4"/>
  <c r="H3621" i="4"/>
  <c r="I3621" i="4"/>
  <c r="J3621" i="4"/>
  <c r="G3622" i="4"/>
  <c r="H3622" i="4"/>
  <c r="I3622" i="4"/>
  <c r="J3622" i="4"/>
  <c r="G3623" i="4"/>
  <c r="H3623" i="4"/>
  <c r="I3623" i="4"/>
  <c r="J3623" i="4"/>
  <c r="G3624" i="4"/>
  <c r="H3624" i="4"/>
  <c r="I3624" i="4"/>
  <c r="J3624" i="4"/>
  <c r="G3625" i="4"/>
  <c r="H3625" i="4"/>
  <c r="I3625" i="4"/>
  <c r="J3625" i="4"/>
  <c r="G3626" i="4"/>
  <c r="H3626" i="4"/>
  <c r="I3626" i="4"/>
  <c r="J3626" i="4"/>
  <c r="G3627" i="4"/>
  <c r="H3627" i="4"/>
  <c r="I3627" i="4"/>
  <c r="J3627" i="4"/>
  <c r="G3628" i="4"/>
  <c r="H3628" i="4"/>
  <c r="I3628" i="4"/>
  <c r="J3628" i="4"/>
  <c r="G3629" i="4"/>
  <c r="H3629" i="4"/>
  <c r="I3629" i="4"/>
  <c r="J3629" i="4"/>
  <c r="G3630" i="4"/>
  <c r="H3630" i="4"/>
  <c r="I3630" i="4"/>
  <c r="J3630" i="4"/>
  <c r="G3631" i="4"/>
  <c r="H3631" i="4"/>
  <c r="I3631" i="4"/>
  <c r="J3631" i="4"/>
  <c r="G3632" i="4"/>
  <c r="H3632" i="4"/>
  <c r="I3632" i="4"/>
  <c r="J3632" i="4"/>
  <c r="G3633" i="4"/>
  <c r="H3633" i="4"/>
  <c r="I3633" i="4"/>
  <c r="J3633" i="4"/>
  <c r="G3634" i="4"/>
  <c r="H3634" i="4"/>
  <c r="I3634" i="4"/>
  <c r="J3634" i="4"/>
  <c r="G3635" i="4"/>
  <c r="H3635" i="4"/>
  <c r="I3635" i="4"/>
  <c r="J3635" i="4"/>
  <c r="G3636" i="4"/>
  <c r="H3636" i="4"/>
  <c r="I3636" i="4"/>
  <c r="J3636" i="4"/>
  <c r="G3637" i="4"/>
  <c r="H3637" i="4"/>
  <c r="I3637" i="4"/>
  <c r="J3637" i="4"/>
  <c r="G3638" i="4"/>
  <c r="H3638" i="4"/>
  <c r="I3638" i="4"/>
  <c r="J3638" i="4"/>
  <c r="G3639" i="4"/>
  <c r="H3639" i="4"/>
  <c r="I3639" i="4"/>
  <c r="J3639" i="4"/>
  <c r="G3640" i="4"/>
  <c r="H3640" i="4"/>
  <c r="I3640" i="4"/>
  <c r="J3640" i="4"/>
  <c r="G3641" i="4"/>
  <c r="H3641" i="4"/>
  <c r="I3641" i="4"/>
  <c r="J3641" i="4"/>
  <c r="G3642" i="4"/>
  <c r="H3642" i="4"/>
  <c r="I3642" i="4"/>
  <c r="J3642" i="4"/>
  <c r="G3643" i="4"/>
  <c r="H3643" i="4"/>
  <c r="I3643" i="4"/>
  <c r="J3643" i="4"/>
  <c r="G3644" i="4"/>
  <c r="H3644" i="4"/>
  <c r="I3644" i="4"/>
  <c r="J3644" i="4"/>
  <c r="G3645" i="4"/>
  <c r="H3645" i="4"/>
  <c r="I3645" i="4"/>
  <c r="J3645" i="4"/>
  <c r="G3646" i="4"/>
  <c r="H3646" i="4"/>
  <c r="I3646" i="4"/>
  <c r="J3646" i="4"/>
  <c r="G3647" i="4"/>
  <c r="H3647" i="4"/>
  <c r="I3647" i="4"/>
  <c r="J3647" i="4"/>
  <c r="G3648" i="4"/>
  <c r="H3648" i="4"/>
  <c r="I3648" i="4"/>
  <c r="J3648" i="4"/>
  <c r="G3649" i="4"/>
  <c r="H3649" i="4"/>
  <c r="I3649" i="4"/>
  <c r="J3649" i="4"/>
  <c r="H3650" i="4"/>
  <c r="I3650" i="4"/>
  <c r="J3650" i="4"/>
  <c r="G3651" i="4"/>
  <c r="H3651" i="4"/>
  <c r="I3651" i="4"/>
  <c r="J3651" i="4"/>
  <c r="G3652" i="4"/>
  <c r="H3652" i="4"/>
  <c r="I3652" i="4"/>
  <c r="J3652" i="4"/>
  <c r="G3653" i="4"/>
  <c r="H3653" i="4"/>
  <c r="I3653" i="4"/>
  <c r="J3653" i="4"/>
  <c r="G3654" i="4"/>
  <c r="H3654" i="4"/>
  <c r="I3654" i="4"/>
  <c r="J3654" i="4"/>
  <c r="G3655" i="4"/>
  <c r="H3655" i="4"/>
  <c r="I3655" i="4"/>
  <c r="J3655" i="4"/>
  <c r="G3656" i="4"/>
  <c r="H3656" i="4"/>
  <c r="I3656" i="4"/>
  <c r="J3656" i="4"/>
  <c r="G3657" i="4"/>
  <c r="H3657" i="4"/>
  <c r="I3657" i="4"/>
  <c r="J3657" i="4"/>
  <c r="G3658" i="4"/>
  <c r="H3658" i="4"/>
  <c r="I3658" i="4"/>
  <c r="J3658" i="4"/>
  <c r="G3659" i="4"/>
  <c r="H3659" i="4"/>
  <c r="I3659" i="4"/>
  <c r="J3659" i="4"/>
  <c r="G3660" i="4"/>
  <c r="H3660" i="4"/>
  <c r="I3660" i="4"/>
  <c r="J3660" i="4"/>
  <c r="G3661" i="4"/>
  <c r="H3661" i="4"/>
  <c r="I3661" i="4"/>
  <c r="J3661" i="4"/>
  <c r="G3662" i="4"/>
  <c r="H3662" i="4"/>
  <c r="I3662" i="4"/>
  <c r="J3662" i="4"/>
  <c r="G3663" i="4"/>
  <c r="H3663" i="4"/>
  <c r="I3663" i="4"/>
  <c r="J3663" i="4"/>
  <c r="G3664" i="4"/>
  <c r="H3664" i="4"/>
  <c r="I3664" i="4"/>
  <c r="J3664" i="4"/>
  <c r="G3665" i="4"/>
  <c r="H3665" i="4"/>
  <c r="I3665" i="4"/>
  <c r="J3665" i="4"/>
  <c r="G3666" i="4"/>
  <c r="H3666" i="4"/>
  <c r="I3666" i="4"/>
  <c r="J3666" i="4"/>
  <c r="G3667" i="4"/>
  <c r="H3667" i="4"/>
  <c r="I3667" i="4"/>
  <c r="J3667" i="4"/>
  <c r="G3668" i="4"/>
  <c r="H3668" i="4"/>
  <c r="I3668" i="4"/>
  <c r="J3668" i="4"/>
  <c r="G3669" i="4"/>
  <c r="H3669" i="4"/>
  <c r="I3669" i="4"/>
  <c r="J3669" i="4"/>
  <c r="G3670" i="4"/>
  <c r="H3670" i="4"/>
  <c r="I3670" i="4"/>
  <c r="J3670" i="4"/>
  <c r="G3671" i="4"/>
  <c r="H3671" i="4"/>
  <c r="I3671" i="4"/>
  <c r="J3671" i="4"/>
  <c r="G3672" i="4"/>
  <c r="H3672" i="4"/>
  <c r="I3672" i="4"/>
  <c r="J3672" i="4"/>
  <c r="G3673" i="4"/>
  <c r="H3673" i="4"/>
  <c r="I3673" i="4"/>
  <c r="J3673" i="4"/>
  <c r="G3674" i="4"/>
  <c r="H3674" i="4"/>
  <c r="I3674" i="4"/>
  <c r="J3674" i="4"/>
  <c r="G3675" i="4"/>
  <c r="H3675" i="4"/>
  <c r="I3675" i="4"/>
  <c r="J3675" i="4"/>
  <c r="G3676" i="4"/>
  <c r="H3676" i="4"/>
  <c r="I3676" i="4"/>
  <c r="J3676" i="4"/>
  <c r="G3677" i="4"/>
  <c r="H3677" i="4"/>
  <c r="I3677" i="4"/>
  <c r="J3677" i="4"/>
  <c r="G3678" i="4"/>
  <c r="H3678" i="4"/>
  <c r="I3678" i="4"/>
  <c r="J3678" i="4"/>
  <c r="G3679" i="4"/>
  <c r="H3679" i="4"/>
  <c r="I3679" i="4"/>
  <c r="J3679" i="4"/>
  <c r="H3680" i="4"/>
  <c r="I3680" i="4"/>
  <c r="J3680" i="4"/>
  <c r="G3681" i="4"/>
  <c r="H3681" i="4"/>
  <c r="I3681" i="4"/>
  <c r="J3681" i="4"/>
  <c r="G3682" i="4"/>
  <c r="H3682" i="4"/>
  <c r="I3682" i="4"/>
  <c r="J3682" i="4"/>
  <c r="G3683" i="4"/>
  <c r="H3683" i="4"/>
  <c r="I3683" i="4"/>
  <c r="J3683" i="4"/>
  <c r="G3684" i="4"/>
  <c r="H3684" i="4"/>
  <c r="I3684" i="4"/>
  <c r="J3684" i="4"/>
  <c r="G3685" i="4"/>
  <c r="H3685" i="4"/>
  <c r="I3685" i="4"/>
  <c r="J3685" i="4"/>
  <c r="G3686" i="4"/>
  <c r="H3686" i="4"/>
  <c r="I3686" i="4"/>
  <c r="J3686" i="4"/>
  <c r="G3687" i="4"/>
  <c r="H3687" i="4"/>
  <c r="I3687" i="4"/>
  <c r="J3687" i="4"/>
  <c r="G3688" i="4"/>
  <c r="H3688" i="4"/>
  <c r="I3688" i="4"/>
  <c r="J3688" i="4"/>
  <c r="G3689" i="4"/>
  <c r="H3689" i="4"/>
  <c r="I3689" i="4"/>
  <c r="J3689" i="4"/>
  <c r="G3690" i="4"/>
  <c r="H3690" i="4"/>
  <c r="I3690" i="4"/>
  <c r="J3690" i="4"/>
  <c r="G3691" i="4"/>
  <c r="H3691" i="4"/>
  <c r="I3691" i="4"/>
  <c r="J3691" i="4"/>
  <c r="G3692" i="4"/>
  <c r="H3692" i="4"/>
  <c r="I3692" i="4"/>
  <c r="J3692" i="4"/>
  <c r="G3693" i="4"/>
  <c r="H3693" i="4"/>
  <c r="I3693" i="4"/>
  <c r="J3693" i="4"/>
  <c r="G3694" i="4"/>
  <c r="H3694" i="4"/>
  <c r="I3694" i="4"/>
  <c r="J3694" i="4"/>
  <c r="G3695" i="4"/>
  <c r="H3695" i="4"/>
  <c r="I3695" i="4"/>
  <c r="J3695" i="4"/>
  <c r="G3696" i="4"/>
  <c r="H3696" i="4"/>
  <c r="I3696" i="4"/>
  <c r="J3696" i="4"/>
  <c r="G3697" i="4"/>
  <c r="H3697" i="4"/>
  <c r="I3697" i="4"/>
  <c r="J3697" i="4"/>
  <c r="G3698" i="4"/>
  <c r="H3698" i="4"/>
  <c r="I3698" i="4"/>
  <c r="J3698" i="4"/>
  <c r="G3699" i="4"/>
  <c r="H3699" i="4"/>
  <c r="I3699" i="4"/>
  <c r="J3699" i="4"/>
  <c r="G3700" i="4"/>
  <c r="H3700" i="4"/>
  <c r="I3700" i="4"/>
  <c r="J3700" i="4"/>
  <c r="G3701" i="4"/>
  <c r="H3701" i="4"/>
  <c r="I3701" i="4"/>
  <c r="J3701" i="4"/>
  <c r="G3702" i="4"/>
  <c r="H3702" i="4"/>
  <c r="I3702" i="4"/>
  <c r="J3702" i="4"/>
  <c r="G3703" i="4"/>
  <c r="H3703" i="4"/>
  <c r="I3703" i="4"/>
  <c r="J3703" i="4"/>
  <c r="G3704" i="4"/>
  <c r="H3704" i="4"/>
  <c r="I3704" i="4"/>
  <c r="J3704" i="4"/>
  <c r="G3705" i="4"/>
  <c r="H3705" i="4"/>
  <c r="I3705" i="4"/>
  <c r="J3705" i="4"/>
  <c r="G3706" i="4"/>
  <c r="H3706" i="4"/>
  <c r="I3706" i="4"/>
  <c r="J3706" i="4"/>
  <c r="G3707" i="4"/>
  <c r="H3707" i="4"/>
  <c r="I3707" i="4"/>
  <c r="J3707" i="4"/>
  <c r="G3708" i="4"/>
  <c r="H3708" i="4"/>
  <c r="I3708" i="4"/>
  <c r="J3708" i="4"/>
  <c r="G3709" i="4"/>
  <c r="H3709" i="4"/>
  <c r="I3709" i="4"/>
  <c r="J3709" i="4"/>
  <c r="G3710" i="4"/>
  <c r="H3710" i="4"/>
  <c r="I3710" i="4"/>
  <c r="J3710" i="4"/>
  <c r="G3711" i="4"/>
  <c r="H3711" i="4"/>
  <c r="I3711" i="4"/>
  <c r="J3711" i="4"/>
  <c r="G3712" i="4"/>
  <c r="H3712" i="4"/>
  <c r="I3712" i="4"/>
  <c r="J3712" i="4"/>
  <c r="G3713" i="4"/>
  <c r="H3713" i="4"/>
  <c r="I3713" i="4"/>
  <c r="J3713" i="4"/>
  <c r="G3714" i="4"/>
  <c r="H3714" i="4"/>
  <c r="I3714" i="4"/>
  <c r="J3714" i="4"/>
  <c r="G3715" i="4"/>
  <c r="H3715" i="4"/>
  <c r="I3715" i="4"/>
  <c r="J3715" i="4"/>
  <c r="G3716" i="4"/>
  <c r="H3716" i="4"/>
  <c r="I3716" i="4"/>
  <c r="J3716" i="4"/>
  <c r="G3717" i="4"/>
  <c r="H3717" i="4"/>
  <c r="I3717" i="4"/>
  <c r="J3717" i="4"/>
  <c r="G3718" i="4"/>
  <c r="H3718" i="4"/>
  <c r="I3718" i="4"/>
  <c r="J3718" i="4"/>
  <c r="G3719" i="4"/>
  <c r="H3719" i="4"/>
  <c r="I3719" i="4"/>
  <c r="J3719" i="4"/>
  <c r="G3720" i="4"/>
  <c r="H3720" i="4"/>
  <c r="I3720" i="4"/>
  <c r="J3720" i="4"/>
  <c r="G3721" i="4"/>
  <c r="H3721" i="4"/>
  <c r="I3721" i="4"/>
  <c r="J3721" i="4"/>
  <c r="G3722" i="4"/>
  <c r="H3722" i="4"/>
  <c r="I3722" i="4"/>
  <c r="J3722" i="4"/>
  <c r="G3723" i="4"/>
  <c r="H3723" i="4"/>
  <c r="I3723" i="4"/>
  <c r="J3723" i="4"/>
  <c r="G3724" i="4"/>
  <c r="H3724" i="4"/>
  <c r="I3724" i="4"/>
  <c r="J3724" i="4"/>
  <c r="G3725" i="4"/>
  <c r="H3725" i="4"/>
  <c r="I3725" i="4"/>
  <c r="J3725" i="4"/>
  <c r="G3726" i="4"/>
  <c r="H3726" i="4"/>
  <c r="I3726" i="4"/>
  <c r="J3726" i="4"/>
  <c r="G3727" i="4"/>
  <c r="H3727" i="4"/>
  <c r="I3727" i="4"/>
  <c r="J3727" i="4"/>
  <c r="G3728" i="4"/>
  <c r="H3728" i="4"/>
  <c r="I3728" i="4"/>
  <c r="J3728" i="4"/>
  <c r="G3729" i="4"/>
  <c r="H3729" i="4"/>
  <c r="I3729" i="4"/>
  <c r="J3729" i="4"/>
  <c r="G3730" i="4"/>
  <c r="H3730" i="4"/>
  <c r="I3730" i="4"/>
  <c r="J3730" i="4"/>
  <c r="G3731" i="4"/>
  <c r="H3731" i="4"/>
  <c r="I3731" i="4"/>
  <c r="J3731" i="4"/>
  <c r="G3732" i="4"/>
  <c r="H3732" i="4"/>
  <c r="I3732" i="4"/>
  <c r="J3732" i="4"/>
  <c r="G3733" i="4"/>
  <c r="H3733" i="4"/>
  <c r="I3733" i="4"/>
  <c r="J3733" i="4"/>
  <c r="G3734" i="4"/>
  <c r="H3734" i="4"/>
  <c r="I3734" i="4"/>
  <c r="J3734" i="4"/>
  <c r="G3735" i="4"/>
  <c r="H3735" i="4"/>
  <c r="I3735" i="4"/>
  <c r="J3735" i="4"/>
  <c r="G3736" i="4"/>
  <c r="H3736" i="4"/>
  <c r="I3736" i="4"/>
  <c r="J3736" i="4"/>
  <c r="G3737" i="4"/>
  <c r="H3737" i="4"/>
  <c r="I3737" i="4"/>
  <c r="J3737" i="4"/>
  <c r="G3738" i="4"/>
  <c r="H3738" i="4"/>
  <c r="I3738" i="4"/>
  <c r="J3738" i="4"/>
  <c r="G3739" i="4"/>
  <c r="H3739" i="4"/>
  <c r="I3739" i="4"/>
  <c r="J3739" i="4"/>
  <c r="G3740" i="4"/>
  <c r="H3740" i="4"/>
  <c r="I3740" i="4"/>
  <c r="J3740" i="4"/>
  <c r="G3741" i="4"/>
  <c r="H3741" i="4"/>
  <c r="I3741" i="4"/>
  <c r="J3741" i="4"/>
  <c r="G3742" i="4"/>
  <c r="H3742" i="4"/>
  <c r="I3742" i="4"/>
  <c r="J3742" i="4"/>
  <c r="G3743" i="4"/>
  <c r="H3743" i="4"/>
  <c r="I3743" i="4"/>
  <c r="J3743" i="4"/>
  <c r="G3744" i="4"/>
  <c r="H3744" i="4"/>
  <c r="I3744" i="4"/>
  <c r="J3744" i="4"/>
  <c r="G3745" i="4"/>
  <c r="H3745" i="4"/>
  <c r="I3745" i="4"/>
  <c r="J3745" i="4"/>
  <c r="G3746" i="4"/>
  <c r="H3746" i="4"/>
  <c r="I3746" i="4"/>
  <c r="J3746" i="4"/>
  <c r="G3747" i="4"/>
  <c r="H3747" i="4"/>
  <c r="I3747" i="4"/>
  <c r="J3747" i="4"/>
  <c r="G3748" i="4"/>
  <c r="H3748" i="4"/>
  <c r="I3748" i="4"/>
  <c r="J3748" i="4"/>
  <c r="G3749" i="4"/>
  <c r="H3749" i="4"/>
  <c r="I3749" i="4"/>
  <c r="J3749" i="4"/>
  <c r="G3750" i="4"/>
  <c r="H3750" i="4"/>
  <c r="I3750" i="4"/>
  <c r="J3750" i="4"/>
  <c r="G3751" i="4"/>
  <c r="H3751" i="4"/>
  <c r="I3751" i="4"/>
  <c r="J3751" i="4"/>
  <c r="G3752" i="4"/>
  <c r="H3752" i="4"/>
  <c r="I3752" i="4"/>
  <c r="J3752" i="4"/>
  <c r="G3753" i="4"/>
  <c r="H3753" i="4"/>
  <c r="I3753" i="4"/>
  <c r="J3753" i="4"/>
  <c r="G3754" i="4"/>
  <c r="H3754" i="4"/>
  <c r="I3754" i="4"/>
  <c r="J3754" i="4"/>
  <c r="G3755" i="4"/>
  <c r="H3755" i="4"/>
  <c r="I3755" i="4"/>
  <c r="J3755" i="4"/>
  <c r="G3756" i="4"/>
  <c r="H3756" i="4"/>
  <c r="I3756" i="4"/>
  <c r="J3756" i="4"/>
  <c r="G3757" i="4"/>
  <c r="H3757" i="4"/>
  <c r="I3757" i="4"/>
  <c r="J3757" i="4"/>
  <c r="G3758" i="4"/>
  <c r="H3758" i="4"/>
  <c r="I3758" i="4"/>
  <c r="J3758" i="4"/>
  <c r="G3759" i="4"/>
  <c r="H3759" i="4"/>
  <c r="I3759" i="4"/>
  <c r="J3759" i="4"/>
  <c r="G3760" i="4"/>
  <c r="H3760" i="4"/>
  <c r="I3760" i="4"/>
  <c r="J3760" i="4"/>
  <c r="G3761" i="4"/>
  <c r="H3761" i="4"/>
  <c r="I3761" i="4"/>
  <c r="J3761" i="4"/>
  <c r="G3762" i="4"/>
  <c r="H3762" i="4"/>
  <c r="I3762" i="4"/>
  <c r="J3762" i="4"/>
  <c r="G3763" i="4"/>
  <c r="H3763" i="4"/>
  <c r="I3763" i="4"/>
  <c r="J3763" i="4"/>
  <c r="G3764" i="4"/>
  <c r="H3764" i="4"/>
  <c r="I3764" i="4"/>
  <c r="J3764" i="4"/>
  <c r="G3765" i="4"/>
  <c r="H3765" i="4"/>
  <c r="I3765" i="4"/>
  <c r="J3765" i="4"/>
  <c r="G3766" i="4"/>
  <c r="H3766" i="4"/>
  <c r="I3766" i="4"/>
  <c r="J3766" i="4"/>
  <c r="G3767" i="4"/>
  <c r="H3767" i="4"/>
  <c r="I3767" i="4"/>
  <c r="J3767" i="4"/>
  <c r="G3768" i="4"/>
  <c r="H3768" i="4"/>
  <c r="I3768" i="4"/>
  <c r="J3768" i="4"/>
  <c r="G3769" i="4"/>
  <c r="H3769" i="4"/>
  <c r="I3769" i="4"/>
  <c r="J3769" i="4"/>
  <c r="G3770" i="4"/>
  <c r="H3770" i="4"/>
  <c r="I3770" i="4"/>
  <c r="J3770" i="4"/>
  <c r="G3771" i="4"/>
  <c r="H3771" i="4"/>
  <c r="I3771" i="4"/>
  <c r="J3771" i="4"/>
  <c r="G3772" i="4"/>
  <c r="H3772" i="4"/>
  <c r="I3772" i="4"/>
  <c r="J3772" i="4"/>
  <c r="G3773" i="4"/>
  <c r="H3773" i="4"/>
  <c r="I3773" i="4"/>
  <c r="J3773" i="4"/>
  <c r="G3774" i="4"/>
  <c r="H3774" i="4"/>
  <c r="I3774" i="4"/>
  <c r="J3774" i="4"/>
  <c r="G3775" i="4"/>
  <c r="H3775" i="4"/>
  <c r="I3775" i="4"/>
  <c r="J3775" i="4"/>
  <c r="G3776" i="4"/>
  <c r="H3776" i="4"/>
  <c r="I3776" i="4"/>
  <c r="J3776" i="4"/>
  <c r="G3777" i="4"/>
  <c r="H3777" i="4"/>
  <c r="I3777" i="4"/>
  <c r="J3777" i="4"/>
  <c r="G3778" i="4"/>
  <c r="H3778" i="4"/>
  <c r="I3778" i="4"/>
  <c r="J3778" i="4"/>
  <c r="G3779" i="4"/>
  <c r="H3779" i="4"/>
  <c r="I3779" i="4"/>
  <c r="J3779" i="4"/>
  <c r="G3780" i="4"/>
  <c r="H3780" i="4"/>
  <c r="I3780" i="4"/>
  <c r="J3780" i="4"/>
  <c r="G3781" i="4"/>
  <c r="H3781" i="4"/>
  <c r="I3781" i="4"/>
  <c r="J3781" i="4"/>
  <c r="G3782" i="4"/>
  <c r="H3782" i="4"/>
  <c r="I3782" i="4"/>
  <c r="J3782" i="4"/>
  <c r="G3783" i="4"/>
  <c r="H3783" i="4"/>
  <c r="I3783" i="4"/>
  <c r="J3783" i="4"/>
  <c r="G3784" i="4"/>
  <c r="H3784" i="4"/>
  <c r="I3784" i="4"/>
  <c r="J3784" i="4"/>
  <c r="G3785" i="4"/>
  <c r="H3785" i="4"/>
  <c r="I3785" i="4"/>
  <c r="J3785" i="4"/>
  <c r="G3786" i="4"/>
  <c r="H3786" i="4"/>
  <c r="I3786" i="4"/>
  <c r="J3786" i="4"/>
  <c r="G3787" i="4"/>
  <c r="H3787" i="4"/>
  <c r="I3787" i="4"/>
  <c r="J3787" i="4"/>
  <c r="G3788" i="4"/>
  <c r="H3788" i="4"/>
  <c r="I3788" i="4"/>
  <c r="J3788" i="4"/>
  <c r="G3789" i="4"/>
  <c r="H3789" i="4"/>
  <c r="I3789" i="4"/>
  <c r="J3789" i="4"/>
  <c r="G3790" i="4"/>
  <c r="H3790" i="4"/>
  <c r="I3790" i="4"/>
  <c r="J3790" i="4"/>
  <c r="G3791" i="4"/>
  <c r="H3791" i="4"/>
  <c r="I3791" i="4"/>
  <c r="J3791" i="4"/>
  <c r="G3792" i="4"/>
  <c r="H3792" i="4"/>
  <c r="I3792" i="4"/>
  <c r="J3792" i="4"/>
  <c r="G3793" i="4"/>
  <c r="H3793" i="4"/>
  <c r="I3793" i="4"/>
  <c r="J3793" i="4"/>
  <c r="G3794" i="4"/>
  <c r="H3794" i="4"/>
  <c r="I3794" i="4"/>
  <c r="J3794" i="4"/>
  <c r="G3795" i="4"/>
  <c r="H3795" i="4"/>
  <c r="I3795" i="4"/>
  <c r="J3795" i="4"/>
  <c r="G3796" i="4"/>
  <c r="H3796" i="4"/>
  <c r="I3796" i="4"/>
  <c r="J3796" i="4"/>
  <c r="G3797" i="4"/>
  <c r="H3797" i="4"/>
  <c r="I3797" i="4"/>
  <c r="J3797" i="4"/>
  <c r="G3798" i="4"/>
  <c r="H3798" i="4"/>
  <c r="I3798" i="4"/>
  <c r="J3798" i="4"/>
  <c r="G3799" i="4"/>
  <c r="H3799" i="4"/>
  <c r="I3799" i="4"/>
  <c r="J3799" i="4"/>
  <c r="G3800" i="4"/>
  <c r="H3800" i="4"/>
  <c r="I3800" i="4"/>
  <c r="J3800" i="4"/>
  <c r="G3801" i="4"/>
  <c r="H3801" i="4"/>
  <c r="I3801" i="4"/>
  <c r="J3801" i="4"/>
  <c r="G3802" i="4"/>
  <c r="H3802" i="4"/>
  <c r="I3802" i="4"/>
  <c r="J3802" i="4"/>
  <c r="G3803" i="4"/>
  <c r="H3803" i="4"/>
  <c r="I3803" i="4"/>
  <c r="J3803" i="4"/>
  <c r="G3804" i="4"/>
  <c r="H3804" i="4"/>
  <c r="I3804" i="4"/>
  <c r="J3804" i="4"/>
  <c r="G3805" i="4"/>
  <c r="H3805" i="4"/>
  <c r="I3805" i="4"/>
  <c r="J3805" i="4"/>
  <c r="G3806" i="4"/>
  <c r="H3806" i="4"/>
  <c r="I3806" i="4"/>
  <c r="J3806" i="4"/>
  <c r="G3807" i="4"/>
  <c r="H3807" i="4"/>
  <c r="I3807" i="4"/>
  <c r="J3807" i="4"/>
  <c r="G3808" i="4"/>
  <c r="H3808" i="4"/>
  <c r="I3808" i="4"/>
  <c r="J3808" i="4"/>
  <c r="G3809" i="4"/>
  <c r="H3809" i="4"/>
  <c r="I3809" i="4"/>
  <c r="J3809" i="4"/>
  <c r="G3810" i="4"/>
  <c r="H3810" i="4"/>
  <c r="I3810" i="4"/>
  <c r="J3810" i="4"/>
  <c r="G3811" i="4"/>
  <c r="H3811" i="4"/>
  <c r="I3811" i="4"/>
  <c r="J3811" i="4"/>
  <c r="G3812" i="4"/>
  <c r="H3812" i="4"/>
  <c r="I3812" i="4"/>
  <c r="J3812" i="4"/>
  <c r="G3813" i="4"/>
  <c r="H3813" i="4"/>
  <c r="I3813" i="4"/>
  <c r="J3813" i="4"/>
  <c r="G3814" i="4"/>
  <c r="H3814" i="4"/>
  <c r="I3814" i="4"/>
  <c r="J3814" i="4"/>
  <c r="G3815" i="4"/>
  <c r="H3815" i="4"/>
  <c r="I3815" i="4"/>
  <c r="J3815" i="4"/>
  <c r="G3816" i="4"/>
  <c r="H3816" i="4"/>
  <c r="I3816" i="4"/>
  <c r="J3816" i="4"/>
  <c r="G3817" i="4"/>
  <c r="H3817" i="4"/>
  <c r="I3817" i="4"/>
  <c r="J3817" i="4"/>
  <c r="G3818" i="4"/>
  <c r="H3818" i="4"/>
  <c r="I3818" i="4"/>
  <c r="J3818" i="4"/>
  <c r="G3819" i="4"/>
  <c r="H3819" i="4"/>
  <c r="I3819" i="4"/>
  <c r="J3819" i="4"/>
  <c r="G3820" i="4"/>
  <c r="H3820" i="4"/>
  <c r="I3820" i="4"/>
  <c r="J3820" i="4"/>
  <c r="G3821" i="4"/>
  <c r="H3821" i="4"/>
  <c r="I3821" i="4"/>
  <c r="J3821" i="4"/>
  <c r="G3822" i="4"/>
  <c r="H3822" i="4"/>
  <c r="I3822" i="4"/>
  <c r="J3822" i="4"/>
  <c r="G3823" i="4"/>
  <c r="H3823" i="4"/>
  <c r="I3823" i="4"/>
  <c r="J3823" i="4"/>
  <c r="G3824" i="4"/>
  <c r="H3824" i="4"/>
  <c r="I3824" i="4"/>
  <c r="J3824" i="4"/>
  <c r="G3825" i="4"/>
  <c r="H3825" i="4"/>
  <c r="I3825" i="4"/>
  <c r="J3825" i="4"/>
  <c r="G3826" i="4"/>
  <c r="H3826" i="4"/>
  <c r="I3826" i="4"/>
  <c r="J3826" i="4"/>
  <c r="G3827" i="4"/>
  <c r="H3827" i="4"/>
  <c r="I3827" i="4"/>
  <c r="J3827" i="4"/>
  <c r="G3828" i="4"/>
  <c r="H3828" i="4"/>
  <c r="I3828" i="4"/>
  <c r="J3828" i="4"/>
  <c r="G3829" i="4"/>
  <c r="H3829" i="4"/>
  <c r="I3829" i="4"/>
  <c r="J3829" i="4"/>
  <c r="G3830" i="4"/>
  <c r="H3830" i="4"/>
  <c r="I3830" i="4"/>
  <c r="J3830" i="4"/>
  <c r="G3831" i="4"/>
  <c r="H3831" i="4"/>
  <c r="I3831" i="4"/>
  <c r="J3831" i="4"/>
  <c r="G3832" i="4"/>
  <c r="H3832" i="4"/>
  <c r="I3832" i="4"/>
  <c r="J3832" i="4"/>
  <c r="G3833" i="4"/>
  <c r="H3833" i="4"/>
  <c r="I3833" i="4"/>
  <c r="J3833" i="4"/>
  <c r="G3834" i="4"/>
  <c r="H3834" i="4"/>
  <c r="I3834" i="4"/>
  <c r="J3834" i="4"/>
  <c r="G3835" i="4"/>
  <c r="H3835" i="4"/>
  <c r="I3835" i="4"/>
  <c r="J3835" i="4"/>
  <c r="G3836" i="4"/>
  <c r="H3836" i="4"/>
  <c r="I3836" i="4"/>
  <c r="J3836" i="4"/>
  <c r="G3837" i="4"/>
  <c r="H3837" i="4"/>
  <c r="I3837" i="4"/>
  <c r="J3837" i="4"/>
  <c r="G3838" i="4"/>
  <c r="H3838" i="4"/>
  <c r="I3838" i="4"/>
  <c r="J3838" i="4"/>
  <c r="G3839" i="4"/>
  <c r="H3839" i="4"/>
  <c r="I3839" i="4"/>
  <c r="J3839" i="4"/>
  <c r="G3840" i="4"/>
  <c r="H3840" i="4"/>
  <c r="I3840" i="4"/>
  <c r="J3840" i="4"/>
  <c r="G3841" i="4"/>
  <c r="H3841" i="4"/>
  <c r="I3841" i="4"/>
  <c r="J3841" i="4"/>
  <c r="G3842" i="4"/>
  <c r="H3842" i="4"/>
  <c r="I3842" i="4"/>
  <c r="J3842" i="4"/>
  <c r="G3843" i="4"/>
  <c r="H3843" i="4"/>
  <c r="I3843" i="4"/>
  <c r="J3843" i="4"/>
  <c r="G3844" i="4"/>
  <c r="H3844" i="4"/>
  <c r="I3844" i="4"/>
  <c r="J3844" i="4"/>
  <c r="G3845" i="4"/>
  <c r="H3845" i="4"/>
  <c r="I3845" i="4"/>
  <c r="J3845" i="4"/>
  <c r="G3846" i="4"/>
  <c r="H3846" i="4"/>
  <c r="I3846" i="4"/>
  <c r="J3846" i="4"/>
  <c r="G3847" i="4"/>
  <c r="H3847" i="4"/>
  <c r="I3847" i="4"/>
  <c r="J3847" i="4"/>
  <c r="G3848" i="4"/>
  <c r="H3848" i="4"/>
  <c r="I3848" i="4"/>
  <c r="J3848" i="4"/>
  <c r="G3849" i="4"/>
  <c r="H3849" i="4"/>
  <c r="I3849" i="4"/>
  <c r="J3849" i="4"/>
  <c r="G3850" i="4"/>
  <c r="H3850" i="4"/>
  <c r="I3850" i="4"/>
  <c r="J3850" i="4"/>
  <c r="G3851" i="4"/>
  <c r="H3851" i="4"/>
  <c r="I3851" i="4"/>
  <c r="J3851" i="4"/>
  <c r="G3852" i="4"/>
  <c r="H3852" i="4"/>
  <c r="I3852" i="4"/>
  <c r="J3852" i="4"/>
  <c r="G3853" i="4"/>
  <c r="H3853" i="4"/>
  <c r="I3853" i="4"/>
  <c r="J3853" i="4"/>
  <c r="G3854" i="4"/>
  <c r="H3854" i="4"/>
  <c r="I3854" i="4"/>
  <c r="J3854" i="4"/>
  <c r="G3855" i="4"/>
  <c r="H3855" i="4"/>
  <c r="I3855" i="4"/>
  <c r="J3855" i="4"/>
  <c r="G3856" i="4"/>
  <c r="H3856" i="4"/>
  <c r="I3856" i="4"/>
  <c r="J3856" i="4"/>
  <c r="G3857" i="4"/>
  <c r="H3857" i="4"/>
  <c r="I3857" i="4"/>
  <c r="J3857" i="4"/>
  <c r="G3858" i="4"/>
  <c r="H3858" i="4"/>
  <c r="I3858" i="4"/>
  <c r="J3858" i="4"/>
  <c r="G3859" i="4"/>
  <c r="H3859" i="4"/>
  <c r="I3859" i="4"/>
  <c r="J3859" i="4"/>
  <c r="G3860" i="4"/>
  <c r="H3860" i="4"/>
  <c r="I3860" i="4"/>
  <c r="J3860" i="4"/>
  <c r="G3861" i="4"/>
  <c r="H3861" i="4"/>
  <c r="I3861" i="4"/>
  <c r="J3861" i="4"/>
  <c r="G3862" i="4"/>
  <c r="H3862" i="4"/>
  <c r="I3862" i="4"/>
  <c r="J3862" i="4"/>
  <c r="G3863" i="4"/>
  <c r="H3863" i="4"/>
  <c r="I3863" i="4"/>
  <c r="J3863" i="4"/>
  <c r="G3864" i="4"/>
  <c r="H3864" i="4"/>
  <c r="I3864" i="4"/>
  <c r="J3864" i="4"/>
  <c r="G3865" i="4"/>
  <c r="H3865" i="4"/>
  <c r="I3865" i="4"/>
  <c r="J3865" i="4"/>
  <c r="G3866" i="4"/>
  <c r="H3866" i="4"/>
  <c r="I3866" i="4"/>
  <c r="J3866" i="4"/>
  <c r="G3867" i="4"/>
  <c r="H3867" i="4"/>
  <c r="I3867" i="4"/>
  <c r="J3867" i="4"/>
  <c r="G3868" i="4"/>
  <c r="H3868" i="4"/>
  <c r="I3868" i="4"/>
  <c r="J3868" i="4"/>
  <c r="G3869" i="4"/>
  <c r="H3869" i="4"/>
  <c r="I3869" i="4"/>
  <c r="J3869" i="4"/>
  <c r="G3870" i="4"/>
  <c r="H3870" i="4"/>
  <c r="I3870" i="4"/>
  <c r="J3870" i="4"/>
  <c r="G3871" i="4"/>
  <c r="H3871" i="4"/>
  <c r="I3871" i="4"/>
  <c r="J3871" i="4"/>
  <c r="G3872" i="4"/>
  <c r="H3872" i="4"/>
  <c r="I3872" i="4"/>
  <c r="J3872" i="4"/>
  <c r="G3873" i="4"/>
  <c r="H3873" i="4"/>
  <c r="I3873" i="4"/>
  <c r="J3873" i="4"/>
  <c r="G3874" i="4"/>
  <c r="H3874" i="4"/>
  <c r="I3874" i="4"/>
  <c r="J3874" i="4"/>
  <c r="G3875" i="4"/>
  <c r="H3875" i="4"/>
  <c r="I3875" i="4"/>
  <c r="J3875" i="4"/>
  <c r="G3876" i="4"/>
  <c r="H3876" i="4"/>
  <c r="I3876" i="4"/>
  <c r="J3876" i="4"/>
  <c r="G3877" i="4"/>
  <c r="H3877" i="4"/>
  <c r="I3877" i="4"/>
  <c r="J3877" i="4"/>
  <c r="G3878" i="4"/>
  <c r="H3878" i="4"/>
  <c r="I3878" i="4"/>
  <c r="J3878" i="4"/>
  <c r="G3879" i="4"/>
  <c r="H3879" i="4"/>
  <c r="I3879" i="4"/>
  <c r="J3879" i="4"/>
  <c r="G3880" i="4"/>
  <c r="H3880" i="4"/>
  <c r="I3880" i="4"/>
  <c r="J3880" i="4"/>
  <c r="G3881" i="4"/>
  <c r="H3881" i="4"/>
  <c r="I3881" i="4"/>
  <c r="J3881" i="4"/>
  <c r="G3882" i="4"/>
  <c r="H3882" i="4"/>
  <c r="I3882" i="4"/>
  <c r="J3882" i="4"/>
  <c r="G3883" i="4"/>
  <c r="H3883" i="4"/>
  <c r="I3883" i="4"/>
  <c r="J3883" i="4"/>
  <c r="G3884" i="4"/>
  <c r="H3884" i="4"/>
  <c r="I3884" i="4"/>
  <c r="J3884" i="4"/>
  <c r="G3885" i="4"/>
  <c r="H3885" i="4"/>
  <c r="I3885" i="4"/>
  <c r="J3885" i="4"/>
  <c r="G3886" i="4"/>
  <c r="H3886" i="4"/>
  <c r="I3886" i="4"/>
  <c r="J3886" i="4"/>
  <c r="G3887" i="4"/>
  <c r="H3887" i="4"/>
  <c r="I3887" i="4"/>
  <c r="J3887" i="4"/>
  <c r="G3888" i="4"/>
  <c r="H3888" i="4"/>
  <c r="I3888" i="4"/>
  <c r="J3888" i="4"/>
  <c r="G3889" i="4"/>
  <c r="H3889" i="4"/>
  <c r="I3889" i="4"/>
  <c r="J3889" i="4"/>
  <c r="G3890" i="4"/>
  <c r="H3890" i="4"/>
  <c r="I3890" i="4"/>
  <c r="J3890" i="4"/>
  <c r="G3891" i="4"/>
  <c r="H3891" i="4"/>
  <c r="I3891" i="4"/>
  <c r="J3891" i="4"/>
  <c r="G3892" i="4"/>
  <c r="H3892" i="4"/>
  <c r="I3892" i="4"/>
  <c r="J3892" i="4"/>
  <c r="G3893" i="4"/>
  <c r="H3893" i="4"/>
  <c r="I3893" i="4"/>
  <c r="J3893" i="4"/>
  <c r="G3894" i="4"/>
  <c r="H3894" i="4"/>
  <c r="I3894" i="4"/>
  <c r="J3894" i="4"/>
  <c r="G3895" i="4"/>
  <c r="H3895" i="4"/>
  <c r="I3895" i="4"/>
  <c r="J3895" i="4"/>
  <c r="G3896" i="4"/>
  <c r="H3896" i="4"/>
  <c r="I3896" i="4"/>
  <c r="J3896" i="4"/>
  <c r="G3897" i="4"/>
  <c r="H3897" i="4"/>
  <c r="I3897" i="4"/>
  <c r="J3897" i="4"/>
  <c r="G3898" i="4"/>
  <c r="H3898" i="4"/>
  <c r="I3898" i="4"/>
  <c r="J3898" i="4"/>
  <c r="G3899" i="4"/>
  <c r="H3899" i="4"/>
  <c r="I3899" i="4"/>
  <c r="J3899" i="4"/>
  <c r="G3900" i="4"/>
  <c r="H3900" i="4"/>
  <c r="I3900" i="4"/>
  <c r="J3900" i="4"/>
  <c r="G3901" i="4"/>
  <c r="H3901" i="4"/>
  <c r="I3901" i="4"/>
  <c r="J3901" i="4"/>
  <c r="G3902" i="4"/>
  <c r="H3902" i="4"/>
  <c r="I3902" i="4"/>
  <c r="J3902" i="4"/>
  <c r="G3903" i="4"/>
  <c r="H3903" i="4"/>
  <c r="I3903" i="4"/>
  <c r="J3903" i="4"/>
  <c r="G3904" i="4"/>
  <c r="H3904" i="4"/>
  <c r="I3904" i="4"/>
  <c r="J3904" i="4"/>
  <c r="G3905" i="4"/>
  <c r="H3905" i="4"/>
  <c r="I3905" i="4"/>
  <c r="J3905" i="4"/>
  <c r="G3906" i="4"/>
  <c r="H3906" i="4"/>
  <c r="I3906" i="4"/>
  <c r="J3906" i="4"/>
  <c r="G3907" i="4"/>
  <c r="H3907" i="4"/>
  <c r="I3907" i="4"/>
  <c r="J3907" i="4"/>
  <c r="G3908" i="4"/>
  <c r="H3908" i="4"/>
  <c r="I3908" i="4"/>
  <c r="J3908" i="4"/>
  <c r="G3909" i="4"/>
  <c r="H3909" i="4"/>
  <c r="I3909" i="4"/>
  <c r="J3909" i="4"/>
  <c r="G3910" i="4"/>
  <c r="H3910" i="4"/>
  <c r="I3910" i="4"/>
  <c r="J3910" i="4"/>
  <c r="G3911" i="4"/>
  <c r="H3911" i="4"/>
  <c r="I3911" i="4"/>
  <c r="J3911" i="4"/>
  <c r="G3912" i="4"/>
  <c r="H3912" i="4"/>
  <c r="I3912" i="4"/>
  <c r="J3912" i="4"/>
  <c r="G3913" i="4"/>
  <c r="H3913" i="4"/>
  <c r="I3913" i="4"/>
  <c r="J3913" i="4"/>
  <c r="G3914" i="4"/>
  <c r="H3914" i="4"/>
  <c r="I3914" i="4"/>
  <c r="J3914" i="4"/>
  <c r="G3915" i="4"/>
  <c r="H3915" i="4"/>
  <c r="I3915" i="4"/>
  <c r="J3915" i="4"/>
  <c r="G3916" i="4"/>
  <c r="H3916" i="4"/>
  <c r="I3916" i="4"/>
  <c r="J3916" i="4"/>
  <c r="G3917" i="4"/>
  <c r="H3917" i="4"/>
  <c r="I3917" i="4"/>
  <c r="J3917" i="4"/>
  <c r="G3918" i="4"/>
  <c r="H3918" i="4"/>
  <c r="I3918" i="4"/>
  <c r="J3918" i="4"/>
  <c r="G3919" i="4"/>
  <c r="H3919" i="4"/>
  <c r="I3919" i="4"/>
  <c r="J3919" i="4"/>
  <c r="G3920" i="4"/>
  <c r="H3920" i="4"/>
  <c r="I3920" i="4"/>
  <c r="J3920" i="4"/>
  <c r="G3921" i="4"/>
  <c r="H3921" i="4"/>
  <c r="I3921" i="4"/>
  <c r="J3921" i="4"/>
  <c r="G3922" i="4"/>
  <c r="H3922" i="4"/>
  <c r="I3922" i="4"/>
  <c r="J3922" i="4"/>
  <c r="G3923" i="4"/>
  <c r="H3923" i="4"/>
  <c r="I3923" i="4"/>
  <c r="J3923" i="4"/>
  <c r="G3924" i="4"/>
  <c r="H3924" i="4"/>
  <c r="I3924" i="4"/>
  <c r="J3924" i="4"/>
  <c r="G3925" i="4"/>
  <c r="H3925" i="4"/>
  <c r="I3925" i="4"/>
  <c r="J3925" i="4"/>
  <c r="G3926" i="4"/>
  <c r="H3926" i="4"/>
  <c r="I3926" i="4"/>
  <c r="J3926" i="4"/>
  <c r="G3927" i="4"/>
  <c r="H3927" i="4"/>
  <c r="I3927" i="4"/>
  <c r="J3927" i="4"/>
  <c r="G3928" i="4"/>
  <c r="H3928" i="4"/>
  <c r="I3928" i="4"/>
  <c r="J3928" i="4"/>
  <c r="G3929" i="4"/>
  <c r="H3929" i="4"/>
  <c r="I3929" i="4"/>
  <c r="J3929" i="4"/>
  <c r="G3930" i="4"/>
  <c r="H3930" i="4"/>
  <c r="I3930" i="4"/>
  <c r="J3930" i="4"/>
  <c r="G3931" i="4"/>
  <c r="H3931" i="4"/>
  <c r="I3931" i="4"/>
  <c r="J3931" i="4"/>
  <c r="G3932" i="4"/>
  <c r="H3932" i="4"/>
  <c r="I3932" i="4"/>
  <c r="J3932" i="4"/>
  <c r="G3933" i="4"/>
  <c r="H3933" i="4"/>
  <c r="I3933" i="4"/>
  <c r="J3933" i="4"/>
  <c r="G3934" i="4"/>
  <c r="H3934" i="4"/>
  <c r="I3934" i="4"/>
  <c r="J3934" i="4"/>
  <c r="G3935" i="4"/>
  <c r="H3935" i="4"/>
  <c r="I3935" i="4"/>
  <c r="J3935" i="4"/>
  <c r="G3936" i="4"/>
  <c r="H3936" i="4"/>
  <c r="I3936" i="4"/>
  <c r="J3936" i="4"/>
  <c r="G3937" i="4"/>
  <c r="H3937" i="4"/>
  <c r="I3937" i="4"/>
  <c r="J3937" i="4"/>
  <c r="G3938" i="4"/>
  <c r="H3938" i="4"/>
  <c r="I3938" i="4"/>
  <c r="J3938" i="4"/>
  <c r="H3939" i="4"/>
  <c r="I3939" i="4"/>
  <c r="J3939" i="4"/>
  <c r="G3940" i="4"/>
  <c r="H3940" i="4"/>
  <c r="I3940" i="4"/>
  <c r="J3940" i="4"/>
  <c r="G3941" i="4"/>
  <c r="H3941" i="4"/>
  <c r="I3941" i="4"/>
  <c r="J3941" i="4"/>
  <c r="G3942" i="4"/>
  <c r="H3942" i="4"/>
  <c r="I3942" i="4"/>
  <c r="J3942" i="4"/>
  <c r="G3943" i="4"/>
  <c r="H3943" i="4"/>
  <c r="I3943" i="4"/>
  <c r="J3943" i="4"/>
  <c r="G3944" i="4"/>
  <c r="H3944" i="4"/>
  <c r="I3944" i="4"/>
  <c r="J3944" i="4"/>
  <c r="G3945" i="4"/>
  <c r="H3945" i="4"/>
  <c r="I3945" i="4"/>
  <c r="J3945" i="4"/>
  <c r="G3946" i="4"/>
  <c r="H3946" i="4"/>
  <c r="I3946" i="4"/>
  <c r="J3946" i="4"/>
  <c r="G3947" i="4"/>
  <c r="H3947" i="4"/>
  <c r="I3947" i="4"/>
  <c r="J3947" i="4"/>
  <c r="G3948" i="4"/>
  <c r="H3948" i="4"/>
  <c r="I3948" i="4"/>
  <c r="J3948" i="4"/>
  <c r="G3949" i="4"/>
  <c r="H3949" i="4"/>
  <c r="I3949" i="4"/>
  <c r="J3949" i="4"/>
  <c r="G3950" i="4"/>
  <c r="H3950" i="4"/>
  <c r="I3950" i="4"/>
  <c r="J3950" i="4"/>
  <c r="G3951" i="4"/>
  <c r="H3951" i="4"/>
  <c r="I3951" i="4"/>
  <c r="J3951" i="4"/>
  <c r="G3952" i="4"/>
  <c r="H3952" i="4"/>
  <c r="I3952" i="4"/>
  <c r="J3952" i="4"/>
  <c r="G3953" i="4"/>
  <c r="H3953" i="4"/>
  <c r="I3953" i="4"/>
  <c r="J3953" i="4"/>
  <c r="G3954" i="4"/>
  <c r="H3954" i="4"/>
  <c r="I3954" i="4"/>
  <c r="J3954" i="4"/>
  <c r="G3955" i="4"/>
  <c r="H3955" i="4"/>
  <c r="I3955" i="4"/>
  <c r="J3955" i="4"/>
  <c r="G3956" i="4"/>
  <c r="H3956" i="4"/>
  <c r="I3956" i="4"/>
  <c r="J3956" i="4"/>
  <c r="G3957" i="4"/>
  <c r="H3957" i="4"/>
  <c r="I3957" i="4"/>
  <c r="J3957" i="4"/>
  <c r="G3958" i="4"/>
  <c r="H3958" i="4"/>
  <c r="I3958" i="4"/>
  <c r="J3958" i="4"/>
  <c r="G3959" i="4"/>
  <c r="H3959" i="4"/>
  <c r="I3959" i="4"/>
  <c r="J3959" i="4"/>
  <c r="G3960" i="4"/>
  <c r="H3960" i="4"/>
  <c r="I3960" i="4"/>
  <c r="J3960" i="4"/>
  <c r="G3961" i="4"/>
  <c r="H3961" i="4"/>
  <c r="I3961" i="4"/>
  <c r="J3961" i="4"/>
  <c r="G3962" i="4"/>
  <c r="H3962" i="4"/>
  <c r="I3962" i="4"/>
  <c r="J3962" i="4"/>
  <c r="G3963" i="4"/>
  <c r="H3963" i="4"/>
  <c r="I3963" i="4"/>
  <c r="J3963" i="4"/>
  <c r="G3964" i="4"/>
  <c r="H3964" i="4"/>
  <c r="I3964" i="4"/>
  <c r="J3964" i="4"/>
  <c r="G3965" i="4"/>
  <c r="H3965" i="4"/>
  <c r="I3965" i="4"/>
  <c r="J3965" i="4"/>
  <c r="G3966" i="4"/>
  <c r="H3966" i="4"/>
  <c r="I3966" i="4"/>
  <c r="J3966" i="4"/>
  <c r="G3967" i="4"/>
  <c r="H3967" i="4"/>
  <c r="I3967" i="4"/>
  <c r="J3967" i="4"/>
  <c r="G3968" i="4"/>
  <c r="H3968" i="4"/>
  <c r="I3968" i="4"/>
  <c r="J3968" i="4"/>
  <c r="G3969" i="4"/>
  <c r="H3969" i="4"/>
  <c r="I3969" i="4"/>
  <c r="J3969" i="4"/>
  <c r="G3970" i="4"/>
  <c r="H3970" i="4"/>
  <c r="I3970" i="4"/>
  <c r="J3970" i="4"/>
  <c r="G3971" i="4"/>
  <c r="H3971" i="4"/>
  <c r="I3971" i="4"/>
  <c r="J3971" i="4"/>
  <c r="G3972" i="4"/>
  <c r="H3972" i="4"/>
  <c r="I3972" i="4"/>
  <c r="J3972" i="4"/>
  <c r="G3973" i="4"/>
  <c r="H3973" i="4"/>
  <c r="I3973" i="4"/>
  <c r="J3973" i="4"/>
  <c r="G3974" i="4"/>
  <c r="H3974" i="4"/>
  <c r="I3974" i="4"/>
  <c r="J3974" i="4"/>
  <c r="G3975" i="4"/>
  <c r="H3975" i="4"/>
  <c r="I3975" i="4"/>
  <c r="J3975" i="4"/>
  <c r="G3976" i="4"/>
  <c r="H3976" i="4"/>
  <c r="I3976" i="4"/>
  <c r="J3976" i="4"/>
  <c r="G3977" i="4"/>
  <c r="H3977" i="4"/>
  <c r="I3977" i="4"/>
  <c r="J3977" i="4"/>
  <c r="G3978" i="4"/>
  <c r="H3978" i="4"/>
  <c r="I3978" i="4"/>
  <c r="J3978" i="4"/>
  <c r="G3979" i="4"/>
  <c r="H3979" i="4"/>
  <c r="I3979" i="4"/>
  <c r="J3979" i="4"/>
  <c r="G3980" i="4"/>
  <c r="H3980" i="4"/>
  <c r="I3980" i="4"/>
  <c r="J3980" i="4"/>
  <c r="G3981" i="4"/>
  <c r="H3981" i="4"/>
  <c r="I3981" i="4"/>
  <c r="J3981" i="4"/>
  <c r="G3982" i="4"/>
  <c r="H3982" i="4"/>
  <c r="I3982" i="4"/>
  <c r="J3982" i="4"/>
  <c r="G3983" i="4"/>
  <c r="H3983" i="4"/>
  <c r="I3983" i="4"/>
  <c r="J3983" i="4"/>
  <c r="G3984" i="4"/>
  <c r="H3984" i="4"/>
  <c r="I3984" i="4"/>
  <c r="J3984" i="4"/>
  <c r="G3985" i="4"/>
  <c r="H3985" i="4"/>
  <c r="I3985" i="4"/>
  <c r="J3985" i="4"/>
  <c r="G3986" i="4"/>
  <c r="H3986" i="4"/>
  <c r="I3986" i="4"/>
  <c r="J3986" i="4"/>
  <c r="G3987" i="4"/>
  <c r="H3987" i="4"/>
  <c r="I3987" i="4"/>
  <c r="J3987" i="4"/>
  <c r="G3988" i="4"/>
  <c r="H3988" i="4"/>
  <c r="I3988" i="4"/>
  <c r="J3988" i="4"/>
  <c r="G3989" i="4"/>
  <c r="H3989" i="4"/>
  <c r="I3989" i="4"/>
  <c r="J3989" i="4"/>
  <c r="G3990" i="4"/>
  <c r="H3990" i="4"/>
  <c r="I3990" i="4"/>
  <c r="J3990" i="4"/>
  <c r="G3991" i="4"/>
  <c r="H3991" i="4"/>
  <c r="I3991" i="4"/>
  <c r="J3991" i="4"/>
  <c r="G3992" i="4"/>
  <c r="H3992" i="4"/>
  <c r="I3992" i="4"/>
  <c r="J3992" i="4"/>
  <c r="G3993" i="4"/>
  <c r="H3993" i="4"/>
  <c r="I3993" i="4"/>
  <c r="J3993" i="4"/>
  <c r="G3994" i="4"/>
  <c r="H3994" i="4"/>
  <c r="I3994" i="4"/>
  <c r="J3994" i="4"/>
  <c r="G3995" i="4"/>
  <c r="H3995" i="4"/>
  <c r="I3995" i="4"/>
  <c r="J3995" i="4"/>
  <c r="G3996" i="4"/>
  <c r="H3996" i="4"/>
  <c r="I3996" i="4"/>
  <c r="J3996" i="4"/>
  <c r="G3997" i="4"/>
  <c r="H3997" i="4"/>
  <c r="I3997" i="4"/>
  <c r="J3997" i="4"/>
  <c r="G3998" i="4"/>
  <c r="H3998" i="4"/>
  <c r="I3998" i="4"/>
  <c r="J3998" i="4"/>
  <c r="G3999" i="4"/>
  <c r="H3999" i="4"/>
  <c r="I3999" i="4"/>
  <c r="J3999" i="4"/>
  <c r="G4000" i="4"/>
  <c r="H4000" i="4"/>
  <c r="I4000" i="4"/>
  <c r="J4000" i="4"/>
  <c r="G4001" i="4"/>
  <c r="H4001" i="4"/>
  <c r="I4001" i="4"/>
  <c r="J4001" i="4"/>
  <c r="G4002" i="4"/>
  <c r="H4002" i="4"/>
  <c r="I4002" i="4"/>
  <c r="J4002" i="4"/>
  <c r="G4003" i="4"/>
  <c r="H4003" i="4"/>
  <c r="I4003" i="4"/>
  <c r="J4003" i="4"/>
  <c r="G4004" i="4"/>
  <c r="H4004" i="4"/>
  <c r="I4004" i="4"/>
  <c r="J4004" i="4"/>
  <c r="G4005" i="4"/>
  <c r="H4005" i="4"/>
  <c r="I4005" i="4"/>
  <c r="J4005" i="4"/>
  <c r="G4006" i="4"/>
  <c r="H4006" i="4"/>
  <c r="I4006" i="4"/>
  <c r="J4006" i="4"/>
  <c r="G4007" i="4"/>
  <c r="H4007" i="4"/>
  <c r="I4007" i="4"/>
  <c r="J4007" i="4"/>
  <c r="G4008" i="4"/>
  <c r="H4008" i="4"/>
  <c r="I4008" i="4"/>
  <c r="J4008" i="4"/>
  <c r="G4009" i="4"/>
  <c r="H4009" i="4"/>
  <c r="I4009" i="4"/>
  <c r="J4009" i="4"/>
  <c r="G4010" i="4"/>
  <c r="H4010" i="4"/>
  <c r="I4010" i="4"/>
  <c r="J4010" i="4"/>
  <c r="G4011" i="4"/>
  <c r="H4011" i="4"/>
  <c r="I4011" i="4"/>
  <c r="J4011" i="4"/>
  <c r="G4012" i="4"/>
  <c r="H4012" i="4"/>
  <c r="I4012" i="4"/>
  <c r="J4012" i="4"/>
  <c r="G4013" i="4"/>
  <c r="H4013" i="4"/>
  <c r="I4013" i="4"/>
  <c r="J4013" i="4"/>
  <c r="G4014" i="4"/>
  <c r="H4014" i="4"/>
  <c r="I4014" i="4"/>
  <c r="J4014" i="4"/>
  <c r="G4015" i="4"/>
  <c r="H4015" i="4"/>
  <c r="I4015" i="4"/>
  <c r="J4015" i="4"/>
  <c r="G4016" i="4"/>
  <c r="H4016" i="4"/>
  <c r="I4016" i="4"/>
  <c r="J4016" i="4"/>
  <c r="G4017" i="4"/>
  <c r="H4017" i="4"/>
  <c r="I4017" i="4"/>
  <c r="J4017" i="4"/>
  <c r="G4018" i="4"/>
  <c r="H4018" i="4"/>
  <c r="I4018" i="4"/>
  <c r="J4018" i="4"/>
  <c r="G4019" i="4"/>
  <c r="H4019" i="4"/>
  <c r="I4019" i="4"/>
  <c r="J4019" i="4"/>
  <c r="G4020" i="4"/>
  <c r="H4020" i="4"/>
  <c r="I4020" i="4"/>
  <c r="J4020" i="4"/>
  <c r="G4021" i="4"/>
  <c r="H4021" i="4"/>
  <c r="I4021" i="4"/>
  <c r="J4021" i="4"/>
  <c r="G4022" i="4"/>
  <c r="H4022" i="4"/>
  <c r="I4022" i="4"/>
  <c r="J4022" i="4"/>
  <c r="G4023" i="4"/>
  <c r="H4023" i="4"/>
  <c r="I4023" i="4"/>
  <c r="J4023" i="4"/>
  <c r="G4024" i="4"/>
  <c r="H4024" i="4"/>
  <c r="I4024" i="4"/>
  <c r="J4024" i="4"/>
  <c r="G4025" i="4"/>
  <c r="H4025" i="4"/>
  <c r="I4025" i="4"/>
  <c r="J4025" i="4"/>
  <c r="G4026" i="4"/>
  <c r="H4026" i="4"/>
  <c r="I4026" i="4"/>
  <c r="J4026" i="4"/>
  <c r="G4027" i="4"/>
  <c r="H4027" i="4"/>
  <c r="I4027" i="4"/>
  <c r="J4027" i="4"/>
  <c r="G4028" i="4"/>
  <c r="H4028" i="4"/>
  <c r="I4028" i="4"/>
  <c r="J4028" i="4"/>
  <c r="G4029" i="4"/>
  <c r="H4029" i="4"/>
  <c r="I4029" i="4"/>
  <c r="J4029" i="4"/>
  <c r="G4030" i="4"/>
  <c r="H4030" i="4"/>
  <c r="I4030" i="4"/>
  <c r="J4030" i="4"/>
  <c r="G4031" i="4"/>
  <c r="H4031" i="4"/>
  <c r="I4031" i="4"/>
  <c r="J4031" i="4"/>
  <c r="G4032" i="4"/>
  <c r="H4032" i="4"/>
  <c r="I4032" i="4"/>
  <c r="J4032" i="4"/>
  <c r="G4033" i="4"/>
  <c r="H4033" i="4"/>
  <c r="I4033" i="4"/>
  <c r="J4033" i="4"/>
  <c r="G4034" i="4"/>
  <c r="H4034" i="4"/>
  <c r="I4034" i="4"/>
  <c r="J4034" i="4"/>
  <c r="G4035" i="4"/>
  <c r="H4035" i="4"/>
  <c r="I4035" i="4"/>
  <c r="J4035" i="4"/>
  <c r="G4036" i="4"/>
  <c r="H4036" i="4"/>
  <c r="I4036" i="4"/>
  <c r="J4036" i="4"/>
  <c r="G4037" i="4"/>
  <c r="H4037" i="4"/>
  <c r="I4037" i="4"/>
  <c r="J4037" i="4"/>
  <c r="G4038" i="4"/>
  <c r="H4038" i="4"/>
  <c r="I4038" i="4"/>
  <c r="J4038" i="4"/>
  <c r="G4039" i="4"/>
  <c r="H4039" i="4"/>
  <c r="I4039" i="4"/>
  <c r="J4039" i="4"/>
  <c r="G4040" i="4"/>
  <c r="H4040" i="4"/>
  <c r="I4040" i="4"/>
  <c r="J4040" i="4"/>
  <c r="G4041" i="4"/>
  <c r="H4041" i="4"/>
  <c r="I4041" i="4"/>
  <c r="J4041" i="4"/>
  <c r="G4042" i="4"/>
  <c r="H4042" i="4"/>
  <c r="I4042" i="4"/>
  <c r="J4042" i="4"/>
  <c r="G4043" i="4"/>
  <c r="H4043" i="4"/>
  <c r="I4043" i="4"/>
  <c r="J4043" i="4"/>
  <c r="G4044" i="4"/>
  <c r="H4044" i="4"/>
  <c r="I4044" i="4"/>
  <c r="J4044" i="4"/>
  <c r="G4045" i="4"/>
  <c r="H4045" i="4"/>
  <c r="I4045" i="4"/>
  <c r="J4045" i="4"/>
  <c r="G4046" i="4"/>
  <c r="H4046" i="4"/>
  <c r="I4046" i="4"/>
  <c r="J4046" i="4"/>
  <c r="G4047" i="4"/>
  <c r="H4047" i="4"/>
  <c r="I4047" i="4"/>
  <c r="J4047" i="4"/>
  <c r="G4048" i="4"/>
  <c r="H4048" i="4"/>
  <c r="I4048" i="4"/>
  <c r="J4048" i="4"/>
  <c r="G4049" i="4"/>
  <c r="H4049" i="4"/>
  <c r="I4049" i="4"/>
  <c r="J4049" i="4"/>
  <c r="G4050" i="4"/>
  <c r="H4050" i="4"/>
  <c r="I4050" i="4"/>
  <c r="J4050" i="4"/>
  <c r="G4051" i="4"/>
  <c r="H4051" i="4"/>
  <c r="I4051" i="4"/>
  <c r="J4051" i="4"/>
  <c r="G4052" i="4"/>
  <c r="H4052" i="4"/>
  <c r="I4052" i="4"/>
  <c r="J4052" i="4"/>
  <c r="G4053" i="4"/>
  <c r="H4053" i="4"/>
  <c r="I4053" i="4"/>
  <c r="J4053" i="4"/>
  <c r="G4054" i="4"/>
  <c r="H4054" i="4"/>
  <c r="I4054" i="4"/>
  <c r="J4054" i="4"/>
  <c r="G4055" i="4"/>
  <c r="H4055" i="4"/>
  <c r="I4055" i="4"/>
  <c r="J4055" i="4"/>
  <c r="G4056" i="4"/>
  <c r="H4056" i="4"/>
  <c r="I4056" i="4"/>
  <c r="J4056" i="4"/>
  <c r="G4057" i="4"/>
  <c r="H4057" i="4"/>
  <c r="I4057" i="4"/>
  <c r="J4057" i="4"/>
  <c r="G4058" i="4"/>
  <c r="H4058" i="4"/>
  <c r="I4058" i="4"/>
  <c r="J4058" i="4"/>
  <c r="G4059" i="4"/>
  <c r="H4059" i="4"/>
  <c r="I4059" i="4"/>
  <c r="J4059" i="4"/>
  <c r="G4060" i="4"/>
  <c r="H4060" i="4"/>
  <c r="I4060" i="4"/>
  <c r="J4060" i="4"/>
  <c r="G4061" i="4"/>
  <c r="H4061" i="4"/>
  <c r="I4061" i="4"/>
  <c r="J4061" i="4"/>
  <c r="G4062" i="4"/>
  <c r="H4062" i="4"/>
  <c r="I4062" i="4"/>
  <c r="J4062" i="4"/>
  <c r="G4063" i="4"/>
  <c r="H4063" i="4"/>
  <c r="I4063" i="4"/>
  <c r="J4063" i="4"/>
  <c r="G4064" i="4"/>
  <c r="H4064" i="4"/>
  <c r="I4064" i="4"/>
  <c r="J4064" i="4"/>
  <c r="G4065" i="4"/>
  <c r="H4065" i="4"/>
  <c r="I4065" i="4"/>
  <c r="J4065" i="4"/>
  <c r="G4066" i="4"/>
  <c r="H4066" i="4"/>
  <c r="I4066" i="4"/>
  <c r="J4066" i="4"/>
  <c r="G4067" i="4"/>
  <c r="H4067" i="4"/>
  <c r="I4067" i="4"/>
  <c r="J4067" i="4"/>
  <c r="G4068" i="4"/>
  <c r="H4068" i="4"/>
  <c r="I4068" i="4"/>
  <c r="J4068" i="4"/>
  <c r="G4069" i="4"/>
  <c r="H4069" i="4"/>
  <c r="I4069" i="4"/>
  <c r="J4069" i="4"/>
  <c r="G4070" i="4"/>
  <c r="H4070" i="4"/>
  <c r="I4070" i="4"/>
  <c r="J4070" i="4"/>
  <c r="G4071" i="4"/>
  <c r="H4071" i="4"/>
  <c r="I4071" i="4"/>
  <c r="J4071" i="4"/>
  <c r="G4072" i="4"/>
  <c r="H4072" i="4"/>
  <c r="I4072" i="4"/>
  <c r="J4072" i="4"/>
  <c r="G4073" i="4"/>
  <c r="H4073" i="4"/>
  <c r="I4073" i="4"/>
  <c r="J4073" i="4"/>
  <c r="G4074" i="4"/>
  <c r="H4074" i="4"/>
  <c r="I4074" i="4"/>
  <c r="J4074" i="4"/>
  <c r="G4075" i="4"/>
  <c r="H4075" i="4"/>
  <c r="I4075" i="4"/>
  <c r="J4075" i="4"/>
  <c r="G4076" i="4"/>
  <c r="H4076" i="4"/>
  <c r="I4076" i="4"/>
  <c r="J4076" i="4"/>
  <c r="G4077" i="4"/>
  <c r="H4077" i="4"/>
  <c r="I4077" i="4"/>
  <c r="J4077" i="4"/>
  <c r="G4078" i="4"/>
  <c r="H4078" i="4"/>
  <c r="I4078" i="4"/>
  <c r="J4078" i="4"/>
  <c r="G4079" i="4"/>
  <c r="H4079" i="4"/>
  <c r="I4079" i="4"/>
  <c r="J4079" i="4"/>
  <c r="G4080" i="4"/>
  <c r="H4080" i="4"/>
  <c r="I4080" i="4"/>
  <c r="J4080" i="4"/>
  <c r="G4081" i="4"/>
  <c r="H4081" i="4"/>
  <c r="I4081" i="4"/>
  <c r="J4081" i="4"/>
  <c r="G4082" i="4"/>
  <c r="H4082" i="4"/>
  <c r="I4082" i="4"/>
  <c r="J4082" i="4"/>
  <c r="G4083" i="4"/>
  <c r="H4083" i="4"/>
  <c r="I4083" i="4"/>
  <c r="J4083" i="4"/>
  <c r="G4084" i="4"/>
  <c r="H4084" i="4"/>
  <c r="I4084" i="4"/>
  <c r="J4084" i="4"/>
  <c r="G4085" i="4"/>
  <c r="H4085" i="4"/>
  <c r="I4085" i="4"/>
  <c r="J4085" i="4"/>
  <c r="G4086" i="4"/>
  <c r="H4086" i="4"/>
  <c r="I4086" i="4"/>
  <c r="J4086" i="4"/>
  <c r="G4087" i="4"/>
  <c r="H4087" i="4"/>
  <c r="I4087" i="4"/>
  <c r="J4087" i="4"/>
  <c r="G4088" i="4"/>
  <c r="H4088" i="4"/>
  <c r="I4088" i="4"/>
  <c r="J4088" i="4"/>
  <c r="G4089" i="4"/>
  <c r="H4089" i="4"/>
  <c r="I4089" i="4"/>
  <c r="J4089" i="4"/>
  <c r="G4090" i="4"/>
  <c r="H4090" i="4"/>
  <c r="I4090" i="4"/>
  <c r="J4090" i="4"/>
  <c r="G4091" i="4"/>
  <c r="H4091" i="4"/>
  <c r="I4091" i="4"/>
  <c r="J4091" i="4"/>
  <c r="G4092" i="4"/>
  <c r="H4092" i="4"/>
  <c r="I4092" i="4"/>
  <c r="J4092" i="4"/>
  <c r="G4093" i="4"/>
  <c r="H4093" i="4"/>
  <c r="I4093" i="4"/>
  <c r="J4093" i="4"/>
  <c r="G4094" i="4"/>
  <c r="H4094" i="4"/>
  <c r="I4094" i="4"/>
  <c r="J4094" i="4"/>
  <c r="G4095" i="4"/>
  <c r="H4095" i="4"/>
  <c r="I4095" i="4"/>
  <c r="J4095" i="4"/>
  <c r="G4096" i="4"/>
  <c r="H4096" i="4"/>
  <c r="I4096" i="4"/>
  <c r="J4096" i="4"/>
  <c r="G4097" i="4"/>
  <c r="H4097" i="4"/>
  <c r="I4097" i="4"/>
  <c r="J4097" i="4"/>
  <c r="G4098" i="4"/>
  <c r="H4098" i="4"/>
  <c r="I4098" i="4"/>
  <c r="J4098" i="4"/>
  <c r="G4099" i="4"/>
  <c r="H4099" i="4"/>
  <c r="I4099" i="4"/>
  <c r="J4099" i="4"/>
  <c r="G4100" i="4"/>
  <c r="H4100" i="4"/>
  <c r="I4100" i="4"/>
  <c r="J4100" i="4"/>
  <c r="G4101" i="4"/>
  <c r="H4101" i="4"/>
  <c r="I4101" i="4"/>
  <c r="J4101" i="4"/>
  <c r="G4102" i="4"/>
  <c r="H4102" i="4"/>
  <c r="I4102" i="4"/>
  <c r="J4102" i="4"/>
  <c r="G4103" i="4"/>
  <c r="H4103" i="4"/>
  <c r="I4103" i="4"/>
  <c r="J4103" i="4"/>
  <c r="G4104" i="4"/>
  <c r="H4104" i="4"/>
  <c r="I4104" i="4"/>
  <c r="J4104" i="4"/>
  <c r="G4105" i="4"/>
  <c r="H4105" i="4"/>
  <c r="I4105" i="4"/>
  <c r="J4105" i="4"/>
  <c r="G4106" i="4"/>
  <c r="H4106" i="4"/>
  <c r="I4106" i="4"/>
  <c r="J4106" i="4"/>
  <c r="G4107" i="4"/>
  <c r="H4107" i="4"/>
  <c r="I4107" i="4"/>
  <c r="J4107" i="4"/>
  <c r="G4108" i="4"/>
  <c r="H4108" i="4"/>
  <c r="I4108" i="4"/>
  <c r="J4108" i="4"/>
  <c r="G4109" i="4"/>
  <c r="H4109" i="4"/>
  <c r="I4109" i="4"/>
  <c r="J4109" i="4"/>
  <c r="G4110" i="4"/>
  <c r="H4110" i="4"/>
  <c r="I4110" i="4"/>
  <c r="J4110" i="4"/>
  <c r="G4111" i="4"/>
  <c r="H4111" i="4"/>
  <c r="I4111" i="4"/>
  <c r="J4111" i="4"/>
  <c r="G4112" i="4"/>
  <c r="H4112" i="4"/>
  <c r="I4112" i="4"/>
  <c r="J4112" i="4"/>
  <c r="G4113" i="4"/>
  <c r="H4113" i="4"/>
  <c r="I4113" i="4"/>
  <c r="J4113" i="4"/>
  <c r="G4114" i="4"/>
  <c r="H4114" i="4"/>
  <c r="I4114" i="4"/>
  <c r="J4114" i="4"/>
  <c r="G4115" i="4"/>
  <c r="H4115" i="4"/>
  <c r="I4115" i="4"/>
  <c r="J4115" i="4"/>
  <c r="G4116" i="4"/>
  <c r="H4116" i="4"/>
  <c r="I4116" i="4"/>
  <c r="J4116" i="4"/>
  <c r="G4117" i="4"/>
  <c r="H4117" i="4"/>
  <c r="I4117" i="4"/>
  <c r="J4117" i="4"/>
  <c r="G4118" i="4"/>
  <c r="H4118" i="4"/>
  <c r="I4118" i="4"/>
  <c r="J4118" i="4"/>
  <c r="G4119" i="4"/>
  <c r="H4119" i="4"/>
  <c r="I4119" i="4"/>
  <c r="J4119" i="4"/>
  <c r="G4120" i="4"/>
  <c r="H4120" i="4"/>
  <c r="I4120" i="4"/>
  <c r="J4120" i="4"/>
  <c r="G4121" i="4"/>
  <c r="H4121" i="4"/>
  <c r="I4121" i="4"/>
  <c r="J4121" i="4"/>
  <c r="G4122" i="4"/>
  <c r="H4122" i="4"/>
  <c r="I4122" i="4"/>
  <c r="J4122" i="4"/>
  <c r="G4123" i="4"/>
  <c r="H4123" i="4"/>
  <c r="I4123" i="4"/>
  <c r="J4123" i="4"/>
  <c r="G4124" i="4"/>
  <c r="H4124" i="4"/>
  <c r="I4124" i="4"/>
  <c r="J4124" i="4"/>
  <c r="G4125" i="4"/>
  <c r="H4125" i="4"/>
  <c r="I4125" i="4"/>
  <c r="J4125" i="4"/>
  <c r="G4126" i="4"/>
  <c r="H4126" i="4"/>
  <c r="I4126" i="4"/>
  <c r="J4126" i="4"/>
  <c r="G4127" i="4"/>
  <c r="H4127" i="4"/>
  <c r="I4127" i="4"/>
  <c r="J4127" i="4"/>
  <c r="G4128" i="4"/>
  <c r="H4128" i="4"/>
  <c r="I4128" i="4"/>
  <c r="J4128" i="4"/>
  <c r="G4129" i="4"/>
  <c r="H4129" i="4"/>
  <c r="I4129" i="4"/>
  <c r="J4129" i="4"/>
  <c r="G4130" i="4"/>
  <c r="H4130" i="4"/>
  <c r="I4130" i="4"/>
  <c r="J4130" i="4"/>
  <c r="G4131" i="4"/>
  <c r="H4131" i="4"/>
  <c r="I4131" i="4"/>
  <c r="J4131" i="4"/>
  <c r="G4132" i="4"/>
  <c r="H4132" i="4"/>
  <c r="I4132" i="4"/>
  <c r="J4132" i="4"/>
  <c r="G4133" i="4"/>
  <c r="H4133" i="4"/>
  <c r="I4133" i="4"/>
  <c r="J4133" i="4"/>
  <c r="G4134" i="4"/>
  <c r="H4134" i="4"/>
  <c r="I4134" i="4"/>
  <c r="J4134" i="4"/>
  <c r="G4135" i="4"/>
  <c r="H4135" i="4"/>
  <c r="I4135" i="4"/>
  <c r="J4135" i="4"/>
  <c r="G4136" i="4"/>
  <c r="H4136" i="4"/>
  <c r="I4136" i="4"/>
  <c r="J4136" i="4"/>
  <c r="G4137" i="4"/>
  <c r="H4137" i="4"/>
  <c r="I4137" i="4"/>
  <c r="J4137" i="4"/>
  <c r="G4138" i="4"/>
  <c r="H4138" i="4"/>
  <c r="I4138" i="4"/>
  <c r="J4138" i="4"/>
  <c r="G4139" i="4"/>
  <c r="H4139" i="4"/>
  <c r="I4139" i="4"/>
  <c r="J4139" i="4"/>
  <c r="G4140" i="4"/>
  <c r="H4140" i="4"/>
  <c r="I4140" i="4"/>
  <c r="J4140" i="4"/>
  <c r="G4141" i="4"/>
  <c r="H4141" i="4"/>
  <c r="I4141" i="4"/>
  <c r="J4141" i="4"/>
  <c r="G4142" i="4"/>
  <c r="H4142" i="4"/>
  <c r="I4142" i="4"/>
  <c r="J4142" i="4"/>
  <c r="G4143" i="4"/>
  <c r="H4143" i="4"/>
  <c r="I4143" i="4"/>
  <c r="J4143" i="4"/>
  <c r="G4144" i="4"/>
  <c r="H4144" i="4"/>
  <c r="I4144" i="4"/>
  <c r="J4144" i="4"/>
  <c r="G4145" i="4"/>
  <c r="H4145" i="4"/>
  <c r="I4145" i="4"/>
  <c r="J4145" i="4"/>
  <c r="G4146" i="4"/>
  <c r="H4146" i="4"/>
  <c r="I4146" i="4"/>
  <c r="J4146" i="4"/>
  <c r="G4147" i="4"/>
  <c r="H4147" i="4"/>
  <c r="I4147" i="4"/>
  <c r="J4147" i="4"/>
  <c r="G4148" i="4"/>
  <c r="H4148" i="4"/>
  <c r="I4148" i="4"/>
  <c r="J4148" i="4"/>
  <c r="G4149" i="4"/>
  <c r="H4149" i="4"/>
  <c r="I4149" i="4"/>
  <c r="J4149" i="4"/>
  <c r="G4150" i="4"/>
  <c r="H4150" i="4"/>
  <c r="I4150" i="4"/>
  <c r="J4150" i="4"/>
  <c r="G4151" i="4"/>
  <c r="H4151" i="4"/>
  <c r="I4151" i="4"/>
  <c r="J4151" i="4"/>
  <c r="G4152" i="4"/>
  <c r="H4152" i="4"/>
  <c r="I4152" i="4"/>
  <c r="J4152" i="4"/>
  <c r="G4153" i="4"/>
  <c r="H4153" i="4"/>
  <c r="I4153" i="4"/>
  <c r="J4153" i="4"/>
  <c r="G4154" i="4"/>
  <c r="H4154" i="4"/>
  <c r="I4154" i="4"/>
  <c r="J4154" i="4"/>
  <c r="G4155" i="4"/>
  <c r="H4155" i="4"/>
  <c r="I4155" i="4"/>
  <c r="J4155" i="4"/>
  <c r="G4156" i="4"/>
  <c r="H4156" i="4"/>
  <c r="I4156" i="4"/>
  <c r="J4156" i="4"/>
  <c r="G4157" i="4"/>
  <c r="H4157" i="4"/>
  <c r="I4157" i="4"/>
  <c r="J4157" i="4"/>
  <c r="G4158" i="4"/>
  <c r="H4158" i="4"/>
  <c r="I4158" i="4"/>
  <c r="J4158" i="4"/>
  <c r="G4159" i="4"/>
  <c r="H4159" i="4"/>
  <c r="I4159" i="4"/>
  <c r="J4159" i="4"/>
  <c r="G4160" i="4"/>
  <c r="H4160" i="4"/>
  <c r="I4160" i="4"/>
  <c r="J4160" i="4"/>
  <c r="G4161" i="4"/>
  <c r="H4161" i="4"/>
  <c r="I4161" i="4"/>
  <c r="J4161" i="4"/>
  <c r="G4162" i="4"/>
  <c r="H4162" i="4"/>
  <c r="I4162" i="4"/>
  <c r="J4162" i="4"/>
  <c r="G4163" i="4"/>
  <c r="H4163" i="4"/>
  <c r="I4163" i="4"/>
  <c r="J4163" i="4"/>
  <c r="G4164" i="4"/>
  <c r="H4164" i="4"/>
  <c r="I4164" i="4"/>
  <c r="J4164" i="4"/>
  <c r="G4165" i="4"/>
  <c r="H4165" i="4"/>
  <c r="I4165" i="4"/>
  <c r="J4165" i="4"/>
  <c r="G4166" i="4"/>
  <c r="H4166" i="4"/>
  <c r="I4166" i="4"/>
  <c r="J4166" i="4"/>
  <c r="G4167" i="4"/>
  <c r="H4167" i="4"/>
  <c r="I4167" i="4"/>
  <c r="J4167" i="4"/>
  <c r="G4168" i="4"/>
  <c r="H4168" i="4"/>
  <c r="I4168" i="4"/>
  <c r="J4168" i="4"/>
  <c r="G4169" i="4"/>
  <c r="H4169" i="4"/>
  <c r="I4169" i="4"/>
  <c r="J4169" i="4"/>
  <c r="G4170" i="4"/>
  <c r="H4170" i="4"/>
  <c r="I4170" i="4"/>
  <c r="J4170" i="4"/>
  <c r="G4171" i="4"/>
  <c r="H4171" i="4"/>
  <c r="I4171" i="4"/>
  <c r="J4171" i="4"/>
  <c r="G4172" i="4"/>
  <c r="H4172" i="4"/>
  <c r="I4172" i="4"/>
  <c r="J4172" i="4"/>
  <c r="G4173" i="4"/>
  <c r="H4173" i="4"/>
  <c r="I4173" i="4"/>
  <c r="J4173" i="4"/>
  <c r="G4174" i="4"/>
  <c r="H4174" i="4"/>
  <c r="I4174" i="4"/>
  <c r="J4174" i="4"/>
  <c r="G4175" i="4"/>
  <c r="H4175" i="4"/>
  <c r="I4175" i="4"/>
  <c r="J4175" i="4"/>
  <c r="G4176" i="4"/>
  <c r="H4176" i="4"/>
  <c r="I4176" i="4"/>
  <c r="J4176" i="4"/>
  <c r="G4177" i="4"/>
  <c r="H4177" i="4"/>
  <c r="I4177" i="4"/>
  <c r="J4177" i="4"/>
  <c r="G4178" i="4"/>
  <c r="H4178" i="4"/>
  <c r="I4178" i="4"/>
  <c r="J4178" i="4"/>
  <c r="G4179" i="4"/>
  <c r="H4179" i="4"/>
  <c r="I4179" i="4"/>
  <c r="J4179" i="4"/>
  <c r="G4180" i="4"/>
  <c r="H4180" i="4"/>
  <c r="I4180" i="4"/>
  <c r="J4180" i="4"/>
  <c r="G4181" i="4"/>
  <c r="H4181" i="4"/>
  <c r="I4181" i="4"/>
  <c r="J4181" i="4"/>
  <c r="G4182" i="4"/>
  <c r="H4182" i="4"/>
  <c r="I4182" i="4"/>
  <c r="J4182" i="4"/>
  <c r="G4183" i="4"/>
  <c r="H4183" i="4"/>
  <c r="I4183" i="4"/>
  <c r="J4183" i="4"/>
  <c r="G4184" i="4"/>
  <c r="H4184" i="4"/>
  <c r="I4184" i="4"/>
  <c r="J4184" i="4"/>
  <c r="G4185" i="4"/>
  <c r="H4185" i="4"/>
  <c r="I4185" i="4"/>
  <c r="J4185" i="4"/>
  <c r="G4186" i="4"/>
  <c r="H4186" i="4"/>
  <c r="I4186" i="4"/>
  <c r="J4186" i="4"/>
  <c r="G4187" i="4"/>
  <c r="H4187" i="4"/>
  <c r="I4187" i="4"/>
  <c r="J4187" i="4"/>
  <c r="G4188" i="4"/>
  <c r="H4188" i="4"/>
  <c r="I4188" i="4"/>
  <c r="J4188" i="4"/>
  <c r="G4189" i="4"/>
  <c r="H4189" i="4"/>
  <c r="I4189" i="4"/>
  <c r="J4189" i="4"/>
  <c r="G4190" i="4"/>
  <c r="H4190" i="4"/>
  <c r="I4190" i="4"/>
  <c r="J4190" i="4"/>
  <c r="G4191" i="4"/>
  <c r="H4191" i="4"/>
  <c r="I4191" i="4"/>
  <c r="J4191" i="4"/>
  <c r="G4192" i="4"/>
  <c r="H4192" i="4"/>
  <c r="I4192" i="4"/>
  <c r="J4192" i="4"/>
  <c r="G4193" i="4"/>
  <c r="H4193" i="4"/>
  <c r="I4193" i="4"/>
  <c r="J4193" i="4"/>
  <c r="G4194" i="4"/>
  <c r="H4194" i="4"/>
  <c r="I4194" i="4"/>
  <c r="J4194" i="4"/>
  <c r="G4195" i="4"/>
  <c r="H4195" i="4"/>
  <c r="I4195" i="4"/>
  <c r="J4195" i="4"/>
  <c r="G4196" i="4"/>
  <c r="H4196" i="4"/>
  <c r="I4196" i="4"/>
  <c r="J4196" i="4"/>
  <c r="G4197" i="4"/>
  <c r="H4197" i="4"/>
  <c r="I4197" i="4"/>
  <c r="J4197" i="4"/>
  <c r="G4198" i="4"/>
  <c r="H4198" i="4"/>
  <c r="I4198" i="4"/>
  <c r="J4198" i="4"/>
  <c r="G4199" i="4"/>
  <c r="H4199" i="4"/>
  <c r="I4199" i="4"/>
  <c r="J4199" i="4"/>
  <c r="G4200" i="4"/>
  <c r="H4200" i="4"/>
  <c r="I4200" i="4"/>
  <c r="J4200" i="4"/>
  <c r="G4201" i="4"/>
  <c r="H4201" i="4"/>
  <c r="I4201" i="4"/>
  <c r="J4201" i="4"/>
  <c r="G4202" i="4"/>
  <c r="H4202" i="4"/>
  <c r="I4202" i="4"/>
  <c r="J4202" i="4"/>
  <c r="G4203" i="4"/>
  <c r="H4203" i="4"/>
  <c r="I4203" i="4"/>
  <c r="J4203" i="4"/>
  <c r="G4204" i="4"/>
  <c r="H4204" i="4"/>
  <c r="I4204" i="4"/>
  <c r="J4204" i="4"/>
  <c r="G4205" i="4"/>
  <c r="H4205" i="4"/>
  <c r="I4205" i="4"/>
  <c r="J4205" i="4"/>
  <c r="G4206" i="4"/>
  <c r="H4206" i="4"/>
  <c r="I4206" i="4"/>
  <c r="J4206" i="4"/>
  <c r="G4207" i="4"/>
  <c r="H4207" i="4"/>
  <c r="I4207" i="4"/>
  <c r="J4207" i="4"/>
  <c r="G4208" i="4"/>
  <c r="H4208" i="4"/>
  <c r="I4208" i="4"/>
  <c r="J4208" i="4"/>
  <c r="G4209" i="4"/>
  <c r="H4209" i="4"/>
  <c r="I4209" i="4"/>
  <c r="J4209" i="4"/>
  <c r="G4210" i="4"/>
  <c r="H4210" i="4"/>
  <c r="I4210" i="4"/>
  <c r="J4210" i="4"/>
  <c r="G4211" i="4"/>
  <c r="H4211" i="4"/>
  <c r="I4211" i="4"/>
  <c r="J4211" i="4"/>
  <c r="G4212" i="4"/>
  <c r="H4212" i="4"/>
  <c r="I4212" i="4"/>
  <c r="J4212" i="4"/>
  <c r="G4213" i="4"/>
  <c r="H4213" i="4"/>
  <c r="I4213" i="4"/>
  <c r="J4213" i="4"/>
  <c r="G4214" i="4"/>
  <c r="H4214" i="4"/>
  <c r="I4214" i="4"/>
  <c r="J4214" i="4"/>
  <c r="G4215" i="4"/>
  <c r="H4215" i="4"/>
  <c r="I4215" i="4"/>
  <c r="J4215" i="4"/>
  <c r="G4216" i="4"/>
  <c r="H4216" i="4"/>
  <c r="I4216" i="4"/>
  <c r="J4216" i="4"/>
  <c r="G4217" i="4"/>
  <c r="H4217" i="4"/>
  <c r="I4217" i="4"/>
  <c r="J4217" i="4"/>
  <c r="G4218" i="4"/>
  <c r="H4218" i="4"/>
  <c r="I4218" i="4"/>
  <c r="J4218" i="4"/>
  <c r="G4219" i="4"/>
  <c r="H4219" i="4"/>
  <c r="I4219" i="4"/>
  <c r="J4219" i="4"/>
  <c r="G4220" i="4"/>
  <c r="H4220" i="4"/>
  <c r="I4220" i="4"/>
  <c r="J4220" i="4"/>
  <c r="G4221" i="4"/>
  <c r="H4221" i="4"/>
  <c r="I4221" i="4"/>
  <c r="J4221" i="4"/>
  <c r="G4222" i="4"/>
  <c r="H4222" i="4"/>
  <c r="I4222" i="4"/>
  <c r="J4222" i="4"/>
  <c r="G4223" i="4"/>
  <c r="H4223" i="4"/>
  <c r="I4223" i="4"/>
  <c r="J4223" i="4"/>
  <c r="G4224" i="4"/>
  <c r="H4224" i="4"/>
  <c r="I4224" i="4"/>
  <c r="J4224" i="4"/>
  <c r="G4225" i="4"/>
  <c r="H4225" i="4"/>
  <c r="I4225" i="4"/>
  <c r="J4225" i="4"/>
  <c r="G4226" i="4"/>
  <c r="H4226" i="4"/>
  <c r="I4226" i="4"/>
  <c r="J4226" i="4"/>
  <c r="G4227" i="4"/>
  <c r="H4227" i="4"/>
  <c r="I4227" i="4"/>
  <c r="J4227" i="4"/>
  <c r="G4228" i="4"/>
  <c r="H4228" i="4"/>
  <c r="I4228" i="4"/>
  <c r="J4228" i="4"/>
  <c r="G4229" i="4"/>
  <c r="H4229" i="4"/>
  <c r="I4229" i="4"/>
  <c r="J4229" i="4"/>
  <c r="G4230" i="4"/>
  <c r="H4230" i="4"/>
  <c r="I4230" i="4"/>
  <c r="J4230" i="4"/>
  <c r="G4231" i="4"/>
  <c r="H4231" i="4"/>
  <c r="I4231" i="4"/>
  <c r="J4231" i="4"/>
  <c r="G4232" i="4"/>
  <c r="H4232" i="4"/>
  <c r="I4232" i="4"/>
  <c r="J4232" i="4"/>
  <c r="G4233" i="4"/>
  <c r="H4233" i="4"/>
  <c r="I4233" i="4"/>
  <c r="J4233" i="4"/>
  <c r="G4234" i="4"/>
  <c r="H4234" i="4"/>
  <c r="I4234" i="4"/>
  <c r="J4234" i="4"/>
  <c r="G4235" i="4"/>
  <c r="H4235" i="4"/>
  <c r="I4235" i="4"/>
  <c r="J4235" i="4"/>
  <c r="G4236" i="4"/>
  <c r="H4236" i="4"/>
  <c r="I4236" i="4"/>
  <c r="J4236" i="4"/>
  <c r="G4237" i="4"/>
  <c r="H4237" i="4"/>
  <c r="I4237" i="4"/>
  <c r="J4237" i="4"/>
  <c r="G4238" i="4"/>
  <c r="H4238" i="4"/>
  <c r="I4238" i="4"/>
  <c r="J4238" i="4"/>
  <c r="G4239" i="4"/>
  <c r="H4239" i="4"/>
  <c r="I4239" i="4"/>
  <c r="J4239" i="4"/>
  <c r="G4240" i="4"/>
  <c r="H4240" i="4"/>
  <c r="I4240" i="4"/>
  <c r="J4240" i="4"/>
  <c r="G4241" i="4"/>
  <c r="H4241" i="4"/>
  <c r="I4241" i="4"/>
  <c r="J4241" i="4"/>
  <c r="G4242" i="4"/>
  <c r="H4242" i="4"/>
  <c r="I4242" i="4"/>
  <c r="J4242" i="4"/>
  <c r="G4243" i="4"/>
  <c r="H4243" i="4"/>
  <c r="I4243" i="4"/>
  <c r="J4243" i="4"/>
  <c r="G4244" i="4"/>
  <c r="H4244" i="4"/>
  <c r="I4244" i="4"/>
  <c r="J4244" i="4"/>
  <c r="G4245" i="4"/>
  <c r="H4245" i="4"/>
  <c r="I4245" i="4"/>
  <c r="J4245" i="4"/>
  <c r="G4246" i="4"/>
  <c r="H4246" i="4"/>
  <c r="I4246" i="4"/>
  <c r="J4246" i="4"/>
  <c r="G4247" i="4"/>
  <c r="H4247" i="4"/>
  <c r="I4247" i="4"/>
  <c r="J4247" i="4"/>
  <c r="G4248" i="4"/>
  <c r="H4248" i="4"/>
  <c r="I4248" i="4"/>
  <c r="J4248" i="4"/>
  <c r="G4249" i="4"/>
  <c r="H4249" i="4"/>
  <c r="I4249" i="4"/>
  <c r="J4249" i="4"/>
  <c r="G4250" i="4"/>
  <c r="H4250" i="4"/>
  <c r="I4250" i="4"/>
  <c r="J4250" i="4"/>
  <c r="G4251" i="4"/>
  <c r="H4251" i="4"/>
  <c r="I4251" i="4"/>
  <c r="J4251" i="4"/>
  <c r="G4252" i="4"/>
  <c r="H4252" i="4"/>
  <c r="I4252" i="4"/>
  <c r="J4252" i="4"/>
  <c r="G4253" i="4"/>
  <c r="H4253" i="4"/>
  <c r="I4253" i="4"/>
  <c r="J4253" i="4"/>
  <c r="G4254" i="4"/>
  <c r="H4254" i="4"/>
  <c r="I4254" i="4"/>
  <c r="J4254" i="4"/>
  <c r="G4255" i="4"/>
  <c r="H4255" i="4"/>
  <c r="I4255" i="4"/>
  <c r="J4255" i="4"/>
  <c r="G4256" i="4"/>
  <c r="H4256" i="4"/>
  <c r="I4256" i="4"/>
  <c r="J4256" i="4"/>
  <c r="G4257" i="4"/>
  <c r="H4257" i="4"/>
  <c r="I4257" i="4"/>
  <c r="J4257" i="4"/>
  <c r="G4258" i="4"/>
  <c r="H4258" i="4"/>
  <c r="I4258" i="4"/>
  <c r="J4258" i="4"/>
  <c r="G4259" i="4"/>
  <c r="H4259" i="4"/>
  <c r="I4259" i="4"/>
  <c r="J4259" i="4"/>
  <c r="G4260" i="4"/>
  <c r="H4260" i="4"/>
  <c r="I4260" i="4"/>
  <c r="J4260" i="4"/>
  <c r="G4261" i="4"/>
  <c r="H4261" i="4"/>
  <c r="I4261" i="4"/>
  <c r="J4261" i="4"/>
  <c r="G4262" i="4"/>
  <c r="H4262" i="4"/>
  <c r="I4262" i="4"/>
  <c r="J4262" i="4"/>
  <c r="G4263" i="4"/>
  <c r="H4263" i="4"/>
  <c r="I4263" i="4"/>
  <c r="J4263" i="4"/>
  <c r="G4264" i="4"/>
  <c r="H4264" i="4"/>
  <c r="I4264" i="4"/>
  <c r="J4264" i="4"/>
  <c r="G4265" i="4"/>
  <c r="H4265" i="4"/>
  <c r="I4265" i="4"/>
  <c r="J4265" i="4"/>
  <c r="G4266" i="4"/>
  <c r="H4266" i="4"/>
  <c r="I4266" i="4"/>
  <c r="J4266" i="4"/>
  <c r="G4267" i="4"/>
  <c r="H4267" i="4"/>
  <c r="I4267" i="4"/>
  <c r="J4267" i="4"/>
  <c r="G4268" i="4"/>
  <c r="H4268" i="4"/>
  <c r="I4268" i="4"/>
  <c r="J4268" i="4"/>
  <c r="G4269" i="4"/>
  <c r="H4269" i="4"/>
  <c r="I4269" i="4"/>
  <c r="J4269" i="4"/>
  <c r="G4270" i="4"/>
  <c r="H4270" i="4"/>
  <c r="I4270" i="4"/>
  <c r="J4270" i="4"/>
  <c r="G4271" i="4"/>
  <c r="H4271" i="4"/>
  <c r="I4271" i="4"/>
  <c r="J4271" i="4"/>
  <c r="G4272" i="4"/>
  <c r="H4272" i="4"/>
  <c r="I4272" i="4"/>
  <c r="J4272" i="4"/>
  <c r="G4273" i="4"/>
  <c r="H4273" i="4"/>
  <c r="I4273" i="4"/>
  <c r="J4273" i="4"/>
  <c r="G4274" i="4"/>
  <c r="H4274" i="4"/>
  <c r="I4274" i="4"/>
  <c r="J4274" i="4"/>
  <c r="G4275" i="4"/>
  <c r="H4275" i="4"/>
  <c r="I4275" i="4"/>
  <c r="J4275" i="4"/>
  <c r="G4276" i="4"/>
  <c r="H4276" i="4"/>
  <c r="I4276" i="4"/>
  <c r="J4276" i="4"/>
  <c r="G4277" i="4"/>
  <c r="H4277" i="4"/>
  <c r="I4277" i="4"/>
  <c r="J4277" i="4"/>
  <c r="G4278" i="4"/>
  <c r="H4278" i="4"/>
  <c r="I4278" i="4"/>
  <c r="J4278" i="4"/>
  <c r="G4279" i="4"/>
  <c r="H4279" i="4"/>
  <c r="I4279" i="4"/>
  <c r="J4279" i="4"/>
  <c r="G4280" i="4"/>
  <c r="H4280" i="4"/>
  <c r="I4280" i="4"/>
  <c r="J4280" i="4"/>
  <c r="G4281" i="4"/>
  <c r="H4281" i="4"/>
  <c r="I4281" i="4"/>
  <c r="J4281" i="4"/>
  <c r="G4282" i="4"/>
  <c r="H4282" i="4"/>
  <c r="I4282" i="4"/>
  <c r="J4282" i="4"/>
  <c r="G4283" i="4"/>
  <c r="H4283" i="4"/>
  <c r="I4283" i="4"/>
  <c r="J4283" i="4"/>
  <c r="G4284" i="4"/>
  <c r="H4284" i="4"/>
  <c r="I4284" i="4"/>
  <c r="J4284" i="4"/>
  <c r="G4285" i="4"/>
  <c r="H4285" i="4"/>
  <c r="I4285" i="4"/>
  <c r="J4285" i="4"/>
  <c r="G4286" i="4"/>
  <c r="H4286" i="4"/>
  <c r="I4286" i="4"/>
  <c r="J4286" i="4"/>
  <c r="G4287" i="4"/>
  <c r="H4287" i="4"/>
  <c r="I4287" i="4"/>
  <c r="J4287" i="4"/>
  <c r="G4288" i="4"/>
  <c r="H4288" i="4"/>
  <c r="I4288" i="4"/>
  <c r="J4288" i="4"/>
  <c r="G4289" i="4"/>
  <c r="H4289" i="4"/>
  <c r="I4289" i="4"/>
  <c r="J4289" i="4"/>
  <c r="G4290" i="4"/>
  <c r="H4290" i="4"/>
  <c r="I4290" i="4"/>
  <c r="J4290" i="4"/>
  <c r="G4291" i="4"/>
  <c r="H4291" i="4"/>
  <c r="I4291" i="4"/>
  <c r="J4291" i="4"/>
  <c r="G4292" i="4"/>
  <c r="H4292" i="4"/>
  <c r="I4292" i="4"/>
  <c r="J4292" i="4"/>
  <c r="G4293" i="4"/>
  <c r="H4293" i="4"/>
  <c r="I4293" i="4"/>
  <c r="J4293" i="4"/>
  <c r="G4294" i="4"/>
  <c r="H4294" i="4"/>
  <c r="I4294" i="4"/>
  <c r="J4294" i="4"/>
  <c r="G4295" i="4"/>
  <c r="H4295" i="4"/>
  <c r="I4295" i="4"/>
  <c r="J4295" i="4"/>
  <c r="G4296" i="4"/>
  <c r="H4296" i="4"/>
  <c r="I4296" i="4"/>
  <c r="J4296" i="4"/>
  <c r="G4297" i="4"/>
  <c r="H4297" i="4"/>
  <c r="I4297" i="4"/>
  <c r="J4297" i="4"/>
  <c r="G4298" i="4"/>
  <c r="H4298" i="4"/>
  <c r="I4298" i="4"/>
  <c r="J4298" i="4"/>
  <c r="G4299" i="4"/>
  <c r="H4299" i="4"/>
  <c r="I4299" i="4"/>
  <c r="J4299" i="4"/>
  <c r="G4300" i="4"/>
  <c r="H4300" i="4"/>
  <c r="I4300" i="4"/>
  <c r="J4300" i="4"/>
  <c r="G4301" i="4"/>
  <c r="H4301" i="4"/>
  <c r="I4301" i="4"/>
  <c r="J4301" i="4"/>
  <c r="G4302" i="4"/>
  <c r="H4302" i="4"/>
  <c r="I4302" i="4"/>
  <c r="J4302" i="4"/>
  <c r="G4303" i="4"/>
  <c r="H4303" i="4"/>
  <c r="I4303" i="4"/>
  <c r="J4303" i="4"/>
  <c r="G4304" i="4"/>
  <c r="H4304" i="4"/>
  <c r="I4304" i="4"/>
  <c r="J4304" i="4"/>
  <c r="G4305" i="4"/>
  <c r="H4305" i="4"/>
  <c r="I4305" i="4"/>
  <c r="J4305" i="4"/>
  <c r="G4306" i="4"/>
  <c r="H4306" i="4"/>
  <c r="I4306" i="4"/>
  <c r="J4306" i="4"/>
  <c r="G4307" i="4"/>
  <c r="H4307" i="4"/>
  <c r="I4307" i="4"/>
  <c r="J4307" i="4"/>
  <c r="G4308" i="4"/>
  <c r="H4308" i="4"/>
  <c r="I4308" i="4"/>
  <c r="J4308" i="4"/>
  <c r="G4309" i="4"/>
  <c r="H4309" i="4"/>
  <c r="I4309" i="4"/>
  <c r="J4309" i="4"/>
  <c r="G4310" i="4"/>
  <c r="H4310" i="4"/>
  <c r="I4310" i="4"/>
  <c r="J4310" i="4"/>
  <c r="G4311" i="4"/>
  <c r="H4311" i="4"/>
  <c r="I4311" i="4"/>
  <c r="J4311" i="4"/>
  <c r="G4312" i="4"/>
  <c r="H4312" i="4"/>
  <c r="I4312" i="4"/>
  <c r="J4312" i="4"/>
  <c r="G4313" i="4"/>
  <c r="H4313" i="4"/>
  <c r="I4313" i="4"/>
  <c r="J4313" i="4"/>
  <c r="G4314" i="4"/>
  <c r="H4314" i="4"/>
  <c r="I4314" i="4"/>
  <c r="J4314" i="4"/>
  <c r="G4315" i="4"/>
  <c r="H4315" i="4"/>
  <c r="I4315" i="4"/>
  <c r="J4315" i="4"/>
  <c r="G4316" i="4"/>
  <c r="H4316" i="4"/>
  <c r="I4316" i="4"/>
  <c r="J4316" i="4"/>
  <c r="G4317" i="4"/>
  <c r="H4317" i="4"/>
  <c r="I4317" i="4"/>
  <c r="J4317" i="4"/>
  <c r="G4318" i="4"/>
  <c r="H4318" i="4"/>
  <c r="I4318" i="4"/>
  <c r="J4318" i="4"/>
  <c r="G4319" i="4"/>
  <c r="H4319" i="4"/>
  <c r="I4319" i="4"/>
  <c r="J4319" i="4"/>
  <c r="G4320" i="4"/>
  <c r="H4320" i="4"/>
  <c r="I4320" i="4"/>
  <c r="J4320" i="4"/>
  <c r="G4321" i="4"/>
  <c r="H4321" i="4"/>
  <c r="I4321" i="4"/>
  <c r="J4321" i="4"/>
  <c r="G4322" i="4"/>
  <c r="H4322" i="4"/>
  <c r="I4322" i="4"/>
  <c r="J4322" i="4"/>
  <c r="G4323" i="4"/>
  <c r="H4323" i="4"/>
  <c r="I4323" i="4"/>
  <c r="J4323" i="4"/>
  <c r="G4324" i="4"/>
  <c r="H4324" i="4"/>
  <c r="I4324" i="4"/>
  <c r="J4324" i="4"/>
  <c r="G4325" i="4"/>
  <c r="H4325" i="4"/>
  <c r="I4325" i="4"/>
  <c r="J4325" i="4"/>
  <c r="G4326" i="4"/>
  <c r="H4326" i="4"/>
  <c r="I4326" i="4"/>
  <c r="J4326" i="4"/>
  <c r="G4327" i="4"/>
  <c r="H4327" i="4"/>
  <c r="I4327" i="4"/>
  <c r="J4327" i="4"/>
  <c r="G4328" i="4"/>
  <c r="H4328" i="4"/>
  <c r="I4328" i="4"/>
  <c r="J4328" i="4"/>
  <c r="G4329" i="4"/>
  <c r="H4329" i="4"/>
  <c r="I4329" i="4"/>
  <c r="J4329" i="4"/>
  <c r="G4330" i="4"/>
  <c r="H4330" i="4"/>
  <c r="I4330" i="4"/>
  <c r="J4330" i="4"/>
  <c r="G4331" i="4"/>
  <c r="H4331" i="4"/>
  <c r="I4331" i="4"/>
  <c r="J4331" i="4"/>
  <c r="G4332" i="4"/>
  <c r="H4332" i="4"/>
  <c r="I4332" i="4"/>
  <c r="J4332" i="4"/>
  <c r="G4333" i="4"/>
  <c r="H4333" i="4"/>
  <c r="I4333" i="4"/>
  <c r="J4333" i="4"/>
  <c r="G4334" i="4"/>
  <c r="H4334" i="4"/>
  <c r="I4334" i="4"/>
  <c r="J4334" i="4"/>
  <c r="G4335" i="4"/>
  <c r="H4335" i="4"/>
  <c r="I4335" i="4"/>
  <c r="J4335" i="4"/>
  <c r="G4336" i="4"/>
  <c r="H4336" i="4"/>
  <c r="I4336" i="4"/>
  <c r="J4336" i="4"/>
  <c r="G4337" i="4"/>
  <c r="H4337" i="4"/>
  <c r="I4337" i="4"/>
  <c r="J4337" i="4"/>
  <c r="G4338" i="4"/>
  <c r="H4338" i="4"/>
  <c r="I4338" i="4"/>
  <c r="J4338" i="4"/>
  <c r="G4339" i="4"/>
  <c r="H4339" i="4"/>
  <c r="I4339" i="4"/>
  <c r="J4339" i="4"/>
  <c r="G4340" i="4"/>
  <c r="H4340" i="4"/>
  <c r="I4340" i="4"/>
  <c r="J4340" i="4"/>
  <c r="G4341" i="4"/>
  <c r="H4341" i="4"/>
  <c r="I4341" i="4"/>
  <c r="J4341" i="4"/>
  <c r="G4342" i="4"/>
  <c r="H4342" i="4"/>
  <c r="I4342" i="4"/>
  <c r="J4342" i="4"/>
  <c r="G4343" i="4"/>
  <c r="H4343" i="4"/>
  <c r="I4343" i="4"/>
  <c r="J4343" i="4"/>
  <c r="G4344" i="4"/>
  <c r="H4344" i="4"/>
  <c r="I4344" i="4"/>
  <c r="J4344" i="4"/>
  <c r="G4345" i="4"/>
  <c r="H4345" i="4"/>
  <c r="I4345" i="4"/>
  <c r="J4345" i="4"/>
  <c r="G4346" i="4"/>
  <c r="H4346" i="4"/>
  <c r="I4346" i="4"/>
  <c r="J4346" i="4"/>
  <c r="G4347" i="4"/>
  <c r="H4347" i="4"/>
  <c r="I4347" i="4"/>
  <c r="J4347" i="4"/>
  <c r="G4348" i="4"/>
  <c r="H4348" i="4"/>
  <c r="I4348" i="4"/>
  <c r="J4348" i="4"/>
  <c r="G4349" i="4"/>
  <c r="H4349" i="4"/>
  <c r="I4349" i="4"/>
  <c r="J4349" i="4"/>
  <c r="G4350" i="4"/>
  <c r="H4350" i="4"/>
  <c r="I4350" i="4"/>
  <c r="J4350" i="4"/>
  <c r="G4351" i="4"/>
  <c r="H4351" i="4"/>
  <c r="I4351" i="4"/>
  <c r="J4351" i="4"/>
  <c r="G4352" i="4"/>
  <c r="H4352" i="4"/>
  <c r="I4352" i="4"/>
  <c r="J4352" i="4"/>
  <c r="G4353" i="4"/>
  <c r="H4353" i="4"/>
  <c r="I4353" i="4"/>
  <c r="J4353" i="4"/>
  <c r="G4354" i="4"/>
  <c r="H4354" i="4"/>
  <c r="I4354" i="4"/>
  <c r="J4354" i="4"/>
  <c r="G4355" i="4"/>
  <c r="H4355" i="4"/>
  <c r="I4355" i="4"/>
  <c r="J4355" i="4"/>
  <c r="G4356" i="4"/>
  <c r="H4356" i="4"/>
  <c r="I4356" i="4"/>
  <c r="J4356" i="4"/>
  <c r="G4357" i="4"/>
  <c r="H4357" i="4"/>
  <c r="I4357" i="4"/>
  <c r="J4357" i="4"/>
  <c r="G4358" i="4"/>
  <c r="H4358" i="4"/>
  <c r="I4358" i="4"/>
  <c r="J4358" i="4"/>
  <c r="G4359" i="4"/>
  <c r="H4359" i="4"/>
  <c r="I4359" i="4"/>
  <c r="J4359" i="4"/>
  <c r="G4360" i="4"/>
  <c r="H4360" i="4"/>
  <c r="I4360" i="4"/>
  <c r="J4360" i="4"/>
  <c r="G4361" i="4"/>
  <c r="H4361" i="4"/>
  <c r="I4361" i="4"/>
  <c r="J4361" i="4"/>
  <c r="G4362" i="4"/>
  <c r="H4362" i="4"/>
  <c r="I4362" i="4"/>
  <c r="J4362" i="4"/>
  <c r="G4363" i="4"/>
  <c r="H4363" i="4"/>
  <c r="I4363" i="4"/>
  <c r="J4363" i="4"/>
  <c r="G4364" i="4"/>
  <c r="H4364" i="4"/>
  <c r="I4364" i="4"/>
  <c r="J4364" i="4"/>
  <c r="G4365" i="4"/>
  <c r="H4365" i="4"/>
  <c r="I4365" i="4"/>
  <c r="J4365" i="4"/>
  <c r="G4366" i="4"/>
  <c r="H4366" i="4"/>
  <c r="I4366" i="4"/>
  <c r="J4366" i="4"/>
  <c r="G4367" i="4"/>
  <c r="H4367" i="4"/>
  <c r="I4367" i="4"/>
  <c r="J4367" i="4"/>
  <c r="G4368" i="4"/>
  <c r="H4368" i="4"/>
  <c r="I4368" i="4"/>
  <c r="J4368" i="4"/>
  <c r="G4369" i="4"/>
  <c r="H4369" i="4"/>
  <c r="I4369" i="4"/>
  <c r="J4369" i="4"/>
  <c r="G4370" i="4"/>
  <c r="H4370" i="4"/>
  <c r="I4370" i="4"/>
  <c r="J4370" i="4"/>
  <c r="G4371" i="4"/>
  <c r="H4371" i="4"/>
  <c r="I4371" i="4"/>
  <c r="J4371" i="4"/>
  <c r="G4372" i="4"/>
  <c r="H4372" i="4"/>
  <c r="I4372" i="4"/>
  <c r="J4372" i="4"/>
  <c r="G4373" i="4"/>
  <c r="H4373" i="4"/>
  <c r="I4373" i="4"/>
  <c r="J4373" i="4"/>
  <c r="G4374" i="4"/>
  <c r="H4374" i="4"/>
  <c r="I4374" i="4"/>
  <c r="J4374" i="4"/>
  <c r="G4375" i="4"/>
  <c r="H4375" i="4"/>
  <c r="I4375" i="4"/>
  <c r="J4375" i="4"/>
  <c r="G4376" i="4"/>
  <c r="H4376" i="4"/>
  <c r="I4376" i="4"/>
  <c r="J4376" i="4"/>
  <c r="G4377" i="4"/>
  <c r="H4377" i="4"/>
  <c r="I4377" i="4"/>
  <c r="J4377" i="4"/>
  <c r="G4378" i="4"/>
  <c r="H4378" i="4"/>
  <c r="I4378" i="4"/>
  <c r="J4378" i="4"/>
  <c r="G4379" i="4"/>
  <c r="H4379" i="4"/>
  <c r="I4379" i="4"/>
  <c r="J4379" i="4"/>
  <c r="G4380" i="4"/>
  <c r="H4380" i="4"/>
  <c r="I4380" i="4"/>
  <c r="J4380" i="4"/>
  <c r="G4381" i="4"/>
  <c r="H4381" i="4"/>
  <c r="I4381" i="4"/>
  <c r="J4381" i="4"/>
  <c r="G4382" i="4"/>
  <c r="H4382" i="4"/>
  <c r="I4382" i="4"/>
  <c r="J4382" i="4"/>
  <c r="G4383" i="4"/>
  <c r="H4383" i="4"/>
  <c r="I4383" i="4"/>
  <c r="J4383" i="4"/>
  <c r="G4384" i="4"/>
  <c r="H4384" i="4"/>
  <c r="I4384" i="4"/>
  <c r="J4384" i="4"/>
  <c r="G4385" i="4"/>
  <c r="H4385" i="4"/>
  <c r="I4385" i="4"/>
  <c r="J4385" i="4"/>
  <c r="G4386" i="4"/>
  <c r="H4386" i="4"/>
  <c r="I4386" i="4"/>
  <c r="J4386" i="4"/>
  <c r="G4387" i="4"/>
  <c r="H4387" i="4"/>
  <c r="I4387" i="4"/>
  <c r="J4387" i="4"/>
  <c r="G4388" i="4"/>
  <c r="H4388" i="4"/>
  <c r="I4388" i="4"/>
  <c r="J4388" i="4"/>
  <c r="G4389" i="4"/>
  <c r="H4389" i="4"/>
  <c r="I4389" i="4"/>
  <c r="J4389" i="4"/>
  <c r="G4390" i="4"/>
  <c r="H4390" i="4"/>
  <c r="I4390" i="4"/>
  <c r="J4390" i="4"/>
  <c r="G4391" i="4"/>
  <c r="H4391" i="4"/>
  <c r="I4391" i="4"/>
  <c r="J4391" i="4"/>
  <c r="G4392" i="4"/>
  <c r="H4392" i="4"/>
  <c r="I4392" i="4"/>
  <c r="J4392" i="4"/>
  <c r="G4393" i="4"/>
  <c r="H4393" i="4"/>
  <c r="I4393" i="4"/>
  <c r="J4393" i="4"/>
  <c r="G4394" i="4"/>
  <c r="H4394" i="4"/>
  <c r="I4394" i="4"/>
  <c r="J4394" i="4"/>
  <c r="G4395" i="4"/>
  <c r="H4395" i="4"/>
  <c r="I4395" i="4"/>
  <c r="J4395" i="4"/>
  <c r="G4396" i="4"/>
  <c r="H4396" i="4"/>
  <c r="I4396" i="4"/>
  <c r="J4396" i="4"/>
  <c r="G4397" i="4"/>
  <c r="H4397" i="4"/>
  <c r="I4397" i="4"/>
  <c r="J4397" i="4"/>
  <c r="G4398" i="4"/>
  <c r="H4398" i="4"/>
  <c r="I4398" i="4"/>
  <c r="J4398" i="4"/>
  <c r="G4399" i="4"/>
  <c r="H4399" i="4"/>
  <c r="I4399" i="4"/>
  <c r="J4399" i="4"/>
  <c r="G4400" i="4"/>
  <c r="H4400" i="4"/>
  <c r="I4400" i="4"/>
  <c r="J4400" i="4"/>
  <c r="G4401" i="4"/>
  <c r="H4401" i="4"/>
  <c r="I4401" i="4"/>
  <c r="J4401" i="4"/>
  <c r="G4402" i="4"/>
  <c r="H4402" i="4"/>
  <c r="I4402" i="4"/>
  <c r="J4402" i="4"/>
  <c r="G4403" i="4"/>
  <c r="H4403" i="4"/>
  <c r="I4403" i="4"/>
  <c r="J4403" i="4"/>
  <c r="G4404" i="4"/>
  <c r="H4404" i="4"/>
  <c r="I4404" i="4"/>
  <c r="J4404" i="4"/>
  <c r="G4405" i="4"/>
  <c r="H4405" i="4"/>
  <c r="I4405" i="4"/>
  <c r="J4405" i="4"/>
  <c r="G4406" i="4"/>
  <c r="H4406" i="4"/>
  <c r="I4406" i="4"/>
  <c r="J4406" i="4"/>
  <c r="G4407" i="4"/>
  <c r="H4407" i="4"/>
  <c r="I4407" i="4"/>
  <c r="J4407" i="4"/>
  <c r="G4408" i="4"/>
  <c r="H4408" i="4"/>
  <c r="I4408" i="4"/>
  <c r="J4408" i="4"/>
  <c r="G4409" i="4"/>
  <c r="H4409" i="4"/>
  <c r="I4409" i="4"/>
  <c r="J4409" i="4"/>
  <c r="G4410" i="4"/>
  <c r="H4410" i="4"/>
  <c r="I4410" i="4"/>
  <c r="J4410" i="4"/>
  <c r="G4411" i="4"/>
  <c r="H4411" i="4"/>
  <c r="I4411" i="4"/>
  <c r="J4411" i="4"/>
  <c r="G4412" i="4"/>
  <c r="H4412" i="4"/>
  <c r="I4412" i="4"/>
  <c r="J4412" i="4"/>
  <c r="G4413" i="4"/>
  <c r="H4413" i="4"/>
  <c r="I4413" i="4"/>
  <c r="J4413" i="4"/>
  <c r="G4414" i="4"/>
  <c r="H4414" i="4"/>
  <c r="I4414" i="4"/>
  <c r="J4414" i="4"/>
  <c r="G4415" i="4"/>
  <c r="H4415" i="4"/>
  <c r="I4415" i="4"/>
  <c r="J4415" i="4"/>
  <c r="G4416" i="4"/>
  <c r="H4416" i="4"/>
  <c r="I4416" i="4"/>
  <c r="J4416" i="4"/>
  <c r="G4417" i="4"/>
  <c r="H4417" i="4"/>
  <c r="I4417" i="4"/>
  <c r="J4417" i="4"/>
  <c r="G4418" i="4"/>
  <c r="H4418" i="4"/>
  <c r="I4418" i="4"/>
  <c r="J4418" i="4"/>
  <c r="G4419" i="4"/>
  <c r="H4419" i="4"/>
  <c r="I4419" i="4"/>
  <c r="J4419" i="4"/>
  <c r="G4420" i="4"/>
  <c r="H4420" i="4"/>
  <c r="I4420" i="4"/>
  <c r="J4420" i="4"/>
  <c r="G4421" i="4"/>
  <c r="H4421" i="4"/>
  <c r="I4421" i="4"/>
  <c r="J4421" i="4"/>
  <c r="G4422" i="4"/>
  <c r="H4422" i="4"/>
  <c r="I4422" i="4"/>
  <c r="J4422" i="4"/>
  <c r="G4423" i="4"/>
  <c r="H4423" i="4"/>
  <c r="I4423" i="4"/>
  <c r="J4423" i="4"/>
  <c r="G4424" i="4"/>
  <c r="H4424" i="4"/>
  <c r="I4424" i="4"/>
  <c r="J4424" i="4"/>
  <c r="G4425" i="4"/>
  <c r="H4425" i="4"/>
  <c r="I4425" i="4"/>
  <c r="J4425" i="4"/>
  <c r="G4426" i="4"/>
  <c r="H4426" i="4"/>
  <c r="I4426" i="4"/>
  <c r="J4426" i="4"/>
  <c r="G4427" i="4"/>
  <c r="H4427" i="4"/>
  <c r="I4427" i="4"/>
  <c r="J4427" i="4"/>
  <c r="G4428" i="4"/>
  <c r="H4428" i="4"/>
  <c r="I4428" i="4"/>
  <c r="J4428" i="4"/>
  <c r="G4429" i="4"/>
  <c r="H4429" i="4"/>
  <c r="I4429" i="4"/>
  <c r="J4429" i="4"/>
  <c r="G4430" i="4"/>
  <c r="H4430" i="4"/>
  <c r="I4430" i="4"/>
  <c r="J4430" i="4"/>
  <c r="G4431" i="4"/>
  <c r="H4431" i="4"/>
  <c r="I4431" i="4"/>
  <c r="J4431" i="4"/>
  <c r="G4432" i="4"/>
  <c r="H4432" i="4"/>
  <c r="I4432" i="4"/>
  <c r="J4432" i="4"/>
  <c r="G4433" i="4"/>
  <c r="H4433" i="4"/>
  <c r="I4433" i="4"/>
  <c r="J4433" i="4"/>
  <c r="G4434" i="4"/>
  <c r="H4434" i="4"/>
  <c r="I4434" i="4"/>
  <c r="J4434" i="4"/>
  <c r="G4435" i="4"/>
  <c r="H4435" i="4"/>
  <c r="I4435" i="4"/>
  <c r="J4435" i="4"/>
  <c r="G4436" i="4"/>
  <c r="H4436" i="4"/>
  <c r="I4436" i="4"/>
  <c r="J4436" i="4"/>
  <c r="G4437" i="4"/>
  <c r="H4437" i="4"/>
  <c r="I4437" i="4"/>
  <c r="J4437" i="4"/>
  <c r="G4438" i="4"/>
  <c r="H4438" i="4"/>
  <c r="I4438" i="4"/>
  <c r="J4438" i="4"/>
  <c r="G4439" i="4"/>
  <c r="H4439" i="4"/>
  <c r="I4439" i="4"/>
  <c r="J4439" i="4"/>
  <c r="G4440" i="4"/>
  <c r="H4440" i="4"/>
  <c r="I4440" i="4"/>
  <c r="J4440" i="4"/>
  <c r="G4441" i="4"/>
  <c r="H4441" i="4"/>
  <c r="I4441" i="4"/>
  <c r="J4441" i="4"/>
  <c r="G4442" i="4"/>
  <c r="H4442" i="4"/>
  <c r="I4442" i="4"/>
  <c r="J4442" i="4"/>
  <c r="G4443" i="4"/>
  <c r="H4443" i="4"/>
  <c r="I4443" i="4"/>
  <c r="J4443" i="4"/>
  <c r="G4444" i="4"/>
  <c r="H4444" i="4"/>
  <c r="I4444" i="4"/>
  <c r="J4444" i="4"/>
  <c r="G4445" i="4"/>
  <c r="H4445" i="4"/>
  <c r="I4445" i="4"/>
  <c r="J4445" i="4"/>
  <c r="G4446" i="4"/>
  <c r="H4446" i="4"/>
  <c r="I4446" i="4"/>
  <c r="J4446" i="4"/>
  <c r="G4447" i="4"/>
  <c r="H4447" i="4"/>
  <c r="I4447" i="4"/>
  <c r="J4447" i="4"/>
  <c r="G4448" i="4"/>
  <c r="H4448" i="4"/>
  <c r="I4448" i="4"/>
  <c r="J4448" i="4"/>
  <c r="G4449" i="4"/>
  <c r="H4449" i="4"/>
  <c r="I4449" i="4"/>
  <c r="J4449" i="4"/>
  <c r="G4450" i="4"/>
  <c r="H4450" i="4"/>
  <c r="I4450" i="4"/>
  <c r="J4450" i="4"/>
  <c r="G4451" i="4"/>
  <c r="H4451" i="4"/>
  <c r="I4451" i="4"/>
  <c r="J4451" i="4"/>
  <c r="G4452" i="4"/>
  <c r="H4452" i="4"/>
  <c r="I4452" i="4"/>
  <c r="J4452" i="4"/>
  <c r="G4453" i="4"/>
  <c r="H4453" i="4"/>
  <c r="I4453" i="4"/>
  <c r="J4453" i="4"/>
  <c r="G4454" i="4"/>
  <c r="H4454" i="4"/>
  <c r="I4454" i="4"/>
  <c r="J4454" i="4"/>
  <c r="G4455" i="4"/>
  <c r="H4455" i="4"/>
  <c r="I4455" i="4"/>
  <c r="J4455" i="4"/>
  <c r="G4456" i="4"/>
  <c r="H4456" i="4"/>
  <c r="I4456" i="4"/>
  <c r="J4456" i="4"/>
  <c r="G4457" i="4"/>
  <c r="H4457" i="4"/>
  <c r="I4457" i="4"/>
  <c r="J4457" i="4"/>
  <c r="G4458" i="4"/>
  <c r="H4458" i="4"/>
  <c r="I4458" i="4"/>
  <c r="J4458" i="4"/>
  <c r="G4459" i="4"/>
  <c r="H4459" i="4"/>
  <c r="I4459" i="4"/>
  <c r="J4459" i="4"/>
  <c r="G4460" i="4"/>
  <c r="H4460" i="4"/>
  <c r="I4460" i="4"/>
  <c r="J4460" i="4"/>
  <c r="G4461" i="4"/>
  <c r="H4461" i="4"/>
  <c r="I4461" i="4"/>
  <c r="J4461" i="4"/>
  <c r="G4462" i="4"/>
  <c r="H4462" i="4"/>
  <c r="I4462" i="4"/>
  <c r="J4462" i="4"/>
  <c r="G4463" i="4"/>
  <c r="H4463" i="4"/>
  <c r="I4463" i="4"/>
  <c r="J4463" i="4"/>
  <c r="G4464" i="4"/>
  <c r="H4464" i="4"/>
  <c r="I4464" i="4"/>
  <c r="J4464" i="4"/>
  <c r="G4465" i="4"/>
  <c r="H4465" i="4"/>
  <c r="I4465" i="4"/>
  <c r="J4465" i="4"/>
  <c r="G4466" i="4"/>
  <c r="H4466" i="4"/>
  <c r="I4466" i="4"/>
  <c r="J4466" i="4"/>
  <c r="G4467" i="4"/>
  <c r="H4467" i="4"/>
  <c r="I4467" i="4"/>
  <c r="J4467" i="4"/>
  <c r="G4468" i="4"/>
  <c r="H4468" i="4"/>
  <c r="I4468" i="4"/>
  <c r="J4468" i="4"/>
  <c r="G4469" i="4"/>
  <c r="H4469" i="4"/>
  <c r="I4469" i="4"/>
  <c r="J4469" i="4"/>
  <c r="G4470" i="4"/>
  <c r="H4470" i="4"/>
  <c r="I4470" i="4"/>
  <c r="J4470" i="4"/>
  <c r="G4471" i="4"/>
  <c r="H4471" i="4"/>
  <c r="I4471" i="4"/>
  <c r="J4471" i="4"/>
  <c r="G4472" i="4"/>
  <c r="H4472" i="4"/>
  <c r="I4472" i="4"/>
  <c r="J4472" i="4"/>
  <c r="G4473" i="4"/>
  <c r="H4473" i="4"/>
  <c r="I4473" i="4"/>
  <c r="J4473" i="4"/>
  <c r="G4474" i="4"/>
  <c r="H4474" i="4"/>
  <c r="I4474" i="4"/>
  <c r="J4474" i="4"/>
  <c r="G4475" i="4"/>
  <c r="H4475" i="4"/>
  <c r="I4475" i="4"/>
  <c r="J4475" i="4"/>
  <c r="G4476" i="4"/>
  <c r="H4476" i="4"/>
  <c r="I4476" i="4"/>
  <c r="J4476" i="4"/>
  <c r="G4477" i="4"/>
  <c r="H4477" i="4"/>
  <c r="I4477" i="4"/>
  <c r="J4477" i="4"/>
  <c r="G4478" i="4"/>
  <c r="H4478" i="4"/>
  <c r="I4478" i="4"/>
  <c r="J4478" i="4"/>
  <c r="G4479" i="4"/>
  <c r="H4479" i="4"/>
  <c r="I4479" i="4"/>
  <c r="J4479" i="4"/>
  <c r="G4480" i="4"/>
  <c r="H4480" i="4"/>
  <c r="I4480" i="4"/>
  <c r="J4480" i="4"/>
  <c r="G4481" i="4"/>
  <c r="H4481" i="4"/>
  <c r="I4481" i="4"/>
  <c r="J4481" i="4"/>
  <c r="G4482" i="4"/>
  <c r="H4482" i="4"/>
  <c r="I4482" i="4"/>
  <c r="J4482" i="4"/>
  <c r="G4483" i="4"/>
  <c r="H4483" i="4"/>
  <c r="I4483" i="4"/>
  <c r="J4483" i="4"/>
  <c r="G4484" i="4"/>
  <c r="H4484" i="4"/>
  <c r="I4484" i="4"/>
  <c r="J4484" i="4"/>
  <c r="G4485" i="4"/>
  <c r="H4485" i="4"/>
  <c r="I4485" i="4"/>
  <c r="J4485" i="4"/>
  <c r="G4486" i="4"/>
  <c r="H4486" i="4"/>
  <c r="I4486" i="4"/>
  <c r="J4486" i="4"/>
  <c r="G4487" i="4"/>
  <c r="H4487" i="4"/>
  <c r="I4487" i="4"/>
  <c r="J4487" i="4"/>
  <c r="G4488" i="4"/>
  <c r="H4488" i="4"/>
  <c r="I4488" i="4"/>
  <c r="J4488" i="4"/>
  <c r="G4489" i="4"/>
  <c r="H4489" i="4"/>
  <c r="I4489" i="4"/>
  <c r="J4489" i="4"/>
  <c r="G4490" i="4"/>
  <c r="H4490" i="4"/>
  <c r="I4490" i="4"/>
  <c r="J4490" i="4"/>
  <c r="G4491" i="4"/>
  <c r="H4491" i="4"/>
  <c r="I4491" i="4"/>
  <c r="J4491" i="4"/>
  <c r="G4492" i="4"/>
  <c r="H4492" i="4"/>
  <c r="I4492" i="4"/>
  <c r="J4492" i="4"/>
  <c r="G4493" i="4"/>
  <c r="H4493" i="4"/>
  <c r="I4493" i="4"/>
  <c r="J4493" i="4"/>
  <c r="G4494" i="4"/>
  <c r="H4494" i="4"/>
  <c r="I4494" i="4"/>
  <c r="J4494" i="4"/>
  <c r="G4495" i="4"/>
  <c r="H4495" i="4"/>
  <c r="I4495" i="4"/>
  <c r="J4495" i="4"/>
  <c r="G4496" i="4"/>
  <c r="H4496" i="4"/>
  <c r="I4496" i="4"/>
  <c r="J4496" i="4"/>
  <c r="G4497" i="4"/>
  <c r="H4497" i="4"/>
  <c r="I4497" i="4"/>
  <c r="J4497" i="4"/>
  <c r="G4498" i="4"/>
  <c r="H4498" i="4"/>
  <c r="I4498" i="4"/>
  <c r="J4498" i="4"/>
  <c r="G4499" i="4"/>
  <c r="H4499" i="4"/>
  <c r="I4499" i="4"/>
  <c r="J4499" i="4"/>
  <c r="G4500" i="4"/>
  <c r="H4500" i="4"/>
  <c r="I4500" i="4"/>
  <c r="J4500" i="4"/>
  <c r="G4501" i="4"/>
  <c r="H4501" i="4"/>
  <c r="I4501" i="4"/>
  <c r="J4501" i="4"/>
  <c r="G4502" i="4"/>
  <c r="H4502" i="4"/>
  <c r="I4502" i="4"/>
  <c r="J4502" i="4"/>
  <c r="G4503" i="4"/>
  <c r="H4503" i="4"/>
  <c r="I4503" i="4"/>
  <c r="J4503" i="4"/>
  <c r="G4504" i="4"/>
  <c r="H4504" i="4"/>
  <c r="I4504" i="4"/>
  <c r="J4504" i="4"/>
  <c r="G4505" i="4"/>
  <c r="H4505" i="4"/>
  <c r="I4505" i="4"/>
  <c r="J4505" i="4"/>
  <c r="G4506" i="4"/>
  <c r="H4506" i="4"/>
  <c r="I4506" i="4"/>
  <c r="J4506" i="4"/>
  <c r="G4507" i="4"/>
  <c r="H4507" i="4"/>
  <c r="I4507" i="4"/>
  <c r="J4507" i="4"/>
  <c r="G4508" i="4"/>
  <c r="H4508" i="4"/>
  <c r="I4508" i="4"/>
  <c r="J4508" i="4"/>
  <c r="G4509" i="4"/>
  <c r="H4509" i="4"/>
  <c r="I4509" i="4"/>
  <c r="J4509" i="4"/>
  <c r="G4510" i="4"/>
  <c r="H4510" i="4"/>
  <c r="I4510" i="4"/>
  <c r="J4510" i="4"/>
  <c r="G4511" i="4"/>
  <c r="H4511" i="4"/>
  <c r="I4511" i="4"/>
  <c r="J4511" i="4"/>
  <c r="G4512" i="4"/>
  <c r="H4512" i="4"/>
  <c r="I4512" i="4"/>
  <c r="J4512" i="4"/>
  <c r="G4513" i="4"/>
  <c r="H4513" i="4"/>
  <c r="I4513" i="4"/>
  <c r="J4513" i="4"/>
  <c r="G4514" i="4"/>
  <c r="H4514" i="4"/>
  <c r="I4514" i="4"/>
  <c r="J4514" i="4"/>
  <c r="G4515" i="4"/>
  <c r="H4515" i="4"/>
  <c r="I4515" i="4"/>
  <c r="J4515" i="4"/>
  <c r="G4516" i="4"/>
  <c r="H4516" i="4"/>
  <c r="I4516" i="4"/>
  <c r="J4516" i="4"/>
  <c r="G4517" i="4"/>
  <c r="H4517" i="4"/>
  <c r="I4517" i="4"/>
  <c r="J4517" i="4"/>
  <c r="G4518" i="4"/>
  <c r="H4518" i="4"/>
  <c r="I4518" i="4"/>
  <c r="J4518" i="4"/>
  <c r="G4519" i="4"/>
  <c r="H4519" i="4"/>
  <c r="I4519" i="4"/>
  <c r="J4519" i="4"/>
  <c r="G4520" i="4"/>
  <c r="H4520" i="4"/>
  <c r="I4520" i="4"/>
  <c r="J4520" i="4"/>
  <c r="G4521" i="4"/>
  <c r="H4521" i="4"/>
  <c r="I4521" i="4"/>
  <c r="J4521" i="4"/>
  <c r="G4522" i="4"/>
  <c r="H4522" i="4"/>
  <c r="I4522" i="4"/>
  <c r="J4522" i="4"/>
  <c r="G4523" i="4"/>
  <c r="H4523" i="4"/>
  <c r="I4523" i="4"/>
  <c r="J4523" i="4"/>
  <c r="G4524" i="4"/>
  <c r="H4524" i="4"/>
  <c r="I4524" i="4"/>
  <c r="J4524" i="4"/>
  <c r="G4525" i="4"/>
  <c r="H4525" i="4"/>
  <c r="I4525" i="4"/>
  <c r="J4525" i="4"/>
  <c r="G4526" i="4"/>
  <c r="H4526" i="4"/>
  <c r="I4526" i="4"/>
  <c r="J4526" i="4"/>
  <c r="G4527" i="4"/>
  <c r="H4527" i="4"/>
  <c r="I4527" i="4"/>
  <c r="J4527" i="4"/>
  <c r="G4528" i="4"/>
  <c r="H4528" i="4"/>
  <c r="I4528" i="4"/>
  <c r="J4528" i="4"/>
  <c r="G4529" i="4"/>
  <c r="H4529" i="4"/>
  <c r="I4529" i="4"/>
  <c r="J4529" i="4"/>
  <c r="G4530" i="4"/>
  <c r="H4530" i="4"/>
  <c r="I4530" i="4"/>
  <c r="J4530" i="4"/>
  <c r="G4531" i="4"/>
  <c r="H4531" i="4"/>
  <c r="I4531" i="4"/>
  <c r="J4531" i="4"/>
  <c r="G4532" i="4"/>
  <c r="H4532" i="4"/>
  <c r="I4532" i="4"/>
  <c r="J4532" i="4"/>
  <c r="G4533" i="4"/>
  <c r="H4533" i="4"/>
  <c r="I4533" i="4"/>
  <c r="J4533" i="4"/>
  <c r="G4534" i="4"/>
  <c r="H4534" i="4"/>
  <c r="I4534" i="4"/>
  <c r="J4534" i="4"/>
  <c r="G4535" i="4"/>
  <c r="H4535" i="4"/>
  <c r="I4535" i="4"/>
  <c r="J4535" i="4"/>
  <c r="G4536" i="4"/>
  <c r="H4536" i="4"/>
  <c r="I4536" i="4"/>
  <c r="J4536" i="4"/>
  <c r="G4537" i="4"/>
  <c r="H4537" i="4"/>
  <c r="I4537" i="4"/>
  <c r="J4537" i="4"/>
  <c r="G4538" i="4"/>
  <c r="H4538" i="4"/>
  <c r="I4538" i="4"/>
  <c r="J4538" i="4"/>
  <c r="G4539" i="4"/>
  <c r="H4539" i="4"/>
  <c r="I4539" i="4"/>
  <c r="J4539" i="4"/>
  <c r="G4540" i="4"/>
  <c r="H4540" i="4"/>
  <c r="I4540" i="4"/>
  <c r="J4540" i="4"/>
  <c r="G4541" i="4"/>
  <c r="H4541" i="4"/>
  <c r="I4541" i="4"/>
  <c r="J4541" i="4"/>
  <c r="G4542" i="4"/>
  <c r="H4542" i="4"/>
  <c r="I4542" i="4"/>
  <c r="J4542" i="4"/>
  <c r="G4543" i="4"/>
  <c r="H4543" i="4"/>
  <c r="I4543" i="4"/>
  <c r="J4543" i="4"/>
  <c r="G4544" i="4"/>
  <c r="H4544" i="4"/>
  <c r="I4544" i="4"/>
  <c r="J4544" i="4"/>
  <c r="G4545" i="4"/>
  <c r="H4545" i="4"/>
  <c r="I4545" i="4"/>
  <c r="J4545" i="4"/>
  <c r="G4546" i="4"/>
  <c r="H4546" i="4"/>
  <c r="I4546" i="4"/>
  <c r="J4546" i="4"/>
  <c r="G4547" i="4"/>
  <c r="H4547" i="4"/>
  <c r="I4547" i="4"/>
  <c r="J4547" i="4"/>
  <c r="G4548" i="4"/>
  <c r="H4548" i="4"/>
  <c r="I4548" i="4"/>
  <c r="J4548" i="4"/>
  <c r="G4549" i="4"/>
  <c r="H4549" i="4"/>
  <c r="I4549" i="4"/>
  <c r="J4549" i="4"/>
  <c r="G4550" i="4"/>
  <c r="H4550" i="4"/>
  <c r="I4550" i="4"/>
  <c r="J4550" i="4"/>
  <c r="G4551" i="4"/>
  <c r="H4551" i="4"/>
  <c r="I4551" i="4"/>
  <c r="J4551" i="4"/>
  <c r="G4552" i="4"/>
  <c r="H4552" i="4"/>
  <c r="I4552" i="4"/>
  <c r="J4552" i="4"/>
  <c r="G4553" i="4"/>
  <c r="H4553" i="4"/>
  <c r="I4553" i="4"/>
  <c r="J4553" i="4"/>
  <c r="G4554" i="4"/>
  <c r="H4554" i="4"/>
  <c r="I4554" i="4"/>
  <c r="J4554" i="4"/>
  <c r="G4555" i="4"/>
  <c r="H4555" i="4"/>
  <c r="I4555" i="4"/>
  <c r="J4555" i="4"/>
  <c r="G4556" i="4"/>
  <c r="H4556" i="4"/>
  <c r="I4556" i="4"/>
  <c r="J4556" i="4"/>
  <c r="G4557" i="4"/>
  <c r="H4557" i="4"/>
  <c r="I4557" i="4"/>
  <c r="J4557" i="4"/>
  <c r="G4558" i="4"/>
  <c r="H4558" i="4"/>
  <c r="I4558" i="4"/>
  <c r="J4558" i="4"/>
  <c r="G4559" i="4"/>
  <c r="H4559" i="4"/>
  <c r="I4559" i="4"/>
  <c r="J4559" i="4"/>
  <c r="G4560" i="4"/>
  <c r="H4560" i="4"/>
  <c r="I4560" i="4"/>
  <c r="J4560" i="4"/>
  <c r="G4561" i="4"/>
  <c r="H4561" i="4"/>
  <c r="I4561" i="4"/>
  <c r="J4561" i="4"/>
  <c r="G4562" i="4"/>
  <c r="H4562" i="4"/>
  <c r="I4562" i="4"/>
  <c r="J4562" i="4"/>
  <c r="G4563" i="4"/>
  <c r="H4563" i="4"/>
  <c r="I4563" i="4"/>
  <c r="J4563" i="4"/>
  <c r="G4564" i="4"/>
  <c r="H4564" i="4"/>
  <c r="I4564" i="4"/>
  <c r="J4564" i="4"/>
  <c r="G4565" i="4"/>
  <c r="H4565" i="4"/>
  <c r="I4565" i="4"/>
  <c r="J4565" i="4"/>
  <c r="G4566" i="4"/>
  <c r="H4566" i="4"/>
  <c r="I4566" i="4"/>
  <c r="J4566" i="4"/>
  <c r="G4567" i="4"/>
  <c r="H4567" i="4"/>
  <c r="I4567" i="4"/>
  <c r="J4567" i="4"/>
  <c r="G4568" i="4"/>
  <c r="H4568" i="4"/>
  <c r="I4568" i="4"/>
  <c r="J4568" i="4"/>
  <c r="G4569" i="4"/>
  <c r="H4569" i="4"/>
  <c r="I4569" i="4"/>
  <c r="J4569" i="4"/>
  <c r="G4570" i="4"/>
  <c r="H4570" i="4"/>
  <c r="I4570" i="4"/>
  <c r="J4570" i="4"/>
  <c r="G4571" i="4"/>
  <c r="H4571" i="4"/>
  <c r="I4571" i="4"/>
  <c r="J4571" i="4"/>
  <c r="G4572" i="4"/>
  <c r="H4572" i="4"/>
  <c r="I4572" i="4"/>
  <c r="J4572" i="4"/>
  <c r="G4573" i="4"/>
  <c r="H4573" i="4"/>
  <c r="I4573" i="4"/>
  <c r="J4573" i="4"/>
  <c r="G4574" i="4"/>
  <c r="H4574" i="4"/>
  <c r="I4574" i="4"/>
  <c r="J4574" i="4"/>
  <c r="G4575" i="4"/>
  <c r="H4575" i="4"/>
  <c r="I4575" i="4"/>
  <c r="J4575" i="4"/>
  <c r="G4576" i="4"/>
  <c r="H4576" i="4"/>
  <c r="I4576" i="4"/>
  <c r="J4576" i="4"/>
  <c r="G4577" i="4"/>
  <c r="H4577" i="4"/>
  <c r="I4577" i="4"/>
  <c r="J4577" i="4"/>
  <c r="G4578" i="4"/>
  <c r="H4578" i="4"/>
  <c r="I4578" i="4"/>
  <c r="J4578" i="4"/>
  <c r="G4579" i="4"/>
  <c r="H4579" i="4"/>
  <c r="I4579" i="4"/>
  <c r="J4579" i="4"/>
  <c r="G4580" i="4"/>
  <c r="H4580" i="4"/>
  <c r="I4580" i="4"/>
  <c r="J4580" i="4"/>
  <c r="G4581" i="4"/>
  <c r="H4581" i="4"/>
  <c r="I4581" i="4"/>
  <c r="J4581" i="4"/>
  <c r="G4582" i="4"/>
  <c r="H4582" i="4"/>
  <c r="I4582" i="4"/>
  <c r="J4582" i="4"/>
  <c r="G4583" i="4"/>
  <c r="H4583" i="4"/>
  <c r="I4583" i="4"/>
  <c r="J4583" i="4"/>
  <c r="G4584" i="4"/>
  <c r="H4584" i="4"/>
  <c r="I4584" i="4"/>
  <c r="J4584" i="4"/>
  <c r="G4585" i="4"/>
  <c r="H4585" i="4"/>
  <c r="I4585" i="4"/>
  <c r="J4585" i="4"/>
  <c r="G4586" i="4"/>
  <c r="H4586" i="4"/>
  <c r="I4586" i="4"/>
  <c r="J4586" i="4"/>
  <c r="G4587" i="4"/>
  <c r="H4587" i="4"/>
  <c r="I4587" i="4"/>
  <c r="J4587" i="4"/>
  <c r="G4588" i="4"/>
  <c r="H4588" i="4"/>
  <c r="I4588" i="4"/>
  <c r="J4588" i="4"/>
  <c r="G4589" i="4"/>
  <c r="H4589" i="4"/>
  <c r="I4589" i="4"/>
  <c r="J4589" i="4"/>
  <c r="G4590" i="4"/>
  <c r="H4590" i="4"/>
  <c r="I4590" i="4"/>
  <c r="J4590" i="4"/>
  <c r="G4591" i="4"/>
  <c r="H4591" i="4"/>
  <c r="I4591" i="4"/>
  <c r="J4591" i="4"/>
  <c r="G4592" i="4"/>
  <c r="H4592" i="4"/>
  <c r="I4592" i="4"/>
  <c r="J4592" i="4"/>
  <c r="G4593" i="4"/>
  <c r="H4593" i="4"/>
  <c r="I4593" i="4"/>
  <c r="J4593" i="4"/>
  <c r="G4594" i="4"/>
  <c r="H4594" i="4"/>
  <c r="I4594" i="4"/>
  <c r="J4594" i="4"/>
  <c r="G4595" i="4"/>
  <c r="H4595" i="4"/>
  <c r="I4595" i="4"/>
  <c r="J4595" i="4"/>
  <c r="G4596" i="4"/>
  <c r="H4596" i="4"/>
  <c r="I4596" i="4"/>
  <c r="J4596" i="4"/>
  <c r="G4597" i="4"/>
  <c r="H4597" i="4"/>
  <c r="I4597" i="4"/>
  <c r="J4597" i="4"/>
  <c r="G4598" i="4"/>
  <c r="H4598" i="4"/>
  <c r="I4598" i="4"/>
  <c r="J4598" i="4"/>
  <c r="G4599" i="4"/>
  <c r="H4599" i="4"/>
  <c r="I4599" i="4"/>
  <c r="J4599" i="4"/>
  <c r="G4600" i="4"/>
  <c r="H4600" i="4"/>
  <c r="I4600" i="4"/>
  <c r="J4600" i="4"/>
  <c r="G4601" i="4"/>
  <c r="H4601" i="4"/>
  <c r="I4601" i="4"/>
  <c r="J4601" i="4"/>
  <c r="G4602" i="4"/>
  <c r="H4602" i="4"/>
  <c r="I4602" i="4"/>
  <c r="J4602" i="4"/>
  <c r="G4603" i="4"/>
  <c r="H4603" i="4"/>
  <c r="I4603" i="4"/>
  <c r="J4603" i="4"/>
  <c r="G4604" i="4"/>
  <c r="H4604" i="4"/>
  <c r="I4604" i="4"/>
  <c r="J4604" i="4"/>
  <c r="G4605" i="4"/>
  <c r="H4605" i="4"/>
  <c r="I4605" i="4"/>
  <c r="J4605" i="4"/>
  <c r="G4606" i="4"/>
  <c r="H4606" i="4"/>
  <c r="I4606" i="4"/>
  <c r="J4606" i="4"/>
  <c r="G4607" i="4"/>
  <c r="H4607" i="4"/>
  <c r="I4607" i="4"/>
  <c r="J4607" i="4"/>
  <c r="G4608" i="4"/>
  <c r="H4608" i="4"/>
  <c r="I4608" i="4"/>
  <c r="J4608" i="4"/>
  <c r="G4609" i="4"/>
  <c r="H4609" i="4"/>
  <c r="I4609" i="4"/>
  <c r="J4609" i="4"/>
  <c r="G4610" i="4"/>
  <c r="H4610" i="4"/>
  <c r="I4610" i="4"/>
  <c r="J4610" i="4"/>
  <c r="G4611" i="4"/>
  <c r="H4611" i="4"/>
  <c r="I4611" i="4"/>
  <c r="J4611" i="4"/>
  <c r="G4612" i="4"/>
  <c r="H4612" i="4"/>
  <c r="I4612" i="4"/>
  <c r="J4612" i="4"/>
  <c r="G4613" i="4"/>
  <c r="H4613" i="4"/>
  <c r="I4613" i="4"/>
  <c r="J4613" i="4"/>
  <c r="G4614" i="4"/>
  <c r="H4614" i="4"/>
  <c r="I4614" i="4"/>
  <c r="J4614" i="4"/>
  <c r="G4615" i="4"/>
  <c r="H4615" i="4"/>
  <c r="I4615" i="4"/>
  <c r="J4615" i="4"/>
  <c r="G4616" i="4"/>
  <c r="H4616" i="4"/>
  <c r="I4616" i="4"/>
  <c r="J4616" i="4"/>
  <c r="G4617" i="4"/>
  <c r="H4617" i="4"/>
  <c r="I4617" i="4"/>
  <c r="J4617" i="4"/>
  <c r="G4618" i="4"/>
  <c r="H4618" i="4"/>
  <c r="I4618" i="4"/>
  <c r="J4618" i="4"/>
  <c r="H4619" i="4"/>
  <c r="I4619" i="4"/>
  <c r="J4619" i="4"/>
  <c r="G4620" i="4"/>
  <c r="H4620" i="4"/>
  <c r="I4620" i="4"/>
  <c r="J4620" i="4"/>
  <c r="G4621" i="4"/>
  <c r="H4621" i="4"/>
  <c r="I4621" i="4"/>
  <c r="J4621" i="4"/>
  <c r="G4622" i="4"/>
  <c r="H4622" i="4"/>
  <c r="I4622" i="4"/>
  <c r="J4622" i="4"/>
  <c r="G4623" i="4"/>
  <c r="H4623" i="4"/>
  <c r="I4623" i="4"/>
  <c r="J4623" i="4"/>
  <c r="G4624" i="4"/>
  <c r="H4624" i="4"/>
  <c r="I4624" i="4"/>
  <c r="J4624" i="4"/>
  <c r="G4625" i="4"/>
  <c r="H4625" i="4"/>
  <c r="I4625" i="4"/>
  <c r="J4625" i="4"/>
  <c r="G4626" i="4"/>
  <c r="H4626" i="4"/>
  <c r="I4626" i="4"/>
  <c r="J4626" i="4"/>
  <c r="G4627" i="4"/>
  <c r="H4627" i="4"/>
  <c r="I4627" i="4"/>
  <c r="J4627" i="4"/>
  <c r="G4628" i="4"/>
  <c r="H4628" i="4"/>
  <c r="I4628" i="4"/>
  <c r="J4628" i="4"/>
  <c r="G4629" i="4"/>
  <c r="H4629" i="4"/>
  <c r="I4629" i="4"/>
  <c r="J4629" i="4"/>
  <c r="G4630" i="4"/>
  <c r="H4630" i="4"/>
  <c r="I4630" i="4"/>
  <c r="J4630" i="4"/>
  <c r="G4631" i="4"/>
  <c r="H4631" i="4"/>
  <c r="I4631" i="4"/>
  <c r="J4631" i="4"/>
  <c r="G4632" i="4"/>
  <c r="H4632" i="4"/>
  <c r="I4632" i="4"/>
  <c r="J4632" i="4"/>
  <c r="G4633" i="4"/>
  <c r="H4633" i="4"/>
  <c r="I4633" i="4"/>
  <c r="J4633" i="4"/>
  <c r="G4634" i="4"/>
  <c r="H4634" i="4"/>
  <c r="I4634" i="4"/>
  <c r="J4634" i="4"/>
  <c r="G4635" i="4"/>
  <c r="H4635" i="4"/>
  <c r="I4635" i="4"/>
  <c r="J4635" i="4"/>
  <c r="G4636" i="4"/>
  <c r="H4636" i="4"/>
  <c r="I4636" i="4"/>
  <c r="J4636" i="4"/>
  <c r="G4637" i="4"/>
  <c r="H4637" i="4"/>
  <c r="I4637" i="4"/>
  <c r="J4637" i="4"/>
  <c r="G4638" i="4"/>
  <c r="H4638" i="4"/>
  <c r="I4638" i="4"/>
  <c r="J4638" i="4"/>
  <c r="G4639" i="4"/>
  <c r="H4639" i="4"/>
  <c r="I4639" i="4"/>
  <c r="J4639" i="4"/>
  <c r="G4640" i="4"/>
  <c r="H4640" i="4"/>
  <c r="I4640" i="4"/>
  <c r="J4640" i="4"/>
  <c r="G4641" i="4"/>
  <c r="H4641" i="4"/>
  <c r="I4641" i="4"/>
  <c r="J4641" i="4"/>
  <c r="G4642" i="4"/>
  <c r="H4642" i="4"/>
  <c r="I4642" i="4"/>
  <c r="J4642" i="4"/>
  <c r="G4643" i="4"/>
  <c r="H4643" i="4"/>
  <c r="I4643" i="4"/>
  <c r="J4643" i="4"/>
  <c r="G4644" i="4"/>
  <c r="H4644" i="4"/>
  <c r="I4644" i="4"/>
  <c r="J4644" i="4"/>
  <c r="G4645" i="4"/>
  <c r="H4645" i="4"/>
  <c r="I4645" i="4"/>
  <c r="J4645" i="4"/>
  <c r="G4646" i="4"/>
  <c r="H4646" i="4"/>
  <c r="I4646" i="4"/>
  <c r="J4646" i="4"/>
  <c r="G4647" i="4"/>
  <c r="H4647" i="4"/>
  <c r="I4647" i="4"/>
  <c r="J4647" i="4"/>
  <c r="G4648" i="4"/>
  <c r="H4648" i="4"/>
  <c r="I4648" i="4"/>
  <c r="J4648" i="4"/>
  <c r="G4649" i="4"/>
  <c r="H4649" i="4"/>
  <c r="I4649" i="4"/>
  <c r="J4649" i="4"/>
  <c r="G4650" i="4"/>
  <c r="H4650" i="4"/>
  <c r="I4650" i="4"/>
  <c r="J4650" i="4"/>
  <c r="G4651" i="4"/>
  <c r="H4651" i="4"/>
  <c r="I4651" i="4"/>
  <c r="J4651" i="4"/>
  <c r="G4652" i="4"/>
  <c r="H4652" i="4"/>
  <c r="I4652" i="4"/>
  <c r="J4652" i="4"/>
  <c r="G4653" i="4"/>
  <c r="H4653" i="4"/>
  <c r="I4653" i="4"/>
  <c r="J4653" i="4"/>
  <c r="G4654" i="4"/>
  <c r="H4654" i="4"/>
  <c r="I4654" i="4"/>
  <c r="J4654" i="4"/>
  <c r="G4655" i="4"/>
  <c r="H4655" i="4"/>
  <c r="I4655" i="4"/>
  <c r="J4655" i="4"/>
  <c r="G4656" i="4"/>
  <c r="H4656" i="4"/>
  <c r="I4656" i="4"/>
  <c r="J4656" i="4"/>
  <c r="G4657" i="4"/>
  <c r="H4657" i="4"/>
  <c r="I4657" i="4"/>
  <c r="J4657" i="4"/>
  <c r="G4658" i="4"/>
  <c r="H4658" i="4"/>
  <c r="I4658" i="4"/>
  <c r="J4658" i="4"/>
  <c r="G4659" i="4"/>
  <c r="H4659" i="4"/>
  <c r="I4659" i="4"/>
  <c r="J4659" i="4"/>
  <c r="G4660" i="4"/>
  <c r="H4660" i="4"/>
  <c r="I4660" i="4"/>
  <c r="J4660" i="4"/>
  <c r="G4661" i="4"/>
  <c r="H4661" i="4"/>
  <c r="I4661" i="4"/>
  <c r="J4661" i="4"/>
  <c r="G4662" i="4"/>
  <c r="H4662" i="4"/>
  <c r="I4662" i="4"/>
  <c r="J4662" i="4"/>
  <c r="G4663" i="4"/>
  <c r="H4663" i="4"/>
  <c r="I4663" i="4"/>
  <c r="J4663" i="4"/>
  <c r="G4664" i="4"/>
  <c r="H4664" i="4"/>
  <c r="I4664" i="4"/>
  <c r="J4664" i="4"/>
  <c r="G4665" i="4"/>
  <c r="H4665" i="4"/>
  <c r="I4665" i="4"/>
  <c r="J4665" i="4"/>
  <c r="G4666" i="4"/>
  <c r="H4666" i="4"/>
  <c r="I4666" i="4"/>
  <c r="J4666" i="4"/>
  <c r="G4667" i="4"/>
  <c r="H4667" i="4"/>
  <c r="I4667" i="4"/>
  <c r="J4667" i="4"/>
  <c r="G4668" i="4"/>
  <c r="H4668" i="4"/>
  <c r="I4668" i="4"/>
  <c r="J4668" i="4"/>
  <c r="G4669" i="4"/>
  <c r="H4669" i="4"/>
  <c r="I4669" i="4"/>
  <c r="J4669" i="4"/>
  <c r="G4670" i="4"/>
  <c r="H4670" i="4"/>
  <c r="I4670" i="4"/>
  <c r="J4670" i="4"/>
  <c r="G4671" i="4"/>
  <c r="H4671" i="4"/>
  <c r="I4671" i="4"/>
  <c r="J4671" i="4"/>
  <c r="G4672" i="4"/>
  <c r="H4672" i="4"/>
  <c r="I4672" i="4"/>
  <c r="J4672" i="4"/>
  <c r="G4673" i="4"/>
  <c r="H4673" i="4"/>
  <c r="I4673" i="4"/>
  <c r="J4673" i="4"/>
  <c r="G4674" i="4"/>
  <c r="H4674" i="4"/>
  <c r="I4674" i="4"/>
  <c r="J4674" i="4"/>
  <c r="G4675" i="4"/>
  <c r="H4675" i="4"/>
  <c r="I4675" i="4"/>
  <c r="J4675" i="4"/>
  <c r="G4676" i="4"/>
  <c r="H4676" i="4"/>
  <c r="I4676" i="4"/>
  <c r="J4676" i="4"/>
  <c r="G4677" i="4"/>
  <c r="H4677" i="4"/>
  <c r="I4677" i="4"/>
  <c r="J4677" i="4"/>
  <c r="G4678" i="4"/>
  <c r="H4678" i="4"/>
  <c r="I4678" i="4"/>
  <c r="J4678" i="4"/>
  <c r="G4679" i="4"/>
  <c r="H4679" i="4"/>
  <c r="I4679" i="4"/>
  <c r="J4679" i="4"/>
  <c r="G4680" i="4"/>
  <c r="H4680" i="4"/>
  <c r="I4680" i="4"/>
  <c r="J4680" i="4"/>
  <c r="G4681" i="4"/>
  <c r="H4681" i="4"/>
  <c r="I4681" i="4"/>
  <c r="J4681" i="4"/>
  <c r="G4682" i="4"/>
  <c r="H4682" i="4"/>
  <c r="I4682" i="4"/>
  <c r="J4682" i="4"/>
  <c r="G4683" i="4"/>
  <c r="H4683" i="4"/>
  <c r="I4683" i="4"/>
  <c r="J4683" i="4"/>
  <c r="G4684" i="4"/>
  <c r="H4684" i="4"/>
  <c r="I4684" i="4"/>
  <c r="J4684" i="4"/>
  <c r="G4685" i="4"/>
  <c r="H4685" i="4"/>
  <c r="I4685" i="4"/>
  <c r="J4685" i="4"/>
  <c r="G4686" i="4"/>
  <c r="H4686" i="4"/>
  <c r="I4686" i="4"/>
  <c r="J4686" i="4"/>
  <c r="G4687" i="4"/>
  <c r="H4687" i="4"/>
  <c r="I4687" i="4"/>
  <c r="J4687" i="4"/>
  <c r="G4688" i="4"/>
  <c r="H4688" i="4"/>
  <c r="I4688" i="4"/>
  <c r="J4688" i="4"/>
  <c r="G4689" i="4"/>
  <c r="H4689" i="4"/>
  <c r="I4689" i="4"/>
  <c r="J4689" i="4"/>
  <c r="G4690" i="4"/>
  <c r="H4690" i="4"/>
  <c r="I4690" i="4"/>
  <c r="J4690" i="4"/>
  <c r="G4691" i="4"/>
  <c r="H4691" i="4"/>
  <c r="I4691" i="4"/>
  <c r="J4691" i="4"/>
  <c r="G4692" i="4"/>
  <c r="H4692" i="4"/>
  <c r="I4692" i="4"/>
  <c r="J4692" i="4"/>
  <c r="G4693" i="4"/>
  <c r="H4693" i="4"/>
  <c r="I4693" i="4"/>
  <c r="J4693" i="4"/>
  <c r="G4694" i="4"/>
  <c r="H4694" i="4"/>
  <c r="I4694" i="4"/>
  <c r="J4694" i="4"/>
  <c r="G4695" i="4"/>
  <c r="H4695" i="4"/>
  <c r="I4695" i="4"/>
  <c r="J4695" i="4"/>
  <c r="G4696" i="4"/>
  <c r="H4696" i="4"/>
  <c r="I4696" i="4"/>
  <c r="J4696" i="4"/>
  <c r="G4697" i="4"/>
  <c r="H4697" i="4"/>
  <c r="I4697" i="4"/>
  <c r="J4697" i="4"/>
  <c r="G4698" i="4"/>
  <c r="H4698" i="4"/>
  <c r="I4698" i="4"/>
  <c r="J4698" i="4"/>
  <c r="G4699" i="4"/>
  <c r="H4699" i="4"/>
  <c r="I4699" i="4"/>
  <c r="J4699" i="4"/>
  <c r="G4700" i="4"/>
  <c r="H4700" i="4"/>
  <c r="I4700" i="4"/>
  <c r="J4700" i="4"/>
  <c r="G4701" i="4"/>
  <c r="H4701" i="4"/>
  <c r="I4701" i="4"/>
  <c r="J4701" i="4"/>
  <c r="G4702" i="4"/>
  <c r="H4702" i="4"/>
  <c r="I4702" i="4"/>
  <c r="J4702" i="4"/>
  <c r="G4703" i="4"/>
  <c r="H4703" i="4"/>
  <c r="I4703" i="4"/>
  <c r="J4703" i="4"/>
  <c r="G4704" i="4"/>
  <c r="H4704" i="4"/>
  <c r="I4704" i="4"/>
  <c r="J4704" i="4"/>
  <c r="G4705" i="4"/>
  <c r="H4705" i="4"/>
  <c r="I4705" i="4"/>
  <c r="J4705" i="4"/>
  <c r="G4706" i="4"/>
  <c r="H4706" i="4"/>
  <c r="I4706" i="4"/>
  <c r="J4706" i="4"/>
  <c r="G4707" i="4"/>
  <c r="H4707" i="4"/>
  <c r="I4707" i="4"/>
  <c r="J4707" i="4"/>
  <c r="G4708" i="4"/>
  <c r="H4708" i="4"/>
  <c r="I4708" i="4"/>
  <c r="J4708" i="4"/>
  <c r="G4709" i="4"/>
  <c r="H4709" i="4"/>
  <c r="I4709" i="4"/>
  <c r="J4709" i="4"/>
  <c r="G4710" i="4"/>
  <c r="H4710" i="4"/>
  <c r="I4710" i="4"/>
  <c r="J4710" i="4"/>
  <c r="G4711" i="4"/>
  <c r="H4711" i="4"/>
  <c r="I4711" i="4"/>
  <c r="J4711" i="4"/>
  <c r="G4712" i="4"/>
  <c r="H4712" i="4"/>
  <c r="I4712" i="4"/>
  <c r="J4712" i="4"/>
  <c r="G4713" i="4"/>
  <c r="H4713" i="4"/>
  <c r="I4713" i="4"/>
  <c r="J4713" i="4"/>
  <c r="G4714" i="4"/>
  <c r="H4714" i="4"/>
  <c r="I4714" i="4"/>
  <c r="J4714" i="4"/>
  <c r="G4715" i="4"/>
  <c r="H4715" i="4"/>
  <c r="I4715" i="4"/>
  <c r="J4715" i="4"/>
  <c r="G4716" i="4"/>
  <c r="H4716" i="4"/>
  <c r="I4716" i="4"/>
  <c r="J4716" i="4"/>
  <c r="G4717" i="4"/>
  <c r="H4717" i="4"/>
  <c r="I4717" i="4"/>
  <c r="J4717" i="4"/>
  <c r="G4718" i="4"/>
  <c r="H4718" i="4"/>
  <c r="I4718" i="4"/>
  <c r="J4718" i="4"/>
  <c r="G4719" i="4"/>
  <c r="H4719" i="4"/>
  <c r="I4719" i="4"/>
  <c r="J4719" i="4"/>
  <c r="G4720" i="4"/>
  <c r="H4720" i="4"/>
  <c r="I4720" i="4"/>
  <c r="J4720" i="4"/>
  <c r="G4721" i="4"/>
  <c r="H4721" i="4"/>
  <c r="I4721" i="4"/>
  <c r="J4721" i="4"/>
  <c r="G4722" i="4"/>
  <c r="H4722" i="4"/>
  <c r="I4722" i="4"/>
  <c r="J4722" i="4"/>
  <c r="G4723" i="4"/>
  <c r="H4723" i="4"/>
  <c r="I4723" i="4"/>
  <c r="J4723" i="4"/>
  <c r="G4724" i="4"/>
  <c r="H4724" i="4"/>
  <c r="I4724" i="4"/>
  <c r="J4724" i="4"/>
  <c r="G4725" i="4"/>
  <c r="H4725" i="4"/>
  <c r="I4725" i="4"/>
  <c r="J4725" i="4"/>
  <c r="G4726" i="4"/>
  <c r="H4726" i="4"/>
  <c r="I4726" i="4"/>
  <c r="J4726" i="4"/>
  <c r="G4727" i="4"/>
  <c r="H4727" i="4"/>
  <c r="I4727" i="4"/>
  <c r="J4727" i="4"/>
  <c r="G4728" i="4"/>
  <c r="H4728" i="4"/>
  <c r="I4728" i="4"/>
  <c r="J4728" i="4"/>
  <c r="G4729" i="4"/>
  <c r="H4729" i="4"/>
  <c r="I4729" i="4"/>
  <c r="J4729" i="4"/>
  <c r="G4730" i="4"/>
  <c r="H4730" i="4"/>
  <c r="I4730" i="4"/>
  <c r="J4730" i="4"/>
  <c r="G4731" i="4"/>
  <c r="H4731" i="4"/>
  <c r="I4731" i="4"/>
  <c r="J4731" i="4"/>
  <c r="G4732" i="4"/>
  <c r="H4732" i="4"/>
  <c r="I4732" i="4"/>
  <c r="J4732" i="4"/>
  <c r="G4733" i="4"/>
  <c r="H4733" i="4"/>
  <c r="I4733" i="4"/>
  <c r="J4733" i="4"/>
  <c r="G4734" i="4"/>
  <c r="H4734" i="4"/>
  <c r="I4734" i="4"/>
  <c r="J4734" i="4"/>
  <c r="G4735" i="4"/>
  <c r="H4735" i="4"/>
  <c r="I4735" i="4"/>
  <c r="J4735" i="4"/>
  <c r="G4736" i="4"/>
  <c r="H4736" i="4"/>
  <c r="I4736" i="4"/>
  <c r="J4736" i="4"/>
  <c r="G4737" i="4"/>
  <c r="H4737" i="4"/>
  <c r="I4737" i="4"/>
  <c r="J4737" i="4"/>
  <c r="G4738" i="4"/>
  <c r="H4738" i="4"/>
  <c r="I4738" i="4"/>
  <c r="J4738" i="4"/>
  <c r="G4739" i="4"/>
  <c r="H4739" i="4"/>
  <c r="I4739" i="4"/>
  <c r="J4739" i="4"/>
  <c r="G4740" i="4"/>
  <c r="H4740" i="4"/>
  <c r="I4740" i="4"/>
  <c r="J4740" i="4"/>
  <c r="G4741" i="4"/>
  <c r="H4741" i="4"/>
  <c r="I4741" i="4"/>
  <c r="J4741" i="4"/>
  <c r="G4742" i="4"/>
  <c r="H4742" i="4"/>
  <c r="I4742" i="4"/>
  <c r="J4742" i="4"/>
  <c r="G4743" i="4"/>
  <c r="H4743" i="4"/>
  <c r="I4743" i="4"/>
  <c r="J4743" i="4"/>
  <c r="G4744" i="4"/>
  <c r="H4744" i="4"/>
  <c r="I4744" i="4"/>
  <c r="J4744" i="4"/>
  <c r="G4745" i="4"/>
  <c r="H4745" i="4"/>
  <c r="I4745" i="4"/>
  <c r="J4745" i="4"/>
  <c r="G4746" i="4"/>
  <c r="H4746" i="4"/>
  <c r="I4746" i="4"/>
  <c r="J4746" i="4"/>
  <c r="G4747" i="4"/>
  <c r="H4747" i="4"/>
  <c r="I4747" i="4"/>
  <c r="J4747" i="4"/>
  <c r="G4748" i="4"/>
  <c r="H4748" i="4"/>
  <c r="I4748" i="4"/>
  <c r="J4748" i="4"/>
  <c r="G4749" i="4"/>
  <c r="H4749" i="4"/>
  <c r="I4749" i="4"/>
  <c r="J4749" i="4"/>
  <c r="G4750" i="4"/>
  <c r="H4750" i="4"/>
  <c r="I4750" i="4"/>
  <c r="J4750" i="4"/>
  <c r="G4751" i="4"/>
  <c r="H4751" i="4"/>
  <c r="I4751" i="4"/>
  <c r="J4751" i="4"/>
  <c r="G4752" i="4"/>
  <c r="H4752" i="4"/>
  <c r="I4752" i="4"/>
  <c r="J4752" i="4"/>
  <c r="G4753" i="4"/>
  <c r="H4753" i="4"/>
  <c r="I4753" i="4"/>
  <c r="J4753" i="4"/>
  <c r="G4754" i="4"/>
  <c r="H4754" i="4"/>
  <c r="I4754" i="4"/>
  <c r="J4754" i="4"/>
  <c r="G4755" i="4"/>
  <c r="H4755" i="4"/>
  <c r="I4755" i="4"/>
  <c r="J4755" i="4"/>
  <c r="G4756" i="4"/>
  <c r="H4756" i="4"/>
  <c r="I4756" i="4"/>
  <c r="J4756" i="4"/>
  <c r="G4757" i="4"/>
  <c r="H4757" i="4"/>
  <c r="I4757" i="4"/>
  <c r="J4757" i="4"/>
  <c r="G4758" i="4"/>
  <c r="H4758" i="4"/>
  <c r="I4758" i="4"/>
  <c r="J4758" i="4"/>
  <c r="G4759" i="4"/>
  <c r="H4759" i="4"/>
  <c r="I4759" i="4"/>
  <c r="J4759" i="4"/>
  <c r="G4760" i="4"/>
  <c r="H4760" i="4"/>
  <c r="I4760" i="4"/>
  <c r="J4760" i="4"/>
  <c r="G4761" i="4"/>
  <c r="H4761" i="4"/>
  <c r="I4761" i="4"/>
  <c r="J4761" i="4"/>
  <c r="G4762" i="4"/>
  <c r="H4762" i="4"/>
  <c r="I4762" i="4"/>
  <c r="J4762" i="4"/>
  <c r="G4763" i="4"/>
  <c r="H4763" i="4"/>
  <c r="I4763" i="4"/>
  <c r="J4763" i="4"/>
  <c r="G4764" i="4"/>
  <c r="H4764" i="4"/>
  <c r="I4764" i="4"/>
  <c r="J4764" i="4"/>
  <c r="G4765" i="4"/>
  <c r="H4765" i="4"/>
  <c r="I4765" i="4"/>
  <c r="J4765" i="4"/>
  <c r="G4766" i="4"/>
  <c r="H4766" i="4"/>
  <c r="I4766" i="4"/>
  <c r="J4766" i="4"/>
  <c r="G4767" i="4"/>
  <c r="H4767" i="4"/>
  <c r="I4767" i="4"/>
  <c r="J4767" i="4"/>
  <c r="G4768" i="4"/>
  <c r="H4768" i="4"/>
  <c r="I4768" i="4"/>
  <c r="J4768" i="4"/>
  <c r="G4769" i="4"/>
  <c r="H4769" i="4"/>
  <c r="I4769" i="4"/>
  <c r="J4769" i="4"/>
  <c r="G4770" i="4"/>
  <c r="H4770" i="4"/>
  <c r="I4770" i="4"/>
  <c r="J4770" i="4"/>
  <c r="G4771" i="4"/>
  <c r="H4771" i="4"/>
  <c r="I4771" i="4"/>
  <c r="J4771" i="4"/>
  <c r="G4772" i="4"/>
  <c r="H4772" i="4"/>
  <c r="I4772" i="4"/>
  <c r="J4772" i="4"/>
  <c r="G4773" i="4"/>
  <c r="H4773" i="4"/>
  <c r="I4773" i="4"/>
  <c r="J4773" i="4"/>
  <c r="G4774" i="4"/>
  <c r="H4774" i="4"/>
  <c r="I4774" i="4"/>
  <c r="J4774" i="4"/>
  <c r="G4775" i="4"/>
  <c r="H4775" i="4"/>
  <c r="I4775" i="4"/>
  <c r="J4775" i="4"/>
  <c r="G4776" i="4"/>
  <c r="H4776" i="4"/>
  <c r="I4776" i="4"/>
  <c r="J4776" i="4"/>
  <c r="G4777" i="4"/>
  <c r="H4777" i="4"/>
  <c r="I4777" i="4"/>
  <c r="J4777" i="4"/>
  <c r="G4778" i="4"/>
  <c r="H4778" i="4"/>
  <c r="I4778" i="4"/>
  <c r="J4778" i="4"/>
  <c r="G4779" i="4"/>
  <c r="H4779" i="4"/>
  <c r="I4779" i="4"/>
  <c r="J4779" i="4"/>
  <c r="G4780" i="4"/>
  <c r="H4780" i="4"/>
  <c r="I4780" i="4"/>
  <c r="J4780" i="4"/>
  <c r="G4781" i="4"/>
  <c r="H4781" i="4"/>
  <c r="I4781" i="4"/>
  <c r="J4781" i="4"/>
  <c r="G4782" i="4"/>
  <c r="H4782" i="4"/>
  <c r="I4782" i="4"/>
  <c r="J4782" i="4"/>
  <c r="G4783" i="4"/>
  <c r="H4783" i="4"/>
  <c r="I4783" i="4"/>
  <c r="J4783" i="4"/>
  <c r="G4784" i="4"/>
  <c r="H4784" i="4"/>
  <c r="I4784" i="4"/>
  <c r="J4784" i="4"/>
  <c r="G4785" i="4"/>
  <c r="H4785" i="4"/>
  <c r="I4785" i="4"/>
  <c r="J4785" i="4"/>
  <c r="G4786" i="4"/>
  <c r="H4786" i="4"/>
  <c r="I4786" i="4"/>
  <c r="J4786" i="4"/>
  <c r="G4787" i="4"/>
  <c r="H4787" i="4"/>
  <c r="I4787" i="4"/>
  <c r="J4787" i="4"/>
  <c r="G4788" i="4"/>
  <c r="H4788" i="4"/>
  <c r="I4788" i="4"/>
  <c r="J4788" i="4"/>
  <c r="G4789" i="4"/>
  <c r="H4789" i="4"/>
  <c r="I4789" i="4"/>
  <c r="J4789" i="4"/>
  <c r="G4790" i="4"/>
  <c r="H4790" i="4"/>
  <c r="I4790" i="4"/>
  <c r="J4790" i="4"/>
  <c r="G4791" i="4"/>
  <c r="H4791" i="4"/>
  <c r="I4791" i="4"/>
  <c r="J4791" i="4"/>
  <c r="G4792" i="4"/>
  <c r="H4792" i="4"/>
  <c r="I4792" i="4"/>
  <c r="J4792" i="4"/>
  <c r="G4793" i="4"/>
  <c r="H4793" i="4"/>
  <c r="I4793" i="4"/>
  <c r="J4793" i="4"/>
  <c r="G4794" i="4"/>
  <c r="H4794" i="4"/>
  <c r="I4794" i="4"/>
  <c r="J4794" i="4"/>
  <c r="G4795" i="4"/>
  <c r="H4795" i="4"/>
  <c r="I4795" i="4"/>
  <c r="J4795" i="4"/>
  <c r="G4796" i="4"/>
  <c r="H4796" i="4"/>
  <c r="I4796" i="4"/>
  <c r="J4796" i="4"/>
  <c r="G4797" i="4"/>
  <c r="H4797" i="4"/>
  <c r="I4797" i="4"/>
  <c r="J4797" i="4"/>
  <c r="G4798" i="4"/>
  <c r="H4798" i="4"/>
  <c r="I4798" i="4"/>
  <c r="J4798" i="4"/>
  <c r="G4799" i="4"/>
  <c r="H4799" i="4"/>
  <c r="I4799" i="4"/>
  <c r="J4799" i="4"/>
  <c r="G4800" i="4"/>
  <c r="H4800" i="4"/>
  <c r="I4800" i="4"/>
  <c r="J4800" i="4"/>
  <c r="G4801" i="4"/>
  <c r="H4801" i="4"/>
  <c r="I4801" i="4"/>
  <c r="J4801" i="4"/>
  <c r="G4802" i="4"/>
  <c r="H4802" i="4"/>
  <c r="I4802" i="4"/>
  <c r="J4802" i="4"/>
  <c r="G4803" i="4"/>
  <c r="H4803" i="4"/>
  <c r="I4803" i="4"/>
  <c r="J4803" i="4"/>
  <c r="G4804" i="4"/>
  <c r="H4804" i="4"/>
  <c r="I4804" i="4"/>
  <c r="J4804" i="4"/>
  <c r="G4805" i="4"/>
  <c r="H4805" i="4"/>
  <c r="I4805" i="4"/>
  <c r="J4805" i="4"/>
  <c r="G4806" i="4"/>
  <c r="H4806" i="4"/>
  <c r="I4806" i="4"/>
  <c r="J4806" i="4"/>
  <c r="G4807" i="4"/>
  <c r="H4807" i="4"/>
  <c r="I4807" i="4"/>
  <c r="J4807" i="4"/>
  <c r="G4808" i="4"/>
  <c r="H4808" i="4"/>
  <c r="I4808" i="4"/>
  <c r="J4808" i="4"/>
  <c r="G4809" i="4"/>
  <c r="H4809" i="4"/>
  <c r="I4809" i="4"/>
  <c r="J4809" i="4"/>
  <c r="G4810" i="4"/>
  <c r="H4810" i="4"/>
  <c r="I4810" i="4"/>
  <c r="J4810" i="4"/>
  <c r="G4811" i="4"/>
  <c r="H4811" i="4"/>
  <c r="I4811" i="4"/>
  <c r="J4811" i="4"/>
  <c r="G4812" i="4"/>
  <c r="H4812" i="4"/>
  <c r="I4812" i="4"/>
  <c r="J4812" i="4"/>
  <c r="G4813" i="4"/>
  <c r="H4813" i="4"/>
  <c r="I4813" i="4"/>
  <c r="J4813" i="4"/>
  <c r="G4814" i="4"/>
  <c r="H4814" i="4"/>
  <c r="I4814" i="4"/>
  <c r="J4814" i="4"/>
  <c r="G4815" i="4"/>
  <c r="H4815" i="4"/>
  <c r="I4815" i="4"/>
  <c r="J4815" i="4"/>
  <c r="G4816" i="4"/>
  <c r="H4816" i="4"/>
  <c r="I4816" i="4"/>
  <c r="J4816" i="4"/>
  <c r="G4817" i="4"/>
  <c r="H4817" i="4"/>
  <c r="I4817" i="4"/>
  <c r="J4817" i="4"/>
  <c r="G4818" i="4"/>
  <c r="H4818" i="4"/>
  <c r="I4818" i="4"/>
  <c r="J4818" i="4"/>
  <c r="G4819" i="4"/>
  <c r="H4819" i="4"/>
  <c r="I4819" i="4"/>
  <c r="J4819" i="4"/>
  <c r="G4820" i="4"/>
  <c r="H4820" i="4"/>
  <c r="I4820" i="4"/>
  <c r="J4820" i="4"/>
  <c r="G4821" i="4"/>
  <c r="H4821" i="4"/>
  <c r="I4821" i="4"/>
  <c r="J4821" i="4"/>
  <c r="G4822" i="4"/>
  <c r="H4822" i="4"/>
  <c r="I4822" i="4"/>
  <c r="J4822" i="4"/>
  <c r="G4823" i="4"/>
  <c r="H4823" i="4"/>
  <c r="I4823" i="4"/>
  <c r="J4823" i="4"/>
  <c r="G4824" i="4"/>
  <c r="H4824" i="4"/>
  <c r="I4824" i="4"/>
  <c r="J4824" i="4"/>
  <c r="G4825" i="4"/>
  <c r="H4825" i="4"/>
  <c r="I4825" i="4"/>
  <c r="J4825" i="4"/>
  <c r="G4826" i="4"/>
  <c r="H4826" i="4"/>
  <c r="I4826" i="4"/>
  <c r="J4826" i="4"/>
  <c r="G4827" i="4"/>
  <c r="H4827" i="4"/>
  <c r="I4827" i="4"/>
  <c r="J4827" i="4"/>
  <c r="G4828" i="4"/>
  <c r="H4828" i="4"/>
  <c r="I4828" i="4"/>
  <c r="J4828" i="4"/>
  <c r="G4829" i="4"/>
  <c r="H4829" i="4"/>
  <c r="I4829" i="4"/>
  <c r="J4829" i="4"/>
  <c r="G4830" i="4"/>
  <c r="H4830" i="4"/>
  <c r="I4830" i="4"/>
  <c r="J4830" i="4"/>
  <c r="G4831" i="4"/>
  <c r="H4831" i="4"/>
  <c r="I4831" i="4"/>
  <c r="J4831" i="4"/>
  <c r="G4832" i="4"/>
  <c r="H4832" i="4"/>
  <c r="I4832" i="4"/>
  <c r="J4832" i="4"/>
  <c r="G4833" i="4"/>
  <c r="H4833" i="4"/>
  <c r="I4833" i="4"/>
  <c r="J4833" i="4"/>
  <c r="G4834" i="4"/>
  <c r="H4834" i="4"/>
  <c r="I4834" i="4"/>
  <c r="J4834" i="4"/>
  <c r="G4835" i="4"/>
  <c r="H4835" i="4"/>
  <c r="I4835" i="4"/>
  <c r="J4835" i="4"/>
  <c r="G4836" i="4"/>
  <c r="H4836" i="4"/>
  <c r="I4836" i="4"/>
  <c r="J4836" i="4"/>
  <c r="G4837" i="4"/>
  <c r="H4837" i="4"/>
  <c r="I4837" i="4"/>
  <c r="J4837" i="4"/>
  <c r="G4838" i="4"/>
  <c r="H4838" i="4"/>
  <c r="I4838" i="4"/>
  <c r="J4838" i="4"/>
  <c r="G4839" i="4"/>
  <c r="H4839" i="4"/>
  <c r="I4839" i="4"/>
  <c r="J4839" i="4"/>
  <c r="G4840" i="4"/>
  <c r="H4840" i="4"/>
  <c r="I4840" i="4"/>
  <c r="J4840" i="4"/>
  <c r="G4841" i="4"/>
  <c r="H4841" i="4"/>
  <c r="I4841" i="4"/>
  <c r="J4841" i="4"/>
  <c r="G4842" i="4"/>
  <c r="H4842" i="4"/>
  <c r="I4842" i="4"/>
  <c r="J4842" i="4"/>
  <c r="G4843" i="4"/>
  <c r="H4843" i="4"/>
  <c r="I4843" i="4"/>
  <c r="J4843" i="4"/>
  <c r="G4844" i="4"/>
  <c r="H4844" i="4"/>
  <c r="I4844" i="4"/>
  <c r="J4844" i="4"/>
  <c r="G4845" i="4"/>
  <c r="H4845" i="4"/>
  <c r="I4845" i="4"/>
  <c r="J4845" i="4"/>
  <c r="G4846" i="4"/>
  <c r="H4846" i="4"/>
  <c r="I4846" i="4"/>
  <c r="J4846" i="4"/>
  <c r="G4847" i="4"/>
  <c r="H4847" i="4"/>
  <c r="I4847" i="4"/>
  <c r="J4847" i="4"/>
  <c r="G4848" i="4"/>
  <c r="H4848" i="4"/>
  <c r="I4848" i="4"/>
  <c r="J4848" i="4"/>
  <c r="G4849" i="4"/>
  <c r="H4849" i="4"/>
  <c r="I4849" i="4"/>
  <c r="J4849" i="4"/>
  <c r="G4850" i="4"/>
  <c r="H4850" i="4"/>
  <c r="I4850" i="4"/>
  <c r="J4850" i="4"/>
  <c r="G4851" i="4"/>
  <c r="H4851" i="4"/>
  <c r="I4851" i="4"/>
  <c r="J4851" i="4"/>
  <c r="G4852" i="4"/>
  <c r="H4852" i="4"/>
  <c r="I4852" i="4"/>
  <c r="J4852" i="4"/>
  <c r="G4853" i="4"/>
  <c r="H4853" i="4"/>
  <c r="I4853" i="4"/>
  <c r="J4853" i="4"/>
  <c r="G4854" i="4"/>
  <c r="H4854" i="4"/>
  <c r="I4854" i="4"/>
  <c r="J4854" i="4"/>
  <c r="G4855" i="4"/>
  <c r="H4855" i="4"/>
  <c r="I4855" i="4"/>
  <c r="J4855" i="4"/>
  <c r="G4856" i="4"/>
  <c r="H4856" i="4"/>
  <c r="I4856" i="4"/>
  <c r="J4856" i="4"/>
  <c r="G4857" i="4"/>
  <c r="H4857" i="4"/>
  <c r="I4857" i="4"/>
  <c r="J4857" i="4"/>
  <c r="G4858" i="4"/>
  <c r="H4858" i="4"/>
  <c r="I4858" i="4"/>
  <c r="J4858" i="4"/>
  <c r="G4859" i="4"/>
  <c r="H4859" i="4"/>
  <c r="I4859" i="4"/>
  <c r="J4859" i="4"/>
  <c r="G4860" i="4"/>
  <c r="H4860" i="4"/>
  <c r="I4860" i="4"/>
  <c r="J4860" i="4"/>
  <c r="G4861" i="4"/>
  <c r="H4861" i="4"/>
  <c r="I4861" i="4"/>
  <c r="J4861" i="4"/>
  <c r="H4862" i="4"/>
  <c r="I4862" i="4"/>
  <c r="J4862" i="4"/>
  <c r="G4863" i="4"/>
  <c r="H4863" i="4"/>
  <c r="I4863" i="4"/>
  <c r="J4863" i="4"/>
  <c r="G4864" i="4"/>
  <c r="H4864" i="4"/>
  <c r="I4864" i="4"/>
  <c r="J4864" i="4"/>
  <c r="H4865" i="4"/>
  <c r="I4865" i="4"/>
  <c r="J4865" i="4"/>
  <c r="G4866" i="4"/>
  <c r="H4866" i="4"/>
  <c r="I4866" i="4"/>
  <c r="J4866" i="4"/>
  <c r="G4867" i="4"/>
  <c r="H4867" i="4"/>
  <c r="I4867" i="4"/>
  <c r="J4867" i="4"/>
  <c r="G4868" i="4"/>
  <c r="H4868" i="4"/>
  <c r="I4868" i="4"/>
  <c r="J4868" i="4"/>
  <c r="G4869" i="4"/>
  <c r="H4869" i="4"/>
  <c r="I4869" i="4"/>
  <c r="J4869" i="4"/>
  <c r="G4870" i="4"/>
  <c r="H4870" i="4"/>
  <c r="I4870" i="4"/>
  <c r="J4870" i="4"/>
  <c r="G4871" i="4"/>
  <c r="H4871" i="4"/>
  <c r="I4871" i="4"/>
  <c r="J4871" i="4"/>
  <c r="G4872" i="4"/>
  <c r="H4872" i="4"/>
  <c r="I4872" i="4"/>
  <c r="J4872" i="4"/>
  <c r="G4873" i="4"/>
  <c r="H4873" i="4"/>
  <c r="I4873" i="4"/>
  <c r="J4873" i="4"/>
  <c r="G4874" i="4"/>
  <c r="H4874" i="4"/>
  <c r="I4874" i="4"/>
  <c r="J4874" i="4"/>
  <c r="G4875" i="4"/>
  <c r="H4875" i="4"/>
  <c r="I4875" i="4"/>
  <c r="J4875" i="4"/>
  <c r="G4876" i="4"/>
  <c r="H4876" i="4"/>
  <c r="I4876" i="4"/>
  <c r="J4876" i="4"/>
  <c r="G4877" i="4"/>
  <c r="H4877" i="4"/>
  <c r="I4877" i="4"/>
  <c r="J4877" i="4"/>
  <c r="G4878" i="4"/>
  <c r="H4878" i="4"/>
  <c r="I4878" i="4"/>
  <c r="J4878" i="4"/>
  <c r="G4879" i="4"/>
  <c r="H4879" i="4"/>
  <c r="I4879" i="4"/>
  <c r="J4879" i="4"/>
  <c r="G4880" i="4"/>
  <c r="H4880" i="4"/>
  <c r="I4880" i="4"/>
  <c r="J4880" i="4"/>
  <c r="G4881" i="4"/>
  <c r="H4881" i="4"/>
  <c r="I4881" i="4"/>
  <c r="J4881" i="4"/>
  <c r="G4882" i="4"/>
  <c r="H4882" i="4"/>
  <c r="I4882" i="4"/>
  <c r="J4882" i="4"/>
  <c r="G4883" i="4"/>
  <c r="H4883" i="4"/>
  <c r="I4883" i="4"/>
  <c r="J4883" i="4"/>
  <c r="G4884" i="4"/>
  <c r="H4884" i="4"/>
  <c r="I4884" i="4"/>
  <c r="J4884" i="4"/>
  <c r="G4885" i="4"/>
  <c r="H4885" i="4"/>
  <c r="I4885" i="4"/>
  <c r="J4885" i="4"/>
  <c r="G4886" i="4"/>
  <c r="H4886" i="4"/>
  <c r="I4886" i="4"/>
  <c r="J4886" i="4"/>
  <c r="G4887" i="4"/>
  <c r="H4887" i="4"/>
  <c r="I4887" i="4"/>
  <c r="J4887" i="4"/>
  <c r="G4888" i="4"/>
  <c r="H4888" i="4"/>
  <c r="I4888" i="4"/>
  <c r="J4888" i="4"/>
  <c r="G4889" i="4"/>
  <c r="H4889" i="4"/>
  <c r="I4889" i="4"/>
  <c r="J4889" i="4"/>
  <c r="G4890" i="4"/>
  <c r="H4890" i="4"/>
  <c r="I4890" i="4"/>
  <c r="J4890" i="4"/>
  <c r="G4891" i="4"/>
  <c r="H4891" i="4"/>
  <c r="I4891" i="4"/>
  <c r="J4891" i="4"/>
  <c r="G4892" i="4"/>
  <c r="H4892" i="4"/>
  <c r="I4892" i="4"/>
  <c r="J4892" i="4"/>
  <c r="G4893" i="4"/>
  <c r="H4893" i="4"/>
  <c r="I4893" i="4"/>
  <c r="J4893" i="4"/>
  <c r="G4894" i="4"/>
  <c r="H4894" i="4"/>
  <c r="I4894" i="4"/>
  <c r="J4894" i="4"/>
  <c r="G4895" i="4"/>
  <c r="H4895" i="4"/>
  <c r="I4895" i="4"/>
  <c r="J4895" i="4"/>
  <c r="G4896" i="4"/>
  <c r="H4896" i="4"/>
  <c r="I4896" i="4"/>
  <c r="J4896" i="4"/>
  <c r="G4897" i="4"/>
  <c r="H4897" i="4"/>
  <c r="I4897" i="4"/>
  <c r="J4897" i="4"/>
  <c r="G4898" i="4"/>
  <c r="H4898" i="4"/>
  <c r="I4898" i="4"/>
  <c r="J4898" i="4"/>
  <c r="G4899" i="4"/>
  <c r="H4899" i="4"/>
  <c r="I4899" i="4"/>
  <c r="J4899" i="4"/>
  <c r="G4900" i="4"/>
  <c r="H4900" i="4"/>
  <c r="I4900" i="4"/>
  <c r="J4900" i="4"/>
  <c r="G4901" i="4"/>
  <c r="H4901" i="4"/>
  <c r="I4901" i="4"/>
  <c r="J4901" i="4"/>
  <c r="G4902" i="4"/>
  <c r="H4902" i="4"/>
  <c r="I4902" i="4"/>
  <c r="J4902" i="4"/>
  <c r="G4903" i="4"/>
  <c r="H4903" i="4"/>
  <c r="I4903" i="4"/>
  <c r="J4903" i="4"/>
  <c r="G4904" i="4"/>
  <c r="H4904" i="4"/>
  <c r="I4904" i="4"/>
  <c r="J4904" i="4"/>
  <c r="G4905" i="4"/>
  <c r="H4905" i="4"/>
  <c r="I4905" i="4"/>
  <c r="J4905" i="4"/>
  <c r="G4906" i="4"/>
  <c r="H4906" i="4"/>
  <c r="I4906" i="4"/>
  <c r="J4906" i="4"/>
  <c r="G4907" i="4"/>
  <c r="H4907" i="4"/>
  <c r="I4907" i="4"/>
  <c r="J4907" i="4"/>
  <c r="G4908" i="4"/>
  <c r="H4908" i="4"/>
  <c r="I4908" i="4"/>
  <c r="J4908" i="4"/>
  <c r="G4909" i="4"/>
  <c r="H4909" i="4"/>
  <c r="I4909" i="4"/>
  <c r="J4909" i="4"/>
  <c r="G4910" i="4"/>
  <c r="H4910" i="4"/>
  <c r="I4910" i="4"/>
  <c r="J4910" i="4"/>
  <c r="G4911" i="4"/>
  <c r="H4911" i="4"/>
  <c r="I4911" i="4"/>
  <c r="J4911" i="4"/>
  <c r="G4912" i="4"/>
  <c r="H4912" i="4"/>
  <c r="I4912" i="4"/>
  <c r="J4912" i="4"/>
  <c r="G4913" i="4"/>
  <c r="H4913" i="4"/>
  <c r="I4913" i="4"/>
  <c r="J4913" i="4"/>
  <c r="G4914" i="4"/>
  <c r="H4914" i="4"/>
  <c r="I4914" i="4"/>
  <c r="J4914" i="4"/>
  <c r="G4915" i="4"/>
  <c r="H4915" i="4"/>
  <c r="I4915" i="4"/>
  <c r="J4915" i="4"/>
  <c r="G4916" i="4"/>
  <c r="H4916" i="4"/>
  <c r="I4916" i="4"/>
  <c r="J4916" i="4"/>
  <c r="G4917" i="4"/>
  <c r="H4917" i="4"/>
  <c r="I4917" i="4"/>
  <c r="J4917" i="4"/>
  <c r="G4918" i="4"/>
  <c r="H4918" i="4"/>
  <c r="I4918" i="4"/>
  <c r="J4918" i="4"/>
  <c r="G4919" i="4"/>
  <c r="H4919" i="4"/>
  <c r="I4919" i="4"/>
  <c r="J4919" i="4"/>
  <c r="G4920" i="4"/>
  <c r="H4920" i="4"/>
  <c r="I4920" i="4"/>
  <c r="J4920" i="4"/>
  <c r="G4921" i="4"/>
  <c r="H4921" i="4"/>
  <c r="I4921" i="4"/>
  <c r="J4921" i="4"/>
  <c r="G4922" i="4"/>
  <c r="H4922" i="4"/>
  <c r="I4922" i="4"/>
  <c r="J4922" i="4"/>
  <c r="G4923" i="4"/>
  <c r="H4923" i="4"/>
  <c r="I4923" i="4"/>
  <c r="J4923" i="4"/>
  <c r="G4924" i="4"/>
  <c r="H4924" i="4"/>
  <c r="I4924" i="4"/>
  <c r="J4924" i="4"/>
  <c r="G4925" i="4"/>
  <c r="H4925" i="4"/>
  <c r="I4925" i="4"/>
  <c r="J4925" i="4"/>
  <c r="G4926" i="4"/>
  <c r="H4926" i="4"/>
  <c r="I4926" i="4"/>
  <c r="J4926" i="4"/>
  <c r="G4927" i="4"/>
  <c r="H4927" i="4"/>
  <c r="I4927" i="4"/>
  <c r="J4927" i="4"/>
  <c r="G4928" i="4"/>
  <c r="H4928" i="4"/>
  <c r="I4928" i="4"/>
  <c r="J4928" i="4"/>
  <c r="G4929" i="4"/>
  <c r="H4929" i="4"/>
  <c r="I4929" i="4"/>
  <c r="J4929" i="4"/>
  <c r="G4930" i="4"/>
  <c r="H4930" i="4"/>
  <c r="I4930" i="4"/>
  <c r="J4930" i="4"/>
  <c r="G4931" i="4"/>
  <c r="H4931" i="4"/>
  <c r="I4931" i="4"/>
  <c r="J4931" i="4"/>
  <c r="G4932" i="4"/>
  <c r="H4932" i="4"/>
  <c r="I4932" i="4"/>
  <c r="J4932" i="4"/>
  <c r="G4933" i="4"/>
  <c r="H4933" i="4"/>
  <c r="I4933" i="4"/>
  <c r="J4933" i="4"/>
  <c r="G4934" i="4"/>
  <c r="H4934" i="4"/>
  <c r="I4934" i="4"/>
  <c r="J4934" i="4"/>
  <c r="G4935" i="4"/>
  <c r="H4935" i="4"/>
  <c r="I4935" i="4"/>
  <c r="J4935" i="4"/>
  <c r="G4936" i="4"/>
  <c r="H4936" i="4"/>
  <c r="I4936" i="4"/>
  <c r="J4936" i="4"/>
  <c r="G4937" i="4"/>
  <c r="H4937" i="4"/>
  <c r="I4937" i="4"/>
  <c r="J4937" i="4"/>
  <c r="G4938" i="4"/>
  <c r="H4938" i="4"/>
  <c r="I4938" i="4"/>
  <c r="J4938" i="4"/>
  <c r="G4939" i="4"/>
  <c r="H4939" i="4"/>
  <c r="I4939" i="4"/>
  <c r="J4939" i="4"/>
  <c r="G4940" i="4"/>
  <c r="H4940" i="4"/>
  <c r="I4940" i="4"/>
  <c r="J4940" i="4"/>
  <c r="G4941" i="4"/>
  <c r="H4941" i="4"/>
  <c r="I4941" i="4"/>
  <c r="J4941" i="4"/>
  <c r="G4942" i="4"/>
  <c r="H4942" i="4"/>
  <c r="I4942" i="4"/>
  <c r="J4942" i="4"/>
  <c r="G4943" i="4"/>
  <c r="H4943" i="4"/>
  <c r="I4943" i="4"/>
  <c r="J4943" i="4"/>
  <c r="G4944" i="4"/>
  <c r="H4944" i="4"/>
  <c r="I4944" i="4"/>
  <c r="J4944" i="4"/>
  <c r="G4945" i="4"/>
  <c r="H4945" i="4"/>
  <c r="I4945" i="4"/>
  <c r="J4945" i="4"/>
  <c r="G4946" i="4"/>
  <c r="H4946" i="4"/>
  <c r="I4946" i="4"/>
  <c r="J4946" i="4"/>
  <c r="G4947" i="4"/>
  <c r="H4947" i="4"/>
  <c r="I4947" i="4"/>
  <c r="J4947" i="4"/>
  <c r="G4948" i="4"/>
  <c r="H4948" i="4"/>
  <c r="I4948" i="4"/>
  <c r="J4948" i="4"/>
  <c r="G4949" i="4"/>
  <c r="H4949" i="4"/>
  <c r="I4949" i="4"/>
  <c r="J4949" i="4"/>
  <c r="G4950" i="4"/>
  <c r="H4950" i="4"/>
  <c r="I4950" i="4"/>
  <c r="J4950" i="4"/>
  <c r="G4951" i="4"/>
  <c r="H4951" i="4"/>
  <c r="I4951" i="4"/>
  <c r="J4951" i="4"/>
  <c r="G4952" i="4"/>
  <c r="H4952" i="4"/>
  <c r="I4952" i="4"/>
  <c r="J4952" i="4"/>
  <c r="G4953" i="4"/>
  <c r="H4953" i="4"/>
  <c r="I4953" i="4"/>
  <c r="J4953" i="4"/>
  <c r="G4954" i="4"/>
  <c r="H4954" i="4"/>
  <c r="I4954" i="4"/>
  <c r="J4954" i="4"/>
  <c r="G4955" i="4"/>
  <c r="H4955" i="4"/>
  <c r="I4955" i="4"/>
  <c r="J4955" i="4"/>
  <c r="G4956" i="4"/>
  <c r="H4956" i="4"/>
  <c r="I4956" i="4"/>
  <c r="J4956" i="4"/>
  <c r="G4957" i="4"/>
  <c r="H4957" i="4"/>
  <c r="I4957" i="4"/>
  <c r="J4957" i="4"/>
  <c r="G4958" i="4"/>
  <c r="H4958" i="4"/>
  <c r="I4958" i="4"/>
  <c r="J4958" i="4"/>
  <c r="G4959" i="4"/>
  <c r="H4959" i="4"/>
  <c r="I4959" i="4"/>
  <c r="J4959" i="4"/>
  <c r="G4960" i="4"/>
  <c r="H4960" i="4"/>
  <c r="I4960" i="4"/>
  <c r="J4960" i="4"/>
  <c r="G4961" i="4"/>
  <c r="H4961" i="4"/>
  <c r="I4961" i="4"/>
  <c r="J4961" i="4"/>
  <c r="G4962" i="4"/>
  <c r="H4962" i="4"/>
  <c r="I4962" i="4"/>
  <c r="J4962" i="4"/>
  <c r="G4963" i="4"/>
  <c r="H4963" i="4"/>
  <c r="I4963" i="4"/>
  <c r="J4963" i="4"/>
  <c r="G4964" i="4"/>
  <c r="H4964" i="4"/>
  <c r="I4964" i="4"/>
  <c r="J4964" i="4"/>
  <c r="G4965" i="4"/>
  <c r="H4965" i="4"/>
  <c r="I4965" i="4"/>
  <c r="J4965" i="4"/>
  <c r="G4966" i="4"/>
  <c r="H4966" i="4"/>
  <c r="I4966" i="4"/>
  <c r="J4966" i="4"/>
  <c r="G4967" i="4"/>
  <c r="H4967" i="4"/>
  <c r="I4967" i="4"/>
  <c r="J4967" i="4"/>
  <c r="G4968" i="4"/>
  <c r="H4968" i="4"/>
  <c r="I4968" i="4"/>
  <c r="J4968" i="4"/>
  <c r="G4969" i="4"/>
  <c r="H4969" i="4"/>
  <c r="I4969" i="4"/>
  <c r="J4969" i="4"/>
  <c r="G4970" i="4"/>
  <c r="H4970" i="4"/>
  <c r="I4970" i="4"/>
  <c r="J4970" i="4"/>
  <c r="G4971" i="4"/>
  <c r="H4971" i="4"/>
  <c r="I4971" i="4"/>
  <c r="J4971" i="4"/>
  <c r="G4972" i="4"/>
  <c r="H4972" i="4"/>
  <c r="I4972" i="4"/>
  <c r="J4972" i="4"/>
  <c r="G4973" i="4"/>
  <c r="H4973" i="4"/>
  <c r="I4973" i="4"/>
  <c r="J4973" i="4"/>
  <c r="G4974" i="4"/>
  <c r="H4974" i="4"/>
  <c r="I4974" i="4"/>
  <c r="J4974" i="4"/>
  <c r="G4975" i="4"/>
  <c r="H4975" i="4"/>
  <c r="I4975" i="4"/>
  <c r="J4975" i="4"/>
  <c r="G4976" i="4"/>
  <c r="H4976" i="4"/>
  <c r="I4976" i="4"/>
  <c r="J4976" i="4"/>
  <c r="G4977" i="4"/>
  <c r="H4977" i="4"/>
  <c r="I4977" i="4"/>
  <c r="J4977" i="4"/>
  <c r="G4978" i="4"/>
  <c r="H4978" i="4"/>
  <c r="I4978" i="4"/>
  <c r="J4978" i="4"/>
  <c r="G4979" i="4"/>
  <c r="H4979" i="4"/>
  <c r="I4979" i="4"/>
  <c r="J4979" i="4"/>
  <c r="G4980" i="4"/>
  <c r="H4980" i="4"/>
  <c r="I4980" i="4"/>
  <c r="J4980" i="4"/>
  <c r="G4981" i="4"/>
  <c r="H4981" i="4"/>
  <c r="I4981" i="4"/>
  <c r="J4981" i="4"/>
  <c r="G4982" i="4"/>
  <c r="H4982" i="4"/>
  <c r="I4982" i="4"/>
  <c r="J4982" i="4"/>
  <c r="G4983" i="4"/>
  <c r="H4983" i="4"/>
  <c r="I4983" i="4"/>
  <c r="J4983" i="4"/>
  <c r="G4984" i="4"/>
  <c r="H4984" i="4"/>
  <c r="I4984" i="4"/>
  <c r="J4984" i="4"/>
  <c r="G4985" i="4"/>
  <c r="H4985" i="4"/>
  <c r="I4985" i="4"/>
  <c r="J4985" i="4"/>
  <c r="G4986" i="4"/>
  <c r="H4986" i="4"/>
  <c r="I4986" i="4"/>
  <c r="J4986" i="4"/>
  <c r="G4987" i="4"/>
  <c r="H4987" i="4"/>
  <c r="I4987" i="4"/>
  <c r="J4987" i="4"/>
  <c r="G4988" i="4"/>
  <c r="H4988" i="4"/>
  <c r="I4988" i="4"/>
  <c r="J4988" i="4"/>
  <c r="G4989" i="4"/>
  <c r="H4989" i="4"/>
  <c r="I4989" i="4"/>
  <c r="J4989" i="4"/>
  <c r="G4990" i="4"/>
  <c r="H4990" i="4"/>
  <c r="I4990" i="4"/>
  <c r="J4990" i="4"/>
  <c r="G4991" i="4"/>
  <c r="H4991" i="4"/>
  <c r="I4991" i="4"/>
  <c r="J4991" i="4"/>
  <c r="G4992" i="4"/>
  <c r="H4992" i="4"/>
  <c r="I4992" i="4"/>
  <c r="J4992" i="4"/>
  <c r="G4993" i="4"/>
  <c r="H4993" i="4"/>
  <c r="I4993" i="4"/>
  <c r="J4993" i="4"/>
  <c r="G4994" i="4"/>
  <c r="H4994" i="4"/>
  <c r="I4994" i="4"/>
  <c r="J4994" i="4"/>
  <c r="G4995" i="4"/>
  <c r="H4995" i="4"/>
  <c r="I4995" i="4"/>
  <c r="J4995" i="4"/>
  <c r="G4996" i="4"/>
  <c r="H4996" i="4"/>
  <c r="I4996" i="4"/>
  <c r="J4996" i="4"/>
  <c r="G4997" i="4"/>
  <c r="H4997" i="4"/>
  <c r="I4997" i="4"/>
  <c r="J4997" i="4"/>
  <c r="G4998" i="4"/>
  <c r="H4998" i="4"/>
  <c r="I4998" i="4"/>
  <c r="J4998" i="4"/>
  <c r="G4999" i="4"/>
  <c r="H4999" i="4"/>
  <c r="I4999" i="4"/>
  <c r="J4999" i="4"/>
  <c r="G5000" i="4"/>
  <c r="H5000" i="4"/>
  <c r="I5000" i="4"/>
  <c r="J5000" i="4"/>
  <c r="G5001" i="4"/>
  <c r="H5001" i="4"/>
  <c r="I5001" i="4"/>
  <c r="J5001" i="4"/>
  <c r="G5002" i="4"/>
  <c r="H5002" i="4"/>
  <c r="I5002" i="4"/>
  <c r="J5002" i="4"/>
  <c r="G5003" i="4"/>
  <c r="H5003" i="4"/>
  <c r="I5003" i="4"/>
  <c r="J5003" i="4"/>
  <c r="G5004" i="4"/>
  <c r="H5004" i="4"/>
  <c r="I5004" i="4"/>
  <c r="J5004" i="4"/>
  <c r="G5005" i="4"/>
  <c r="H5005" i="4"/>
  <c r="I5005" i="4"/>
  <c r="J5005" i="4"/>
  <c r="G5006" i="4"/>
  <c r="H5006" i="4"/>
  <c r="I5006" i="4"/>
  <c r="J5006" i="4"/>
  <c r="G5007" i="4"/>
  <c r="H5007" i="4"/>
  <c r="I5007" i="4"/>
  <c r="J5007" i="4"/>
  <c r="G5008" i="4"/>
  <c r="H5008" i="4"/>
  <c r="I5008" i="4"/>
  <c r="J5008" i="4"/>
  <c r="G5009" i="4"/>
  <c r="H5009" i="4"/>
  <c r="I5009" i="4"/>
  <c r="J5009" i="4"/>
  <c r="G5010" i="4"/>
  <c r="H5010" i="4"/>
  <c r="I5010" i="4"/>
  <c r="J5010" i="4"/>
  <c r="G5011" i="4"/>
  <c r="H5011" i="4"/>
  <c r="I5011" i="4"/>
  <c r="J5011" i="4"/>
  <c r="G5012" i="4"/>
  <c r="H5012" i="4"/>
  <c r="I5012" i="4"/>
  <c r="J5012" i="4"/>
  <c r="G5013" i="4"/>
  <c r="H5013" i="4"/>
  <c r="I5013" i="4"/>
  <c r="J5013" i="4"/>
  <c r="G5014" i="4"/>
  <c r="H5014" i="4"/>
  <c r="I5014" i="4"/>
  <c r="J5014" i="4"/>
  <c r="G5015" i="4"/>
  <c r="H5015" i="4"/>
  <c r="I5015" i="4"/>
  <c r="J5015" i="4"/>
  <c r="G5016" i="4"/>
  <c r="H5016" i="4"/>
  <c r="I5016" i="4"/>
  <c r="J5016" i="4"/>
  <c r="G5017" i="4"/>
  <c r="H5017" i="4"/>
  <c r="I5017" i="4"/>
  <c r="J5017" i="4"/>
  <c r="G5018" i="4"/>
  <c r="H5018" i="4"/>
  <c r="I5018" i="4"/>
  <c r="J5018" i="4"/>
  <c r="G5019" i="4"/>
  <c r="H5019" i="4"/>
  <c r="I5019" i="4"/>
  <c r="J5019" i="4"/>
  <c r="G5020" i="4"/>
  <c r="H5020" i="4"/>
  <c r="I5020" i="4"/>
  <c r="J5020" i="4"/>
  <c r="G5021" i="4"/>
  <c r="H5021" i="4"/>
  <c r="I5021" i="4"/>
  <c r="J5021" i="4"/>
  <c r="G5022" i="4"/>
  <c r="H5022" i="4"/>
  <c r="I5022" i="4"/>
  <c r="J5022" i="4"/>
  <c r="G5023" i="4"/>
  <c r="H5023" i="4"/>
  <c r="I5023" i="4"/>
  <c r="J5023" i="4"/>
  <c r="G5024" i="4"/>
  <c r="H5024" i="4"/>
  <c r="I5024" i="4"/>
  <c r="J5024" i="4"/>
  <c r="G5025" i="4"/>
  <c r="H5025" i="4"/>
  <c r="I5025" i="4"/>
  <c r="J5025" i="4"/>
  <c r="G5026" i="4"/>
  <c r="H5026" i="4"/>
  <c r="I5026" i="4"/>
  <c r="J5026" i="4"/>
  <c r="G5027" i="4"/>
  <c r="H5027" i="4"/>
  <c r="I5027" i="4"/>
  <c r="J5027" i="4"/>
  <c r="G5028" i="4"/>
  <c r="H5028" i="4"/>
  <c r="I5028" i="4"/>
  <c r="J5028" i="4"/>
  <c r="G5029" i="4"/>
  <c r="H5029" i="4"/>
  <c r="I5029" i="4"/>
  <c r="J5029" i="4"/>
  <c r="G5030" i="4"/>
  <c r="H5030" i="4"/>
  <c r="I5030" i="4"/>
  <c r="J5030" i="4"/>
  <c r="G5031" i="4"/>
  <c r="H5031" i="4"/>
  <c r="I5031" i="4"/>
  <c r="J5031" i="4"/>
  <c r="G5032" i="4"/>
  <c r="H5032" i="4"/>
  <c r="I5032" i="4"/>
  <c r="J5032" i="4"/>
  <c r="G5033" i="4"/>
  <c r="H5033" i="4"/>
  <c r="I5033" i="4"/>
  <c r="J5033" i="4"/>
  <c r="G5034" i="4"/>
  <c r="H5034" i="4"/>
  <c r="I5034" i="4"/>
  <c r="J5034" i="4"/>
  <c r="G5035" i="4"/>
  <c r="H5035" i="4"/>
  <c r="I5035" i="4"/>
  <c r="J5035" i="4"/>
  <c r="G5036" i="4"/>
  <c r="H5036" i="4"/>
  <c r="I5036" i="4"/>
  <c r="J5036" i="4"/>
  <c r="G5037" i="4"/>
  <c r="H5037" i="4"/>
  <c r="I5037" i="4"/>
  <c r="J5037" i="4"/>
  <c r="G5038" i="4"/>
  <c r="H5038" i="4"/>
  <c r="I5038" i="4"/>
  <c r="J5038" i="4"/>
  <c r="G5039" i="4"/>
  <c r="H5039" i="4"/>
  <c r="I5039" i="4"/>
  <c r="J5039" i="4"/>
  <c r="G5040" i="4"/>
  <c r="H5040" i="4"/>
  <c r="I5040" i="4"/>
  <c r="J5040" i="4"/>
  <c r="G5041" i="4"/>
  <c r="H5041" i="4"/>
  <c r="I5041" i="4"/>
  <c r="J5041" i="4"/>
  <c r="G5042" i="4"/>
  <c r="H5042" i="4"/>
  <c r="I5042" i="4"/>
  <c r="J5042" i="4"/>
  <c r="G5043" i="4"/>
  <c r="H5043" i="4"/>
  <c r="I5043" i="4"/>
  <c r="J5043" i="4"/>
  <c r="G5044" i="4"/>
  <c r="H5044" i="4"/>
  <c r="I5044" i="4"/>
  <c r="J5044" i="4"/>
  <c r="G5045" i="4"/>
  <c r="H5045" i="4"/>
  <c r="I5045" i="4"/>
  <c r="J5045" i="4"/>
  <c r="G5046" i="4"/>
  <c r="H5046" i="4"/>
  <c r="I5046" i="4"/>
  <c r="J5046" i="4"/>
  <c r="G5047" i="4"/>
  <c r="H5047" i="4"/>
  <c r="I5047" i="4"/>
  <c r="J5047" i="4"/>
  <c r="G5048" i="4"/>
  <c r="H5048" i="4"/>
  <c r="I5048" i="4"/>
  <c r="J5048" i="4"/>
  <c r="G5049" i="4"/>
  <c r="H5049" i="4"/>
  <c r="I5049" i="4"/>
  <c r="J5049" i="4"/>
  <c r="G5050" i="4"/>
  <c r="H5050" i="4"/>
  <c r="I5050" i="4"/>
  <c r="J5050" i="4"/>
  <c r="G5051" i="4"/>
  <c r="H5051" i="4"/>
  <c r="I5051" i="4"/>
  <c r="J5051" i="4"/>
  <c r="G5052" i="4"/>
  <c r="H5052" i="4"/>
  <c r="I5052" i="4"/>
  <c r="J5052" i="4"/>
  <c r="G5053" i="4"/>
  <c r="H5053" i="4"/>
  <c r="I5053" i="4"/>
  <c r="J5053" i="4"/>
  <c r="G5054" i="4"/>
  <c r="H5054" i="4"/>
  <c r="I5054" i="4"/>
  <c r="J5054" i="4"/>
  <c r="G5055" i="4"/>
  <c r="H5055" i="4"/>
  <c r="I5055" i="4"/>
  <c r="J5055" i="4"/>
  <c r="G5056" i="4"/>
  <c r="H5056" i="4"/>
  <c r="I5056" i="4"/>
  <c r="J5056" i="4"/>
  <c r="G5057" i="4"/>
  <c r="H5057" i="4"/>
  <c r="I5057" i="4"/>
  <c r="J5057" i="4"/>
  <c r="G5058" i="4"/>
  <c r="H5058" i="4"/>
  <c r="I5058" i="4"/>
  <c r="J5058" i="4"/>
  <c r="G5059" i="4"/>
  <c r="H5059" i="4"/>
  <c r="I5059" i="4"/>
  <c r="J5059" i="4"/>
  <c r="G5060" i="4"/>
  <c r="H5060" i="4"/>
  <c r="I5060" i="4"/>
  <c r="J5060" i="4"/>
  <c r="G5061" i="4"/>
  <c r="H5061" i="4"/>
  <c r="I5061" i="4"/>
  <c r="J5061" i="4"/>
  <c r="G5062" i="4"/>
  <c r="H5062" i="4"/>
  <c r="I5062" i="4"/>
  <c r="J5062" i="4"/>
  <c r="G5063" i="4"/>
  <c r="H5063" i="4"/>
  <c r="I5063" i="4"/>
  <c r="J5063" i="4"/>
  <c r="G5064" i="4"/>
  <c r="H5064" i="4"/>
  <c r="I5064" i="4"/>
  <c r="J5064" i="4"/>
  <c r="G5065" i="4"/>
  <c r="H5065" i="4"/>
  <c r="I5065" i="4"/>
  <c r="J5065" i="4"/>
  <c r="G5066" i="4"/>
  <c r="H5066" i="4"/>
  <c r="I5066" i="4"/>
  <c r="J5066" i="4"/>
  <c r="G5067" i="4"/>
  <c r="H5067" i="4"/>
  <c r="I5067" i="4"/>
  <c r="J5067" i="4"/>
  <c r="G5068" i="4"/>
  <c r="H5068" i="4"/>
  <c r="I5068" i="4"/>
  <c r="J5068" i="4"/>
  <c r="G5069" i="4"/>
  <c r="H5069" i="4"/>
  <c r="I5069" i="4"/>
  <c r="J5069" i="4"/>
  <c r="G5070" i="4"/>
  <c r="H5070" i="4"/>
  <c r="I5070" i="4"/>
  <c r="J5070" i="4"/>
  <c r="G5071" i="4"/>
  <c r="H5071" i="4"/>
  <c r="I5071" i="4"/>
  <c r="J5071" i="4"/>
  <c r="G5072" i="4"/>
  <c r="H5072" i="4"/>
  <c r="I5072" i="4"/>
  <c r="J5072" i="4"/>
  <c r="G5073" i="4"/>
  <c r="H5073" i="4"/>
  <c r="I5073" i="4"/>
  <c r="J5073" i="4"/>
  <c r="G5074" i="4"/>
  <c r="H5074" i="4"/>
  <c r="I5074" i="4"/>
  <c r="J5074" i="4"/>
  <c r="G5075" i="4"/>
  <c r="H5075" i="4"/>
  <c r="I5075" i="4"/>
  <c r="J5075" i="4"/>
  <c r="G5076" i="4"/>
  <c r="H5076" i="4"/>
  <c r="I5076" i="4"/>
  <c r="J5076" i="4"/>
  <c r="G5077" i="4"/>
  <c r="H5077" i="4"/>
  <c r="I5077" i="4"/>
  <c r="J5077" i="4"/>
  <c r="G5078" i="4"/>
  <c r="H5078" i="4"/>
  <c r="I5078" i="4"/>
  <c r="J5078" i="4"/>
  <c r="G5079" i="4"/>
  <c r="H5079" i="4"/>
  <c r="I5079" i="4"/>
  <c r="J5079" i="4"/>
  <c r="G5080" i="4"/>
  <c r="H5080" i="4"/>
  <c r="I5080" i="4"/>
  <c r="J5080" i="4"/>
  <c r="G5081" i="4"/>
  <c r="H5081" i="4"/>
  <c r="I5081" i="4"/>
  <c r="J5081" i="4"/>
  <c r="G5082" i="4"/>
  <c r="H5082" i="4"/>
  <c r="I5082" i="4"/>
  <c r="J5082" i="4"/>
  <c r="G5083" i="4"/>
  <c r="H5083" i="4"/>
  <c r="I5083" i="4"/>
  <c r="J5083" i="4"/>
  <c r="G5084" i="4"/>
  <c r="H5084" i="4"/>
  <c r="I5084" i="4"/>
  <c r="J5084" i="4"/>
  <c r="G5085" i="4"/>
  <c r="H5085" i="4"/>
  <c r="I5085" i="4"/>
  <c r="J5085" i="4"/>
  <c r="G5086" i="4"/>
  <c r="H5086" i="4"/>
  <c r="I5086" i="4"/>
  <c r="J5086" i="4"/>
  <c r="G5087" i="4"/>
  <c r="H5087" i="4"/>
  <c r="I5087" i="4"/>
  <c r="J5087" i="4"/>
  <c r="G5088" i="4"/>
  <c r="H5088" i="4"/>
  <c r="I5088" i="4"/>
  <c r="J5088" i="4"/>
  <c r="G5089" i="4"/>
  <c r="H5089" i="4"/>
  <c r="I5089" i="4"/>
  <c r="J5089" i="4"/>
  <c r="G5090" i="4"/>
  <c r="H5090" i="4"/>
  <c r="I5090" i="4"/>
  <c r="J5090" i="4"/>
  <c r="G5091" i="4"/>
  <c r="H5091" i="4"/>
  <c r="I5091" i="4"/>
  <c r="J5091" i="4"/>
  <c r="G5092" i="4"/>
  <c r="H5092" i="4"/>
  <c r="I5092" i="4"/>
  <c r="J5092" i="4"/>
  <c r="G5093" i="4"/>
  <c r="H5093" i="4"/>
  <c r="I5093" i="4"/>
  <c r="J5093" i="4"/>
  <c r="G5094" i="4"/>
  <c r="H5094" i="4"/>
  <c r="I5094" i="4"/>
  <c r="J5094" i="4"/>
  <c r="G5095" i="4"/>
  <c r="H5095" i="4"/>
  <c r="I5095" i="4"/>
  <c r="J5095" i="4"/>
  <c r="G5096" i="4"/>
  <c r="H5096" i="4"/>
  <c r="I5096" i="4"/>
  <c r="J5096" i="4"/>
  <c r="G5097" i="4"/>
  <c r="H5097" i="4"/>
  <c r="I5097" i="4"/>
  <c r="J5097" i="4"/>
  <c r="G5098" i="4"/>
  <c r="H5098" i="4"/>
  <c r="I5098" i="4"/>
  <c r="J5098" i="4"/>
  <c r="G5099" i="4"/>
  <c r="H5099" i="4"/>
  <c r="I5099" i="4"/>
  <c r="J5099" i="4"/>
  <c r="G5100" i="4"/>
  <c r="H5100" i="4"/>
  <c r="I5100" i="4"/>
  <c r="J5100" i="4"/>
  <c r="G5101" i="4"/>
  <c r="H5101" i="4"/>
  <c r="I5101" i="4"/>
  <c r="J5101" i="4"/>
  <c r="G5102" i="4"/>
  <c r="H5102" i="4"/>
  <c r="I5102" i="4"/>
  <c r="J5102" i="4"/>
  <c r="G5103" i="4"/>
  <c r="H5103" i="4"/>
  <c r="I5103" i="4"/>
  <c r="J5103" i="4"/>
  <c r="G5104" i="4"/>
  <c r="H5104" i="4"/>
  <c r="I5104" i="4"/>
  <c r="J5104" i="4"/>
  <c r="G5105" i="4"/>
  <c r="H5105" i="4"/>
  <c r="I5105" i="4"/>
  <c r="J5105" i="4"/>
  <c r="G5106" i="4"/>
  <c r="H5106" i="4"/>
  <c r="I5106" i="4"/>
  <c r="J5106" i="4"/>
  <c r="G5107" i="4"/>
  <c r="H5107" i="4"/>
  <c r="I5107" i="4"/>
  <c r="J5107" i="4"/>
  <c r="G5108" i="4"/>
  <c r="H5108" i="4"/>
  <c r="I5108" i="4"/>
  <c r="J5108" i="4"/>
  <c r="G5109" i="4"/>
  <c r="H5109" i="4"/>
  <c r="I5109" i="4"/>
  <c r="J5109" i="4"/>
  <c r="G5110" i="4"/>
  <c r="H5110" i="4"/>
  <c r="I5110" i="4"/>
  <c r="J5110" i="4"/>
  <c r="G5111" i="4"/>
  <c r="H5111" i="4"/>
  <c r="I5111" i="4"/>
  <c r="J5111" i="4"/>
  <c r="G5112" i="4"/>
  <c r="H5112" i="4"/>
  <c r="I5112" i="4"/>
  <c r="J5112" i="4"/>
  <c r="G5113" i="4"/>
  <c r="H5113" i="4"/>
  <c r="I5113" i="4"/>
  <c r="J5113" i="4"/>
  <c r="G5114" i="4"/>
  <c r="H5114" i="4"/>
  <c r="I5114" i="4"/>
  <c r="J5114" i="4"/>
  <c r="G5115" i="4"/>
  <c r="H5115" i="4"/>
  <c r="I5115" i="4"/>
  <c r="J5115" i="4"/>
  <c r="G5116" i="4"/>
  <c r="H5116" i="4"/>
  <c r="I5116" i="4"/>
  <c r="J5116" i="4"/>
  <c r="G5117" i="4"/>
  <c r="H5117" i="4"/>
  <c r="I5117" i="4"/>
  <c r="J5117" i="4"/>
  <c r="G5118" i="4"/>
  <c r="H5118" i="4"/>
  <c r="I5118" i="4"/>
  <c r="J5118" i="4"/>
  <c r="G5119" i="4"/>
  <c r="H5119" i="4"/>
  <c r="I5119" i="4"/>
  <c r="J5119" i="4"/>
  <c r="G5120" i="4"/>
  <c r="H5120" i="4"/>
  <c r="I5120" i="4"/>
  <c r="J5120" i="4"/>
  <c r="G5121" i="4"/>
  <c r="H5121" i="4"/>
  <c r="I5121" i="4"/>
  <c r="J5121" i="4"/>
  <c r="G5122" i="4"/>
  <c r="H5122" i="4"/>
  <c r="I5122" i="4"/>
  <c r="J5122" i="4"/>
  <c r="G5123" i="4"/>
  <c r="H5123" i="4"/>
  <c r="I5123" i="4"/>
  <c r="J5123" i="4"/>
  <c r="G5124" i="4"/>
  <c r="H5124" i="4"/>
  <c r="I5124" i="4"/>
  <c r="J5124" i="4"/>
  <c r="G5125" i="4"/>
  <c r="H5125" i="4"/>
  <c r="I5125" i="4"/>
  <c r="J5125" i="4"/>
  <c r="G5126" i="4"/>
  <c r="H5126" i="4"/>
  <c r="I5126" i="4"/>
  <c r="J5126" i="4"/>
  <c r="G5127" i="4"/>
  <c r="H5127" i="4"/>
  <c r="I5127" i="4"/>
  <c r="J5127" i="4"/>
  <c r="G5128" i="4"/>
  <c r="H5128" i="4"/>
  <c r="I5128" i="4"/>
  <c r="J5128" i="4"/>
  <c r="G5129" i="4"/>
  <c r="H5129" i="4"/>
  <c r="I5129" i="4"/>
  <c r="J5129" i="4"/>
  <c r="G5130" i="4"/>
  <c r="H5130" i="4"/>
  <c r="I5130" i="4"/>
  <c r="J5130" i="4"/>
  <c r="G5131" i="4"/>
  <c r="H5131" i="4"/>
  <c r="I5131" i="4"/>
  <c r="J5131" i="4"/>
  <c r="G5132" i="4"/>
  <c r="H5132" i="4"/>
  <c r="I5132" i="4"/>
  <c r="J5132" i="4"/>
  <c r="G5133" i="4"/>
  <c r="H5133" i="4"/>
  <c r="I5133" i="4"/>
  <c r="J5133" i="4"/>
  <c r="G5134" i="4"/>
  <c r="H5134" i="4"/>
  <c r="I5134" i="4"/>
  <c r="J5134" i="4"/>
  <c r="G5135" i="4"/>
  <c r="H5135" i="4"/>
  <c r="I5135" i="4"/>
  <c r="J5135" i="4"/>
  <c r="G5136" i="4"/>
  <c r="H5136" i="4"/>
  <c r="I5136" i="4"/>
  <c r="J5136" i="4"/>
  <c r="G5137" i="4"/>
  <c r="H5137" i="4"/>
  <c r="I5137" i="4"/>
  <c r="J5137" i="4"/>
  <c r="G5138" i="4"/>
  <c r="H5138" i="4"/>
  <c r="I5138" i="4"/>
  <c r="J5138" i="4"/>
  <c r="G5139" i="4"/>
  <c r="H5139" i="4"/>
  <c r="I5139" i="4"/>
  <c r="J5139" i="4"/>
  <c r="G5140" i="4"/>
  <c r="H5140" i="4"/>
  <c r="I5140" i="4"/>
  <c r="J5140" i="4"/>
  <c r="G5141" i="4"/>
  <c r="H5141" i="4"/>
  <c r="I5141" i="4"/>
  <c r="J5141" i="4"/>
  <c r="G5142" i="4"/>
  <c r="H5142" i="4"/>
  <c r="I5142" i="4"/>
  <c r="J5142" i="4"/>
  <c r="G5143" i="4"/>
  <c r="H5143" i="4"/>
  <c r="I5143" i="4"/>
  <c r="J5143" i="4"/>
  <c r="G5144" i="4"/>
  <c r="H5144" i="4"/>
  <c r="I5144" i="4"/>
  <c r="J5144" i="4"/>
  <c r="G5145" i="4"/>
  <c r="H5145" i="4"/>
  <c r="I5145" i="4"/>
  <c r="J5145" i="4"/>
  <c r="G5146" i="4"/>
  <c r="H5146" i="4"/>
  <c r="I5146" i="4"/>
  <c r="J5146" i="4"/>
  <c r="G5147" i="4"/>
  <c r="H5147" i="4"/>
  <c r="I5147" i="4"/>
  <c r="J5147" i="4"/>
  <c r="G5148" i="4"/>
  <c r="H5148" i="4"/>
  <c r="I5148" i="4"/>
  <c r="J5148" i="4"/>
  <c r="G5149" i="4"/>
  <c r="H5149" i="4"/>
  <c r="I5149" i="4"/>
  <c r="J5149" i="4"/>
  <c r="G5150" i="4"/>
  <c r="H5150" i="4"/>
  <c r="I5150" i="4"/>
  <c r="J5150" i="4"/>
  <c r="G5151" i="4"/>
  <c r="H5151" i="4"/>
  <c r="I5151" i="4"/>
  <c r="J5151" i="4"/>
  <c r="G5152" i="4"/>
  <c r="H5152" i="4"/>
  <c r="I5152" i="4"/>
  <c r="J5152" i="4"/>
  <c r="G5153" i="4"/>
  <c r="H5153" i="4"/>
  <c r="I5153" i="4"/>
  <c r="J5153" i="4"/>
  <c r="G5154" i="4"/>
  <c r="H5154" i="4"/>
  <c r="I5154" i="4"/>
  <c r="J5154" i="4"/>
  <c r="G5155" i="4"/>
  <c r="H5155" i="4"/>
  <c r="I5155" i="4"/>
  <c r="J5155" i="4"/>
  <c r="G5156" i="4"/>
  <c r="H5156" i="4"/>
  <c r="I5156" i="4"/>
  <c r="J5156" i="4"/>
  <c r="G5157" i="4"/>
  <c r="H5157" i="4"/>
  <c r="I5157" i="4"/>
  <c r="J5157" i="4"/>
  <c r="G5158" i="4"/>
  <c r="H5158" i="4"/>
  <c r="I5158" i="4"/>
  <c r="J5158" i="4"/>
  <c r="G5159" i="4"/>
  <c r="H5159" i="4"/>
  <c r="I5159" i="4"/>
  <c r="J5159" i="4"/>
  <c r="G5160" i="4"/>
  <c r="H5160" i="4"/>
  <c r="I5160" i="4"/>
  <c r="J5160" i="4"/>
  <c r="G5161" i="4"/>
  <c r="H5161" i="4"/>
  <c r="I5161" i="4"/>
  <c r="J5161" i="4"/>
  <c r="G5162" i="4"/>
  <c r="H5162" i="4"/>
  <c r="I5162" i="4"/>
  <c r="J5162" i="4"/>
  <c r="G5163" i="4"/>
  <c r="H5163" i="4"/>
  <c r="I5163" i="4"/>
  <c r="J5163" i="4"/>
  <c r="G5164" i="4"/>
  <c r="H5164" i="4"/>
  <c r="I5164" i="4"/>
  <c r="J5164" i="4"/>
  <c r="G5165" i="4"/>
  <c r="H5165" i="4"/>
  <c r="I5165" i="4"/>
  <c r="J5165" i="4"/>
  <c r="G5166" i="4"/>
  <c r="H5166" i="4"/>
  <c r="I5166" i="4"/>
  <c r="J5166" i="4"/>
  <c r="G5167" i="4"/>
  <c r="H5167" i="4"/>
  <c r="I5167" i="4"/>
  <c r="J5167" i="4"/>
  <c r="G5168" i="4"/>
  <c r="H5168" i="4"/>
  <c r="I5168" i="4"/>
  <c r="J5168" i="4"/>
  <c r="G5169" i="4"/>
  <c r="H5169" i="4"/>
  <c r="I5169" i="4"/>
  <c r="J5169" i="4"/>
  <c r="G5170" i="4"/>
  <c r="H5170" i="4"/>
  <c r="I5170" i="4"/>
  <c r="J5170" i="4"/>
  <c r="G5171" i="4"/>
  <c r="H5171" i="4"/>
  <c r="I5171" i="4"/>
  <c r="J5171" i="4"/>
  <c r="G5172" i="4"/>
  <c r="H5172" i="4"/>
  <c r="I5172" i="4"/>
  <c r="J5172" i="4"/>
  <c r="G5173" i="4"/>
  <c r="H5173" i="4"/>
  <c r="I5173" i="4"/>
  <c r="J5173" i="4"/>
  <c r="G5174" i="4"/>
  <c r="H5174" i="4"/>
  <c r="I5174" i="4"/>
  <c r="J5174" i="4"/>
  <c r="G5175" i="4"/>
  <c r="H5175" i="4"/>
  <c r="I5175" i="4"/>
  <c r="J5175" i="4"/>
  <c r="G5176" i="4"/>
  <c r="H5176" i="4"/>
  <c r="I5176" i="4"/>
  <c r="J5176" i="4"/>
  <c r="G5177" i="4"/>
  <c r="H5177" i="4"/>
  <c r="I5177" i="4"/>
  <c r="J5177" i="4"/>
  <c r="G5178" i="4"/>
  <c r="H5178" i="4"/>
  <c r="I5178" i="4"/>
  <c r="J5178" i="4"/>
  <c r="G5179" i="4"/>
  <c r="H5179" i="4"/>
  <c r="I5179" i="4"/>
  <c r="J5179" i="4"/>
  <c r="G5180" i="4"/>
  <c r="H5180" i="4"/>
  <c r="I5180" i="4"/>
  <c r="J5180" i="4"/>
  <c r="G5181" i="4"/>
  <c r="H5181" i="4"/>
  <c r="I5181" i="4"/>
  <c r="J5181" i="4"/>
  <c r="G5182" i="4"/>
  <c r="H5182" i="4"/>
  <c r="I5182" i="4"/>
  <c r="J5182" i="4"/>
  <c r="G5183" i="4"/>
  <c r="H5183" i="4"/>
  <c r="I5183" i="4"/>
  <c r="J5183" i="4"/>
  <c r="G5184" i="4"/>
  <c r="H5184" i="4"/>
  <c r="I5184" i="4"/>
  <c r="J5184" i="4"/>
  <c r="G5185" i="4"/>
  <c r="H5185" i="4"/>
  <c r="I5185" i="4"/>
  <c r="J5185" i="4"/>
  <c r="G5186" i="4"/>
  <c r="H5186" i="4"/>
  <c r="I5186" i="4"/>
  <c r="J5186" i="4"/>
  <c r="G5187" i="4"/>
  <c r="H5187" i="4"/>
  <c r="I5187" i="4"/>
  <c r="J5187" i="4"/>
  <c r="G5188" i="4"/>
  <c r="H5188" i="4"/>
  <c r="I5188" i="4"/>
  <c r="J5188" i="4"/>
  <c r="G5189" i="4"/>
  <c r="H5189" i="4"/>
  <c r="I5189" i="4"/>
  <c r="J5189" i="4"/>
  <c r="G5190" i="4"/>
  <c r="H5190" i="4"/>
  <c r="I5190" i="4"/>
  <c r="J5190" i="4"/>
  <c r="G5191" i="4"/>
  <c r="H5191" i="4"/>
  <c r="I5191" i="4"/>
  <c r="J5191" i="4"/>
  <c r="G5192" i="4"/>
  <c r="H5192" i="4"/>
  <c r="I5192" i="4"/>
  <c r="J5192" i="4"/>
  <c r="G5193" i="4"/>
  <c r="H5193" i="4"/>
  <c r="I5193" i="4"/>
  <c r="J5193" i="4"/>
  <c r="G5194" i="4"/>
  <c r="H5194" i="4"/>
  <c r="I5194" i="4"/>
  <c r="J5194" i="4"/>
  <c r="G5195" i="4"/>
  <c r="H5195" i="4"/>
  <c r="I5195" i="4"/>
  <c r="J5195" i="4"/>
  <c r="G5196" i="4"/>
  <c r="H5196" i="4"/>
  <c r="I5196" i="4"/>
  <c r="J5196" i="4"/>
  <c r="G5197" i="4"/>
  <c r="H5197" i="4"/>
  <c r="I5197" i="4"/>
  <c r="J5197" i="4"/>
  <c r="G5198" i="4"/>
  <c r="H5198" i="4"/>
  <c r="I5198" i="4"/>
  <c r="J5198" i="4"/>
  <c r="G5199" i="4"/>
  <c r="H5199" i="4"/>
  <c r="I5199" i="4"/>
  <c r="J5199" i="4"/>
  <c r="G5200" i="4"/>
  <c r="H5200" i="4"/>
  <c r="I5200" i="4"/>
  <c r="J5200" i="4"/>
  <c r="G5201" i="4"/>
  <c r="H5201" i="4"/>
  <c r="I5201" i="4"/>
  <c r="J5201" i="4"/>
  <c r="G5202" i="4"/>
  <c r="H5202" i="4"/>
  <c r="I5202" i="4"/>
  <c r="J5202" i="4"/>
  <c r="G5203" i="4"/>
  <c r="H5203" i="4"/>
  <c r="I5203" i="4"/>
  <c r="J5203" i="4"/>
  <c r="G5204" i="4"/>
  <c r="H5204" i="4"/>
  <c r="I5204" i="4"/>
  <c r="J5204" i="4"/>
  <c r="G5205" i="4"/>
  <c r="H5205" i="4"/>
  <c r="I5205" i="4"/>
  <c r="J5205" i="4"/>
  <c r="G5206" i="4"/>
  <c r="H5206" i="4"/>
  <c r="I5206" i="4"/>
  <c r="J5206" i="4"/>
  <c r="G5207" i="4"/>
  <c r="H5207" i="4"/>
  <c r="I5207" i="4"/>
  <c r="J5207" i="4"/>
  <c r="G5208" i="4"/>
  <c r="H5208" i="4"/>
  <c r="I5208" i="4"/>
  <c r="J5208" i="4"/>
  <c r="G5209" i="4"/>
  <c r="H5209" i="4"/>
  <c r="I5209" i="4"/>
  <c r="J5209" i="4"/>
  <c r="G5210" i="4"/>
  <c r="H5210" i="4"/>
  <c r="I5210" i="4"/>
  <c r="J5210" i="4"/>
  <c r="G5211" i="4"/>
  <c r="H5211" i="4"/>
  <c r="I5211" i="4"/>
  <c r="J5211" i="4"/>
  <c r="G5212" i="4"/>
  <c r="H5212" i="4"/>
  <c r="I5212" i="4"/>
  <c r="J5212" i="4"/>
  <c r="G5213" i="4"/>
  <c r="H5213" i="4"/>
  <c r="I5213" i="4"/>
  <c r="J5213" i="4"/>
  <c r="G5214" i="4"/>
  <c r="H5214" i="4"/>
  <c r="I5214" i="4"/>
  <c r="J5214" i="4"/>
  <c r="G5215" i="4"/>
  <c r="H5215" i="4"/>
  <c r="I5215" i="4"/>
  <c r="J5215" i="4"/>
  <c r="G5216" i="4"/>
  <c r="H5216" i="4"/>
  <c r="I5216" i="4"/>
  <c r="J5216" i="4"/>
  <c r="G5217" i="4"/>
  <c r="H5217" i="4"/>
  <c r="I5217" i="4"/>
  <c r="J5217" i="4"/>
  <c r="G5218" i="4"/>
  <c r="H5218" i="4"/>
  <c r="I5218" i="4"/>
  <c r="J5218" i="4"/>
  <c r="G5219" i="4"/>
  <c r="H5219" i="4"/>
  <c r="I5219" i="4"/>
  <c r="J5219" i="4"/>
  <c r="G5220" i="4"/>
  <c r="H5220" i="4"/>
  <c r="I5220" i="4"/>
  <c r="J5220" i="4"/>
  <c r="G5221" i="4"/>
  <c r="H5221" i="4"/>
  <c r="I5221" i="4"/>
  <c r="J5221" i="4"/>
  <c r="G5222" i="4"/>
  <c r="H5222" i="4"/>
  <c r="I5222" i="4"/>
  <c r="J5222" i="4"/>
  <c r="G5223" i="4"/>
  <c r="H5223" i="4"/>
  <c r="I5223" i="4"/>
  <c r="J5223" i="4"/>
  <c r="G5224" i="4"/>
  <c r="H5224" i="4"/>
  <c r="I5224" i="4"/>
  <c r="J5224" i="4"/>
  <c r="G5225" i="4"/>
  <c r="H5225" i="4"/>
  <c r="I5225" i="4"/>
  <c r="J5225" i="4"/>
  <c r="G5226" i="4"/>
  <c r="H5226" i="4"/>
  <c r="I5226" i="4"/>
  <c r="J5226" i="4"/>
  <c r="G5227" i="4"/>
  <c r="H5227" i="4"/>
  <c r="I5227" i="4"/>
  <c r="J5227" i="4"/>
  <c r="G5228" i="4"/>
  <c r="H5228" i="4"/>
  <c r="I5228" i="4"/>
  <c r="J5228" i="4"/>
  <c r="G5229" i="4"/>
  <c r="H5229" i="4"/>
  <c r="I5229" i="4"/>
  <c r="J5229" i="4"/>
  <c r="G5230" i="4"/>
  <c r="H5230" i="4"/>
  <c r="I5230" i="4"/>
  <c r="J5230" i="4"/>
  <c r="G5231" i="4"/>
  <c r="H5231" i="4"/>
  <c r="I5231" i="4"/>
  <c r="J5231" i="4"/>
  <c r="G5232" i="4"/>
  <c r="H5232" i="4"/>
  <c r="I5232" i="4"/>
  <c r="J5232" i="4"/>
  <c r="G5233" i="4"/>
  <c r="H5233" i="4"/>
  <c r="I5233" i="4"/>
  <c r="J5233" i="4"/>
  <c r="G5234" i="4"/>
  <c r="H5234" i="4"/>
  <c r="I5234" i="4"/>
  <c r="J5234" i="4"/>
  <c r="G5235" i="4"/>
  <c r="H5235" i="4"/>
  <c r="I5235" i="4"/>
  <c r="J5235" i="4"/>
  <c r="G5236" i="4"/>
  <c r="H5236" i="4"/>
  <c r="I5236" i="4"/>
  <c r="J5236" i="4"/>
  <c r="G5237" i="4"/>
  <c r="H5237" i="4"/>
  <c r="I5237" i="4"/>
  <c r="J5237" i="4"/>
  <c r="G5238" i="4"/>
  <c r="H5238" i="4"/>
  <c r="I5238" i="4"/>
  <c r="J5238" i="4"/>
  <c r="G5239" i="4"/>
  <c r="H5239" i="4"/>
  <c r="I5239" i="4"/>
  <c r="J5239" i="4"/>
  <c r="G5240" i="4"/>
  <c r="H5240" i="4"/>
  <c r="I5240" i="4"/>
  <c r="J5240" i="4"/>
  <c r="G5241" i="4"/>
  <c r="H5241" i="4"/>
  <c r="I5241" i="4"/>
  <c r="J5241" i="4"/>
  <c r="G5242" i="4"/>
  <c r="H5242" i="4"/>
  <c r="I5242" i="4"/>
  <c r="J5242" i="4"/>
  <c r="G5243" i="4"/>
  <c r="H5243" i="4"/>
  <c r="I5243" i="4"/>
  <c r="J5243" i="4"/>
  <c r="G5244" i="4"/>
  <c r="H5244" i="4"/>
  <c r="I5244" i="4"/>
  <c r="J5244" i="4"/>
  <c r="G5245" i="4"/>
  <c r="H5245" i="4"/>
  <c r="I5245" i="4"/>
  <c r="J5245" i="4"/>
  <c r="G5246" i="4"/>
  <c r="H5246" i="4"/>
  <c r="I5246" i="4"/>
  <c r="J5246" i="4"/>
  <c r="G5247" i="4"/>
  <c r="H5247" i="4"/>
  <c r="I5247" i="4"/>
  <c r="J5247" i="4"/>
  <c r="G5248" i="4"/>
  <c r="H5248" i="4"/>
  <c r="I5248" i="4"/>
  <c r="J5248" i="4"/>
  <c r="G5249" i="4"/>
  <c r="H5249" i="4"/>
  <c r="I5249" i="4"/>
  <c r="J5249" i="4"/>
  <c r="G5250" i="4"/>
  <c r="H5250" i="4"/>
  <c r="I5250" i="4"/>
  <c r="J5250" i="4"/>
  <c r="G5251" i="4"/>
  <c r="H5251" i="4"/>
  <c r="I5251" i="4"/>
  <c r="J5251" i="4"/>
  <c r="G5252" i="4"/>
  <c r="H5252" i="4"/>
  <c r="I5252" i="4"/>
  <c r="J5252" i="4"/>
  <c r="G5253" i="4"/>
  <c r="H5253" i="4"/>
  <c r="I5253" i="4"/>
  <c r="G5254" i="4"/>
  <c r="H5254" i="4"/>
  <c r="I5254" i="4"/>
  <c r="G5255" i="4"/>
  <c r="H5255" i="4"/>
  <c r="I5255" i="4"/>
  <c r="G5256" i="4"/>
  <c r="H5256" i="4"/>
  <c r="I5256" i="4"/>
  <c r="G5257" i="4"/>
  <c r="H5257" i="4"/>
  <c r="I5257" i="4"/>
  <c r="G5258" i="4"/>
  <c r="H5258" i="4"/>
  <c r="I5258" i="4"/>
  <c r="G5259" i="4"/>
  <c r="H5259" i="4"/>
  <c r="I5259" i="4"/>
  <c r="G5260" i="4"/>
  <c r="H5260" i="4"/>
  <c r="I5260" i="4"/>
  <c r="G5261" i="4"/>
  <c r="H5261" i="4"/>
  <c r="I5261" i="4"/>
  <c r="G5262" i="4"/>
  <c r="H5262" i="4"/>
  <c r="I5262" i="4"/>
  <c r="J5262" i="4"/>
  <c r="G5263" i="4"/>
  <c r="H5263" i="4"/>
  <c r="I5263" i="4"/>
  <c r="J5263" i="4"/>
  <c r="G5264" i="4"/>
  <c r="H5264" i="4"/>
  <c r="I5264" i="4"/>
  <c r="J5264" i="4"/>
  <c r="G5265" i="4"/>
  <c r="H5265" i="4"/>
  <c r="I5265" i="4"/>
  <c r="J5265" i="4"/>
  <c r="G5266" i="4"/>
  <c r="H5266" i="4"/>
  <c r="I5266" i="4"/>
  <c r="J5266" i="4"/>
  <c r="G5267" i="4"/>
  <c r="H5267" i="4"/>
  <c r="I5267" i="4"/>
  <c r="J5267" i="4"/>
  <c r="G5268" i="4"/>
  <c r="H5268" i="4"/>
  <c r="I5268" i="4"/>
  <c r="J5268" i="4"/>
  <c r="G5269" i="4"/>
  <c r="H5269" i="4"/>
  <c r="I5269" i="4"/>
  <c r="J5269" i="4"/>
  <c r="G5270" i="4"/>
  <c r="H5270" i="4"/>
  <c r="I5270" i="4"/>
  <c r="J5270" i="4"/>
  <c r="G5271" i="4"/>
  <c r="H5271" i="4"/>
  <c r="I5271" i="4"/>
  <c r="J5271" i="4"/>
  <c r="G5272" i="4"/>
  <c r="H5272" i="4"/>
  <c r="I5272" i="4"/>
  <c r="J5272" i="4"/>
  <c r="G5273" i="4"/>
  <c r="H5273" i="4"/>
  <c r="I5273" i="4"/>
  <c r="J5273" i="4"/>
  <c r="G5274" i="4"/>
  <c r="H5274" i="4"/>
  <c r="I5274" i="4"/>
  <c r="J5274" i="4"/>
  <c r="G5275" i="4"/>
  <c r="H5275" i="4"/>
  <c r="I5275" i="4"/>
  <c r="J5275" i="4"/>
  <c r="G5276" i="4"/>
  <c r="H5276" i="4"/>
  <c r="I5276" i="4"/>
  <c r="J5276" i="4"/>
  <c r="G5277" i="4"/>
  <c r="H5277" i="4"/>
  <c r="I5277" i="4"/>
  <c r="J5277" i="4"/>
  <c r="G5278" i="4"/>
  <c r="H5278" i="4"/>
  <c r="I5278" i="4"/>
  <c r="J5278" i="4"/>
  <c r="G5279" i="4"/>
  <c r="H5279" i="4"/>
  <c r="I5279" i="4"/>
  <c r="J5279" i="4"/>
  <c r="G5280" i="4"/>
  <c r="H5280" i="4"/>
  <c r="I5280" i="4"/>
  <c r="J5280" i="4"/>
  <c r="G5281" i="4"/>
  <c r="H5281" i="4"/>
  <c r="I5281" i="4"/>
  <c r="J5281" i="4"/>
  <c r="G5282" i="4"/>
  <c r="H5282" i="4"/>
  <c r="I5282" i="4"/>
  <c r="J5282" i="4"/>
  <c r="G5283" i="4"/>
  <c r="H5283" i="4"/>
  <c r="I5283" i="4"/>
  <c r="J5283" i="4"/>
  <c r="G5284" i="4"/>
  <c r="H5284" i="4"/>
  <c r="I5284" i="4"/>
  <c r="J5284" i="4"/>
  <c r="G5285" i="4"/>
  <c r="H5285" i="4"/>
  <c r="I5285" i="4"/>
  <c r="J5285" i="4"/>
  <c r="G5286" i="4"/>
  <c r="H5286" i="4"/>
  <c r="I5286" i="4"/>
  <c r="J5286" i="4"/>
  <c r="G5287" i="4"/>
  <c r="H5287" i="4"/>
  <c r="I5287" i="4"/>
  <c r="J5287" i="4"/>
  <c r="G5288" i="4"/>
  <c r="H5288" i="4"/>
  <c r="I5288" i="4"/>
  <c r="J5288" i="4"/>
  <c r="G5289" i="4"/>
  <c r="H5289" i="4"/>
  <c r="I5289" i="4"/>
  <c r="J5289" i="4"/>
  <c r="G5290" i="4"/>
  <c r="H5290" i="4"/>
  <c r="I5290" i="4"/>
  <c r="J5290" i="4"/>
  <c r="G5291" i="4"/>
  <c r="H5291" i="4"/>
  <c r="I5291" i="4"/>
  <c r="J5291" i="4"/>
  <c r="G5292" i="4"/>
  <c r="H5292" i="4"/>
  <c r="I5292" i="4"/>
  <c r="J5292" i="4"/>
  <c r="G5293" i="4"/>
  <c r="H5293" i="4"/>
  <c r="I5293" i="4"/>
  <c r="J5293" i="4"/>
  <c r="G5294" i="4"/>
  <c r="H5294" i="4"/>
  <c r="I5294" i="4"/>
  <c r="J5294" i="4"/>
  <c r="G5295" i="4"/>
  <c r="H5295" i="4"/>
  <c r="I5295" i="4"/>
  <c r="J5295" i="4"/>
  <c r="G5296" i="4"/>
  <c r="H5296" i="4"/>
  <c r="I5296" i="4"/>
  <c r="J5296" i="4"/>
  <c r="G5297" i="4"/>
  <c r="H5297" i="4"/>
  <c r="I5297" i="4"/>
  <c r="J5297" i="4"/>
  <c r="G5298" i="4"/>
  <c r="H5298" i="4"/>
  <c r="I5298" i="4"/>
  <c r="J5298" i="4"/>
  <c r="G5299" i="4"/>
  <c r="H5299" i="4"/>
  <c r="I5299" i="4"/>
  <c r="J5299" i="4"/>
  <c r="G5300" i="4"/>
  <c r="H5300" i="4"/>
  <c r="I5300" i="4"/>
  <c r="J5300" i="4"/>
  <c r="F5301" i="4"/>
  <c r="G5301" i="4" s="1"/>
  <c r="H5301" i="4"/>
  <c r="I5301" i="4"/>
  <c r="J5301" i="4"/>
  <c r="G5302" i="4"/>
  <c r="H5302" i="4"/>
  <c r="I5302" i="4"/>
  <c r="J5302" i="4"/>
  <c r="G5303" i="4"/>
  <c r="H5303" i="4"/>
  <c r="I5303" i="4"/>
  <c r="J5303" i="4"/>
  <c r="G5304" i="4"/>
  <c r="H5304" i="4"/>
  <c r="I5304" i="4"/>
  <c r="J5304" i="4"/>
  <c r="G5305" i="4"/>
  <c r="H5305" i="4"/>
  <c r="I5305" i="4"/>
  <c r="J5305" i="4"/>
  <c r="G5306" i="4"/>
  <c r="H5306" i="4"/>
  <c r="I5306" i="4"/>
  <c r="J5306" i="4"/>
  <c r="G5307" i="4"/>
  <c r="H5307" i="4"/>
  <c r="I5307" i="4"/>
  <c r="J5307" i="4"/>
  <c r="G5308" i="4"/>
  <c r="H5308" i="4"/>
  <c r="I5308" i="4"/>
  <c r="J5308" i="4"/>
  <c r="G5309" i="4"/>
  <c r="H5309" i="4"/>
  <c r="I5309" i="4"/>
  <c r="J5309" i="4"/>
  <c r="G5310" i="4"/>
  <c r="H5310" i="4"/>
  <c r="I5310" i="4"/>
  <c r="J5310" i="4"/>
  <c r="G5311" i="4"/>
  <c r="H5311" i="4"/>
  <c r="I5311" i="4"/>
  <c r="J5311" i="4"/>
  <c r="G5312" i="4"/>
  <c r="H5312" i="4"/>
  <c r="I5312" i="4"/>
  <c r="J5312" i="4"/>
  <c r="G5313" i="4"/>
  <c r="H5313" i="4"/>
  <c r="I5313" i="4"/>
  <c r="J5313" i="4"/>
  <c r="G5314" i="4"/>
  <c r="H5314" i="4"/>
  <c r="I5314" i="4"/>
  <c r="J5314" i="4"/>
  <c r="G5315" i="4"/>
  <c r="H5315" i="4"/>
  <c r="I5315" i="4"/>
  <c r="J5315" i="4"/>
  <c r="G5316" i="4"/>
  <c r="H5316" i="4"/>
  <c r="I5316" i="4"/>
  <c r="J5316" i="4"/>
  <c r="G5317" i="4"/>
  <c r="H5317" i="4"/>
  <c r="I5317" i="4"/>
  <c r="J5317" i="4"/>
  <c r="G5318" i="4"/>
  <c r="H5318" i="4"/>
  <c r="I5318" i="4"/>
  <c r="J5318" i="4"/>
  <c r="G5319" i="4"/>
  <c r="H5319" i="4"/>
  <c r="I5319" i="4"/>
  <c r="J5319" i="4"/>
  <c r="G5320" i="4"/>
  <c r="H5320" i="4"/>
  <c r="I5320" i="4"/>
  <c r="J5320" i="4"/>
  <c r="G5321" i="4"/>
  <c r="H5321" i="4"/>
  <c r="I5321" i="4"/>
  <c r="J5321" i="4"/>
  <c r="G5322" i="4"/>
  <c r="H5322" i="4"/>
  <c r="I5322" i="4"/>
  <c r="J5322" i="4"/>
  <c r="G5323" i="4"/>
  <c r="H5323" i="4"/>
  <c r="I5323" i="4"/>
  <c r="J5323" i="4"/>
  <c r="G5324" i="4"/>
  <c r="H5324" i="4"/>
  <c r="I5324" i="4"/>
  <c r="J5324" i="4"/>
  <c r="G5325" i="4"/>
  <c r="H5325" i="4"/>
  <c r="I5325" i="4"/>
  <c r="J5325" i="4"/>
  <c r="G5326" i="4"/>
  <c r="H5326" i="4"/>
  <c r="I5326" i="4"/>
  <c r="J5326" i="4"/>
  <c r="G5327" i="4"/>
  <c r="H5327" i="4"/>
  <c r="I5327" i="4"/>
  <c r="J5327" i="4"/>
  <c r="G5328" i="4"/>
  <c r="H5328" i="4"/>
  <c r="I5328" i="4"/>
  <c r="J5328" i="4"/>
  <c r="G5329" i="4"/>
  <c r="H5329" i="4"/>
  <c r="I5329" i="4"/>
  <c r="J5329" i="4"/>
  <c r="G5330" i="4"/>
  <c r="H5330" i="4"/>
  <c r="I5330" i="4"/>
  <c r="J5330" i="4"/>
  <c r="G5331" i="4"/>
  <c r="H5331" i="4"/>
  <c r="I5331" i="4"/>
  <c r="J5331" i="4"/>
  <c r="G5332" i="4"/>
  <c r="H5332" i="4"/>
  <c r="I5332" i="4"/>
  <c r="J5332" i="4"/>
  <c r="G5333" i="4"/>
  <c r="H5333" i="4"/>
  <c r="I5333" i="4"/>
  <c r="J5333" i="4"/>
  <c r="G5334" i="4"/>
  <c r="H5334" i="4"/>
  <c r="I5334" i="4"/>
  <c r="J5334" i="4"/>
  <c r="G5335" i="4"/>
  <c r="H5335" i="4"/>
  <c r="I5335" i="4"/>
  <c r="J5335" i="4"/>
  <c r="G5336" i="4"/>
  <c r="H5336" i="4"/>
  <c r="I5336" i="4"/>
  <c r="J5336" i="4"/>
  <c r="G5337" i="4"/>
  <c r="H5337" i="4"/>
  <c r="I5337" i="4"/>
  <c r="J5337" i="4"/>
  <c r="G5338" i="4"/>
  <c r="H5338" i="4"/>
  <c r="I5338" i="4"/>
  <c r="J5338" i="4"/>
  <c r="G5339" i="4"/>
  <c r="H5339" i="4"/>
  <c r="I5339" i="4"/>
  <c r="J5339" i="4"/>
  <c r="G5340" i="4"/>
  <c r="H5340" i="4"/>
  <c r="I5340" i="4"/>
  <c r="J5340" i="4"/>
  <c r="G5341" i="4"/>
  <c r="H5341" i="4"/>
  <c r="I5341" i="4"/>
  <c r="J5341" i="4"/>
  <c r="G5342" i="4"/>
  <c r="H5342" i="4"/>
  <c r="I5342" i="4"/>
  <c r="J5342" i="4"/>
  <c r="G5343" i="4"/>
  <c r="H5343" i="4"/>
  <c r="I5343" i="4"/>
  <c r="J5343" i="4"/>
  <c r="G5344" i="4"/>
  <c r="H5344" i="4"/>
  <c r="I5344" i="4"/>
  <c r="J5344" i="4"/>
  <c r="G5345" i="4"/>
  <c r="H5345" i="4"/>
  <c r="I5345" i="4"/>
  <c r="J5345" i="4"/>
  <c r="G5346" i="4"/>
  <c r="H5346" i="4"/>
  <c r="I5346" i="4"/>
  <c r="J5346" i="4"/>
  <c r="G5347" i="4"/>
  <c r="H5347" i="4"/>
  <c r="I5347" i="4"/>
  <c r="J5347" i="4"/>
  <c r="G5348" i="4"/>
  <c r="H5348" i="4"/>
  <c r="I5348" i="4"/>
  <c r="J5348" i="4"/>
  <c r="G5349" i="4"/>
  <c r="H5349" i="4"/>
  <c r="I5349" i="4"/>
  <c r="J5349" i="4"/>
  <c r="G5350" i="4"/>
  <c r="H5350" i="4"/>
  <c r="I5350" i="4"/>
  <c r="J5350" i="4"/>
  <c r="G5351" i="4"/>
  <c r="H5351" i="4"/>
  <c r="I5351" i="4"/>
  <c r="J5351" i="4"/>
  <c r="G5352" i="4"/>
  <c r="H5352" i="4"/>
  <c r="I5352" i="4"/>
  <c r="J5352" i="4"/>
  <c r="G5353" i="4"/>
  <c r="H5353" i="4"/>
  <c r="I5353" i="4"/>
  <c r="J5353" i="4"/>
  <c r="G5354" i="4"/>
  <c r="H5354" i="4"/>
  <c r="I5354" i="4"/>
  <c r="J5354" i="4"/>
  <c r="G5355" i="4"/>
  <c r="H5355" i="4"/>
  <c r="I5355" i="4"/>
  <c r="J5355" i="4"/>
  <c r="G5356" i="4"/>
  <c r="H5356" i="4"/>
  <c r="I5356" i="4"/>
  <c r="J5356" i="4"/>
  <c r="G5357" i="4"/>
  <c r="H5357" i="4"/>
  <c r="I5357" i="4"/>
  <c r="J5357" i="4"/>
  <c r="G5358" i="4"/>
  <c r="H5358" i="4"/>
  <c r="I5358" i="4"/>
  <c r="J5358" i="4"/>
  <c r="G5359" i="4"/>
  <c r="H5359" i="4"/>
  <c r="I5359" i="4"/>
  <c r="J5359" i="4"/>
  <c r="G5360" i="4"/>
  <c r="H5360" i="4"/>
  <c r="I5360" i="4"/>
  <c r="J5360" i="4"/>
  <c r="G5361" i="4"/>
  <c r="H5361" i="4"/>
  <c r="I5361" i="4"/>
  <c r="J5361" i="4"/>
  <c r="G5362" i="4"/>
  <c r="H5362" i="4"/>
  <c r="I5362" i="4"/>
  <c r="J5362" i="4"/>
  <c r="G5363" i="4"/>
  <c r="H5363" i="4"/>
  <c r="I5363" i="4"/>
  <c r="J5363" i="4"/>
  <c r="G5364" i="4"/>
  <c r="H5364" i="4"/>
  <c r="I5364" i="4"/>
  <c r="J5364" i="4"/>
  <c r="G5365" i="4"/>
  <c r="H5365" i="4"/>
  <c r="I5365" i="4"/>
  <c r="J5365" i="4"/>
  <c r="G5366" i="4"/>
  <c r="H5366" i="4"/>
  <c r="I5366" i="4"/>
  <c r="J5366" i="4"/>
  <c r="G5367" i="4"/>
  <c r="H5367" i="4"/>
  <c r="I5367" i="4"/>
  <c r="J5367" i="4"/>
  <c r="G5368" i="4"/>
  <c r="H5368" i="4"/>
  <c r="I5368" i="4"/>
  <c r="J5368" i="4"/>
  <c r="G5369" i="4"/>
  <c r="H5369" i="4"/>
  <c r="I5369" i="4"/>
  <c r="J5369" i="4"/>
  <c r="G5370" i="4"/>
  <c r="H5370" i="4"/>
  <c r="I5370" i="4"/>
  <c r="J5370" i="4"/>
  <c r="G5371" i="4"/>
  <c r="H5371" i="4"/>
  <c r="I5371" i="4"/>
  <c r="J5371" i="4"/>
  <c r="G5372" i="4"/>
  <c r="H5372" i="4"/>
  <c r="I5372" i="4"/>
  <c r="J5372" i="4"/>
  <c r="G5373" i="4"/>
  <c r="H5373" i="4"/>
  <c r="I5373" i="4"/>
  <c r="J5373" i="4"/>
  <c r="G5374" i="4"/>
  <c r="H5374" i="4"/>
  <c r="I5374" i="4"/>
  <c r="J5374" i="4"/>
  <c r="G5375" i="4"/>
  <c r="H5375" i="4"/>
  <c r="I5375" i="4"/>
  <c r="J5375" i="4"/>
  <c r="G5376" i="4"/>
  <c r="H5376" i="4"/>
  <c r="I5376" i="4"/>
  <c r="J5376" i="4"/>
  <c r="G5377" i="4"/>
  <c r="H5377" i="4"/>
  <c r="I5377" i="4"/>
  <c r="J5377" i="4"/>
  <c r="G5378" i="4"/>
  <c r="H5378" i="4"/>
  <c r="I5378" i="4"/>
  <c r="J5378" i="4"/>
  <c r="G5379" i="4"/>
  <c r="H5379" i="4"/>
  <c r="I5379" i="4"/>
  <c r="J5379" i="4"/>
  <c r="G5380" i="4"/>
  <c r="H5380" i="4"/>
  <c r="I5380" i="4"/>
  <c r="J5380" i="4"/>
  <c r="G5381" i="4"/>
  <c r="H5381" i="4"/>
  <c r="I5381" i="4"/>
  <c r="J5381" i="4"/>
  <c r="G5382" i="4"/>
  <c r="H5382" i="4"/>
  <c r="I5382" i="4"/>
  <c r="J5382" i="4"/>
  <c r="G5383" i="4"/>
  <c r="H5383" i="4"/>
  <c r="I5383" i="4"/>
  <c r="J5383" i="4"/>
  <c r="G5384" i="4"/>
  <c r="H5384" i="4"/>
  <c r="I5384" i="4"/>
  <c r="J5384" i="4"/>
  <c r="G5385" i="4"/>
  <c r="H5385" i="4"/>
  <c r="I5385" i="4"/>
  <c r="J5385" i="4"/>
  <c r="G5386" i="4"/>
  <c r="H5386" i="4"/>
  <c r="I5386" i="4"/>
  <c r="J5386" i="4"/>
  <c r="G5387" i="4"/>
  <c r="H5387" i="4"/>
  <c r="I5387" i="4"/>
  <c r="J5387" i="4"/>
  <c r="G5388" i="4"/>
  <c r="H5388" i="4"/>
  <c r="I5388" i="4"/>
  <c r="J5388" i="4"/>
  <c r="G5389" i="4"/>
  <c r="H5389" i="4"/>
  <c r="I5389" i="4"/>
  <c r="J5389" i="4"/>
  <c r="G5390" i="4"/>
  <c r="H5390" i="4"/>
  <c r="I5390" i="4"/>
  <c r="J5390" i="4"/>
  <c r="G5391" i="4"/>
  <c r="H5391" i="4"/>
  <c r="I5391" i="4"/>
  <c r="J5391" i="4"/>
  <c r="G5392" i="4"/>
  <c r="H5392" i="4"/>
  <c r="I5392" i="4"/>
  <c r="J5392" i="4"/>
  <c r="G5393" i="4"/>
  <c r="H5393" i="4"/>
  <c r="I5393" i="4"/>
  <c r="J5393" i="4"/>
  <c r="G5394" i="4"/>
  <c r="H5394" i="4"/>
  <c r="I5394" i="4"/>
  <c r="J5394" i="4"/>
  <c r="G5395" i="4"/>
  <c r="H5395" i="4"/>
  <c r="I5395" i="4"/>
  <c r="J5395" i="4"/>
  <c r="G5396" i="4"/>
  <c r="H5396" i="4"/>
  <c r="I5396" i="4"/>
  <c r="J5396" i="4"/>
  <c r="G5397" i="4"/>
  <c r="H5397" i="4"/>
  <c r="I5397" i="4"/>
  <c r="J5397" i="4"/>
  <c r="G5398" i="4"/>
  <c r="H5398" i="4"/>
  <c r="I5398" i="4"/>
  <c r="J5398" i="4"/>
  <c r="G5399" i="4"/>
  <c r="H5399" i="4"/>
  <c r="I5399" i="4"/>
  <c r="J5399" i="4"/>
  <c r="G5400" i="4"/>
  <c r="H5400" i="4"/>
  <c r="I5400" i="4"/>
  <c r="J5400" i="4"/>
  <c r="G5401" i="4"/>
  <c r="H5401" i="4"/>
  <c r="I5401" i="4"/>
  <c r="J5401" i="4"/>
  <c r="G5402" i="4"/>
  <c r="H5402" i="4"/>
  <c r="I5402" i="4"/>
  <c r="J5402" i="4"/>
  <c r="G5403" i="4"/>
  <c r="H5403" i="4"/>
  <c r="I5403" i="4"/>
  <c r="J5403" i="4"/>
  <c r="G5404" i="4"/>
  <c r="H5404" i="4"/>
  <c r="I5404" i="4"/>
  <c r="J5404" i="4"/>
  <c r="G5405" i="4"/>
  <c r="H5405" i="4"/>
  <c r="I5405" i="4"/>
  <c r="J5405" i="4"/>
  <c r="G5406" i="4"/>
  <c r="H5406" i="4"/>
  <c r="I5406" i="4"/>
  <c r="J5406" i="4"/>
  <c r="G5407" i="4"/>
  <c r="H5407" i="4"/>
  <c r="I5407" i="4"/>
  <c r="J5407" i="4"/>
  <c r="G5408" i="4"/>
  <c r="H5408" i="4"/>
  <c r="I5408" i="4"/>
  <c r="J5408" i="4"/>
  <c r="G5409" i="4"/>
  <c r="H5409" i="4"/>
  <c r="I5409" i="4"/>
  <c r="J5409" i="4"/>
  <c r="G5410" i="4"/>
  <c r="H5410" i="4"/>
  <c r="I5410" i="4"/>
  <c r="J5410" i="4"/>
  <c r="G5411" i="4"/>
  <c r="H5411" i="4"/>
  <c r="I5411" i="4"/>
  <c r="J5411" i="4"/>
  <c r="G5412" i="4"/>
  <c r="H5412" i="4"/>
  <c r="I5412" i="4"/>
  <c r="J5412" i="4"/>
  <c r="G5413" i="4"/>
  <c r="H5413" i="4"/>
  <c r="I5413" i="4"/>
  <c r="J5413" i="4"/>
  <c r="G5414" i="4"/>
  <c r="H5414" i="4"/>
  <c r="I5414" i="4"/>
  <c r="J5414" i="4"/>
  <c r="G5415" i="4"/>
  <c r="H5415" i="4"/>
  <c r="I5415" i="4"/>
  <c r="J5415" i="4"/>
  <c r="G5416" i="4"/>
  <c r="H5416" i="4"/>
  <c r="I5416" i="4"/>
  <c r="J5416" i="4"/>
  <c r="G5417" i="4"/>
  <c r="H5417" i="4"/>
  <c r="I5417" i="4"/>
  <c r="J5417" i="4"/>
  <c r="G5418" i="4"/>
  <c r="H5418" i="4"/>
  <c r="I5418" i="4"/>
  <c r="J5418" i="4"/>
  <c r="G5419" i="4"/>
  <c r="H5419" i="4"/>
  <c r="I5419" i="4"/>
  <c r="J5419" i="4"/>
  <c r="G5420" i="4"/>
  <c r="H5420" i="4"/>
  <c r="I5420" i="4"/>
  <c r="J5420" i="4"/>
  <c r="G5421" i="4"/>
  <c r="H5421" i="4"/>
  <c r="I5421" i="4"/>
  <c r="J5421" i="4"/>
  <c r="G5422" i="4"/>
  <c r="H5422" i="4"/>
  <c r="I5422" i="4"/>
  <c r="J5422" i="4"/>
  <c r="G5423" i="4"/>
  <c r="H5423" i="4"/>
  <c r="I5423" i="4"/>
  <c r="J5423" i="4"/>
  <c r="G5424" i="4"/>
  <c r="H5424" i="4"/>
  <c r="I5424" i="4"/>
  <c r="J5424" i="4"/>
  <c r="G5425" i="4"/>
  <c r="H5425" i="4"/>
  <c r="I5425" i="4"/>
  <c r="J5425" i="4"/>
  <c r="G5426" i="4"/>
  <c r="H5426" i="4"/>
  <c r="I5426" i="4"/>
  <c r="J5426" i="4"/>
  <c r="G5427" i="4"/>
  <c r="H5427" i="4"/>
  <c r="I5427" i="4"/>
  <c r="J5427" i="4"/>
  <c r="G5428" i="4"/>
  <c r="H5428" i="4"/>
  <c r="I5428" i="4"/>
  <c r="J5428" i="4"/>
  <c r="G5429" i="4"/>
  <c r="H5429" i="4"/>
  <c r="I5429" i="4"/>
  <c r="J5429" i="4"/>
  <c r="G5430" i="4"/>
  <c r="H5430" i="4"/>
  <c r="I5430" i="4"/>
  <c r="J5430" i="4"/>
  <c r="G5431" i="4"/>
  <c r="H5431" i="4"/>
  <c r="I5431" i="4"/>
  <c r="J5431" i="4"/>
  <c r="G5432" i="4"/>
  <c r="H5432" i="4"/>
  <c r="I5432" i="4"/>
  <c r="J5432" i="4"/>
  <c r="G5433" i="4"/>
  <c r="H5433" i="4"/>
  <c r="I5433" i="4"/>
  <c r="J5433" i="4"/>
  <c r="G5434" i="4"/>
  <c r="H5434" i="4"/>
  <c r="I5434" i="4"/>
  <c r="J5434" i="4"/>
  <c r="G5435" i="4"/>
  <c r="H5435" i="4"/>
  <c r="I5435" i="4"/>
  <c r="J5435" i="4"/>
  <c r="G5436" i="4"/>
  <c r="H5436" i="4"/>
  <c r="I5436" i="4"/>
  <c r="J5436" i="4"/>
  <c r="G5437" i="4"/>
  <c r="H5437" i="4"/>
  <c r="I5437" i="4"/>
  <c r="J5437" i="4"/>
  <c r="G5438" i="4"/>
  <c r="H5438" i="4"/>
  <c r="I5438" i="4"/>
  <c r="J5438" i="4"/>
  <c r="G5439" i="4"/>
  <c r="H5439" i="4"/>
  <c r="I5439" i="4"/>
  <c r="J5439" i="4"/>
  <c r="G5440" i="4"/>
  <c r="H5440" i="4"/>
  <c r="I5440" i="4"/>
  <c r="J5440" i="4"/>
  <c r="G5441" i="4"/>
  <c r="H5441" i="4"/>
  <c r="I5441" i="4"/>
  <c r="J5441" i="4"/>
  <c r="G5442" i="4"/>
  <c r="H5442" i="4"/>
  <c r="I5442" i="4"/>
  <c r="J5442" i="4"/>
  <c r="G5443" i="4"/>
  <c r="H5443" i="4"/>
  <c r="I5443" i="4"/>
  <c r="J5443" i="4"/>
  <c r="G5444" i="4"/>
  <c r="H5444" i="4"/>
  <c r="I5444" i="4"/>
  <c r="J5444" i="4"/>
  <c r="G5445" i="4"/>
  <c r="H5445" i="4"/>
  <c r="I5445" i="4"/>
  <c r="J5445" i="4"/>
  <c r="G5446" i="4"/>
  <c r="H5446" i="4"/>
  <c r="I5446" i="4"/>
  <c r="J5446" i="4"/>
  <c r="G5447" i="4"/>
  <c r="H5447" i="4"/>
  <c r="I5447" i="4"/>
  <c r="J5447" i="4"/>
  <c r="G5448" i="4"/>
  <c r="H5448" i="4"/>
  <c r="I5448" i="4"/>
  <c r="J5448" i="4"/>
  <c r="G5449" i="4"/>
  <c r="H5449" i="4"/>
  <c r="I5449" i="4"/>
  <c r="J5449" i="4"/>
  <c r="G5450" i="4"/>
  <c r="H5450" i="4"/>
  <c r="I5450" i="4"/>
  <c r="J5450" i="4"/>
  <c r="G5451" i="4"/>
  <c r="H5451" i="4"/>
  <c r="I5451" i="4"/>
  <c r="J5451" i="4"/>
  <c r="G5452" i="4"/>
  <c r="H5452" i="4"/>
  <c r="I5452" i="4"/>
  <c r="J5452" i="4"/>
  <c r="G5453" i="4"/>
  <c r="H5453" i="4"/>
  <c r="I5453" i="4"/>
  <c r="J5453" i="4"/>
  <c r="G5454" i="4"/>
  <c r="H5454" i="4"/>
  <c r="I5454" i="4"/>
  <c r="J5454" i="4"/>
  <c r="G5455" i="4"/>
  <c r="H5455" i="4"/>
  <c r="I5455" i="4"/>
  <c r="J5455" i="4"/>
  <c r="G5456" i="4"/>
  <c r="H5456" i="4"/>
  <c r="I5456" i="4"/>
  <c r="J5456" i="4"/>
  <c r="G5457" i="4"/>
  <c r="H5457" i="4"/>
  <c r="I5457" i="4"/>
  <c r="J5457" i="4"/>
  <c r="G5458" i="4"/>
  <c r="H5458" i="4"/>
  <c r="I5458" i="4"/>
  <c r="J5458" i="4"/>
  <c r="G5459" i="4"/>
  <c r="H5459" i="4"/>
  <c r="I5459" i="4"/>
  <c r="J5459" i="4"/>
  <c r="G5460" i="4"/>
  <c r="H5460" i="4"/>
  <c r="I5460" i="4"/>
  <c r="J5460" i="4"/>
  <c r="G5461" i="4"/>
  <c r="H5461" i="4"/>
  <c r="I5461" i="4"/>
  <c r="J5461" i="4"/>
  <c r="G5462" i="4"/>
  <c r="H5462" i="4"/>
  <c r="I5462" i="4"/>
  <c r="J5462" i="4"/>
  <c r="G5463" i="4"/>
  <c r="H5463" i="4"/>
  <c r="I5463" i="4"/>
  <c r="J5463" i="4"/>
  <c r="G5464" i="4"/>
  <c r="H5464" i="4"/>
  <c r="I5464" i="4"/>
  <c r="J5464" i="4"/>
  <c r="G5465" i="4"/>
  <c r="H5465" i="4"/>
  <c r="I5465" i="4"/>
  <c r="J5465" i="4"/>
  <c r="G5466" i="4"/>
  <c r="H5466" i="4"/>
  <c r="I5466" i="4"/>
  <c r="J5466" i="4"/>
  <c r="G5467" i="4"/>
  <c r="H5467" i="4"/>
  <c r="I5467" i="4"/>
  <c r="J5467" i="4"/>
  <c r="G5468" i="4"/>
  <c r="H5468" i="4"/>
  <c r="I5468" i="4"/>
  <c r="J5468" i="4"/>
  <c r="G5469" i="4"/>
  <c r="H5469" i="4"/>
  <c r="I5469" i="4"/>
  <c r="J5469" i="4"/>
  <c r="G5470" i="4"/>
  <c r="H5470" i="4"/>
  <c r="I5470" i="4"/>
  <c r="J5470" i="4"/>
  <c r="G5471" i="4"/>
  <c r="H5471" i="4"/>
  <c r="I5471" i="4"/>
  <c r="J5471" i="4"/>
  <c r="G5472" i="4"/>
  <c r="H5472" i="4"/>
  <c r="I5472" i="4"/>
  <c r="J5472" i="4"/>
  <c r="G5473" i="4"/>
  <c r="H5473" i="4"/>
  <c r="I5473" i="4"/>
  <c r="J5473" i="4"/>
  <c r="G5474" i="4"/>
  <c r="H5474" i="4"/>
  <c r="I5474" i="4"/>
  <c r="J5474" i="4"/>
  <c r="G5475" i="4"/>
  <c r="H5475" i="4"/>
  <c r="I5475" i="4"/>
  <c r="J5475" i="4"/>
  <c r="G5476" i="4"/>
  <c r="H5476" i="4"/>
  <c r="I5476" i="4"/>
  <c r="J5476" i="4"/>
  <c r="G5477" i="4"/>
  <c r="H5477" i="4"/>
  <c r="I5477" i="4"/>
  <c r="J5477" i="4"/>
  <c r="G5478" i="4"/>
  <c r="H5478" i="4"/>
  <c r="I5478" i="4"/>
  <c r="J5478" i="4"/>
  <c r="G5479" i="4"/>
  <c r="H5479" i="4"/>
  <c r="I5479" i="4"/>
  <c r="J5479" i="4"/>
  <c r="G5480" i="4"/>
  <c r="H5480" i="4"/>
  <c r="I5480" i="4"/>
  <c r="J5480" i="4"/>
  <c r="G5481" i="4"/>
  <c r="H5481" i="4"/>
  <c r="I5481" i="4"/>
  <c r="J5481" i="4"/>
  <c r="G5482" i="4"/>
  <c r="H5482" i="4"/>
  <c r="I5482" i="4"/>
  <c r="J5482" i="4"/>
  <c r="G5483" i="4"/>
  <c r="H5483" i="4"/>
  <c r="I5483" i="4"/>
  <c r="J5483" i="4"/>
  <c r="G5484" i="4"/>
  <c r="H5484" i="4"/>
  <c r="I5484" i="4"/>
  <c r="J5484" i="4"/>
  <c r="G5485" i="4"/>
  <c r="H5485" i="4"/>
  <c r="I5485" i="4"/>
  <c r="J5485" i="4"/>
  <c r="G5486" i="4"/>
  <c r="H5486" i="4"/>
  <c r="I5486" i="4"/>
  <c r="J5486" i="4"/>
  <c r="G5487" i="4"/>
  <c r="H5487" i="4"/>
  <c r="I5487" i="4"/>
  <c r="J5487" i="4"/>
  <c r="G5488" i="4"/>
  <c r="H5488" i="4"/>
  <c r="I5488" i="4"/>
  <c r="J5488" i="4"/>
  <c r="G5489" i="4"/>
  <c r="H5489" i="4"/>
  <c r="I5489" i="4"/>
  <c r="J5489" i="4"/>
  <c r="G5490" i="4"/>
  <c r="H5490" i="4"/>
  <c r="I5490" i="4"/>
  <c r="J5490" i="4"/>
  <c r="G5491" i="4"/>
  <c r="H5491" i="4"/>
  <c r="I5491" i="4"/>
  <c r="J5491" i="4"/>
  <c r="G5492" i="4"/>
  <c r="H5492" i="4"/>
  <c r="I5492" i="4"/>
  <c r="J5492" i="4"/>
  <c r="G5493" i="4"/>
  <c r="H5493" i="4"/>
  <c r="I5493" i="4"/>
  <c r="J5493" i="4"/>
  <c r="G5494" i="4"/>
  <c r="H5494" i="4"/>
  <c r="I5494" i="4"/>
  <c r="J5494" i="4"/>
  <c r="G5495" i="4"/>
  <c r="H5495" i="4"/>
  <c r="I5495" i="4"/>
  <c r="J5495" i="4"/>
  <c r="G5496" i="4"/>
  <c r="H5496" i="4"/>
  <c r="I5496" i="4"/>
  <c r="J5496" i="4"/>
  <c r="G5497" i="4"/>
  <c r="H5497" i="4"/>
  <c r="I5497" i="4"/>
  <c r="J5497" i="4"/>
  <c r="G5498" i="4"/>
  <c r="H5498" i="4"/>
  <c r="I5498" i="4"/>
  <c r="J5498" i="4"/>
  <c r="G5499" i="4"/>
  <c r="H5499" i="4"/>
  <c r="I5499" i="4"/>
  <c r="J5499" i="4"/>
  <c r="G5500" i="4"/>
  <c r="H5500" i="4"/>
  <c r="I5500" i="4"/>
  <c r="J5500" i="4"/>
  <c r="G5501" i="4"/>
  <c r="H5501" i="4"/>
  <c r="I5501" i="4"/>
  <c r="J5501" i="4"/>
  <c r="G5502" i="4"/>
  <c r="H5502" i="4"/>
  <c r="I5502" i="4"/>
  <c r="J5502" i="4"/>
  <c r="G5503" i="4"/>
  <c r="H5503" i="4"/>
  <c r="I5503" i="4"/>
  <c r="J5503" i="4"/>
  <c r="G5504" i="4"/>
  <c r="H5504" i="4"/>
  <c r="I5504" i="4"/>
  <c r="J5504" i="4"/>
  <c r="G5505" i="4"/>
  <c r="H5505" i="4"/>
  <c r="I5505" i="4"/>
  <c r="J5505" i="4"/>
  <c r="G5506" i="4"/>
  <c r="H5506" i="4"/>
  <c r="I5506" i="4"/>
  <c r="J5506" i="4"/>
  <c r="G5507" i="4"/>
  <c r="H5507" i="4"/>
  <c r="I5507" i="4"/>
  <c r="J5507" i="4"/>
  <c r="G5508" i="4"/>
  <c r="H5508" i="4"/>
  <c r="I5508" i="4"/>
  <c r="J5508" i="4"/>
  <c r="G5509" i="4"/>
  <c r="H5509" i="4"/>
  <c r="I5509" i="4"/>
  <c r="J5509" i="4"/>
  <c r="G5510" i="4"/>
  <c r="H5510" i="4"/>
  <c r="I5510" i="4"/>
  <c r="J5510" i="4"/>
  <c r="G5511" i="4"/>
  <c r="H5511" i="4"/>
  <c r="I5511" i="4"/>
  <c r="J5511" i="4"/>
  <c r="G5512" i="4"/>
  <c r="H5512" i="4"/>
  <c r="I5512" i="4"/>
  <c r="J5512" i="4"/>
  <c r="G5513" i="4"/>
  <c r="H5513" i="4"/>
  <c r="I5513" i="4"/>
  <c r="J5513" i="4"/>
  <c r="G5514" i="4"/>
  <c r="H5514" i="4"/>
  <c r="I5514" i="4"/>
  <c r="J5514" i="4"/>
  <c r="G5515" i="4"/>
  <c r="H5515" i="4"/>
  <c r="I5515" i="4"/>
  <c r="J5515" i="4"/>
  <c r="G5516" i="4"/>
  <c r="H5516" i="4"/>
  <c r="I5516" i="4"/>
  <c r="J5516" i="4"/>
  <c r="G5517" i="4"/>
  <c r="H5517" i="4"/>
  <c r="I5517" i="4"/>
  <c r="J5517" i="4"/>
  <c r="G5518" i="4"/>
  <c r="H5518" i="4"/>
  <c r="I5518" i="4"/>
  <c r="J5518" i="4"/>
  <c r="G5519" i="4"/>
  <c r="H5519" i="4"/>
  <c r="I5519" i="4"/>
  <c r="J5519" i="4"/>
  <c r="G5520" i="4"/>
  <c r="H5520" i="4"/>
  <c r="I5520" i="4"/>
  <c r="J5520" i="4"/>
  <c r="G5521" i="4"/>
  <c r="H5521" i="4"/>
  <c r="I5521" i="4"/>
  <c r="J5521" i="4"/>
  <c r="G5522" i="4"/>
  <c r="H5522" i="4"/>
  <c r="I5522" i="4"/>
  <c r="J5522" i="4"/>
  <c r="G5523" i="4"/>
  <c r="H5523" i="4"/>
  <c r="I5523" i="4"/>
  <c r="J5523" i="4"/>
  <c r="G5524" i="4"/>
  <c r="H5524" i="4"/>
  <c r="I5524" i="4"/>
  <c r="J5524" i="4"/>
  <c r="G5525" i="4"/>
  <c r="H5525" i="4"/>
  <c r="I5525" i="4"/>
  <c r="J5525" i="4"/>
  <c r="G5526" i="4"/>
  <c r="H5526" i="4"/>
  <c r="I5526" i="4"/>
  <c r="J5526" i="4"/>
  <c r="G5527" i="4"/>
  <c r="H5527" i="4"/>
  <c r="I5527" i="4"/>
  <c r="J5527" i="4"/>
  <c r="G5528" i="4"/>
  <c r="H5528" i="4"/>
  <c r="I5528" i="4"/>
  <c r="J5528" i="4"/>
  <c r="G5529" i="4"/>
  <c r="H5529" i="4"/>
  <c r="I5529" i="4"/>
  <c r="J5529" i="4"/>
  <c r="G5530" i="4"/>
  <c r="H5530" i="4"/>
  <c r="I5530" i="4"/>
  <c r="J5530" i="4"/>
  <c r="G5531" i="4"/>
  <c r="H5531" i="4"/>
  <c r="I5531" i="4"/>
  <c r="J5531" i="4"/>
  <c r="G5532" i="4"/>
  <c r="H5532" i="4"/>
  <c r="I5532" i="4"/>
  <c r="J5532" i="4"/>
  <c r="G5533" i="4"/>
  <c r="H5533" i="4"/>
  <c r="I5533" i="4"/>
  <c r="J5533" i="4"/>
  <c r="G5534" i="4"/>
  <c r="H5534" i="4"/>
  <c r="I5534" i="4"/>
  <c r="J5534" i="4"/>
  <c r="G5535" i="4"/>
  <c r="H5535" i="4"/>
  <c r="I5535" i="4"/>
  <c r="J5535" i="4"/>
  <c r="G5536" i="4"/>
  <c r="H5536" i="4"/>
  <c r="I5536" i="4"/>
  <c r="J5536" i="4"/>
  <c r="G5537" i="4"/>
  <c r="H5537" i="4"/>
  <c r="I5537" i="4"/>
  <c r="J5537" i="4"/>
  <c r="G5538" i="4"/>
  <c r="H5538" i="4"/>
  <c r="I5538" i="4"/>
  <c r="J5538" i="4"/>
  <c r="G5539" i="4"/>
  <c r="H5539" i="4"/>
  <c r="I5539" i="4"/>
  <c r="J5539" i="4"/>
  <c r="G5540" i="4"/>
  <c r="H5540" i="4"/>
  <c r="I5540" i="4"/>
  <c r="J5540" i="4"/>
  <c r="G5541" i="4"/>
  <c r="H5541" i="4"/>
  <c r="I5541" i="4"/>
  <c r="J5541" i="4"/>
  <c r="G5542" i="4"/>
  <c r="H5542" i="4"/>
  <c r="I5542" i="4"/>
  <c r="J5542" i="4"/>
  <c r="G5543" i="4"/>
  <c r="H5543" i="4"/>
  <c r="I5543" i="4"/>
  <c r="J5543" i="4"/>
  <c r="G5544" i="4"/>
  <c r="H5544" i="4"/>
  <c r="I5544" i="4"/>
  <c r="J5544" i="4"/>
  <c r="G5545" i="4"/>
  <c r="H5545" i="4"/>
  <c r="I5545" i="4"/>
  <c r="J5545" i="4"/>
  <c r="G5546" i="4"/>
  <c r="H5546" i="4"/>
  <c r="I5546" i="4"/>
  <c r="J5546" i="4"/>
  <c r="G5547" i="4"/>
  <c r="H5547" i="4"/>
  <c r="I5547" i="4"/>
  <c r="J5547" i="4"/>
  <c r="G5548" i="4"/>
  <c r="H5548" i="4"/>
  <c r="I5548" i="4"/>
  <c r="J5548" i="4"/>
  <c r="G5549" i="4"/>
  <c r="H5549" i="4"/>
  <c r="I5549" i="4"/>
  <c r="J5549" i="4"/>
  <c r="G5550" i="4"/>
  <c r="H5550" i="4"/>
  <c r="I5550" i="4"/>
  <c r="J5550" i="4"/>
  <c r="G5551" i="4"/>
  <c r="H5551" i="4"/>
  <c r="I5551" i="4"/>
  <c r="J5551" i="4"/>
  <c r="G5552" i="4"/>
  <c r="H5552" i="4"/>
  <c r="I5552" i="4"/>
  <c r="J5552" i="4"/>
  <c r="G5553" i="4"/>
  <c r="H5553" i="4"/>
  <c r="I5553" i="4"/>
  <c r="J5553" i="4"/>
  <c r="G5554" i="4"/>
  <c r="H5554" i="4"/>
  <c r="I5554" i="4"/>
  <c r="J5554" i="4"/>
  <c r="G5555" i="4"/>
  <c r="H5555" i="4"/>
  <c r="I5555" i="4"/>
  <c r="J5555" i="4"/>
  <c r="G5556" i="4"/>
  <c r="H5556" i="4"/>
  <c r="I5556" i="4"/>
  <c r="J5556" i="4"/>
  <c r="G5557" i="4"/>
  <c r="H5557" i="4"/>
  <c r="I5557" i="4"/>
  <c r="J5557" i="4"/>
  <c r="G5558" i="4"/>
  <c r="H5558" i="4"/>
  <c r="I5558" i="4"/>
  <c r="J5558" i="4"/>
  <c r="G5559" i="4"/>
  <c r="H5559" i="4"/>
  <c r="I5559" i="4"/>
  <c r="J5559" i="4"/>
  <c r="G5560" i="4"/>
  <c r="H5560" i="4"/>
  <c r="I5560" i="4"/>
  <c r="J5560" i="4"/>
  <c r="G5561" i="4"/>
  <c r="H5561" i="4"/>
  <c r="I5561" i="4"/>
  <c r="J5561" i="4"/>
  <c r="G5562" i="4"/>
  <c r="H5562" i="4"/>
  <c r="I5562" i="4"/>
  <c r="J5562" i="4"/>
  <c r="G5563" i="4"/>
  <c r="H5563" i="4"/>
  <c r="I5563" i="4"/>
  <c r="J5563" i="4"/>
  <c r="G5564" i="4"/>
  <c r="H5564" i="4"/>
  <c r="I5564" i="4"/>
  <c r="J5564" i="4"/>
  <c r="G5565" i="4"/>
  <c r="H5565" i="4"/>
  <c r="I5565" i="4"/>
  <c r="J5565" i="4"/>
  <c r="G5566" i="4"/>
  <c r="H5566" i="4"/>
  <c r="I5566" i="4"/>
  <c r="J5566" i="4"/>
  <c r="G5567" i="4"/>
  <c r="H5567" i="4"/>
  <c r="I5567" i="4"/>
  <c r="J5567" i="4"/>
  <c r="G5568" i="4"/>
  <c r="H5568" i="4"/>
  <c r="I5568" i="4"/>
  <c r="J5568" i="4"/>
  <c r="G5569" i="4"/>
  <c r="H5569" i="4"/>
  <c r="I5569" i="4"/>
  <c r="J5569" i="4"/>
  <c r="G5570" i="4"/>
  <c r="H5570" i="4"/>
  <c r="I5570" i="4"/>
  <c r="J5570" i="4"/>
  <c r="G5571" i="4"/>
  <c r="H5571" i="4"/>
  <c r="I5571" i="4"/>
  <c r="J5571" i="4"/>
  <c r="G5572" i="4"/>
  <c r="H5572" i="4"/>
  <c r="I5572" i="4"/>
  <c r="J5572" i="4"/>
  <c r="G5573" i="4"/>
  <c r="H5573" i="4"/>
  <c r="I5573" i="4"/>
  <c r="J5573" i="4"/>
  <c r="G5574" i="4"/>
  <c r="H5574" i="4"/>
  <c r="I5574" i="4"/>
  <c r="J5574" i="4"/>
  <c r="G5575" i="4"/>
  <c r="H5575" i="4"/>
  <c r="I5575" i="4"/>
  <c r="J5575" i="4"/>
  <c r="G5576" i="4"/>
  <c r="H5576" i="4"/>
  <c r="I5576" i="4"/>
  <c r="J5576" i="4"/>
  <c r="G5577" i="4"/>
  <c r="H5577" i="4"/>
  <c r="I5577" i="4"/>
  <c r="J5577" i="4"/>
  <c r="G5578" i="4"/>
  <c r="H5578" i="4"/>
  <c r="I5578" i="4"/>
  <c r="J5578" i="4"/>
  <c r="G5579" i="4"/>
  <c r="H5579" i="4"/>
  <c r="I5579" i="4"/>
  <c r="J5579" i="4"/>
  <c r="G5580" i="4"/>
  <c r="H5580" i="4"/>
  <c r="I5580" i="4"/>
  <c r="J5580" i="4"/>
  <c r="G5581" i="4"/>
  <c r="H5581" i="4"/>
  <c r="I5581" i="4"/>
  <c r="J5581" i="4"/>
  <c r="G5582" i="4"/>
  <c r="H5582" i="4"/>
  <c r="I5582" i="4"/>
  <c r="J5582" i="4"/>
  <c r="G5583" i="4"/>
  <c r="H5583" i="4"/>
  <c r="I5583" i="4"/>
  <c r="J5583" i="4"/>
  <c r="G5584" i="4"/>
  <c r="H5584" i="4"/>
  <c r="I5584" i="4"/>
  <c r="J5584" i="4"/>
  <c r="G5585" i="4"/>
  <c r="H5585" i="4"/>
  <c r="I5585" i="4"/>
  <c r="G5586" i="4"/>
  <c r="H5586" i="4"/>
  <c r="I5586" i="4"/>
  <c r="G5587" i="4"/>
  <c r="H5587" i="4"/>
  <c r="I5587" i="4"/>
  <c r="G5588" i="4"/>
  <c r="H5588" i="4"/>
  <c r="I5588" i="4"/>
  <c r="G5589" i="4"/>
  <c r="H5589" i="4"/>
  <c r="I5589" i="4"/>
  <c r="G5590" i="4"/>
  <c r="H5590" i="4"/>
  <c r="I5590" i="4"/>
  <c r="G5591" i="4"/>
  <c r="H5591" i="4"/>
  <c r="I5591" i="4"/>
  <c r="G5592" i="4"/>
  <c r="H5592" i="4"/>
  <c r="I5592" i="4"/>
  <c r="G5593" i="4"/>
  <c r="H5593" i="4"/>
  <c r="I5593" i="4"/>
  <c r="G5594" i="4"/>
  <c r="H5594" i="4"/>
  <c r="I5594" i="4"/>
  <c r="G5595" i="4"/>
  <c r="H5595" i="4"/>
  <c r="I5595" i="4"/>
  <c r="G5596" i="4"/>
  <c r="H5596" i="4"/>
  <c r="I5596" i="4"/>
  <c r="G5597" i="4"/>
  <c r="H5597" i="4"/>
  <c r="I5597" i="4"/>
  <c r="G5598" i="4"/>
  <c r="H5598" i="4"/>
  <c r="I5598" i="4"/>
  <c r="G5599" i="4"/>
  <c r="H5599" i="4"/>
  <c r="I5599" i="4"/>
  <c r="G5600" i="4"/>
  <c r="H5600" i="4"/>
  <c r="I5600" i="4"/>
  <c r="G5601" i="4"/>
  <c r="H5601" i="4"/>
  <c r="I5601" i="4"/>
  <c r="G5602" i="4"/>
  <c r="H5602" i="4"/>
  <c r="I5602" i="4"/>
  <c r="G5603" i="4"/>
  <c r="H5603" i="4"/>
  <c r="I5603" i="4"/>
  <c r="G5604" i="4"/>
  <c r="H5604" i="4"/>
  <c r="I5604" i="4"/>
  <c r="G5605" i="4"/>
  <c r="H5605" i="4"/>
  <c r="I5605" i="4"/>
  <c r="G5606" i="4"/>
  <c r="H5606" i="4"/>
  <c r="I5606" i="4"/>
  <c r="G5607" i="4"/>
  <c r="H5607" i="4"/>
  <c r="I5607" i="4"/>
  <c r="G5608" i="4"/>
  <c r="H5608" i="4"/>
  <c r="I5608" i="4"/>
  <c r="G5609" i="4"/>
  <c r="H5609" i="4"/>
  <c r="I5609" i="4"/>
  <c r="G5610" i="4"/>
  <c r="H5610" i="4"/>
  <c r="I5610" i="4"/>
  <c r="G5611" i="4"/>
  <c r="H5611" i="4"/>
  <c r="I5611" i="4"/>
  <c r="G5612" i="4"/>
  <c r="H5612" i="4"/>
  <c r="I5612" i="4"/>
  <c r="G5613" i="4"/>
  <c r="H5613" i="4"/>
  <c r="I5613" i="4"/>
  <c r="G5614" i="4"/>
  <c r="H5614" i="4"/>
  <c r="I5614" i="4"/>
  <c r="G5615" i="4"/>
  <c r="H5615" i="4"/>
  <c r="I5615" i="4"/>
  <c r="G5616" i="4"/>
  <c r="H5616" i="4"/>
  <c r="I5616" i="4"/>
  <c r="G5617" i="4"/>
  <c r="H5617" i="4"/>
  <c r="I5617" i="4"/>
  <c r="G5618" i="4"/>
  <c r="H5618" i="4"/>
  <c r="I5618" i="4"/>
  <c r="G5619" i="4"/>
  <c r="H5619" i="4"/>
  <c r="I5619" i="4"/>
  <c r="G5620" i="4"/>
  <c r="H5620" i="4"/>
  <c r="I5620" i="4"/>
  <c r="G5621" i="4"/>
  <c r="H5621" i="4"/>
  <c r="I5621" i="4"/>
  <c r="G5622" i="4"/>
  <c r="H5622" i="4"/>
  <c r="I5622" i="4"/>
  <c r="G5623" i="4"/>
  <c r="H5623" i="4"/>
  <c r="I5623" i="4"/>
  <c r="G5624" i="4"/>
  <c r="H5624" i="4"/>
  <c r="I5624" i="4"/>
  <c r="G5625" i="4"/>
  <c r="H5625" i="4"/>
  <c r="I5625" i="4"/>
  <c r="G5626" i="4"/>
  <c r="H5626" i="4"/>
  <c r="I5626" i="4"/>
  <c r="G5627" i="4"/>
  <c r="H5627" i="4"/>
  <c r="I5627" i="4"/>
  <c r="G5628" i="4"/>
  <c r="H5628" i="4"/>
  <c r="I5628" i="4"/>
  <c r="G5629" i="4"/>
  <c r="H5629" i="4"/>
  <c r="I5629" i="4"/>
  <c r="G5630" i="4"/>
  <c r="H5630" i="4"/>
  <c r="I5630" i="4"/>
  <c r="G5631" i="4"/>
  <c r="H5631" i="4"/>
  <c r="I5631" i="4"/>
  <c r="G5632" i="4"/>
  <c r="H5632" i="4"/>
  <c r="I5632" i="4"/>
  <c r="G5633" i="4"/>
  <c r="H5633" i="4"/>
  <c r="I5633" i="4"/>
  <c r="G5634" i="4"/>
  <c r="H5634" i="4"/>
  <c r="I5634" i="4"/>
  <c r="G5635" i="4"/>
  <c r="H5635" i="4"/>
  <c r="I5635" i="4"/>
  <c r="G5636" i="4"/>
  <c r="H5636" i="4"/>
  <c r="I5636" i="4"/>
  <c r="G5637" i="4"/>
  <c r="H5637" i="4"/>
  <c r="I5637" i="4"/>
  <c r="G5638" i="4"/>
  <c r="H5638" i="4"/>
  <c r="I5638" i="4"/>
  <c r="G5639" i="4"/>
  <c r="H5639" i="4"/>
  <c r="I5639" i="4"/>
  <c r="G5640" i="4"/>
  <c r="H5640" i="4"/>
  <c r="I5640" i="4"/>
  <c r="G5641" i="4"/>
  <c r="H5641" i="4"/>
  <c r="I5641" i="4"/>
  <c r="G5642" i="4"/>
  <c r="H5642" i="4"/>
  <c r="I5642" i="4"/>
  <c r="G5643" i="4"/>
  <c r="H5643" i="4"/>
  <c r="I5643" i="4"/>
  <c r="G5644" i="4"/>
  <c r="H5644" i="4"/>
  <c r="I5644" i="4"/>
  <c r="G5645" i="4"/>
  <c r="H5645" i="4"/>
  <c r="I5645" i="4"/>
  <c r="G5646" i="4"/>
  <c r="H5646" i="4"/>
  <c r="I5646" i="4"/>
  <c r="G5647" i="4"/>
  <c r="H5647" i="4"/>
  <c r="I5647" i="4"/>
  <c r="G5648" i="4"/>
  <c r="H5648" i="4"/>
  <c r="I5648" i="4"/>
  <c r="G5649" i="4"/>
  <c r="H5649" i="4"/>
  <c r="I5649" i="4"/>
  <c r="G5650" i="4"/>
  <c r="H5650" i="4"/>
  <c r="I5650" i="4"/>
  <c r="G5651" i="4"/>
  <c r="H5651" i="4"/>
  <c r="I5651" i="4"/>
  <c r="G5652" i="4"/>
  <c r="H5652" i="4"/>
  <c r="I5652" i="4"/>
  <c r="G5653" i="4"/>
  <c r="H5653" i="4"/>
  <c r="I5653" i="4"/>
  <c r="G5654" i="4"/>
  <c r="H5654" i="4"/>
  <c r="I5654" i="4"/>
  <c r="G5655" i="4"/>
  <c r="H5655" i="4"/>
  <c r="I5655" i="4"/>
  <c r="G5656" i="4"/>
  <c r="H5656" i="4"/>
  <c r="I5656" i="4"/>
  <c r="G5657" i="4"/>
  <c r="H5657" i="4"/>
  <c r="I5657" i="4"/>
  <c r="G5658" i="4"/>
  <c r="H5658" i="4"/>
  <c r="I5658" i="4"/>
  <c r="G5659" i="4"/>
  <c r="H5659" i="4"/>
  <c r="I5659" i="4"/>
  <c r="G5660" i="4"/>
  <c r="H5660" i="4"/>
  <c r="I5660" i="4"/>
  <c r="G5661" i="4"/>
  <c r="H5661" i="4"/>
  <c r="I5661" i="4"/>
  <c r="G5662" i="4"/>
  <c r="H5662" i="4"/>
  <c r="I5662" i="4"/>
  <c r="G5663" i="4"/>
  <c r="H5663" i="4"/>
  <c r="I5663" i="4"/>
  <c r="G5664" i="4"/>
  <c r="H5664" i="4"/>
  <c r="I5664" i="4"/>
  <c r="G5665" i="4"/>
  <c r="H5665" i="4"/>
  <c r="I5665" i="4"/>
  <c r="G5666" i="4"/>
  <c r="H5666" i="4"/>
  <c r="I5666" i="4"/>
  <c r="G5667" i="4"/>
  <c r="H5667" i="4"/>
  <c r="I5667" i="4"/>
  <c r="G5668" i="4"/>
  <c r="H5668" i="4"/>
  <c r="I5668" i="4"/>
  <c r="G5669" i="4"/>
  <c r="H5669" i="4"/>
  <c r="I5669" i="4"/>
  <c r="G5670" i="4"/>
  <c r="H5670" i="4"/>
  <c r="I5670" i="4"/>
  <c r="G5671" i="4"/>
  <c r="H5671" i="4"/>
  <c r="I5671" i="4"/>
  <c r="G5672" i="4"/>
  <c r="H5672" i="4"/>
  <c r="I5672" i="4"/>
  <c r="G5673" i="4"/>
  <c r="H5673" i="4"/>
  <c r="I5673" i="4"/>
  <c r="G5674" i="4"/>
  <c r="H5674" i="4"/>
  <c r="I5674" i="4"/>
  <c r="G5675" i="4"/>
  <c r="H5675" i="4"/>
  <c r="I5675" i="4"/>
  <c r="G5676" i="4"/>
  <c r="H5676" i="4"/>
  <c r="I5676" i="4"/>
  <c r="G5677" i="4"/>
  <c r="H5677" i="4"/>
  <c r="I5677" i="4"/>
  <c r="G5678" i="4"/>
  <c r="H5678" i="4"/>
  <c r="I5678" i="4"/>
  <c r="G5679" i="4"/>
  <c r="H5679" i="4"/>
  <c r="I5679" i="4"/>
  <c r="G5680" i="4"/>
  <c r="H5680" i="4"/>
  <c r="I5680" i="4"/>
  <c r="G5681" i="4"/>
  <c r="H5681" i="4"/>
  <c r="I5681" i="4"/>
  <c r="G5682" i="4"/>
  <c r="H5682" i="4"/>
  <c r="I5682" i="4"/>
  <c r="G5683" i="4"/>
  <c r="H5683" i="4"/>
  <c r="I5683" i="4"/>
  <c r="G5684" i="4"/>
  <c r="H5684" i="4"/>
  <c r="I5684" i="4"/>
  <c r="G5685" i="4"/>
  <c r="H5685" i="4"/>
  <c r="I5685" i="4"/>
  <c r="G5686" i="4"/>
  <c r="H5686" i="4"/>
  <c r="I5686" i="4"/>
  <c r="G5687" i="4"/>
  <c r="H5687" i="4"/>
  <c r="I5687" i="4"/>
  <c r="G5688" i="4"/>
  <c r="H5688" i="4"/>
  <c r="I5688" i="4"/>
  <c r="G5689" i="4"/>
  <c r="H5689" i="4"/>
  <c r="I5689" i="4"/>
  <c r="G5690" i="4"/>
  <c r="H5690" i="4"/>
  <c r="I5690" i="4"/>
  <c r="G5691" i="4"/>
  <c r="H5691" i="4"/>
  <c r="I5691" i="4"/>
  <c r="G5692" i="4"/>
  <c r="H5692" i="4"/>
  <c r="I5692" i="4"/>
  <c r="G5693" i="4"/>
  <c r="H5693" i="4"/>
  <c r="I5693" i="4"/>
  <c r="G5694" i="4"/>
  <c r="H5694" i="4"/>
  <c r="I5694" i="4"/>
  <c r="G5695" i="4"/>
  <c r="H5695" i="4"/>
  <c r="I5695" i="4"/>
  <c r="G5696" i="4"/>
  <c r="H5696" i="4"/>
  <c r="I5696" i="4"/>
  <c r="G5697" i="4"/>
  <c r="H5697" i="4"/>
  <c r="I5697" i="4"/>
  <c r="G5698" i="4"/>
  <c r="H5698" i="4"/>
  <c r="I5698" i="4"/>
  <c r="G5699" i="4"/>
  <c r="H5699" i="4"/>
  <c r="I5699" i="4"/>
  <c r="G5700" i="4"/>
  <c r="H5700" i="4"/>
  <c r="I5700" i="4"/>
  <c r="G5701" i="4"/>
  <c r="H5701" i="4"/>
  <c r="I5701" i="4"/>
  <c r="G5702" i="4"/>
  <c r="H5702" i="4"/>
  <c r="I5702" i="4"/>
  <c r="G5703" i="4"/>
  <c r="H5703" i="4"/>
  <c r="I5703" i="4"/>
  <c r="G5704" i="4"/>
  <c r="H5704" i="4"/>
  <c r="I5704" i="4"/>
  <c r="G5705" i="4"/>
  <c r="H5705" i="4"/>
  <c r="I5705" i="4"/>
  <c r="G5706" i="4"/>
  <c r="H5706" i="4"/>
  <c r="I5706" i="4"/>
  <c r="G5707" i="4"/>
  <c r="H5707" i="4"/>
  <c r="I5707" i="4"/>
  <c r="G5708" i="4"/>
  <c r="H5708" i="4"/>
  <c r="I5708" i="4"/>
  <c r="G5709" i="4"/>
  <c r="H5709" i="4"/>
  <c r="I5709" i="4"/>
  <c r="J5709" i="4"/>
  <c r="G5710" i="4"/>
  <c r="H5710" i="4"/>
  <c r="I5710" i="4"/>
  <c r="J5710" i="4"/>
  <c r="G5711" i="4"/>
  <c r="H5711" i="4"/>
  <c r="I5711" i="4"/>
  <c r="J5711" i="4"/>
  <c r="G5712" i="4"/>
  <c r="H5712" i="4"/>
  <c r="I5712" i="4"/>
  <c r="J5712" i="4"/>
  <c r="G5713" i="4"/>
  <c r="H5713" i="4"/>
  <c r="I5713" i="4"/>
  <c r="J5713" i="4"/>
  <c r="G5714" i="4"/>
  <c r="H5714" i="4"/>
  <c r="I5714" i="4"/>
  <c r="J5714" i="4"/>
  <c r="G5715" i="4"/>
  <c r="H5715" i="4"/>
  <c r="I5715" i="4"/>
  <c r="J5715" i="4"/>
  <c r="G5716" i="4"/>
  <c r="H5716" i="4"/>
  <c r="I5716" i="4"/>
  <c r="J5716" i="4"/>
  <c r="G5717" i="4"/>
  <c r="H5717" i="4"/>
  <c r="I5717" i="4"/>
  <c r="J5717" i="4"/>
  <c r="G5718" i="4"/>
  <c r="H5718" i="4"/>
  <c r="I5718" i="4"/>
  <c r="J5718" i="4"/>
  <c r="G5719" i="4"/>
  <c r="H5719" i="4"/>
  <c r="I5719" i="4"/>
  <c r="J5719" i="4"/>
  <c r="G5720" i="4"/>
  <c r="H5720" i="4"/>
  <c r="I5720" i="4"/>
  <c r="J5720" i="4"/>
  <c r="G5721" i="4"/>
  <c r="H5721" i="4"/>
  <c r="I5721" i="4"/>
  <c r="J5721" i="4"/>
  <c r="G5722" i="4"/>
  <c r="H5722" i="4"/>
  <c r="I5722" i="4"/>
  <c r="J5722" i="4"/>
  <c r="G5723" i="4"/>
  <c r="H5723" i="4"/>
  <c r="I5723" i="4"/>
  <c r="J5723" i="4"/>
  <c r="G5724" i="4"/>
  <c r="H5724" i="4"/>
  <c r="I5724" i="4"/>
  <c r="J5724" i="4"/>
  <c r="G5725" i="4"/>
  <c r="H5725" i="4"/>
  <c r="I5725" i="4"/>
  <c r="J5725" i="4"/>
  <c r="G5726" i="4"/>
  <c r="H5726" i="4"/>
  <c r="I5726" i="4"/>
  <c r="J5726" i="4"/>
  <c r="G5727" i="4"/>
  <c r="H5727" i="4"/>
  <c r="I5727" i="4"/>
  <c r="J5727" i="4"/>
  <c r="G5728" i="4"/>
  <c r="H5728" i="4"/>
  <c r="I5728" i="4"/>
  <c r="J5728" i="4"/>
  <c r="G5729" i="4"/>
  <c r="H5729" i="4"/>
  <c r="I5729" i="4"/>
  <c r="J5729" i="4"/>
  <c r="G5730" i="4"/>
  <c r="H5730" i="4"/>
  <c r="I5730" i="4"/>
  <c r="J5730" i="4"/>
  <c r="G5731" i="4"/>
  <c r="H5731" i="4"/>
  <c r="I5731" i="4"/>
  <c r="J5731" i="4"/>
  <c r="G5732" i="4"/>
  <c r="H5732" i="4"/>
  <c r="I5732" i="4"/>
  <c r="J5732" i="4"/>
  <c r="G5733" i="4"/>
  <c r="H5733" i="4"/>
  <c r="I5733" i="4"/>
  <c r="J5733" i="4"/>
  <c r="G5734" i="4"/>
  <c r="H5734" i="4"/>
  <c r="I5734" i="4"/>
  <c r="J5734" i="4"/>
  <c r="G5735" i="4"/>
  <c r="H5735" i="4"/>
  <c r="I5735" i="4"/>
  <c r="J5735" i="4"/>
  <c r="G5736" i="4"/>
  <c r="H5736" i="4"/>
  <c r="I5736" i="4"/>
  <c r="J5736" i="4"/>
  <c r="G5737" i="4"/>
  <c r="H5737" i="4"/>
  <c r="I5737" i="4"/>
  <c r="J5737" i="4"/>
  <c r="G5738" i="4"/>
  <c r="H5738" i="4"/>
  <c r="I5738" i="4"/>
  <c r="J5738" i="4"/>
  <c r="G5739" i="4"/>
  <c r="H5739" i="4"/>
  <c r="I5739" i="4"/>
  <c r="J5739" i="4"/>
  <c r="G5740" i="4"/>
  <c r="H5740" i="4"/>
  <c r="I5740" i="4"/>
  <c r="J5740" i="4"/>
  <c r="G5741" i="4"/>
  <c r="H5741" i="4"/>
  <c r="I5741" i="4"/>
  <c r="J5741" i="4"/>
  <c r="G5742" i="4"/>
  <c r="H5742" i="4"/>
  <c r="I5742" i="4"/>
  <c r="J5742" i="4"/>
  <c r="G5743" i="4"/>
  <c r="H5743" i="4"/>
  <c r="I5743" i="4"/>
  <c r="J5743" i="4"/>
  <c r="G5744" i="4"/>
  <c r="H5744" i="4"/>
  <c r="I5744" i="4"/>
  <c r="J5744" i="4"/>
  <c r="G5745" i="4"/>
  <c r="H5745" i="4"/>
  <c r="I5745" i="4"/>
  <c r="J5745" i="4"/>
  <c r="G5746" i="4"/>
  <c r="H5746" i="4"/>
  <c r="I5746" i="4"/>
  <c r="J5746" i="4"/>
  <c r="G5747" i="4"/>
  <c r="H5747" i="4"/>
  <c r="I5747" i="4"/>
  <c r="J5747" i="4"/>
  <c r="G5748" i="4"/>
  <c r="H5748" i="4"/>
  <c r="I5748" i="4"/>
  <c r="J5748" i="4"/>
  <c r="G5749" i="4"/>
  <c r="H5749" i="4"/>
  <c r="I5749" i="4"/>
  <c r="J5749" i="4"/>
  <c r="G5750" i="4"/>
  <c r="H5750" i="4"/>
  <c r="I5750" i="4"/>
  <c r="J5750" i="4"/>
  <c r="G5751" i="4"/>
  <c r="H5751" i="4"/>
  <c r="I5751" i="4"/>
  <c r="J5751" i="4"/>
  <c r="G5752" i="4"/>
  <c r="H5752" i="4"/>
  <c r="I5752" i="4"/>
  <c r="J5752" i="4"/>
  <c r="G5753" i="4"/>
  <c r="H5753" i="4"/>
  <c r="I5753" i="4"/>
  <c r="J5753" i="4"/>
  <c r="G5754" i="4"/>
  <c r="H5754" i="4"/>
  <c r="I5754" i="4"/>
  <c r="J5754" i="4"/>
  <c r="G5755" i="4"/>
  <c r="H5755" i="4"/>
  <c r="I5755" i="4"/>
  <c r="J5755" i="4"/>
  <c r="G5756" i="4"/>
  <c r="H5756" i="4"/>
  <c r="I5756" i="4"/>
  <c r="J5756" i="4"/>
  <c r="G5757" i="4"/>
  <c r="H5757" i="4"/>
  <c r="I5757" i="4"/>
  <c r="J5757" i="4"/>
  <c r="G5758" i="4"/>
  <c r="H5758" i="4"/>
  <c r="I5758" i="4"/>
  <c r="J5758" i="4"/>
  <c r="G5759" i="4"/>
  <c r="H5759" i="4"/>
  <c r="I5759" i="4"/>
  <c r="J5759" i="4"/>
  <c r="G5760" i="4"/>
  <c r="H5760" i="4"/>
  <c r="I5760" i="4"/>
  <c r="J5760" i="4"/>
  <c r="G5761" i="4"/>
  <c r="H5761" i="4"/>
  <c r="I5761" i="4"/>
  <c r="J5761" i="4"/>
  <c r="G5762" i="4"/>
  <c r="H5762" i="4"/>
  <c r="I5762" i="4"/>
  <c r="J5762" i="4"/>
  <c r="G5763" i="4"/>
  <c r="H5763" i="4"/>
  <c r="I5763" i="4"/>
  <c r="J5763" i="4"/>
  <c r="G5764" i="4"/>
  <c r="H5764" i="4"/>
  <c r="I5764" i="4"/>
  <c r="J5764" i="4"/>
  <c r="G5765" i="4"/>
  <c r="H5765" i="4"/>
  <c r="I5765" i="4"/>
  <c r="J5765" i="4"/>
  <c r="G5766" i="4"/>
  <c r="H5766" i="4"/>
  <c r="I5766" i="4"/>
  <c r="J5766" i="4"/>
  <c r="G5767" i="4"/>
  <c r="H5767" i="4"/>
  <c r="I5767" i="4"/>
  <c r="J5767" i="4"/>
  <c r="G5768" i="4"/>
  <c r="H5768" i="4"/>
  <c r="I5768" i="4"/>
  <c r="J5768" i="4"/>
  <c r="G5769" i="4"/>
  <c r="H5769" i="4"/>
  <c r="I5769" i="4"/>
  <c r="J5769" i="4"/>
  <c r="G5770" i="4"/>
  <c r="H5770" i="4"/>
  <c r="I5770" i="4"/>
  <c r="J5770" i="4"/>
  <c r="G5771" i="4"/>
  <c r="H5771" i="4"/>
  <c r="I5771" i="4"/>
  <c r="J5771" i="4"/>
  <c r="G5772" i="4"/>
  <c r="H5772" i="4"/>
  <c r="I5772" i="4"/>
  <c r="J5772" i="4"/>
  <c r="G5773" i="4"/>
  <c r="H5773" i="4"/>
  <c r="I5773" i="4"/>
  <c r="J5773" i="4"/>
  <c r="G5774" i="4"/>
  <c r="H5774" i="4"/>
  <c r="I5774" i="4"/>
  <c r="J5774" i="4"/>
  <c r="G5775" i="4"/>
  <c r="H5775" i="4"/>
  <c r="I5775" i="4"/>
  <c r="J5775" i="4"/>
  <c r="G5776" i="4"/>
  <c r="H5776" i="4"/>
  <c r="I5776" i="4"/>
  <c r="J5776" i="4"/>
  <c r="G5777" i="4"/>
  <c r="H5777" i="4"/>
  <c r="I5777" i="4"/>
  <c r="J5777" i="4"/>
  <c r="G5778" i="4"/>
  <c r="H5778" i="4"/>
  <c r="I5778" i="4"/>
  <c r="J5778" i="4"/>
  <c r="G5779" i="4"/>
  <c r="H5779" i="4"/>
  <c r="I5779" i="4"/>
  <c r="J5779" i="4"/>
  <c r="G5780" i="4"/>
  <c r="H5780" i="4"/>
  <c r="I5780" i="4"/>
  <c r="J5780" i="4"/>
  <c r="G5781" i="4"/>
  <c r="H5781" i="4"/>
  <c r="I5781" i="4"/>
  <c r="J5781" i="4"/>
  <c r="G5782" i="4"/>
  <c r="H5782" i="4"/>
  <c r="I5782" i="4"/>
  <c r="J5782" i="4"/>
  <c r="G5783" i="4"/>
  <c r="H5783" i="4"/>
  <c r="I5783" i="4"/>
  <c r="J5783" i="4"/>
  <c r="G5784" i="4"/>
  <c r="H5784" i="4"/>
  <c r="I5784" i="4"/>
  <c r="J5784" i="4"/>
  <c r="G5785" i="4"/>
  <c r="H5785" i="4"/>
  <c r="I5785" i="4"/>
  <c r="J5785" i="4"/>
  <c r="G5786" i="4"/>
  <c r="H5786" i="4"/>
  <c r="I5786" i="4"/>
  <c r="J5786" i="4"/>
  <c r="G5787" i="4"/>
  <c r="H5787" i="4"/>
  <c r="I5787" i="4"/>
  <c r="J5787" i="4"/>
  <c r="G5788" i="4"/>
  <c r="H5788" i="4"/>
  <c r="I5788" i="4"/>
  <c r="J5788" i="4"/>
  <c r="G5789" i="4"/>
  <c r="H5789" i="4"/>
  <c r="I5789" i="4"/>
  <c r="J5789" i="4"/>
  <c r="G5790" i="4"/>
  <c r="H5790" i="4"/>
  <c r="I5790" i="4"/>
  <c r="J5790" i="4"/>
  <c r="G5791" i="4"/>
  <c r="H5791" i="4"/>
  <c r="I5791" i="4"/>
  <c r="J5791" i="4"/>
  <c r="G5792" i="4"/>
  <c r="H5792" i="4"/>
  <c r="I5792" i="4"/>
  <c r="J5792" i="4"/>
  <c r="G5793" i="4"/>
  <c r="H5793" i="4"/>
  <c r="I5793" i="4"/>
  <c r="J5793" i="4"/>
  <c r="G5794" i="4"/>
  <c r="H5794" i="4"/>
  <c r="I5794" i="4"/>
  <c r="J5794" i="4"/>
  <c r="G5795" i="4"/>
  <c r="H5795" i="4"/>
  <c r="I5795" i="4"/>
  <c r="J5795" i="4"/>
  <c r="G5796" i="4"/>
  <c r="H5796" i="4"/>
  <c r="I5796" i="4"/>
  <c r="J5796" i="4"/>
  <c r="G5797" i="4"/>
  <c r="H5797" i="4"/>
  <c r="I5797" i="4"/>
  <c r="J5797" i="4"/>
  <c r="G5798" i="4"/>
  <c r="H5798" i="4"/>
  <c r="I5798" i="4"/>
  <c r="J5798" i="4"/>
  <c r="G5799" i="4"/>
  <c r="H5799" i="4"/>
  <c r="I5799" i="4"/>
  <c r="J5799" i="4"/>
  <c r="G5800" i="4"/>
  <c r="H5800" i="4"/>
  <c r="I5800" i="4"/>
  <c r="J5800" i="4"/>
  <c r="G5801" i="4"/>
  <c r="H5801" i="4"/>
  <c r="I5801" i="4"/>
  <c r="J5801" i="4"/>
  <c r="G5802" i="4"/>
  <c r="H5802" i="4"/>
  <c r="I5802" i="4"/>
  <c r="J5802" i="4"/>
  <c r="G5803" i="4"/>
  <c r="H5803" i="4"/>
  <c r="I5803" i="4"/>
  <c r="J5803" i="4"/>
  <c r="G5804" i="4"/>
  <c r="H5804" i="4"/>
  <c r="I5804" i="4"/>
  <c r="J5804" i="4"/>
  <c r="G5805" i="4"/>
  <c r="H5805" i="4"/>
  <c r="I5805" i="4"/>
  <c r="J5805" i="4"/>
  <c r="G5806" i="4"/>
  <c r="H5806" i="4"/>
  <c r="I5806" i="4"/>
  <c r="J5806" i="4"/>
  <c r="G5807" i="4"/>
  <c r="H5807" i="4"/>
  <c r="I5807" i="4"/>
  <c r="J5807" i="4"/>
  <c r="G5808" i="4"/>
  <c r="H5808" i="4"/>
  <c r="I5808" i="4"/>
  <c r="J5808" i="4"/>
  <c r="G5809" i="4"/>
  <c r="H5809" i="4"/>
  <c r="I5809" i="4"/>
  <c r="J5809" i="4"/>
  <c r="G5810" i="4"/>
  <c r="H5810" i="4"/>
  <c r="I5810" i="4"/>
  <c r="J5810" i="4"/>
  <c r="G5811" i="4"/>
  <c r="H5811" i="4"/>
  <c r="I5811" i="4"/>
  <c r="J5811" i="4"/>
  <c r="G5812" i="4"/>
  <c r="H5812" i="4"/>
  <c r="I5812" i="4"/>
  <c r="J5812" i="4"/>
  <c r="G5813" i="4"/>
  <c r="H5813" i="4"/>
  <c r="I5813" i="4"/>
  <c r="J5813" i="4"/>
  <c r="G5814" i="4"/>
  <c r="H5814" i="4"/>
  <c r="I5814" i="4"/>
  <c r="G5815" i="4"/>
  <c r="H5815" i="4"/>
  <c r="I5815" i="4"/>
  <c r="G5816" i="4"/>
  <c r="H5816" i="4"/>
  <c r="I5816" i="4"/>
  <c r="G5817" i="4"/>
  <c r="H5817" i="4"/>
  <c r="I5817" i="4"/>
  <c r="G5818" i="4"/>
  <c r="H5818" i="4"/>
  <c r="I5818" i="4"/>
  <c r="G5819" i="4"/>
  <c r="H5819" i="4"/>
  <c r="I5819" i="4"/>
  <c r="G5820" i="4"/>
  <c r="H5820" i="4"/>
  <c r="I5820" i="4"/>
  <c r="G5821" i="4"/>
  <c r="H5821" i="4"/>
  <c r="I5821" i="4"/>
  <c r="G5822" i="4"/>
  <c r="H5822" i="4"/>
  <c r="I5822" i="4"/>
  <c r="G5823" i="4"/>
  <c r="H5823" i="4"/>
  <c r="I5823" i="4"/>
  <c r="G5824" i="4"/>
  <c r="H5824" i="4"/>
  <c r="I5824" i="4"/>
  <c r="G5825" i="4"/>
  <c r="H5825" i="4"/>
  <c r="I5825" i="4"/>
  <c r="G5826" i="4"/>
  <c r="H5826" i="4"/>
  <c r="I5826" i="4"/>
  <c r="G5827" i="4"/>
  <c r="H5827" i="4"/>
  <c r="I5827" i="4"/>
  <c r="G5828" i="4"/>
  <c r="H5828" i="4"/>
  <c r="I5828" i="4"/>
  <c r="G5829" i="4"/>
  <c r="H5829" i="4"/>
  <c r="I5829" i="4"/>
  <c r="G5830" i="4"/>
  <c r="H5830" i="4"/>
  <c r="I5830" i="4"/>
  <c r="G5831" i="4"/>
  <c r="H5831" i="4"/>
  <c r="I5831" i="4"/>
  <c r="G5832" i="4"/>
  <c r="H5832" i="4"/>
  <c r="I5832" i="4"/>
  <c r="G5833" i="4"/>
  <c r="H5833" i="4"/>
  <c r="I5833" i="4"/>
  <c r="G5834" i="4"/>
  <c r="H5834" i="4"/>
  <c r="I5834" i="4"/>
  <c r="G5835" i="4"/>
  <c r="H5835" i="4"/>
  <c r="I5835" i="4"/>
  <c r="G5836" i="4"/>
  <c r="H5836" i="4"/>
  <c r="I5836" i="4"/>
  <c r="G5837" i="4"/>
  <c r="H5837" i="4"/>
  <c r="I5837" i="4"/>
  <c r="G5838" i="4"/>
  <c r="H5838" i="4"/>
  <c r="I5838" i="4"/>
  <c r="G5839" i="4"/>
  <c r="H5839" i="4"/>
  <c r="I5839" i="4"/>
  <c r="G5840" i="4"/>
  <c r="H5840" i="4"/>
  <c r="I5840" i="4"/>
  <c r="G5841" i="4"/>
  <c r="H5841" i="4"/>
  <c r="I5841" i="4"/>
  <c r="G5842" i="4"/>
  <c r="H5842" i="4"/>
  <c r="I5842" i="4"/>
  <c r="G5843" i="4"/>
  <c r="H5843" i="4"/>
  <c r="I5843" i="4"/>
  <c r="G5844" i="4"/>
  <c r="H5844" i="4"/>
  <c r="I5844" i="4"/>
  <c r="G5845" i="4"/>
  <c r="H5845" i="4"/>
  <c r="I5845" i="4"/>
  <c r="G5846" i="4"/>
  <c r="H5846" i="4"/>
  <c r="I5846" i="4"/>
  <c r="G5847" i="4"/>
  <c r="H5847" i="4"/>
  <c r="I5847" i="4"/>
  <c r="G5848" i="4"/>
  <c r="H5848" i="4"/>
  <c r="I5848" i="4"/>
  <c r="G5849" i="4"/>
  <c r="H5849" i="4"/>
  <c r="I5849" i="4"/>
  <c r="G5850" i="4"/>
  <c r="H5850" i="4"/>
  <c r="I5850" i="4"/>
  <c r="G5851" i="4"/>
  <c r="H5851" i="4"/>
  <c r="I5851" i="4"/>
  <c r="G5852" i="4"/>
  <c r="H5852" i="4"/>
  <c r="I5852" i="4"/>
  <c r="G5853" i="4"/>
  <c r="H5853" i="4"/>
  <c r="I5853" i="4"/>
  <c r="G5854" i="4"/>
  <c r="H5854" i="4"/>
  <c r="I5854" i="4"/>
  <c r="G5855" i="4"/>
  <c r="H5855" i="4"/>
  <c r="I5855" i="4"/>
  <c r="G5856" i="4"/>
  <c r="H5856" i="4"/>
  <c r="I5856" i="4"/>
  <c r="G5857" i="4"/>
  <c r="H5857" i="4"/>
  <c r="I5857" i="4"/>
  <c r="G5858" i="4"/>
  <c r="H5858" i="4"/>
  <c r="I5858" i="4"/>
  <c r="G5859" i="4"/>
  <c r="H5859" i="4"/>
  <c r="I5859" i="4"/>
  <c r="G5860" i="4"/>
  <c r="H5860" i="4"/>
  <c r="I5860" i="4"/>
  <c r="G5861" i="4"/>
  <c r="H5861" i="4"/>
  <c r="I5861" i="4"/>
  <c r="G5862" i="4"/>
  <c r="H5862" i="4"/>
  <c r="I5862" i="4"/>
  <c r="G5863" i="4"/>
  <c r="H5863" i="4"/>
  <c r="I5863" i="4"/>
  <c r="G5864" i="4"/>
  <c r="H5864" i="4"/>
  <c r="I5864" i="4"/>
  <c r="G5865" i="4"/>
  <c r="H5865" i="4"/>
  <c r="I5865" i="4"/>
  <c r="G5866" i="4"/>
  <c r="H5866" i="4"/>
  <c r="I5866" i="4"/>
  <c r="G5867" i="4"/>
  <c r="H5867" i="4"/>
  <c r="I5867" i="4"/>
  <c r="G5868" i="4"/>
  <c r="H5868" i="4"/>
  <c r="I5868" i="4"/>
  <c r="G5869" i="4"/>
  <c r="H5869" i="4"/>
  <c r="I5869" i="4"/>
  <c r="G5870" i="4"/>
  <c r="H5870" i="4"/>
  <c r="I5870" i="4"/>
  <c r="G5871" i="4"/>
  <c r="H5871" i="4"/>
  <c r="I5871" i="4"/>
  <c r="G5872" i="4"/>
  <c r="H5872" i="4"/>
  <c r="I5872" i="4"/>
  <c r="G5873" i="4"/>
  <c r="H5873" i="4"/>
  <c r="I5873" i="4"/>
  <c r="G5874" i="4"/>
  <c r="H5874" i="4"/>
  <c r="I5874" i="4"/>
  <c r="G5875" i="4"/>
  <c r="H5875" i="4"/>
  <c r="I5875" i="4"/>
  <c r="G5876" i="4"/>
  <c r="H5876" i="4"/>
  <c r="I5876" i="4"/>
  <c r="G5877" i="4"/>
  <c r="H5877" i="4"/>
  <c r="I5877" i="4"/>
  <c r="G5878" i="4"/>
  <c r="H5878" i="4"/>
  <c r="I5878" i="4"/>
  <c r="G5879" i="4"/>
  <c r="H5879" i="4"/>
  <c r="I5879" i="4"/>
  <c r="G5880" i="4"/>
  <c r="H5880" i="4"/>
  <c r="I5880" i="4"/>
  <c r="G5881" i="4"/>
  <c r="H5881" i="4"/>
  <c r="I5881" i="4"/>
  <c r="G5882" i="4"/>
  <c r="H5882" i="4"/>
  <c r="I5882" i="4"/>
  <c r="G5883" i="4"/>
  <c r="H5883" i="4"/>
  <c r="I5883" i="4"/>
  <c r="G5884" i="4"/>
  <c r="H5884" i="4"/>
  <c r="I5884" i="4"/>
  <c r="G5885" i="4"/>
  <c r="H5885" i="4"/>
  <c r="I5885" i="4"/>
  <c r="G5886" i="4"/>
  <c r="H5886" i="4"/>
  <c r="I5886" i="4"/>
  <c r="G5887" i="4"/>
  <c r="H5887" i="4"/>
  <c r="I5887" i="4"/>
  <c r="G5888" i="4"/>
  <c r="H5888" i="4"/>
  <c r="I5888" i="4"/>
  <c r="G5889" i="4"/>
  <c r="H5889" i="4"/>
  <c r="I5889" i="4"/>
  <c r="G5890" i="4"/>
  <c r="H5890" i="4"/>
  <c r="I5890" i="4"/>
  <c r="G5891" i="4"/>
  <c r="H5891" i="4"/>
  <c r="I5891" i="4"/>
  <c r="G5892" i="4"/>
  <c r="H5892" i="4"/>
  <c r="I5892" i="4"/>
  <c r="G5904" i="4"/>
  <c r="H5904" i="4"/>
  <c r="I5904" i="4"/>
  <c r="J5904" i="4"/>
  <c r="G5905" i="4"/>
  <c r="H5905" i="4"/>
  <c r="I5905" i="4"/>
  <c r="J5905" i="4"/>
  <c r="G5906" i="4"/>
  <c r="H5906" i="4"/>
  <c r="I5906" i="4"/>
  <c r="J5906" i="4"/>
  <c r="G5907" i="4"/>
  <c r="H5907" i="4"/>
  <c r="I5907" i="4"/>
  <c r="J5907" i="4"/>
  <c r="G5908" i="4"/>
  <c r="H5908" i="4"/>
  <c r="I5908" i="4"/>
  <c r="J5908" i="4"/>
  <c r="G5909" i="4"/>
  <c r="H5909" i="4"/>
  <c r="I5909" i="4"/>
  <c r="J5909" i="4"/>
  <c r="G5910" i="4"/>
  <c r="H5910" i="4"/>
  <c r="I5910" i="4"/>
  <c r="G5911" i="4"/>
  <c r="H5911" i="4"/>
  <c r="I5911" i="4"/>
  <c r="G5912" i="4"/>
  <c r="H5912" i="4"/>
  <c r="I5912" i="4"/>
  <c r="G5913" i="4"/>
  <c r="H5913" i="4"/>
  <c r="I5913" i="4"/>
  <c r="G5914" i="4"/>
  <c r="H5914" i="4"/>
  <c r="I5914" i="4"/>
  <c r="G5915" i="4"/>
  <c r="H5915" i="4"/>
  <c r="I5915" i="4"/>
  <c r="G5916" i="4"/>
  <c r="H5916" i="4"/>
  <c r="I5916" i="4"/>
  <c r="G5917" i="4"/>
  <c r="H5917" i="4"/>
  <c r="I5917" i="4"/>
  <c r="G5918" i="4"/>
  <c r="H5918" i="4"/>
  <c r="I5918" i="4"/>
  <c r="G5919" i="4"/>
  <c r="H5919" i="4"/>
  <c r="I5919" i="4"/>
  <c r="G5920" i="4"/>
  <c r="H5920" i="4"/>
  <c r="I5920" i="4"/>
  <c r="G5921" i="4"/>
  <c r="H5921" i="4"/>
  <c r="I5921" i="4"/>
  <c r="G5922" i="4"/>
  <c r="H5922" i="4"/>
  <c r="I5922" i="4"/>
  <c r="G5923" i="4"/>
  <c r="H5923" i="4"/>
  <c r="I5923" i="4"/>
  <c r="G5924" i="4"/>
  <c r="H5924" i="4"/>
  <c r="I5924" i="4"/>
  <c r="G5925" i="4"/>
  <c r="H5925" i="4"/>
  <c r="I5925" i="4"/>
  <c r="G5926" i="4"/>
  <c r="H5926" i="4"/>
  <c r="I5926" i="4"/>
  <c r="G5927" i="4"/>
  <c r="H5927" i="4"/>
  <c r="I5927" i="4"/>
  <c r="G5928" i="4"/>
  <c r="H5928" i="4"/>
  <c r="I5928" i="4"/>
  <c r="G5929" i="4"/>
  <c r="H5929" i="4"/>
  <c r="I5929" i="4"/>
  <c r="J5929" i="4"/>
  <c r="G5930" i="4"/>
  <c r="H5930" i="4"/>
  <c r="I5930" i="4"/>
  <c r="J5930" i="4"/>
  <c r="G5931" i="4"/>
  <c r="H5931" i="4"/>
  <c r="I5931" i="4"/>
  <c r="J5931" i="4"/>
  <c r="G5932" i="4"/>
  <c r="H5932" i="4"/>
  <c r="I5932" i="4"/>
  <c r="J5932" i="4"/>
  <c r="G5933" i="4"/>
  <c r="H5933" i="4"/>
  <c r="I5933" i="4"/>
  <c r="J5933" i="4"/>
  <c r="G5934" i="4"/>
  <c r="H5934" i="4"/>
  <c r="I5934" i="4"/>
  <c r="J5934" i="4"/>
  <c r="G5935" i="4"/>
  <c r="H5935" i="4"/>
  <c r="I5935" i="4"/>
  <c r="J5935" i="4"/>
  <c r="G5936" i="4"/>
  <c r="H5936" i="4"/>
  <c r="I5936" i="4"/>
  <c r="J5936" i="4"/>
  <c r="G5937" i="4"/>
  <c r="H5937" i="4"/>
  <c r="I5937" i="4"/>
  <c r="J5937" i="4"/>
  <c r="G5938" i="4"/>
  <c r="H5938" i="4"/>
  <c r="I5938" i="4"/>
  <c r="J5938" i="4"/>
  <c r="G5939" i="4"/>
  <c r="H5939" i="4"/>
  <c r="I5939" i="4"/>
  <c r="J5939" i="4"/>
  <c r="G5940" i="4"/>
  <c r="H5940" i="4"/>
  <c r="I5940" i="4"/>
  <c r="J5940" i="4"/>
  <c r="G5941" i="4"/>
  <c r="H5941" i="4"/>
  <c r="I5941" i="4"/>
  <c r="J5941" i="4"/>
  <c r="G5942" i="4"/>
  <c r="H5942" i="4"/>
  <c r="I5942" i="4"/>
  <c r="J5942" i="4"/>
  <c r="G5943" i="4"/>
  <c r="H5943" i="4"/>
  <c r="I5943" i="4"/>
  <c r="J5943" i="4"/>
  <c r="G5944" i="4"/>
  <c r="H5944" i="4"/>
  <c r="I5944" i="4"/>
  <c r="J5944" i="4"/>
  <c r="G5945" i="4"/>
  <c r="H5945" i="4"/>
  <c r="I5945" i="4"/>
  <c r="G5946" i="4"/>
  <c r="H5946" i="4"/>
  <c r="I5946" i="4"/>
  <c r="G5947" i="4"/>
  <c r="H5947" i="4"/>
  <c r="I5947" i="4"/>
  <c r="G5948" i="4"/>
  <c r="H5948" i="4"/>
  <c r="I5948" i="4"/>
  <c r="G5949" i="4"/>
  <c r="H5949" i="4"/>
  <c r="I5949" i="4"/>
  <c r="G5950" i="4"/>
  <c r="H5950" i="4"/>
  <c r="I5950" i="4"/>
  <c r="G5951" i="4"/>
  <c r="H5951" i="4"/>
  <c r="I5951" i="4"/>
  <c r="G5952" i="4"/>
  <c r="H5952" i="4"/>
  <c r="I5952" i="4"/>
  <c r="G5953" i="4"/>
  <c r="H5953" i="4"/>
  <c r="I5953" i="4"/>
  <c r="G5954" i="4"/>
  <c r="H5954" i="4"/>
  <c r="I5954" i="4"/>
  <c r="G5955" i="4"/>
  <c r="H5955" i="4"/>
  <c r="I5955" i="4"/>
  <c r="G5956" i="4"/>
  <c r="H5956" i="4"/>
  <c r="I5956" i="4"/>
  <c r="G5957" i="4"/>
  <c r="H5957" i="4"/>
  <c r="I5957" i="4"/>
  <c r="G5958" i="4"/>
  <c r="H5958" i="4"/>
  <c r="I5958" i="4"/>
  <c r="G5959" i="4"/>
  <c r="H5959" i="4"/>
  <c r="I5959" i="4"/>
  <c r="G5960" i="4"/>
  <c r="H5960" i="4"/>
  <c r="I5960" i="4"/>
  <c r="G5961" i="4"/>
  <c r="H5961" i="4"/>
  <c r="I5961" i="4"/>
  <c r="G5962" i="4"/>
  <c r="H5962" i="4"/>
  <c r="I5962" i="4"/>
  <c r="G5963" i="4"/>
  <c r="H5963" i="4"/>
  <c r="I5963" i="4"/>
  <c r="G5964" i="4"/>
  <c r="H5964" i="4"/>
  <c r="I5964" i="4"/>
  <c r="G5965" i="4"/>
  <c r="H5965" i="4"/>
  <c r="I5965" i="4"/>
  <c r="G5966" i="4"/>
  <c r="H5966" i="4"/>
  <c r="I5966" i="4"/>
  <c r="G5967" i="4"/>
  <c r="H5967" i="4"/>
  <c r="I5967" i="4"/>
  <c r="H5968" i="4"/>
  <c r="I5968" i="4"/>
  <c r="G5969" i="4"/>
  <c r="H5969" i="4"/>
  <c r="I5969" i="4"/>
  <c r="G5970" i="4"/>
  <c r="H5970" i="4"/>
  <c r="I5970" i="4"/>
  <c r="G5971" i="4"/>
  <c r="H5971" i="4"/>
  <c r="I5971" i="4"/>
  <c r="G5972" i="4"/>
  <c r="H5972" i="4"/>
  <c r="I5972" i="4"/>
  <c r="G5973" i="4"/>
  <c r="H5973" i="4"/>
  <c r="I5973" i="4"/>
  <c r="G5974" i="4"/>
  <c r="H5974" i="4"/>
  <c r="I5974" i="4"/>
  <c r="G5975" i="4"/>
  <c r="H5975" i="4"/>
  <c r="I5975" i="4"/>
  <c r="G5976" i="4"/>
  <c r="H5976" i="4"/>
  <c r="I5976" i="4"/>
  <c r="G5977" i="4"/>
  <c r="H5977" i="4"/>
  <c r="I5977" i="4"/>
  <c r="G5978" i="4"/>
  <c r="H5978" i="4"/>
  <c r="I5978" i="4"/>
  <c r="G5979" i="4"/>
  <c r="H5979" i="4"/>
  <c r="I5979" i="4"/>
  <c r="G5980" i="4"/>
  <c r="H5980" i="4"/>
  <c r="I5980" i="4"/>
  <c r="G5981" i="4"/>
  <c r="H5981" i="4"/>
  <c r="I5981" i="4"/>
  <c r="G5982" i="4"/>
  <c r="H5982" i="4"/>
  <c r="I5982" i="4"/>
  <c r="G5983" i="4"/>
  <c r="H5983" i="4"/>
  <c r="I5983" i="4"/>
  <c r="G5984" i="4"/>
  <c r="H5984" i="4"/>
  <c r="I5984" i="4"/>
  <c r="G5985" i="4"/>
  <c r="H5985" i="4"/>
  <c r="I5985" i="4"/>
  <c r="G5986" i="4"/>
  <c r="H5986" i="4"/>
  <c r="I5986" i="4"/>
  <c r="G5987" i="4"/>
  <c r="H5987" i="4"/>
  <c r="I5987" i="4"/>
  <c r="G5988" i="4"/>
  <c r="H5988" i="4"/>
  <c r="I5988" i="4"/>
  <c r="G5989" i="4"/>
  <c r="H5989" i="4"/>
  <c r="I5989" i="4"/>
  <c r="G5990" i="4"/>
  <c r="H5990" i="4"/>
  <c r="I5990" i="4"/>
  <c r="G5991" i="4"/>
  <c r="H5991" i="4"/>
  <c r="I5991" i="4"/>
  <c r="G5992" i="4"/>
  <c r="H5992" i="4"/>
  <c r="I5992" i="4"/>
  <c r="G5993" i="4"/>
  <c r="H5993" i="4"/>
  <c r="I5993" i="4"/>
  <c r="G5994" i="4"/>
  <c r="H5994" i="4"/>
  <c r="I5994" i="4"/>
  <c r="G5995" i="4"/>
  <c r="H5995" i="4"/>
  <c r="I5995" i="4"/>
  <c r="G5996" i="4"/>
  <c r="H5996" i="4"/>
  <c r="I5996" i="4"/>
  <c r="G5997" i="4"/>
  <c r="H5997" i="4"/>
  <c r="I5997" i="4"/>
  <c r="G5998" i="4"/>
  <c r="H5998" i="4"/>
  <c r="I5998" i="4"/>
  <c r="G5999" i="4"/>
  <c r="H5999" i="4"/>
  <c r="I5999" i="4"/>
  <c r="G6000" i="4"/>
  <c r="H6000" i="4"/>
  <c r="I6000" i="4"/>
  <c r="G6001" i="4"/>
  <c r="H6001" i="4"/>
  <c r="I6001" i="4"/>
  <c r="G6002" i="4"/>
  <c r="H6002" i="4"/>
  <c r="I6002" i="4"/>
  <c r="G6003" i="4"/>
  <c r="H6003" i="4"/>
  <c r="I6003" i="4"/>
  <c r="G6004" i="4"/>
  <c r="H6004" i="4"/>
  <c r="I6004" i="4"/>
  <c r="G6005" i="4"/>
  <c r="H6005" i="4"/>
  <c r="I6005" i="4"/>
  <c r="G6006" i="4"/>
  <c r="H6006" i="4"/>
  <c r="I6006" i="4"/>
  <c r="G6007" i="4"/>
  <c r="H6007" i="4"/>
  <c r="I6007" i="4"/>
  <c r="G6008" i="4"/>
  <c r="H6008" i="4"/>
  <c r="I6008" i="4"/>
  <c r="G6009" i="4"/>
  <c r="H6009" i="4"/>
  <c r="I6009" i="4"/>
  <c r="G6010" i="4"/>
  <c r="H6010" i="4"/>
  <c r="I6010" i="4"/>
  <c r="G6011" i="4"/>
  <c r="H6011" i="4"/>
  <c r="I6011" i="4"/>
  <c r="G6012" i="4"/>
  <c r="H6012" i="4"/>
  <c r="I6012" i="4"/>
  <c r="G6013" i="4"/>
  <c r="H6013" i="4"/>
  <c r="I6013" i="4"/>
  <c r="G6014" i="4"/>
  <c r="H6014" i="4"/>
  <c r="I6014" i="4"/>
  <c r="G6015" i="4"/>
  <c r="H6015" i="4"/>
  <c r="I6015" i="4"/>
  <c r="G6016" i="4"/>
  <c r="H6016" i="4"/>
  <c r="I6016" i="4"/>
  <c r="G6017" i="4"/>
  <c r="H6017" i="4"/>
  <c r="I6017" i="4"/>
  <c r="G6018" i="4"/>
  <c r="H6018" i="4"/>
  <c r="I6018" i="4"/>
  <c r="G6019" i="4"/>
  <c r="H6019" i="4"/>
  <c r="I6019" i="4"/>
  <c r="G6020" i="4"/>
  <c r="H6020" i="4"/>
  <c r="I6020" i="4"/>
  <c r="G6021" i="4"/>
  <c r="H6021" i="4"/>
  <c r="I6021" i="4"/>
  <c r="G6022" i="4"/>
  <c r="H6022" i="4"/>
  <c r="I6022" i="4"/>
  <c r="G6023" i="4"/>
  <c r="H6023" i="4"/>
  <c r="I6023" i="4"/>
  <c r="G6024" i="4"/>
  <c r="H6024" i="4"/>
  <c r="I6024" i="4"/>
  <c r="G6025" i="4"/>
  <c r="H6025" i="4"/>
  <c r="I6025" i="4"/>
  <c r="G6026" i="4"/>
  <c r="H6026" i="4"/>
  <c r="I6026" i="4"/>
  <c r="G6027" i="4"/>
  <c r="H6027" i="4"/>
  <c r="I6027" i="4"/>
  <c r="G6028" i="4"/>
  <c r="H6028" i="4"/>
  <c r="I6028" i="4"/>
  <c r="G6029" i="4"/>
  <c r="H6029" i="4"/>
  <c r="I6029" i="4"/>
  <c r="G6030" i="4"/>
  <c r="H6030" i="4"/>
  <c r="I6030" i="4"/>
  <c r="G6031" i="4"/>
  <c r="H6031" i="4"/>
  <c r="I6031" i="4"/>
  <c r="G6032" i="4"/>
  <c r="H6032" i="4"/>
  <c r="I6032" i="4"/>
  <c r="G6033" i="4"/>
  <c r="H6033" i="4"/>
  <c r="I6033" i="4"/>
  <c r="G6035" i="4"/>
  <c r="H6035" i="4"/>
  <c r="I6035" i="4"/>
  <c r="G6036" i="4"/>
  <c r="H6036" i="4"/>
  <c r="I6036" i="4"/>
  <c r="G6037" i="4"/>
  <c r="H6037" i="4"/>
  <c r="I6037" i="4"/>
  <c r="G6038" i="4"/>
  <c r="H6038" i="4"/>
  <c r="I6038" i="4"/>
  <c r="G6039" i="4"/>
  <c r="H6039" i="4"/>
  <c r="I6039" i="4"/>
  <c r="G6040" i="4"/>
  <c r="H6040" i="4"/>
  <c r="I6040" i="4"/>
  <c r="G6041" i="4"/>
  <c r="H6041" i="4"/>
  <c r="I6041" i="4"/>
  <c r="G6042" i="4"/>
  <c r="H6042" i="4"/>
  <c r="I6042" i="4"/>
  <c r="G6043" i="4"/>
  <c r="H6043" i="4"/>
  <c r="I6043" i="4"/>
  <c r="G6044" i="4"/>
  <c r="H6044" i="4"/>
  <c r="I6044" i="4"/>
  <c r="G6045" i="4"/>
  <c r="H6045" i="4"/>
  <c r="I6045" i="4"/>
  <c r="G6046" i="4"/>
  <c r="H6046" i="4"/>
  <c r="I6046" i="4"/>
  <c r="G6047" i="4"/>
  <c r="H6047" i="4"/>
  <c r="I6047" i="4"/>
  <c r="G6048" i="4"/>
  <c r="H6048" i="4"/>
  <c r="I6048" i="4"/>
  <c r="G6049" i="4"/>
  <c r="H6049" i="4"/>
  <c r="I6049" i="4"/>
  <c r="G6050" i="4"/>
  <c r="H6050" i="4"/>
  <c r="I6050" i="4"/>
  <c r="G6051" i="4"/>
  <c r="H6051" i="4"/>
  <c r="I6051" i="4"/>
  <c r="G6052" i="4"/>
  <c r="H6052" i="4"/>
  <c r="I6052" i="4"/>
  <c r="G6053" i="4"/>
  <c r="H6053" i="4"/>
  <c r="I6053" i="4"/>
  <c r="G6054" i="4"/>
  <c r="H6054" i="4"/>
  <c r="I6054" i="4"/>
  <c r="G6055" i="4"/>
  <c r="H6055" i="4"/>
  <c r="I6055" i="4"/>
  <c r="G6056" i="4"/>
  <c r="H6056" i="4"/>
  <c r="I6056" i="4"/>
  <c r="G6057" i="4"/>
  <c r="H6057" i="4"/>
  <c r="I6057" i="4"/>
  <c r="G6058" i="4"/>
  <c r="H6058" i="4"/>
  <c r="I6058" i="4"/>
  <c r="G6059" i="4"/>
  <c r="H6059" i="4"/>
  <c r="I6059" i="4"/>
  <c r="G6060" i="4"/>
  <c r="H6060" i="4"/>
  <c r="I6060" i="4"/>
  <c r="G6061" i="4"/>
  <c r="H6061" i="4"/>
  <c r="I6061" i="4"/>
  <c r="G6062" i="4"/>
  <c r="H6062" i="4"/>
  <c r="I6062" i="4"/>
  <c r="G6063" i="4"/>
  <c r="H6063" i="4"/>
  <c r="I6063" i="4"/>
  <c r="G6064" i="4"/>
  <c r="H6064" i="4"/>
  <c r="I6064" i="4"/>
  <c r="G6065" i="4"/>
  <c r="H6065" i="4"/>
  <c r="I6065" i="4"/>
  <c r="G6066" i="4"/>
  <c r="H6066" i="4"/>
  <c r="I6066" i="4"/>
  <c r="G6067" i="4"/>
  <c r="H6067" i="4"/>
  <c r="I6067" i="4"/>
  <c r="G6068" i="4"/>
  <c r="H6068" i="4"/>
  <c r="I6068" i="4"/>
  <c r="G6069" i="4"/>
  <c r="H6069" i="4"/>
  <c r="I6069" i="4"/>
  <c r="G6070" i="4"/>
  <c r="H6070" i="4"/>
  <c r="I6070" i="4"/>
  <c r="G6071" i="4"/>
  <c r="H6071" i="4"/>
  <c r="I6071" i="4"/>
  <c r="G6072" i="4"/>
  <c r="H6072" i="4"/>
  <c r="I6072" i="4"/>
  <c r="G6073" i="4"/>
  <c r="H6073" i="4"/>
  <c r="I6073" i="4"/>
  <c r="G6074" i="4"/>
  <c r="H6074" i="4"/>
  <c r="I6074" i="4"/>
  <c r="G6075" i="4"/>
  <c r="H6075" i="4"/>
  <c r="I6075" i="4"/>
  <c r="G6076" i="4"/>
  <c r="H6076" i="4"/>
  <c r="I6076" i="4"/>
  <c r="G6077" i="4"/>
  <c r="H6077" i="4"/>
  <c r="I6077" i="4"/>
  <c r="H6078" i="4"/>
  <c r="I6078" i="4"/>
  <c r="G6079" i="4"/>
  <c r="H6079" i="4"/>
  <c r="I6079" i="4"/>
  <c r="G6080" i="4"/>
  <c r="H6080" i="4"/>
  <c r="I6080" i="4"/>
  <c r="G6081" i="4"/>
  <c r="H6081" i="4"/>
  <c r="I6081" i="4"/>
  <c r="G6082" i="4"/>
  <c r="H6082" i="4"/>
  <c r="I6082" i="4"/>
  <c r="G6083" i="4"/>
  <c r="H6083" i="4"/>
  <c r="I6083" i="4"/>
  <c r="G6084" i="4"/>
  <c r="H6084" i="4"/>
  <c r="I6084" i="4"/>
  <c r="G6085" i="4"/>
  <c r="H6085" i="4"/>
  <c r="I6085" i="4"/>
  <c r="G6086" i="4"/>
  <c r="H6086" i="4"/>
  <c r="I6086" i="4"/>
  <c r="G6087" i="4"/>
  <c r="H6087" i="4"/>
  <c r="I6087" i="4"/>
  <c r="G6088" i="4"/>
  <c r="H6088" i="4"/>
  <c r="I6088" i="4"/>
  <c r="G6089" i="4"/>
  <c r="H6089" i="4"/>
  <c r="I6089" i="4"/>
  <c r="G6090" i="4"/>
  <c r="H6090" i="4"/>
  <c r="I6090" i="4"/>
  <c r="G6091" i="4"/>
  <c r="H6091" i="4"/>
  <c r="I6091" i="4"/>
  <c r="G6092" i="4"/>
  <c r="H6092" i="4"/>
  <c r="I6092" i="4"/>
  <c r="G6093" i="4"/>
  <c r="H6093" i="4"/>
  <c r="I6093" i="4"/>
  <c r="G6094" i="4"/>
  <c r="H6094" i="4"/>
  <c r="I6094" i="4"/>
  <c r="G6095" i="4"/>
  <c r="H6095" i="4"/>
  <c r="I6095" i="4"/>
  <c r="G6096" i="4"/>
  <c r="H6096" i="4"/>
  <c r="I6096" i="4"/>
  <c r="G6097" i="4"/>
  <c r="H6097" i="4"/>
  <c r="I6097" i="4"/>
  <c r="G6098" i="4"/>
  <c r="H6098" i="4"/>
  <c r="I6098" i="4"/>
  <c r="G6099" i="4"/>
  <c r="H6099" i="4"/>
  <c r="I6099" i="4"/>
  <c r="G6100" i="4"/>
  <c r="H6100" i="4"/>
  <c r="I6100" i="4"/>
  <c r="G6101" i="4"/>
  <c r="H6101" i="4"/>
  <c r="I6101" i="4"/>
  <c r="G6102" i="4"/>
  <c r="H6102" i="4"/>
  <c r="I6102" i="4"/>
  <c r="G6103" i="4"/>
  <c r="H6103" i="4"/>
  <c r="I6103" i="4"/>
  <c r="G6104" i="4"/>
  <c r="H6104" i="4"/>
  <c r="I6104" i="4"/>
  <c r="G6105" i="4"/>
  <c r="H6105" i="4"/>
  <c r="I6105" i="4"/>
  <c r="G6106" i="4"/>
  <c r="H6106" i="4"/>
  <c r="I6106" i="4"/>
  <c r="G6107" i="4"/>
  <c r="H6107" i="4"/>
  <c r="I6107" i="4"/>
  <c r="G6108" i="4"/>
  <c r="H6108" i="4"/>
  <c r="I6108" i="4"/>
  <c r="G6109" i="4"/>
  <c r="H6109" i="4"/>
  <c r="I6109" i="4"/>
  <c r="G6110" i="4"/>
  <c r="H6110" i="4"/>
  <c r="I6110" i="4"/>
  <c r="G6111" i="4"/>
  <c r="H6111" i="4"/>
  <c r="I6111" i="4"/>
  <c r="G6112" i="4"/>
  <c r="H6112" i="4"/>
  <c r="I6112" i="4"/>
  <c r="G6113" i="4"/>
  <c r="H6113" i="4"/>
  <c r="I6113" i="4"/>
  <c r="G6114" i="4"/>
  <c r="H6114" i="4"/>
  <c r="I6114" i="4"/>
  <c r="G6115" i="4"/>
  <c r="H6115" i="4"/>
  <c r="I6115" i="4"/>
  <c r="G6116" i="4"/>
  <c r="H6116" i="4"/>
  <c r="I6116" i="4"/>
  <c r="G6117" i="4"/>
  <c r="H6117" i="4"/>
  <c r="I6117" i="4"/>
  <c r="G6118" i="4"/>
  <c r="H6118" i="4"/>
  <c r="I6118" i="4"/>
  <c r="G6119" i="4"/>
  <c r="H6119" i="4"/>
  <c r="I6119" i="4"/>
  <c r="G6120" i="4"/>
  <c r="H6120" i="4"/>
  <c r="I6120" i="4"/>
  <c r="G6121" i="4"/>
  <c r="H6121" i="4"/>
  <c r="I6121" i="4"/>
  <c r="G6122" i="4"/>
  <c r="H6122" i="4"/>
  <c r="I6122" i="4"/>
  <c r="G6123" i="4"/>
  <c r="H6123" i="4"/>
  <c r="I6123" i="4"/>
  <c r="G6124" i="4"/>
  <c r="H6124" i="4"/>
  <c r="I6124" i="4"/>
  <c r="G6125" i="4"/>
  <c r="H6125" i="4"/>
  <c r="I6125" i="4"/>
  <c r="G6126" i="4"/>
  <c r="H6126" i="4"/>
  <c r="I6126" i="4"/>
  <c r="G6127" i="4"/>
  <c r="H6127" i="4"/>
  <c r="I6127" i="4"/>
  <c r="G6128" i="4"/>
  <c r="H6128" i="4"/>
  <c r="I6128" i="4"/>
  <c r="G6129" i="4"/>
  <c r="H6129" i="4"/>
  <c r="I6129" i="4"/>
  <c r="G6130" i="4"/>
  <c r="H6130" i="4"/>
  <c r="I6130" i="4"/>
  <c r="G6131" i="4"/>
  <c r="H6131" i="4"/>
  <c r="I6131" i="4"/>
  <c r="G6132" i="4"/>
  <c r="H6132" i="4"/>
  <c r="I6132" i="4"/>
  <c r="G6133" i="4"/>
  <c r="H6133" i="4"/>
  <c r="I6133" i="4"/>
  <c r="G6134" i="4"/>
  <c r="H6134" i="4"/>
  <c r="I6134" i="4"/>
  <c r="G6135" i="4"/>
  <c r="H6135" i="4"/>
  <c r="I6135" i="4"/>
  <c r="G6136" i="4"/>
  <c r="H6136" i="4"/>
  <c r="I6136" i="4"/>
  <c r="G6137" i="4"/>
  <c r="H6137" i="4"/>
  <c r="I6137" i="4"/>
  <c r="G6138" i="4"/>
  <c r="H6138" i="4"/>
  <c r="I6138" i="4"/>
  <c r="G6139" i="4"/>
  <c r="H6139" i="4"/>
  <c r="I6139" i="4"/>
  <c r="G6140" i="4"/>
  <c r="H6140" i="4"/>
  <c r="I6140" i="4"/>
  <c r="G6141" i="4"/>
  <c r="H6141" i="4"/>
  <c r="I6141" i="4"/>
  <c r="G6142" i="4"/>
  <c r="H6142" i="4"/>
  <c r="I6142" i="4"/>
  <c r="G6143" i="4"/>
  <c r="H6143" i="4"/>
  <c r="I6143" i="4"/>
  <c r="G6144" i="4"/>
  <c r="H6144" i="4"/>
  <c r="I6144" i="4"/>
  <c r="G6146" i="4"/>
  <c r="H6146" i="4"/>
  <c r="I6146" i="4"/>
  <c r="G6147" i="4"/>
  <c r="H6147" i="4"/>
  <c r="I6147" i="4"/>
  <c r="G6148" i="4"/>
  <c r="H6148" i="4"/>
  <c r="I6148" i="4"/>
  <c r="G6149" i="4"/>
  <c r="H6149" i="4"/>
  <c r="I6149" i="4"/>
  <c r="G6150" i="4"/>
  <c r="H6150" i="4"/>
  <c r="I6150" i="4"/>
  <c r="G6151" i="4"/>
  <c r="H6151" i="4"/>
  <c r="I6151" i="4"/>
  <c r="G6152" i="4"/>
  <c r="H6152" i="4"/>
  <c r="I6152" i="4"/>
  <c r="G6153" i="4"/>
  <c r="H6153" i="4"/>
  <c r="I6153" i="4"/>
  <c r="G6154" i="4"/>
  <c r="H6154" i="4"/>
  <c r="I6154" i="4"/>
  <c r="G6155" i="4"/>
  <c r="H6155" i="4"/>
  <c r="I6155" i="4"/>
  <c r="G6156" i="4"/>
  <c r="H6156" i="4"/>
  <c r="I6156" i="4"/>
  <c r="G6157" i="4"/>
  <c r="H6157" i="4"/>
  <c r="I6157" i="4"/>
  <c r="G6158" i="4"/>
  <c r="H6158" i="4"/>
  <c r="I6158" i="4"/>
  <c r="G6159" i="4"/>
  <c r="H6159" i="4"/>
  <c r="I6159" i="4"/>
  <c r="G6160" i="4"/>
  <c r="H6160" i="4"/>
  <c r="I6160" i="4"/>
  <c r="G6161" i="4"/>
  <c r="H6161" i="4"/>
  <c r="I6161" i="4"/>
  <c r="G6162" i="4"/>
  <c r="H6162" i="4"/>
  <c r="I6162" i="4"/>
  <c r="G6163" i="4"/>
  <c r="H6163" i="4"/>
  <c r="I6163" i="4"/>
  <c r="G6164" i="4"/>
  <c r="H6164" i="4"/>
  <c r="I6164" i="4"/>
  <c r="G6165" i="4"/>
  <c r="H6165" i="4"/>
  <c r="I6165" i="4"/>
  <c r="G6166" i="4"/>
  <c r="H6166" i="4"/>
  <c r="I6166" i="4"/>
  <c r="G6167" i="4"/>
  <c r="H6167" i="4"/>
  <c r="I6167" i="4"/>
  <c r="G6168" i="4"/>
  <c r="H6168" i="4"/>
  <c r="I6168" i="4"/>
  <c r="G6169" i="4"/>
  <c r="H6169" i="4"/>
  <c r="I6169" i="4"/>
  <c r="G6170" i="4"/>
  <c r="H6170" i="4"/>
  <c r="I6170" i="4"/>
  <c r="G6171" i="4"/>
  <c r="H6171" i="4"/>
  <c r="I6171" i="4"/>
  <c r="G6172" i="4"/>
  <c r="H6172" i="4"/>
  <c r="I6172" i="4"/>
  <c r="G6173" i="4"/>
  <c r="H6173" i="4"/>
  <c r="I6173" i="4"/>
  <c r="G6174" i="4"/>
  <c r="H6174" i="4"/>
  <c r="I6174" i="4"/>
  <c r="G6175" i="4"/>
  <c r="H6175" i="4"/>
  <c r="I6175" i="4"/>
  <c r="G6176" i="4"/>
  <c r="H6176" i="4"/>
  <c r="I6176" i="4"/>
  <c r="G6177" i="4"/>
  <c r="H6177" i="4"/>
  <c r="I6177" i="4"/>
  <c r="G6178" i="4"/>
  <c r="H6178" i="4"/>
  <c r="I6178" i="4"/>
  <c r="G6179" i="4"/>
  <c r="H6179" i="4"/>
  <c r="I6179" i="4"/>
  <c r="G6180" i="4"/>
  <c r="H6180" i="4"/>
  <c r="I6180" i="4"/>
  <c r="G6182" i="4"/>
  <c r="H6182" i="4"/>
  <c r="I6182" i="4"/>
  <c r="G6183" i="4"/>
  <c r="H6183" i="4"/>
  <c r="I6183" i="4"/>
  <c r="G6184" i="4"/>
  <c r="H6184" i="4"/>
  <c r="I6184" i="4"/>
  <c r="G6185" i="4"/>
  <c r="H6185" i="4"/>
  <c r="I6185" i="4"/>
  <c r="G6186" i="4"/>
  <c r="H6186" i="4"/>
  <c r="I6186" i="4"/>
  <c r="G6187" i="4"/>
  <c r="H6187" i="4"/>
  <c r="I6187" i="4"/>
  <c r="G6188" i="4"/>
  <c r="H6188" i="4"/>
  <c r="I6188" i="4"/>
  <c r="G6190" i="4"/>
  <c r="H6190" i="4"/>
  <c r="I6190" i="4"/>
  <c r="G6191" i="4"/>
  <c r="H6191" i="4"/>
  <c r="I6191" i="4"/>
  <c r="G6192" i="4"/>
  <c r="H6192" i="4"/>
  <c r="I6192" i="4"/>
  <c r="G6193" i="4"/>
  <c r="H6193" i="4"/>
  <c r="I6193" i="4"/>
  <c r="G6194" i="4"/>
  <c r="H6194" i="4"/>
  <c r="I6194" i="4"/>
  <c r="AF2" i="5"/>
  <c r="AF3" i="5"/>
  <c r="AF4" i="5"/>
  <c r="AF5" i="5"/>
  <c r="AF6" i="5"/>
  <c r="AF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AF551" i="5"/>
  <c r="AF552" i="5"/>
  <c r="AF553" i="5"/>
  <c r="AF554" i="5"/>
  <c r="AF555" i="5"/>
  <c r="AF556" i="5"/>
  <c r="AF557" i="5"/>
  <c r="AF558" i="5"/>
  <c r="AF559" i="5"/>
  <c r="AF560" i="5"/>
  <c r="AF561" i="5"/>
  <c r="AF562" i="5"/>
  <c r="AF563" i="5"/>
  <c r="AF564" i="5"/>
  <c r="AF565" i="5"/>
  <c r="AF566" i="5"/>
  <c r="AF567" i="5"/>
  <c r="AF568" i="5"/>
  <c r="AF569" i="5"/>
  <c r="AF570" i="5"/>
  <c r="AF571" i="5"/>
  <c r="AF572" i="5"/>
  <c r="AF573" i="5"/>
  <c r="AF574" i="5"/>
  <c r="AF575" i="5"/>
  <c r="AF576" i="5"/>
  <c r="AF577" i="5"/>
  <c r="AF578" i="5"/>
  <c r="AF579" i="5"/>
  <c r="AF580" i="5"/>
  <c r="AF581" i="5"/>
  <c r="AF582" i="5"/>
  <c r="AF583" i="5"/>
  <c r="AF584" i="5"/>
  <c r="AF585" i="5"/>
  <c r="AF586" i="5"/>
  <c r="AF587" i="5"/>
  <c r="AF588" i="5"/>
  <c r="AF589" i="5"/>
  <c r="AF590" i="5"/>
  <c r="AF591" i="5"/>
  <c r="AF592" i="5"/>
  <c r="AF593" i="5"/>
  <c r="AF594" i="5"/>
  <c r="AF595" i="5"/>
  <c r="AF596" i="5"/>
  <c r="AF597" i="5"/>
  <c r="AF598" i="5"/>
  <c r="AF599" i="5"/>
  <c r="AF600" i="5"/>
  <c r="AF601" i="5"/>
  <c r="AF602" i="5"/>
  <c r="AF603" i="5"/>
  <c r="AF604" i="5"/>
  <c r="AF605" i="5"/>
  <c r="AF606" i="5"/>
  <c r="AF607" i="5"/>
  <c r="AF608" i="5"/>
  <c r="AF609" i="5"/>
  <c r="AF610" i="5"/>
  <c r="AF611" i="5"/>
  <c r="AF612" i="5"/>
  <c r="AF613" i="5"/>
  <c r="AF614" i="5"/>
  <c r="AF615" i="5"/>
  <c r="AF616" i="5"/>
  <c r="AF617" i="5"/>
  <c r="AF618" i="5"/>
  <c r="AF619" i="5"/>
  <c r="AF620" i="5"/>
  <c r="AF621" i="5"/>
  <c r="AF622" i="5"/>
  <c r="AF623" i="5"/>
  <c r="AF624" i="5"/>
  <c r="AF625" i="5"/>
  <c r="AF626" i="5"/>
  <c r="AF627" i="5"/>
  <c r="AF628" i="5"/>
  <c r="AF629" i="5"/>
  <c r="AF630" i="5"/>
  <c r="AF631" i="5"/>
  <c r="AF632" i="5"/>
  <c r="AF633" i="5"/>
  <c r="AF634" i="5"/>
  <c r="AF635" i="5"/>
  <c r="AF636" i="5"/>
  <c r="AF637" i="5"/>
  <c r="AF638" i="5"/>
  <c r="AF639" i="5"/>
  <c r="AF640" i="5"/>
  <c r="AF641" i="5"/>
  <c r="AF642" i="5"/>
  <c r="AF643" i="5"/>
  <c r="AF644" i="5"/>
  <c r="AF645" i="5"/>
  <c r="AF646" i="5"/>
  <c r="AF647" i="5"/>
  <c r="AF648" i="5"/>
  <c r="AF649" i="5"/>
  <c r="AF650" i="5"/>
  <c r="AF651" i="5"/>
  <c r="AF652" i="5"/>
  <c r="AF653" i="5"/>
  <c r="AF654" i="5"/>
  <c r="AF655" i="5"/>
  <c r="AF656" i="5"/>
  <c r="AF657" i="5"/>
  <c r="AF658" i="5"/>
  <c r="AF659" i="5"/>
  <c r="AF660" i="5"/>
  <c r="AF661" i="5"/>
  <c r="AF662" i="5"/>
  <c r="AF663" i="5"/>
  <c r="AF664" i="5"/>
  <c r="AF665" i="5"/>
  <c r="AF666" i="5"/>
  <c r="AF667" i="5"/>
  <c r="AF668" i="5"/>
  <c r="AF669" i="5"/>
  <c r="AF670" i="5"/>
  <c r="AF671" i="5"/>
  <c r="AF672" i="5"/>
  <c r="AF673" i="5"/>
  <c r="AF674" i="5"/>
  <c r="AF675" i="5"/>
  <c r="AF676" i="5"/>
  <c r="AF677" i="5"/>
  <c r="AF678" i="5"/>
  <c r="AF679" i="5"/>
  <c r="AF680" i="5"/>
  <c r="AF681" i="5"/>
  <c r="AF682" i="5"/>
  <c r="AF683" i="5"/>
  <c r="AF684" i="5"/>
  <c r="AF685" i="5"/>
  <c r="AF686" i="5"/>
  <c r="AF687" i="5"/>
  <c r="AF688" i="5"/>
  <c r="AF689" i="5"/>
  <c r="AF690" i="5"/>
  <c r="AF691" i="5"/>
  <c r="AF692" i="5"/>
  <c r="AF693" i="5"/>
  <c r="AF694" i="5"/>
  <c r="AF695" i="5"/>
  <c r="AF696" i="5"/>
  <c r="AF697" i="5"/>
  <c r="AF698" i="5"/>
  <c r="AF699" i="5"/>
  <c r="AF700" i="5"/>
  <c r="AF701" i="5"/>
  <c r="AF702" i="5"/>
  <c r="AF703" i="5"/>
  <c r="AF704" i="5"/>
  <c r="AF705" i="5"/>
  <c r="AF706" i="5"/>
  <c r="AF707" i="5"/>
  <c r="AF708" i="5"/>
  <c r="AF709" i="5"/>
  <c r="AF710" i="5"/>
  <c r="AF711" i="5"/>
  <c r="AF712" i="5"/>
  <c r="AF713" i="5"/>
  <c r="AF714" i="5"/>
  <c r="AF715" i="5"/>
  <c r="AF716" i="5"/>
  <c r="AF717" i="5"/>
  <c r="AF718" i="5"/>
  <c r="AF719" i="5"/>
  <c r="AF720" i="5"/>
  <c r="AF721" i="5"/>
  <c r="AF722" i="5"/>
  <c r="AF723" i="5"/>
  <c r="AF724" i="5"/>
  <c r="AF725" i="5"/>
  <c r="AF726" i="5"/>
  <c r="AF727" i="5"/>
  <c r="AF728" i="5"/>
  <c r="AF729" i="5"/>
  <c r="AF730" i="5"/>
  <c r="AF731" i="5"/>
  <c r="AF732" i="5"/>
  <c r="AF733" i="5"/>
  <c r="AF734" i="5"/>
  <c r="AF735" i="5"/>
  <c r="AF736" i="5"/>
  <c r="AF737" i="5"/>
  <c r="AF738" i="5"/>
  <c r="AF739" i="5"/>
  <c r="AF740" i="5"/>
  <c r="AF741" i="5"/>
  <c r="AF742" i="5"/>
  <c r="AF743" i="5"/>
  <c r="AF744" i="5"/>
  <c r="AF745" i="5"/>
  <c r="AF746" i="5"/>
  <c r="AF747" i="5"/>
  <c r="AF748" i="5"/>
  <c r="AF749" i="5"/>
  <c r="AF750" i="5"/>
  <c r="AF751" i="5"/>
  <c r="AF752" i="5"/>
  <c r="AF753" i="5"/>
  <c r="AF754" i="5"/>
  <c r="AF755" i="5"/>
  <c r="AF756" i="5"/>
  <c r="AF757" i="5"/>
  <c r="AF758" i="5"/>
  <c r="AF759" i="5"/>
  <c r="AF760" i="5"/>
  <c r="AF761" i="5"/>
  <c r="AF762" i="5"/>
  <c r="AF763" i="5"/>
  <c r="AF764" i="5"/>
  <c r="AF765" i="5"/>
  <c r="AF766" i="5"/>
  <c r="AF767" i="5"/>
  <c r="AF768" i="5"/>
  <c r="AF769" i="5"/>
  <c r="AF770" i="5"/>
  <c r="AF771" i="5"/>
  <c r="AF772" i="5"/>
  <c r="AF773" i="5"/>
  <c r="AF774" i="5"/>
  <c r="AF775" i="5"/>
  <c r="AF776" i="5"/>
  <c r="AF777" i="5"/>
  <c r="AF778" i="5"/>
  <c r="AF779" i="5"/>
  <c r="AF780" i="5"/>
  <c r="AF781" i="5"/>
  <c r="AF782" i="5"/>
  <c r="AF783" i="5"/>
  <c r="AF784" i="5"/>
  <c r="AF785" i="5"/>
  <c r="AF786" i="5"/>
  <c r="AF787" i="5"/>
  <c r="AF788" i="5"/>
  <c r="AF789" i="5"/>
  <c r="AF790" i="5"/>
  <c r="AF791" i="5"/>
  <c r="AF792" i="5"/>
  <c r="AF793" i="5"/>
  <c r="AF794" i="5"/>
  <c r="AF795" i="5"/>
  <c r="AF796" i="5"/>
  <c r="AF797" i="5"/>
  <c r="AF798" i="5"/>
  <c r="AF799" i="5"/>
  <c r="AF800" i="5"/>
  <c r="AF801" i="5"/>
  <c r="AF802" i="5"/>
  <c r="AF803" i="5"/>
  <c r="AF804" i="5"/>
  <c r="AF805" i="5"/>
  <c r="AF806" i="5"/>
  <c r="AF807" i="5"/>
  <c r="AF808" i="5"/>
  <c r="AF809" i="5"/>
  <c r="AF810" i="5"/>
  <c r="AF811" i="5"/>
  <c r="AF812" i="5"/>
  <c r="AF813" i="5"/>
  <c r="AF814" i="5"/>
  <c r="AF815" i="5"/>
  <c r="AF816" i="5"/>
  <c r="AF817" i="5"/>
  <c r="AF818" i="5"/>
  <c r="AF819" i="5"/>
  <c r="AF820" i="5"/>
  <c r="AF821" i="5"/>
  <c r="AF822" i="5"/>
  <c r="AF823" i="5"/>
  <c r="AF824" i="5"/>
  <c r="AF825" i="5"/>
  <c r="AF826" i="5"/>
  <c r="AF827" i="5"/>
  <c r="AF828" i="5"/>
  <c r="AF829" i="5"/>
  <c r="AF830" i="5"/>
  <c r="AF831" i="5"/>
  <c r="AF832" i="5"/>
  <c r="AF833" i="5"/>
  <c r="AF834" i="5"/>
  <c r="AF835" i="5"/>
  <c r="AF836" i="5"/>
  <c r="AF837" i="5"/>
  <c r="AF838" i="5"/>
  <c r="AF839" i="5"/>
  <c r="AF840" i="5"/>
  <c r="AF841" i="5"/>
  <c r="AF842" i="5"/>
  <c r="AF843" i="5"/>
  <c r="AF844" i="5"/>
  <c r="AF845" i="5"/>
  <c r="AF846" i="5"/>
  <c r="AF847" i="5"/>
  <c r="AF848" i="5"/>
  <c r="AF849" i="5"/>
  <c r="AF850" i="5"/>
  <c r="AF851" i="5"/>
  <c r="AF852" i="5"/>
  <c r="AF853" i="5"/>
  <c r="AF854" i="5"/>
  <c r="AF855" i="5"/>
  <c r="AF856" i="5"/>
  <c r="AF857" i="5"/>
  <c r="AF858" i="5"/>
  <c r="AF859" i="5"/>
  <c r="AF860" i="5"/>
  <c r="AF861" i="5"/>
  <c r="AF862" i="5"/>
  <c r="AF863" i="5"/>
  <c r="AF864" i="5"/>
  <c r="AF865" i="5"/>
  <c r="AF866" i="5"/>
  <c r="AF867" i="5"/>
  <c r="AF868" i="5"/>
  <c r="AF869" i="5"/>
  <c r="AF870" i="5"/>
  <c r="AF871" i="5"/>
  <c r="AF872" i="5"/>
  <c r="AF873" i="5"/>
  <c r="AF874" i="5"/>
  <c r="AF875" i="5"/>
  <c r="AF876" i="5"/>
  <c r="AF877" i="5"/>
  <c r="AF878" i="5"/>
  <c r="AF879" i="5"/>
  <c r="AF880" i="5"/>
  <c r="AF881" i="5"/>
  <c r="AF882" i="5"/>
  <c r="AF883" i="5"/>
  <c r="AF884" i="5"/>
  <c r="AF885" i="5"/>
  <c r="AF886" i="5"/>
  <c r="AF887" i="5"/>
  <c r="AF888" i="5"/>
  <c r="AF889" i="5"/>
  <c r="AF890" i="5"/>
  <c r="AF891" i="5"/>
  <c r="AF892" i="5"/>
  <c r="AF893" i="5"/>
  <c r="AF894" i="5"/>
  <c r="AF895" i="5"/>
  <c r="AF896" i="5"/>
  <c r="AF897" i="5"/>
  <c r="AF898" i="5"/>
  <c r="AF899" i="5"/>
  <c r="AF900" i="5"/>
  <c r="AF901" i="5"/>
  <c r="AF902" i="5"/>
  <c r="AF903" i="5"/>
  <c r="AF904" i="5"/>
  <c r="AF905" i="5"/>
  <c r="AF906" i="5"/>
  <c r="AF907" i="5"/>
  <c r="AF908" i="5"/>
  <c r="AF909" i="5"/>
  <c r="AF910" i="5"/>
  <c r="AF911" i="5"/>
  <c r="AF912" i="5"/>
  <c r="AF913" i="5"/>
  <c r="AF914" i="5"/>
  <c r="AF915" i="5"/>
  <c r="AF916" i="5"/>
  <c r="AF917" i="5"/>
  <c r="AF918" i="5"/>
  <c r="AF919" i="5"/>
  <c r="AF920" i="5"/>
  <c r="AF921" i="5"/>
  <c r="AF922" i="5"/>
  <c r="AF923" i="5"/>
  <c r="AF924" i="5"/>
  <c r="AF925" i="5"/>
  <c r="AF926" i="5"/>
  <c r="AF927" i="5"/>
  <c r="AF928" i="5"/>
  <c r="AF929" i="5"/>
  <c r="AF930" i="5"/>
  <c r="AF931" i="5"/>
  <c r="AF932" i="5"/>
  <c r="AF933" i="5"/>
  <c r="AF934" i="5"/>
  <c r="AF935" i="5"/>
  <c r="AF936" i="5"/>
  <c r="AF937" i="5"/>
  <c r="AF938" i="5"/>
  <c r="AF939" i="5"/>
  <c r="AF940" i="5"/>
  <c r="AF941" i="5"/>
  <c r="AF942" i="5"/>
  <c r="AF943" i="5"/>
  <c r="AF944" i="5"/>
  <c r="AF945" i="5"/>
  <c r="AF946" i="5"/>
  <c r="AF947" i="5"/>
  <c r="AF948" i="5"/>
  <c r="AF949" i="5"/>
  <c r="AF950" i="5"/>
  <c r="AF951" i="5"/>
  <c r="AF952" i="5"/>
  <c r="AF953" i="5"/>
  <c r="AF954" i="5"/>
  <c r="AF955" i="5"/>
  <c r="AF956" i="5"/>
  <c r="AF957" i="5"/>
  <c r="AF958" i="5"/>
  <c r="AF959" i="5"/>
  <c r="AF960" i="5"/>
  <c r="AF961" i="5"/>
  <c r="AF962" i="5"/>
  <c r="AF963" i="5"/>
  <c r="AF964" i="5"/>
  <c r="AF965" i="5"/>
  <c r="AF966" i="5"/>
  <c r="AF967" i="5"/>
  <c r="AF968" i="5"/>
  <c r="AF969" i="5"/>
  <c r="AF970" i="5"/>
  <c r="AF971" i="5"/>
  <c r="AF972" i="5"/>
  <c r="AF973" i="5"/>
  <c r="AF974" i="5"/>
  <c r="AF975" i="5"/>
  <c r="AF976" i="5"/>
  <c r="AF977" i="5"/>
  <c r="AF978" i="5"/>
  <c r="AF979" i="5"/>
  <c r="AF980" i="5"/>
  <c r="AF981" i="5"/>
  <c r="AF982" i="5"/>
  <c r="AF983" i="5"/>
  <c r="AF984" i="5"/>
  <c r="AF985" i="5"/>
  <c r="AF986" i="5"/>
  <c r="AF987" i="5"/>
  <c r="AF988" i="5"/>
  <c r="AF989" i="5"/>
  <c r="AF990" i="5"/>
  <c r="AF991" i="5"/>
  <c r="AF992" i="5"/>
  <c r="AF993" i="5"/>
  <c r="AF994" i="5"/>
  <c r="AF995" i="5"/>
  <c r="AF996" i="5"/>
  <c r="AF997" i="5"/>
  <c r="AF998" i="5"/>
  <c r="AF999" i="5"/>
  <c r="AF1000" i="5"/>
  <c r="AF1001" i="5"/>
  <c r="AF1002" i="5"/>
  <c r="AF1003" i="5"/>
  <c r="AF1004" i="5"/>
  <c r="AF1005" i="5"/>
  <c r="AF1006" i="5"/>
  <c r="AF1007" i="5"/>
  <c r="AF1008" i="5"/>
  <c r="AF1009" i="5"/>
  <c r="AF1010" i="5"/>
  <c r="AF1011" i="5"/>
  <c r="AF1012" i="5"/>
  <c r="AF1013" i="5"/>
  <c r="AF1014" i="5"/>
  <c r="AF1015" i="5"/>
  <c r="AF1016" i="5"/>
  <c r="AF1017" i="5"/>
  <c r="AF1018" i="5"/>
  <c r="AF1019" i="5"/>
  <c r="AF1020" i="5"/>
  <c r="AF1021" i="5"/>
  <c r="AF1022" i="5"/>
  <c r="AF1023" i="5"/>
  <c r="AF1024" i="5"/>
  <c r="AF1025" i="5"/>
  <c r="AF1026" i="5"/>
  <c r="AF1027" i="5"/>
  <c r="AF1028" i="5"/>
  <c r="AF1029" i="5"/>
  <c r="AF1030" i="5"/>
  <c r="AF1031" i="5"/>
  <c r="AF1032" i="5"/>
  <c r="AF1033" i="5"/>
  <c r="AF1034" i="5"/>
  <c r="AF1035" i="5"/>
  <c r="AF1036" i="5"/>
  <c r="AF1037" i="5"/>
  <c r="AF1038" i="5"/>
  <c r="AF1039" i="5"/>
  <c r="AF1040" i="5"/>
  <c r="AF1041" i="5"/>
  <c r="AF1042" i="5"/>
  <c r="AF1043" i="5"/>
  <c r="AF1044" i="5"/>
  <c r="AF1045" i="5"/>
  <c r="AF1046" i="5"/>
  <c r="AF1047" i="5"/>
  <c r="AF1048" i="5"/>
  <c r="AF1049" i="5"/>
  <c r="AF1050" i="5"/>
  <c r="AF1051" i="5"/>
  <c r="AF1052" i="5"/>
  <c r="AF1053" i="5"/>
  <c r="AF1054" i="5"/>
  <c r="AF1055" i="5"/>
  <c r="AF1056" i="5"/>
  <c r="AF1057" i="5"/>
  <c r="AF1058" i="5"/>
  <c r="AF1059" i="5"/>
  <c r="AF1060" i="5"/>
  <c r="AF1061" i="5"/>
  <c r="AF1062" i="5"/>
  <c r="AF1063" i="5"/>
  <c r="AF1064" i="5"/>
  <c r="AF1065" i="5"/>
  <c r="AF1066" i="5"/>
  <c r="AF1067" i="5"/>
  <c r="AF1068" i="5"/>
  <c r="AF1069" i="5"/>
  <c r="AF1070" i="5"/>
  <c r="AF1071" i="5"/>
  <c r="AF1072" i="5"/>
  <c r="AF1073" i="5"/>
  <c r="AF1074" i="5"/>
  <c r="AF1075" i="5"/>
  <c r="AF1076" i="5"/>
  <c r="AF1077" i="5"/>
  <c r="AF1078" i="5"/>
  <c r="AF1079" i="5"/>
  <c r="AF1080" i="5"/>
  <c r="AF1081" i="5"/>
  <c r="AF1082" i="5"/>
  <c r="AF1083" i="5"/>
  <c r="AF1084" i="5"/>
  <c r="AF1085" i="5"/>
  <c r="AF1086" i="5"/>
  <c r="AF1087" i="5"/>
  <c r="AF1088" i="5"/>
  <c r="AF1089" i="5"/>
  <c r="AF1090" i="5"/>
  <c r="AF1091" i="5"/>
  <c r="AF1092" i="5"/>
  <c r="AF1093" i="5"/>
  <c r="AF1094" i="5"/>
  <c r="AF1095" i="5"/>
  <c r="AF1096" i="5"/>
  <c r="AF1097" i="5"/>
  <c r="AF1098" i="5"/>
  <c r="AF1099" i="5"/>
  <c r="AF1100" i="5"/>
  <c r="AF1101" i="5"/>
  <c r="AF1102" i="5"/>
  <c r="AF1103" i="5"/>
  <c r="AF1104" i="5"/>
  <c r="AF1105" i="5"/>
  <c r="AF1106" i="5"/>
  <c r="AF1107" i="5"/>
  <c r="AF1108" i="5"/>
  <c r="AF1109" i="5"/>
  <c r="AF1110" i="5"/>
  <c r="AF1111" i="5"/>
  <c r="AF1112" i="5"/>
  <c r="AF1113" i="5"/>
  <c r="AF1114" i="5"/>
  <c r="AF1115" i="5"/>
  <c r="AF1116" i="5"/>
  <c r="AF1117" i="5"/>
  <c r="AF1118" i="5"/>
  <c r="AF1119" i="5"/>
  <c r="AF1120" i="5"/>
  <c r="AF1121" i="5"/>
  <c r="AF1122" i="5"/>
  <c r="AF1123" i="5"/>
  <c r="AF1124" i="5"/>
  <c r="AF1125" i="5"/>
  <c r="AF1126" i="5"/>
  <c r="AF1127" i="5"/>
  <c r="AF1128" i="5"/>
  <c r="AF1129" i="5"/>
  <c r="AF1130" i="5"/>
  <c r="AF1131" i="5"/>
  <c r="AF1132" i="5"/>
  <c r="AF1133" i="5"/>
  <c r="AF1134" i="5"/>
  <c r="AF1135" i="5"/>
  <c r="AF1136" i="5"/>
  <c r="AF1137" i="5"/>
  <c r="AF1138" i="5"/>
  <c r="AF1139" i="5"/>
  <c r="AF1140" i="5"/>
  <c r="AF1141" i="5"/>
  <c r="AF1142" i="5"/>
  <c r="AF1143" i="5"/>
  <c r="AF1144" i="5"/>
  <c r="AF1145" i="5"/>
  <c r="AF1146" i="5"/>
  <c r="AF1147" i="5"/>
  <c r="AF1148" i="5"/>
  <c r="AF1149" i="5"/>
  <c r="AF1150" i="5"/>
  <c r="AF1151" i="5"/>
  <c r="AF1152" i="5"/>
  <c r="AF1153" i="5"/>
  <c r="AF1154" i="5"/>
  <c r="AF1155" i="5"/>
  <c r="AF1156" i="5"/>
  <c r="AF1157" i="5"/>
  <c r="AF1158" i="5"/>
  <c r="AF1159" i="5"/>
  <c r="AF1160" i="5"/>
  <c r="AF1161" i="5"/>
  <c r="AF1162" i="5"/>
  <c r="AF1163" i="5"/>
  <c r="AF1164" i="5"/>
  <c r="AF1165" i="5"/>
  <c r="AF1166" i="5"/>
  <c r="AF1167" i="5"/>
  <c r="AF1168" i="5"/>
  <c r="AF1169" i="5"/>
  <c r="AF1170" i="5"/>
  <c r="AF1171" i="5"/>
  <c r="AF1172" i="5"/>
  <c r="AF1173" i="5"/>
  <c r="AF1174" i="5"/>
  <c r="AF1175" i="5"/>
  <c r="AF1176" i="5"/>
  <c r="AF1177" i="5"/>
  <c r="AF1178" i="5"/>
  <c r="AF1179" i="5"/>
  <c r="AF1180" i="5"/>
  <c r="AF1181" i="5"/>
  <c r="AF1182" i="5"/>
  <c r="AF1183" i="5"/>
  <c r="AF1184" i="5"/>
  <c r="AF1185" i="5"/>
  <c r="AF1186" i="5"/>
  <c r="AF1187" i="5"/>
  <c r="AF1188" i="5"/>
  <c r="AF1189" i="5"/>
  <c r="AF1190" i="5"/>
  <c r="AF1191" i="5"/>
  <c r="AF1192" i="5"/>
  <c r="AF1193" i="5"/>
  <c r="AF1194" i="5"/>
  <c r="AF1195" i="5"/>
  <c r="AF1196" i="5"/>
  <c r="AF1197" i="5"/>
  <c r="AF1198" i="5"/>
  <c r="AF1199" i="5"/>
  <c r="AF1200" i="5"/>
  <c r="AF1201" i="5"/>
  <c r="AF1202" i="5"/>
  <c r="AF1203" i="5"/>
  <c r="AF1204" i="5"/>
  <c r="AF1205" i="5"/>
  <c r="AF1206" i="5"/>
  <c r="AF1207" i="5"/>
  <c r="AF1208" i="5"/>
  <c r="AF1209" i="5"/>
  <c r="AF1210" i="5"/>
  <c r="AF1211" i="5"/>
  <c r="AF1212" i="5"/>
  <c r="AF1213" i="5"/>
  <c r="AF1214" i="5"/>
  <c r="AF1215" i="5"/>
  <c r="AF1216" i="5"/>
  <c r="AF1217" i="5"/>
  <c r="AF1218" i="5"/>
  <c r="AF1219" i="5"/>
  <c r="AF1220" i="5"/>
  <c r="AF1221" i="5"/>
  <c r="AF1222" i="5"/>
  <c r="AF1223" i="5"/>
  <c r="AF1224" i="5"/>
  <c r="AF1225" i="5"/>
  <c r="AF1226" i="5"/>
  <c r="AF1227" i="5"/>
  <c r="AF1228" i="5"/>
  <c r="AF1229" i="5"/>
  <c r="AF1230" i="5"/>
  <c r="AF1231" i="5"/>
  <c r="AF1232" i="5"/>
  <c r="AF1233" i="5"/>
  <c r="AF1234" i="5"/>
  <c r="AF1235" i="5"/>
  <c r="AF1236" i="5"/>
  <c r="AF1237" i="5"/>
  <c r="AF1238" i="5"/>
  <c r="AF1239" i="5"/>
  <c r="AF1240" i="5"/>
  <c r="AF1241" i="5"/>
  <c r="AF1242" i="5"/>
  <c r="AF1243" i="5"/>
  <c r="AF1244" i="5"/>
  <c r="AF1245" i="5"/>
  <c r="AF1246" i="5"/>
  <c r="AF1247" i="5"/>
  <c r="AF1248" i="5"/>
  <c r="AF1249" i="5"/>
  <c r="AF1250" i="5"/>
  <c r="AF1251" i="5"/>
  <c r="AF1252" i="5"/>
  <c r="AF1253" i="5"/>
  <c r="AF1254" i="5"/>
  <c r="AF1255" i="5"/>
  <c r="AF1256" i="5"/>
  <c r="AF1257" i="5"/>
  <c r="AF1258" i="5"/>
  <c r="AF1259" i="5"/>
  <c r="AF1260" i="5"/>
  <c r="AF1261" i="5"/>
  <c r="AF1262" i="5"/>
  <c r="AF1263" i="5"/>
  <c r="AF1264" i="5"/>
  <c r="AF1265" i="5"/>
  <c r="AF1266" i="5"/>
  <c r="AF1267" i="5"/>
  <c r="AF1268" i="5"/>
  <c r="AF1269" i="5"/>
  <c r="AF1270" i="5"/>
  <c r="AF1271" i="5"/>
  <c r="AF1272" i="5"/>
  <c r="AF1273" i="5"/>
  <c r="AF1274" i="5"/>
  <c r="AF1275" i="5"/>
  <c r="AF1276" i="5"/>
  <c r="AF1277" i="5"/>
  <c r="AF1278" i="5"/>
  <c r="AF1279" i="5"/>
  <c r="AF1280" i="5"/>
  <c r="AF1281" i="5"/>
  <c r="AF1282" i="5"/>
  <c r="AF1283" i="5"/>
  <c r="AF1284" i="5"/>
  <c r="AF1285" i="5"/>
  <c r="AF1286" i="5"/>
  <c r="AF1287" i="5"/>
  <c r="AF1288" i="5"/>
  <c r="AF1289" i="5"/>
  <c r="AF1290" i="5"/>
  <c r="AF1291" i="5"/>
  <c r="AF1292" i="5"/>
  <c r="AF1293" i="5"/>
  <c r="AF1294" i="5"/>
  <c r="AF1295" i="5"/>
  <c r="AF1296" i="5"/>
  <c r="AF1297" i="5"/>
  <c r="AF1298" i="5"/>
  <c r="AF1299" i="5"/>
  <c r="AF1300" i="5"/>
  <c r="AF1301" i="5"/>
  <c r="AF1302" i="5"/>
  <c r="AF1303" i="5"/>
  <c r="AF1304" i="5"/>
  <c r="AF1305" i="5"/>
  <c r="AF1306" i="5"/>
  <c r="AF1307" i="5"/>
  <c r="AF1308" i="5"/>
  <c r="AF1309" i="5"/>
  <c r="AF1310" i="5"/>
  <c r="AF1311" i="5"/>
  <c r="AF1312" i="5"/>
  <c r="AF1313" i="5"/>
  <c r="AF1314" i="5"/>
  <c r="AF1315" i="5"/>
  <c r="AF1316" i="5"/>
  <c r="AF1317" i="5"/>
  <c r="AF1318" i="5"/>
  <c r="AF1319" i="5"/>
  <c r="AF1320" i="5"/>
  <c r="AF1321" i="5"/>
  <c r="AF1322" i="5"/>
  <c r="AF1323" i="5"/>
  <c r="AF1324" i="5"/>
  <c r="AF1325" i="5"/>
  <c r="AF1326" i="5"/>
  <c r="AF1327" i="5"/>
  <c r="AF1328" i="5"/>
  <c r="AF1329" i="5"/>
  <c r="AF1330" i="5"/>
  <c r="AF1331" i="5"/>
  <c r="AF1332" i="5"/>
  <c r="AF1333" i="5"/>
  <c r="AF1334" i="5"/>
  <c r="AF1335" i="5"/>
  <c r="AF1336" i="5"/>
  <c r="AF1337" i="5"/>
  <c r="AF1338" i="5"/>
  <c r="AF1339" i="5"/>
  <c r="AF1340" i="5"/>
  <c r="AF1341" i="5"/>
  <c r="AF1342" i="5"/>
  <c r="AF1343" i="5"/>
  <c r="AF1344" i="5"/>
  <c r="AF1345" i="5"/>
  <c r="AF1346" i="5"/>
  <c r="AF1347" i="5"/>
  <c r="AF1348" i="5"/>
  <c r="AF1349" i="5"/>
  <c r="AF1350" i="5"/>
  <c r="AF1351" i="5"/>
  <c r="AF1352" i="5"/>
  <c r="AF1353" i="5"/>
  <c r="AF1354" i="5"/>
  <c r="AF1355" i="5"/>
  <c r="AF1356" i="5"/>
  <c r="AF1357" i="5"/>
  <c r="AF1358" i="5"/>
  <c r="AF1359" i="5"/>
  <c r="AF1360" i="5"/>
  <c r="AF1361" i="5"/>
  <c r="AF1362" i="5"/>
  <c r="AF1363" i="5"/>
  <c r="AF1364" i="5"/>
  <c r="AF1365" i="5"/>
  <c r="AF1366" i="5"/>
  <c r="AF1367" i="5"/>
  <c r="AF1368" i="5"/>
  <c r="AF1369" i="5"/>
  <c r="AF1370" i="5"/>
  <c r="AF1371" i="5"/>
  <c r="AF1372" i="5"/>
  <c r="AF1373" i="5"/>
  <c r="AF1374" i="5"/>
  <c r="AF1375" i="5"/>
  <c r="AF1376" i="5"/>
  <c r="AF1377" i="5"/>
  <c r="AF1378" i="5"/>
  <c r="AF1379" i="5"/>
  <c r="AF1380" i="5"/>
  <c r="AF1381" i="5"/>
  <c r="AF1382" i="5"/>
  <c r="AF1383" i="5"/>
  <c r="AF1384" i="5"/>
  <c r="AF1385" i="5"/>
  <c r="AF1386" i="5"/>
  <c r="AF1387" i="5"/>
  <c r="AF1388" i="5"/>
  <c r="AF1389" i="5"/>
  <c r="AF1390" i="5"/>
  <c r="AF1391" i="5"/>
  <c r="AF1392" i="5"/>
  <c r="AF1393" i="5"/>
  <c r="AF1394" i="5"/>
  <c r="AF1395" i="5"/>
  <c r="AF1396" i="5"/>
  <c r="AF1397" i="5"/>
  <c r="AF1398" i="5"/>
  <c r="AF1399" i="5"/>
  <c r="AF1400" i="5"/>
  <c r="AF1401" i="5"/>
  <c r="AF1402" i="5"/>
  <c r="AF1403" i="5"/>
  <c r="AF1404" i="5"/>
  <c r="AF1405" i="5"/>
  <c r="AF1406" i="5"/>
  <c r="AF1407" i="5"/>
  <c r="AF1408" i="5"/>
  <c r="AF1409" i="5"/>
  <c r="AF1410" i="5"/>
  <c r="AF1411" i="5"/>
  <c r="AF1412" i="5"/>
  <c r="AF1413" i="5"/>
  <c r="AF1414" i="5"/>
  <c r="AF1415" i="5"/>
  <c r="AF1416" i="5"/>
  <c r="AF1417" i="5"/>
  <c r="AF1418" i="5"/>
  <c r="AF1419" i="5"/>
  <c r="AF1420" i="5"/>
  <c r="AF1421" i="5"/>
  <c r="AF1422" i="5"/>
  <c r="AF1423" i="5"/>
  <c r="AF1424" i="5"/>
  <c r="AF1425" i="5"/>
  <c r="AF1426" i="5"/>
  <c r="AF1427" i="5"/>
  <c r="AF1428" i="5"/>
  <c r="AF1429" i="5"/>
  <c r="AF1430" i="5"/>
  <c r="AF1431" i="5"/>
  <c r="AF1432" i="5"/>
  <c r="AF1433" i="5"/>
  <c r="AF1434" i="5"/>
  <c r="AF1435" i="5"/>
  <c r="AF1436" i="5"/>
  <c r="AF1437" i="5"/>
  <c r="AF1438" i="5"/>
  <c r="AF1439" i="5"/>
  <c r="AF1440" i="5"/>
  <c r="AF1441" i="5"/>
  <c r="AF1442" i="5"/>
  <c r="AF1443" i="5"/>
  <c r="AF1444" i="5"/>
  <c r="AF1445" i="5"/>
  <c r="AF1446" i="5"/>
  <c r="AF1447" i="5"/>
  <c r="AF1448" i="5"/>
  <c r="AF1449" i="5"/>
  <c r="AF1450" i="5"/>
  <c r="AF1451" i="5"/>
  <c r="AF1452" i="5"/>
  <c r="AF1453" i="5"/>
  <c r="AF1454" i="5"/>
  <c r="AF1455" i="5"/>
  <c r="AF1456" i="5"/>
  <c r="AF1457" i="5"/>
  <c r="AF1458" i="5"/>
  <c r="AF1459" i="5"/>
  <c r="AF1460" i="5"/>
  <c r="AF1461" i="5"/>
  <c r="AF1462" i="5"/>
  <c r="AF1463" i="5"/>
  <c r="AF1464" i="5"/>
  <c r="AF1465" i="5"/>
  <c r="AF1466" i="5"/>
  <c r="AF1467" i="5"/>
  <c r="AF1468" i="5"/>
  <c r="AF1469" i="5"/>
  <c r="AF1470" i="5"/>
  <c r="AF1471" i="5"/>
  <c r="AF1472" i="5"/>
  <c r="AF1473" i="5"/>
  <c r="AF1474" i="5"/>
  <c r="AF1475" i="5"/>
  <c r="B4" i="2"/>
  <c r="W30" i="2"/>
  <c r="C37" i="2"/>
  <c r="W37" i="2"/>
  <c r="C44" i="2"/>
  <c r="W44" i="2"/>
  <c r="C58" i="2"/>
  <c r="A61" i="2" s="1"/>
  <c r="W58" i="2"/>
  <c r="C65" i="2"/>
  <c r="A68" i="2" s="1"/>
  <c r="W65" i="2"/>
  <c r="C72" i="2"/>
  <c r="A75" i="2" s="1"/>
  <c r="W72" i="2"/>
  <c r="C79" i="2"/>
  <c r="W79" i="2"/>
  <c r="B4" i="3"/>
  <c r="C12" i="3"/>
  <c r="F12" i="3"/>
  <c r="G12" i="3"/>
  <c r="H12" i="3"/>
  <c r="I12" i="3"/>
  <c r="K12" i="3"/>
  <c r="M12" i="3"/>
  <c r="Q12" i="3"/>
  <c r="R12" i="3"/>
  <c r="D36" i="3"/>
  <c r="L36" i="3"/>
  <c r="N36" i="3"/>
  <c r="O36" i="3"/>
  <c r="D43" i="3"/>
  <c r="L43" i="3"/>
  <c r="N43" i="3"/>
  <c r="O43" i="3"/>
  <c r="R45" i="3"/>
  <c r="D10" i="8"/>
  <c r="G10" i="8"/>
  <c r="H10" i="8"/>
  <c r="I10" i="8"/>
  <c r="M10" i="8"/>
  <c r="D11" i="8"/>
  <c r="G11" i="8"/>
  <c r="H11" i="8"/>
  <c r="I11" i="8"/>
  <c r="J11" i="8" s="1"/>
  <c r="M11" i="8"/>
  <c r="D12" i="8"/>
  <c r="G12" i="8"/>
  <c r="H12" i="8"/>
  <c r="I12" i="8"/>
  <c r="M12" i="8"/>
  <c r="D13" i="8"/>
  <c r="G13" i="8"/>
  <c r="H13" i="8"/>
  <c r="I13" i="8"/>
  <c r="J13" i="8"/>
  <c r="M13" i="8"/>
  <c r="D14" i="8"/>
  <c r="G14" i="8"/>
  <c r="H14" i="8"/>
  <c r="I14" i="8"/>
  <c r="J14" i="8" s="1"/>
  <c r="D15" i="8"/>
  <c r="G15" i="8"/>
  <c r="H15" i="8"/>
  <c r="I15" i="8"/>
  <c r="J15" i="8" s="1"/>
  <c r="M15" i="8"/>
  <c r="D16" i="8"/>
  <c r="G16" i="8"/>
  <c r="H16" i="8"/>
  <c r="I16" i="8"/>
  <c r="J16" i="8" s="1"/>
  <c r="M16" i="8"/>
  <c r="B17" i="8"/>
  <c r="C17" i="8"/>
  <c r="D17" i="8" s="1"/>
  <c r="E17" i="8"/>
  <c r="F17" i="8"/>
  <c r="G17" i="8"/>
  <c r="D18" i="8"/>
  <c r="G18" i="8"/>
  <c r="H18" i="8"/>
  <c r="I18" i="8"/>
  <c r="J18" i="8"/>
  <c r="M18" i="8"/>
  <c r="D19" i="8"/>
  <c r="G19" i="8"/>
  <c r="H19" i="8"/>
  <c r="J19" i="8" s="1"/>
  <c r="I19" i="8"/>
  <c r="M19" i="8"/>
  <c r="D20" i="8"/>
  <c r="G20" i="8"/>
  <c r="H20" i="8"/>
  <c r="I20" i="8"/>
  <c r="J20" i="8"/>
  <c r="M20" i="8"/>
  <c r="D21" i="8"/>
  <c r="G21" i="8"/>
  <c r="H21" i="8"/>
  <c r="J21" i="8" s="1"/>
  <c r="I21" i="8"/>
  <c r="M21" i="8"/>
  <c r="B22" i="8"/>
  <c r="D22" i="8" s="1"/>
  <c r="C22" i="8"/>
  <c r="E22" i="8"/>
  <c r="F22" i="8"/>
  <c r="D23" i="8"/>
  <c r="G23" i="8"/>
  <c r="H23" i="8"/>
  <c r="J23" i="8" s="1"/>
  <c r="I23" i="8"/>
  <c r="D24" i="8"/>
  <c r="G24" i="8"/>
  <c r="H24" i="8"/>
  <c r="I24" i="8"/>
  <c r="J24" i="8"/>
  <c r="D25" i="8"/>
  <c r="G25" i="8"/>
  <c r="H25" i="8"/>
  <c r="I25" i="8"/>
  <c r="J25" i="8"/>
  <c r="D26" i="8"/>
  <c r="G26" i="8"/>
  <c r="H26" i="8"/>
  <c r="I26" i="8"/>
  <c r="J26" i="8" s="1"/>
  <c r="D27" i="8"/>
  <c r="G27" i="8"/>
  <c r="H27" i="8"/>
  <c r="J27" i="8" s="1"/>
  <c r="I27" i="8"/>
  <c r="D28" i="8"/>
  <c r="G28" i="8"/>
  <c r="H28" i="8"/>
  <c r="I28" i="8"/>
  <c r="J28" i="8"/>
  <c r="M28" i="8"/>
  <c r="D29" i="8"/>
  <c r="G29" i="8"/>
  <c r="H29" i="8"/>
  <c r="I29" i="8"/>
  <c r="J29" i="8" s="1"/>
  <c r="B30" i="8"/>
  <c r="C30" i="8"/>
  <c r="D30" i="8"/>
  <c r="E30" i="8"/>
  <c r="E31" i="8" s="1"/>
  <c r="F30" i="8"/>
  <c r="B31" i="8"/>
  <c r="D32" i="8"/>
  <c r="G32" i="8"/>
  <c r="H32" i="8"/>
  <c r="J32" i="8" s="1"/>
  <c r="I32" i="8"/>
  <c r="D33" i="8"/>
  <c r="G33" i="8"/>
  <c r="H33" i="8"/>
  <c r="I33" i="8"/>
  <c r="J33" i="8"/>
  <c r="D34" i="8"/>
  <c r="G34" i="8"/>
  <c r="H34" i="8"/>
  <c r="I34" i="8"/>
  <c r="J34" i="8" s="1"/>
  <c r="M34" i="8"/>
  <c r="D35" i="8"/>
  <c r="G35" i="8"/>
  <c r="H35" i="8"/>
  <c r="J35" i="8" s="1"/>
  <c r="I35" i="8"/>
  <c r="M35" i="8"/>
  <c r="D36" i="8"/>
  <c r="G36" i="8"/>
  <c r="H36" i="8"/>
  <c r="I36" i="8"/>
  <c r="J36" i="8"/>
  <c r="D37" i="8"/>
  <c r="G37" i="8"/>
  <c r="H37" i="8"/>
  <c r="I37" i="8"/>
  <c r="J37" i="8" s="1"/>
  <c r="D38" i="8"/>
  <c r="G38" i="8"/>
  <c r="H38" i="8"/>
  <c r="J38" i="8"/>
  <c r="I38" i="8"/>
  <c r="M38" i="8"/>
  <c r="D39" i="8"/>
  <c r="G39" i="8"/>
  <c r="H39" i="8"/>
  <c r="I39" i="8"/>
  <c r="J39" i="8"/>
  <c r="M39" i="8"/>
  <c r="D40" i="8"/>
  <c r="G40" i="8"/>
  <c r="H40" i="8"/>
  <c r="J40" i="8"/>
  <c r="I40" i="8"/>
  <c r="M40" i="8"/>
  <c r="D41" i="8"/>
  <c r="G41" i="8"/>
  <c r="H41" i="8"/>
  <c r="I41" i="8"/>
  <c r="J41" i="8"/>
  <c r="M41" i="8"/>
  <c r="D42" i="8"/>
  <c r="G42" i="8"/>
  <c r="H42" i="8"/>
  <c r="J42" i="8"/>
  <c r="I42" i="8"/>
  <c r="M42" i="8"/>
  <c r="L45" i="8"/>
  <c r="B5" i="1"/>
  <c r="C11" i="1"/>
  <c r="D11" i="1"/>
  <c r="F11" i="1"/>
  <c r="I11" i="1"/>
  <c r="J11" i="1"/>
  <c r="K11" i="1"/>
  <c r="L11" i="1"/>
  <c r="M11" i="1"/>
  <c r="M19" i="1" s="1"/>
  <c r="N11" i="1"/>
  <c r="P11" i="1"/>
  <c r="Q11" i="1"/>
  <c r="S11" i="1"/>
  <c r="V11" i="1"/>
  <c r="W11" i="1"/>
  <c r="X11" i="1"/>
  <c r="V5" i="7"/>
  <c r="AD5" i="7"/>
  <c r="AJ5" i="7"/>
  <c r="U14" i="7"/>
  <c r="AC14" i="7"/>
  <c r="AK14" i="7"/>
  <c r="U15" i="7"/>
  <c r="AC15" i="7"/>
  <c r="AK15" i="7"/>
  <c r="U16" i="7"/>
  <c r="AC16" i="7"/>
  <c r="AK16" i="7"/>
  <c r="U17" i="7"/>
  <c r="AC17" i="7"/>
  <c r="AK17" i="7"/>
  <c r="U18" i="7"/>
  <c r="AC18" i="7"/>
  <c r="AK18" i="7"/>
  <c r="U19" i="7"/>
  <c r="AC19" i="7"/>
  <c r="AK19" i="7"/>
  <c r="U20" i="7"/>
  <c r="AC20" i="7"/>
  <c r="AK20" i="7"/>
  <c r="U22" i="7"/>
  <c r="AC22" i="7"/>
  <c r="AK22" i="7"/>
  <c r="U23" i="7"/>
  <c r="AC23" i="7"/>
  <c r="AK23" i="7"/>
  <c r="U24" i="7"/>
  <c r="AC24" i="7"/>
  <c r="AK24" i="7"/>
  <c r="U25" i="7"/>
  <c r="AC25" i="7"/>
  <c r="AK25" i="7"/>
  <c r="U27" i="7"/>
  <c r="AC27" i="7"/>
  <c r="AK27" i="7"/>
  <c r="U28" i="7"/>
  <c r="AC28" i="7"/>
  <c r="AK28" i="7"/>
  <c r="U29" i="7"/>
  <c r="AC29" i="7"/>
  <c r="AK29" i="7"/>
  <c r="U30" i="7"/>
  <c r="AC30" i="7"/>
  <c r="AK30" i="7"/>
  <c r="U31" i="7"/>
  <c r="AC31" i="7"/>
  <c r="AK31" i="7"/>
  <c r="U32" i="7"/>
  <c r="AC32" i="7"/>
  <c r="AK32" i="7"/>
  <c r="U33" i="7"/>
  <c r="AC33" i="7"/>
  <c r="AK33" i="7"/>
  <c r="U35" i="7"/>
  <c r="AC35" i="7"/>
  <c r="AK35" i="7"/>
  <c r="U36" i="7"/>
  <c r="AC36" i="7"/>
  <c r="AK36" i="7"/>
  <c r="U37" i="7"/>
  <c r="AC37" i="7"/>
  <c r="AK37" i="7"/>
  <c r="U38" i="7"/>
  <c r="AC38" i="7"/>
  <c r="AK38" i="7"/>
  <c r="U39" i="7"/>
  <c r="AC39" i="7"/>
  <c r="AK39" i="7"/>
  <c r="U40" i="7"/>
  <c r="AC40" i="7"/>
  <c r="AK40" i="7"/>
  <c r="U41" i="7"/>
  <c r="AC41" i="7"/>
  <c r="AK41" i="7"/>
  <c r="U42" i="7"/>
  <c r="AC42" i="7"/>
  <c r="AK42" i="7"/>
  <c r="U43" i="7"/>
  <c r="AC43" i="7"/>
  <c r="AK43" i="7"/>
  <c r="U44" i="7"/>
  <c r="AC44" i="7"/>
  <c r="AK44" i="7"/>
  <c r="U45" i="7"/>
  <c r="AC45" i="7"/>
  <c r="AK45" i="7"/>
  <c r="T46" i="7"/>
  <c r="AB46" i="7"/>
  <c r="J12" i="8"/>
  <c r="J10" i="8"/>
  <c r="A82" i="2"/>
  <c r="K86" i="2"/>
  <c r="W86" i="2" s="1"/>
  <c r="C86" i="2"/>
  <c r="K93" i="2" s="1"/>
  <c r="W93" i="2" s="1"/>
  <c r="F13" i="2" l="1"/>
  <c r="J13" i="2"/>
  <c r="N13" i="2"/>
  <c r="R13" i="2"/>
  <c r="V13" i="2"/>
  <c r="Z13" i="2"/>
  <c r="C14" i="2"/>
  <c r="G14" i="2"/>
  <c r="K14" i="2"/>
  <c r="O14" i="2"/>
  <c r="S14" i="2"/>
  <c r="W14" i="2"/>
  <c r="AA14" i="2"/>
  <c r="L12" i="2"/>
  <c r="P12" i="2"/>
  <c r="T12" i="2"/>
  <c r="X12" i="2"/>
  <c r="AB12" i="2"/>
  <c r="E12" i="2"/>
  <c r="I12" i="2"/>
  <c r="M12" i="2"/>
  <c r="U12" i="2"/>
  <c r="AC12" i="2"/>
  <c r="J12" i="2"/>
  <c r="Y13" i="2"/>
  <c r="N14" i="2"/>
  <c r="Z14" i="2"/>
  <c r="S12" i="2"/>
  <c r="D12" i="2"/>
  <c r="C13" i="2"/>
  <c r="G13" i="2"/>
  <c r="K13" i="2"/>
  <c r="O13" i="2"/>
  <c r="S13" i="2"/>
  <c r="W13" i="2"/>
  <c r="AA13" i="2"/>
  <c r="D14" i="2"/>
  <c r="H14" i="2"/>
  <c r="L14" i="2"/>
  <c r="P14" i="2"/>
  <c r="T14" i="2"/>
  <c r="X14" i="2"/>
  <c r="AB14" i="2"/>
  <c r="Q12" i="2"/>
  <c r="Y12" i="2"/>
  <c r="F12" i="2"/>
  <c r="U13" i="2"/>
  <c r="F14" i="2"/>
  <c r="R14" i="2"/>
  <c r="K12" i="2"/>
  <c r="W12" i="2"/>
  <c r="H12" i="2"/>
  <c r="D13" i="2"/>
  <c r="H13" i="2"/>
  <c r="L13" i="2"/>
  <c r="P13" i="2"/>
  <c r="T13" i="2"/>
  <c r="X13" i="2"/>
  <c r="AB13" i="2"/>
  <c r="E14" i="2"/>
  <c r="I14" i="2"/>
  <c r="M14" i="2"/>
  <c r="Q14" i="2"/>
  <c r="U14" i="2"/>
  <c r="Y14" i="2"/>
  <c r="AC14" i="2"/>
  <c r="N12" i="2"/>
  <c r="R12" i="2"/>
  <c r="V12" i="2"/>
  <c r="Z12" i="2"/>
  <c r="C12" i="2"/>
  <c r="G12" i="2"/>
  <c r="E13" i="2"/>
  <c r="I13" i="2"/>
  <c r="M13" i="2"/>
  <c r="Q13" i="2"/>
  <c r="AC13" i="2"/>
  <c r="J14" i="2"/>
  <c r="V14" i="2"/>
  <c r="O12" i="2"/>
  <c r="AA12" i="2"/>
  <c r="S16" i="1"/>
  <c r="D19" i="2"/>
  <c r="H19" i="2"/>
  <c r="L19" i="2"/>
  <c r="P19" i="2"/>
  <c r="T19" i="2"/>
  <c r="X19" i="2"/>
  <c r="AB19" i="2"/>
  <c r="F20" i="2"/>
  <c r="J20" i="2"/>
  <c r="N20" i="2"/>
  <c r="R20" i="2"/>
  <c r="V20" i="2"/>
  <c r="Z20" i="2"/>
  <c r="D21" i="2"/>
  <c r="H21" i="2"/>
  <c r="L21" i="2"/>
  <c r="P21" i="2"/>
  <c r="T21" i="2"/>
  <c r="X21" i="2"/>
  <c r="AB21" i="2"/>
  <c r="C19" i="2"/>
  <c r="K19" i="2"/>
  <c r="AA19" i="2"/>
  <c r="M20" i="2"/>
  <c r="Y20" i="2"/>
  <c r="K21" i="2"/>
  <c r="W21" i="2"/>
  <c r="E19" i="2"/>
  <c r="I19" i="2"/>
  <c r="M19" i="2"/>
  <c r="Q19" i="2"/>
  <c r="U19" i="2"/>
  <c r="Y19" i="2"/>
  <c r="AC19" i="2"/>
  <c r="G20" i="2"/>
  <c r="K20" i="2"/>
  <c r="O20" i="2"/>
  <c r="S20" i="2"/>
  <c r="W20" i="2"/>
  <c r="AA20" i="2"/>
  <c r="E21" i="2"/>
  <c r="I21" i="2"/>
  <c r="M21" i="2"/>
  <c r="Q21" i="2"/>
  <c r="U21" i="2"/>
  <c r="Y21" i="2"/>
  <c r="AC21" i="2"/>
  <c r="G19" i="2"/>
  <c r="W19" i="2"/>
  <c r="I20" i="2"/>
  <c r="U20" i="2"/>
  <c r="G21" i="2"/>
  <c r="S21" i="2"/>
  <c r="C20" i="2"/>
  <c r="F19" i="2"/>
  <c r="J19" i="2"/>
  <c r="N19" i="2"/>
  <c r="R19" i="2"/>
  <c r="V19" i="2"/>
  <c r="Z19" i="2"/>
  <c r="D20" i="2"/>
  <c r="H20" i="2"/>
  <c r="L20" i="2"/>
  <c r="P20" i="2"/>
  <c r="T20" i="2"/>
  <c r="X20" i="2"/>
  <c r="AB20" i="2"/>
  <c r="F21" i="2"/>
  <c r="J21" i="2"/>
  <c r="N21" i="2"/>
  <c r="R21" i="2"/>
  <c r="V21" i="2"/>
  <c r="Z21" i="2"/>
  <c r="C21" i="2"/>
  <c r="O19" i="2"/>
  <c r="S19" i="2"/>
  <c r="E20" i="2"/>
  <c r="Q20" i="2"/>
  <c r="AC20" i="2"/>
  <c r="O21" i="2"/>
  <c r="AA21" i="2"/>
  <c r="B23" i="3"/>
  <c r="G75" i="2"/>
  <c r="N82" i="2"/>
  <c r="U55" i="2"/>
  <c r="C83" i="2"/>
  <c r="AA62" i="2"/>
  <c r="J26" i="2"/>
  <c r="L26" i="2"/>
  <c r="AC28" i="2"/>
  <c r="K28" i="2"/>
  <c r="L35" i="2"/>
  <c r="E61" i="2"/>
  <c r="T34" i="2"/>
  <c r="F75" i="2"/>
  <c r="O55" i="2"/>
  <c r="Q33" i="2"/>
  <c r="J82" i="2"/>
  <c r="D77" i="2"/>
  <c r="J68" i="2"/>
  <c r="X47" i="2"/>
  <c r="F84" i="2"/>
  <c r="D70" i="2"/>
  <c r="I82" i="2"/>
  <c r="W62" i="2"/>
  <c r="W83" i="2"/>
  <c r="E49" i="2"/>
  <c r="M26" i="2"/>
  <c r="Q54" i="2"/>
  <c r="L84" i="2"/>
  <c r="Z61" i="2"/>
  <c r="S82" i="2"/>
  <c r="O42" i="2"/>
  <c r="E34" i="2"/>
  <c r="J34" i="2"/>
  <c r="V77" i="2"/>
  <c r="Y48" i="2"/>
  <c r="J27" i="2"/>
  <c r="AC34" i="2"/>
  <c r="H55" i="2"/>
  <c r="G70" i="2"/>
  <c r="C62" i="2"/>
  <c r="E55" i="2"/>
  <c r="K62" i="2"/>
  <c r="I55" i="2"/>
  <c r="H34" i="2"/>
  <c r="AB47" i="2"/>
  <c r="Q63" i="2"/>
  <c r="P75" i="2"/>
  <c r="J48" i="2"/>
  <c r="U47" i="2"/>
  <c r="O75" i="2"/>
  <c r="O84" i="2"/>
  <c r="F35" i="2"/>
  <c r="L34" i="2"/>
  <c r="I75" i="2"/>
  <c r="V84" i="2"/>
  <c r="P47" i="2"/>
  <c r="D47" i="2"/>
  <c r="Q77" i="2"/>
  <c r="AA42" i="2"/>
  <c r="E69" i="2"/>
  <c r="C26" i="2"/>
  <c r="Y82" i="2"/>
  <c r="K56" i="2"/>
  <c r="Q61" i="2"/>
  <c r="X28" i="2"/>
  <c r="R34" i="2"/>
  <c r="Y62" i="2"/>
  <c r="G40" i="2"/>
  <c r="Z83" i="2"/>
  <c r="AA33" i="2"/>
  <c r="T62" i="2"/>
  <c r="Q76" i="2"/>
  <c r="L49" i="2"/>
  <c r="J75" i="2"/>
  <c r="I63" i="2"/>
  <c r="W54" i="2"/>
  <c r="H61" i="2"/>
  <c r="N41" i="2"/>
  <c r="O77" i="2"/>
  <c r="K49" i="2"/>
  <c r="X27" i="2"/>
  <c r="I33" i="2"/>
  <c r="V82" i="2"/>
  <c r="M55" i="2"/>
  <c r="M69" i="2"/>
  <c r="N77" i="2"/>
  <c r="O68" i="2"/>
  <c r="C49" i="2"/>
  <c r="C40" i="2"/>
  <c r="H84" i="2"/>
  <c r="K40" i="2"/>
  <c r="C35" i="2"/>
  <c r="M33" i="2"/>
  <c r="L77" i="2"/>
  <c r="S62" i="2"/>
  <c r="AC84" i="2"/>
  <c r="D84" i="2"/>
  <c r="N63" i="2"/>
  <c r="L69" i="2"/>
  <c r="AA26" i="2"/>
  <c r="I35" i="2"/>
  <c r="U33" i="2"/>
  <c r="AC82" i="2"/>
  <c r="M83" i="2"/>
  <c r="O56" i="2"/>
  <c r="F34" i="2"/>
  <c r="R69" i="2"/>
  <c r="E82" i="2"/>
  <c r="AC42" i="2"/>
  <c r="AC77" i="2"/>
  <c r="F76" i="2"/>
  <c r="P61" i="2"/>
  <c r="Y35" i="2"/>
  <c r="I76" i="2"/>
  <c r="D34" i="2"/>
  <c r="R61" i="2"/>
  <c r="P27" i="2"/>
  <c r="K68" i="2"/>
  <c r="AA40" i="2"/>
  <c r="I84" i="2"/>
  <c r="G62" i="2"/>
  <c r="J62" i="2"/>
  <c r="X61" i="2"/>
  <c r="N75" i="2"/>
  <c r="L75" i="2"/>
  <c r="C34" i="2"/>
  <c r="U82" i="2"/>
  <c r="P55" i="2"/>
  <c r="U35" i="2"/>
  <c r="O27" i="2"/>
  <c r="Z27" i="2"/>
  <c r="S70" i="2"/>
  <c r="T26" i="2"/>
  <c r="F49" i="2"/>
  <c r="F56" i="2"/>
  <c r="P28" i="2"/>
  <c r="Y42" i="2"/>
  <c r="X82" i="2"/>
  <c r="E26" i="2"/>
  <c r="P48" i="2"/>
  <c r="U76" i="2"/>
  <c r="N35" i="2"/>
  <c r="L41" i="2"/>
  <c r="S40" i="2"/>
  <c r="Z75" i="2"/>
  <c r="L76" i="2"/>
  <c r="Z84" i="2"/>
  <c r="F69" i="2"/>
  <c r="AB62" i="2"/>
  <c r="AC76" i="2"/>
  <c r="D41" i="2"/>
  <c r="S41" i="2"/>
  <c r="AB56" i="2"/>
  <c r="V56" i="2"/>
  <c r="AB84" i="2"/>
  <c r="Z28" i="2"/>
  <c r="X63" i="2"/>
  <c r="O82" i="2"/>
  <c r="I68" i="2"/>
  <c r="O34" i="2"/>
  <c r="P70" i="2"/>
  <c r="AA54" i="2"/>
  <c r="AB69" i="2"/>
  <c r="M42" i="2"/>
  <c r="AB82" i="2"/>
  <c r="AA75" i="2"/>
  <c r="S47" i="2"/>
  <c r="P68" i="2"/>
  <c r="M82" i="2"/>
  <c r="J28" i="2"/>
  <c r="G33" i="2"/>
  <c r="Q34" i="2"/>
  <c r="Y54" i="2"/>
  <c r="V75" i="2"/>
  <c r="AC75" i="2"/>
  <c r="AA48" i="2"/>
  <c r="J33" i="2"/>
  <c r="X42" i="2"/>
  <c r="H62" i="2"/>
  <c r="Y76" i="2"/>
  <c r="M76" i="2"/>
  <c r="R49" i="2"/>
  <c r="Z68" i="2"/>
  <c r="Z41" i="2"/>
  <c r="J56" i="2"/>
  <c r="E83" i="2"/>
  <c r="V40" i="2"/>
  <c r="N27" i="2"/>
  <c r="V54" i="2"/>
  <c r="AA56" i="2"/>
  <c r="K47" i="2"/>
  <c r="S63" i="2"/>
  <c r="X54" i="2"/>
  <c r="Y34" i="2"/>
  <c r="T47" i="2"/>
  <c r="L55" i="2"/>
  <c r="Z26" i="2"/>
  <c r="E41" i="2"/>
  <c r="P42" i="2"/>
  <c r="S76" i="2"/>
  <c r="H82" i="2"/>
  <c r="G63" i="2"/>
  <c r="H42" i="2"/>
  <c r="R27" i="2"/>
  <c r="N68" i="2"/>
  <c r="Z76" i="2"/>
  <c r="U84" i="2"/>
  <c r="V47" i="2"/>
  <c r="D75" i="2"/>
  <c r="AB76" i="2"/>
  <c r="T77" i="2"/>
  <c r="Q69" i="2"/>
  <c r="N61" i="2"/>
  <c r="E40" i="2"/>
  <c r="F54" i="2"/>
  <c r="Y33" i="2"/>
  <c r="F82" i="2"/>
  <c r="X55" i="2"/>
  <c r="T61" i="2"/>
  <c r="N54" i="2"/>
  <c r="H41" i="2"/>
  <c r="T82" i="2"/>
  <c r="H75" i="2"/>
  <c r="L82" i="2"/>
  <c r="Y55" i="2"/>
  <c r="Y28" i="2"/>
  <c r="G84" i="2"/>
  <c r="AB63" i="2"/>
  <c r="X34" i="2"/>
  <c r="Z69" i="2"/>
  <c r="G27" i="2"/>
  <c r="R48" i="2"/>
  <c r="U26" i="2"/>
  <c r="I56" i="2"/>
  <c r="K54" i="2"/>
  <c r="AA35" i="2"/>
  <c r="R40" i="2"/>
  <c r="J69" i="2"/>
  <c r="C68" i="2"/>
  <c r="J35" i="2"/>
  <c r="L68" i="2"/>
  <c r="F55" i="2"/>
  <c r="D69" i="2"/>
  <c r="Q48" i="2"/>
  <c r="S49" i="2"/>
  <c r="M41" i="2"/>
  <c r="O69" i="2"/>
  <c r="X77" i="2"/>
  <c r="AB70" i="2"/>
  <c r="P84" i="2"/>
  <c r="X83" i="2"/>
  <c r="P35" i="2"/>
  <c r="O49" i="2"/>
  <c r="AB54" i="2"/>
  <c r="R33" i="2"/>
  <c r="AC63" i="2"/>
  <c r="Z48" i="2"/>
  <c r="Q70" i="2"/>
  <c r="C54" i="2"/>
  <c r="Q84" i="2"/>
  <c r="W84" i="2"/>
  <c r="H70" i="2"/>
  <c r="W77" i="2"/>
  <c r="O28" i="2"/>
  <c r="C70" i="2"/>
  <c r="AB34" i="2"/>
  <c r="O40" i="2"/>
  <c r="R68" i="2"/>
  <c r="P26" i="2"/>
  <c r="F28" i="2"/>
  <c r="Q41" i="2"/>
  <c r="W33" i="2"/>
  <c r="F77" i="2"/>
  <c r="J41" i="2"/>
  <c r="M35" i="2"/>
  <c r="P41" i="2"/>
  <c r="Y41" i="2"/>
  <c r="Y68" i="2"/>
  <c r="S27" i="2"/>
  <c r="Y26" i="2"/>
  <c r="T54" i="2"/>
  <c r="C28" i="2"/>
  <c r="H26" i="2"/>
  <c r="G35" i="2"/>
  <c r="E47" i="2"/>
  <c r="U62" i="2"/>
  <c r="Y70" i="2"/>
  <c r="N56" i="2"/>
  <c r="N48" i="2"/>
  <c r="R75" i="2"/>
  <c r="N47" i="2"/>
  <c r="N49" i="2"/>
  <c r="U42" i="2"/>
  <c r="C27" i="2"/>
  <c r="G82" i="2"/>
  <c r="V35" i="2"/>
  <c r="O83" i="2"/>
  <c r="AC40" i="2"/>
  <c r="O48" i="2"/>
  <c r="M77" i="2"/>
  <c r="U63" i="2"/>
  <c r="AC41" i="2"/>
  <c r="Z49" i="2"/>
  <c r="G34" i="2"/>
  <c r="AA47" i="2"/>
  <c r="P62" i="2"/>
  <c r="N84" i="2"/>
  <c r="H40" i="2"/>
  <c r="H77" i="2"/>
  <c r="F26" i="2"/>
  <c r="I34" i="2"/>
  <c r="N34" i="2"/>
  <c r="G54" i="2"/>
  <c r="H28" i="2"/>
  <c r="T27" i="2"/>
  <c r="AC83" i="2"/>
  <c r="K27" i="2"/>
  <c r="Q35" i="2"/>
  <c r="S34" i="2"/>
  <c r="AC47" i="2"/>
  <c r="P77" i="2"/>
  <c r="W41" i="2"/>
  <c r="Q82" i="2"/>
  <c r="Z56" i="2"/>
  <c r="H47" i="2"/>
  <c r="W70" i="2"/>
  <c r="N26" i="2"/>
  <c r="AB42" i="2"/>
  <c r="V61" i="2"/>
  <c r="R82" i="2"/>
  <c r="J47" i="2"/>
  <c r="Y77" i="2"/>
  <c r="F70" i="2"/>
  <c r="H33" i="2"/>
  <c r="N70" i="2"/>
  <c r="E42" i="2"/>
  <c r="AC70" i="2"/>
  <c r="AA63" i="2"/>
  <c r="E68" i="2"/>
  <c r="L61" i="2"/>
  <c r="Q26" i="2"/>
  <c r="M49" i="2"/>
  <c r="D76" i="2"/>
  <c r="AB83" i="2"/>
  <c r="AA55" i="2"/>
  <c r="V55" i="2"/>
  <c r="C56" i="2"/>
  <c r="I54" i="2"/>
  <c r="W56" i="2"/>
  <c r="F47" i="2"/>
  <c r="AA41" i="2"/>
  <c r="N33" i="2"/>
  <c r="Q49" i="2"/>
  <c r="S48" i="2"/>
  <c r="K42" i="2"/>
  <c r="I62" i="2"/>
  <c r="C76" i="2"/>
  <c r="M56" i="2"/>
  <c r="V70" i="2"/>
  <c r="D62" i="2"/>
  <c r="S35" i="2"/>
  <c r="AC26" i="2"/>
  <c r="N28" i="2"/>
  <c r="W48" i="2"/>
  <c r="G83" i="2"/>
  <c r="Q68" i="2"/>
  <c r="C47" i="2"/>
  <c r="G68" i="2"/>
  <c r="K41" i="2"/>
  <c r="AC27" i="2"/>
  <c r="Y61" i="2"/>
  <c r="Y75" i="2"/>
  <c r="L42" i="2"/>
  <c r="C61" i="2"/>
  <c r="AB27" i="2"/>
  <c r="O35" i="2"/>
  <c r="Q40" i="2"/>
  <c r="E63" i="2"/>
  <c r="S33" i="2"/>
  <c r="J77" i="2"/>
  <c r="T68" i="2"/>
  <c r="AA84" i="2"/>
  <c r="Z33" i="2"/>
  <c r="D48" i="2"/>
  <c r="H68" i="2"/>
  <c r="K63" i="2"/>
  <c r="M54" i="2"/>
  <c r="O33" i="2"/>
  <c r="U49" i="2"/>
  <c r="S54" i="2"/>
  <c r="L47" i="2"/>
  <c r="AA68" i="2"/>
  <c r="AA83" i="2"/>
  <c r="J83" i="2"/>
  <c r="T35" i="2"/>
  <c r="X48" i="2"/>
  <c r="D54" i="2"/>
  <c r="Y56" i="2"/>
  <c r="C33" i="2"/>
  <c r="D82" i="2"/>
  <c r="C77" i="2"/>
  <c r="Y69" i="2"/>
  <c r="M68" i="2"/>
  <c r="C75" i="2"/>
  <c r="V28" i="2"/>
  <c r="AC61" i="2"/>
  <c r="I83" i="2"/>
  <c r="AA49" i="2"/>
  <c r="R42" i="2"/>
  <c r="S42" i="2"/>
  <c r="F41" i="2"/>
  <c r="W26" i="2"/>
  <c r="AC48" i="2"/>
  <c r="V42" i="2"/>
  <c r="O63" i="2"/>
  <c r="L28" i="2"/>
  <c r="I47" i="2"/>
  <c r="E84" i="2"/>
  <c r="AA34" i="2"/>
  <c r="J76" i="2"/>
  <c r="K35" i="2"/>
  <c r="U56" i="2"/>
  <c r="F33" i="2"/>
  <c r="R47" i="2"/>
  <c r="W35" i="2"/>
  <c r="D40" i="2"/>
  <c r="K26" i="2"/>
  <c r="X62" i="2"/>
  <c r="M63" i="2"/>
  <c r="AB40" i="2"/>
  <c r="M75" i="2"/>
  <c r="D26" i="2"/>
  <c r="E48" i="2"/>
  <c r="M40" i="2"/>
  <c r="E77" i="2"/>
  <c r="W69" i="2"/>
  <c r="U48" i="2"/>
  <c r="J42" i="2"/>
  <c r="AC55" i="2"/>
  <c r="K70" i="2"/>
  <c r="O47" i="2"/>
  <c r="C41" i="2"/>
  <c r="G56" i="2"/>
  <c r="F48" i="2"/>
  <c r="W63" i="2"/>
  <c r="I77" i="2"/>
  <c r="V63" i="2"/>
  <c r="W27" i="2"/>
  <c r="V62" i="2"/>
  <c r="Q62" i="2"/>
  <c r="P69" i="2"/>
  <c r="G41" i="2"/>
  <c r="E76" i="2"/>
  <c r="V49" i="2"/>
  <c r="U70" i="2"/>
  <c r="G42" i="2"/>
  <c r="U54" i="2"/>
  <c r="J61" i="2"/>
  <c r="AB61" i="2"/>
  <c r="Y84" i="2"/>
  <c r="W47" i="2"/>
  <c r="L83" i="2"/>
  <c r="H49" i="2"/>
  <c r="K34" i="2"/>
  <c r="R70" i="2"/>
  <c r="R77" i="2"/>
  <c r="Y40" i="2"/>
  <c r="U83" i="2"/>
  <c r="Q55" i="2"/>
  <c r="C42" i="2"/>
  <c r="X56" i="2"/>
  <c r="V68" i="2"/>
  <c r="I41" i="2"/>
  <c r="AA82" i="2"/>
  <c r="X26" i="2"/>
  <c r="S55" i="2"/>
  <c r="L70" i="2"/>
  <c r="Q47" i="2"/>
  <c r="AB77" i="2"/>
  <c r="AA28" i="2"/>
  <c r="D35" i="2"/>
  <c r="P40" i="2"/>
  <c r="U28" i="2"/>
  <c r="R76" i="2"/>
  <c r="R63" i="2"/>
  <c r="F68" i="2"/>
  <c r="U40" i="2"/>
  <c r="J54" i="2"/>
  <c r="F63" i="2"/>
  <c r="AC49" i="2"/>
  <c r="E28" i="2"/>
  <c r="O62" i="2"/>
  <c r="AB75" i="2"/>
  <c r="X33" i="2"/>
  <c r="F42" i="2"/>
  <c r="K55" i="2"/>
  <c r="I40" i="2"/>
  <c r="C69" i="2"/>
  <c r="AA61" i="2"/>
  <c r="O61" i="2"/>
  <c r="I49" i="2"/>
  <c r="D68" i="2"/>
  <c r="T69" i="2"/>
  <c r="T76" i="2"/>
  <c r="T41" i="2"/>
  <c r="X69" i="2"/>
  <c r="L40" i="2"/>
  <c r="G77" i="2"/>
  <c r="M48" i="2"/>
  <c r="X41" i="2"/>
  <c r="H54" i="2"/>
  <c r="W68" i="2"/>
  <c r="M70" i="2"/>
  <c r="X68" i="2"/>
  <c r="S75" i="2"/>
  <c r="R83" i="2"/>
  <c r="G49" i="2"/>
  <c r="Z47" i="2"/>
  <c r="Z35" i="2"/>
  <c r="O70" i="2"/>
  <c r="K48" i="2"/>
  <c r="D83" i="2"/>
  <c r="AA77" i="2"/>
  <c r="Q83" i="2"/>
  <c r="AA76" i="2"/>
  <c r="X70" i="2"/>
  <c r="P33" i="2"/>
  <c r="L62" i="2"/>
  <c r="D63" i="2"/>
  <c r="S84" i="2"/>
  <c r="X84" i="2"/>
  <c r="F83" i="2"/>
  <c r="R62" i="2"/>
  <c r="T70" i="2"/>
  <c r="E62" i="2"/>
  <c r="AA69" i="2"/>
  <c r="V83" i="2"/>
  <c r="S68" i="2"/>
  <c r="AB49" i="2"/>
  <c r="T42" i="2"/>
  <c r="D27" i="2"/>
  <c r="W42" i="2"/>
  <c r="R56" i="2"/>
  <c r="X40" i="2"/>
  <c r="E56" i="2"/>
  <c r="H35" i="2"/>
  <c r="H83" i="2"/>
  <c r="J63" i="2"/>
  <c r="Y49" i="2"/>
  <c r="P34" i="2"/>
  <c r="Q56" i="2"/>
  <c r="H56" i="2"/>
  <c r="T75" i="2"/>
  <c r="N42" i="2"/>
  <c r="T63" i="2"/>
  <c r="M84" i="2"/>
  <c r="Z77" i="2"/>
  <c r="C48" i="2"/>
  <c r="I28" i="2"/>
  <c r="M34" i="2"/>
  <c r="G28" i="2"/>
  <c r="Z55" i="2"/>
  <c r="V69" i="2"/>
  <c r="M61" i="2"/>
  <c r="AA27" i="2"/>
  <c r="C82" i="2"/>
  <c r="AB48" i="2"/>
  <c r="T40" i="2"/>
  <c r="T56" i="2"/>
  <c r="W61" i="2"/>
  <c r="N62" i="2"/>
  <c r="U41" i="2"/>
  <c r="D55" i="2"/>
  <c r="H76" i="2"/>
  <c r="L27" i="2"/>
  <c r="O76" i="2"/>
  <c r="X49" i="2"/>
  <c r="J70" i="2"/>
  <c r="W34" i="2"/>
  <c r="Z63" i="2"/>
  <c r="U61" i="2"/>
  <c r="D49" i="2"/>
  <c r="P54" i="2"/>
  <c r="C63" i="2"/>
  <c r="L54" i="2"/>
  <c r="T28" i="2"/>
  <c r="G76" i="2"/>
  <c r="AC68" i="2"/>
  <c r="Q75" i="2"/>
  <c r="AB26" i="2"/>
  <c r="P49" i="2"/>
  <c r="I26" i="2"/>
  <c r="N40" i="2"/>
  <c r="M47" i="2"/>
  <c r="G61" i="2"/>
  <c r="G48" i="2"/>
  <c r="I61" i="2"/>
  <c r="Q28" i="2"/>
  <c r="O54" i="2"/>
  <c r="K33" i="2"/>
  <c r="X35" i="2"/>
  <c r="C55" i="2"/>
  <c r="N69" i="2"/>
  <c r="Z70" i="2"/>
  <c r="AB33" i="2"/>
  <c r="K69" i="2"/>
  <c r="K75" i="2"/>
  <c r="AC33" i="2"/>
  <c r="T83" i="2"/>
  <c r="X76" i="2"/>
  <c r="E54" i="2"/>
  <c r="S56" i="2"/>
  <c r="W55" i="2"/>
  <c r="P56" i="2"/>
  <c r="V48" i="2"/>
  <c r="R26" i="2"/>
  <c r="E70" i="2"/>
  <c r="AA70" i="2"/>
  <c r="G26" i="2"/>
  <c r="D56" i="2"/>
  <c r="O41" i="2"/>
  <c r="J49" i="2"/>
  <c r="W49" i="2"/>
  <c r="K84" i="2"/>
  <c r="R35" i="2"/>
  <c r="W82" i="2"/>
  <c r="J84" i="2"/>
  <c r="R84" i="2"/>
  <c r="F27" i="2"/>
  <c r="W40" i="2"/>
  <c r="E27" i="2"/>
  <c r="H27" i="2"/>
  <c r="AC56" i="2"/>
  <c r="AC62" i="2"/>
  <c r="I70" i="2"/>
  <c r="Z34" i="2"/>
  <c r="R28" i="2"/>
  <c r="L56" i="2"/>
  <c r="X75" i="2"/>
  <c r="K83" i="2"/>
  <c r="Z62" i="2"/>
  <c r="T33" i="2"/>
  <c r="V34" i="2"/>
  <c r="D33" i="2"/>
  <c r="G47" i="2"/>
  <c r="Y27" i="2"/>
  <c r="H63" i="2"/>
  <c r="J55" i="2"/>
  <c r="M27" i="2"/>
  <c r="AC35" i="2"/>
  <c r="E75" i="2"/>
  <c r="F62" i="2"/>
  <c r="M62" i="2"/>
  <c r="U68" i="2"/>
  <c r="L48" i="2"/>
  <c r="Y83" i="2"/>
  <c r="F40" i="2"/>
  <c r="K82" i="2"/>
  <c r="C93" i="2"/>
  <c r="C31" i="8"/>
  <c r="D31" i="8" s="1"/>
  <c r="A89" i="2"/>
  <c r="G22" i="8"/>
  <c r="F31" i="8"/>
  <c r="G31" i="8" s="1"/>
  <c r="I42" i="2"/>
  <c r="Q42" i="2"/>
  <c r="V41" i="2"/>
  <c r="D28" i="2"/>
  <c r="Y47" i="2"/>
  <c r="R54" i="2"/>
  <c r="G55" i="2"/>
  <c r="AC54" i="2"/>
  <c r="Z54" i="2"/>
  <c r="Z82" i="2"/>
  <c r="C84" i="2"/>
  <c r="S69" i="2"/>
  <c r="AB41" i="2"/>
  <c r="Z40" i="2"/>
  <c r="H48" i="2"/>
  <c r="D42" i="2"/>
  <c r="AB55" i="2"/>
  <c r="V27" i="2"/>
  <c r="Q27" i="2"/>
  <c r="I69" i="2"/>
  <c r="AB35" i="2"/>
  <c r="P82" i="2"/>
  <c r="S26" i="2"/>
  <c r="T84" i="2"/>
  <c r="S83" i="2"/>
  <c r="U27" i="2"/>
  <c r="W28" i="2"/>
  <c r="M28" i="2"/>
  <c r="V26" i="2"/>
  <c r="R55" i="2"/>
  <c r="E33" i="2"/>
  <c r="H69" i="2"/>
  <c r="U69" i="2"/>
  <c r="U34" i="2"/>
  <c r="T55" i="2"/>
  <c r="G69" i="2"/>
  <c r="P76" i="2"/>
  <c r="V76" i="2"/>
  <c r="N76" i="2"/>
  <c r="W76" i="2"/>
  <c r="S77" i="2"/>
  <c r="U75" i="2"/>
  <c r="U77" i="2"/>
  <c r="W75" i="2"/>
  <c r="K61" i="2"/>
  <c r="Y63" i="2"/>
  <c r="L63" i="2"/>
  <c r="P63" i="2"/>
  <c r="D61" i="2"/>
  <c r="F61" i="2"/>
  <c r="S61" i="2"/>
  <c r="G30" i="8"/>
  <c r="AC69" i="2"/>
  <c r="AB68" i="2"/>
  <c r="E35" i="2"/>
  <c r="V33" i="2"/>
  <c r="R41" i="2"/>
  <c r="L33" i="2"/>
  <c r="I48" i="2"/>
  <c r="S28" i="2"/>
  <c r="O26" i="2"/>
  <c r="I27" i="2"/>
  <c r="T49" i="2"/>
  <c r="N83" i="2"/>
  <c r="N55" i="2"/>
  <c r="J40" i="2"/>
  <c r="T48" i="2"/>
  <c r="AB28" i="2"/>
  <c r="P83" i="2"/>
  <c r="Z42" i="2"/>
  <c r="K25" i="3"/>
  <c r="C15" i="1"/>
  <c r="B24" i="3"/>
  <c r="AD43" i="7"/>
  <c r="AG43" i="7" s="1"/>
  <c r="F18" i="1"/>
  <c r="P20" i="1"/>
  <c r="G31" i="7"/>
  <c r="B17" i="3"/>
  <c r="AH38" i="7"/>
  <c r="AH18" i="7"/>
  <c r="I22" i="1"/>
  <c r="AD44" i="7"/>
  <c r="AG44" i="7" s="1"/>
  <c r="F27" i="1"/>
  <c r="G19" i="3"/>
  <c r="F18" i="3"/>
  <c r="V25" i="7"/>
  <c r="Y25" i="7" s="1"/>
  <c r="V43" i="7"/>
  <c r="Y43" i="7" s="1"/>
  <c r="Q16" i="1"/>
  <c r="S40" i="1"/>
  <c r="G25" i="3"/>
  <c r="AH43" i="7"/>
  <c r="V37" i="7"/>
  <c r="Y37" i="7" s="1"/>
  <c r="F15" i="3"/>
  <c r="I31" i="1"/>
  <c r="K42" i="1"/>
  <c r="M34" i="3"/>
  <c r="B32" i="3"/>
  <c r="K15" i="1"/>
  <c r="C30" i="3"/>
  <c r="B33" i="3"/>
  <c r="M21" i="3"/>
  <c r="K28" i="3"/>
  <c r="C44" i="1"/>
  <c r="M27" i="3"/>
  <c r="K26" i="3"/>
  <c r="F15" i="1"/>
  <c r="N15" i="1" s="1"/>
  <c r="K17" i="3"/>
  <c r="M24" i="3"/>
  <c r="R29" i="7"/>
  <c r="B22" i="3"/>
  <c r="V36" i="7"/>
  <c r="Y36" i="7" s="1"/>
  <c r="AD40" i="7"/>
  <c r="AG40" i="7" s="1"/>
  <c r="G18" i="3"/>
  <c r="AD39" i="7"/>
  <c r="AG39" i="7" s="1"/>
  <c r="P26" i="1"/>
  <c r="G40" i="7"/>
  <c r="AD28" i="7"/>
  <c r="AG28" i="7" s="1"/>
  <c r="C21" i="1"/>
  <c r="R45" i="7"/>
  <c r="V24" i="7"/>
  <c r="Y24" i="7" s="1"/>
  <c r="M18" i="3"/>
  <c r="Z17" i="7"/>
  <c r="G41" i="7"/>
  <c r="C27" i="3"/>
  <c r="S26" i="1"/>
  <c r="F26" i="3"/>
  <c r="P16" i="1"/>
  <c r="B35" i="3"/>
  <c r="V35" i="7"/>
  <c r="Y35" i="7" s="1"/>
  <c r="C18" i="7"/>
  <c r="F18" i="7" s="1"/>
  <c r="M15" i="3"/>
  <c r="J28" i="1"/>
  <c r="C17" i="1"/>
  <c r="P31" i="1"/>
  <c r="R20" i="7"/>
  <c r="C16" i="1"/>
  <c r="F41" i="1"/>
  <c r="Q22" i="1"/>
  <c r="S18" i="1"/>
  <c r="K32" i="3"/>
  <c r="Q13" i="1"/>
  <c r="B34" i="3"/>
  <c r="C18" i="3"/>
  <c r="D27" i="1"/>
  <c r="B19" i="3"/>
  <c r="R28" i="7"/>
  <c r="C31" i="3"/>
  <c r="Z33" i="7"/>
  <c r="F32" i="3"/>
  <c r="F28" i="3"/>
  <c r="Q41" i="1"/>
  <c r="K18" i="3"/>
  <c r="M33" i="3"/>
  <c r="S30" i="1"/>
  <c r="B25" i="3"/>
  <c r="N28" i="7"/>
  <c r="Q28" i="7" s="1"/>
  <c r="F20" i="3"/>
  <c r="M23" i="3"/>
  <c r="G30" i="3"/>
  <c r="C21" i="3"/>
  <c r="G32" i="3"/>
  <c r="D31" i="1"/>
  <c r="F43" i="1"/>
  <c r="S14" i="1"/>
  <c r="P25" i="1"/>
  <c r="C35" i="1"/>
  <c r="K15" i="3"/>
  <c r="O15" i="3" s="1"/>
  <c r="C13" i="1"/>
  <c r="P14" i="1"/>
  <c r="M19" i="3"/>
  <c r="Z36" i="7"/>
  <c r="AA36" i="7" s="1"/>
  <c r="C32" i="3"/>
  <c r="AD38" i="7"/>
  <c r="AG38" i="7" s="1"/>
  <c r="C15" i="7"/>
  <c r="F15" i="7" s="1"/>
  <c r="F21" i="3"/>
  <c r="V31" i="7"/>
  <c r="Y31" i="7" s="1"/>
  <c r="I26" i="1"/>
  <c r="M31" i="3"/>
  <c r="N15" i="7"/>
  <c r="Q15" i="7" s="1"/>
  <c r="G14" i="7"/>
  <c r="I43" i="1"/>
  <c r="F33" i="3"/>
  <c r="M20" i="3"/>
  <c r="F34" i="3"/>
  <c r="V30" i="7"/>
  <c r="Y30" i="7" s="1"/>
  <c r="V41" i="7"/>
  <c r="Y41" i="7" s="1"/>
  <c r="C17" i="3"/>
  <c r="M28" i="3"/>
  <c r="S44" i="1"/>
  <c r="F35" i="3"/>
  <c r="C34" i="3"/>
  <c r="K31" i="3"/>
  <c r="F30" i="3"/>
  <c r="G37" i="7"/>
  <c r="K34" i="3"/>
  <c r="F22" i="3"/>
  <c r="M25" i="3"/>
  <c r="Z20" i="7"/>
  <c r="C36" i="7"/>
  <c r="F36" i="7" s="1"/>
  <c r="C33" i="3"/>
  <c r="AH37" i="7"/>
  <c r="P21" i="1"/>
  <c r="G22" i="3"/>
  <c r="K16" i="3"/>
  <c r="K37" i="3" s="1"/>
  <c r="F40" i="1"/>
  <c r="F29" i="3"/>
  <c r="C38" i="1"/>
  <c r="K29" i="1"/>
  <c r="K30" i="3"/>
  <c r="N33" i="7"/>
  <c r="Q33" i="7" s="1"/>
  <c r="G31" i="3"/>
  <c r="N30" i="7"/>
  <c r="Q30" i="7" s="1"/>
  <c r="C39" i="7"/>
  <c r="F39" i="7" s="1"/>
  <c r="D39" i="1"/>
  <c r="V17" i="7"/>
  <c r="Y17" i="7" s="1"/>
  <c r="D14" i="1"/>
  <c r="N23" i="7"/>
  <c r="Q23" i="7" s="1"/>
  <c r="K21" i="3"/>
  <c r="C25" i="3"/>
  <c r="V28" i="7"/>
  <c r="Y28" i="7" s="1"/>
  <c r="AD35" i="7"/>
  <c r="AG35" i="7" s="1"/>
  <c r="Q42" i="1"/>
  <c r="G33" i="3"/>
  <c r="G24" i="3"/>
  <c r="B26" i="3"/>
  <c r="G21" i="3"/>
  <c r="K29" i="3"/>
  <c r="M22" i="3"/>
  <c r="G29" i="3"/>
  <c r="F35" i="1"/>
  <c r="B28" i="3"/>
  <c r="AH42" i="7"/>
  <c r="V22" i="7"/>
  <c r="Y22" i="7" s="1"/>
  <c r="G20" i="3"/>
  <c r="G23" i="7"/>
  <c r="G36" i="7"/>
  <c r="V27" i="7"/>
  <c r="Y27" i="7" s="1"/>
  <c r="G17" i="3"/>
  <c r="G26" i="3"/>
  <c r="G16" i="3"/>
  <c r="G37" i="3" s="1"/>
  <c r="F17" i="3"/>
  <c r="C24" i="3"/>
  <c r="F24" i="3"/>
  <c r="Z19" i="7"/>
  <c r="P36" i="1"/>
  <c r="K23" i="3"/>
  <c r="K22" i="3"/>
  <c r="C35" i="3"/>
  <c r="AD16" i="7"/>
  <c r="AG16" i="7" s="1"/>
  <c r="Z37" i="7"/>
  <c r="M17" i="3"/>
  <c r="C16" i="7"/>
  <c r="F16" i="7" s="1"/>
  <c r="F23" i="3"/>
  <c r="M29" i="3"/>
  <c r="G35" i="3"/>
  <c r="D40" i="1"/>
  <c r="F25" i="3"/>
  <c r="D13" i="1"/>
  <c r="K39" i="1"/>
  <c r="C41" i="1"/>
  <c r="R18" i="7"/>
  <c r="G34" i="3"/>
  <c r="G32" i="7"/>
  <c r="M35" i="3"/>
  <c r="AD41" i="7"/>
  <c r="AG41" i="7" s="1"/>
  <c r="Z23" i="7"/>
  <c r="N16" i="7"/>
  <c r="Q16" i="7" s="1"/>
  <c r="I36" i="1"/>
  <c r="V20" i="7"/>
  <c r="Y20" i="7" s="1"/>
  <c r="K38" i="1"/>
  <c r="K35" i="1"/>
  <c r="G20" i="7"/>
  <c r="B31" i="3"/>
  <c r="F19" i="3"/>
  <c r="C15" i="3"/>
  <c r="I17" i="1"/>
  <c r="C29" i="3"/>
  <c r="C26" i="3"/>
  <c r="P29" i="1"/>
  <c r="AH32" i="7"/>
  <c r="I30" i="1"/>
  <c r="C19" i="3"/>
  <c r="G33" i="7"/>
  <c r="K44" i="1"/>
  <c r="G29" i="7"/>
  <c r="M16" i="3"/>
  <c r="M37" i="3" s="1"/>
  <c r="C23" i="3"/>
  <c r="D25" i="1"/>
  <c r="P37" i="1"/>
  <c r="Z38" i="7"/>
  <c r="Z27" i="7"/>
  <c r="AH27" i="7"/>
  <c r="Z22" i="7"/>
  <c r="AD24" i="7"/>
  <c r="AG24" i="7" s="1"/>
  <c r="AH30" i="7"/>
  <c r="N29" i="7"/>
  <c r="Q29" i="7" s="1"/>
  <c r="R15" i="7"/>
  <c r="Z18" i="7"/>
  <c r="AH40" i="7"/>
  <c r="K20" i="3"/>
  <c r="Z31" i="7"/>
  <c r="R24" i="7"/>
  <c r="K37" i="1"/>
  <c r="P13" i="1"/>
  <c r="G28" i="7"/>
  <c r="N39" i="7"/>
  <c r="Q39" i="7" s="1"/>
  <c r="P42" i="1"/>
  <c r="J33" i="1"/>
  <c r="D21" i="1"/>
  <c r="Z30" i="7"/>
  <c r="J16" i="1"/>
  <c r="C20" i="7"/>
  <c r="F20" i="7" s="1"/>
  <c r="I29" i="1"/>
  <c r="F29" i="1"/>
  <c r="AH31" i="7"/>
  <c r="F14" i="1"/>
  <c r="G14" i="1" s="1"/>
  <c r="D17" i="1"/>
  <c r="E17" i="1" s="1"/>
  <c r="G15" i="3"/>
  <c r="J32" i="1"/>
  <c r="J44" i="1"/>
  <c r="AH28" i="7"/>
  <c r="AJ28" i="7" s="1"/>
  <c r="K23" i="1"/>
  <c r="S20" i="1"/>
  <c r="F20" i="1"/>
  <c r="Z28" i="7"/>
  <c r="C23" i="7"/>
  <c r="F23" i="7" s="1"/>
  <c r="J36" i="1"/>
  <c r="C36" i="1"/>
  <c r="I37" i="1"/>
  <c r="I14" i="1"/>
  <c r="B21" i="3"/>
  <c r="C27" i="1"/>
  <c r="R38" i="7"/>
  <c r="K34" i="1"/>
  <c r="M32" i="3"/>
  <c r="V29" i="7"/>
  <c r="Y29" i="7" s="1"/>
  <c r="C43" i="7"/>
  <c r="F43" i="7" s="1"/>
  <c r="S13" i="1"/>
  <c r="D30" i="1"/>
  <c r="AH45" i="7"/>
  <c r="F16" i="3"/>
  <c r="F37" i="3" s="1"/>
  <c r="C17" i="7"/>
  <c r="F17" i="7" s="1"/>
  <c r="AH35" i="7"/>
  <c r="D34" i="1"/>
  <c r="Z24" i="7"/>
  <c r="F21" i="1"/>
  <c r="P41" i="1"/>
  <c r="F36" i="1"/>
  <c r="M26" i="3"/>
  <c r="K27" i="3"/>
  <c r="G45" i="7"/>
  <c r="F38" i="1"/>
  <c r="J38" i="1"/>
  <c r="K32" i="1"/>
  <c r="S38" i="1"/>
  <c r="C37" i="7"/>
  <c r="F37" i="7" s="1"/>
  <c r="V39" i="7"/>
  <c r="Y39" i="7" s="1"/>
  <c r="G22" i="7"/>
  <c r="D28" i="1"/>
  <c r="D42" i="1"/>
  <c r="F42" i="1"/>
  <c r="I34" i="1"/>
  <c r="J39" i="1"/>
  <c r="S36" i="1"/>
  <c r="C25" i="1"/>
  <c r="K18" i="1"/>
  <c r="Z25" i="7"/>
  <c r="AD32" i="7"/>
  <c r="AG32" i="7" s="1"/>
  <c r="Q27" i="1"/>
  <c r="J18" i="1"/>
  <c r="K13" i="1"/>
  <c r="Z15" i="7"/>
  <c r="N42" i="7"/>
  <c r="Q42" i="7" s="1"/>
  <c r="G42" i="7"/>
  <c r="Z43" i="7"/>
  <c r="AB43" i="7" s="1"/>
  <c r="J15" i="1"/>
  <c r="S23" i="1"/>
  <c r="G28" i="3"/>
  <c r="C23" i="1"/>
  <c r="D41" i="1"/>
  <c r="D29" i="1"/>
  <c r="D38" i="1"/>
  <c r="K25" i="1"/>
  <c r="R40" i="7"/>
  <c r="K28" i="1"/>
  <c r="AD37" i="7"/>
  <c r="AG37" i="7" s="1"/>
  <c r="Q31" i="1"/>
  <c r="R42" i="7"/>
  <c r="I32" i="1"/>
  <c r="J26" i="1"/>
  <c r="F23" i="1"/>
  <c r="B15" i="3"/>
  <c r="D26" i="1"/>
  <c r="I41" i="1"/>
  <c r="C30" i="1"/>
  <c r="Q18" i="1"/>
  <c r="R32" i="7"/>
  <c r="G27" i="7"/>
  <c r="Z45" i="7"/>
  <c r="I42" i="1"/>
  <c r="C42" i="7"/>
  <c r="F42" i="7" s="1"/>
  <c r="N45" i="7"/>
  <c r="Q45" i="7" s="1"/>
  <c r="R14" i="7"/>
  <c r="V33" i="7"/>
  <c r="Y33" i="7" s="1"/>
  <c r="B29" i="3"/>
  <c r="AH17" i="7"/>
  <c r="AH22" i="7"/>
  <c r="R36" i="7"/>
  <c r="F34" i="1"/>
  <c r="Z39" i="7"/>
  <c r="K19" i="3"/>
  <c r="Q39" i="1"/>
  <c r="Q36" i="1"/>
  <c r="R39" i="7"/>
  <c r="C29" i="1"/>
  <c r="I27" i="1"/>
  <c r="N25" i="7"/>
  <c r="Q25" i="7" s="1"/>
  <c r="AD31" i="7"/>
  <c r="AG31" i="7" s="1"/>
  <c r="Q44" i="1"/>
  <c r="N18" i="7"/>
  <c r="Q18" i="7" s="1"/>
  <c r="S37" i="1"/>
  <c r="C28" i="7"/>
  <c r="F28" i="7" s="1"/>
  <c r="AH20" i="7"/>
  <c r="K40" i="1"/>
  <c r="K41" i="1"/>
  <c r="AD45" i="7"/>
  <c r="AG45" i="7" s="1"/>
  <c r="F13" i="1"/>
  <c r="Q28" i="1"/>
  <c r="J22" i="1"/>
  <c r="N22" i="7"/>
  <c r="Q22" i="7" s="1"/>
  <c r="V23" i="7"/>
  <c r="Y23" i="7" s="1"/>
  <c r="R35" i="7"/>
  <c r="F17" i="1"/>
  <c r="Q29" i="1"/>
  <c r="AD22" i="7"/>
  <c r="AG22" i="7" s="1"/>
  <c r="V16" i="7"/>
  <c r="Y16" i="7" s="1"/>
  <c r="V45" i="7"/>
  <c r="Y45" i="7" s="1"/>
  <c r="K33" i="3"/>
  <c r="C43" i="1"/>
  <c r="P39" i="1"/>
  <c r="P17" i="1"/>
  <c r="Q34" i="1"/>
  <c r="V18" i="7"/>
  <c r="Y18" i="7" s="1"/>
  <c r="S25" i="1"/>
  <c r="C32" i="7"/>
  <c r="F32" i="7" s="1"/>
  <c r="C31" i="1"/>
  <c r="N44" i="7"/>
  <c r="Q44" i="7" s="1"/>
  <c r="AH44" i="7"/>
  <c r="AJ44" i="7" s="1"/>
  <c r="D36" i="1"/>
  <c r="AH19" i="7"/>
  <c r="C34" i="1"/>
  <c r="Q23" i="1"/>
  <c r="N32" i="7"/>
  <c r="Q32" i="7" s="1"/>
  <c r="V42" i="7"/>
  <c r="Y42" i="7" s="1"/>
  <c r="J25" i="1"/>
  <c r="C42" i="1"/>
  <c r="AH15" i="7"/>
  <c r="J42" i="1"/>
  <c r="I40" i="1"/>
  <c r="AD30" i="7"/>
  <c r="AG30" i="7" s="1"/>
  <c r="I25" i="1"/>
  <c r="Q17" i="1"/>
  <c r="G38" i="7"/>
  <c r="Z35" i="7"/>
  <c r="N38" i="7"/>
  <c r="Q38" i="7" s="1"/>
  <c r="AH33" i="7"/>
  <c r="N20" i="7"/>
  <c r="Q20" i="7" s="1"/>
  <c r="J40" i="1"/>
  <c r="I35" i="1"/>
  <c r="AD20" i="7"/>
  <c r="AG20" i="7" s="1"/>
  <c r="N14" i="7"/>
  <c r="Q14" i="7" s="1"/>
  <c r="C19" i="7"/>
  <c r="F19" i="7" s="1"/>
  <c r="V40" i="7"/>
  <c r="Y40" i="7" s="1"/>
  <c r="N35" i="7"/>
  <c r="Q35" i="7" s="1"/>
  <c r="C31" i="7"/>
  <c r="F31" i="7" s="1"/>
  <c r="I33" i="1"/>
  <c r="AH39" i="7"/>
  <c r="S21" i="1"/>
  <c r="C33" i="7"/>
  <c r="F33" i="7" s="1"/>
  <c r="G35" i="7"/>
  <c r="P27" i="1"/>
  <c r="S35" i="1"/>
  <c r="Q30" i="1"/>
  <c r="N24" i="7"/>
  <c r="Q24" i="7" s="1"/>
  <c r="G43" i="7"/>
  <c r="S31" i="1"/>
  <c r="Z40" i="7"/>
  <c r="Q37" i="1"/>
  <c r="R44" i="7"/>
  <c r="N27" i="7"/>
  <c r="Q27" i="7" s="1"/>
  <c r="S43" i="1"/>
  <c r="AD23" i="7"/>
  <c r="AG23" i="7" s="1"/>
  <c r="N40" i="7"/>
  <c r="Q40" i="7" s="1"/>
  <c r="D18" i="1"/>
  <c r="C41" i="7"/>
  <c r="F41" i="7" s="1"/>
  <c r="V32" i="7"/>
  <c r="Y32" i="7" s="1"/>
  <c r="V38" i="7"/>
  <c r="Y38" i="7" s="1"/>
  <c r="R30" i="7"/>
  <c r="AD19" i="7"/>
  <c r="AG19" i="7" s="1"/>
  <c r="R22" i="7"/>
  <c r="Q21" i="1"/>
  <c r="J20" i="1"/>
  <c r="J37" i="1"/>
  <c r="I38" i="1"/>
  <c r="K20" i="1"/>
  <c r="P44" i="1"/>
  <c r="N19" i="7"/>
  <c r="Q19" i="7" s="1"/>
  <c r="C44" i="7"/>
  <c r="F44" i="7" s="1"/>
  <c r="R27" i="7"/>
  <c r="C37" i="1"/>
  <c r="AD36" i="7"/>
  <c r="AG36" i="7" s="1"/>
  <c r="J30" i="1"/>
  <c r="I39" i="1"/>
  <c r="Z32" i="7"/>
  <c r="I15" i="1"/>
  <c r="L15" i="1" s="1"/>
  <c r="C29" i="7"/>
  <c r="F29" i="7" s="1"/>
  <c r="AH36" i="7"/>
  <c r="C27" i="7"/>
  <c r="F27" i="7" s="1"/>
  <c r="D35" i="1"/>
  <c r="Q35" i="1"/>
  <c r="F16" i="1"/>
  <c r="I28" i="1"/>
  <c r="R25" i="7"/>
  <c r="F30" i="1"/>
  <c r="K33" i="1"/>
  <c r="K22" i="1"/>
  <c r="Z41" i="7"/>
  <c r="J35" i="1"/>
  <c r="K26" i="1"/>
  <c r="F22" i="1"/>
  <c r="J43" i="1"/>
  <c r="Q40" i="1"/>
  <c r="N31" i="7"/>
  <c r="Q31" i="7" s="1"/>
  <c r="D22" i="1"/>
  <c r="C24" i="7"/>
  <c r="F24" i="7" s="1"/>
  <c r="V19" i="7"/>
  <c r="Y19" i="7" s="1"/>
  <c r="J21" i="1"/>
  <c r="R37" i="7"/>
  <c r="C38" i="7"/>
  <c r="F38" i="7" s="1"/>
  <c r="C30" i="7"/>
  <c r="F30" i="7" s="1"/>
  <c r="C40" i="1"/>
  <c r="G39" i="7"/>
  <c r="P18" i="1"/>
  <c r="J13" i="1"/>
  <c r="AD15" i="7"/>
  <c r="AG15" i="7" s="1"/>
  <c r="I44" i="1"/>
  <c r="F44" i="1"/>
  <c r="K27" i="1"/>
  <c r="K31" i="1"/>
  <c r="F25" i="1"/>
  <c r="I20" i="1"/>
  <c r="S28" i="1"/>
  <c r="K43" i="1"/>
  <c r="Z42" i="7"/>
  <c r="J31" i="1"/>
  <c r="J29" i="1"/>
  <c r="AD14" i="7"/>
  <c r="AD33" i="7"/>
  <c r="AG33" i="7" s="1"/>
  <c r="F39" i="1"/>
  <c r="G17" i="7"/>
  <c r="D15" i="1"/>
  <c r="S41" i="1"/>
  <c r="N36" i="7"/>
  <c r="Q36" i="7" s="1"/>
  <c r="S29" i="1"/>
  <c r="C14" i="1"/>
  <c r="G19" i="7"/>
  <c r="R16" i="7"/>
  <c r="P15" i="1"/>
  <c r="J34" i="1"/>
  <c r="R23" i="7"/>
  <c r="AH16" i="7"/>
  <c r="P38" i="1"/>
  <c r="V15" i="7"/>
  <c r="Y15" i="7" s="1"/>
  <c r="D23" i="1"/>
  <c r="D43" i="1"/>
  <c r="Q43" i="1"/>
  <c r="AH41" i="7"/>
  <c r="I23" i="1"/>
  <c r="G44" i="7"/>
  <c r="AH24" i="7"/>
  <c r="R33" i="7"/>
  <c r="C35" i="7"/>
  <c r="F35" i="7" s="1"/>
  <c r="G15" i="7"/>
  <c r="P35" i="1"/>
  <c r="K14" i="1"/>
  <c r="P34" i="1"/>
  <c r="S27" i="1"/>
  <c r="K30" i="1"/>
  <c r="Z44" i="7"/>
  <c r="C22" i="1"/>
  <c r="D44" i="1"/>
  <c r="I13" i="1"/>
  <c r="AD29" i="7"/>
  <c r="AG29" i="7" s="1"/>
  <c r="C14" i="7"/>
  <c r="F14" i="7" s="1"/>
  <c r="I18" i="1"/>
  <c r="C45" i="7"/>
  <c r="F45" i="7" s="1"/>
  <c r="Q38" i="1"/>
  <c r="C26" i="1"/>
  <c r="Z16" i="7"/>
  <c r="AH23" i="7"/>
  <c r="J27" i="1"/>
  <c r="AD17" i="7"/>
  <c r="AG17" i="7" s="1"/>
  <c r="N37" i="7"/>
  <c r="Q37" i="7" s="1"/>
  <c r="P22" i="1"/>
  <c r="R41" i="7"/>
  <c r="D37" i="1"/>
  <c r="N43" i="7"/>
  <c r="Q43" i="7" s="1"/>
  <c r="K21" i="1"/>
  <c r="N17" i="7"/>
  <c r="Q17" i="7" s="1"/>
  <c r="G18" i="7"/>
  <c r="K36" i="1"/>
  <c r="P28" i="1"/>
  <c r="J41" i="1"/>
  <c r="G24" i="7"/>
  <c r="V44" i="7"/>
  <c r="Y44" i="7" s="1"/>
  <c r="S15" i="1"/>
  <c r="R17" i="7"/>
  <c r="B20" i="3"/>
  <c r="B27" i="3"/>
  <c r="B30" i="3"/>
  <c r="F27" i="3"/>
  <c r="K35" i="3"/>
  <c r="M30" i="3"/>
  <c r="C20" i="3"/>
  <c r="B16" i="3"/>
  <c r="K24" i="3"/>
  <c r="C16" i="3"/>
  <c r="F31" i="3"/>
  <c r="G27" i="3"/>
  <c r="G23" i="3"/>
  <c r="B18" i="3"/>
  <c r="F26" i="1"/>
  <c r="J17" i="1"/>
  <c r="I21" i="1"/>
  <c r="C28" i="3"/>
  <c r="S42" i="1"/>
  <c r="AD25" i="7"/>
  <c r="Q20" i="1"/>
  <c r="C40" i="7"/>
  <c r="F40" i="7" s="1"/>
  <c r="AH14" i="7"/>
  <c r="Z14" i="7"/>
  <c r="Q14" i="1"/>
  <c r="C20" i="1"/>
  <c r="S39" i="1"/>
  <c r="Q25" i="1"/>
  <c r="N41" i="7"/>
  <c r="Q41" i="7" s="1"/>
  <c r="P40" i="1"/>
  <c r="AH25" i="7"/>
  <c r="C18" i="1"/>
  <c r="I16" i="1"/>
  <c r="F31" i="1"/>
  <c r="AD42" i="7"/>
  <c r="AG42" i="7" s="1"/>
  <c r="F28" i="1"/>
  <c r="S17" i="1"/>
  <c r="R43" i="7"/>
  <c r="P30" i="1"/>
  <c r="C22" i="3"/>
  <c r="C25" i="7"/>
  <c r="F25" i="7" s="1"/>
  <c r="C28" i="1"/>
  <c r="D20" i="1"/>
  <c r="P23" i="1"/>
  <c r="P43" i="1"/>
  <c r="S22" i="1"/>
  <c r="K16" i="1"/>
  <c r="R19" i="7"/>
  <c r="C39" i="1"/>
  <c r="J23" i="1"/>
  <c r="V14" i="7"/>
  <c r="Y14" i="7" s="1"/>
  <c r="G30" i="7"/>
  <c r="S34" i="1"/>
  <c r="D16" i="1"/>
  <c r="G25" i="7"/>
  <c r="R31" i="7"/>
  <c r="F37" i="1"/>
  <c r="Z29" i="7"/>
  <c r="Q26" i="1"/>
  <c r="AD18" i="7"/>
  <c r="AG18" i="7" s="1"/>
  <c r="G16" i="7"/>
  <c r="K17" i="1"/>
  <c r="Q15" i="1"/>
  <c r="C22" i="7"/>
  <c r="F22" i="7" s="1"/>
  <c r="AD27" i="7"/>
  <c r="AH29" i="7"/>
  <c r="J14" i="1"/>
  <c r="I40" i="7" l="1"/>
  <c r="AI18" i="7"/>
  <c r="H31" i="7"/>
  <c r="G18" i="1"/>
  <c r="G15" i="1"/>
  <c r="M31" i="1"/>
  <c r="I36" i="7"/>
  <c r="H28" i="3"/>
  <c r="Q28" i="3" s="1"/>
  <c r="H26" i="3"/>
  <c r="Q26" i="3" s="1"/>
  <c r="O28" i="3"/>
  <c r="L17" i="1"/>
  <c r="V17" i="1" s="1"/>
  <c r="E16" i="1"/>
  <c r="L41" i="7"/>
  <c r="G41" i="3"/>
  <c r="L16" i="1"/>
  <c r="V16" i="1" s="1"/>
  <c r="T14" i="1"/>
  <c r="G27" i="1"/>
  <c r="M14" i="1"/>
  <c r="W14" i="1" s="1"/>
  <c r="M27" i="1"/>
  <c r="W27" i="1" s="1"/>
  <c r="R26" i="1"/>
  <c r="E14" i="1"/>
  <c r="L22" i="1"/>
  <c r="V22" i="1" s="1"/>
  <c r="M28" i="1"/>
  <c r="W28" i="1" s="1"/>
  <c r="N29" i="1"/>
  <c r="X29" i="1" s="1"/>
  <c r="L43" i="1"/>
  <c r="V43" i="1" s="1"/>
  <c r="L29" i="1"/>
  <c r="V29" i="1" s="1"/>
  <c r="L37" i="1"/>
  <c r="V37" i="1" s="1"/>
  <c r="L30" i="1"/>
  <c r="V30" i="1" s="1"/>
  <c r="M17" i="1"/>
  <c r="W17" i="1" s="1"/>
  <c r="F39" i="3"/>
  <c r="I27" i="3"/>
  <c r="R27" i="3" s="1"/>
  <c r="N18" i="1"/>
  <c r="X18" i="1" s="1"/>
  <c r="N27" i="1"/>
  <c r="X27" i="1" s="1"/>
  <c r="T41" i="1"/>
  <c r="L44" i="1"/>
  <c r="V44" i="1" s="1"/>
  <c r="N43" i="1"/>
  <c r="X43" i="1" s="1"/>
  <c r="T18" i="1"/>
  <c r="L21" i="1"/>
  <c r="V21" i="1" s="1"/>
  <c r="T22" i="1"/>
  <c r="N23" i="1"/>
  <c r="X23" i="1" s="1"/>
  <c r="M43" i="1"/>
  <c r="W43" i="1" s="1"/>
  <c r="L34" i="1"/>
  <c r="V34" i="1" s="1"/>
  <c r="N38" i="1"/>
  <c r="X38" i="1" s="1"/>
  <c r="O25" i="3"/>
  <c r="G38" i="3"/>
  <c r="H19" i="3"/>
  <c r="Q19" i="3" s="1"/>
  <c r="H20" i="3"/>
  <c r="Q20" i="3" s="1"/>
  <c r="F42" i="3"/>
  <c r="H30" i="3"/>
  <c r="Q30" i="3" s="1"/>
  <c r="O30" i="3"/>
  <c r="O33" i="3"/>
  <c r="H15" i="3"/>
  <c r="Q15" i="3" s="1"/>
  <c r="V91" i="2"/>
  <c r="F89" i="2"/>
  <c r="U89" i="2"/>
  <c r="L90" i="2"/>
  <c r="D90" i="2"/>
  <c r="K89" i="2"/>
  <c r="T90" i="2"/>
  <c r="S89" i="2"/>
  <c r="J90" i="2"/>
  <c r="Q91" i="2"/>
  <c r="K90" i="2"/>
  <c r="L89" i="2"/>
  <c r="AA91" i="2"/>
  <c r="C89" i="2"/>
  <c r="F90" i="2"/>
  <c r="J91" i="2"/>
  <c r="G90" i="2"/>
  <c r="M91" i="2"/>
  <c r="P89" i="2"/>
  <c r="I90" i="2"/>
  <c r="V90" i="2"/>
  <c r="T91" i="2"/>
  <c r="N89" i="2"/>
  <c r="W89" i="2"/>
  <c r="E90" i="2"/>
  <c r="O90" i="2"/>
  <c r="G91" i="2"/>
  <c r="U91" i="2"/>
  <c r="W90" i="2"/>
  <c r="Q89" i="2"/>
  <c r="P90" i="2"/>
  <c r="X91" i="2"/>
  <c r="R91" i="2"/>
  <c r="L91" i="2"/>
  <c r="H91" i="2"/>
  <c r="N90" i="2"/>
  <c r="S90" i="2"/>
  <c r="K91" i="2"/>
  <c r="S91" i="2"/>
  <c r="Q90" i="2"/>
  <c r="W91" i="2"/>
  <c r="D91" i="2"/>
  <c r="C91" i="2"/>
  <c r="I89" i="2"/>
  <c r="Z89" i="2"/>
  <c r="U90" i="2"/>
  <c r="R89" i="2"/>
  <c r="V89" i="2"/>
  <c r="X89" i="2"/>
  <c r="N91" i="2"/>
  <c r="AB91" i="2"/>
  <c r="H89" i="2"/>
  <c r="M90" i="2"/>
  <c r="E89" i="2"/>
  <c r="AB89" i="2"/>
  <c r="T89" i="2"/>
  <c r="Y91" i="2"/>
  <c r="M89" i="2"/>
  <c r="AC91" i="2"/>
  <c r="O91" i="2"/>
  <c r="Z91" i="2"/>
  <c r="Y90" i="2"/>
  <c r="O89" i="2"/>
  <c r="X90" i="2"/>
  <c r="P91" i="2"/>
  <c r="C90" i="2"/>
  <c r="H90" i="2"/>
  <c r="G89" i="2"/>
  <c r="Y89" i="2"/>
  <c r="AC90" i="2"/>
  <c r="AC89" i="2"/>
  <c r="J89" i="2"/>
  <c r="Z90" i="2"/>
  <c r="E91" i="2"/>
  <c r="R90" i="2"/>
  <c r="D89" i="2"/>
  <c r="AA90" i="2"/>
  <c r="I91" i="2"/>
  <c r="AA89" i="2"/>
  <c r="F91" i="2"/>
  <c r="AB90" i="2"/>
  <c r="K100" i="2"/>
  <c r="A96" i="2"/>
  <c r="O37" i="3"/>
  <c r="S20" i="7"/>
  <c r="T45" i="7"/>
  <c r="AA35" i="7"/>
  <c r="H32" i="3"/>
  <c r="Q32" i="3" s="1"/>
  <c r="H17" i="3"/>
  <c r="Q17" i="3" s="1"/>
  <c r="AJ43" i="7"/>
  <c r="H24" i="3"/>
  <c r="Q24" i="3" s="1"/>
  <c r="N41" i="1"/>
  <c r="X41" i="1" s="1"/>
  <c r="T23" i="7"/>
  <c r="AI43" i="7"/>
  <c r="G39" i="1"/>
  <c r="T42" i="1"/>
  <c r="R13" i="1"/>
  <c r="AI32" i="7"/>
  <c r="O16" i="3"/>
  <c r="M39" i="1"/>
  <c r="W39" i="1" s="1"/>
  <c r="I30" i="3"/>
  <c r="R30" i="3" s="1"/>
  <c r="T44" i="1"/>
  <c r="R21" i="1"/>
  <c r="T16" i="1"/>
  <c r="T30" i="1"/>
  <c r="I31" i="3"/>
  <c r="R31" i="3" s="1"/>
  <c r="N35" i="1"/>
  <c r="X35" i="1" s="1"/>
  <c r="I32" i="3"/>
  <c r="R32" i="3" s="1"/>
  <c r="G42" i="3"/>
  <c r="I26" i="3"/>
  <c r="R26" i="3" s="1"/>
  <c r="I24" i="3"/>
  <c r="R24" i="3" s="1"/>
  <c r="G40" i="3"/>
  <c r="F38" i="3"/>
  <c r="I18" i="3"/>
  <c r="R18" i="3" s="1"/>
  <c r="I33" i="3"/>
  <c r="R33" i="3" s="1"/>
  <c r="R31" i="1"/>
  <c r="M40" i="3"/>
  <c r="M41" i="1"/>
  <c r="W41" i="1" s="1"/>
  <c r="AB28" i="7"/>
  <c r="T30" i="7"/>
  <c r="G41" i="1"/>
  <c r="AA30" i="7"/>
  <c r="D17" i="3"/>
  <c r="AI39" i="7"/>
  <c r="N21" i="1"/>
  <c r="X21" i="1" s="1"/>
  <c r="L43" i="7"/>
  <c r="M42" i="1"/>
  <c r="W42" i="1" s="1"/>
  <c r="L35" i="1"/>
  <c r="V35" i="1" s="1"/>
  <c r="M29" i="1"/>
  <c r="W29" i="1" s="1"/>
  <c r="H23" i="7"/>
  <c r="O18" i="3"/>
  <c r="AI28" i="7"/>
  <c r="S38" i="7"/>
  <c r="AA20" i="7"/>
  <c r="R15" i="1"/>
  <c r="R41" i="1"/>
  <c r="T39" i="1"/>
  <c r="H37" i="7"/>
  <c r="K38" i="3"/>
  <c r="O19" i="3"/>
  <c r="H22" i="3"/>
  <c r="Q22" i="3" s="1"/>
  <c r="AB25" i="7"/>
  <c r="AI16" i="7"/>
  <c r="G23" i="1"/>
  <c r="N40" i="1"/>
  <c r="X40" i="1" s="1"/>
  <c r="L41" i="1"/>
  <c r="V41" i="1" s="1"/>
  <c r="E21" i="1"/>
  <c r="E40" i="1"/>
  <c r="M40" i="1"/>
  <c r="W40" i="1" s="1"/>
  <c r="S25" i="7"/>
  <c r="AI38" i="7"/>
  <c r="L36" i="1"/>
  <c r="V36" i="1" s="1"/>
  <c r="I20" i="7"/>
  <c r="O23" i="3"/>
  <c r="AA17" i="7"/>
  <c r="O31" i="3"/>
  <c r="S28" i="7"/>
  <c r="I29" i="3"/>
  <c r="R29" i="3" s="1"/>
  <c r="F40" i="3"/>
  <c r="M34" i="1"/>
  <c r="W34" i="1" s="1"/>
  <c r="AA24" i="7"/>
  <c r="N14" i="1"/>
  <c r="X14" i="1" s="1"/>
  <c r="N36" i="1"/>
  <c r="X36" i="1" s="1"/>
  <c r="AJ24" i="7"/>
  <c r="H40" i="7"/>
  <c r="AI44" i="7"/>
  <c r="R42" i="1"/>
  <c r="O27" i="3"/>
  <c r="T35" i="1"/>
  <c r="D33" i="3"/>
  <c r="L23" i="1"/>
  <c r="V23" i="1" s="1"/>
  <c r="L38" i="1"/>
  <c r="V38" i="1" s="1"/>
  <c r="AB24" i="7"/>
  <c r="D35" i="3"/>
  <c r="H35" i="3"/>
  <c r="Q35" i="3" s="1"/>
  <c r="H33" i="3"/>
  <c r="Q33" i="3" s="1"/>
  <c r="O34" i="3"/>
  <c r="R16" i="1"/>
  <c r="R23" i="1"/>
  <c r="R30" i="1"/>
  <c r="L40" i="1"/>
  <c r="V40" i="1" s="1"/>
  <c r="E27" i="1"/>
  <c r="AB31" i="7"/>
  <c r="B40" i="3"/>
  <c r="G40" i="1"/>
  <c r="AB37" i="7"/>
  <c r="H39" i="7"/>
  <c r="AJ40" i="7"/>
  <c r="E13" i="1"/>
  <c r="D32" i="3"/>
  <c r="I35" i="3"/>
  <c r="R35" i="3" s="1"/>
  <c r="O21" i="3"/>
  <c r="K41" i="3"/>
  <c r="T13" i="1"/>
  <c r="S29" i="7"/>
  <c r="AA37" i="7"/>
  <c r="E41" i="1"/>
  <c r="AI35" i="7"/>
  <c r="AJ38" i="7"/>
  <c r="L36" i="7"/>
  <c r="I34" i="3"/>
  <c r="R34" i="3" s="1"/>
  <c r="H25" i="3"/>
  <c r="Q25" i="3" s="1"/>
  <c r="R44" i="1"/>
  <c r="AB36" i="7"/>
  <c r="R28" i="1"/>
  <c r="R18" i="1"/>
  <c r="S40" i="7"/>
  <c r="O17" i="3"/>
  <c r="T19" i="7"/>
  <c r="G17" i="1"/>
  <c r="D34" i="3"/>
  <c r="AB17" i="7"/>
  <c r="D31" i="3"/>
  <c r="H36" i="7"/>
  <c r="I21" i="3"/>
  <c r="R21" i="3" s="1"/>
  <c r="M25" i="1"/>
  <c r="W25" i="1" s="1"/>
  <c r="E25" i="1"/>
  <c r="AB20" i="7"/>
  <c r="T29" i="7"/>
  <c r="D26" i="3"/>
  <c r="C40" i="3"/>
  <c r="F41" i="3"/>
  <c r="T28" i="7"/>
  <c r="H34" i="3"/>
  <c r="Q34" i="3" s="1"/>
  <c r="O22" i="3"/>
  <c r="I25" i="3"/>
  <c r="R25" i="3" s="1"/>
  <c r="D25" i="3"/>
  <c r="D15" i="3"/>
  <c r="I17" i="3"/>
  <c r="R17" i="3" s="1"/>
  <c r="M38" i="3"/>
  <c r="O29" i="3"/>
  <c r="D24" i="3"/>
  <c r="H42" i="7"/>
  <c r="AA18" i="7"/>
  <c r="R37" i="1"/>
  <c r="R29" i="1"/>
  <c r="T17" i="1"/>
  <c r="W31" i="1"/>
  <c r="R27" i="1"/>
  <c r="S37" i="7"/>
  <c r="AA45" i="7"/>
  <c r="AI45" i="7"/>
  <c r="R34" i="1"/>
  <c r="T29" i="1"/>
  <c r="T31" i="1"/>
  <c r="S14" i="7"/>
  <c r="I31" i="7"/>
  <c r="AJ32" i="7"/>
  <c r="G13" i="1"/>
  <c r="I15" i="3"/>
  <c r="R15" i="3" s="1"/>
  <c r="T44" i="7"/>
  <c r="AB39" i="7"/>
  <c r="L25" i="1"/>
  <c r="V25" i="1" s="1"/>
  <c r="E26" i="1"/>
  <c r="T16" i="7"/>
  <c r="AB40" i="7"/>
  <c r="H20" i="7"/>
  <c r="C38" i="3"/>
  <c r="T43" i="7"/>
  <c r="T25" i="7"/>
  <c r="L20" i="7"/>
  <c r="S31" i="7"/>
  <c r="AI23" i="7"/>
  <c r="AA27" i="7"/>
  <c r="AB27" i="7"/>
  <c r="AI40" i="7"/>
  <c r="AB22" i="7"/>
  <c r="AA22" i="7"/>
  <c r="C39" i="3"/>
  <c r="T15" i="7"/>
  <c r="S15" i="7"/>
  <c r="I19" i="3"/>
  <c r="R19" i="3" s="1"/>
  <c r="D19" i="3"/>
  <c r="AA14" i="7"/>
  <c r="I45" i="7"/>
  <c r="AB30" i="7"/>
  <c r="T28" i="1"/>
  <c r="S35" i="7"/>
  <c r="O20" i="3"/>
  <c r="S41" i="7"/>
  <c r="AA44" i="7"/>
  <c r="AJ35" i="7"/>
  <c r="P19" i="1"/>
  <c r="AI22" i="7"/>
  <c r="AA25" i="7"/>
  <c r="AA31" i="7"/>
  <c r="R17" i="1"/>
  <c r="M21" i="1"/>
  <c r="W21" i="1" s="1"/>
  <c r="AJ36" i="7"/>
  <c r="S45" i="7"/>
  <c r="G21" i="1"/>
  <c r="L40" i="7"/>
  <c r="N17" i="1"/>
  <c r="X17" i="1" s="1"/>
  <c r="T17" i="7"/>
  <c r="M30" i="1"/>
  <c r="W30" i="1" s="1"/>
  <c r="L27" i="1"/>
  <c r="V27" i="1" s="1"/>
  <c r="T42" i="7"/>
  <c r="H21" i="3"/>
  <c r="Q21" i="3" s="1"/>
  <c r="D21" i="3"/>
  <c r="B42" i="3"/>
  <c r="I23" i="7"/>
  <c r="L23" i="7"/>
  <c r="AA28" i="7"/>
  <c r="L26" i="1"/>
  <c r="V26" i="1" s="1"/>
  <c r="O26" i="3"/>
  <c r="M39" i="3"/>
  <c r="I37" i="7"/>
  <c r="L37" i="7"/>
  <c r="M42" i="3"/>
  <c r="O32" i="3"/>
  <c r="G42" i="1"/>
  <c r="N42" i="1"/>
  <c r="X42" i="1" s="1"/>
  <c r="AJ20" i="7"/>
  <c r="AI20" i="7"/>
  <c r="T35" i="7"/>
  <c r="T37" i="1"/>
  <c r="T36" i="1"/>
  <c r="R36" i="1"/>
  <c r="N34" i="1"/>
  <c r="X34" i="1" s="1"/>
  <c r="G34" i="1"/>
  <c r="H29" i="3"/>
  <c r="Q29" i="3" s="1"/>
  <c r="D29" i="3"/>
  <c r="B38" i="3"/>
  <c r="AB35" i="7"/>
  <c r="AI37" i="7"/>
  <c r="AJ37" i="7"/>
  <c r="M38" i="1"/>
  <c r="W38" i="1" s="1"/>
  <c r="E38" i="1"/>
  <c r="G38" i="1"/>
  <c r="L42" i="7"/>
  <c r="I42" i="7"/>
  <c r="S42" i="7"/>
  <c r="T20" i="7"/>
  <c r="AA39" i="7"/>
  <c r="I43" i="7"/>
  <c r="AJ45" i="7"/>
  <c r="S19" i="1"/>
  <c r="T24" i="7"/>
  <c r="S24" i="7"/>
  <c r="AA40" i="7"/>
  <c r="T32" i="7"/>
  <c r="S32" i="7"/>
  <c r="E36" i="1"/>
  <c r="G36" i="1"/>
  <c r="M36" i="1"/>
  <c r="W36" i="1" s="1"/>
  <c r="S44" i="7"/>
  <c r="AB23" i="7"/>
  <c r="AA23" i="7"/>
  <c r="T18" i="7"/>
  <c r="S18" i="7"/>
  <c r="R39" i="1"/>
  <c r="AA33" i="7"/>
  <c r="AB33" i="7"/>
  <c r="M26" i="1"/>
  <c r="W26" i="1" s="1"/>
  <c r="D32" i="1"/>
  <c r="G29" i="1"/>
  <c r="E29" i="1"/>
  <c r="T23" i="1"/>
  <c r="K40" i="3"/>
  <c r="AJ39" i="7"/>
  <c r="H43" i="7"/>
  <c r="T38" i="7"/>
  <c r="E30" i="1"/>
  <c r="T31" i="7"/>
  <c r="G43" i="1"/>
  <c r="I24" i="1"/>
  <c r="AA42" i="7"/>
  <c r="AB32" i="7"/>
  <c r="AJ30" i="7"/>
  <c r="AI30" i="7"/>
  <c r="L42" i="1"/>
  <c r="V42" i="1" s="1"/>
  <c r="E42" i="1"/>
  <c r="L31" i="1"/>
  <c r="V31" i="1" s="1"/>
  <c r="E31" i="1"/>
  <c r="AJ22" i="7"/>
  <c r="T14" i="7"/>
  <c r="AB45" i="7"/>
  <c r="T40" i="7"/>
  <c r="AB18" i="7"/>
  <c r="N13" i="1"/>
  <c r="X13" i="1" s="1"/>
  <c r="AA43" i="7"/>
  <c r="L31" i="7"/>
  <c r="T21" i="1"/>
  <c r="I33" i="7"/>
  <c r="L33" i="7"/>
  <c r="H33" i="7"/>
  <c r="I32" i="7"/>
  <c r="L32" i="7"/>
  <c r="H32" i="7"/>
  <c r="H28" i="7"/>
  <c r="L28" i="7"/>
  <c r="I28" i="7"/>
  <c r="AI31" i="7"/>
  <c r="AJ31" i="7"/>
  <c r="S39" i="7"/>
  <c r="T39" i="7"/>
  <c r="M18" i="1"/>
  <c r="W18" i="1" s="1"/>
  <c r="E34" i="1"/>
  <c r="AB29" i="7"/>
  <c r="AA29" i="7"/>
  <c r="G16" i="1"/>
  <c r="M16" i="1"/>
  <c r="W16" i="1" s="1"/>
  <c r="L28" i="1"/>
  <c r="E28" i="1"/>
  <c r="C42" i="3"/>
  <c r="I22" i="3"/>
  <c r="R22" i="3" s="1"/>
  <c r="D22" i="3"/>
  <c r="N28" i="1"/>
  <c r="X28" i="1" s="1"/>
  <c r="G28" i="1"/>
  <c r="L18" i="1"/>
  <c r="V18" i="1" s="1"/>
  <c r="E18" i="1"/>
  <c r="R25" i="1"/>
  <c r="Q32" i="1"/>
  <c r="T25" i="1"/>
  <c r="AB14" i="7"/>
  <c r="AG25" i="7"/>
  <c r="AJ25" i="7" s="1"/>
  <c r="AD26" i="7"/>
  <c r="I23" i="3"/>
  <c r="R23" i="3" s="1"/>
  <c r="G39" i="3"/>
  <c r="K39" i="3"/>
  <c r="O35" i="3"/>
  <c r="K42" i="3"/>
  <c r="B41" i="3"/>
  <c r="I24" i="7"/>
  <c r="L24" i="7"/>
  <c r="S43" i="7"/>
  <c r="AB16" i="7"/>
  <c r="AA16" i="7"/>
  <c r="M44" i="1"/>
  <c r="W44" i="1" s="1"/>
  <c r="E44" i="1"/>
  <c r="T27" i="1"/>
  <c r="S32" i="1"/>
  <c r="L15" i="7"/>
  <c r="I15" i="7"/>
  <c r="H15" i="7"/>
  <c r="I44" i="7"/>
  <c r="L44" i="7"/>
  <c r="R43" i="1"/>
  <c r="T43" i="1"/>
  <c r="M15" i="1"/>
  <c r="W15" i="1" s="1"/>
  <c r="D19" i="1"/>
  <c r="E15" i="1"/>
  <c r="AG14" i="7"/>
  <c r="AJ14" i="7" s="1"/>
  <c r="AD21" i="7"/>
  <c r="AI15" i="7"/>
  <c r="AJ15" i="7"/>
  <c r="N16" i="1"/>
  <c r="X16" i="1" s="1"/>
  <c r="F19" i="1"/>
  <c r="S27" i="7"/>
  <c r="T27" i="7"/>
  <c r="N20" i="1"/>
  <c r="K24" i="1"/>
  <c r="AA38" i="7"/>
  <c r="AB38" i="7"/>
  <c r="N39" i="1"/>
  <c r="X39" i="1" s="1"/>
  <c r="AI24" i="7"/>
  <c r="C19" i="1"/>
  <c r="AG27" i="7"/>
  <c r="AD34" i="7"/>
  <c r="I16" i="7"/>
  <c r="L16" i="7"/>
  <c r="N37" i="1"/>
  <c r="X37" i="1" s="1"/>
  <c r="G37" i="1"/>
  <c r="T34" i="1"/>
  <c r="L39" i="1"/>
  <c r="V39" i="1" s="1"/>
  <c r="E39" i="1"/>
  <c r="AI42" i="7"/>
  <c r="AJ42" i="7"/>
  <c r="AH21" i="7"/>
  <c r="N26" i="1"/>
  <c r="G26" i="1"/>
  <c r="H16" i="3"/>
  <c r="Q16" i="3" s="1"/>
  <c r="B37" i="3"/>
  <c r="I18" i="7"/>
  <c r="L18" i="7"/>
  <c r="M37" i="1"/>
  <c r="W37" i="1" s="1"/>
  <c r="E37" i="1"/>
  <c r="AJ17" i="7"/>
  <c r="AI17" i="7"/>
  <c r="C32" i="1"/>
  <c r="I14" i="7"/>
  <c r="H14" i="7"/>
  <c r="L14" i="7"/>
  <c r="H35" i="7"/>
  <c r="L35" i="7"/>
  <c r="I35" i="7"/>
  <c r="L17" i="7"/>
  <c r="H17" i="7"/>
  <c r="M13" i="1"/>
  <c r="W13" i="1" s="1"/>
  <c r="J19" i="1"/>
  <c r="H30" i="7"/>
  <c r="AB19" i="7"/>
  <c r="AA19" i="7"/>
  <c r="R40" i="1"/>
  <c r="N30" i="1"/>
  <c r="X30" i="1" s="1"/>
  <c r="G30" i="1"/>
  <c r="R35" i="1"/>
  <c r="I29" i="7"/>
  <c r="H29" i="7"/>
  <c r="L29" i="7"/>
  <c r="H44" i="7"/>
  <c r="T22" i="7"/>
  <c r="S22" i="7"/>
  <c r="AA32" i="7"/>
  <c r="E43" i="1"/>
  <c r="H31" i="3"/>
  <c r="Q31" i="3" s="1"/>
  <c r="AB42" i="7"/>
  <c r="M41" i="3"/>
  <c r="S23" i="7"/>
  <c r="AJ18" i="7"/>
  <c r="AH34" i="7"/>
  <c r="AJ29" i="7"/>
  <c r="H22" i="7"/>
  <c r="L22" i="7"/>
  <c r="I22" i="7"/>
  <c r="I30" i="7"/>
  <c r="L30" i="7"/>
  <c r="D23" i="3"/>
  <c r="H23" i="3"/>
  <c r="Q23" i="3" s="1"/>
  <c r="G31" i="1"/>
  <c r="N31" i="1"/>
  <c r="X31" i="1" s="1"/>
  <c r="L20" i="1"/>
  <c r="C24" i="1"/>
  <c r="D28" i="3"/>
  <c r="I28" i="3"/>
  <c r="R28" i="3" s="1"/>
  <c r="D20" i="3"/>
  <c r="I20" i="3"/>
  <c r="R20" i="3" s="1"/>
  <c r="C41" i="3"/>
  <c r="T15" i="1"/>
  <c r="S17" i="7"/>
  <c r="T41" i="7"/>
  <c r="R38" i="1"/>
  <c r="T38" i="1"/>
  <c r="AI29" i="7"/>
  <c r="AB44" i="7"/>
  <c r="K19" i="1"/>
  <c r="T33" i="7"/>
  <c r="S33" i="7"/>
  <c r="S24" i="1"/>
  <c r="M23" i="1"/>
  <c r="W23" i="1" s="1"/>
  <c r="E23" i="1"/>
  <c r="H19" i="7"/>
  <c r="L19" i="7"/>
  <c r="I19" i="7"/>
  <c r="T36" i="7"/>
  <c r="S36" i="7"/>
  <c r="N44" i="1"/>
  <c r="X44" i="1" s="1"/>
  <c r="G44" i="1"/>
  <c r="L38" i="7"/>
  <c r="I38" i="7"/>
  <c r="H38" i="7"/>
  <c r="H24" i="7"/>
  <c r="AA41" i="7"/>
  <c r="AB41" i="7"/>
  <c r="M35" i="1"/>
  <c r="W35" i="1" s="1"/>
  <c r="G35" i="1"/>
  <c r="E35" i="1"/>
  <c r="V15" i="1"/>
  <c r="AI36" i="7"/>
  <c r="S19" i="7"/>
  <c r="AJ19" i="7"/>
  <c r="AI19" i="7"/>
  <c r="H41" i="7"/>
  <c r="I41" i="7"/>
  <c r="AJ16" i="7"/>
  <c r="H16" i="7"/>
  <c r="I17" i="7"/>
  <c r="S16" i="7"/>
  <c r="O24" i="3"/>
  <c r="T26" i="1"/>
  <c r="P32" i="1"/>
  <c r="L25" i="7"/>
  <c r="I25" i="7"/>
  <c r="D24" i="1"/>
  <c r="E20" i="1"/>
  <c r="G20" i="1"/>
  <c r="M20" i="1"/>
  <c r="H25" i="7"/>
  <c r="R14" i="1"/>
  <c r="Q19" i="1"/>
  <c r="T20" i="1"/>
  <c r="Q24" i="1"/>
  <c r="R20" i="1"/>
  <c r="D18" i="3"/>
  <c r="B39" i="3"/>
  <c r="H18" i="3"/>
  <c r="Q18" i="3" s="1"/>
  <c r="C37" i="3"/>
  <c r="D16" i="3"/>
  <c r="I16" i="3"/>
  <c r="R16" i="3" s="1"/>
  <c r="H27" i="3"/>
  <c r="Q27" i="3" s="1"/>
  <c r="D27" i="3"/>
  <c r="R22" i="1"/>
  <c r="P24" i="1"/>
  <c r="AJ23" i="7"/>
  <c r="AH26" i="7"/>
  <c r="L45" i="7"/>
  <c r="H45" i="7"/>
  <c r="I19" i="1"/>
  <c r="AJ41" i="7"/>
  <c r="AI41" i="7"/>
  <c r="AB15" i="7"/>
  <c r="AA15" i="7"/>
  <c r="AI33" i="7"/>
  <c r="AJ33" i="7"/>
  <c r="N25" i="1"/>
  <c r="G25" i="1"/>
  <c r="F32" i="1"/>
  <c r="L39" i="7"/>
  <c r="I39" i="7"/>
  <c r="T37" i="7"/>
  <c r="M22" i="1"/>
  <c r="W22" i="1" s="1"/>
  <c r="E22" i="1"/>
  <c r="G22" i="1"/>
  <c r="F24" i="1"/>
  <c r="G24" i="1" s="1"/>
  <c r="N22" i="1"/>
  <c r="X22" i="1" s="1"/>
  <c r="H27" i="7"/>
  <c r="I27" i="7"/>
  <c r="L27" i="7"/>
  <c r="J24" i="1"/>
  <c r="L14" i="1"/>
  <c r="V14" i="1" s="1"/>
  <c r="H18" i="7"/>
  <c r="S30" i="7"/>
  <c r="T40" i="1"/>
  <c r="D30" i="3"/>
  <c r="L13" i="1"/>
  <c r="V13" i="1" s="1"/>
  <c r="X15" i="1"/>
  <c r="S26" i="3" l="1"/>
  <c r="S28" i="3"/>
  <c r="S27" i="3"/>
  <c r="I38" i="3"/>
  <c r="R38" i="3" s="1"/>
  <c r="H42" i="3"/>
  <c r="Q42" i="3" s="1"/>
  <c r="S19" i="3"/>
  <c r="H41" i="3"/>
  <c r="Q41" i="3" s="1"/>
  <c r="R97" i="2"/>
  <c r="E97" i="2"/>
  <c r="F97" i="2"/>
  <c r="C98" i="2"/>
  <c r="AC96" i="2"/>
  <c r="T98" i="2"/>
  <c r="V97" i="2"/>
  <c r="I97" i="2"/>
  <c r="AB98" i="2"/>
  <c r="O97" i="2"/>
  <c r="N96" i="2"/>
  <c r="X97" i="2"/>
  <c r="E98" i="2"/>
  <c r="Q97" i="2"/>
  <c r="Q98" i="2"/>
  <c r="W96" i="2"/>
  <c r="S97" i="2"/>
  <c r="K96" i="2"/>
  <c r="T97" i="2"/>
  <c r="AA97" i="2"/>
  <c r="V96" i="2"/>
  <c r="N98" i="2"/>
  <c r="Z98" i="2"/>
  <c r="H98" i="2"/>
  <c r="F98" i="2"/>
  <c r="R98" i="2"/>
  <c r="W97" i="2"/>
  <c r="S98" i="2"/>
  <c r="J96" i="2"/>
  <c r="L97" i="2"/>
  <c r="C97" i="2"/>
  <c r="H97" i="2"/>
  <c r="E96" i="2"/>
  <c r="P98" i="2"/>
  <c r="D97" i="2"/>
  <c r="U98" i="2"/>
  <c r="J97" i="2"/>
  <c r="F96" i="2"/>
  <c r="C96" i="2"/>
  <c r="G96" i="2"/>
  <c r="D96" i="2"/>
  <c r="G98" i="2"/>
  <c r="Y98" i="2"/>
  <c r="P96" i="2"/>
  <c r="V98" i="2"/>
  <c r="N97" i="2"/>
  <c r="R96" i="2"/>
  <c r="AB97" i="2"/>
  <c r="O96" i="2"/>
  <c r="D98" i="2"/>
  <c r="Y96" i="2"/>
  <c r="AC98" i="2"/>
  <c r="K97" i="2"/>
  <c r="P97" i="2"/>
  <c r="Y97" i="2"/>
  <c r="Z96" i="2"/>
  <c r="U97" i="2"/>
  <c r="T96" i="2"/>
  <c r="S96" i="2"/>
  <c r="I98" i="2"/>
  <c r="X96" i="2"/>
  <c r="G97" i="2"/>
  <c r="L96" i="2"/>
  <c r="Z97" i="2"/>
  <c r="AA98" i="2"/>
  <c r="AC97" i="2"/>
  <c r="H96" i="2"/>
  <c r="J98" i="2"/>
  <c r="L98" i="2"/>
  <c r="X98" i="2"/>
  <c r="U96" i="2"/>
  <c r="O98" i="2"/>
  <c r="M98" i="2"/>
  <c r="AA96" i="2"/>
  <c r="K98" i="2"/>
  <c r="W98" i="2"/>
  <c r="Q96" i="2"/>
  <c r="I96" i="2"/>
  <c r="AB96" i="2"/>
  <c r="M96" i="2"/>
  <c r="C100" i="2"/>
  <c r="W100" i="2"/>
  <c r="S17" i="3"/>
  <c r="S15" i="3"/>
  <c r="S30" i="3"/>
  <c r="O38" i="3"/>
  <c r="S31" i="3"/>
  <c r="F44" i="3"/>
  <c r="H40" i="3"/>
  <c r="Q40" i="3" s="1"/>
  <c r="S32" i="3"/>
  <c r="S18" i="3"/>
  <c r="E32" i="1"/>
  <c r="S33" i="3"/>
  <c r="S24" i="3"/>
  <c r="S29" i="3"/>
  <c r="S25" i="3"/>
  <c r="S22" i="3"/>
  <c r="S34" i="3"/>
  <c r="S21" i="3"/>
  <c r="D40" i="3"/>
  <c r="I40" i="3"/>
  <c r="R40" i="3" s="1"/>
  <c r="R19" i="1"/>
  <c r="S20" i="3"/>
  <c r="S35" i="3"/>
  <c r="N19" i="1"/>
  <c r="L19" i="1"/>
  <c r="S16" i="3"/>
  <c r="H38" i="3"/>
  <c r="Q38" i="3" s="1"/>
  <c r="D38" i="3"/>
  <c r="O40" i="3"/>
  <c r="M32" i="1"/>
  <c r="M33" i="1" s="1"/>
  <c r="X25" i="1"/>
  <c r="N32" i="1"/>
  <c r="N33" i="1" s="1"/>
  <c r="G32" i="1"/>
  <c r="F33" i="1"/>
  <c r="I37" i="3"/>
  <c r="R37" i="3" s="1"/>
  <c r="D37" i="3"/>
  <c r="C44" i="3"/>
  <c r="P33" i="1"/>
  <c r="O41" i="3"/>
  <c r="M44" i="3"/>
  <c r="N28" i="3" s="1"/>
  <c r="AJ27" i="7"/>
  <c r="AI27" i="7"/>
  <c r="AG34" i="7"/>
  <c r="AJ34" i="7" s="1"/>
  <c r="X20" i="1"/>
  <c r="N24" i="1"/>
  <c r="AI14" i="7"/>
  <c r="AG21" i="7"/>
  <c r="AJ21" i="7" s="1"/>
  <c r="G44" i="3"/>
  <c r="I39" i="3"/>
  <c r="R39" i="3" s="1"/>
  <c r="R32" i="1"/>
  <c r="Q33" i="1"/>
  <c r="I42" i="3"/>
  <c r="R42" i="3" s="1"/>
  <c r="D42" i="3"/>
  <c r="R24" i="1"/>
  <c r="D33" i="1"/>
  <c r="E24" i="1"/>
  <c r="V20" i="1"/>
  <c r="L24" i="1"/>
  <c r="H37" i="3"/>
  <c r="Q37" i="3" s="1"/>
  <c r="B44" i="3"/>
  <c r="X26" i="1"/>
  <c r="C33" i="1"/>
  <c r="S23" i="3"/>
  <c r="D39" i="3"/>
  <c r="H39" i="3"/>
  <c r="Q39" i="3" s="1"/>
  <c r="W20" i="1"/>
  <c r="M24" i="1"/>
  <c r="T24" i="1"/>
  <c r="E19" i="1"/>
  <c r="O42" i="3"/>
  <c r="V28" i="1"/>
  <c r="L32" i="1"/>
  <c r="L33" i="1" s="1"/>
  <c r="D41" i="3"/>
  <c r="I41" i="3"/>
  <c r="R41" i="3" s="1"/>
  <c r="G19" i="1"/>
  <c r="T32" i="1"/>
  <c r="S33" i="1"/>
  <c r="K44" i="3"/>
  <c r="L28" i="3" s="1"/>
  <c r="O39" i="3"/>
  <c r="AI25" i="7"/>
  <c r="AG26" i="7"/>
  <c r="AJ26" i="7" s="1"/>
  <c r="T19" i="1"/>
  <c r="S38" i="3" l="1"/>
  <c r="L39" i="3"/>
  <c r="L19" i="3"/>
  <c r="N41" i="3"/>
  <c r="N19" i="3"/>
  <c r="A103" i="2"/>
  <c r="K107" i="2"/>
  <c r="H44" i="3"/>
  <c r="Q44" i="3" s="1"/>
  <c r="S41" i="3"/>
  <c r="S40" i="3"/>
  <c r="E33" i="1"/>
  <c r="I44" i="3"/>
  <c r="R44" i="3" s="1"/>
  <c r="R33" i="1"/>
  <c r="L29" i="3"/>
  <c r="L17" i="3"/>
  <c r="L26" i="3"/>
  <c r="L23" i="3"/>
  <c r="L30" i="3"/>
  <c r="L32" i="3"/>
  <c r="L20" i="3"/>
  <c r="L15" i="3"/>
  <c r="L37" i="3"/>
  <c r="L40" i="3"/>
  <c r="L41" i="3"/>
  <c r="L22" i="3"/>
  <c r="L34" i="3"/>
  <c r="L21" i="3"/>
  <c r="L16" i="3"/>
  <c r="L44" i="3"/>
  <c r="L31" i="3"/>
  <c r="L33" i="3"/>
  <c r="L25" i="3"/>
  <c r="L18" i="3"/>
  <c r="L27" i="3"/>
  <c r="L38" i="3"/>
  <c r="L24" i="3"/>
  <c r="L35" i="3"/>
  <c r="S42" i="3"/>
  <c r="S37" i="3"/>
  <c r="T33" i="1"/>
  <c r="L42" i="3"/>
  <c r="S39" i="3"/>
  <c r="G33" i="1"/>
  <c r="N27" i="3"/>
  <c r="N15" i="3"/>
  <c r="N40" i="3"/>
  <c r="N39" i="3"/>
  <c r="N17" i="3"/>
  <c r="N31" i="3"/>
  <c r="N24" i="3"/>
  <c r="N22" i="3"/>
  <c r="N37" i="3"/>
  <c r="N34" i="3"/>
  <c r="N33" i="3"/>
  <c r="N42" i="3"/>
  <c r="O44" i="3"/>
  <c r="N18" i="3"/>
  <c r="N38" i="3"/>
  <c r="N23" i="3"/>
  <c r="N20" i="3"/>
  <c r="N30" i="3"/>
  <c r="N35" i="3"/>
  <c r="N44" i="3"/>
  <c r="N25" i="3"/>
  <c r="N29" i="3"/>
  <c r="N32" i="3"/>
  <c r="N26" i="3"/>
  <c r="N21" i="3"/>
  <c r="N16" i="3"/>
  <c r="D44" i="3"/>
  <c r="W107" i="2" l="1"/>
  <c r="C107" i="2"/>
  <c r="T105" i="2"/>
  <c r="AA105" i="2"/>
  <c r="AC104" i="2"/>
  <c r="O103" i="2"/>
  <c r="K104" i="2"/>
  <c r="M103" i="2"/>
  <c r="I104" i="2"/>
  <c r="Z104" i="2"/>
  <c r="J103" i="2"/>
  <c r="M104" i="2"/>
  <c r="C105" i="2"/>
  <c r="N105" i="2"/>
  <c r="S103" i="2"/>
  <c r="W105" i="2"/>
  <c r="Y104" i="2"/>
  <c r="F103" i="2"/>
  <c r="S104" i="2"/>
  <c r="G103" i="2"/>
  <c r="D103" i="2"/>
  <c r="E103" i="2"/>
  <c r="E104" i="2"/>
  <c r="V104" i="2"/>
  <c r="G104" i="2"/>
  <c r="J104" i="2"/>
  <c r="T104" i="2"/>
  <c r="V103" i="2"/>
  <c r="P104" i="2"/>
  <c r="E105" i="2"/>
  <c r="L103" i="2"/>
  <c r="I105" i="2"/>
  <c r="I103" i="2"/>
  <c r="U103" i="2"/>
  <c r="K103" i="2"/>
  <c r="S105" i="2"/>
  <c r="AC105" i="2"/>
  <c r="G105" i="2"/>
  <c r="Q103" i="2"/>
  <c r="C103" i="2"/>
  <c r="U104" i="2"/>
  <c r="H103" i="2"/>
  <c r="N103" i="2"/>
  <c r="Q104" i="2"/>
  <c r="AB104" i="2"/>
  <c r="AB103" i="2"/>
  <c r="W104" i="2"/>
  <c r="X103" i="2"/>
  <c r="F105" i="2"/>
  <c r="K105" i="2"/>
  <c r="L105" i="2"/>
  <c r="D104" i="2"/>
  <c r="O104" i="2"/>
  <c r="Q105" i="2"/>
  <c r="U105" i="2"/>
  <c r="Y105" i="2"/>
  <c r="R105" i="2"/>
  <c r="O105" i="2"/>
  <c r="V105" i="2"/>
  <c r="R104" i="2"/>
  <c r="X104" i="2"/>
  <c r="AB105" i="2"/>
  <c r="Z105" i="2"/>
  <c r="F104" i="2"/>
  <c r="W103" i="2"/>
  <c r="AA104" i="2"/>
  <c r="P103" i="2"/>
  <c r="T103" i="2"/>
  <c r="AA103" i="2"/>
  <c r="Y103" i="2"/>
  <c r="H104" i="2"/>
  <c r="M105" i="2"/>
  <c r="X105" i="2"/>
  <c r="L104" i="2"/>
  <c r="H105" i="2"/>
  <c r="N104" i="2"/>
  <c r="C104" i="2"/>
  <c r="P105" i="2"/>
  <c r="R103" i="2"/>
  <c r="D105" i="2"/>
  <c r="J105" i="2"/>
  <c r="Z103" i="2"/>
  <c r="AC103" i="2"/>
  <c r="S44" i="3"/>
  <c r="A110" i="2" l="1"/>
  <c r="K114" i="2"/>
  <c r="C114" i="2" l="1"/>
  <c r="W114" i="2"/>
  <c r="E112" i="2"/>
  <c r="D111" i="2"/>
  <c r="U110" i="2"/>
  <c r="AA112" i="2"/>
  <c r="AB112" i="2"/>
  <c r="G110" i="2"/>
  <c r="G112" i="2"/>
  <c r="J112" i="2"/>
  <c r="P112" i="2"/>
  <c r="Y112" i="2"/>
  <c r="AB111" i="2"/>
  <c r="J110" i="2"/>
  <c r="R111" i="2"/>
  <c r="V110" i="2"/>
  <c r="AC112" i="2"/>
  <c r="F112" i="2"/>
  <c r="S111" i="2"/>
  <c r="L110" i="2"/>
  <c r="G111" i="2"/>
  <c r="M112" i="2"/>
  <c r="AA111" i="2"/>
  <c r="AC110" i="2"/>
  <c r="I110" i="2"/>
  <c r="P110" i="2"/>
  <c r="V112" i="2"/>
  <c r="S110" i="2"/>
  <c r="O111" i="2"/>
  <c r="Y111" i="2"/>
  <c r="R110" i="2"/>
  <c r="AA110" i="2"/>
  <c r="K112" i="2"/>
  <c r="I112" i="2"/>
  <c r="C111" i="2"/>
  <c r="U111" i="2"/>
  <c r="M110" i="2"/>
  <c r="E110" i="2"/>
  <c r="L111" i="2"/>
  <c r="K110" i="2"/>
  <c r="T110" i="2"/>
  <c r="D110" i="2"/>
  <c r="H112" i="2"/>
  <c r="R112" i="2"/>
  <c r="H111" i="2"/>
  <c r="Z110" i="2"/>
  <c r="N112" i="2"/>
  <c r="E111" i="2"/>
  <c r="K111" i="2"/>
  <c r="I111" i="2"/>
  <c r="O110" i="2"/>
  <c r="M111" i="2"/>
  <c r="C112" i="2"/>
  <c r="W112" i="2"/>
  <c r="X112" i="2"/>
  <c r="Z111" i="2"/>
  <c r="T112" i="2"/>
  <c r="Z112" i="2"/>
  <c r="N111" i="2"/>
  <c r="F110" i="2"/>
  <c r="Q111" i="2"/>
  <c r="H110" i="2"/>
  <c r="Q110" i="2"/>
  <c r="U112" i="2"/>
  <c r="D112" i="2"/>
  <c r="AC111" i="2"/>
  <c r="C110" i="2"/>
  <c r="AB110" i="2"/>
  <c r="O112" i="2"/>
  <c r="L112" i="2"/>
  <c r="X110" i="2"/>
  <c r="X111" i="2"/>
  <c r="W110" i="2"/>
  <c r="Y110" i="2"/>
  <c r="V111" i="2"/>
  <c r="S112" i="2"/>
  <c r="J111" i="2"/>
  <c r="N110" i="2"/>
  <c r="T111" i="2"/>
  <c r="F111" i="2"/>
  <c r="W111" i="2"/>
  <c r="Q112" i="2"/>
  <c r="P111" i="2"/>
  <c r="A117" i="2" l="1"/>
  <c r="K121" i="2"/>
  <c r="C121" i="2" l="1"/>
  <c r="W121" i="2"/>
  <c r="U117" i="2"/>
  <c r="R119" i="2"/>
  <c r="Q118" i="2"/>
  <c r="W118" i="2"/>
  <c r="P117" i="2"/>
  <c r="Q117" i="2"/>
  <c r="N118" i="2"/>
  <c r="L119" i="2"/>
  <c r="AC119" i="2"/>
  <c r="P119" i="2"/>
  <c r="T119" i="2"/>
  <c r="S117" i="2"/>
  <c r="H118" i="2"/>
  <c r="D119" i="2"/>
  <c r="G119" i="2"/>
  <c r="L118" i="2"/>
  <c r="N119" i="2"/>
  <c r="C119" i="2"/>
  <c r="E119" i="2"/>
  <c r="C117" i="2"/>
  <c r="O117" i="2"/>
  <c r="M118" i="2"/>
  <c r="Z118" i="2"/>
  <c r="J119" i="2"/>
  <c r="N117" i="2"/>
  <c r="G117" i="2"/>
  <c r="V119" i="2"/>
  <c r="AA118" i="2"/>
  <c r="X117" i="2"/>
  <c r="Y117" i="2"/>
  <c r="T117" i="2"/>
  <c r="AB119" i="2"/>
  <c r="E118" i="2"/>
  <c r="T118" i="2"/>
  <c r="I118" i="2"/>
  <c r="AB117" i="2"/>
  <c r="J117" i="2"/>
  <c r="C118" i="2"/>
  <c r="AC117" i="2"/>
  <c r="O119" i="2"/>
  <c r="U119" i="2"/>
  <c r="P118" i="2"/>
  <c r="J118" i="2"/>
  <c r="AB118" i="2"/>
  <c r="S118" i="2"/>
  <c r="X119" i="2"/>
  <c r="Y119" i="2"/>
  <c r="V118" i="2"/>
  <c r="W119" i="2"/>
  <c r="R117" i="2"/>
  <c r="AC118" i="2"/>
  <c r="K119" i="2"/>
  <c r="D118" i="2"/>
  <c r="M117" i="2"/>
  <c r="Y118" i="2"/>
  <c r="S119" i="2"/>
  <c r="F118" i="2"/>
  <c r="G118" i="2"/>
  <c r="I117" i="2"/>
  <c r="X118" i="2"/>
  <c r="L117" i="2"/>
  <c r="Z119" i="2"/>
  <c r="V117" i="2"/>
  <c r="R118" i="2"/>
  <c r="H117" i="2"/>
  <c r="K117" i="2"/>
  <c r="AA117" i="2"/>
  <c r="K118" i="2"/>
  <c r="F117" i="2"/>
  <c r="H119" i="2"/>
  <c r="Q119" i="2"/>
  <c r="O118" i="2"/>
  <c r="M119" i="2"/>
  <c r="D117" i="2"/>
  <c r="W117" i="2"/>
  <c r="U118" i="2"/>
  <c r="E117" i="2"/>
  <c r="Z117" i="2"/>
  <c r="I119" i="2"/>
  <c r="AA119" i="2"/>
  <c r="F119" i="2"/>
  <c r="K128" i="2" l="1"/>
  <c r="A124" i="2"/>
  <c r="W128" i="2" l="1"/>
  <c r="C128" i="2"/>
  <c r="A131" i="2" s="1"/>
  <c r="N126" i="2"/>
  <c r="D125" i="2"/>
  <c r="V126" i="2"/>
  <c r="R126" i="2"/>
  <c r="F124" i="2"/>
  <c r="F126" i="2"/>
  <c r="P126" i="2"/>
  <c r="X126" i="2"/>
  <c r="V125" i="2"/>
  <c r="C124" i="2"/>
  <c r="O125" i="2"/>
  <c r="U125" i="2"/>
  <c r="M126" i="2"/>
  <c r="D124" i="2"/>
  <c r="E125" i="2"/>
  <c r="T126" i="2"/>
  <c r="H125" i="2"/>
  <c r="V124" i="2"/>
  <c r="C125" i="2"/>
  <c r="G125" i="2"/>
  <c r="J125" i="2"/>
  <c r="P124" i="2"/>
  <c r="X124" i="2"/>
  <c r="D126" i="2"/>
  <c r="Z126" i="2"/>
  <c r="J126" i="2"/>
  <c r="E124" i="2"/>
  <c r="K125" i="2"/>
  <c r="G126" i="2"/>
  <c r="I125" i="2"/>
  <c r="W124" i="2"/>
  <c r="R124" i="2"/>
  <c r="W126" i="2"/>
  <c r="Z124" i="2"/>
  <c r="R125" i="2"/>
  <c r="Y125" i="2"/>
  <c r="O126" i="2"/>
  <c r="S124" i="2"/>
  <c r="Q126" i="2"/>
  <c r="T124" i="2"/>
  <c r="Q124" i="2"/>
  <c r="AB124" i="2"/>
  <c r="Z125" i="2"/>
  <c r="T125" i="2"/>
  <c r="S125" i="2"/>
  <c r="M125" i="2"/>
  <c r="U124" i="2"/>
  <c r="W125" i="2"/>
  <c r="G124" i="2"/>
  <c r="AC125" i="2"/>
  <c r="L124" i="2"/>
  <c r="F125" i="2"/>
  <c r="H126" i="2"/>
  <c r="E126" i="2"/>
  <c r="Y126" i="2"/>
  <c r="N124" i="2"/>
  <c r="AA124" i="2"/>
  <c r="AA126" i="2"/>
  <c r="Y124" i="2"/>
  <c r="S126" i="2"/>
  <c r="AC126" i="2"/>
  <c r="U126" i="2"/>
  <c r="I124" i="2"/>
  <c r="C126" i="2"/>
  <c r="I126" i="2"/>
  <c r="H124" i="2"/>
  <c r="Q125" i="2"/>
  <c r="AB125" i="2"/>
  <c r="M124" i="2"/>
  <c r="AC124" i="2"/>
  <c r="P125" i="2"/>
  <c r="AB126" i="2"/>
  <c r="AA125" i="2"/>
  <c r="L126" i="2"/>
  <c r="L125" i="2"/>
  <c r="X125" i="2"/>
  <c r="K126" i="2"/>
  <c r="K124" i="2"/>
  <c r="N125" i="2"/>
  <c r="O124" i="2"/>
  <c r="J124" i="2"/>
  <c r="R133" i="2" l="1"/>
  <c r="E132" i="2"/>
  <c r="H133" i="2"/>
  <c r="U133" i="2"/>
  <c r="AC131" i="2"/>
  <c r="Y132" i="2"/>
  <c r="F132" i="2"/>
  <c r="F133" i="2"/>
  <c r="W131" i="2"/>
  <c r="H132" i="2"/>
  <c r="AA131" i="2"/>
  <c r="C133" i="2"/>
  <c r="R132" i="2"/>
  <c r="G132" i="2"/>
  <c r="T132" i="2"/>
  <c r="O131" i="2"/>
  <c r="O133" i="2"/>
  <c r="C131" i="2"/>
  <c r="AC133" i="2"/>
  <c r="M132" i="2"/>
  <c r="G131" i="2"/>
  <c r="AB133" i="2"/>
  <c r="K133" i="2"/>
  <c r="S132" i="2"/>
  <c r="P132" i="2"/>
  <c r="O132" i="2"/>
  <c r="D132" i="2"/>
  <c r="T133" i="2"/>
  <c r="P131" i="2"/>
  <c r="X131" i="2"/>
  <c r="J132" i="2"/>
  <c r="J131" i="2"/>
  <c r="L133" i="2"/>
  <c r="V132" i="2"/>
  <c r="W132" i="2"/>
  <c r="I131" i="2"/>
  <c r="AA133" i="2"/>
  <c r="Q131" i="2"/>
  <c r="F131" i="2"/>
  <c r="H131" i="2"/>
  <c r="M131" i="2"/>
  <c r="Q133" i="2"/>
  <c r="X132" i="2"/>
  <c r="Y131" i="2"/>
  <c r="U132" i="2"/>
  <c r="D131" i="2"/>
  <c r="J133" i="2"/>
  <c r="T131" i="2"/>
  <c r="V133" i="2"/>
  <c r="M133" i="2"/>
  <c r="P133" i="2"/>
  <c r="L131" i="2"/>
  <c r="E133" i="2"/>
  <c r="Y133" i="2"/>
  <c r="D133" i="2"/>
  <c r="Z133" i="2"/>
  <c r="N131" i="2"/>
  <c r="X133" i="2"/>
  <c r="S133" i="2"/>
  <c r="AB132" i="2"/>
  <c r="AA132" i="2"/>
  <c r="W133" i="2"/>
  <c r="K132" i="2"/>
  <c r="U131" i="2"/>
  <c r="E131" i="2"/>
  <c r="N132" i="2"/>
  <c r="C132" i="2"/>
  <c r="N133" i="2"/>
  <c r="Z132" i="2"/>
  <c r="R131" i="2"/>
  <c r="AC132" i="2"/>
  <c r="V131" i="2"/>
  <c r="K131" i="2"/>
  <c r="I132" i="2"/>
  <c r="Q132" i="2"/>
  <c r="S131" i="2"/>
  <c r="L132" i="2"/>
  <c r="AB131" i="2"/>
  <c r="Z131" i="2"/>
  <c r="I133" i="2"/>
  <c r="G133" i="2"/>
</calcChain>
</file>

<file path=xl/comments1.xml><?xml version="1.0" encoding="utf-8"?>
<comments xmlns="http://schemas.openxmlformats.org/spreadsheetml/2006/main">
  <authors>
    <author xml:space="preserve"> </author>
  </authors>
  <commentList>
    <comment ref="O198" authorId="0" shapeId="0">
      <text>
        <r>
          <rPr>
            <b/>
            <sz val="8"/>
            <color indexed="8"/>
            <rFont val="Tahoma"/>
            <family val="2"/>
          </rPr>
          <t>MODIFICADO DEVIDO A INCLUSÃO DE 835 HA DE ÁREA, EM PARANAVAÍ E EM BELTRÃO.</t>
        </r>
      </text>
    </comment>
    <comment ref="Q303" authorId="0" shapeId="0">
      <text>
        <r>
          <rPr>
            <b/>
            <sz val="8"/>
            <color indexed="8"/>
            <rFont val="Tahoma"/>
            <family val="2"/>
          </rPr>
          <t>MODIFICADO DEVIDO A INCLUSÃO DE 835 HA DE ÁREA, EM PARANAVAÍ E EM BELTRÃO.</t>
        </r>
      </text>
    </comment>
  </commentList>
</comments>
</file>

<file path=xl/sharedStrings.xml><?xml version="1.0" encoding="utf-8"?>
<sst xmlns="http://schemas.openxmlformats.org/spreadsheetml/2006/main" count="28727" uniqueCount="296">
  <si>
    <t>SECRETARIA DE ESTADO DA AGRICULTURA E DO ABASTECIMENTO DO PARANÁ - SEAB</t>
  </si>
  <si>
    <t>Dados referentes a</t>
  </si>
  <si>
    <t>DEPARTAMENTO DE ECONOMIA RURAL – DERAL</t>
  </si>
  <si>
    <t>SAFRA</t>
  </si>
  <si>
    <t>08/09 - 09/10 - 10/11</t>
  </si>
  <si>
    <t>09/10 - 10/11 - 11/12</t>
  </si>
  <si>
    <t>10/11 - 11/12 - 12/13</t>
  </si>
  <si>
    <t>Clique aqui e selecione a Safra -&gt;</t>
  </si>
  <si>
    <t>19/20 - 20/21 - 21/22</t>
  </si>
  <si>
    <t>CULTURAS</t>
  </si>
  <si>
    <t>ÁREA (mil ha)</t>
  </si>
  <si>
    <t>PRODUÇÃO (mil t)</t>
  </si>
  <si>
    <t>RENDIMENTO (kg/ha)</t>
  </si>
  <si>
    <t>13/14 - 14/15 - 15/16</t>
  </si>
  <si>
    <t>14/15 - 15/16 - 16/17</t>
  </si>
  <si>
    <t>Var.</t>
  </si>
  <si>
    <t>15/16 - 16/17 - 17/18</t>
  </si>
  <si>
    <t>(a)</t>
  </si>
  <si>
    <t>(b)</t>
  </si>
  <si>
    <t>(b/a)</t>
  </si>
  <si>
    <t xml:space="preserve">(c) </t>
  </si>
  <si>
    <t>(c/b)</t>
  </si>
  <si>
    <t>16/17 - 17/18 - 18/19</t>
  </si>
  <si>
    <t>Amendoim (1ª Safra)</t>
  </si>
  <si>
    <t>17/18 - 18/19 - 19/20</t>
  </si>
  <si>
    <t>Arroz Irrigado</t>
  </si>
  <si>
    <t>18/19 - 19/20 - 20/21</t>
  </si>
  <si>
    <t>Arroz Sequeiro</t>
  </si>
  <si>
    <t>Feijão (1ª Safra)</t>
  </si>
  <si>
    <t>Milho (1ª Safra)</t>
  </si>
  <si>
    <t>Soja (1ª Safra)</t>
  </si>
  <si>
    <t>Sub Total (A) (1ª Safra)</t>
  </si>
  <si>
    <t>Feijão (2ª Safra)</t>
  </si>
  <si>
    <t>Feijão (3ª Safra)</t>
  </si>
  <si>
    <t>Milho (2ª Safra)</t>
  </si>
  <si>
    <t>Soja (2ª Safra)</t>
  </si>
  <si>
    <t>Sub Total (B) (2ª Safra)</t>
  </si>
  <si>
    <t>Aveia Branca</t>
  </si>
  <si>
    <t>Aveia Preta</t>
  </si>
  <si>
    <t>Canola</t>
  </si>
  <si>
    <t>Centeio</t>
  </si>
  <si>
    <t>Cevada</t>
  </si>
  <si>
    <t>Trigo</t>
  </si>
  <si>
    <t>Triticale</t>
  </si>
  <si>
    <t>Sub Total (C) (Inverno)</t>
  </si>
  <si>
    <t>Sub Total (A+B+C)</t>
  </si>
  <si>
    <t>Alho</t>
  </si>
  <si>
    <t>Batata (1ª Safra)</t>
  </si>
  <si>
    <t>Batata (2ª Safra)</t>
  </si>
  <si>
    <t>Café</t>
  </si>
  <si>
    <t>Cebola</t>
  </si>
  <si>
    <t>Tomate (1ª Safra)</t>
  </si>
  <si>
    <t>Tomate (2ª Safra)</t>
  </si>
  <si>
    <t>Cana-De-Açúcar</t>
  </si>
  <si>
    <t>Mandioca</t>
  </si>
  <si>
    <t>Sericicultura</t>
  </si>
  <si>
    <t xml:space="preserve">Fonte: Seab/Deral </t>
  </si>
  <si>
    <t>Clique aqui e selecione a Cultura -&gt;</t>
  </si>
  <si>
    <t>FEIJÃO (1ª SAFRA)</t>
  </si>
  <si>
    <t>Fonte: SEAB/DERAL</t>
  </si>
  <si>
    <t>Última atualização:</t>
  </si>
  <si>
    <t>Safra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</si>
  <si>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</si>
  <si>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</si>
  <si>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</si>
  <si>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</si>
  <si>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</si>
  <si>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</si>
  <si>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</si>
  <si>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</si>
  <si>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</si>
  <si>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fev</t>
  </si>
  <si>
    <t>mar</t>
  </si>
  <si>
    <t>abr</t>
  </si>
  <si>
    <t>21/22</t>
  </si>
  <si>
    <t>Plantio</t>
  </si>
  <si>
    <t>Colheita</t>
  </si>
  <si>
    <t>Comercialização</t>
  </si>
  <si>
    <t>20/21</t>
  </si>
  <si>
    <t>19/20</t>
  </si>
  <si>
    <t>18/19</t>
  </si>
  <si>
    <t xml:space="preserve">digitar sempre o </t>
  </si>
  <si>
    <t>ano na célula verde abacate</t>
  </si>
  <si>
    <t>ALGODÃO</t>
  </si>
  <si>
    <t>ALHO</t>
  </si>
  <si>
    <t>AMENDOIM (1ª SAFRA)</t>
  </si>
  <si>
    <t>ARROZ IRRIGADO</t>
  </si>
  <si>
    <t>ARROZ SEQUEIRO</t>
  </si>
  <si>
    <t>AVEIA BRANCA</t>
  </si>
  <si>
    <t>AVEIA PRETA</t>
  </si>
  <si>
    <t>BATATA (1ª SAFRA)</t>
  </si>
  <si>
    <t>BATATA (2ª SAFRA)</t>
  </si>
  <si>
    <t>CAFÉ</t>
  </si>
  <si>
    <t>CANA-DE-AÇÚCAR</t>
  </si>
  <si>
    <t>CANOLA</t>
  </si>
  <si>
    <t>CEBOLA</t>
  </si>
  <si>
    <t>CENTEIO</t>
  </si>
  <si>
    <t>CEVADA</t>
  </si>
  <si>
    <t>FEIJÃO (2ª SAFRA)</t>
  </si>
  <si>
    <t>FEIJÃO (3ª SAFRA)</t>
  </si>
  <si>
    <t>FUMO</t>
  </si>
  <si>
    <t>MAMONA</t>
  </si>
  <si>
    <t>MANDIOCA</t>
  </si>
  <si>
    <t>MILHO (1ª SAFRA)</t>
  </si>
  <si>
    <t>MILHO (2ª SAFRA)</t>
  </si>
  <si>
    <t>SERICICULTURA</t>
  </si>
  <si>
    <t>SOJA (1ª SAFRA)</t>
  </si>
  <si>
    <t>SOJA (2ª SAFRA)</t>
  </si>
  <si>
    <t>TOMATE (1ª SAFRA)</t>
  </si>
  <si>
    <t>TOMATE (2ª SAFRA)</t>
  </si>
  <si>
    <t>TRIGO</t>
  </si>
  <si>
    <t>TRITICALE</t>
  </si>
  <si>
    <t>20/21 – 21/22</t>
  </si>
  <si>
    <t>NÚCLEO REGIONAL</t>
  </si>
  <si>
    <t>ÁREA</t>
  </si>
  <si>
    <t>PRODUÇÃO</t>
  </si>
  <si>
    <t>RENDIMENTO</t>
  </si>
  <si>
    <t>Estimada</t>
  </si>
  <si>
    <t>Perdida</t>
  </si>
  <si>
    <t>Produtiva*</t>
  </si>
  <si>
    <t>Part.</t>
  </si>
  <si>
    <t>(em ha)</t>
  </si>
  <si>
    <t>%</t>
  </si>
  <si>
    <t>(ha)</t>
  </si>
  <si>
    <t>(em t)</t>
  </si>
  <si>
    <t>(kg/ha)</t>
  </si>
  <si>
    <t>APUCARANA (c)</t>
  </si>
  <si>
    <t>Produtos</t>
  </si>
  <si>
    <t>CAMPO MOURÃO (a)</t>
  </si>
  <si>
    <t>07/08 – 08/09</t>
  </si>
  <si>
    <t>CASCAVEL (d)</t>
  </si>
  <si>
    <t>08/09 - 09/10</t>
  </si>
  <si>
    <t>CORNÉLIO PROCÓPIO (c)</t>
  </si>
  <si>
    <t>09/10 - 10/11</t>
  </si>
  <si>
    <t>CURITIBA (f)</t>
  </si>
  <si>
    <t>10/11 - 11/12</t>
  </si>
  <si>
    <t>FRANCISCO BELTRÃO (e)</t>
  </si>
  <si>
    <t>11/12 – 12/13</t>
  </si>
  <si>
    <t>GUARAPUAVA (f)</t>
  </si>
  <si>
    <t>12/13 - 13/14</t>
  </si>
  <si>
    <t>IRATI (f)</t>
  </si>
  <si>
    <t>13/14 - 14/15</t>
  </si>
  <si>
    <t>IVAIPORÃ (c)</t>
  </si>
  <si>
    <t>14/15 - 15/16</t>
  </si>
  <si>
    <t>JACAREZINHO (c)</t>
  </si>
  <si>
    <t>15/16 - 16/17</t>
  </si>
  <si>
    <t>LARANJEIRAS DO SUL (f)</t>
  </si>
  <si>
    <t>16/17 – 17/18</t>
  </si>
  <si>
    <t>LONDRINA (c)</t>
  </si>
  <si>
    <t>17/18 - 18/19</t>
  </si>
  <si>
    <t>MARINGÁ (c)</t>
  </si>
  <si>
    <t>18/19 – 19/20</t>
  </si>
  <si>
    <t>PARANAGUÁ (f)</t>
  </si>
  <si>
    <t>19/20 – 20/21</t>
  </si>
  <si>
    <t>PARANAVAÍ (b)</t>
  </si>
  <si>
    <t>PATO BRANCO (e)</t>
  </si>
  <si>
    <t>PITANGA (f)</t>
  </si>
  <si>
    <t>PONTA GROSSA (f)</t>
  </si>
  <si>
    <t>TOLEDO (d)</t>
  </si>
  <si>
    <t>UMUARAMA (b)</t>
  </si>
  <si>
    <t>UNIÃO DA VITÓRIA (f)</t>
  </si>
  <si>
    <t>GIRASSOL (1ª SAFRA)</t>
  </si>
  <si>
    <t>CENTRO-OESTE (a)</t>
  </si>
  <si>
    <t>GIRASSOL (2ª SAFRA)</t>
  </si>
  <si>
    <t>NOROESTE (b)</t>
  </si>
  <si>
    <t>NORTE (c)</t>
  </si>
  <si>
    <t>OESTE (d)</t>
  </si>
  <si>
    <t>SUDOESTE (e)</t>
  </si>
  <si>
    <t>SUL (f)</t>
  </si>
  <si>
    <t xml:space="preserve">TOTAL                    </t>
  </si>
  <si>
    <t xml:space="preserve">Fonte: SEAB / DERAL </t>
  </si>
  <si>
    <t>* Área Produtiva: Área plantada subtraida da área perdida</t>
  </si>
  <si>
    <t>deb</t>
  </si>
  <si>
    <t>Cultura</t>
  </si>
  <si>
    <t>Núcleo Regional</t>
  </si>
  <si>
    <t>Area Total</t>
  </si>
  <si>
    <t>Area Perdida</t>
  </si>
  <si>
    <t>Produção</t>
  </si>
  <si>
    <t>Produtv</t>
  </si>
  <si>
    <t>Concatenar 1</t>
  </si>
  <si>
    <t>07/08</t>
  </si>
  <si>
    <t>08/09</t>
  </si>
  <si>
    <t>09/10</t>
  </si>
  <si>
    <t>10/11</t>
  </si>
  <si>
    <t>-</t>
  </si>
  <si>
    <t>#REF!</t>
  </si>
  <si>
    <t>maRINGÁ (c)</t>
  </si>
  <si>
    <t>11/12</t>
  </si>
  <si>
    <t>12/13</t>
  </si>
  <si>
    <t>13/14</t>
  </si>
  <si>
    <t>14/15</t>
  </si>
  <si>
    <t>15/16</t>
  </si>
  <si>
    <t>16/17</t>
  </si>
  <si>
    <t>17/18</t>
  </si>
  <si>
    <t>CULTURA</t>
  </si>
  <si>
    <t>OPERAÇÃO</t>
  </si>
  <si>
    <t>Concatenar</t>
  </si>
  <si>
    <t>06/07</t>
  </si>
  <si>
    <t>RAMI</t>
  </si>
  <si>
    <t>SORGO (1ª SAFRA)</t>
  </si>
  <si>
    <t>SORGO (2ª SAFRA)</t>
  </si>
  <si>
    <t xml:space="preserve"> </t>
  </si>
  <si>
    <t>98.</t>
  </si>
  <si>
    <t>59.</t>
  </si>
  <si>
    <t xml:space="preserve">  </t>
  </si>
  <si>
    <t>49.</t>
  </si>
  <si>
    <t xml:space="preserve">         </t>
  </si>
  <si>
    <t>(Tudo)</t>
  </si>
  <si>
    <t>Soma de Produção</t>
  </si>
  <si>
    <t>Total</t>
  </si>
  <si>
    <t>Total Global</t>
  </si>
  <si>
    <t>SECRETARIA DE ESTADO DA AGRICULTURA E DO ABASTECIMENTO</t>
  </si>
  <si>
    <t>DEPARTAMENTO DE ECONOMIA RURAL - DERAL</t>
  </si>
  <si>
    <t>PERDAS NO PARANÁ NA SAFRA 08/09</t>
  </si>
  <si>
    <t>PERDAS NO PARANÁ NA SAFRA 09/10</t>
  </si>
  <si>
    <t>Área         (ha)</t>
  </si>
  <si>
    <t>Rend min.</t>
  </si>
  <si>
    <t>Rend. Máx</t>
  </si>
  <si>
    <t>Produção Inicial (t)</t>
  </si>
  <si>
    <t>Produção Atual     (t)</t>
  </si>
  <si>
    <t>Inicial - Atual       (t)</t>
  </si>
  <si>
    <t>Preço atual (R$/t)</t>
  </si>
  <si>
    <t>Perda Bruta (R$)</t>
  </si>
  <si>
    <t>Margem</t>
  </si>
  <si>
    <t>PRIMEIRA SAFRA</t>
  </si>
  <si>
    <t>SOMA</t>
  </si>
  <si>
    <t>COMPARATIVO DE ÁREA, PRODUÇÃO E PRODUTIVIDADE NO PARANÁ - 2013/14</t>
  </si>
  <si>
    <t>Culturas</t>
  </si>
  <si>
    <t>Área (ha)</t>
  </si>
  <si>
    <t>Produção (t)</t>
  </si>
  <si>
    <t>Rendimento (kg/ha)</t>
  </si>
  <si>
    <t>Comercialização (%)</t>
  </si>
  <si>
    <t>Junho</t>
  </si>
  <si>
    <t>Julho</t>
  </si>
  <si>
    <t>Var. %</t>
  </si>
  <si>
    <t>Var. (%)</t>
  </si>
  <si>
    <t>SUB TOTAL (A) (1ª SAFRA)</t>
  </si>
  <si>
    <t>SUB TOTAL (B) (2ª SAFRA)</t>
  </si>
  <si>
    <t>SUB TOTAL (C) (INVERNO)</t>
  </si>
  <si>
    <t>SUB TOTAL (A+B+C)</t>
  </si>
  <si>
    <t>SUB TOTAL (D) (OUTRAS CULTURAS)</t>
  </si>
  <si>
    <t>SUB TOTAL (A+B+C+D)</t>
  </si>
  <si>
    <t>SECRETARIA DE ESTADO DA AGRICULTURA E DO ABASTECIMENTO - SEAB</t>
  </si>
  <si>
    <t>Informações adicionais/ Observações</t>
  </si>
  <si>
    <r>
      <rPr>
        <b/>
        <sz val="10"/>
        <rFont val="Arial"/>
        <family val="2"/>
      </rPr>
      <t>BR Office/ Open Office:</t>
    </r>
    <r>
      <rPr>
        <sz val="10"/>
        <rFont val="Arial"/>
        <family val="2"/>
      </rPr>
      <t xml:space="preserve"> Para estes programas os links internos são considerados macros, por isso não é possível eliminá-las</t>
    </r>
  </si>
  <si>
    <t>da planilha, porém se desativadas as macros o documento pode ser navegado através das abas.</t>
  </si>
  <si>
    <r>
      <rPr>
        <b/>
        <sz val="10"/>
        <color indexed="10"/>
        <rFont val="Arial"/>
        <family val="2"/>
      </rPr>
      <t>Arquivo somente leitura</t>
    </r>
    <r>
      <rPr>
        <sz val="10"/>
        <color indexed="10"/>
        <rFont val="Arial"/>
        <family val="2"/>
      </rPr>
      <t>: Se seu navegador estiver configurado para abrir a planilha incorporada a este, haverá a</t>
    </r>
  </si>
  <si>
    <t>necessidade de gravar o arquivo em uma pasta de seu computador para visualizar os recursos de lista de seleção.</t>
  </si>
  <si>
    <r>
      <rPr>
        <b/>
        <sz val="10"/>
        <rFont val="Arial"/>
        <family val="2"/>
      </rPr>
      <t>Comparativo de safras por Núcleo Regional:</t>
    </r>
    <r>
      <rPr>
        <sz val="10"/>
        <rFont val="Arial"/>
        <family val="2"/>
      </rPr>
      <t xml:space="preserve"> Área, produção e produtividade dos núcleos regionais (unidade administrativa</t>
    </r>
  </si>
  <si>
    <t>da SEAB) comparadas safra a safra para 40 culturas de destaque no Paraná.</t>
  </si>
  <si>
    <r>
      <rPr>
        <b/>
        <sz val="10"/>
        <rFont val="Arial"/>
        <family val="2"/>
      </rPr>
      <t xml:space="preserve">Comparativo Safras Paraná - Por cultura: </t>
    </r>
    <r>
      <rPr>
        <sz val="10"/>
        <rFont val="Arial"/>
        <family val="2"/>
      </rPr>
      <t>Totais paranaenses de área, produção e produtividade das culturas comparadas</t>
    </r>
  </si>
  <si>
    <t xml:space="preserve">safra a safra </t>
  </si>
  <si>
    <r>
      <rPr>
        <b/>
        <sz val="10"/>
        <rFont val="Arial"/>
        <family val="2"/>
      </rPr>
      <t xml:space="preserve">Mês a mês: </t>
    </r>
    <r>
      <rPr>
        <sz val="10"/>
        <rFont val="Arial"/>
        <family val="2"/>
      </rPr>
      <t>Acompanhamento e histórico mensal do plantio, colheita e comercialização de 40 culturas nas últimas safras</t>
    </r>
  </si>
  <si>
    <r>
      <rPr>
        <b/>
        <sz val="10"/>
        <rFont val="Arial"/>
        <family val="2"/>
      </rPr>
      <t>Situação plantio- colheita:</t>
    </r>
    <r>
      <rPr>
        <sz val="10"/>
        <rFont val="Arial"/>
        <family val="2"/>
      </rPr>
      <t xml:space="preserve"> Acompanhamento semanal de plantio, colheita, condições, fases da lavoura e comercialização de</t>
    </r>
    <r>
      <rPr>
        <b/>
        <sz val="10"/>
        <rFont val="Arial"/>
        <family val="2"/>
      </rPr>
      <t xml:space="preserve"> </t>
    </r>
  </si>
  <si>
    <t>10 produtos de destaque no estado do paraná.</t>
  </si>
  <si>
    <r>
      <rPr>
        <b/>
        <sz val="10"/>
        <rFont val="Arial"/>
        <family val="2"/>
      </rPr>
      <t>Relações com números da CONAB:</t>
    </r>
    <r>
      <rPr>
        <sz val="10"/>
        <rFont val="Arial"/>
        <family val="2"/>
      </rPr>
      <t xml:space="preserve"> Para os dados da safra de inverno, a CONAB considera a safra plantada no ano "pré-barra", </t>
    </r>
  </si>
  <si>
    <t xml:space="preserve"> enquanto a SEAB-DERAL considera o ano pós-barra. Por exemplo, a safra de trigo 08/09 da CONAB equivale a safra 07/08 da SEAB.</t>
  </si>
  <si>
    <r>
      <rPr>
        <b/>
        <sz val="10"/>
        <rFont val="Arial"/>
        <family val="2"/>
      </rPr>
      <t xml:space="preserve">Contato: </t>
    </r>
    <r>
      <rPr>
        <sz val="10"/>
        <rFont val="Arial"/>
        <family val="2"/>
      </rPr>
      <t>deral.estatisticas@seab.pr.gov.br</t>
    </r>
  </si>
  <si>
    <r>
      <rPr>
        <b/>
        <sz val="10"/>
        <rFont val="Arial"/>
        <family val="2"/>
      </rPr>
      <t>Descritivo Regional:</t>
    </r>
    <r>
      <rPr>
        <sz val="10"/>
        <rFont val="Arial"/>
        <family val="2"/>
      </rPr>
      <t xml:space="preserve"> Dados de acompanhamento de safra discriminados por região.</t>
    </r>
  </si>
  <si>
    <t>Novo Formato</t>
  </si>
  <si>
    <t>Safra 16/17</t>
  </si>
  <si>
    <t>Safra 17/18</t>
  </si>
  <si>
    <t>22/23</t>
  </si>
  <si>
    <t>20/21 - 21/22 - 22/23</t>
  </si>
  <si>
    <t>21/22 – 22/23</t>
  </si>
  <si>
    <t>23/24</t>
  </si>
  <si>
    <t>22/23 – 23/24</t>
  </si>
  <si>
    <t>21/22 - 22/23 - 23/24</t>
  </si>
  <si>
    <t>Campo Mourão</t>
  </si>
  <si>
    <t>Cascavel</t>
  </si>
  <si>
    <t>Cornélio Procópio</t>
  </si>
  <si>
    <t>Jacarezinho</t>
  </si>
  <si>
    <t>Londrina</t>
  </si>
  <si>
    <t>Maringá</t>
  </si>
  <si>
    <t>Paranaguá</t>
  </si>
  <si>
    <t>Paranavaí</t>
  </si>
  <si>
    <t>Umuarama</t>
  </si>
  <si>
    <t>Apucarana</t>
  </si>
  <si>
    <t>Francisco Beltrão</t>
  </si>
  <si>
    <t>Guarapuava</t>
  </si>
  <si>
    <t>Irati</t>
  </si>
  <si>
    <t>Laranjeiras do Sul</t>
  </si>
  <si>
    <t>Pato Branco</t>
  </si>
  <si>
    <t>Pitanga</t>
  </si>
  <si>
    <t>Ponta Grossa</t>
  </si>
  <si>
    <t>Toledo</t>
  </si>
  <si>
    <t>União da Vitória</t>
  </si>
  <si>
    <t>Curitiba</t>
  </si>
  <si>
    <t>Ivaiporã</t>
  </si>
  <si>
    <t>24/25</t>
  </si>
  <si>
    <t>23/24 – 24/25</t>
  </si>
  <si>
    <t>11/12 - 12/13 - 13/14</t>
  </si>
  <si>
    <t>22/23 - 23/24 - 24/25</t>
  </si>
  <si>
    <t>Tabaco</t>
  </si>
  <si>
    <t>tabaco</t>
  </si>
  <si>
    <t>TABACO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</si>
</sst>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3" formatCode="_-* #,##0.00_-;\-* #,##0.00_-;_-* &quot;-&quot;??_-;_-@_-"/>
    <numFmt numFmtId="164" formatCode="* #,##0.00\ ;* \(#,##0.00\);* \-#\ ;@\ "/>
    <numFmt numFmtId="165" formatCode="* #,##0\ ;* \(#,##0\);* \-#\ ;@\ "/>
    <numFmt numFmtId="166" formatCode="* #,##0.0\ ;\-* #,##0.0\ ;* \-#\ ;@\ "/>
    <numFmt numFmtId="167" formatCode="#,##0.0"/>
    <numFmt numFmtId="168" formatCode="* #,##0\ ;\-* #,##0\ ;* \-#\ ;@\ "/>
    <numFmt numFmtId="169" formatCode="* #,##0.0\ ;* \(#,##0.0\);* \-#\ ;@\ "/>
    <numFmt numFmtId="170" formatCode="&quot; R$ &quot;* #,##0.00\ ;&quot; R$ &quot;* \(#,##0.00\);&quot; R$ &quot;* \-#\ ;@\ "/>
    <numFmt numFmtId="171" formatCode="&quot;BOOL&quot;yy&quot;AN&quot;"/>
    <numFmt numFmtId="172" formatCode="#,##0.000"/>
    <numFmt numFmtId="173" formatCode="mm/yy"/>
    <numFmt numFmtId="174" formatCode="0\ ;\(0\)"/>
    <numFmt numFmtId="175" formatCode="0.0\ ;[Red]\(0.0\)"/>
    <numFmt numFmtId="176" formatCode="0.0\ ;\(0.0\)"/>
    <numFmt numFmtId="177" formatCode="0\ ;[Red]\(0\)"/>
    <numFmt numFmtId="178" formatCode="_-* #,##0.0_-;\-* #,##0.0_-;_-* &quot;-&quot;?_-;_-@_-"/>
    <numFmt numFmtId="179" formatCode="* #,##0.0\ ;* \(#,##0.0\);* \-#.0\ ;@\ "/>
  </numFmts>
  <fonts count="66"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16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8"/>
      <name val="Arial"/>
      <family val="2"/>
    </font>
    <font>
      <sz val="10"/>
      <color indexed="19"/>
      <name val="Arial"/>
      <family val="2"/>
    </font>
    <font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9"/>
      <name val="Arial"/>
      <family val="2"/>
    </font>
    <font>
      <sz val="8"/>
      <name val="Tahoma"/>
      <family val="2"/>
    </font>
    <font>
      <b/>
      <sz val="9"/>
      <name val="Arial"/>
      <family val="2"/>
    </font>
    <font>
      <b/>
      <sz val="8"/>
      <name val="Tahoma"/>
      <family val="2"/>
    </font>
    <font>
      <sz val="11"/>
      <name val="Arial Baltic"/>
    </font>
    <font>
      <sz val="11"/>
      <name val="Arial Baltic"/>
      <family val="2"/>
    </font>
    <font>
      <b/>
      <sz val="11"/>
      <name val="Tahoma"/>
      <family val="2"/>
    </font>
    <font>
      <b/>
      <i/>
      <u/>
      <sz val="12"/>
      <color indexed="10"/>
      <name val="Tahoma"/>
      <family val="2"/>
    </font>
    <font>
      <b/>
      <sz val="11"/>
      <color indexed="8"/>
      <name val="Tahoma"/>
      <family val="2"/>
    </font>
    <font>
      <b/>
      <u/>
      <sz val="8"/>
      <color indexed="10"/>
      <name val="Tahoma"/>
      <family val="2"/>
    </font>
    <font>
      <b/>
      <sz val="9"/>
      <name val="Tahoma"/>
      <family val="2"/>
    </font>
    <font>
      <sz val="11"/>
      <name val="Arial"/>
      <family val="2"/>
    </font>
    <font>
      <sz val="11"/>
      <name val="Tahoma"/>
      <family val="2"/>
    </font>
    <font>
      <sz val="9"/>
      <name val="Tahoma"/>
      <family val="2"/>
    </font>
    <font>
      <b/>
      <sz val="11"/>
      <name val="Arial"/>
      <family val="2"/>
    </font>
    <font>
      <b/>
      <sz val="10"/>
      <name val="Tahom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color indexed="10"/>
      <name val="Tahoma"/>
      <family val="2"/>
    </font>
    <font>
      <b/>
      <sz val="10"/>
      <name val="Arial"/>
      <family val="2"/>
    </font>
    <font>
      <sz val="8"/>
      <color indexed="22"/>
      <name val="Tahoma"/>
      <family val="2"/>
    </font>
    <font>
      <sz val="10"/>
      <name val="Arial Baltic"/>
      <family val="2"/>
    </font>
    <font>
      <b/>
      <sz val="9"/>
      <name val="Arial Baltic"/>
      <family val="2"/>
    </font>
    <font>
      <b/>
      <sz val="10"/>
      <name val="Arial Baltic"/>
      <family val="2"/>
    </font>
    <font>
      <b/>
      <sz val="8"/>
      <name val="Arial Baltic"/>
      <family val="2"/>
    </font>
    <font>
      <b/>
      <sz val="12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color indexed="9"/>
      <name val="Tahoma"/>
      <family val="2"/>
    </font>
    <font>
      <sz val="10"/>
      <name val="Tahoma"/>
      <family val="2"/>
    </font>
    <font>
      <sz val="10"/>
      <color indexed="9"/>
      <name val="Tahoma"/>
      <family val="2"/>
    </font>
    <font>
      <b/>
      <u/>
      <sz val="8"/>
      <name val="Tahoma"/>
      <family val="2"/>
    </font>
    <font>
      <b/>
      <i/>
      <u/>
      <sz val="10"/>
      <color indexed="10"/>
      <name val="Tahoma"/>
      <family val="2"/>
    </font>
    <font>
      <b/>
      <sz val="8"/>
      <color indexed="8"/>
      <name val="Tahoma"/>
      <family val="2"/>
    </font>
    <font>
      <b/>
      <sz val="8"/>
      <color indexed="9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8"/>
      <color indexed="8"/>
      <name val="Tahoma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12"/>
      <color indexed="10"/>
      <name val="Tahoma"/>
      <family val="2"/>
    </font>
    <font>
      <sz val="12"/>
      <name val="Arial Black"/>
      <family val="2"/>
    </font>
    <font>
      <sz val="11"/>
      <name val="Arial Black"/>
      <family val="2"/>
    </font>
    <font>
      <b/>
      <sz val="8"/>
      <color indexed="12"/>
      <name val="Arial"/>
      <family val="2"/>
    </font>
    <font>
      <b/>
      <sz val="10"/>
      <color indexed="10"/>
      <name val="Arial"/>
      <family val="2"/>
    </font>
    <font>
      <b/>
      <i/>
      <sz val="10"/>
      <color indexed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8"/>
      <color rgb="FFFF0000"/>
      <name val="Tahoma"/>
      <family val="2"/>
    </font>
  </fonts>
  <fills count="19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5"/>
      </patternFill>
    </fill>
    <fill>
      <patternFill patternType="solid">
        <fgColor indexed="45"/>
        <bgColor indexed="47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47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50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6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5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59"/>
      </top>
      <bottom/>
      <diagonal/>
    </border>
    <border>
      <left style="thin">
        <color indexed="54"/>
      </left>
      <right/>
      <top style="thin">
        <color indexed="58"/>
      </top>
      <bottom style="thin">
        <color indexed="54"/>
      </bottom>
      <diagonal/>
    </border>
    <border>
      <left/>
      <right/>
      <top style="thin">
        <color indexed="58"/>
      </top>
      <bottom style="thin">
        <color indexed="54"/>
      </bottom>
      <diagonal/>
    </border>
    <border>
      <left/>
      <right style="thin">
        <color indexed="54"/>
      </right>
      <top style="thin">
        <color indexed="58"/>
      </top>
      <bottom style="thin">
        <color indexed="54"/>
      </bottom>
      <diagonal/>
    </border>
    <border>
      <left style="thin">
        <color indexed="54"/>
      </left>
      <right/>
      <top/>
      <bottom style="thin">
        <color indexed="54"/>
      </bottom>
      <diagonal/>
    </border>
    <border>
      <left/>
      <right/>
      <top/>
      <bottom style="thin">
        <color indexed="54"/>
      </bottom>
      <diagonal/>
    </border>
    <border>
      <left/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/>
      <top/>
      <bottom/>
      <diagonal/>
    </border>
    <border>
      <left/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 style="thin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 style="thin">
        <color indexed="5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 style="thin">
        <color indexed="54"/>
      </left>
      <right style="thin">
        <color indexed="54"/>
      </right>
      <top/>
      <bottom style="thin">
        <color indexed="58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 style="medium">
        <color indexed="58"/>
      </left>
      <right style="medium">
        <color indexed="58"/>
      </right>
      <top style="medium">
        <color indexed="58"/>
      </top>
      <bottom style="medium">
        <color indexed="58"/>
      </bottom>
      <diagonal/>
    </border>
    <border>
      <left/>
      <right/>
      <top style="thin">
        <color indexed="59"/>
      </top>
      <bottom style="thin">
        <color indexed="58"/>
      </bottom>
      <diagonal/>
    </border>
    <border>
      <left style="thin">
        <color indexed="54"/>
      </left>
      <right style="thin">
        <color indexed="54"/>
      </right>
      <top style="thin">
        <color indexed="58"/>
      </top>
      <bottom style="thin">
        <color indexed="54"/>
      </bottom>
      <diagonal/>
    </border>
  </borders>
  <cellStyleXfs count="2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0" fontId="64" fillId="0" borderId="0" applyFill="0" applyBorder="0" applyAlignment="0" applyProtection="0"/>
    <xf numFmtId="0" fontId="10" fillId="8" borderId="0" applyNumberFormat="0" applyBorder="0" applyAlignment="0" applyProtection="0"/>
    <xf numFmtId="0" fontId="11" fillId="8" borderId="1" applyNumberFormat="0" applyAlignment="0" applyProtection="0"/>
    <xf numFmtId="9" fontId="64" fillId="0" borderId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3" applyNumberFormat="0" applyFill="0" applyAlignment="0" applyProtection="0"/>
    <xf numFmtId="164" fontId="64" fillId="0" borderId="0" applyFill="0" applyBorder="0" applyAlignment="0" applyProtection="0"/>
    <xf numFmtId="0" fontId="3" fillId="0" borderId="0" applyNumberFormat="0" applyFill="0" applyBorder="0" applyAlignment="0" applyProtection="0"/>
  </cellStyleXfs>
  <cellXfs count="516">
    <xf numFmtId="0" fontId="0" fillId="0" borderId="0" xfId="0"/>
    <xf numFmtId="165" fontId="14" fillId="9" borderId="0" xfId="21" applyNumberFormat="1" applyFont="1" applyFill="1" applyBorder="1" applyAlignment="1" applyProtection="1">
      <alignment horizontal="left"/>
    </xf>
    <xf numFmtId="0" fontId="15" fillId="9" borderId="0" xfId="0" applyFont="1" applyFill="1" applyBorder="1" applyAlignment="1">
      <alignment horizontal="center"/>
    </xf>
    <xf numFmtId="165" fontId="14" fillId="9" borderId="0" xfId="21" applyNumberFormat="1" applyFont="1" applyFill="1" applyBorder="1" applyAlignment="1" applyProtection="1">
      <alignment horizontal="center"/>
    </xf>
    <xf numFmtId="9" fontId="15" fillId="9" borderId="0" xfId="0" applyNumberFormat="1" applyFont="1" applyFill="1" applyAlignment="1">
      <alignment horizontal="center"/>
    </xf>
    <xf numFmtId="0" fontId="15" fillId="9" borderId="0" xfId="0" applyFont="1" applyFill="1" applyAlignment="1">
      <alignment horizontal="center"/>
    </xf>
    <xf numFmtId="165" fontId="15" fillId="9" borderId="0" xfId="21" applyNumberFormat="1" applyFont="1" applyFill="1" applyBorder="1" applyAlignment="1" applyProtection="1">
      <alignment horizontal="center"/>
    </xf>
    <xf numFmtId="0" fontId="15" fillId="9" borderId="0" xfId="0" applyFont="1" applyFill="1"/>
    <xf numFmtId="165" fontId="16" fillId="9" borderId="0" xfId="21" applyNumberFormat="1" applyFont="1" applyFill="1" applyBorder="1" applyAlignment="1" applyProtection="1">
      <alignment horizontal="center"/>
    </xf>
    <xf numFmtId="0" fontId="17" fillId="9" borderId="0" xfId="0" applyFont="1" applyFill="1" applyProtection="1">
      <protection hidden="1"/>
    </xf>
    <xf numFmtId="0" fontId="0" fillId="9" borderId="0" xfId="0" applyFill="1" applyBorder="1"/>
    <xf numFmtId="0" fontId="0" fillId="9" borderId="0" xfId="0" applyFill="1" applyBorder="1" applyAlignment="1">
      <alignment horizontal="center"/>
    </xf>
    <xf numFmtId="0" fontId="0" fillId="9" borderId="0" xfId="0" applyFill="1"/>
    <xf numFmtId="165" fontId="18" fillId="9" borderId="0" xfId="21" applyNumberFormat="1" applyFont="1" applyFill="1" applyBorder="1" applyAlignment="1" applyProtection="1">
      <alignment horizontal="right" vertical="center"/>
    </xf>
    <xf numFmtId="14" fontId="19" fillId="9" borderId="0" xfId="0" applyNumberFormat="1" applyFont="1" applyFill="1" applyBorder="1" applyAlignment="1">
      <alignment horizontal="left" vertical="center"/>
    </xf>
    <xf numFmtId="0" fontId="20" fillId="9" borderId="0" xfId="0" applyNumberFormat="1" applyFont="1" applyFill="1" applyBorder="1" applyAlignment="1" applyProtection="1">
      <alignment horizontal="left"/>
      <protection hidden="1"/>
    </xf>
    <xf numFmtId="165" fontId="20" fillId="9" borderId="0" xfId="21" applyNumberFormat="1" applyFont="1" applyFill="1" applyBorder="1" applyAlignment="1" applyProtection="1">
      <alignment horizontal="left"/>
      <protection hidden="1"/>
    </xf>
    <xf numFmtId="165" fontId="20" fillId="9" borderId="0" xfId="21" applyNumberFormat="1" applyFont="1" applyFill="1" applyBorder="1" applyAlignment="1" applyProtection="1">
      <alignment horizontal="center"/>
      <protection hidden="1"/>
    </xf>
    <xf numFmtId="0" fontId="20" fillId="9" borderId="0" xfId="0" applyFont="1" applyFill="1" applyBorder="1" applyAlignment="1" applyProtection="1">
      <alignment horizontal="center"/>
      <protection hidden="1"/>
    </xf>
    <xf numFmtId="165" fontId="16" fillId="9" borderId="0" xfId="21" applyNumberFormat="1" applyFont="1" applyFill="1" applyBorder="1" applyAlignment="1" applyProtection="1">
      <alignment horizontal="left"/>
      <protection locked="0"/>
    </xf>
    <xf numFmtId="0" fontId="15" fillId="9" borderId="0" xfId="0" applyFont="1" applyFill="1" applyBorder="1" applyAlignment="1" applyProtection="1">
      <alignment horizontal="center"/>
      <protection locked="0"/>
    </xf>
    <xf numFmtId="165" fontId="21" fillId="9" borderId="0" xfId="21" applyNumberFormat="1" applyFont="1" applyFill="1" applyBorder="1" applyAlignment="1" applyProtection="1">
      <alignment horizontal="right"/>
      <protection locked="0"/>
    </xf>
    <xf numFmtId="0" fontId="23" fillId="9" borderId="0" xfId="0" applyFont="1" applyFill="1" applyBorder="1" applyAlignment="1" applyProtection="1">
      <alignment horizontal="center"/>
      <protection locked="0"/>
    </xf>
    <xf numFmtId="165" fontId="16" fillId="9" borderId="0" xfId="21" applyNumberFormat="1" applyFont="1" applyFill="1" applyBorder="1" applyAlignment="1" applyProtection="1">
      <alignment horizontal="center"/>
      <protection locked="0"/>
    </xf>
    <xf numFmtId="165" fontId="17" fillId="9" borderId="0" xfId="21" applyNumberFormat="1" applyFont="1" applyFill="1" applyBorder="1" applyAlignment="1" applyProtection="1">
      <alignment horizontal="center"/>
      <protection locked="0"/>
    </xf>
    <xf numFmtId="165" fontId="15" fillId="9" borderId="0" xfId="21" applyNumberFormat="1" applyFont="1" applyFill="1" applyBorder="1" applyAlignment="1" applyProtection="1">
      <alignment horizontal="center"/>
      <protection locked="0"/>
    </xf>
    <xf numFmtId="0" fontId="15" fillId="9" borderId="0" xfId="0" applyFont="1" applyFill="1" applyAlignment="1" applyProtection="1">
      <alignment horizontal="center"/>
      <protection locked="0"/>
    </xf>
    <xf numFmtId="0" fontId="15" fillId="9" borderId="0" xfId="0" applyFont="1" applyFill="1" applyProtection="1">
      <protection locked="0"/>
    </xf>
    <xf numFmtId="9" fontId="15" fillId="9" borderId="0" xfId="0" applyNumberFormat="1" applyFont="1" applyFill="1" applyBorder="1" applyAlignment="1">
      <alignment horizontal="center"/>
    </xf>
    <xf numFmtId="0" fontId="20" fillId="9" borderId="4" xfId="0" applyFont="1" applyFill="1" applyBorder="1" applyAlignment="1" applyProtection="1">
      <alignment horizontal="center" vertical="center"/>
      <protection locked="0"/>
    </xf>
    <xf numFmtId="0" fontId="20" fillId="9" borderId="0" xfId="0" applyFont="1" applyFill="1" applyBorder="1" applyAlignment="1" applyProtection="1">
      <alignment horizontal="center"/>
      <protection locked="0"/>
    </xf>
    <xf numFmtId="0" fontId="20" fillId="9" borderId="0" xfId="0" applyFont="1" applyFill="1" applyBorder="1" applyAlignment="1" applyProtection="1">
      <alignment horizontal="center" vertical="center"/>
      <protection locked="0"/>
    </xf>
    <xf numFmtId="0" fontId="15" fillId="9" borderId="0" xfId="0" applyFont="1" applyFill="1" applyBorder="1"/>
    <xf numFmtId="0" fontId="20" fillId="9" borderId="5" xfId="0" applyFont="1" applyFill="1" applyBorder="1" applyAlignment="1" applyProtection="1">
      <alignment horizontal="center" vertical="center" wrapText="1"/>
      <protection locked="0"/>
    </xf>
    <xf numFmtId="165" fontId="20" fillId="9" borderId="5" xfId="21" applyNumberFormat="1" applyFont="1" applyFill="1" applyBorder="1" applyAlignment="1" applyProtection="1">
      <alignment horizontal="right" vertical="top"/>
      <protection locked="0"/>
    </xf>
    <xf numFmtId="9" fontId="24" fillId="9" borderId="5" xfId="0" applyNumberFormat="1" applyFont="1" applyFill="1" applyBorder="1" applyAlignment="1" applyProtection="1">
      <alignment horizontal="center" vertical="top"/>
      <protection locked="0"/>
    </xf>
    <xf numFmtId="2" fontId="24" fillId="9" borderId="0" xfId="0" applyNumberFormat="1" applyFont="1" applyFill="1" applyBorder="1" applyAlignment="1" applyProtection="1">
      <alignment horizontal="right" vertical="top"/>
      <protection locked="0"/>
    </xf>
    <xf numFmtId="165" fontId="24" fillId="9" borderId="0" xfId="21" applyNumberFormat="1" applyFont="1" applyFill="1" applyBorder="1" applyAlignment="1" applyProtection="1">
      <alignment horizontal="right" vertical="top"/>
      <protection locked="0"/>
    </xf>
    <xf numFmtId="165" fontId="24" fillId="9" borderId="5" xfId="21" applyNumberFormat="1" applyFont="1" applyFill="1" applyBorder="1" applyAlignment="1" applyProtection="1">
      <alignment horizontal="right" vertical="top"/>
      <protection locked="0"/>
    </xf>
    <xf numFmtId="165" fontId="20" fillId="9" borderId="5" xfId="21" applyNumberFormat="1" applyFont="1" applyFill="1" applyBorder="1" applyAlignment="1" applyProtection="1">
      <alignment horizontal="right" vertical="top" wrapText="1"/>
      <protection locked="0"/>
    </xf>
    <xf numFmtId="2" fontId="24" fillId="9" borderId="5" xfId="0" applyNumberFormat="1" applyFont="1" applyFill="1" applyBorder="1" applyAlignment="1" applyProtection="1">
      <alignment horizontal="center" vertical="top"/>
      <protection locked="0"/>
    </xf>
    <xf numFmtId="49" fontId="24" fillId="9" borderId="0" xfId="0" applyNumberFormat="1" applyFont="1" applyFill="1" applyBorder="1" applyAlignment="1" applyProtection="1">
      <alignment horizontal="right" vertical="top"/>
      <protection locked="0"/>
    </xf>
    <xf numFmtId="165" fontId="25" fillId="9" borderId="6" xfId="21" applyNumberFormat="1" applyFont="1" applyFill="1" applyBorder="1" applyAlignment="1" applyProtection="1">
      <alignment horizontal="left"/>
    </xf>
    <xf numFmtId="0" fontId="26" fillId="9" borderId="6" xfId="0" applyFont="1" applyFill="1" applyBorder="1" applyAlignment="1">
      <alignment horizontal="center"/>
    </xf>
    <xf numFmtId="165" fontId="26" fillId="9" borderId="7" xfId="21" applyNumberFormat="1" applyFont="1" applyFill="1" applyBorder="1" applyAlignment="1" applyProtection="1">
      <alignment horizontal="right"/>
      <protection locked="0"/>
    </xf>
    <xf numFmtId="9" fontId="15" fillId="9" borderId="7" xfId="0" applyNumberFormat="1" applyFont="1" applyFill="1" applyBorder="1" applyAlignment="1" applyProtection="1">
      <alignment horizontal="center" vertical="center"/>
      <protection locked="0"/>
    </xf>
    <xf numFmtId="0" fontId="15" fillId="9" borderId="0" xfId="0" applyFont="1" applyFill="1" applyBorder="1" applyAlignment="1" applyProtection="1">
      <alignment horizontal="right"/>
      <protection locked="0"/>
    </xf>
    <xf numFmtId="165" fontId="15" fillId="9" borderId="7" xfId="21" applyNumberFormat="1" applyFont="1" applyFill="1" applyBorder="1" applyAlignment="1" applyProtection="1">
      <alignment horizontal="right"/>
      <protection locked="0"/>
    </xf>
    <xf numFmtId="49" fontId="15" fillId="9" borderId="0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ont="1" applyBorder="1"/>
    <xf numFmtId="165" fontId="25" fillId="9" borderId="0" xfId="21" applyNumberFormat="1" applyFont="1" applyFill="1" applyBorder="1" applyAlignment="1" applyProtection="1">
      <alignment horizontal="left"/>
      <protection hidden="1"/>
    </xf>
    <xf numFmtId="0" fontId="26" fillId="9" borderId="0" xfId="0" applyFont="1" applyFill="1" applyBorder="1" applyAlignment="1" applyProtection="1">
      <alignment horizontal="center"/>
      <protection hidden="1"/>
    </xf>
    <xf numFmtId="166" fontId="25" fillId="9" borderId="0" xfId="21" applyNumberFormat="1" applyFont="1" applyFill="1" applyBorder="1" applyAlignment="1" applyProtection="1">
      <alignment horizontal="center"/>
      <protection hidden="1"/>
    </xf>
    <xf numFmtId="3" fontId="15" fillId="9" borderId="0" xfId="16" applyNumberFormat="1" applyFont="1" applyFill="1" applyBorder="1" applyAlignment="1" applyProtection="1">
      <alignment horizontal="center"/>
      <protection hidden="1"/>
    </xf>
    <xf numFmtId="3" fontId="15" fillId="9" borderId="0" xfId="0" applyNumberFormat="1" applyFont="1" applyFill="1" applyBorder="1" applyAlignment="1" applyProtection="1">
      <alignment horizontal="center"/>
      <protection hidden="1"/>
    </xf>
    <xf numFmtId="3" fontId="27" fillId="9" borderId="0" xfId="0" applyNumberFormat="1" applyFont="1" applyFill="1" applyBorder="1" applyAlignment="1" applyProtection="1">
      <alignment horizontal="center"/>
      <protection hidden="1"/>
    </xf>
    <xf numFmtId="167" fontId="14" fillId="9" borderId="0" xfId="21" applyNumberFormat="1" applyFont="1" applyFill="1" applyBorder="1" applyAlignment="1" applyProtection="1">
      <alignment horizontal="center"/>
      <protection hidden="1"/>
    </xf>
    <xf numFmtId="3" fontId="14" fillId="9" borderId="0" xfId="21" applyNumberFormat="1" applyFont="1" applyFill="1" applyBorder="1" applyAlignment="1" applyProtection="1">
      <alignment horizontal="center"/>
      <protection hidden="1"/>
    </xf>
    <xf numFmtId="168" fontId="26" fillId="9" borderId="0" xfId="21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Border="1" applyProtection="1">
      <protection hidden="1"/>
    </xf>
    <xf numFmtId="165" fontId="25" fillId="9" borderId="6" xfId="21" applyNumberFormat="1" applyFont="1" applyFill="1" applyBorder="1" applyAlignment="1" applyProtection="1">
      <alignment horizontal="left"/>
      <protection hidden="1"/>
    </xf>
    <xf numFmtId="0" fontId="26" fillId="9" borderId="6" xfId="0" applyFont="1" applyFill="1" applyBorder="1" applyAlignment="1" applyProtection="1">
      <alignment horizontal="center"/>
      <protection hidden="1"/>
    </xf>
    <xf numFmtId="166" fontId="25" fillId="9" borderId="6" xfId="21" applyNumberFormat="1" applyFont="1" applyFill="1" applyBorder="1" applyAlignment="1" applyProtection="1">
      <alignment horizontal="center"/>
      <protection hidden="1"/>
    </xf>
    <xf numFmtId="3" fontId="15" fillId="9" borderId="6" xfId="16" applyNumberFormat="1" applyFont="1" applyFill="1" applyBorder="1" applyAlignment="1" applyProtection="1">
      <alignment horizontal="center"/>
      <protection hidden="1"/>
    </xf>
    <xf numFmtId="3" fontId="15" fillId="9" borderId="6" xfId="0" applyNumberFormat="1" applyFont="1" applyFill="1" applyBorder="1" applyAlignment="1" applyProtection="1">
      <alignment horizontal="center"/>
      <protection hidden="1"/>
    </xf>
    <xf numFmtId="168" fontId="26" fillId="9" borderId="6" xfId="21" applyNumberFormat="1" applyFont="1" applyFill="1" applyBorder="1" applyAlignment="1" applyProtection="1">
      <alignment horizontal="center"/>
      <protection hidden="1"/>
    </xf>
    <xf numFmtId="165" fontId="28" fillId="9" borderId="7" xfId="21" applyNumberFormat="1" applyFont="1" applyFill="1" applyBorder="1" applyAlignment="1" applyProtection="1">
      <alignment horizontal="left"/>
      <protection hidden="1"/>
    </xf>
    <xf numFmtId="0" fontId="20" fillId="9" borderId="7" xfId="0" applyFont="1" applyFill="1" applyBorder="1" applyAlignment="1" applyProtection="1">
      <alignment horizontal="center"/>
      <protection hidden="1"/>
    </xf>
    <xf numFmtId="166" fontId="28" fillId="9" borderId="7" xfId="21" applyNumberFormat="1" applyFont="1" applyFill="1" applyBorder="1" applyAlignment="1" applyProtection="1">
      <alignment horizontal="center"/>
      <protection hidden="1"/>
    </xf>
    <xf numFmtId="3" fontId="17" fillId="9" borderId="7" xfId="16" applyNumberFormat="1" applyFont="1" applyFill="1" applyBorder="1" applyAlignment="1" applyProtection="1">
      <alignment horizontal="center"/>
      <protection hidden="1"/>
    </xf>
    <xf numFmtId="3" fontId="17" fillId="9" borderId="7" xfId="0" applyNumberFormat="1" applyFont="1" applyFill="1" applyBorder="1" applyAlignment="1" applyProtection="1">
      <alignment horizontal="center"/>
      <protection hidden="1"/>
    </xf>
    <xf numFmtId="3" fontId="24" fillId="9" borderId="4" xfId="0" applyNumberFormat="1" applyFont="1" applyFill="1" applyBorder="1" applyAlignment="1" applyProtection="1">
      <alignment horizontal="center"/>
      <protection hidden="1"/>
    </xf>
    <xf numFmtId="3" fontId="16" fillId="9" borderId="4" xfId="21" applyNumberFormat="1" applyFont="1" applyFill="1" applyBorder="1" applyAlignment="1" applyProtection="1">
      <alignment horizontal="center"/>
      <protection hidden="1"/>
    </xf>
    <xf numFmtId="3" fontId="24" fillId="9" borderId="0" xfId="0" applyNumberFormat="1" applyFont="1" applyFill="1" applyBorder="1" applyAlignment="1" applyProtection="1">
      <alignment horizontal="center"/>
      <protection hidden="1"/>
    </xf>
    <xf numFmtId="168" fontId="28" fillId="9" borderId="7" xfId="21" applyNumberFormat="1" applyFont="1" applyFill="1" applyBorder="1" applyAlignment="1" applyProtection="1">
      <alignment horizontal="center"/>
      <protection hidden="1"/>
    </xf>
    <xf numFmtId="0" fontId="29" fillId="9" borderId="0" xfId="0" applyFont="1" applyFill="1" applyBorder="1" applyProtection="1">
      <protection hidden="1"/>
    </xf>
    <xf numFmtId="166" fontId="25" fillId="9" borderId="0" xfId="21" applyNumberFormat="1" applyFont="1" applyFill="1" applyBorder="1" applyAlignment="1" applyProtection="1">
      <alignment horizontal="center"/>
    </xf>
    <xf numFmtId="165" fontId="28" fillId="9" borderId="4" xfId="21" applyNumberFormat="1" applyFont="1" applyFill="1" applyBorder="1" applyAlignment="1" applyProtection="1">
      <alignment horizontal="left"/>
      <protection hidden="1"/>
    </xf>
    <xf numFmtId="0" fontId="20" fillId="9" borderId="4" xfId="0" applyFont="1" applyFill="1" applyBorder="1" applyAlignment="1" applyProtection="1">
      <alignment horizontal="center"/>
      <protection hidden="1"/>
    </xf>
    <xf numFmtId="166" fontId="28" fillId="9" borderId="4" xfId="21" applyNumberFormat="1" applyFont="1" applyFill="1" applyBorder="1" applyAlignment="1" applyProtection="1">
      <alignment horizontal="center"/>
      <protection hidden="1"/>
    </xf>
    <xf numFmtId="3" fontId="17" fillId="9" borderId="4" xfId="16" applyNumberFormat="1" applyFont="1" applyFill="1" applyBorder="1" applyAlignment="1" applyProtection="1">
      <alignment horizontal="center"/>
      <protection hidden="1"/>
    </xf>
    <xf numFmtId="3" fontId="17" fillId="9" borderId="4" xfId="0" applyNumberFormat="1" applyFont="1" applyFill="1" applyBorder="1" applyAlignment="1" applyProtection="1">
      <alignment horizontal="center"/>
      <protection hidden="1"/>
    </xf>
    <xf numFmtId="168" fontId="28" fillId="9" borderId="4" xfId="21" applyNumberFormat="1" applyFont="1" applyFill="1" applyBorder="1" applyAlignment="1" applyProtection="1">
      <alignment horizontal="center"/>
      <protection hidden="1"/>
    </xf>
    <xf numFmtId="3" fontId="24" fillId="9" borderId="4" xfId="21" applyNumberFormat="1" applyFont="1" applyFill="1" applyBorder="1" applyAlignment="1" applyProtection="1">
      <alignment horizontal="center"/>
      <protection hidden="1"/>
    </xf>
    <xf numFmtId="0" fontId="0" fillId="10" borderId="0" xfId="0" applyFont="1" applyFill="1"/>
    <xf numFmtId="165" fontId="30" fillId="9" borderId="0" xfId="21" applyNumberFormat="1" applyFont="1" applyFill="1" applyBorder="1" applyAlignment="1" applyProtection="1">
      <alignment horizontal="left"/>
      <protection hidden="1"/>
    </xf>
    <xf numFmtId="0" fontId="26" fillId="9" borderId="0" xfId="0" applyFont="1" applyFill="1" applyBorder="1" applyAlignment="1">
      <alignment horizontal="center"/>
    </xf>
    <xf numFmtId="3" fontId="14" fillId="9" borderId="0" xfId="21" applyNumberFormat="1" applyFont="1" applyFill="1" applyBorder="1" applyAlignment="1" applyProtection="1">
      <alignment horizontal="center"/>
    </xf>
    <xf numFmtId="3" fontId="27" fillId="9" borderId="0" xfId="0" applyNumberFormat="1" applyFont="1" applyFill="1" applyBorder="1" applyAlignment="1">
      <alignment horizontal="center"/>
    </xf>
    <xf numFmtId="3" fontId="0" fillId="0" borderId="0" xfId="0" applyNumberFormat="1"/>
    <xf numFmtId="165" fontId="25" fillId="9" borderId="0" xfId="21" applyNumberFormat="1" applyFont="1" applyFill="1" applyBorder="1" applyAlignment="1" applyProtection="1">
      <alignment horizontal="left"/>
    </xf>
    <xf numFmtId="165" fontId="25" fillId="9" borderId="7" xfId="21" applyNumberFormat="1" applyFont="1" applyFill="1" applyBorder="1" applyAlignment="1" applyProtection="1">
      <alignment horizontal="left"/>
    </xf>
    <xf numFmtId="0" fontId="26" fillId="9" borderId="7" xfId="0" applyFont="1" applyFill="1" applyBorder="1" applyAlignment="1">
      <alignment horizontal="center"/>
    </xf>
    <xf numFmtId="166" fontId="25" fillId="9" borderId="7" xfId="21" applyNumberFormat="1" applyFont="1" applyFill="1" applyBorder="1" applyAlignment="1" applyProtection="1">
      <alignment horizontal="center"/>
      <protection hidden="1"/>
    </xf>
    <xf numFmtId="3" fontId="15" fillId="9" borderId="7" xfId="16" applyNumberFormat="1" applyFont="1" applyFill="1" applyBorder="1" applyAlignment="1" applyProtection="1">
      <alignment horizontal="center"/>
      <protection hidden="1"/>
    </xf>
    <xf numFmtId="3" fontId="15" fillId="9" borderId="7" xfId="0" applyNumberFormat="1" applyFont="1" applyFill="1" applyBorder="1" applyAlignment="1" applyProtection="1">
      <alignment horizontal="center"/>
      <protection hidden="1"/>
    </xf>
    <xf numFmtId="3" fontId="27" fillId="9" borderId="7" xfId="0" applyNumberFormat="1" applyFont="1" applyFill="1" applyBorder="1" applyAlignment="1" applyProtection="1">
      <alignment horizontal="center"/>
      <protection hidden="1"/>
    </xf>
    <xf numFmtId="167" fontId="14" fillId="9" borderId="6" xfId="21" applyNumberFormat="1" applyFont="1" applyFill="1" applyBorder="1" applyAlignment="1" applyProtection="1">
      <alignment horizontal="center"/>
      <protection hidden="1"/>
    </xf>
    <xf numFmtId="3" fontId="14" fillId="9" borderId="7" xfId="21" applyNumberFormat="1" applyFont="1" applyFill="1" applyBorder="1" applyAlignment="1" applyProtection="1">
      <alignment horizontal="center"/>
    </xf>
    <xf numFmtId="3" fontId="27" fillId="9" borderId="7" xfId="0" applyNumberFormat="1" applyFont="1" applyFill="1" applyBorder="1" applyAlignment="1">
      <alignment horizontal="center"/>
    </xf>
    <xf numFmtId="168" fontId="26" fillId="9" borderId="7" xfId="21" applyNumberFormat="1" applyFont="1" applyFill="1" applyBorder="1" applyAlignment="1" applyProtection="1">
      <alignment horizontal="center"/>
      <protection hidden="1"/>
    </xf>
    <xf numFmtId="0" fontId="31" fillId="9" borderId="0" xfId="0" applyFont="1" applyFill="1" applyBorder="1" applyAlignment="1" applyProtection="1">
      <alignment horizontal="left" vertical="center"/>
    </xf>
    <xf numFmtId="165" fontId="32" fillId="9" borderId="0" xfId="21" applyNumberFormat="1" applyFont="1" applyFill="1" applyBorder="1" applyAlignment="1" applyProtection="1">
      <alignment horizontal="center"/>
    </xf>
    <xf numFmtId="0" fontId="0" fillId="9" borderId="0" xfId="0" applyFill="1" applyProtection="1">
      <protection hidden="1"/>
    </xf>
    <xf numFmtId="0" fontId="15" fillId="9" borderId="0" xfId="0" applyFont="1" applyFill="1" applyProtection="1">
      <protection hidden="1"/>
    </xf>
    <xf numFmtId="9" fontId="15" fillId="9" borderId="0" xfId="0" applyNumberFormat="1" applyFont="1" applyFill="1" applyProtection="1">
      <protection hidden="1"/>
    </xf>
    <xf numFmtId="0" fontId="20" fillId="9" borderId="0" xfId="0" applyNumberFormat="1" applyFont="1" applyFill="1" applyAlignment="1" applyProtection="1">
      <alignment horizontal="left"/>
      <protection hidden="1"/>
    </xf>
    <xf numFmtId="9" fontId="15" fillId="9" borderId="0" xfId="0" applyNumberFormat="1" applyFont="1" applyFill="1" applyProtection="1">
      <protection locked="0"/>
    </xf>
    <xf numFmtId="0" fontId="15" fillId="9" borderId="0" xfId="0" applyFont="1" applyFill="1" applyBorder="1" applyProtection="1">
      <protection locked="0"/>
    </xf>
    <xf numFmtId="0" fontId="0" fillId="9" borderId="0" xfId="0" applyFont="1" applyFill="1" applyProtection="1">
      <protection locked="0"/>
    </xf>
    <xf numFmtId="0" fontId="0" fillId="9" borderId="0" xfId="0" applyFont="1" applyFill="1" applyAlignment="1" applyProtection="1">
      <alignment horizontal="left"/>
      <protection locked="0"/>
    </xf>
    <xf numFmtId="9" fontId="33" fillId="0" borderId="0" xfId="0" applyNumberFormat="1" applyFont="1" applyFill="1" applyBorder="1" applyAlignment="1" applyProtection="1">
      <alignment horizontal="right"/>
      <protection locked="0"/>
    </xf>
    <xf numFmtId="0" fontId="35" fillId="9" borderId="0" xfId="0" applyFont="1" applyFill="1" applyBorder="1" applyProtection="1">
      <protection locked="0"/>
    </xf>
    <xf numFmtId="0" fontId="0" fillId="9" borderId="0" xfId="0" applyFill="1" applyProtection="1">
      <protection locked="0"/>
    </xf>
    <xf numFmtId="0" fontId="34" fillId="9" borderId="0" xfId="0" applyFont="1" applyFill="1" applyProtection="1">
      <protection hidden="1"/>
    </xf>
    <xf numFmtId="0" fontId="36" fillId="9" borderId="0" xfId="0" applyFont="1" applyFill="1" applyProtection="1">
      <protection hidden="1"/>
    </xf>
    <xf numFmtId="0" fontId="37" fillId="9" borderId="0" xfId="0" applyFont="1" applyFill="1" applyProtection="1">
      <protection hidden="1"/>
    </xf>
    <xf numFmtId="0" fontId="38" fillId="9" borderId="0" xfId="0" applyFont="1" applyFill="1" applyProtection="1">
      <protection hidden="1"/>
    </xf>
    <xf numFmtId="3" fontId="37" fillId="9" borderId="0" xfId="0" applyNumberFormat="1" applyFont="1" applyFill="1" applyBorder="1" applyAlignment="1" applyProtection="1">
      <alignment horizontal="right" vertical="center"/>
      <protection hidden="1"/>
    </xf>
    <xf numFmtId="0" fontId="0" fillId="9" borderId="5" xfId="0" applyFill="1" applyBorder="1" applyProtection="1">
      <protection hidden="1"/>
    </xf>
    <xf numFmtId="0" fontId="0" fillId="9" borderId="5" xfId="0" applyFont="1" applyFill="1" applyBorder="1" applyProtection="1">
      <protection hidden="1"/>
    </xf>
    <xf numFmtId="0" fontId="0" fillId="9" borderId="0" xfId="0" applyFill="1" applyBorder="1" applyProtection="1">
      <protection hidden="1"/>
    </xf>
    <xf numFmtId="0" fontId="40" fillId="9" borderId="0" xfId="0" applyFont="1" applyFill="1" applyBorder="1" applyAlignment="1" applyProtection="1">
      <alignment horizontal="center"/>
      <protection hidden="1"/>
    </xf>
    <xf numFmtId="0" fontId="0" fillId="9" borderId="0" xfId="0" applyFont="1" applyFill="1" applyBorder="1" applyProtection="1">
      <protection hidden="1"/>
    </xf>
    <xf numFmtId="1" fontId="0" fillId="7" borderId="0" xfId="16" applyNumberFormat="1" applyFont="1" applyFill="1" applyBorder="1" applyAlignment="1" applyProtection="1">
      <alignment horizontal="center" vertical="center"/>
      <protection hidden="1"/>
    </xf>
    <xf numFmtId="169" fontId="41" fillId="9" borderId="0" xfId="21" applyNumberFormat="1" applyFont="1" applyFill="1" applyBorder="1" applyAlignment="1" applyProtection="1">
      <alignment horizontal="center" vertical="center"/>
      <protection hidden="1"/>
    </xf>
    <xf numFmtId="169" fontId="0" fillId="9" borderId="0" xfId="21" applyNumberFormat="1" applyFont="1" applyFill="1" applyBorder="1" applyAlignment="1" applyProtection="1">
      <alignment horizontal="left" vertical="center"/>
      <protection hidden="1"/>
    </xf>
    <xf numFmtId="169" fontId="43" fillId="9" borderId="0" xfId="21" applyNumberFormat="1" applyFont="1" applyFill="1" applyBorder="1" applyAlignment="1" applyProtection="1">
      <alignment horizontal="left" vertical="center"/>
      <protection hidden="1"/>
    </xf>
    <xf numFmtId="1" fontId="64" fillId="9" borderId="0" xfId="13" applyNumberFormat="1" applyFill="1" applyBorder="1" applyAlignment="1" applyProtection="1">
      <alignment shrinkToFit="1"/>
      <protection hidden="1"/>
    </xf>
    <xf numFmtId="1" fontId="0" fillId="9" borderId="0" xfId="0" applyNumberFormat="1" applyFill="1" applyBorder="1" applyProtection="1">
      <protection hidden="1"/>
    </xf>
    <xf numFmtId="0" fontId="0" fillId="9" borderId="0" xfId="0" applyFill="1" applyAlignment="1" applyProtection="1">
      <alignment shrinkToFit="1"/>
      <protection hidden="1"/>
    </xf>
    <xf numFmtId="1" fontId="0" fillId="9" borderId="0" xfId="0" applyNumberFormat="1" applyFill="1" applyBorder="1" applyAlignment="1" applyProtection="1">
      <alignment shrinkToFit="1"/>
      <protection hidden="1"/>
    </xf>
    <xf numFmtId="1" fontId="64" fillId="9" borderId="0" xfId="13" applyNumberFormat="1" applyFill="1" applyBorder="1" applyAlignment="1" applyProtection="1">
      <alignment horizontal="center" shrinkToFit="1"/>
      <protection hidden="1"/>
    </xf>
    <xf numFmtId="0" fontId="0" fillId="9" borderId="0" xfId="0" applyNumberFormat="1" applyFill="1" applyBorder="1" applyAlignment="1" applyProtection="1">
      <alignment shrinkToFit="1"/>
      <protection hidden="1"/>
    </xf>
    <xf numFmtId="1" fontId="0" fillId="7" borderId="0" xfId="16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>
      <alignment shrinkToFit="1"/>
    </xf>
    <xf numFmtId="0" fontId="0" fillId="9" borderId="8" xfId="0" applyFill="1" applyBorder="1" applyProtection="1">
      <protection hidden="1"/>
    </xf>
    <xf numFmtId="0" fontId="0" fillId="9" borderId="8" xfId="0" applyFill="1" applyBorder="1" applyAlignment="1" applyProtection="1">
      <alignment shrinkToFit="1"/>
      <protection hidden="1"/>
    </xf>
    <xf numFmtId="165" fontId="14" fillId="9" borderId="0" xfId="21" applyNumberFormat="1" applyFont="1" applyFill="1" applyBorder="1" applyAlignment="1" applyProtection="1">
      <alignment horizontal="left"/>
      <protection hidden="1"/>
    </xf>
    <xf numFmtId="165" fontId="44" fillId="9" borderId="0" xfId="21" applyNumberFormat="1" applyFont="1" applyFill="1" applyBorder="1" applyAlignment="1" applyProtection="1">
      <protection hidden="1"/>
    </xf>
    <xf numFmtId="165" fontId="44" fillId="9" borderId="0" xfId="0" applyNumberFormat="1" applyFont="1" applyFill="1" applyBorder="1" applyAlignment="1" applyProtection="1">
      <protection hidden="1"/>
    </xf>
    <xf numFmtId="1" fontId="0" fillId="9" borderId="0" xfId="0" applyNumberFormat="1" applyFont="1" applyFill="1" applyBorder="1" applyProtection="1">
      <protection hidden="1"/>
    </xf>
    <xf numFmtId="165" fontId="14" fillId="9" borderId="0" xfId="21" applyNumberFormat="1" applyFont="1" applyFill="1" applyBorder="1" applyAlignment="1" applyProtection="1">
      <protection hidden="1"/>
    </xf>
    <xf numFmtId="165" fontId="14" fillId="9" borderId="0" xfId="0" applyNumberFormat="1" applyFont="1" applyFill="1" applyBorder="1" applyAlignment="1" applyProtection="1">
      <alignment horizontal="left"/>
      <protection hidden="1"/>
    </xf>
    <xf numFmtId="9" fontId="15" fillId="9" borderId="0" xfId="0" applyNumberFormat="1" applyFont="1" applyFill="1"/>
    <xf numFmtId="0" fontId="45" fillId="9" borderId="0" xfId="0" applyFont="1" applyFill="1"/>
    <xf numFmtId="165" fontId="15" fillId="9" borderId="0" xfId="21" applyNumberFormat="1" applyFont="1" applyFill="1" applyBorder="1" applyAlignment="1" applyProtection="1"/>
    <xf numFmtId="0" fontId="1" fillId="9" borderId="0" xfId="0" applyFont="1" applyFill="1" applyBorder="1"/>
    <xf numFmtId="0" fontId="46" fillId="9" borderId="0" xfId="0" applyFont="1" applyFill="1"/>
    <xf numFmtId="9" fontId="46" fillId="9" borderId="0" xfId="0" applyNumberFormat="1" applyFont="1" applyFill="1"/>
    <xf numFmtId="0" fontId="46" fillId="9" borderId="0" xfId="0" applyFont="1" applyFill="1" applyBorder="1"/>
    <xf numFmtId="0" fontId="47" fillId="9" borderId="0" xfId="0" applyFont="1" applyFill="1"/>
    <xf numFmtId="0" fontId="45" fillId="9" borderId="0" xfId="0" applyFont="1" applyFill="1" applyProtection="1">
      <protection locked="0"/>
    </xf>
    <xf numFmtId="0" fontId="48" fillId="9" borderId="0" xfId="0" applyFont="1" applyFill="1" applyBorder="1" applyAlignment="1" applyProtection="1">
      <alignment horizontal="right"/>
      <protection locked="0"/>
    </xf>
    <xf numFmtId="0" fontId="23" fillId="9" borderId="0" xfId="0" applyFont="1" applyFill="1" applyBorder="1" applyProtection="1">
      <protection locked="0"/>
    </xf>
    <xf numFmtId="9" fontId="49" fillId="9" borderId="0" xfId="0" applyNumberFormat="1" applyFont="1" applyFill="1" applyBorder="1" applyAlignment="1" applyProtection="1">
      <alignment horizontal="right"/>
      <protection locked="0"/>
    </xf>
    <xf numFmtId="9" fontId="15" fillId="9" borderId="0" xfId="0" applyNumberFormat="1" applyFont="1" applyFill="1" applyBorder="1" applyProtection="1">
      <protection locked="0"/>
    </xf>
    <xf numFmtId="9" fontId="17" fillId="9" borderId="0" xfId="0" applyNumberFormat="1" applyFont="1" applyFill="1" applyBorder="1" applyProtection="1">
      <protection locked="0"/>
    </xf>
    <xf numFmtId="0" fontId="17" fillId="9" borderId="0" xfId="0" applyFont="1" applyFill="1" applyBorder="1" applyProtection="1">
      <protection locked="0"/>
    </xf>
    <xf numFmtId="0" fontId="17" fillId="9" borderId="0" xfId="0" applyFont="1" applyFill="1" applyBorder="1"/>
    <xf numFmtId="0" fontId="45" fillId="9" borderId="0" xfId="0" applyFont="1" applyFill="1" applyBorder="1" applyProtection="1">
      <protection locked="0"/>
    </xf>
    <xf numFmtId="9" fontId="15" fillId="9" borderId="0" xfId="0" applyNumberFormat="1" applyFont="1" applyFill="1" applyBorder="1"/>
    <xf numFmtId="0" fontId="45" fillId="9" borderId="0" xfId="0" applyFont="1" applyFill="1" applyBorder="1"/>
    <xf numFmtId="0" fontId="17" fillId="9" borderId="0" xfId="0" applyFont="1" applyFill="1" applyBorder="1" applyAlignment="1" applyProtection="1">
      <alignment horizontal="right"/>
      <protection locked="0"/>
    </xf>
    <xf numFmtId="0" fontId="17" fillId="9" borderId="0" xfId="0" applyFont="1" applyFill="1" applyBorder="1" applyAlignment="1" applyProtection="1">
      <alignment horizontal="center" vertical="center"/>
      <protection locked="0"/>
    </xf>
    <xf numFmtId="0" fontId="51" fillId="9" borderId="0" xfId="0" applyFont="1" applyFill="1" applyBorder="1" applyAlignment="1" applyProtection="1">
      <alignment horizontal="center"/>
      <protection locked="0"/>
    </xf>
    <xf numFmtId="0" fontId="17" fillId="9" borderId="0" xfId="0" applyFont="1" applyFill="1" applyBorder="1" applyAlignment="1" applyProtection="1">
      <alignment horizontal="right" vertical="center"/>
      <protection locked="0"/>
    </xf>
    <xf numFmtId="2" fontId="17" fillId="9" borderId="0" xfId="0" applyNumberFormat="1" applyFont="1" applyFill="1" applyBorder="1" applyAlignment="1" applyProtection="1">
      <alignment horizontal="center" vertical="top"/>
      <protection locked="0"/>
    </xf>
    <xf numFmtId="9" fontId="17" fillId="9" borderId="0" xfId="0" applyNumberFormat="1" applyFont="1" applyFill="1" applyBorder="1" applyAlignment="1" applyProtection="1">
      <alignment horizontal="center" vertical="top"/>
      <protection locked="0"/>
    </xf>
    <xf numFmtId="2" fontId="51" fillId="9" borderId="0" xfId="0" applyNumberFormat="1" applyFont="1" applyFill="1" applyBorder="1" applyAlignment="1" applyProtection="1">
      <alignment horizontal="center" vertical="top"/>
      <protection locked="0"/>
    </xf>
    <xf numFmtId="9" fontId="17" fillId="9" borderId="0" xfId="0" applyNumberFormat="1" applyFont="1" applyFill="1" applyBorder="1" applyAlignment="1" applyProtection="1">
      <alignment horizontal="center" vertical="top" wrapText="1"/>
      <protection locked="0"/>
    </xf>
    <xf numFmtId="49" fontId="17" fillId="9" borderId="0" xfId="0" applyNumberFormat="1" applyFont="1" applyFill="1" applyBorder="1" applyAlignment="1" applyProtection="1">
      <alignment horizontal="center" vertical="top"/>
      <protection locked="0"/>
    </xf>
    <xf numFmtId="165" fontId="17" fillId="9" borderId="7" xfId="21" applyNumberFormat="1" applyFont="1" applyFill="1" applyBorder="1" applyAlignment="1" applyProtection="1">
      <alignment horizontal="center"/>
      <protection locked="0"/>
    </xf>
    <xf numFmtId="9" fontId="17" fillId="9" borderId="7" xfId="0" applyNumberFormat="1" applyFont="1" applyFill="1" applyBorder="1" applyAlignment="1" applyProtection="1">
      <alignment horizontal="center" vertical="center"/>
      <protection locked="0"/>
    </xf>
    <xf numFmtId="0" fontId="17" fillId="9" borderId="0" xfId="0" applyFont="1" applyFill="1" applyBorder="1" applyAlignment="1" applyProtection="1">
      <alignment horizontal="center"/>
      <protection locked="0"/>
    </xf>
    <xf numFmtId="9" fontId="17" fillId="9" borderId="7" xfId="0" applyNumberFormat="1" applyFont="1" applyFill="1" applyBorder="1" applyAlignment="1" applyProtection="1">
      <alignment horizontal="center"/>
      <protection locked="0"/>
    </xf>
    <xf numFmtId="49" fontId="17" fillId="9" borderId="0" xfId="0" applyNumberFormat="1" applyFont="1" applyFill="1" applyBorder="1" applyAlignment="1" applyProtection="1">
      <alignment horizontal="center" vertical="center"/>
      <protection locked="0"/>
    </xf>
    <xf numFmtId="3" fontId="15" fillId="9" borderId="0" xfId="21" applyNumberFormat="1" applyFont="1" applyFill="1" applyBorder="1" applyAlignment="1" applyProtection="1">
      <alignment horizontal="center"/>
      <protection hidden="1"/>
    </xf>
    <xf numFmtId="3" fontId="45" fillId="9" borderId="0" xfId="21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Border="1" applyAlignment="1" applyProtection="1">
      <alignment horizontal="left"/>
      <protection hidden="1"/>
    </xf>
    <xf numFmtId="165" fontId="14" fillId="9" borderId="0" xfId="21" applyNumberFormat="1" applyFont="1" applyFill="1" applyBorder="1" applyAlignment="1" applyProtection="1"/>
    <xf numFmtId="0" fontId="15" fillId="9" borderId="4" xfId="0" applyFont="1" applyFill="1" applyBorder="1" applyProtection="1">
      <protection hidden="1"/>
    </xf>
    <xf numFmtId="3" fontId="15" fillId="9" borderId="4" xfId="21" applyNumberFormat="1" applyFont="1" applyFill="1" applyBorder="1" applyAlignment="1" applyProtection="1">
      <alignment horizontal="center"/>
      <protection hidden="1"/>
    </xf>
    <xf numFmtId="3" fontId="15" fillId="9" borderId="4" xfId="0" applyNumberFormat="1" applyFont="1" applyFill="1" applyBorder="1" applyAlignment="1" applyProtection="1">
      <alignment horizontal="center"/>
      <protection hidden="1"/>
    </xf>
    <xf numFmtId="3" fontId="45" fillId="9" borderId="4" xfId="21" applyNumberFormat="1" applyFont="1" applyFill="1" applyBorder="1" applyAlignment="1" applyProtection="1">
      <alignment horizontal="center"/>
      <protection hidden="1"/>
    </xf>
    <xf numFmtId="3" fontId="15" fillId="9" borderId="4" xfId="16" applyNumberFormat="1" applyFont="1" applyFill="1" applyBorder="1" applyAlignment="1" applyProtection="1">
      <alignment horizontal="center"/>
      <protection hidden="1"/>
    </xf>
    <xf numFmtId="0" fontId="17" fillId="9" borderId="0" xfId="0" applyFont="1" applyFill="1" applyBorder="1" applyProtection="1">
      <protection hidden="1"/>
    </xf>
    <xf numFmtId="0" fontId="50" fillId="9" borderId="4" xfId="0" applyFont="1" applyFill="1" applyBorder="1" applyProtection="1">
      <protection hidden="1"/>
    </xf>
    <xf numFmtId="3" fontId="50" fillId="9" borderId="4" xfId="21" applyNumberFormat="1" applyFont="1" applyFill="1" applyBorder="1" applyAlignment="1" applyProtection="1">
      <alignment horizontal="center"/>
      <protection hidden="1"/>
    </xf>
    <xf numFmtId="3" fontId="50" fillId="9" borderId="0" xfId="0" applyNumberFormat="1" applyFont="1" applyFill="1" applyBorder="1" applyAlignment="1" applyProtection="1">
      <alignment horizontal="center"/>
      <protection hidden="1"/>
    </xf>
    <xf numFmtId="3" fontId="51" fillId="9" borderId="4" xfId="21" applyNumberFormat="1" applyFont="1" applyFill="1" applyBorder="1" applyAlignment="1" applyProtection="1">
      <alignment horizontal="center"/>
      <protection hidden="1"/>
    </xf>
    <xf numFmtId="0" fontId="50" fillId="9" borderId="0" xfId="0" applyFont="1" applyFill="1" applyBorder="1" applyProtection="1">
      <protection hidden="1"/>
    </xf>
    <xf numFmtId="0" fontId="34" fillId="9" borderId="0" xfId="0" applyFont="1" applyFill="1" applyBorder="1" applyAlignment="1" applyProtection="1">
      <alignment horizontal="left" vertical="center"/>
    </xf>
    <xf numFmtId="0" fontId="34" fillId="9" borderId="0" xfId="0" applyFont="1" applyFill="1"/>
    <xf numFmtId="0" fontId="4" fillId="9" borderId="0" xfId="0" applyFont="1" applyFill="1"/>
    <xf numFmtId="0" fontId="0" fillId="9" borderId="0" xfId="0" applyFont="1" applyFill="1" applyBorder="1" applyAlignment="1">
      <alignment horizontal="left"/>
    </xf>
    <xf numFmtId="3" fontId="25" fillId="9" borderId="0" xfId="0" applyNumberFormat="1" applyFont="1" applyFill="1" applyBorder="1" applyAlignment="1">
      <alignment horizontal="right" vertical="center"/>
    </xf>
    <xf numFmtId="14" fontId="34" fillId="9" borderId="0" xfId="0" applyNumberFormat="1" applyFont="1" applyFill="1" applyBorder="1" applyAlignment="1">
      <alignment horizontal="left" vertical="center"/>
    </xf>
    <xf numFmtId="0" fontId="17" fillId="9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165" fontId="0" fillId="0" borderId="0" xfId="21" applyNumberFormat="1" applyFont="1" applyFill="1" applyBorder="1" applyAlignment="1" applyProtection="1"/>
    <xf numFmtId="165" fontId="0" fillId="0" borderId="0" xfId="21" applyNumberFormat="1" applyFont="1" applyFill="1" applyBorder="1" applyAlignment="1" applyProtection="1">
      <alignment horizontal="center"/>
    </xf>
    <xf numFmtId="0" fontId="15" fillId="0" borderId="0" xfId="0" applyFont="1" applyFill="1" applyAlignment="1">
      <alignment horizontal="center"/>
    </xf>
    <xf numFmtId="0" fontId="0" fillId="0" borderId="0" xfId="0" applyFill="1"/>
    <xf numFmtId="0" fontId="17" fillId="0" borderId="9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165" fontId="17" fillId="0" borderId="9" xfId="21" applyNumberFormat="1" applyFont="1" applyFill="1" applyBorder="1" applyAlignment="1" applyProtection="1"/>
    <xf numFmtId="165" fontId="17" fillId="0" borderId="9" xfId="21" applyNumberFormat="1" applyFont="1" applyFill="1" applyBorder="1" applyAlignment="1" applyProtection="1">
      <alignment horizontal="center"/>
    </xf>
    <xf numFmtId="0" fontId="15" fillId="0" borderId="0" xfId="0" applyFont="1" applyFill="1"/>
    <xf numFmtId="0" fontId="15" fillId="0" borderId="0" xfId="0" applyNumberFormat="1" applyFont="1"/>
    <xf numFmtId="0" fontId="0" fillId="0" borderId="0" xfId="0" applyNumberFormat="1"/>
    <xf numFmtId="165" fontId="15" fillId="0" borderId="0" xfId="21" applyNumberFormat="1" applyFont="1" applyFill="1" applyBorder="1" applyAlignment="1" applyProtection="1"/>
    <xf numFmtId="0" fontId="15" fillId="0" borderId="0" xfId="0" applyFont="1" applyFill="1" applyAlignment="1">
      <alignment horizontal="left"/>
    </xf>
    <xf numFmtId="16" fontId="15" fillId="0" borderId="0" xfId="0" applyNumberFormat="1" applyFont="1" applyFill="1" applyAlignment="1">
      <alignment horizontal="left"/>
    </xf>
    <xf numFmtId="0" fontId="15" fillId="0" borderId="0" xfId="0" applyFont="1" applyFill="1" applyAlignment="1"/>
    <xf numFmtId="171" fontId="0" fillId="0" borderId="0" xfId="0" applyNumberFormat="1" applyAlignment="1">
      <alignment horizontal="left"/>
    </xf>
    <xf numFmtId="37" fontId="52" fillId="0" borderId="0" xfId="0" applyNumberFormat="1" applyFont="1" applyFill="1" applyAlignment="1">
      <alignment horizontal="center"/>
    </xf>
    <xf numFmtId="165" fontId="34" fillId="0" borderId="0" xfId="21" applyNumberFormat="1" applyFont="1" applyFill="1" applyBorder="1" applyAlignment="1" applyProtection="1">
      <alignment horizontal="center"/>
    </xf>
    <xf numFmtId="37" fontId="53" fillId="0" borderId="0" xfId="0" applyNumberFormat="1" applyFont="1" applyFill="1" applyAlignment="1"/>
    <xf numFmtId="0" fontId="0" fillId="0" borderId="0" xfId="0" applyFont="1"/>
    <xf numFmtId="0" fontId="54" fillId="0" borderId="0" xfId="0" applyFont="1" applyFill="1"/>
    <xf numFmtId="165" fontId="43" fillId="0" borderId="0" xfId="21" applyNumberFormat="1" applyFont="1" applyFill="1" applyBorder="1" applyAlignment="1" applyProtection="1">
      <alignment horizontal="center"/>
    </xf>
    <xf numFmtId="165" fontId="0" fillId="9" borderId="0" xfId="21" applyNumberFormat="1" applyFont="1" applyFill="1" applyBorder="1" applyAlignment="1" applyProtection="1">
      <alignment horizontal="center"/>
    </xf>
    <xf numFmtId="0" fontId="54" fillId="0" borderId="0" xfId="0" applyFont="1" applyFill="1" applyAlignment="1"/>
    <xf numFmtId="0" fontId="54" fillId="0" borderId="0" xfId="0" applyFont="1" applyFill="1" applyAlignment="1">
      <alignment horizontal="left"/>
    </xf>
    <xf numFmtId="171" fontId="0" fillId="0" borderId="0" xfId="0" applyNumberFormat="1"/>
    <xf numFmtId="172" fontId="0" fillId="0" borderId="0" xfId="21" applyNumberFormat="1" applyFont="1" applyFill="1" applyBorder="1" applyAlignment="1" applyProtection="1">
      <alignment horizontal="center"/>
    </xf>
    <xf numFmtId="0" fontId="25" fillId="9" borderId="0" xfId="0" applyFont="1" applyFill="1" applyBorder="1" applyAlignment="1" applyProtection="1">
      <alignment horizontal="left" vertical="center"/>
    </xf>
    <xf numFmtId="0" fontId="25" fillId="9" borderId="0" xfId="0" applyFont="1" applyFill="1" applyBorder="1" applyAlignment="1" applyProtection="1">
      <alignment horizontal="left" vertical="center" wrapText="1"/>
    </xf>
    <xf numFmtId="165" fontId="25" fillId="9" borderId="0" xfId="21" applyNumberFormat="1" applyFont="1" applyFill="1" applyBorder="1" applyAlignment="1" applyProtection="1">
      <alignment horizontal="center" vertical="center"/>
    </xf>
    <xf numFmtId="1" fontId="25" fillId="9" borderId="0" xfId="16" applyNumberFormat="1" applyFont="1" applyFill="1" applyBorder="1" applyAlignment="1" applyProtection="1">
      <alignment horizontal="center" vertical="center"/>
    </xf>
    <xf numFmtId="0" fontId="25" fillId="9" borderId="0" xfId="0" applyFont="1" applyFill="1" applyBorder="1" applyAlignment="1" applyProtection="1">
      <alignment horizontal="center" vertical="center"/>
    </xf>
    <xf numFmtId="173" fontId="28" fillId="11" borderId="0" xfId="0" applyNumberFormat="1" applyFont="1" applyFill="1" applyBorder="1" applyAlignment="1" applyProtection="1">
      <alignment horizontal="left" vertical="center"/>
      <protection locked="0"/>
    </xf>
    <xf numFmtId="173" fontId="25" fillId="9" borderId="0" xfId="0" applyNumberFormat="1" applyFont="1" applyFill="1" applyBorder="1" applyAlignment="1" applyProtection="1">
      <alignment horizontal="left" vertical="center"/>
      <protection locked="0"/>
    </xf>
    <xf numFmtId="165" fontId="25" fillId="9" borderId="0" xfId="21" applyNumberFormat="1" applyFont="1" applyFill="1" applyBorder="1" applyAlignment="1" applyProtection="1">
      <alignment horizontal="center" vertical="center"/>
      <protection locked="0"/>
    </xf>
    <xf numFmtId="1" fontId="25" fillId="9" borderId="0" xfId="16" applyNumberFormat="1" applyFont="1" applyFill="1" applyBorder="1" applyAlignment="1" applyProtection="1">
      <alignment horizontal="center" vertical="center"/>
      <protection locked="0"/>
    </xf>
    <xf numFmtId="0" fontId="0" fillId="9" borderId="0" xfId="0" applyFont="1" applyFill="1" applyBorder="1" applyAlignment="1" applyProtection="1">
      <alignment horizontal="left" vertical="center" wrapText="1"/>
    </xf>
    <xf numFmtId="0" fontId="0" fillId="9" borderId="0" xfId="0" applyFont="1" applyFill="1" applyBorder="1" applyAlignment="1" applyProtection="1">
      <alignment horizontal="left" vertical="center"/>
    </xf>
    <xf numFmtId="169" fontId="0" fillId="9" borderId="0" xfId="21" applyNumberFormat="1" applyFont="1" applyFill="1" applyBorder="1" applyAlignment="1" applyProtection="1">
      <alignment horizontal="left" vertical="center"/>
      <protection locked="0"/>
    </xf>
    <xf numFmtId="165" fontId="0" fillId="9" borderId="0" xfId="21" applyNumberFormat="1" applyFont="1" applyFill="1" applyBorder="1" applyAlignment="1" applyProtection="1">
      <alignment horizontal="center" vertical="center"/>
      <protection locked="0"/>
    </xf>
    <xf numFmtId="1" fontId="0" fillId="9" borderId="0" xfId="16" applyNumberFormat="1" applyFont="1" applyFill="1" applyBorder="1" applyAlignment="1" applyProtection="1">
      <alignment horizontal="center" vertical="center"/>
      <protection locked="0"/>
    </xf>
    <xf numFmtId="0" fontId="0" fillId="9" borderId="0" xfId="0" applyFont="1" applyFill="1" applyBorder="1" applyAlignment="1" applyProtection="1">
      <alignment horizontal="center" vertical="center"/>
    </xf>
    <xf numFmtId="169" fontId="0" fillId="9" borderId="0" xfId="21" applyNumberFormat="1" applyFont="1" applyFill="1" applyBorder="1" applyAlignment="1" applyProtection="1">
      <alignment horizontal="left" vertical="center"/>
    </xf>
    <xf numFmtId="165" fontId="0" fillId="9" borderId="0" xfId="21" applyNumberFormat="1" applyFont="1" applyFill="1" applyBorder="1" applyAlignment="1" applyProtection="1">
      <alignment horizontal="center" vertical="center"/>
    </xf>
    <xf numFmtId="1" fontId="0" fillId="9" borderId="0" xfId="16" applyNumberFormat="1" applyFont="1" applyFill="1" applyBorder="1" applyAlignment="1" applyProtection="1">
      <alignment horizontal="center" vertical="center"/>
    </xf>
    <xf numFmtId="169" fontId="0" fillId="9" borderId="0" xfId="21" applyNumberFormat="1" applyFont="1" applyFill="1" applyBorder="1" applyAlignment="1" applyProtection="1">
      <alignment horizontal="center" vertical="center"/>
      <protection locked="0"/>
    </xf>
    <xf numFmtId="169" fontId="0" fillId="9" borderId="0" xfId="21" applyNumberFormat="1" applyFont="1" applyFill="1" applyBorder="1" applyAlignment="1" applyProtection="1">
      <alignment horizontal="center" vertical="center"/>
    </xf>
    <xf numFmtId="0" fontId="0" fillId="10" borderId="0" xfId="0" applyFont="1" applyFill="1" applyBorder="1" applyAlignment="1" applyProtection="1">
      <alignment horizontal="center" vertical="center"/>
    </xf>
    <xf numFmtId="1" fontId="0" fillId="10" borderId="0" xfId="16" applyNumberFormat="1" applyFont="1" applyFill="1" applyBorder="1" applyAlignment="1" applyProtection="1">
      <alignment horizontal="center" vertical="center"/>
    </xf>
    <xf numFmtId="1" fontId="0" fillId="10" borderId="0" xfId="16" applyNumberFormat="1" applyFont="1" applyFill="1" applyBorder="1" applyAlignment="1" applyProtection="1">
      <alignment horizontal="center" vertical="center"/>
      <protection locked="0"/>
    </xf>
    <xf numFmtId="1" fontId="0" fillId="0" borderId="0" xfId="16" applyNumberFormat="1" applyFont="1" applyFill="1" applyBorder="1" applyAlignment="1" applyProtection="1">
      <alignment horizontal="center" vertical="center"/>
      <protection locked="0"/>
    </xf>
    <xf numFmtId="1" fontId="0" fillId="0" borderId="0" xfId="16" applyNumberFormat="1" applyFont="1" applyFill="1" applyBorder="1" applyAlignment="1" applyProtection="1">
      <alignment horizontal="center" vertical="center"/>
    </xf>
    <xf numFmtId="1" fontId="55" fillId="9" borderId="0" xfId="16" applyNumberFormat="1" applyFont="1" applyFill="1" applyBorder="1" applyAlignment="1" applyProtection="1">
      <alignment horizontal="center" vertical="center"/>
    </xf>
    <xf numFmtId="0" fontId="0" fillId="12" borderId="0" xfId="0" applyFont="1" applyFill="1" applyBorder="1" applyAlignment="1" applyProtection="1">
      <alignment horizontal="left" vertical="center"/>
    </xf>
    <xf numFmtId="0" fontId="0" fillId="12" borderId="0" xfId="0" applyFont="1" applyFill="1" applyBorder="1" applyAlignment="1" applyProtection="1">
      <alignment horizontal="left" vertical="center" wrapText="1"/>
    </xf>
    <xf numFmtId="169" fontId="0" fillId="12" borderId="0" xfId="21" applyNumberFormat="1" applyFont="1" applyFill="1" applyBorder="1" applyAlignment="1" applyProtection="1">
      <alignment horizontal="left" vertical="center"/>
      <protection locked="0"/>
    </xf>
    <xf numFmtId="0" fontId="0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 wrapText="1"/>
    </xf>
    <xf numFmtId="169" fontId="0" fillId="0" borderId="0" xfId="21" applyNumberFormat="1" applyFont="1" applyFill="1" applyBorder="1" applyAlignment="1" applyProtection="1">
      <alignment horizontal="left" vertical="center"/>
    </xf>
    <xf numFmtId="165" fontId="0" fillId="12" borderId="0" xfId="21" applyNumberFormat="1" applyFont="1" applyFill="1" applyBorder="1" applyAlignment="1" applyProtection="1">
      <alignment horizontal="center" vertical="center"/>
    </xf>
    <xf numFmtId="1" fontId="0" fillId="12" borderId="0" xfId="16" applyNumberFormat="1" applyFont="1" applyFill="1" applyBorder="1" applyAlignment="1" applyProtection="1">
      <alignment horizontal="center" vertical="center"/>
    </xf>
    <xf numFmtId="0" fontId="0" fillId="12" borderId="0" xfId="0" applyFont="1" applyFill="1" applyBorder="1" applyAlignment="1" applyProtection="1">
      <alignment horizontal="center" vertical="center"/>
    </xf>
    <xf numFmtId="0" fontId="0" fillId="11" borderId="0" xfId="0" applyFont="1" applyFill="1" applyBorder="1" applyAlignment="1" applyProtection="1">
      <alignment horizontal="left" vertical="center"/>
    </xf>
    <xf numFmtId="0" fontId="0" fillId="11" borderId="0" xfId="0" applyFont="1" applyFill="1" applyBorder="1" applyAlignment="1" applyProtection="1">
      <alignment horizontal="left" vertical="center" wrapText="1"/>
    </xf>
    <xf numFmtId="169" fontId="0" fillId="11" borderId="0" xfId="21" applyNumberFormat="1" applyFont="1" applyFill="1" applyBorder="1" applyAlignment="1" applyProtection="1">
      <alignment horizontal="left" vertical="center"/>
      <protection locked="0"/>
    </xf>
    <xf numFmtId="165" fontId="0" fillId="11" borderId="0" xfId="21" applyNumberFormat="1" applyFont="1" applyFill="1" applyBorder="1" applyAlignment="1" applyProtection="1">
      <alignment horizontal="center" vertical="center"/>
    </xf>
    <xf numFmtId="1" fontId="0" fillId="11" borderId="0" xfId="16" applyNumberFormat="1" applyFont="1" applyFill="1" applyBorder="1" applyAlignment="1" applyProtection="1">
      <alignment horizontal="center" vertical="center"/>
    </xf>
    <xf numFmtId="0" fontId="0" fillId="11" borderId="0" xfId="0" applyFont="1" applyFill="1" applyBorder="1" applyAlignment="1" applyProtection="1">
      <alignment horizontal="center" vertical="center"/>
    </xf>
    <xf numFmtId="1" fontId="0" fillId="12" borderId="0" xfId="16" applyNumberFormat="1" applyFont="1" applyFill="1" applyBorder="1" applyAlignment="1" applyProtection="1">
      <alignment horizontal="center" vertical="center"/>
      <protection locked="0"/>
    </xf>
    <xf numFmtId="1" fontId="0" fillId="11" borderId="0" xfId="16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</xf>
    <xf numFmtId="165" fontId="0" fillId="0" borderId="0" xfId="21" applyNumberFormat="1" applyFont="1" applyFill="1" applyBorder="1" applyAlignment="1" applyProtection="1">
      <alignment horizontal="center" vertical="center"/>
    </xf>
    <xf numFmtId="0" fontId="25" fillId="12" borderId="0" xfId="0" applyFont="1" applyFill="1" applyBorder="1" applyAlignment="1" applyProtection="1">
      <alignment horizontal="left" vertical="center"/>
    </xf>
    <xf numFmtId="0" fontId="25" fillId="12" borderId="0" xfId="0" applyFont="1" applyFill="1" applyBorder="1" applyAlignment="1" applyProtection="1">
      <alignment horizontal="left" vertical="center" wrapText="1"/>
    </xf>
    <xf numFmtId="169" fontId="25" fillId="12" borderId="0" xfId="21" applyNumberFormat="1" applyFont="1" applyFill="1" applyBorder="1" applyAlignment="1" applyProtection="1">
      <alignment horizontal="left" vertical="center"/>
      <protection locked="0"/>
    </xf>
    <xf numFmtId="1" fontId="25" fillId="12" borderId="0" xfId="16" applyNumberFormat="1" applyFont="1" applyFill="1" applyBorder="1" applyAlignment="1" applyProtection="1">
      <alignment horizontal="center" vertical="center"/>
    </xf>
    <xf numFmtId="0" fontId="25" fillId="12" borderId="0" xfId="0" applyFont="1" applyFill="1" applyBorder="1" applyAlignment="1" applyProtection="1">
      <alignment horizontal="center" vertical="center"/>
    </xf>
    <xf numFmtId="0" fontId="25" fillId="11" borderId="0" xfId="0" applyFont="1" applyFill="1" applyBorder="1" applyAlignment="1" applyProtection="1">
      <alignment horizontal="left" vertical="center"/>
    </xf>
    <xf numFmtId="169" fontId="25" fillId="11" borderId="0" xfId="21" applyNumberFormat="1" applyFont="1" applyFill="1" applyBorder="1" applyAlignment="1" applyProtection="1">
      <alignment horizontal="left" vertical="center"/>
      <protection locked="0"/>
    </xf>
    <xf numFmtId="1" fontId="25" fillId="11" borderId="0" xfId="16" applyNumberFormat="1" applyFont="1" applyFill="1" applyBorder="1" applyAlignment="1" applyProtection="1">
      <alignment horizontal="center" vertical="center"/>
    </xf>
    <xf numFmtId="0" fontId="25" fillId="11" borderId="0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left" vertical="center"/>
    </xf>
    <xf numFmtId="169" fontId="25" fillId="9" borderId="0" xfId="21" applyNumberFormat="1" applyFont="1" applyFill="1" applyBorder="1" applyAlignment="1" applyProtection="1">
      <alignment horizontal="left" vertical="center"/>
    </xf>
    <xf numFmtId="165" fontId="25" fillId="12" borderId="0" xfId="21" applyNumberFormat="1" applyFont="1" applyFill="1" applyBorder="1" applyAlignment="1" applyProtection="1">
      <alignment horizontal="center" vertical="center"/>
    </xf>
    <xf numFmtId="0" fontId="25" fillId="11" borderId="0" xfId="0" applyFont="1" applyFill="1" applyBorder="1" applyAlignment="1" applyProtection="1">
      <alignment horizontal="left" vertical="center" wrapText="1"/>
    </xf>
    <xf numFmtId="165" fontId="25" fillId="11" borderId="0" xfId="21" applyNumberFormat="1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left" vertical="center" wrapText="1"/>
    </xf>
    <xf numFmtId="16" fontId="25" fillId="12" borderId="0" xfId="0" applyNumberFormat="1" applyFont="1" applyFill="1" applyBorder="1" applyAlignment="1" applyProtection="1">
      <alignment horizontal="left" vertical="center" wrapText="1"/>
    </xf>
    <xf numFmtId="169" fontId="25" fillId="0" borderId="0" xfId="21" applyNumberFormat="1" applyFont="1" applyFill="1" applyBorder="1" applyAlignment="1" applyProtection="1">
      <alignment horizontal="left" vertical="center"/>
    </xf>
    <xf numFmtId="1" fontId="25" fillId="0" borderId="0" xfId="16" applyNumberFormat="1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16" fontId="0" fillId="12" borderId="0" xfId="0" applyNumberFormat="1" applyFont="1" applyFill="1" applyBorder="1" applyAlignment="1" applyProtection="1">
      <alignment horizontal="left" vertical="center" wrapText="1"/>
    </xf>
    <xf numFmtId="0" fontId="56" fillId="12" borderId="0" xfId="0" applyFont="1" applyFill="1" applyBorder="1" applyAlignment="1" applyProtection="1">
      <alignment horizontal="center" vertical="center"/>
    </xf>
    <xf numFmtId="0" fontId="56" fillId="11" borderId="0" xfId="0" applyFont="1" applyFill="1" applyBorder="1" applyAlignment="1" applyProtection="1">
      <alignment horizontal="center" vertical="center"/>
    </xf>
    <xf numFmtId="0" fontId="56" fillId="9" borderId="0" xfId="0" applyFont="1" applyFill="1" applyBorder="1" applyAlignment="1" applyProtection="1">
      <alignment horizontal="center" vertical="center"/>
    </xf>
    <xf numFmtId="0" fontId="56" fillId="12" borderId="0" xfId="0" applyFont="1" applyFill="1" applyBorder="1" applyAlignment="1" applyProtection="1">
      <alignment horizontal="left" vertical="center"/>
    </xf>
    <xf numFmtId="0" fontId="56" fillId="12" borderId="0" xfId="0" applyFont="1" applyFill="1" applyBorder="1" applyAlignment="1" applyProtection="1">
      <alignment horizontal="left" vertical="center" wrapText="1"/>
    </xf>
    <xf numFmtId="169" fontId="56" fillId="12" borderId="0" xfId="21" applyNumberFormat="1" applyFont="1" applyFill="1" applyBorder="1" applyAlignment="1" applyProtection="1">
      <alignment horizontal="left" vertical="center"/>
      <protection locked="0"/>
    </xf>
    <xf numFmtId="165" fontId="56" fillId="12" borderId="0" xfId="21" applyNumberFormat="1" applyFont="1" applyFill="1" applyBorder="1" applyAlignment="1" applyProtection="1">
      <alignment horizontal="center" vertical="center"/>
    </xf>
    <xf numFmtId="1" fontId="56" fillId="12" borderId="0" xfId="16" applyNumberFormat="1" applyFont="1" applyFill="1" applyBorder="1" applyAlignment="1" applyProtection="1">
      <alignment horizontal="center" vertical="center"/>
    </xf>
    <xf numFmtId="0" fontId="56" fillId="11" borderId="0" xfId="0" applyFont="1" applyFill="1" applyBorder="1" applyAlignment="1" applyProtection="1">
      <alignment horizontal="left" vertical="center"/>
    </xf>
    <xf numFmtId="169" fontId="56" fillId="11" borderId="0" xfId="21" applyNumberFormat="1" applyFont="1" applyFill="1" applyBorder="1" applyAlignment="1" applyProtection="1">
      <alignment horizontal="left" vertical="center"/>
      <protection locked="0"/>
    </xf>
    <xf numFmtId="165" fontId="56" fillId="11" borderId="0" xfId="21" applyNumberFormat="1" applyFont="1" applyFill="1" applyBorder="1" applyAlignment="1" applyProtection="1">
      <alignment horizontal="center" vertical="center"/>
    </xf>
    <xf numFmtId="1" fontId="56" fillId="11" borderId="0" xfId="16" applyNumberFormat="1" applyFont="1" applyFill="1" applyBorder="1" applyAlignment="1" applyProtection="1">
      <alignment horizontal="center" vertical="center"/>
    </xf>
    <xf numFmtId="0" fontId="56" fillId="9" borderId="0" xfId="0" applyFont="1" applyFill="1" applyBorder="1" applyAlignment="1" applyProtection="1">
      <alignment horizontal="left" vertical="center"/>
    </xf>
    <xf numFmtId="169" fontId="56" fillId="9" borderId="0" xfId="21" applyNumberFormat="1" applyFont="1" applyFill="1" applyBorder="1" applyAlignment="1" applyProtection="1">
      <alignment horizontal="left" vertical="center"/>
    </xf>
    <xf numFmtId="165" fontId="56" fillId="9" borderId="0" xfId="21" applyNumberFormat="1" applyFont="1" applyFill="1" applyBorder="1" applyAlignment="1" applyProtection="1">
      <alignment horizontal="center" vertical="center"/>
    </xf>
    <xf numFmtId="1" fontId="56" fillId="9" borderId="0" xfId="16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10" borderId="0" xfId="0" applyFont="1" applyFill="1" applyBorder="1" applyAlignment="1" applyProtection="1">
      <alignment horizontal="left" vertical="center" wrapText="1"/>
    </xf>
    <xf numFmtId="1" fontId="14" fillId="11" borderId="0" xfId="16" applyNumberFormat="1" applyFont="1" applyFill="1" applyBorder="1" applyAlignment="1" applyProtection="1">
      <alignment horizontal="center" vertical="center"/>
    </xf>
    <xf numFmtId="0" fontId="0" fillId="0" borderId="10" xfId="0" applyFont="1" applyBorder="1"/>
    <xf numFmtId="0" fontId="0" fillId="0" borderId="11" xfId="0" applyFont="1" applyBorder="1"/>
    <xf numFmtId="0" fontId="0" fillId="0" borderId="12" xfId="0" applyBorder="1"/>
    <xf numFmtId="164" fontId="0" fillId="0" borderId="12" xfId="0" applyNumberFormat="1" applyFont="1" applyBorder="1"/>
    <xf numFmtId="0" fontId="0" fillId="0" borderId="13" xfId="0" applyFont="1" applyBorder="1"/>
    <xf numFmtId="164" fontId="0" fillId="0" borderId="14" xfId="0" applyNumberFormat="1" applyFont="1" applyBorder="1"/>
    <xf numFmtId="0" fontId="0" fillId="0" borderId="15" xfId="0" applyFont="1" applyBorder="1"/>
    <xf numFmtId="164" fontId="0" fillId="0" borderId="10" xfId="0" applyNumberFormat="1" applyFont="1" applyBorder="1"/>
    <xf numFmtId="165" fontId="14" fillId="0" borderId="0" xfId="21" applyNumberFormat="1" applyFont="1" applyFill="1" applyBorder="1" applyAlignment="1" applyProtection="1">
      <alignment horizontal="left"/>
    </xf>
    <xf numFmtId="0" fontId="15" fillId="0" borderId="0" xfId="0" applyFont="1" applyBorder="1" applyAlignment="1">
      <alignment horizontal="center"/>
    </xf>
    <xf numFmtId="165" fontId="14" fillId="0" borderId="0" xfId="21" applyNumberFormat="1" applyFont="1" applyFill="1" applyBorder="1" applyAlignment="1" applyProtection="1">
      <alignment horizontal="center"/>
    </xf>
    <xf numFmtId="9" fontId="15" fillId="0" borderId="0" xfId="0" applyNumberFormat="1" applyFont="1" applyAlignment="1">
      <alignment horizontal="center"/>
    </xf>
    <xf numFmtId="165" fontId="15" fillId="0" borderId="0" xfId="21" applyNumberFormat="1" applyFont="1" applyFill="1" applyBorder="1" applyAlignment="1" applyProtection="1">
      <alignment horizontal="center"/>
    </xf>
    <xf numFmtId="0" fontId="15" fillId="0" borderId="0" xfId="0" applyFont="1" applyAlignment="1">
      <alignment horizontal="center"/>
    </xf>
    <xf numFmtId="0" fontId="31" fillId="9" borderId="0" xfId="0" applyFont="1" applyFill="1" applyAlignment="1" applyProtection="1">
      <alignment horizontal="left" vertical="center"/>
    </xf>
    <xf numFmtId="14" fontId="20" fillId="9" borderId="0" xfId="0" applyNumberFormat="1" applyFont="1" applyFill="1" applyBorder="1" applyAlignment="1" applyProtection="1">
      <alignment horizontal="left"/>
      <protection hidden="1"/>
    </xf>
    <xf numFmtId="14" fontId="26" fillId="9" borderId="0" xfId="0" applyNumberFormat="1" applyFont="1" applyFill="1"/>
    <xf numFmtId="0" fontId="17" fillId="7" borderId="16" xfId="0" applyFont="1" applyFill="1" applyBorder="1" applyAlignment="1" applyProtection="1">
      <alignment horizontal="center" vertical="center" wrapText="1"/>
      <protection locked="0"/>
    </xf>
    <xf numFmtId="0" fontId="15" fillId="9" borderId="0" xfId="0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17" fillId="7" borderId="7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Border="1" applyAlignment="1" applyProtection="1">
      <alignment horizontal="left" vertical="center" wrapText="1"/>
      <protection locked="0"/>
    </xf>
    <xf numFmtId="2" fontId="17" fillId="0" borderId="0" xfId="0" applyNumberFormat="1" applyFont="1" applyFill="1" applyBorder="1" applyAlignment="1" applyProtection="1">
      <alignment horizontal="center" vertical="top"/>
      <protection locked="0"/>
    </xf>
    <xf numFmtId="165" fontId="17" fillId="0" borderId="0" xfId="21" applyNumberFormat="1" applyFont="1" applyFill="1" applyBorder="1" applyAlignment="1" applyProtection="1">
      <alignment horizontal="center" vertical="top" wrapText="1"/>
      <protection locked="0"/>
    </xf>
    <xf numFmtId="165" fontId="17" fillId="0" borderId="0" xfId="21" applyNumberFormat="1" applyFont="1" applyFill="1" applyBorder="1" applyAlignment="1" applyProtection="1">
      <alignment horizontal="left" vertical="top" wrapText="1"/>
      <protection locked="0"/>
    </xf>
    <xf numFmtId="0" fontId="15" fillId="0" borderId="0" xfId="0" applyFont="1" applyFill="1" applyBorder="1"/>
    <xf numFmtId="165" fontId="14" fillId="7" borderId="0" xfId="21" applyNumberFormat="1" applyFont="1" applyFill="1" applyBorder="1" applyAlignment="1" applyProtection="1">
      <alignment horizontal="left"/>
    </xf>
    <xf numFmtId="0" fontId="15" fillId="7" borderId="0" xfId="0" applyFont="1" applyFill="1" applyBorder="1" applyAlignment="1">
      <alignment horizontal="center"/>
    </xf>
    <xf numFmtId="165" fontId="15" fillId="7" borderId="0" xfId="21" applyNumberFormat="1" applyFont="1" applyFill="1" applyBorder="1" applyAlignment="1" applyProtection="1">
      <alignment horizontal="center"/>
    </xf>
    <xf numFmtId="0" fontId="15" fillId="7" borderId="0" xfId="0" applyFont="1" applyFill="1" applyAlignment="1">
      <alignment horizontal="center"/>
    </xf>
    <xf numFmtId="165" fontId="14" fillId="0" borderId="0" xfId="21" applyNumberFormat="1" applyFont="1" applyFill="1" applyBorder="1" applyAlignment="1" applyProtection="1">
      <alignment horizontal="left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165" fontId="14" fillId="0" borderId="0" xfId="21" applyNumberFormat="1" applyFont="1" applyFill="1" applyBorder="1" applyAlignment="1" applyProtection="1">
      <alignment horizontal="center"/>
      <protection hidden="1"/>
    </xf>
    <xf numFmtId="165" fontId="14" fillId="12" borderId="0" xfId="21" applyNumberFormat="1" applyFont="1" applyFill="1" applyBorder="1" applyAlignment="1" applyProtection="1">
      <alignment horizontal="center"/>
      <protection hidden="1"/>
    </xf>
    <xf numFmtId="3" fontId="15" fillId="0" borderId="0" xfId="16" applyNumberFormat="1" applyFont="1" applyFill="1" applyBorder="1" applyAlignment="1" applyProtection="1">
      <alignment horizontal="center"/>
      <protection hidden="1"/>
    </xf>
    <xf numFmtId="164" fontId="14" fillId="0" borderId="0" xfId="21" applyFont="1" applyFill="1" applyBorder="1" applyAlignment="1" applyProtection="1">
      <alignment horizontal="center"/>
      <protection hidden="1"/>
    </xf>
    <xf numFmtId="3" fontId="15" fillId="0" borderId="0" xfId="0" applyNumberFormat="1" applyFont="1" applyFill="1" applyBorder="1" applyAlignment="1" applyProtection="1">
      <alignment horizontal="center"/>
      <protection hidden="1"/>
    </xf>
    <xf numFmtId="9" fontId="15" fillId="0" borderId="0" xfId="16" applyFont="1" applyFill="1" applyBorder="1" applyAlignment="1" applyProtection="1">
      <protection hidden="1"/>
    </xf>
    <xf numFmtId="0" fontId="15" fillId="0" borderId="0" xfId="0" applyFont="1" applyFill="1" applyBorder="1" applyProtection="1">
      <protection hidden="1"/>
    </xf>
    <xf numFmtId="164" fontId="15" fillId="7" borderId="0" xfId="21" applyFont="1" applyFill="1" applyBorder="1" applyAlignment="1" applyProtection="1">
      <alignment horizontal="center"/>
    </xf>
    <xf numFmtId="3" fontId="15" fillId="7" borderId="0" xfId="16" applyNumberFormat="1" applyFont="1" applyFill="1" applyBorder="1" applyAlignment="1" applyProtection="1">
      <alignment horizontal="center"/>
      <protection hidden="1"/>
    </xf>
    <xf numFmtId="3" fontId="15" fillId="7" borderId="0" xfId="0" applyNumberFormat="1" applyFont="1" applyFill="1" applyBorder="1" applyAlignment="1" applyProtection="1">
      <alignment horizontal="center"/>
      <protection hidden="1"/>
    </xf>
    <xf numFmtId="165" fontId="44" fillId="0" borderId="0" xfId="21" applyNumberFormat="1" applyFont="1" applyFill="1" applyBorder="1" applyAlignment="1" applyProtection="1">
      <alignment horizontal="left"/>
      <protection hidden="1"/>
    </xf>
    <xf numFmtId="0" fontId="15" fillId="0" borderId="0" xfId="0" applyFont="1" applyFill="1" applyBorder="1" applyAlignment="1">
      <alignment horizontal="center"/>
    </xf>
    <xf numFmtId="165" fontId="14" fillId="0" borderId="7" xfId="21" applyNumberFormat="1" applyFont="1" applyFill="1" applyBorder="1" applyAlignment="1" applyProtection="1">
      <alignment horizontal="left"/>
    </xf>
    <xf numFmtId="0" fontId="15" fillId="0" borderId="7" xfId="0" applyFont="1" applyBorder="1" applyAlignment="1">
      <alignment horizontal="center"/>
    </xf>
    <xf numFmtId="165" fontId="14" fillId="0" borderId="7" xfId="21" applyNumberFormat="1" applyFont="1" applyFill="1" applyBorder="1" applyAlignment="1" applyProtection="1">
      <alignment horizontal="center"/>
      <protection hidden="1"/>
    </xf>
    <xf numFmtId="165" fontId="14" fillId="12" borderId="7" xfId="21" applyNumberFormat="1" applyFont="1" applyFill="1" applyBorder="1" applyAlignment="1" applyProtection="1">
      <alignment horizontal="center"/>
      <protection hidden="1"/>
    </xf>
    <xf numFmtId="3" fontId="15" fillId="0" borderId="7" xfId="16" applyNumberFormat="1" applyFont="1" applyFill="1" applyBorder="1" applyAlignment="1" applyProtection="1">
      <alignment horizontal="center"/>
      <protection hidden="1"/>
    </xf>
    <xf numFmtId="0" fontId="15" fillId="9" borderId="7" xfId="0" applyFont="1" applyFill="1" applyBorder="1"/>
    <xf numFmtId="164" fontId="14" fillId="0" borderId="7" xfId="21" applyFont="1" applyFill="1" applyBorder="1" applyAlignment="1" applyProtection="1">
      <alignment horizontal="center"/>
      <protection hidden="1"/>
    </xf>
    <xf numFmtId="3" fontId="15" fillId="0" borderId="7" xfId="0" applyNumberFormat="1" applyFont="1" applyFill="1" applyBorder="1" applyAlignment="1" applyProtection="1">
      <alignment horizontal="center"/>
      <protection hidden="1"/>
    </xf>
    <xf numFmtId="9" fontId="15" fillId="0" borderId="7" xfId="16" applyFont="1" applyFill="1" applyBorder="1" applyAlignment="1" applyProtection="1">
      <protection hidden="1"/>
    </xf>
    <xf numFmtId="9" fontId="15" fillId="0" borderId="0" xfId="0" applyNumberFormat="1" applyFont="1" applyBorder="1" applyAlignment="1">
      <alignment horizontal="center"/>
    </xf>
    <xf numFmtId="0" fontId="31" fillId="0" borderId="0" xfId="0" applyFont="1" applyAlignment="1" applyProtection="1">
      <alignment horizontal="left" vertical="center"/>
    </xf>
    <xf numFmtId="165" fontId="16" fillId="0" borderId="0" xfId="21" applyNumberFormat="1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left"/>
      <protection hidden="1"/>
    </xf>
    <xf numFmtId="165" fontId="20" fillId="0" borderId="0" xfId="21" applyNumberFormat="1" applyFont="1" applyFill="1" applyBorder="1" applyAlignment="1" applyProtection="1">
      <alignment horizontal="left"/>
      <protection hidden="1"/>
    </xf>
    <xf numFmtId="9" fontId="15" fillId="0" borderId="0" xfId="0" applyNumberFormat="1" applyFont="1" applyFill="1" applyBorder="1" applyAlignment="1">
      <alignment horizontal="center"/>
    </xf>
    <xf numFmtId="49" fontId="52" fillId="0" borderId="17" xfId="21" applyNumberFormat="1" applyFont="1" applyFill="1" applyBorder="1" applyAlignment="1" applyProtection="1">
      <alignment horizontal="center" vertical="top"/>
      <protection locked="0"/>
    </xf>
    <xf numFmtId="49" fontId="52" fillId="0" borderId="18" xfId="21" applyNumberFormat="1" applyFont="1" applyFill="1" applyBorder="1" applyAlignment="1" applyProtection="1">
      <alignment horizontal="center" vertical="top"/>
      <protection locked="0"/>
    </xf>
    <xf numFmtId="9" fontId="52" fillId="0" borderId="19" xfId="0" applyNumberFormat="1" applyFont="1" applyFill="1" applyBorder="1" applyAlignment="1" applyProtection="1">
      <alignment horizontal="center" vertical="top"/>
      <protection locked="0"/>
    </xf>
    <xf numFmtId="49" fontId="52" fillId="0" borderId="20" xfId="21" applyNumberFormat="1" applyFont="1" applyFill="1" applyBorder="1" applyAlignment="1" applyProtection="1">
      <alignment horizontal="center" vertical="top"/>
      <protection locked="0"/>
    </xf>
    <xf numFmtId="49" fontId="52" fillId="0" borderId="21" xfId="21" applyNumberFormat="1" applyFont="1" applyFill="1" applyBorder="1" applyAlignment="1" applyProtection="1">
      <alignment horizontal="center" vertical="top"/>
      <protection locked="0"/>
    </xf>
    <xf numFmtId="9" fontId="52" fillId="0" borderId="22" xfId="0" applyNumberFormat="1" applyFont="1" applyFill="1" applyBorder="1" applyAlignment="1" applyProtection="1">
      <alignment horizontal="center" vertical="top"/>
      <protection locked="0"/>
    </xf>
    <xf numFmtId="165" fontId="14" fillId="0" borderId="23" xfId="21" applyNumberFormat="1" applyFont="1" applyFill="1" applyBorder="1" applyAlignment="1" applyProtection="1">
      <alignment horizontal="left"/>
      <protection hidden="1"/>
    </xf>
    <xf numFmtId="3" fontId="46" fillId="0" borderId="24" xfId="21" applyNumberFormat="1" applyFont="1" applyFill="1" applyBorder="1" applyAlignment="1" applyProtection="1">
      <alignment horizontal="center"/>
      <protection hidden="1"/>
    </xf>
    <xf numFmtId="3" fontId="46" fillId="0" borderId="0" xfId="21" applyNumberFormat="1" applyFont="1" applyFill="1" applyBorder="1" applyAlignment="1" applyProtection="1">
      <alignment horizontal="center"/>
      <protection hidden="1"/>
    </xf>
    <xf numFmtId="174" fontId="53" fillId="0" borderId="25" xfId="16" applyNumberFormat="1" applyFont="1" applyFill="1" applyBorder="1" applyAlignment="1" applyProtection="1">
      <alignment horizontal="center"/>
      <protection hidden="1"/>
    </xf>
    <xf numFmtId="175" fontId="53" fillId="0" borderId="25" xfId="16" applyNumberFormat="1" applyFont="1" applyFill="1" applyBorder="1" applyAlignment="1" applyProtection="1">
      <alignment horizontal="center"/>
      <protection hidden="1"/>
    </xf>
    <xf numFmtId="176" fontId="53" fillId="0" borderId="25" xfId="21" applyNumberFormat="1" applyFont="1" applyFill="1" applyBorder="1" applyAlignment="1" applyProtection="1">
      <alignment horizontal="center"/>
      <protection hidden="1"/>
    </xf>
    <xf numFmtId="176" fontId="46" fillId="0" borderId="25" xfId="21" applyNumberFormat="1" applyFont="1" applyFill="1" applyBorder="1" applyAlignment="1" applyProtection="1">
      <alignment horizontal="center"/>
      <protection hidden="1"/>
    </xf>
    <xf numFmtId="175" fontId="52" fillId="0" borderId="25" xfId="16" applyNumberFormat="1" applyFont="1" applyFill="1" applyBorder="1" applyAlignment="1" applyProtection="1">
      <alignment horizontal="center"/>
      <protection hidden="1"/>
    </xf>
    <xf numFmtId="176" fontId="57" fillId="0" borderId="25" xfId="21" applyNumberFormat="1" applyFont="1" applyFill="1" applyBorder="1" applyAlignment="1" applyProtection="1">
      <alignment horizontal="center"/>
      <protection hidden="1"/>
    </xf>
    <xf numFmtId="175" fontId="53" fillId="0" borderId="25" xfId="0" applyNumberFormat="1" applyFont="1" applyFill="1" applyBorder="1" applyAlignment="1" applyProtection="1">
      <alignment horizontal="center"/>
      <protection hidden="1"/>
    </xf>
    <xf numFmtId="165" fontId="16" fillId="0" borderId="23" xfId="21" applyNumberFormat="1" applyFont="1" applyFill="1" applyBorder="1" applyAlignment="1" applyProtection="1">
      <alignment horizontal="left"/>
      <protection hidden="1"/>
    </xf>
    <xf numFmtId="3" fontId="29" fillId="0" borderId="24" xfId="21" applyNumberFormat="1" applyFont="1" applyFill="1" applyBorder="1" applyAlignment="1" applyProtection="1">
      <alignment horizontal="center"/>
      <protection hidden="1"/>
    </xf>
    <xf numFmtId="3" fontId="29" fillId="0" borderId="0" xfId="21" applyNumberFormat="1" applyFont="1" applyFill="1" applyBorder="1" applyAlignment="1" applyProtection="1">
      <alignment horizontal="center"/>
      <protection hidden="1"/>
    </xf>
    <xf numFmtId="176" fontId="52" fillId="0" borderId="25" xfId="16" applyNumberFormat="1" applyFont="1" applyFill="1" applyBorder="1" applyAlignment="1" applyProtection="1">
      <alignment horizontal="center"/>
      <protection hidden="1"/>
    </xf>
    <xf numFmtId="175" fontId="52" fillId="0" borderId="25" xfId="0" applyNumberFormat="1" applyFont="1" applyFill="1" applyBorder="1" applyAlignment="1" applyProtection="1">
      <alignment horizontal="center"/>
      <protection hidden="1"/>
    </xf>
    <xf numFmtId="176" fontId="33" fillId="0" borderId="25" xfId="21" applyNumberFormat="1" applyFont="1" applyFill="1" applyBorder="1" applyAlignment="1" applyProtection="1">
      <alignment horizontal="center"/>
      <protection hidden="1"/>
    </xf>
    <xf numFmtId="176" fontId="29" fillId="0" borderId="25" xfId="21" applyNumberFormat="1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Protection="1">
      <protection hidden="1"/>
    </xf>
    <xf numFmtId="174" fontId="53" fillId="0" borderId="25" xfId="0" applyNumberFormat="1" applyFont="1" applyFill="1" applyBorder="1" applyAlignment="1" applyProtection="1">
      <alignment horizontal="center"/>
      <protection hidden="1"/>
    </xf>
    <xf numFmtId="177" fontId="53" fillId="0" borderId="25" xfId="16" applyNumberFormat="1" applyFont="1" applyFill="1" applyBorder="1" applyAlignment="1" applyProtection="1">
      <alignment horizontal="center"/>
      <protection hidden="1"/>
    </xf>
    <xf numFmtId="174" fontId="53" fillId="0" borderId="25" xfId="21" applyNumberFormat="1" applyFont="1" applyFill="1" applyBorder="1" applyAlignment="1" applyProtection="1">
      <alignment horizontal="center"/>
      <protection hidden="1"/>
    </xf>
    <xf numFmtId="174" fontId="46" fillId="0" borderId="25" xfId="21" applyNumberFormat="1" applyFont="1" applyFill="1" applyBorder="1" applyAlignment="1" applyProtection="1">
      <alignment horizontal="center"/>
      <protection hidden="1"/>
    </xf>
    <xf numFmtId="176" fontId="52" fillId="0" borderId="25" xfId="0" applyNumberFormat="1" applyFont="1" applyFill="1" applyBorder="1" applyAlignment="1" applyProtection="1">
      <alignment horizontal="center"/>
      <protection hidden="1"/>
    </xf>
    <xf numFmtId="165" fontId="16" fillId="0" borderId="26" xfId="21" applyNumberFormat="1" applyFont="1" applyFill="1" applyBorder="1" applyAlignment="1" applyProtection="1">
      <alignment horizontal="left"/>
      <protection hidden="1"/>
    </xf>
    <xf numFmtId="3" fontId="46" fillId="0" borderId="27" xfId="21" applyNumberFormat="1" applyFont="1" applyFill="1" applyBorder="1" applyAlignment="1" applyProtection="1">
      <alignment horizontal="center"/>
      <protection hidden="1"/>
    </xf>
    <xf numFmtId="3" fontId="46" fillId="0" borderId="28" xfId="21" applyNumberFormat="1" applyFont="1" applyFill="1" applyBorder="1" applyAlignment="1" applyProtection="1">
      <alignment horizontal="center"/>
      <protection hidden="1"/>
    </xf>
    <xf numFmtId="174" fontId="53" fillId="0" borderId="28" xfId="16" applyNumberFormat="1" applyFont="1" applyFill="1" applyBorder="1" applyAlignment="1" applyProtection="1">
      <alignment horizontal="center"/>
      <protection hidden="1"/>
    </xf>
    <xf numFmtId="175" fontId="53" fillId="0" borderId="22" xfId="16" applyNumberFormat="1" applyFont="1" applyFill="1" applyBorder="1" applyAlignment="1" applyProtection="1">
      <alignment horizontal="center"/>
      <protection hidden="1"/>
    </xf>
    <xf numFmtId="176" fontId="53" fillId="0" borderId="22" xfId="21" applyNumberFormat="1" applyFont="1" applyFill="1" applyBorder="1" applyAlignment="1" applyProtection="1">
      <alignment horizontal="center"/>
      <protection hidden="1"/>
    </xf>
    <xf numFmtId="176" fontId="46" fillId="0" borderId="22" xfId="21" applyNumberFormat="1" applyFont="1" applyFill="1" applyBorder="1" applyAlignment="1" applyProtection="1">
      <alignment horizontal="center"/>
      <protection hidden="1"/>
    </xf>
    <xf numFmtId="176" fontId="53" fillId="0" borderId="25" xfId="16" applyNumberFormat="1" applyFont="1" applyFill="1" applyBorder="1" applyAlignment="1" applyProtection="1">
      <alignment horizontal="center"/>
      <protection hidden="1"/>
    </xf>
    <xf numFmtId="176" fontId="52" fillId="0" borderId="25" xfId="21" applyNumberFormat="1" applyFont="1" applyFill="1" applyBorder="1" applyAlignment="1" applyProtection="1">
      <alignment horizontal="center"/>
      <protection hidden="1"/>
    </xf>
    <xf numFmtId="176" fontId="53" fillId="0" borderId="25" xfId="0" applyNumberFormat="1" applyFont="1" applyFill="1" applyBorder="1" applyAlignment="1" applyProtection="1">
      <alignment horizontal="center"/>
      <protection hidden="1"/>
    </xf>
    <xf numFmtId="176" fontId="53" fillId="0" borderId="28" xfId="16" applyNumberFormat="1" applyFont="1" applyFill="1" applyBorder="1" applyAlignment="1" applyProtection="1">
      <alignment horizontal="center"/>
      <protection hidden="1"/>
    </xf>
    <xf numFmtId="175" fontId="53" fillId="0" borderId="22" xfId="0" applyNumberFormat="1" applyFont="1" applyFill="1" applyBorder="1" applyAlignment="1" applyProtection="1">
      <alignment horizontal="center"/>
      <protection hidden="1"/>
    </xf>
    <xf numFmtId="177" fontId="53" fillId="0" borderId="25" xfId="0" applyNumberFormat="1" applyFont="1" applyFill="1" applyBorder="1" applyAlignment="1" applyProtection="1">
      <alignment horizontal="center"/>
      <protection hidden="1"/>
    </xf>
    <xf numFmtId="176" fontId="53" fillId="0" borderId="28" xfId="0" applyNumberFormat="1" applyFont="1" applyFill="1" applyBorder="1" applyAlignment="1" applyProtection="1">
      <alignment horizontal="center"/>
      <protection hidden="1"/>
    </xf>
    <xf numFmtId="3" fontId="46" fillId="0" borderId="20" xfId="21" applyNumberFormat="1" applyFont="1" applyFill="1" applyBorder="1" applyAlignment="1" applyProtection="1">
      <alignment horizontal="center"/>
      <protection hidden="1"/>
    </xf>
    <xf numFmtId="165" fontId="44" fillId="0" borderId="23" xfId="21" applyNumberFormat="1" applyFont="1" applyFill="1" applyBorder="1" applyAlignment="1" applyProtection="1">
      <alignment horizontal="left"/>
      <protection hidden="1"/>
    </xf>
    <xf numFmtId="165" fontId="14" fillId="0" borderId="23" xfId="21" applyNumberFormat="1" applyFont="1" applyFill="1" applyBorder="1" applyAlignment="1" applyProtection="1">
      <alignment horizontal="left"/>
    </xf>
    <xf numFmtId="174" fontId="57" fillId="0" borderId="25" xfId="21" applyNumberFormat="1" applyFont="1" applyFill="1" applyBorder="1" applyAlignment="1" applyProtection="1">
      <alignment horizontal="center"/>
      <protection hidden="1"/>
    </xf>
    <xf numFmtId="165" fontId="16" fillId="0" borderId="23" xfId="21" applyNumberFormat="1" applyFont="1" applyFill="1" applyBorder="1" applyAlignment="1" applyProtection="1">
      <alignment horizontal="left"/>
    </xf>
    <xf numFmtId="177" fontId="52" fillId="0" borderId="25" xfId="16" applyNumberFormat="1" applyFont="1" applyFill="1" applyBorder="1" applyAlignment="1" applyProtection="1">
      <alignment horizontal="center"/>
      <protection hidden="1"/>
    </xf>
    <xf numFmtId="0" fontId="17" fillId="0" borderId="0" xfId="0" applyFont="1"/>
    <xf numFmtId="174" fontId="52" fillId="0" borderId="25" xfId="16" applyNumberFormat="1" applyFont="1" applyFill="1" applyBorder="1" applyAlignment="1" applyProtection="1">
      <alignment horizontal="center"/>
      <protection hidden="1"/>
    </xf>
    <xf numFmtId="165" fontId="14" fillId="0" borderId="29" xfId="21" applyNumberFormat="1" applyFont="1" applyFill="1" applyBorder="1" applyAlignment="1" applyProtection="1">
      <alignment horizontal="left"/>
    </xf>
    <xf numFmtId="3" fontId="46" fillId="0" borderId="21" xfId="21" applyNumberFormat="1" applyFont="1" applyFill="1" applyBorder="1" applyAlignment="1" applyProtection="1">
      <alignment horizontal="center"/>
      <protection hidden="1"/>
    </xf>
    <xf numFmtId="174" fontId="53" fillId="0" borderId="30" xfId="16" applyNumberFormat="1" applyFont="1" applyFill="1" applyBorder="1" applyAlignment="1" applyProtection="1">
      <alignment horizontal="center"/>
      <protection hidden="1"/>
    </xf>
    <xf numFmtId="175" fontId="53" fillId="0" borderId="30" xfId="16" applyNumberFormat="1" applyFont="1" applyFill="1" applyBorder="1" applyAlignment="1" applyProtection="1">
      <alignment horizontal="center"/>
      <protection hidden="1"/>
    </xf>
    <xf numFmtId="176" fontId="57" fillId="0" borderId="30" xfId="21" applyNumberFormat="1" applyFont="1" applyFill="1" applyBorder="1" applyAlignment="1" applyProtection="1">
      <alignment horizontal="center"/>
      <protection hidden="1"/>
    </xf>
    <xf numFmtId="176" fontId="46" fillId="0" borderId="30" xfId="21" applyNumberFormat="1" applyFont="1" applyFill="1" applyBorder="1" applyAlignment="1" applyProtection="1">
      <alignment horizontal="center"/>
      <protection hidden="1"/>
    </xf>
    <xf numFmtId="165" fontId="16" fillId="0" borderId="7" xfId="21" applyNumberFormat="1" applyFont="1" applyFill="1" applyBorder="1" applyAlignment="1" applyProtection="1">
      <alignment horizontal="left"/>
      <protection hidden="1"/>
    </xf>
    <xf numFmtId="165" fontId="16" fillId="0" borderId="7" xfId="21" applyNumberFormat="1" applyFont="1" applyFill="1" applyBorder="1" applyAlignment="1" applyProtection="1">
      <alignment horizontal="center"/>
      <protection hidden="1"/>
    </xf>
    <xf numFmtId="1" fontId="15" fillId="0" borderId="7" xfId="16" applyNumberFormat="1" applyFont="1" applyFill="1" applyBorder="1" applyAlignment="1" applyProtection="1">
      <alignment horizontal="center"/>
      <protection hidden="1"/>
    </xf>
    <xf numFmtId="1" fontId="15" fillId="0" borderId="7" xfId="0" applyNumberFormat="1" applyFont="1" applyFill="1" applyBorder="1" applyAlignment="1" applyProtection="1">
      <alignment horizontal="center"/>
      <protection hidden="1"/>
    </xf>
    <xf numFmtId="0" fontId="15" fillId="0" borderId="7" xfId="0" applyFont="1" applyFill="1" applyBorder="1" applyAlignment="1" applyProtection="1">
      <alignment horizontal="center"/>
      <protection hidden="1"/>
    </xf>
    <xf numFmtId="165" fontId="16" fillId="0" borderId="4" xfId="21" applyNumberFormat="1" applyFont="1" applyFill="1" applyBorder="1" applyAlignment="1" applyProtection="1">
      <alignment horizontal="left"/>
      <protection hidden="1"/>
    </xf>
    <xf numFmtId="165" fontId="16" fillId="0" borderId="4" xfId="21" applyNumberFormat="1" applyFont="1" applyFill="1" applyBorder="1" applyAlignment="1" applyProtection="1">
      <alignment horizontal="center"/>
      <protection hidden="1"/>
    </xf>
    <xf numFmtId="1" fontId="15" fillId="0" borderId="4" xfId="16" applyNumberFormat="1" applyFont="1" applyFill="1" applyBorder="1" applyAlignment="1" applyProtection="1">
      <alignment horizontal="center"/>
      <protection hidden="1"/>
    </xf>
    <xf numFmtId="1" fontId="15" fillId="0" borderId="4" xfId="0" applyNumberFormat="1" applyFont="1" applyFill="1" applyBorder="1" applyAlignment="1" applyProtection="1">
      <alignment horizontal="center"/>
      <protection hidden="1"/>
    </xf>
    <xf numFmtId="0" fontId="15" fillId="0" borderId="4" xfId="0" applyFont="1" applyFill="1" applyBorder="1" applyAlignment="1" applyProtection="1">
      <alignment horizontal="center"/>
      <protection hidden="1"/>
    </xf>
    <xf numFmtId="165" fontId="58" fillId="0" borderId="0" xfId="21" applyNumberFormat="1" applyFont="1" applyFill="1" applyBorder="1" applyAlignment="1" applyProtection="1">
      <alignment horizontal="center"/>
    </xf>
    <xf numFmtId="165" fontId="58" fillId="9" borderId="0" xfId="21" applyNumberFormat="1" applyFont="1" applyFill="1" applyBorder="1" applyAlignment="1" applyProtection="1">
      <alignment horizontal="right" vertical="center"/>
    </xf>
    <xf numFmtId="3" fontId="59" fillId="9" borderId="0" xfId="0" applyNumberFormat="1" applyFont="1" applyFill="1" applyBorder="1" applyAlignment="1">
      <alignment horizontal="left" vertical="center"/>
    </xf>
    <xf numFmtId="0" fontId="17" fillId="9" borderId="0" xfId="0" applyFont="1" applyFill="1" applyProtection="1"/>
    <xf numFmtId="0" fontId="15" fillId="9" borderId="0" xfId="0" applyFont="1" applyFill="1" applyProtection="1"/>
    <xf numFmtId="9" fontId="15" fillId="9" borderId="0" xfId="0" applyNumberFormat="1" applyFont="1" applyFill="1" applyProtection="1"/>
    <xf numFmtId="0" fontId="15" fillId="9" borderId="0" xfId="0" applyFont="1" applyFill="1" applyBorder="1" applyProtection="1"/>
    <xf numFmtId="0" fontId="20" fillId="9" borderId="0" xfId="0" applyFont="1" applyFill="1" applyAlignment="1" applyProtection="1">
      <alignment horizontal="left"/>
    </xf>
    <xf numFmtId="0" fontId="29" fillId="9" borderId="0" xfId="0" applyFont="1" applyFill="1" applyAlignment="1" applyProtection="1">
      <alignment horizontal="right"/>
    </xf>
    <xf numFmtId="14" fontId="29" fillId="9" borderId="0" xfId="0" applyNumberFormat="1" applyFont="1" applyFill="1" applyAlignment="1" applyProtection="1">
      <alignment horizontal="left"/>
    </xf>
    <xf numFmtId="0" fontId="31" fillId="9" borderId="0" xfId="0" applyFont="1" applyFill="1"/>
    <xf numFmtId="0" fontId="34" fillId="9" borderId="0" xfId="0" applyFont="1" applyFill="1" applyBorder="1" applyAlignment="1">
      <alignment horizontal="left"/>
    </xf>
    <xf numFmtId="0" fontId="60" fillId="9" borderId="0" xfId="0" applyFont="1" applyFill="1"/>
    <xf numFmtId="0" fontId="0" fillId="9" borderId="0" xfId="0" applyFont="1" applyFill="1" applyAlignment="1">
      <alignment horizontal="left"/>
    </xf>
    <xf numFmtId="0" fontId="61" fillId="9" borderId="0" xfId="0" applyFont="1" applyFill="1" applyAlignment="1">
      <alignment horizontal="left"/>
    </xf>
    <xf numFmtId="0" fontId="32" fillId="9" borderId="0" xfId="0" applyFont="1" applyFill="1"/>
    <xf numFmtId="0" fontId="34" fillId="9" borderId="0" xfId="0" applyFont="1" applyFill="1" applyAlignment="1">
      <alignment horizontal="left"/>
    </xf>
    <xf numFmtId="0" fontId="0" fillId="9" borderId="0" xfId="0" applyFont="1" applyFill="1"/>
    <xf numFmtId="0" fontId="62" fillId="9" borderId="0" xfId="0" applyFont="1" applyFill="1"/>
    <xf numFmtId="0" fontId="63" fillId="9" borderId="0" xfId="12" applyNumberFormat="1" applyFont="1" applyFill="1" applyBorder="1" applyAlignment="1" applyProtection="1"/>
    <xf numFmtId="9" fontId="64" fillId="9" borderId="0" xfId="16" applyFill="1"/>
    <xf numFmtId="0" fontId="15" fillId="0" borderId="0" xfId="0" applyNumberFormat="1" applyFont="1" applyFill="1"/>
    <xf numFmtId="4" fontId="0" fillId="0" borderId="0" xfId="21" applyNumberFormat="1" applyFont="1" applyFill="1" applyBorder="1" applyAlignment="1" applyProtection="1">
      <alignment horizontal="center"/>
    </xf>
    <xf numFmtId="0" fontId="0" fillId="0" borderId="0" xfId="0" applyAlignment="1">
      <alignment horizontal="left" indent="1"/>
    </xf>
    <xf numFmtId="165" fontId="0" fillId="0" borderId="0" xfId="0" applyNumberFormat="1"/>
    <xf numFmtId="16" fontId="15" fillId="9" borderId="0" xfId="0" applyNumberFormat="1" applyFont="1" applyFill="1" applyBorder="1" applyProtection="1">
      <protection hidden="1"/>
    </xf>
    <xf numFmtId="164" fontId="64" fillId="9" borderId="0" xfId="21" applyFill="1" applyBorder="1" applyProtection="1">
      <protection hidden="1"/>
    </xf>
    <xf numFmtId="165" fontId="64" fillId="0" borderId="0" xfId="21" applyNumberFormat="1"/>
    <xf numFmtId="164" fontId="64" fillId="9" borderId="0" xfId="21" applyFill="1" applyBorder="1" applyAlignment="1" applyProtection="1">
      <alignment horizontal="center"/>
    </xf>
    <xf numFmtId="9" fontId="64" fillId="9" borderId="0" xfId="16" applyFill="1" applyBorder="1" applyAlignment="1">
      <alignment horizontal="center"/>
    </xf>
    <xf numFmtId="178" fontId="15" fillId="9" borderId="0" xfId="0" applyNumberFormat="1" applyFont="1" applyFill="1"/>
    <xf numFmtId="3" fontId="15" fillId="9" borderId="0" xfId="0" applyNumberFormat="1" applyFont="1" applyFill="1"/>
    <xf numFmtId="0" fontId="0" fillId="15" borderId="0" xfId="0" applyFont="1" applyFill="1" applyBorder="1" applyAlignment="1" applyProtection="1">
      <alignment horizontal="left" vertical="center"/>
    </xf>
    <xf numFmtId="0" fontId="0" fillId="16" borderId="0" xfId="0" applyFont="1" applyFill="1" applyBorder="1" applyAlignment="1" applyProtection="1">
      <alignment horizontal="left" vertical="center"/>
    </xf>
    <xf numFmtId="169" fontId="0" fillId="15" borderId="0" xfId="21" applyNumberFormat="1" applyFont="1" applyFill="1" applyBorder="1" applyAlignment="1" applyProtection="1">
      <alignment horizontal="left" vertical="center"/>
    </xf>
    <xf numFmtId="0" fontId="0" fillId="16" borderId="0" xfId="0" applyFill="1"/>
    <xf numFmtId="1" fontId="25" fillId="15" borderId="0" xfId="16" applyNumberFormat="1" applyFont="1" applyFill="1" applyBorder="1" applyAlignment="1" applyProtection="1">
      <alignment horizontal="center" vertical="center"/>
    </xf>
    <xf numFmtId="0" fontId="25" fillId="15" borderId="0" xfId="0" applyFont="1" applyFill="1" applyBorder="1" applyAlignment="1" applyProtection="1">
      <alignment horizontal="center" vertical="center"/>
    </xf>
    <xf numFmtId="0" fontId="0" fillId="17" borderId="0" xfId="0" applyFont="1" applyFill="1" applyBorder="1" applyAlignment="1" applyProtection="1">
      <alignment horizontal="left" vertical="center"/>
    </xf>
    <xf numFmtId="0" fontId="0" fillId="18" borderId="0" xfId="0" applyFont="1" applyFill="1" applyBorder="1" applyAlignment="1" applyProtection="1">
      <alignment horizontal="left" vertical="center"/>
    </xf>
    <xf numFmtId="169" fontId="0" fillId="18" borderId="0" xfId="21" applyNumberFormat="1" applyFont="1" applyFill="1" applyBorder="1" applyAlignment="1" applyProtection="1">
      <alignment horizontal="left" vertical="center"/>
    </xf>
    <xf numFmtId="165" fontId="25" fillId="18" borderId="0" xfId="21" applyNumberFormat="1" applyFont="1" applyFill="1" applyBorder="1" applyAlignment="1" applyProtection="1">
      <alignment horizontal="center" vertical="center"/>
    </xf>
    <xf numFmtId="1" fontId="25" fillId="18" borderId="0" xfId="16" applyNumberFormat="1" applyFont="1" applyFill="1" applyBorder="1" applyAlignment="1" applyProtection="1">
      <alignment horizontal="center" vertical="center"/>
    </xf>
    <xf numFmtId="0" fontId="25" fillId="18" borderId="0" xfId="0" applyFont="1" applyFill="1" applyBorder="1" applyAlignment="1" applyProtection="1">
      <alignment horizontal="center" vertical="center"/>
    </xf>
    <xf numFmtId="0" fontId="0" fillId="17" borderId="0" xfId="0" applyFill="1"/>
    <xf numFmtId="165" fontId="65" fillId="9" borderId="0" xfId="21" applyNumberFormat="1" applyFont="1" applyFill="1" applyBorder="1" applyAlignment="1" applyProtection="1">
      <alignment horizontal="center"/>
      <protection locked="0"/>
    </xf>
    <xf numFmtId="165" fontId="65" fillId="9" borderId="0" xfId="21" applyNumberFormat="1" applyFont="1" applyFill="1" applyBorder="1" applyAlignment="1" applyProtection="1">
      <alignment horizontal="right"/>
      <protection locked="0"/>
    </xf>
    <xf numFmtId="0" fontId="25" fillId="15" borderId="0" xfId="16" applyNumberFormat="1" applyFont="1" applyFill="1" applyBorder="1" applyAlignment="1" applyProtection="1">
      <alignment horizontal="center" vertical="center"/>
    </xf>
    <xf numFmtId="43" fontId="0" fillId="0" borderId="0" xfId="0" applyNumberFormat="1"/>
    <xf numFmtId="1" fontId="0" fillId="0" borderId="0" xfId="0" applyNumberFormat="1"/>
    <xf numFmtId="165" fontId="0" fillId="0" borderId="0" xfId="0" applyNumberFormat="1" applyFill="1"/>
    <xf numFmtId="179" fontId="0" fillId="0" borderId="0" xfId="0" applyNumberFormat="1"/>
    <xf numFmtId="179" fontId="0" fillId="0" borderId="0" xfId="21" applyNumberFormat="1" applyFont="1" applyFill="1" applyBorder="1" applyAlignment="1" applyProtection="1">
      <alignment horizontal="center"/>
    </xf>
    <xf numFmtId="165" fontId="20" fillId="9" borderId="4" xfId="21" applyNumberFormat="1" applyFont="1" applyFill="1" applyBorder="1" applyAlignment="1" applyProtection="1">
      <alignment horizontal="right" vertical="center"/>
      <protection locked="0"/>
    </xf>
    <xf numFmtId="165" fontId="20" fillId="9" borderId="4" xfId="21" applyNumberFormat="1" applyFont="1" applyFill="1" applyBorder="1" applyAlignment="1" applyProtection="1">
      <alignment horizontal="right" vertical="center" wrapText="1"/>
      <protection locked="0"/>
    </xf>
    <xf numFmtId="165" fontId="22" fillId="9" borderId="0" xfId="21" applyNumberFormat="1" applyFont="1" applyFill="1" applyBorder="1" applyAlignment="1" applyProtection="1">
      <alignment horizontal="center"/>
      <protection locked="0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0" fontId="20" fillId="7" borderId="4" xfId="0" applyFont="1" applyFill="1" applyBorder="1" applyAlignment="1" applyProtection="1">
      <alignment horizontal="center" vertical="center"/>
      <protection locked="0"/>
    </xf>
    <xf numFmtId="16" fontId="42" fillId="9" borderId="0" xfId="0" applyNumberFormat="1" applyFont="1" applyFill="1" applyBorder="1" applyAlignment="1" applyProtection="1">
      <alignment horizontal="center" vertical="top" wrapText="1"/>
      <protection hidden="1"/>
    </xf>
    <xf numFmtId="0" fontId="34" fillId="14" borderId="9" xfId="0" applyFont="1" applyFill="1" applyBorder="1" applyAlignment="1" applyProtection="1">
      <alignment horizontal="center"/>
      <protection locked="0"/>
    </xf>
    <xf numFmtId="14" fontId="39" fillId="9" borderId="7" xfId="0" applyNumberFormat="1" applyFont="1" applyFill="1" applyBorder="1" applyAlignment="1" applyProtection="1">
      <alignment horizontal="center" vertical="center"/>
      <protection hidden="1"/>
    </xf>
    <xf numFmtId="1" fontId="40" fillId="7" borderId="5" xfId="16" applyNumberFormat="1" applyFont="1" applyFill="1" applyBorder="1" applyAlignment="1" applyProtection="1">
      <alignment horizontal="center" vertical="center" shrinkToFit="1"/>
      <protection hidden="1"/>
    </xf>
    <xf numFmtId="1" fontId="40" fillId="11" borderId="5" xfId="16" applyNumberFormat="1" applyFont="1" applyFill="1" applyBorder="1" applyAlignment="1" applyProtection="1">
      <alignment horizontal="center" vertical="center" shrinkToFit="1"/>
      <protection hidden="1"/>
    </xf>
    <xf numFmtId="1" fontId="40" fillId="13" borderId="5" xfId="16" applyNumberFormat="1" applyFont="1" applyFill="1" applyBorder="1" applyAlignment="1" applyProtection="1">
      <alignment horizontal="center" vertical="center" shrinkToFit="1"/>
      <protection hidden="1"/>
    </xf>
    <xf numFmtId="1" fontId="40" fillId="11" borderId="5" xfId="16" applyNumberFormat="1" applyFont="1" applyFill="1" applyBorder="1" applyAlignment="1" applyProtection="1">
      <alignment horizontal="center" vertical="center"/>
      <protection hidden="1"/>
    </xf>
    <xf numFmtId="1" fontId="40" fillId="13" borderId="5" xfId="16" applyNumberFormat="1" applyFont="1" applyFill="1" applyBorder="1" applyAlignment="1" applyProtection="1">
      <alignment horizontal="center" vertical="center"/>
      <protection hidden="1"/>
    </xf>
    <xf numFmtId="1" fontId="40" fillId="7" borderId="5" xfId="16" applyNumberFormat="1" applyFont="1" applyFill="1" applyBorder="1" applyAlignment="1" applyProtection="1">
      <alignment horizontal="center" vertical="center"/>
      <protection hidden="1"/>
    </xf>
    <xf numFmtId="0" fontId="20" fillId="9" borderId="0" xfId="0" applyNumberFormat="1" applyFont="1" applyFill="1" applyBorder="1" applyAlignment="1" applyProtection="1">
      <alignment horizontal="left"/>
      <protection hidden="1"/>
    </xf>
    <xf numFmtId="0" fontId="50" fillId="9" borderId="31" xfId="0" applyFont="1" applyFill="1" applyBorder="1" applyAlignment="1" applyProtection="1">
      <alignment horizontal="center"/>
      <protection locked="0"/>
    </xf>
    <xf numFmtId="0" fontId="17" fillId="9" borderId="4" xfId="0" applyFont="1" applyFill="1" applyBorder="1" applyAlignment="1" applyProtection="1">
      <alignment horizontal="center" vertical="center" wrapText="1"/>
      <protection locked="0"/>
    </xf>
    <xf numFmtId="0" fontId="17" fillId="9" borderId="4" xfId="0" applyFont="1" applyFill="1" applyBorder="1" applyAlignment="1" applyProtection="1">
      <alignment horizontal="center"/>
      <protection locked="0"/>
    </xf>
    <xf numFmtId="0" fontId="17" fillId="9" borderId="4" xfId="0" applyFont="1" applyFill="1" applyBorder="1" applyAlignment="1" applyProtection="1">
      <alignment horizontal="center" vertical="center"/>
      <protection locked="0"/>
    </xf>
    <xf numFmtId="0" fontId="51" fillId="9" borderId="0" xfId="0" applyFont="1" applyFill="1" applyBorder="1" applyAlignment="1" applyProtection="1">
      <alignment horizontal="center"/>
      <protection locked="0"/>
    </xf>
    <xf numFmtId="0" fontId="17" fillId="7" borderId="32" xfId="0" applyFont="1" applyFill="1" applyBorder="1" applyAlignment="1" applyProtection="1">
      <alignment horizontal="center" vertical="center" wrapText="1"/>
      <protection locked="0"/>
    </xf>
    <xf numFmtId="0" fontId="52" fillId="0" borderId="33" xfId="0" applyFont="1" applyFill="1" applyBorder="1" applyAlignment="1" applyProtection="1">
      <alignment horizontal="center" vertical="center" wrapText="1"/>
      <protection locked="0"/>
    </xf>
    <xf numFmtId="0" fontId="52" fillId="0" borderId="26" xfId="0" applyFont="1" applyFill="1" applyBorder="1" applyAlignment="1" applyProtection="1">
      <alignment horizontal="center" vertical="center"/>
      <protection locked="0"/>
    </xf>
    <xf numFmtId="0" fontId="52" fillId="0" borderId="2" xfId="0" applyFont="1" applyFill="1" applyBorder="1" applyAlignment="1" applyProtection="1">
      <alignment horizontal="center" vertical="center"/>
      <protection locked="0"/>
    </xf>
    <xf numFmtId="0" fontId="34" fillId="0" borderId="0" xfId="0" applyFont="1" applyBorder="1"/>
  </cellXfs>
  <cellStyles count="23">
    <cellStyle name="Accent 1 1" xfId="1"/>
    <cellStyle name="Accent 2 1" xfId="2"/>
    <cellStyle name="Accent 3 1" xfId="3"/>
    <cellStyle name="Accent 4" xfId="4"/>
    <cellStyle name="Bad 1" xfId="5"/>
    <cellStyle name="Error 1" xfId="6"/>
    <cellStyle name="Footnote 1" xfId="7"/>
    <cellStyle name="Good 1" xfId="8"/>
    <cellStyle name="Heading 1 1" xfId="9"/>
    <cellStyle name="Heading 2 1" xfId="10"/>
    <cellStyle name="Heading 3" xfId="11"/>
    <cellStyle name="Hiperlink" xfId="12" builtinId="8"/>
    <cellStyle name="Moeda" xfId="13" builtinId="4"/>
    <cellStyle name="Neutral 1" xfId="14"/>
    <cellStyle name="Normal" xfId="0" builtinId="0"/>
    <cellStyle name="Note 1" xfId="15"/>
    <cellStyle name="Porcentagem" xfId="16" builtinId="5"/>
    <cellStyle name="Status 1" xfId="17"/>
    <cellStyle name="Text 1" xfId="18"/>
    <cellStyle name="Título 1 1" xfId="19"/>
    <cellStyle name="Título 1 1 1" xfId="20"/>
    <cellStyle name="Vírgula" xfId="21" builtinId="3"/>
    <cellStyle name="Warning 1" xfId="22"/>
  </cellStyles>
  <dxfs count="49"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8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8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8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8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8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8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8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8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8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9"/>
      </font>
      <fill>
        <patternFill patternType="solid">
          <fgColor indexed="26"/>
          <bgColor indexed="9"/>
        </patternFill>
      </fill>
      <border>
        <left/>
        <right/>
        <top/>
        <bottom/>
      </border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2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CC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3C3C3C"/>
      <rgbColor rgb="00969696"/>
      <rgbColor rgb="00003366"/>
      <rgbColor rgb="00339966"/>
      <rgbColor rgb="001A1A1A"/>
      <rgbColor rgb="00333300"/>
      <rgbColor rgb="00993300"/>
      <rgbColor rgb="00993366"/>
      <rgbColor rgb="00333399"/>
      <rgbColor rgb="00333333"/>
    </indexedColors>
    <mruColors>
      <color rgb="FFFFCC99"/>
      <color rgb="FFFFFF99"/>
      <color rgb="FFFFFF21"/>
      <color rgb="FFD2CD09"/>
      <color rgb="FFCEC3BA"/>
      <color rgb="FFA78671"/>
      <color rgb="FFEDEAE5"/>
      <color rgb="FFD1CD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theme" Target="theme/theme1.xml"/><Relationship Id="rId5" Type="http://schemas.openxmlformats.org/officeDocument/2006/relationships/worksheet" Target="worksheets/sheet4.xml"/><Relationship Id="rId10" Type="http://schemas.openxmlformats.org/officeDocument/2006/relationships/worksheet" Target="worksheets/sheet9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BDados!$A$6712:$I$7348</c:f>
              <c:multiLvlStrCache>
                <c:ptCount val="637"/>
                <c:lvl>
                  <c:pt idx="0">
                    <c:v>23/24FEIJÃO (1ª SAFRA)</c:v>
                  </c:pt>
                  <c:pt idx="1">
                    <c:v>23/24FEIJÃO (1ª SAFRA)</c:v>
                  </c:pt>
                  <c:pt idx="2">
                    <c:v>23/24FEIJÃO (1ª SAFRA)</c:v>
                  </c:pt>
                  <c:pt idx="3">
                    <c:v>23/24FEIJÃO (1ª SAFRA)</c:v>
                  </c:pt>
                  <c:pt idx="4">
                    <c:v>23/24FEIJÃO (1ª SAFRA)</c:v>
                  </c:pt>
                  <c:pt idx="5">
                    <c:v>23/24FEIJÃO (1ª SAFRA)</c:v>
                  </c:pt>
                  <c:pt idx="6">
                    <c:v>23/24FEIJÃO (1ª SAFRA)</c:v>
                  </c:pt>
                  <c:pt idx="7">
                    <c:v>23/24FEIJÃO (1ª SAFRA)</c:v>
                  </c:pt>
                  <c:pt idx="8">
                    <c:v>23/24FEIJÃO (1ª SAFRA)</c:v>
                  </c:pt>
                  <c:pt idx="9">
                    <c:v>23/24FEIJÃO (1ª SAFRA)</c:v>
                  </c:pt>
                  <c:pt idx="10">
                    <c:v>23/24FEIJÃO (1ª SAFRA)</c:v>
                  </c:pt>
                  <c:pt idx="11">
                    <c:v>23/24FEIJÃO (1ª SAFRA)</c:v>
                  </c:pt>
                  <c:pt idx="12">
                    <c:v>23/24FEIJÃO (1ª SAFRA)</c:v>
                  </c:pt>
                  <c:pt idx="13">
                    <c:v>23/24FEIJÃO (1ª SAFRA)</c:v>
                  </c:pt>
                  <c:pt idx="14">
                    <c:v>23/24FEIJÃO (1ª SAFRA)</c:v>
                  </c:pt>
                  <c:pt idx="15">
                    <c:v>23/24FEIJÃO (1ª SAFRA)</c:v>
                  </c:pt>
                  <c:pt idx="16">
                    <c:v>23/24FEIJÃO (1ª SAFRA)</c:v>
                  </c:pt>
                  <c:pt idx="17">
                    <c:v>23/24FEIJÃO (1ª SAFRA)</c:v>
                  </c:pt>
                  <c:pt idx="18">
                    <c:v>23/24FEIJÃO (1ª SAFRA)</c:v>
                  </c:pt>
                  <c:pt idx="19">
                    <c:v>23/24FEIJÃO (1ª SAFRA)</c:v>
                  </c:pt>
                  <c:pt idx="20">
                    <c:v>23/24FEIJÃO (1ª SAFRA)</c:v>
                  </c:pt>
                  <c:pt idx="21">
                    <c:v>23/24AMENDOIM (1ª SAFRA)</c:v>
                  </c:pt>
                  <c:pt idx="22">
                    <c:v>23/24AMENDOIM (1ª SAFRA)</c:v>
                  </c:pt>
                  <c:pt idx="23">
                    <c:v>23/24AMENDOIM (1ª SAFRA)</c:v>
                  </c:pt>
                  <c:pt idx="24">
                    <c:v>23/24AMENDOIM (1ª SAFRA)</c:v>
                  </c:pt>
                  <c:pt idx="25">
                    <c:v>23/24AMENDOIM (1ª SAFRA)</c:v>
                  </c:pt>
                  <c:pt idx="26">
                    <c:v>23/24AMENDOIM (1ª SAFRA)</c:v>
                  </c:pt>
                  <c:pt idx="27">
                    <c:v>23/24AMENDOIM (1ª SAFRA)</c:v>
                  </c:pt>
                  <c:pt idx="28">
                    <c:v>23/24AMENDOIM (1ª SAFRA)</c:v>
                  </c:pt>
                  <c:pt idx="29">
                    <c:v>23/24AMENDOIM (1ª SAFRA)</c:v>
                  </c:pt>
                  <c:pt idx="30">
                    <c:v>23/24AMENDOIM (1ª SAFRA)</c:v>
                  </c:pt>
                  <c:pt idx="31">
                    <c:v>23/24AMENDOIM (1ª SAFRA)</c:v>
                  </c:pt>
                  <c:pt idx="32">
                    <c:v>23/24AMENDOIM (1ª SAFRA)</c:v>
                  </c:pt>
                  <c:pt idx="33">
                    <c:v>23/24AMENDOIM (1ª SAFRA)</c:v>
                  </c:pt>
                  <c:pt idx="34">
                    <c:v>23/24AMENDOIM (1ª SAFRA)</c:v>
                  </c:pt>
                  <c:pt idx="35">
                    <c:v>23/24AMENDOIM (1ª SAFRA)</c:v>
                  </c:pt>
                  <c:pt idx="36">
                    <c:v>23/24AMENDOIM (1ª SAFRA)</c:v>
                  </c:pt>
                  <c:pt idx="37">
                    <c:v>23/24ARROZ SEQUEIRO</c:v>
                  </c:pt>
                  <c:pt idx="38">
                    <c:v>23/24ARROZ SEQUEIRO</c:v>
                  </c:pt>
                  <c:pt idx="39">
                    <c:v>23/24ARROZ SEQUEIRO</c:v>
                  </c:pt>
                  <c:pt idx="40">
                    <c:v>23/24ARROZ SEQUEIRO</c:v>
                  </c:pt>
                  <c:pt idx="41">
                    <c:v>23/24ARROZ SEQUEIRO</c:v>
                  </c:pt>
                  <c:pt idx="42">
                    <c:v>23/24ARROZ SEQUEIRO</c:v>
                  </c:pt>
                  <c:pt idx="43">
                    <c:v>23/24ARROZ SEQUEIRO</c:v>
                  </c:pt>
                  <c:pt idx="44">
                    <c:v>23/24ARROZ SEQUEIRO</c:v>
                  </c:pt>
                  <c:pt idx="45">
                    <c:v>23/24ARROZ SEQUEIRO</c:v>
                  </c:pt>
                  <c:pt idx="46">
                    <c:v>23/24ARROZ SEQUEIRO</c:v>
                  </c:pt>
                  <c:pt idx="47">
                    <c:v>23/24ARROZ SEQUEIRO</c:v>
                  </c:pt>
                  <c:pt idx="48">
                    <c:v>23/24ARROZ SEQUEIRO</c:v>
                  </c:pt>
                  <c:pt idx="49">
                    <c:v>23/24ARROZ SEQUEIRO</c:v>
                  </c:pt>
                  <c:pt idx="50">
                    <c:v>23/24ARROZ SEQUEIRO</c:v>
                  </c:pt>
                  <c:pt idx="51">
                    <c:v>23/24ARROZ SEQUEIRO</c:v>
                  </c:pt>
                  <c:pt idx="52">
                    <c:v>23/24ARROZ SEQUEIRO</c:v>
                  </c:pt>
                  <c:pt idx="53">
                    <c:v>23/24ARROZ SEQUEIRO</c:v>
                  </c:pt>
                  <c:pt idx="54">
                    <c:v>23/24ARROZ IRRIGADO</c:v>
                  </c:pt>
                  <c:pt idx="55">
                    <c:v>23/24ARROZ IRRIGADO</c:v>
                  </c:pt>
                  <c:pt idx="56">
                    <c:v>23/24ARROZ IRRIGADO</c:v>
                  </c:pt>
                  <c:pt idx="57">
                    <c:v>23/24ARROZ IRRIGADO</c:v>
                  </c:pt>
                  <c:pt idx="58">
                    <c:v>23/24ARROZ IRRIGADO</c:v>
                  </c:pt>
                  <c:pt idx="59">
                    <c:v>23/24ARROZ IRRIGADO</c:v>
                  </c:pt>
                  <c:pt idx="60">
                    <c:v>23/24ARROZ IRRIGADO</c:v>
                  </c:pt>
                  <c:pt idx="61">
                    <c:v>23/24ARROZ IRRIGADO</c:v>
                  </c:pt>
                  <c:pt idx="62">
                    <c:v>23/24ARROZ IRRIGADO</c:v>
                  </c:pt>
                  <c:pt idx="63">
                    <c:v>23/24ARROZ IRRIGADO</c:v>
                  </c:pt>
                  <c:pt idx="64">
                    <c:v>23/24BATATA (1ª SAFRA)</c:v>
                  </c:pt>
                  <c:pt idx="65">
                    <c:v>23/24BATATA (1ª SAFRA)</c:v>
                  </c:pt>
                  <c:pt idx="66">
                    <c:v>23/24BATATA (1ª SAFRA)</c:v>
                  </c:pt>
                  <c:pt idx="67">
                    <c:v>23/24BATATA (1ª SAFRA)</c:v>
                  </c:pt>
                  <c:pt idx="68">
                    <c:v>23/24BATATA (1ª SAFRA)</c:v>
                  </c:pt>
                  <c:pt idx="69">
                    <c:v>23/24BATATA (1ª SAFRA)</c:v>
                  </c:pt>
                  <c:pt idx="70">
                    <c:v>23/24BATATA (1ª SAFRA)</c:v>
                  </c:pt>
                  <c:pt idx="71">
                    <c:v>23/24BATATA (1ª SAFRA)</c:v>
                  </c:pt>
                  <c:pt idx="72">
                    <c:v>23/24BATATA (1ª SAFRA)</c:v>
                  </c:pt>
                  <c:pt idx="73">
                    <c:v>23/24MILHO (1ª SAFRA)</c:v>
                  </c:pt>
                  <c:pt idx="74">
                    <c:v>23/24MILHO (1ª SAFRA)</c:v>
                  </c:pt>
                  <c:pt idx="75">
                    <c:v>23/24MILHO (1ª SAFRA)</c:v>
                  </c:pt>
                  <c:pt idx="76">
                    <c:v>23/24MILHO (1ª SAFRA)</c:v>
                  </c:pt>
                  <c:pt idx="77">
                    <c:v>23/24MILHO (1ª SAFRA)</c:v>
                  </c:pt>
                  <c:pt idx="78">
                    <c:v>23/24MILHO (1ª SAFRA)</c:v>
                  </c:pt>
                  <c:pt idx="79">
                    <c:v>23/24MILHO (1ª SAFRA)</c:v>
                  </c:pt>
                  <c:pt idx="80">
                    <c:v>23/24MILHO (1ª SAFRA)</c:v>
                  </c:pt>
                  <c:pt idx="81">
                    <c:v>23/24MILHO (1ª SAFRA)</c:v>
                  </c:pt>
                  <c:pt idx="82">
                    <c:v>23/24MILHO (1ª SAFRA)</c:v>
                  </c:pt>
                  <c:pt idx="83">
                    <c:v>23/24MILHO (1ª SAFRA)</c:v>
                  </c:pt>
                  <c:pt idx="84">
                    <c:v>23/24MILHO (1ª SAFRA)</c:v>
                  </c:pt>
                  <c:pt idx="85">
                    <c:v>23/24MILHO (1ª SAFRA)</c:v>
                  </c:pt>
                  <c:pt idx="86">
                    <c:v>23/24MILHO (1ª SAFRA)</c:v>
                  </c:pt>
                  <c:pt idx="87">
                    <c:v>23/24MILHO (1ª SAFRA)</c:v>
                  </c:pt>
                  <c:pt idx="88">
                    <c:v>23/24MILHO (1ª SAFRA)</c:v>
                  </c:pt>
                  <c:pt idx="89">
                    <c:v>23/24MILHO (1ª SAFRA)</c:v>
                  </c:pt>
                  <c:pt idx="90">
                    <c:v>23/24MILHO (1ª SAFRA)</c:v>
                  </c:pt>
                  <c:pt idx="91">
                    <c:v>23/24MILHO (1ª SAFRA)</c:v>
                  </c:pt>
                  <c:pt idx="92">
                    <c:v>23/24MILHO (1ª SAFRA)</c:v>
                  </c:pt>
                  <c:pt idx="93">
                    <c:v>23/24MILHO (1ª SAFRA)</c:v>
                  </c:pt>
                  <c:pt idx="94">
                    <c:v>23/24SOJA (1ª SAFRA)</c:v>
                  </c:pt>
                  <c:pt idx="95">
                    <c:v>23/24SOJA (1ª SAFRA)</c:v>
                  </c:pt>
                  <c:pt idx="96">
                    <c:v>23/24SOJA (1ª SAFRA)</c:v>
                  </c:pt>
                  <c:pt idx="97">
                    <c:v>23/24SOJA (1ª SAFRA)</c:v>
                  </c:pt>
                  <c:pt idx="98">
                    <c:v>23/24SOJA (1ª SAFRA)</c:v>
                  </c:pt>
                  <c:pt idx="99">
                    <c:v>23/24SOJA (1ª SAFRA)</c:v>
                  </c:pt>
                  <c:pt idx="100">
                    <c:v>23/24SOJA (1ª SAFRA)</c:v>
                  </c:pt>
                  <c:pt idx="101">
                    <c:v>23/24SOJA (1ª SAFRA)</c:v>
                  </c:pt>
                  <c:pt idx="102">
                    <c:v>23/24SOJA (1ª SAFRA)</c:v>
                  </c:pt>
                  <c:pt idx="103">
                    <c:v>23/24SOJA (1ª SAFRA)</c:v>
                  </c:pt>
                  <c:pt idx="104">
                    <c:v>23/24SOJA (1ª SAFRA)</c:v>
                  </c:pt>
                  <c:pt idx="105">
                    <c:v>23/24SOJA (1ª SAFRA)</c:v>
                  </c:pt>
                  <c:pt idx="106">
                    <c:v>23/24SOJA (1ª SAFRA)</c:v>
                  </c:pt>
                  <c:pt idx="107">
                    <c:v>23/24SOJA (1ª SAFRA)</c:v>
                  </c:pt>
                  <c:pt idx="108">
                    <c:v>23/24SOJA (1ª SAFRA)</c:v>
                  </c:pt>
                  <c:pt idx="109">
                    <c:v>23/24SOJA (1ª SAFRA)</c:v>
                  </c:pt>
                  <c:pt idx="110">
                    <c:v>23/24SOJA (1ª SAFRA)</c:v>
                  </c:pt>
                  <c:pt idx="111">
                    <c:v>23/24SOJA (1ª SAFRA)</c:v>
                  </c:pt>
                  <c:pt idx="112">
                    <c:v>23/24SOJA (1ª SAFRA)</c:v>
                  </c:pt>
                  <c:pt idx="113">
                    <c:v>23/24SOJA (1ª SAFRA)</c:v>
                  </c:pt>
                  <c:pt idx="114">
                    <c:v>23/24TOMATE (1ª SAFRA)</c:v>
                  </c:pt>
                  <c:pt idx="115">
                    <c:v>23/24TOMATE (1ª SAFRA)</c:v>
                  </c:pt>
                  <c:pt idx="116">
                    <c:v>23/24TOMATE (1ª SAFRA)</c:v>
                  </c:pt>
                  <c:pt idx="117">
                    <c:v>23/24TOMATE (1ª SAFRA)</c:v>
                  </c:pt>
                  <c:pt idx="118">
                    <c:v>23/24TOMATE (1ª SAFRA)</c:v>
                  </c:pt>
                  <c:pt idx="119">
                    <c:v>23/24TOMATE (1ª SAFRA)</c:v>
                  </c:pt>
                  <c:pt idx="120">
                    <c:v>23/24TOMATE (1ª SAFRA)</c:v>
                  </c:pt>
                  <c:pt idx="121">
                    <c:v>23/24TOMATE (1ª SAFRA)</c:v>
                  </c:pt>
                  <c:pt idx="122">
                    <c:v>23/24TOMATE (1ª SAFRA)</c:v>
                  </c:pt>
                  <c:pt idx="123">
                    <c:v>23/24TOMATE (1ª SAFRA)</c:v>
                  </c:pt>
                  <c:pt idx="124">
                    <c:v>23/24TOMATE (1ª SAFRA)</c:v>
                  </c:pt>
                  <c:pt idx="125">
                    <c:v>23/24TOMATE (1ª SAFRA)</c:v>
                  </c:pt>
                  <c:pt idx="126">
                    <c:v>23/24TOMATE (1ª SAFRA)</c:v>
                  </c:pt>
                  <c:pt idx="127">
                    <c:v>23/24TOMATE (1ª SAFRA)</c:v>
                  </c:pt>
                  <c:pt idx="128">
                    <c:v>23/24TOMATE (1ª SAFRA)</c:v>
                  </c:pt>
                  <c:pt idx="129">
                    <c:v>23/24TOMATE (1ª SAFRA)</c:v>
                  </c:pt>
                  <c:pt idx="130">
                    <c:v>23/24TOMATE (1ª SAFRA)</c:v>
                  </c:pt>
                  <c:pt idx="131">
                    <c:v>23/24TOMATE (1ª SAFRA)</c:v>
                  </c:pt>
                  <c:pt idx="132">
                    <c:v>23/24TOMATE (1ª SAFRA)</c:v>
                  </c:pt>
                  <c:pt idx="133">
                    <c:v>23/24TOMATE (1ª SAFRA)</c:v>
                  </c:pt>
                  <c:pt idx="134">
                    <c:v>23/24SERICICULTURA</c:v>
                  </c:pt>
                  <c:pt idx="135">
                    <c:v>23/24SERICICULTURA</c:v>
                  </c:pt>
                  <c:pt idx="136">
                    <c:v>23/24SERICICULTURA</c:v>
                  </c:pt>
                  <c:pt idx="137">
                    <c:v>23/24SERICICULTURA</c:v>
                  </c:pt>
                  <c:pt idx="138">
                    <c:v>23/24SERICICULTURA</c:v>
                  </c:pt>
                  <c:pt idx="139">
                    <c:v>23/24SERICICULTURA</c:v>
                  </c:pt>
                  <c:pt idx="140">
                    <c:v>23/24SERICICULTURA</c:v>
                  </c:pt>
                  <c:pt idx="141">
                    <c:v>23/24SERICICULTURA</c:v>
                  </c:pt>
                  <c:pt idx="142">
                    <c:v>23/24SERICICULTURA</c:v>
                  </c:pt>
                  <c:pt idx="143">
                    <c:v>23/24SERICICULTURA</c:v>
                  </c:pt>
                  <c:pt idx="144">
                    <c:v>23/24SERICICULTURA</c:v>
                  </c:pt>
                  <c:pt idx="145">
                    <c:v>23/24SERICICULTURA</c:v>
                  </c:pt>
                  <c:pt idx="146">
                    <c:v>23/24SERICICULTURA</c:v>
                  </c:pt>
                  <c:pt idx="147">
                    <c:v>23/24SERICICULTURA</c:v>
                  </c:pt>
                  <c:pt idx="148">
                    <c:v>23/24SERICICULTURA</c:v>
                  </c:pt>
                  <c:pt idx="149">
                    <c:v>23/24SERICICULTURA</c:v>
                  </c:pt>
                  <c:pt idx="150">
                    <c:v>23/24SERICICULTURA</c:v>
                  </c:pt>
                  <c:pt idx="151">
                    <c:v>23/24MANDIOCA</c:v>
                  </c:pt>
                  <c:pt idx="152">
                    <c:v>23/24MANDIOCA</c:v>
                  </c:pt>
                  <c:pt idx="153">
                    <c:v>23/24MANDIOCA</c:v>
                  </c:pt>
                  <c:pt idx="154">
                    <c:v>23/24MANDIOCA</c:v>
                  </c:pt>
                  <c:pt idx="155">
                    <c:v>23/24MANDIOCA</c:v>
                  </c:pt>
                  <c:pt idx="156">
                    <c:v>23/24MANDIOCA</c:v>
                  </c:pt>
                  <c:pt idx="157">
                    <c:v>23/24MANDIOCA</c:v>
                  </c:pt>
                  <c:pt idx="158">
                    <c:v>23/24MANDIOCA</c:v>
                  </c:pt>
                  <c:pt idx="159">
                    <c:v>23/24MANDIOCA</c:v>
                  </c:pt>
                  <c:pt idx="160">
                    <c:v>23/24MANDIOCA</c:v>
                  </c:pt>
                  <c:pt idx="161">
                    <c:v>23/24MANDIOCA</c:v>
                  </c:pt>
                  <c:pt idx="162">
                    <c:v>23/24MANDIOCA</c:v>
                  </c:pt>
                  <c:pt idx="163">
                    <c:v>23/24MANDIOCA</c:v>
                  </c:pt>
                  <c:pt idx="164">
                    <c:v>23/24MANDIOCA</c:v>
                  </c:pt>
                  <c:pt idx="165">
                    <c:v>23/24MANDIOCA</c:v>
                  </c:pt>
                  <c:pt idx="166">
                    <c:v>23/24MANDIOCA</c:v>
                  </c:pt>
                  <c:pt idx="167">
                    <c:v>23/24MANDIOCA</c:v>
                  </c:pt>
                  <c:pt idx="168">
                    <c:v>23/24MANDIOCA</c:v>
                  </c:pt>
                  <c:pt idx="169">
                    <c:v>23/24MANDIOCA</c:v>
                  </c:pt>
                  <c:pt idx="170">
                    <c:v>23/24MANDIOCA</c:v>
                  </c:pt>
                  <c:pt idx="171">
                    <c:v>23/24MANDIOCA</c:v>
                  </c:pt>
                  <c:pt idx="172">
                    <c:v>23/24TABACO</c:v>
                  </c:pt>
                  <c:pt idx="173">
                    <c:v>23/24TABACO</c:v>
                  </c:pt>
                  <c:pt idx="174">
                    <c:v>23/24TABACO</c:v>
                  </c:pt>
                  <c:pt idx="175">
                    <c:v>23/24TABACO</c:v>
                  </c:pt>
                  <c:pt idx="176">
                    <c:v>23/24TABACO</c:v>
                  </c:pt>
                  <c:pt idx="177">
                    <c:v>23/24TABACO</c:v>
                  </c:pt>
                  <c:pt idx="178">
                    <c:v>23/24TABACO</c:v>
                  </c:pt>
                  <c:pt idx="179">
                    <c:v>23/24TABACO</c:v>
                  </c:pt>
                  <c:pt idx="180">
                    <c:v>23/24TABACO</c:v>
                  </c:pt>
                  <c:pt idx="181">
                    <c:v>23/24TABACO</c:v>
                  </c:pt>
                  <c:pt idx="182">
                    <c:v>23/24TABACO</c:v>
                  </c:pt>
                  <c:pt idx="183">
                    <c:v>23/24TABACO</c:v>
                  </c:pt>
                  <c:pt idx="184">
                    <c:v>23/24TABACO</c:v>
                  </c:pt>
                  <c:pt idx="185">
                    <c:v>23/24TABACO</c:v>
                  </c:pt>
                  <c:pt idx="186">
                    <c:v>23/24CANA-DE-AÇÚCAR</c:v>
                  </c:pt>
                  <c:pt idx="187">
                    <c:v>23/24CANA-DE-AÇÚCAR</c:v>
                  </c:pt>
                  <c:pt idx="188">
                    <c:v>23/24CANA-DE-AÇÚCAR</c:v>
                  </c:pt>
                  <c:pt idx="189">
                    <c:v>23/24CANA-DE-AÇÚCAR</c:v>
                  </c:pt>
                  <c:pt idx="190">
                    <c:v>23/24CANA-DE-AÇÚCAR</c:v>
                  </c:pt>
                  <c:pt idx="191">
                    <c:v>23/24CANA-DE-AÇÚCAR</c:v>
                  </c:pt>
                  <c:pt idx="192">
                    <c:v>23/24CANA-DE-AÇÚCAR</c:v>
                  </c:pt>
                  <c:pt idx="193">
                    <c:v>23/24CANA-DE-AÇÚCAR</c:v>
                  </c:pt>
                  <c:pt idx="194">
                    <c:v>23/24CANA-DE-AÇÚCAR</c:v>
                  </c:pt>
                  <c:pt idx="195">
                    <c:v>23/24CANA-DE-AÇÚCAR</c:v>
                  </c:pt>
                  <c:pt idx="196">
                    <c:v>23/24CANA-DE-AÇÚCAR</c:v>
                  </c:pt>
                  <c:pt idx="197">
                    <c:v>23/24CANA-DE-AÇÚCAR</c:v>
                  </c:pt>
                  <c:pt idx="198">
                    <c:v>23/24CANA-DE-AÇÚCAR</c:v>
                  </c:pt>
                  <c:pt idx="199">
                    <c:v>23/24CANA-DE-AÇÚCAR</c:v>
                  </c:pt>
                  <c:pt idx="200">
                    <c:v>23/24CANA-DE-AÇÚCAR</c:v>
                  </c:pt>
                  <c:pt idx="201">
                    <c:v>23/24CANA-DE-AÇÚCAR</c:v>
                  </c:pt>
                  <c:pt idx="202">
                    <c:v>23/24CANA-DE-AÇÚCAR</c:v>
                  </c:pt>
                  <c:pt idx="203">
                    <c:v>23/24CANA-DE-AÇÚCAR</c:v>
                  </c:pt>
                  <c:pt idx="204">
                    <c:v>23/24CANA-DE-AÇÚCAR</c:v>
                  </c:pt>
                  <c:pt idx="205">
                    <c:v>23/24CANA-DE-AÇÚCAR</c:v>
                  </c:pt>
                  <c:pt idx="206">
                    <c:v>23/24FEIJÃO (2ª SAFRA)</c:v>
                  </c:pt>
                  <c:pt idx="207">
                    <c:v>23/24FEIJÃO (2ª SAFRA)</c:v>
                  </c:pt>
                  <c:pt idx="208">
                    <c:v>23/24FEIJÃO (2ª SAFRA)</c:v>
                  </c:pt>
                  <c:pt idx="209">
                    <c:v>23/24FEIJÃO (2ª SAFRA)</c:v>
                  </c:pt>
                  <c:pt idx="210">
                    <c:v>23/24FEIJÃO (2ª SAFRA)</c:v>
                  </c:pt>
                  <c:pt idx="211">
                    <c:v>23/24FEIJÃO (2ª SAFRA)</c:v>
                  </c:pt>
                  <c:pt idx="212">
                    <c:v>23/24FEIJÃO (2ª SAFRA)</c:v>
                  </c:pt>
                  <c:pt idx="213">
                    <c:v>23/24FEIJÃO (2ª SAFRA)</c:v>
                  </c:pt>
                  <c:pt idx="214">
                    <c:v>23/24FEIJÃO (2ª SAFRA)</c:v>
                  </c:pt>
                  <c:pt idx="215">
                    <c:v>23/24FEIJÃO (2ª SAFRA)</c:v>
                  </c:pt>
                  <c:pt idx="216">
                    <c:v>23/24FEIJÃO (2ª SAFRA)</c:v>
                  </c:pt>
                  <c:pt idx="217">
                    <c:v>23/24FEIJÃO (2ª SAFRA)</c:v>
                  </c:pt>
                  <c:pt idx="218">
                    <c:v>23/24FEIJÃO (2ª SAFRA)</c:v>
                  </c:pt>
                  <c:pt idx="219">
                    <c:v>23/24FEIJÃO (2ª SAFRA)</c:v>
                  </c:pt>
                  <c:pt idx="220">
                    <c:v>23/24FEIJÃO (2ª SAFRA)</c:v>
                  </c:pt>
                  <c:pt idx="221">
                    <c:v>23/24FEIJÃO (2ª SAFRA)</c:v>
                  </c:pt>
                  <c:pt idx="222">
                    <c:v>23/24FEIJÃO (2ª SAFRA)</c:v>
                  </c:pt>
                  <c:pt idx="223">
                    <c:v>23/24FEIJÃO (2ª SAFRA)</c:v>
                  </c:pt>
                  <c:pt idx="224">
                    <c:v>23/24MILHO (2ª SAFRA)</c:v>
                  </c:pt>
                  <c:pt idx="225">
                    <c:v>23/24MILHO (2ª SAFRA)</c:v>
                  </c:pt>
                  <c:pt idx="226">
                    <c:v>23/24MILHO (2ª SAFRA)</c:v>
                  </c:pt>
                  <c:pt idx="227">
                    <c:v>23/24MILHO (2ª SAFRA)</c:v>
                  </c:pt>
                  <c:pt idx="228">
                    <c:v>23/24MILHO (2ª SAFRA)</c:v>
                  </c:pt>
                  <c:pt idx="229">
                    <c:v>23/24MILHO (2ª SAFRA)</c:v>
                  </c:pt>
                  <c:pt idx="230">
                    <c:v>23/24MILHO (2ª SAFRA)</c:v>
                  </c:pt>
                  <c:pt idx="231">
                    <c:v>23/24MILHO (2ª SAFRA)</c:v>
                  </c:pt>
                  <c:pt idx="232">
                    <c:v>23/24MILHO (2ª SAFRA)</c:v>
                  </c:pt>
                  <c:pt idx="233">
                    <c:v>23/24MILHO (2ª SAFRA)</c:v>
                  </c:pt>
                  <c:pt idx="234">
                    <c:v>23/24MILHO (2ª SAFRA)</c:v>
                  </c:pt>
                  <c:pt idx="235">
                    <c:v>23/24MILHO (2ª SAFRA)</c:v>
                  </c:pt>
                  <c:pt idx="236">
                    <c:v>23/24MILHO (2ª SAFRA)</c:v>
                  </c:pt>
                  <c:pt idx="237">
                    <c:v>23/24MILHO (2ª SAFRA)</c:v>
                  </c:pt>
                  <c:pt idx="238">
                    <c:v>23/24MILHO (2ª SAFRA)</c:v>
                  </c:pt>
                  <c:pt idx="239">
                    <c:v>23/24MILHO (2ª SAFRA)</c:v>
                  </c:pt>
                  <c:pt idx="240">
                    <c:v>23/24MILHO (2ª SAFRA)</c:v>
                  </c:pt>
                  <c:pt idx="241">
                    <c:v>23/24MILHO (2ª SAFRA)</c:v>
                  </c:pt>
                  <c:pt idx="242">
                    <c:v>23/24MILHO (2ª SAFRA)</c:v>
                  </c:pt>
                  <c:pt idx="243">
                    <c:v>23/24BATATA (2ª SAFRA)</c:v>
                  </c:pt>
                  <c:pt idx="244">
                    <c:v>23/24BATATA (2ª SAFRA)</c:v>
                  </c:pt>
                  <c:pt idx="245">
                    <c:v>23/24BATATA (2ª SAFRA)</c:v>
                  </c:pt>
                  <c:pt idx="246">
                    <c:v>23/24BATATA (2ª SAFRA)</c:v>
                  </c:pt>
                  <c:pt idx="247">
                    <c:v>23/24BATATA (2ª SAFRA)</c:v>
                  </c:pt>
                  <c:pt idx="248">
                    <c:v>23/24BATATA (2ª SAFRA)</c:v>
                  </c:pt>
                  <c:pt idx="249">
                    <c:v>23/24BATATA (2ª SAFRA)</c:v>
                  </c:pt>
                  <c:pt idx="250">
                    <c:v>23/24BATATA (2ª SAFRA)</c:v>
                  </c:pt>
                  <c:pt idx="251">
                    <c:v>23/24BATATA (2ª SAFRA)</c:v>
                  </c:pt>
                  <c:pt idx="252">
                    <c:v>23/24CAFÉ</c:v>
                  </c:pt>
                  <c:pt idx="253">
                    <c:v>23/24CAFÉ</c:v>
                  </c:pt>
                  <c:pt idx="254">
                    <c:v>23/24CAFÉ</c:v>
                  </c:pt>
                  <c:pt idx="255">
                    <c:v>23/24CAFÉ</c:v>
                  </c:pt>
                  <c:pt idx="256">
                    <c:v>23/24CAFÉ</c:v>
                  </c:pt>
                  <c:pt idx="257">
                    <c:v>23/24CAFÉ</c:v>
                  </c:pt>
                  <c:pt idx="258">
                    <c:v>23/24CAFÉ</c:v>
                  </c:pt>
                  <c:pt idx="259">
                    <c:v>23/24CAFÉ</c:v>
                  </c:pt>
                  <c:pt idx="260">
                    <c:v>23/24CAFÉ</c:v>
                  </c:pt>
                  <c:pt idx="261">
                    <c:v>23/24CAFÉ</c:v>
                  </c:pt>
                  <c:pt idx="262">
                    <c:v>23/24CAFÉ</c:v>
                  </c:pt>
                  <c:pt idx="263">
                    <c:v>23/24CAFÉ</c:v>
                  </c:pt>
                  <c:pt idx="264">
                    <c:v>23/24SOJA (2ª SAFRA)</c:v>
                  </c:pt>
                  <c:pt idx="265">
                    <c:v>23/24SOJA (2ª SAFRA)</c:v>
                  </c:pt>
                  <c:pt idx="266">
                    <c:v>23/24SOJA (2ª SAFRA)</c:v>
                  </c:pt>
                  <c:pt idx="267">
                    <c:v>23/24SOJA (2ª SAFRA)</c:v>
                  </c:pt>
                  <c:pt idx="268">
                    <c:v>23/24SOJA (2ª SAFRA)</c:v>
                  </c:pt>
                  <c:pt idx="269">
                    <c:v>23/24SOJA (2ª SAFRA)</c:v>
                  </c:pt>
                  <c:pt idx="270">
                    <c:v>23/24SOJA (2ª SAFRA)</c:v>
                  </c:pt>
                  <c:pt idx="271">
                    <c:v>23/24SOJA (2ª SAFRA)</c:v>
                  </c:pt>
                  <c:pt idx="272">
                    <c:v>23/24SOJA (2ª SAFRA)</c:v>
                  </c:pt>
                  <c:pt idx="273">
                    <c:v>23/24SOJA (2ª SAFRA)</c:v>
                  </c:pt>
                  <c:pt idx="274">
                    <c:v>23/24TOMATE (2ª SAFRA)</c:v>
                  </c:pt>
                  <c:pt idx="275">
                    <c:v>23/24TOMATE (2ª SAFRA)</c:v>
                  </c:pt>
                  <c:pt idx="276">
                    <c:v>23/24TOMATE (2ª SAFRA)</c:v>
                  </c:pt>
                  <c:pt idx="277">
                    <c:v>23/24TOMATE (2ª SAFRA)</c:v>
                  </c:pt>
                  <c:pt idx="278">
                    <c:v>23/24TOMATE (2ª SAFRA)</c:v>
                  </c:pt>
                  <c:pt idx="279">
                    <c:v>23/24TOMATE (2ª SAFRA)</c:v>
                  </c:pt>
                  <c:pt idx="280">
                    <c:v>23/24TOMATE (2ª SAFRA)</c:v>
                  </c:pt>
                  <c:pt idx="281">
                    <c:v>23/24TOMATE (2ª SAFRA)</c:v>
                  </c:pt>
                  <c:pt idx="282">
                    <c:v>23/24TOMATE (2ª SAFRA)</c:v>
                  </c:pt>
                  <c:pt idx="283">
                    <c:v>23/24TOMATE (2ª SAFRA)</c:v>
                  </c:pt>
                  <c:pt idx="284">
                    <c:v>23/24TOMATE (2ª SAFRA)</c:v>
                  </c:pt>
                  <c:pt idx="285">
                    <c:v>23/24TOMATE (2ª SAFRA)</c:v>
                  </c:pt>
                  <c:pt idx="286">
                    <c:v>23/24TOMATE (2ª SAFRA)</c:v>
                  </c:pt>
                  <c:pt idx="287">
                    <c:v>23/24TOMATE (2ª SAFRA)</c:v>
                  </c:pt>
                  <c:pt idx="288">
                    <c:v>23/24TOMATE (2ª SAFRA)</c:v>
                  </c:pt>
                  <c:pt idx="289">
                    <c:v>23/24AVEIA BRANCA</c:v>
                  </c:pt>
                  <c:pt idx="290">
                    <c:v>23/24AVEIA BRANCA</c:v>
                  </c:pt>
                  <c:pt idx="291">
                    <c:v>23/24AVEIA BRANCA</c:v>
                  </c:pt>
                  <c:pt idx="292">
                    <c:v>23/24AVEIA BRANCA</c:v>
                  </c:pt>
                  <c:pt idx="293">
                    <c:v>23/24AVEIA BRANCA</c:v>
                  </c:pt>
                  <c:pt idx="294">
                    <c:v>23/24AVEIA BRANCA</c:v>
                  </c:pt>
                  <c:pt idx="295">
                    <c:v>23/24AVEIA BRANCA</c:v>
                  </c:pt>
                  <c:pt idx="296">
                    <c:v>23/24AVEIA BRANCA</c:v>
                  </c:pt>
                  <c:pt idx="297">
                    <c:v>23/24AVEIA BRANCA</c:v>
                  </c:pt>
                  <c:pt idx="298">
                    <c:v>23/24AVEIA BRANCA</c:v>
                  </c:pt>
                  <c:pt idx="299">
                    <c:v>23/24AVEIA BRANCA</c:v>
                  </c:pt>
                  <c:pt idx="300">
                    <c:v>23/24AVEIA BRANCA</c:v>
                  </c:pt>
                  <c:pt idx="301">
                    <c:v>23/24AVEIA BRANCA</c:v>
                  </c:pt>
                  <c:pt idx="302">
                    <c:v>23/24AVEIA BRANCA</c:v>
                  </c:pt>
                  <c:pt idx="303">
                    <c:v>23/24AVEIA BRANCA</c:v>
                  </c:pt>
                  <c:pt idx="304">
                    <c:v>23/24AVEIA BRANCA</c:v>
                  </c:pt>
                  <c:pt idx="305">
                    <c:v>23/24AVEIA BRANCA</c:v>
                  </c:pt>
                  <c:pt idx="306">
                    <c:v>23/24AVEIA PRETA</c:v>
                  </c:pt>
                  <c:pt idx="307">
                    <c:v>23/24AVEIA PRETA</c:v>
                  </c:pt>
                  <c:pt idx="308">
                    <c:v>23/24AVEIA PRETA</c:v>
                  </c:pt>
                  <c:pt idx="309">
                    <c:v>23/24AVEIA PRETA</c:v>
                  </c:pt>
                  <c:pt idx="310">
                    <c:v>23/24AVEIA PRETA</c:v>
                  </c:pt>
                  <c:pt idx="311">
                    <c:v>23/24AVEIA PRETA</c:v>
                  </c:pt>
                  <c:pt idx="312">
                    <c:v>23/24AVEIA PRETA</c:v>
                  </c:pt>
                  <c:pt idx="313">
                    <c:v>23/24AVEIA PRETA</c:v>
                  </c:pt>
                  <c:pt idx="314">
                    <c:v>23/24AVEIA PRETA</c:v>
                  </c:pt>
                  <c:pt idx="315">
                    <c:v>23/24AVEIA PRETA</c:v>
                  </c:pt>
                  <c:pt idx="316">
                    <c:v>23/24AVEIA PRETA</c:v>
                  </c:pt>
                  <c:pt idx="317">
                    <c:v>23/24AVEIA PRETA</c:v>
                  </c:pt>
                  <c:pt idx="318">
                    <c:v>23/24AVEIA PRETA</c:v>
                  </c:pt>
                  <c:pt idx="319">
                    <c:v>23/24AVEIA PRETA</c:v>
                  </c:pt>
                  <c:pt idx="320">
                    <c:v>23/24AVEIA PRETA</c:v>
                  </c:pt>
                  <c:pt idx="321">
                    <c:v>23/24AVEIA PRETA</c:v>
                  </c:pt>
                  <c:pt idx="322">
                    <c:v>23/24AVEIA PRETA</c:v>
                  </c:pt>
                  <c:pt idx="323">
                    <c:v>23/24AVEIA PRETA</c:v>
                  </c:pt>
                  <c:pt idx="324">
                    <c:v>23/24CANOLA</c:v>
                  </c:pt>
                  <c:pt idx="325">
                    <c:v>23/24CANOLA</c:v>
                  </c:pt>
                  <c:pt idx="326">
                    <c:v>23/24CANOLA</c:v>
                  </c:pt>
                  <c:pt idx="327">
                    <c:v>23/24CANOLA</c:v>
                  </c:pt>
                  <c:pt idx="328">
                    <c:v>23/24CANOLA</c:v>
                  </c:pt>
                  <c:pt idx="329">
                    <c:v>23/24CENTEIO</c:v>
                  </c:pt>
                  <c:pt idx="330">
                    <c:v>23/24CENTEIO</c:v>
                  </c:pt>
                  <c:pt idx="331">
                    <c:v>23/24CENTEIO</c:v>
                  </c:pt>
                  <c:pt idx="332">
                    <c:v>23/24CENTEIO</c:v>
                  </c:pt>
                  <c:pt idx="333">
                    <c:v>23/24CENTEIO</c:v>
                  </c:pt>
                  <c:pt idx="334">
                    <c:v>23/24CEVADA</c:v>
                  </c:pt>
                  <c:pt idx="335">
                    <c:v>23/24CEVADA</c:v>
                  </c:pt>
                  <c:pt idx="336">
                    <c:v>23/24CEVADA</c:v>
                  </c:pt>
                  <c:pt idx="337">
                    <c:v>23/24CEVADA</c:v>
                  </c:pt>
                  <c:pt idx="338">
                    <c:v>23/24CEVADA</c:v>
                  </c:pt>
                  <c:pt idx="339">
                    <c:v>23/24CEVADA</c:v>
                  </c:pt>
                  <c:pt idx="340">
                    <c:v>23/24CEVADA</c:v>
                  </c:pt>
                  <c:pt idx="341">
                    <c:v>23/24CEVADA</c:v>
                  </c:pt>
                  <c:pt idx="342">
                    <c:v>23/24CEVADA</c:v>
                  </c:pt>
                  <c:pt idx="343">
                    <c:v>23/24CEVADA</c:v>
                  </c:pt>
                  <c:pt idx="344">
                    <c:v>23/24CEVADA</c:v>
                  </c:pt>
                  <c:pt idx="345">
                    <c:v>23/24CEVADA</c:v>
                  </c:pt>
                  <c:pt idx="346">
                    <c:v>23/24TRIGO</c:v>
                  </c:pt>
                  <c:pt idx="347">
                    <c:v>23/24TRIGO</c:v>
                  </c:pt>
                  <c:pt idx="348">
                    <c:v>23/24TRIGO</c:v>
                  </c:pt>
                  <c:pt idx="349">
                    <c:v>23/24TRIGO</c:v>
                  </c:pt>
                  <c:pt idx="350">
                    <c:v>23/24TRIGO</c:v>
                  </c:pt>
                  <c:pt idx="351">
                    <c:v>23/24TRIGO</c:v>
                  </c:pt>
                  <c:pt idx="352">
                    <c:v>23/24TRIGO</c:v>
                  </c:pt>
                  <c:pt idx="353">
                    <c:v>23/24TRIGO</c:v>
                  </c:pt>
                  <c:pt idx="354">
                    <c:v>23/24TRIGO</c:v>
                  </c:pt>
                  <c:pt idx="355">
                    <c:v>23/24TRIGO</c:v>
                  </c:pt>
                  <c:pt idx="356">
                    <c:v>23/24TRIGO</c:v>
                  </c:pt>
                  <c:pt idx="357">
                    <c:v>23/24TRIGO</c:v>
                  </c:pt>
                  <c:pt idx="358">
                    <c:v>23/24TRIGO</c:v>
                  </c:pt>
                  <c:pt idx="359">
                    <c:v>23/24TRIGO</c:v>
                  </c:pt>
                  <c:pt idx="360">
                    <c:v>23/24TRIGO</c:v>
                  </c:pt>
                  <c:pt idx="361">
                    <c:v>23/24TRIGO</c:v>
                  </c:pt>
                  <c:pt idx="362">
                    <c:v>23/24TRIGO</c:v>
                  </c:pt>
                  <c:pt idx="363">
                    <c:v>23/24TRIGO</c:v>
                  </c:pt>
                  <c:pt idx="364">
                    <c:v>23/24TRIGO</c:v>
                  </c:pt>
                  <c:pt idx="365">
                    <c:v>23/24TRIGO</c:v>
                  </c:pt>
                  <c:pt idx="366">
                    <c:v>23/24TRITICALE</c:v>
                  </c:pt>
                  <c:pt idx="367">
                    <c:v>23/24TRITICALE</c:v>
                  </c:pt>
                  <c:pt idx="368">
                    <c:v>23/24TRITICALE</c:v>
                  </c:pt>
                  <c:pt idx="369">
                    <c:v>23/24TRITICALE</c:v>
                  </c:pt>
                  <c:pt idx="370">
                    <c:v>23/24TRITICALE</c:v>
                  </c:pt>
                  <c:pt idx="371">
                    <c:v>23/24TRITICALE</c:v>
                  </c:pt>
                  <c:pt idx="372">
                    <c:v>23/24TRITICALE</c:v>
                  </c:pt>
                  <c:pt idx="373">
                    <c:v>23/24TRITICALE</c:v>
                  </c:pt>
                  <c:pt idx="374">
                    <c:v>23/24TRITICALE</c:v>
                  </c:pt>
                  <c:pt idx="375">
                    <c:v>23/24TRITICALE</c:v>
                  </c:pt>
                  <c:pt idx="376">
                    <c:v>23/24FEIJÃO (3ª SAFRA)</c:v>
                  </c:pt>
                  <c:pt idx="377">
                    <c:v>23/24FEIJÃO (3ª SAFRA)</c:v>
                  </c:pt>
                  <c:pt idx="378">
                    <c:v>23/24FEIJÃO (3ª SAFRA)</c:v>
                  </c:pt>
                  <c:pt idx="379">
                    <c:v>23/24FEIJÃO (3ª SAFRA)</c:v>
                  </c:pt>
                  <c:pt idx="380">
                    <c:v>23/24FEIJÃO (3ª SAFRA)</c:v>
                  </c:pt>
                  <c:pt idx="381">
                    <c:v>24/25CEBOLA</c:v>
                  </c:pt>
                  <c:pt idx="382">
                    <c:v>24/25CEBOLA</c:v>
                  </c:pt>
                  <c:pt idx="383">
                    <c:v>24/25CEBOLA</c:v>
                  </c:pt>
                  <c:pt idx="384">
                    <c:v>24/25CEBOLA</c:v>
                  </c:pt>
                  <c:pt idx="385">
                    <c:v>24/25CEBOLA</c:v>
                  </c:pt>
                  <c:pt idx="386">
                    <c:v>24/25CEBOLA</c:v>
                  </c:pt>
                  <c:pt idx="387">
                    <c:v>24/25CEBOLA</c:v>
                  </c:pt>
                  <c:pt idx="388">
                    <c:v>24/25CEBOLA</c:v>
                  </c:pt>
                  <c:pt idx="389">
                    <c:v>24/25CEBOLA</c:v>
                  </c:pt>
                  <c:pt idx="390">
                    <c:v>24/25CEBOLA</c:v>
                  </c:pt>
                  <c:pt idx="391">
                    <c:v>24/25CEBOLA</c:v>
                  </c:pt>
                  <c:pt idx="392">
                    <c:v>24/25FEIJÃO (1ª SAFRA)</c:v>
                  </c:pt>
                  <c:pt idx="393">
                    <c:v>24/25FEIJÃO (1ª SAFRA)</c:v>
                  </c:pt>
                  <c:pt idx="394">
                    <c:v>24/25FEIJÃO (1ª SAFRA)</c:v>
                  </c:pt>
                  <c:pt idx="395">
                    <c:v>24/25FEIJÃO (1ª SAFRA)</c:v>
                  </c:pt>
                  <c:pt idx="396">
                    <c:v>24/25FEIJÃO (1ª SAFRA)</c:v>
                  </c:pt>
                  <c:pt idx="397">
                    <c:v>24/25FEIJÃO (1ª SAFRA)</c:v>
                  </c:pt>
                  <c:pt idx="398">
                    <c:v>24/25FEIJÃO (1ª SAFRA)</c:v>
                  </c:pt>
                  <c:pt idx="399">
                    <c:v>24/25FEIJÃO (1ª SAFRA)</c:v>
                  </c:pt>
                  <c:pt idx="400">
                    <c:v>24/25FEIJÃO (1ª SAFRA)</c:v>
                  </c:pt>
                  <c:pt idx="401">
                    <c:v>24/25FEIJÃO (1ª SAFRA)</c:v>
                  </c:pt>
                  <c:pt idx="402">
                    <c:v>24/25FEIJÃO (1ª SAFRA)</c:v>
                  </c:pt>
                  <c:pt idx="403">
                    <c:v>24/25FEIJÃO (1ª SAFRA)</c:v>
                  </c:pt>
                  <c:pt idx="404">
                    <c:v>24/25FEIJÃO (1ª SAFRA)</c:v>
                  </c:pt>
                  <c:pt idx="405">
                    <c:v>24/25FEIJÃO (1ª SAFRA)</c:v>
                  </c:pt>
                  <c:pt idx="406">
                    <c:v>24/25FEIJÃO (1ª SAFRA)</c:v>
                  </c:pt>
                  <c:pt idx="407">
                    <c:v>24/25FEIJÃO (1ª SAFRA)</c:v>
                  </c:pt>
                  <c:pt idx="408">
                    <c:v>24/25FEIJÃO (1ª SAFRA)</c:v>
                  </c:pt>
                  <c:pt idx="409">
                    <c:v>24/25FEIJÃO (1ª SAFRA)</c:v>
                  </c:pt>
                  <c:pt idx="410">
                    <c:v>24/25FEIJÃO (1ª SAFRA)</c:v>
                  </c:pt>
                  <c:pt idx="411">
                    <c:v>24/25FEIJÃO (1ª SAFRA)</c:v>
                  </c:pt>
                  <c:pt idx="412">
                    <c:v>24/25AMENDOIM (1ª SAFRA)</c:v>
                  </c:pt>
                  <c:pt idx="413">
                    <c:v>24/25AMENDOIM (1ª SAFRA)</c:v>
                  </c:pt>
                  <c:pt idx="414">
                    <c:v>24/25AMENDOIM (1ª SAFRA)</c:v>
                  </c:pt>
                  <c:pt idx="415">
                    <c:v>24/25AMENDOIM (1ª SAFRA)</c:v>
                  </c:pt>
                  <c:pt idx="416">
                    <c:v>24/25AMENDOIM (1ª SAFRA)</c:v>
                  </c:pt>
                  <c:pt idx="417">
                    <c:v>24/25AMENDOIM (1ª SAFRA)</c:v>
                  </c:pt>
                  <c:pt idx="418">
                    <c:v>24/25AMENDOIM (1ª SAFRA)</c:v>
                  </c:pt>
                  <c:pt idx="419">
                    <c:v>24/25AMENDOIM (1ª SAFRA)</c:v>
                  </c:pt>
                  <c:pt idx="420">
                    <c:v>24/25AMENDOIM (1ª SAFRA)</c:v>
                  </c:pt>
                  <c:pt idx="421">
                    <c:v>24/25AMENDOIM (1ª SAFRA)</c:v>
                  </c:pt>
                  <c:pt idx="422">
                    <c:v>24/25AMENDOIM (1ª SAFRA)</c:v>
                  </c:pt>
                  <c:pt idx="423">
                    <c:v>24/25AMENDOIM (1ª SAFRA)</c:v>
                  </c:pt>
                  <c:pt idx="424">
                    <c:v>24/25AMENDOIM (1ª SAFRA)</c:v>
                  </c:pt>
                  <c:pt idx="425">
                    <c:v>24/25AMENDOIM (1ª SAFRA)</c:v>
                  </c:pt>
                  <c:pt idx="426">
                    <c:v>24/25AMENDOIM (1ª SAFRA)</c:v>
                  </c:pt>
                  <c:pt idx="427">
                    <c:v>24/25AMENDOIM (1ª SAFRA)</c:v>
                  </c:pt>
                  <c:pt idx="428">
                    <c:v>24/25ARROZ SEQUEIRO</c:v>
                  </c:pt>
                  <c:pt idx="429">
                    <c:v>24/25ARROZ SEQUEIRO</c:v>
                  </c:pt>
                  <c:pt idx="430">
                    <c:v>24/25ARROZ SEQUEIRO</c:v>
                  </c:pt>
                  <c:pt idx="431">
                    <c:v>24/25ARROZ SEQUEIRO</c:v>
                  </c:pt>
                  <c:pt idx="432">
                    <c:v>24/25ARROZ SEQUEIRO</c:v>
                  </c:pt>
                  <c:pt idx="433">
                    <c:v>24/25ARROZ SEQUEIRO</c:v>
                  </c:pt>
                  <c:pt idx="434">
                    <c:v>24/25ARROZ SEQUEIRO</c:v>
                  </c:pt>
                  <c:pt idx="435">
                    <c:v>24/25ARROZ SEQUEIRO</c:v>
                  </c:pt>
                  <c:pt idx="436">
                    <c:v>24/25ARROZ SEQUEIRO</c:v>
                  </c:pt>
                  <c:pt idx="437">
                    <c:v>24/25ARROZ SEQUEIRO</c:v>
                  </c:pt>
                  <c:pt idx="438">
                    <c:v>24/25ARROZ SEQUEIRO</c:v>
                  </c:pt>
                  <c:pt idx="439">
                    <c:v>24/25ARROZ SEQUEIRO</c:v>
                  </c:pt>
                  <c:pt idx="440">
                    <c:v>24/25ARROZ SEQUEIRO</c:v>
                  </c:pt>
                  <c:pt idx="441">
                    <c:v>24/25ARROZ SEQUEIRO</c:v>
                  </c:pt>
                  <c:pt idx="442">
                    <c:v>24/25ARROZ SEQUEIRO</c:v>
                  </c:pt>
                  <c:pt idx="443">
                    <c:v>24/25ARROZ SEQUEIRO</c:v>
                  </c:pt>
                  <c:pt idx="444">
                    <c:v>24/25ARROZ SEQUEIRO</c:v>
                  </c:pt>
                  <c:pt idx="445">
                    <c:v>24/25ARROZ IRRIGADO</c:v>
                  </c:pt>
                  <c:pt idx="446">
                    <c:v>24/25ARROZ IRRIGADO</c:v>
                  </c:pt>
                  <c:pt idx="447">
                    <c:v>24/25ARROZ IRRIGADO</c:v>
                  </c:pt>
                  <c:pt idx="448">
                    <c:v>24/25ARROZ IRRIGADO</c:v>
                  </c:pt>
                  <c:pt idx="449">
                    <c:v>24/25ARROZ IRRIGADO</c:v>
                  </c:pt>
                  <c:pt idx="450">
                    <c:v>24/25ARROZ IRRIGADO</c:v>
                  </c:pt>
                  <c:pt idx="451">
                    <c:v>24/25ARROZ IRRIGADO</c:v>
                  </c:pt>
                  <c:pt idx="452">
                    <c:v>24/25ARROZ IRRIGADO</c:v>
                  </c:pt>
                  <c:pt idx="453">
                    <c:v>24/25BATATA (1ª SAFRA)</c:v>
                  </c:pt>
                  <c:pt idx="454">
                    <c:v>24/25BATATA (1ª SAFRA)</c:v>
                  </c:pt>
                  <c:pt idx="455">
                    <c:v>24/25BATATA (1ª SAFRA)</c:v>
                  </c:pt>
                  <c:pt idx="456">
                    <c:v>24/25BATATA (1ª SAFRA)</c:v>
                  </c:pt>
                  <c:pt idx="457">
                    <c:v>24/25BATATA (1ª SAFRA)</c:v>
                  </c:pt>
                  <c:pt idx="458">
                    <c:v>24/25BATATA (1ª SAFRA)</c:v>
                  </c:pt>
                  <c:pt idx="459">
                    <c:v>24/25BATATA (1ª SAFRA)</c:v>
                  </c:pt>
                  <c:pt idx="460">
                    <c:v>24/25BATATA (1ª SAFRA)</c:v>
                  </c:pt>
                  <c:pt idx="461">
                    <c:v>24/25BATATA (1ª SAFRA)</c:v>
                  </c:pt>
                  <c:pt idx="462">
                    <c:v>24/25MILHO (1ª SAFRA)</c:v>
                  </c:pt>
                  <c:pt idx="463">
                    <c:v>24/25MILHO (1ª SAFRA)</c:v>
                  </c:pt>
                  <c:pt idx="464">
                    <c:v>24/25MILHO (1ª SAFRA)</c:v>
                  </c:pt>
                  <c:pt idx="465">
                    <c:v>24/25MILHO (1ª SAFRA)</c:v>
                  </c:pt>
                  <c:pt idx="466">
                    <c:v>24/25MILHO (1ª SAFRA)</c:v>
                  </c:pt>
                  <c:pt idx="467">
                    <c:v>24/25MILHO (1ª SAFRA)</c:v>
                  </c:pt>
                  <c:pt idx="468">
                    <c:v>24/25MILHO (1ª SAFRA)</c:v>
                  </c:pt>
                  <c:pt idx="469">
                    <c:v>24/25MILHO (1ª SAFRA)</c:v>
                  </c:pt>
                  <c:pt idx="470">
                    <c:v>24/25MILHO (1ª SAFRA)</c:v>
                  </c:pt>
                  <c:pt idx="471">
                    <c:v>24/25MILHO (1ª SAFRA)</c:v>
                  </c:pt>
                  <c:pt idx="472">
                    <c:v>24/25MILHO (1ª SAFRA)</c:v>
                  </c:pt>
                  <c:pt idx="473">
                    <c:v>24/25MILHO (1ª SAFRA)</c:v>
                  </c:pt>
                  <c:pt idx="474">
                    <c:v>24/25MILHO (1ª SAFRA)</c:v>
                  </c:pt>
                  <c:pt idx="475">
                    <c:v>24/25MILHO (1ª SAFRA)</c:v>
                  </c:pt>
                  <c:pt idx="476">
                    <c:v>24/25MILHO (1ª SAFRA)</c:v>
                  </c:pt>
                  <c:pt idx="477">
                    <c:v>24/25MILHO (1ª SAFRA)</c:v>
                  </c:pt>
                  <c:pt idx="478">
                    <c:v>24/25MILHO (1ª SAFRA)</c:v>
                  </c:pt>
                  <c:pt idx="479">
                    <c:v>24/25MILHO (1ª SAFRA)</c:v>
                  </c:pt>
                  <c:pt idx="480">
                    <c:v>24/25MILHO (1ª SAFRA)</c:v>
                  </c:pt>
                  <c:pt idx="481">
                    <c:v>24/25MILHO (1ª SAFRA)</c:v>
                  </c:pt>
                  <c:pt idx="482">
                    <c:v>24/25MILHO (1ª SAFRA)</c:v>
                  </c:pt>
                  <c:pt idx="483">
                    <c:v>24/25SOJA (1ª SAFRA)</c:v>
                  </c:pt>
                  <c:pt idx="484">
                    <c:v>24/25SOJA (1ª SAFRA)</c:v>
                  </c:pt>
                  <c:pt idx="485">
                    <c:v>24/25SOJA (1ª SAFRA)</c:v>
                  </c:pt>
                  <c:pt idx="486">
                    <c:v>24/25SOJA (1ª SAFRA)</c:v>
                  </c:pt>
                  <c:pt idx="487">
                    <c:v>24/25SOJA (1ª SAFRA)</c:v>
                  </c:pt>
                  <c:pt idx="488">
                    <c:v>24/25SOJA (1ª SAFRA)</c:v>
                  </c:pt>
                  <c:pt idx="489">
                    <c:v>24/25SOJA (1ª SAFRA)</c:v>
                  </c:pt>
                  <c:pt idx="490">
                    <c:v>24/25SOJA (1ª SAFRA)</c:v>
                  </c:pt>
                  <c:pt idx="491">
                    <c:v>24/25SOJA (1ª SAFRA)</c:v>
                  </c:pt>
                  <c:pt idx="492">
                    <c:v>24/25SOJA (1ª SAFRA)</c:v>
                  </c:pt>
                  <c:pt idx="493">
                    <c:v>24/25SOJA (1ª SAFRA)</c:v>
                  </c:pt>
                  <c:pt idx="494">
                    <c:v>24/25SOJA (1ª SAFRA)</c:v>
                  </c:pt>
                  <c:pt idx="495">
                    <c:v>24/25SOJA (1ª SAFRA)</c:v>
                  </c:pt>
                  <c:pt idx="496">
                    <c:v>24/25SOJA (1ª SAFRA)</c:v>
                  </c:pt>
                  <c:pt idx="497">
                    <c:v>24/25SOJA (1ª SAFRA)</c:v>
                  </c:pt>
                  <c:pt idx="498">
                    <c:v>24/25SOJA (1ª SAFRA)</c:v>
                  </c:pt>
                  <c:pt idx="499">
                    <c:v>24/25SOJA (1ª SAFRA)</c:v>
                  </c:pt>
                  <c:pt idx="500">
                    <c:v>24/25SOJA (1ª SAFRA)</c:v>
                  </c:pt>
                  <c:pt idx="501">
                    <c:v>24/25SOJA (1ª SAFRA)</c:v>
                  </c:pt>
                  <c:pt idx="502">
                    <c:v>24/25SOJA (1ª SAFRA)</c:v>
                  </c:pt>
                  <c:pt idx="503">
                    <c:v>24/25TOMATE (1ª SAFRA)</c:v>
                  </c:pt>
                  <c:pt idx="504">
                    <c:v>24/25TOMATE (1ª SAFRA)</c:v>
                  </c:pt>
                  <c:pt idx="505">
                    <c:v>24/25TOMATE (1ª SAFRA)</c:v>
                  </c:pt>
                  <c:pt idx="506">
                    <c:v>24/25TOMATE (1ª SAFRA)</c:v>
                  </c:pt>
                  <c:pt idx="507">
                    <c:v>24/25TOMATE (1ª SAFRA)</c:v>
                  </c:pt>
                  <c:pt idx="508">
                    <c:v>24/25TOMATE (1ª SAFRA)</c:v>
                  </c:pt>
                  <c:pt idx="509">
                    <c:v>24/25TOMATE (1ª SAFRA)</c:v>
                  </c:pt>
                  <c:pt idx="510">
                    <c:v>24/25TOMATE (1ª SAFRA)</c:v>
                  </c:pt>
                  <c:pt idx="511">
                    <c:v>24/25TOMATE (1ª SAFRA)</c:v>
                  </c:pt>
                  <c:pt idx="512">
                    <c:v>24/25TOMATE (1ª SAFRA)</c:v>
                  </c:pt>
                  <c:pt idx="513">
                    <c:v>24/25TOMATE (1ª SAFRA)</c:v>
                  </c:pt>
                  <c:pt idx="514">
                    <c:v>24/25TOMATE (1ª SAFRA)</c:v>
                  </c:pt>
                  <c:pt idx="515">
                    <c:v>24/25TOMATE (1ª SAFRA)</c:v>
                  </c:pt>
                  <c:pt idx="516">
                    <c:v>24/25TOMATE (1ª SAFRA)</c:v>
                  </c:pt>
                  <c:pt idx="517">
                    <c:v>24/25TOMATE (1ª SAFRA)</c:v>
                  </c:pt>
                  <c:pt idx="518">
                    <c:v>24/25TOMATE (1ª SAFRA)</c:v>
                  </c:pt>
                  <c:pt idx="519">
                    <c:v>24/25TOMATE (1ª SAFRA)</c:v>
                  </c:pt>
                  <c:pt idx="520">
                    <c:v>24/25TOMATE (1ª SAFRA)</c:v>
                  </c:pt>
                  <c:pt idx="521">
                    <c:v>24/25TOMATE (1ª SAFRA)</c:v>
                  </c:pt>
                  <c:pt idx="522">
                    <c:v>24/25TOMATE (1ª SAFRA)</c:v>
                  </c:pt>
                  <c:pt idx="523">
                    <c:v>24/25MANDIOCA</c:v>
                  </c:pt>
                  <c:pt idx="524">
                    <c:v>24/25MANDIOCA</c:v>
                  </c:pt>
                  <c:pt idx="525">
                    <c:v>24/25MANDIOCA</c:v>
                  </c:pt>
                  <c:pt idx="526">
                    <c:v>24/25MANDIOCA</c:v>
                  </c:pt>
                  <c:pt idx="527">
                    <c:v>24/25MANDIOCA</c:v>
                  </c:pt>
                  <c:pt idx="528">
                    <c:v>24/25MANDIOCA</c:v>
                  </c:pt>
                  <c:pt idx="529">
                    <c:v>24/25MANDIOCA</c:v>
                  </c:pt>
                  <c:pt idx="530">
                    <c:v>24/25MANDIOCA</c:v>
                  </c:pt>
                  <c:pt idx="531">
                    <c:v>24/25MANDIOCA</c:v>
                  </c:pt>
                  <c:pt idx="532">
                    <c:v>24/25MANDIOCA</c:v>
                  </c:pt>
                  <c:pt idx="533">
                    <c:v>24/25MANDIOCA</c:v>
                  </c:pt>
                  <c:pt idx="534">
                    <c:v>24/25MANDIOCA</c:v>
                  </c:pt>
                  <c:pt idx="535">
                    <c:v>24/25MANDIOCA</c:v>
                  </c:pt>
                  <c:pt idx="536">
                    <c:v>24/25MANDIOCA</c:v>
                  </c:pt>
                  <c:pt idx="537">
                    <c:v>24/25MANDIOCA</c:v>
                  </c:pt>
                  <c:pt idx="538">
                    <c:v>24/25MANDIOCA</c:v>
                  </c:pt>
                  <c:pt idx="539">
                    <c:v>24/25MANDIOCA</c:v>
                  </c:pt>
                  <c:pt idx="540">
                    <c:v>24/25MANDIOCA</c:v>
                  </c:pt>
                  <c:pt idx="541">
                    <c:v>24/25MANDIOCA</c:v>
                  </c:pt>
                  <c:pt idx="542">
                    <c:v>24/25MANDIOCA</c:v>
                  </c:pt>
                  <c:pt idx="543">
                    <c:v>24/25MANDIOCA</c:v>
                  </c:pt>
                  <c:pt idx="544">
                    <c:v>24/25TABACO</c:v>
                  </c:pt>
                  <c:pt idx="545">
                    <c:v>24/25TABACO</c:v>
                  </c:pt>
                  <c:pt idx="546">
                    <c:v>24/25TABACO</c:v>
                  </c:pt>
                  <c:pt idx="547">
                    <c:v>24/25TABACO</c:v>
                  </c:pt>
                  <c:pt idx="548">
                    <c:v>24/25TABACO</c:v>
                  </c:pt>
                  <c:pt idx="549">
                    <c:v>24/25TABACO</c:v>
                  </c:pt>
                  <c:pt idx="550">
                    <c:v>24/25TABACO</c:v>
                  </c:pt>
                  <c:pt idx="551">
                    <c:v>24/25TABACO</c:v>
                  </c:pt>
                  <c:pt idx="552">
                    <c:v>24/25TABACO</c:v>
                  </c:pt>
                  <c:pt idx="553">
                    <c:v>24/25TABACO</c:v>
                  </c:pt>
                  <c:pt idx="554">
                    <c:v>24/25TABACO</c:v>
                  </c:pt>
                  <c:pt idx="555">
                    <c:v>24/25TABACO</c:v>
                  </c:pt>
                  <c:pt idx="556">
                    <c:v>24/25TABACO</c:v>
                  </c:pt>
                  <c:pt idx="557">
                    <c:v>24/25TABACO</c:v>
                  </c:pt>
                  <c:pt idx="558">
                    <c:v>24/25TABACO</c:v>
                  </c:pt>
                  <c:pt idx="559">
                    <c:v>24/25CANA-DE-AÇÚCAR</c:v>
                  </c:pt>
                  <c:pt idx="560">
                    <c:v>24/25CANA-DE-AÇÚCAR</c:v>
                  </c:pt>
                  <c:pt idx="561">
                    <c:v>24/25CANA-DE-AÇÚCAR</c:v>
                  </c:pt>
                  <c:pt idx="562">
                    <c:v>24/25CANA-DE-AÇÚCAR</c:v>
                  </c:pt>
                  <c:pt idx="563">
                    <c:v>24/25CANA-DE-AÇÚCAR</c:v>
                  </c:pt>
                  <c:pt idx="564">
                    <c:v>24/25CANA-DE-AÇÚCAR</c:v>
                  </c:pt>
                  <c:pt idx="565">
                    <c:v>24/25CANA-DE-AÇÚCAR</c:v>
                  </c:pt>
                  <c:pt idx="566">
                    <c:v>24/25CANA-DE-AÇÚCAR</c:v>
                  </c:pt>
                  <c:pt idx="567">
                    <c:v>24/25CANA-DE-AÇÚCAR</c:v>
                  </c:pt>
                  <c:pt idx="568">
                    <c:v>24/25CANA-DE-AÇÚCAR</c:v>
                  </c:pt>
                  <c:pt idx="569">
                    <c:v>24/25CANA-DE-AÇÚCAR</c:v>
                  </c:pt>
                  <c:pt idx="570">
                    <c:v>24/25CANA-DE-AÇÚCAR</c:v>
                  </c:pt>
                  <c:pt idx="571">
                    <c:v>24/25CANA-DE-AÇÚCAR</c:v>
                  </c:pt>
                  <c:pt idx="572">
                    <c:v>24/25CANA-DE-AÇÚCAR</c:v>
                  </c:pt>
                  <c:pt idx="573">
                    <c:v>24/25CANA-DE-AÇÚCAR</c:v>
                  </c:pt>
                  <c:pt idx="574">
                    <c:v>24/25CANA-DE-AÇÚCAR</c:v>
                  </c:pt>
                  <c:pt idx="575">
                    <c:v>24/25CANA-DE-AÇÚCAR</c:v>
                  </c:pt>
                  <c:pt idx="576">
                    <c:v>24/25CANA-DE-AÇÚCAR</c:v>
                  </c:pt>
                  <c:pt idx="577">
                    <c:v>24/25CANA-DE-AÇÚCAR</c:v>
                  </c:pt>
                  <c:pt idx="578">
                    <c:v>24/25CANA-DE-AÇÚCAR</c:v>
                  </c:pt>
                  <c:pt idx="579">
                    <c:v>24/25BATATA (2ª SAFRA)</c:v>
                  </c:pt>
                  <c:pt idx="580">
                    <c:v>24/25BATATA (2ª SAFRA)</c:v>
                  </c:pt>
                  <c:pt idx="581">
                    <c:v>24/25BATATA (2ª SAFRA)</c:v>
                  </c:pt>
                  <c:pt idx="582">
                    <c:v>24/25BATATA (2ª SAFRA)</c:v>
                  </c:pt>
                  <c:pt idx="583">
                    <c:v>24/25BATATA (2ª SAFRA)</c:v>
                  </c:pt>
                  <c:pt idx="584">
                    <c:v>24/25BATATA (2ª SAFRA)</c:v>
                  </c:pt>
                  <c:pt idx="585">
                    <c:v>24/25BATATA (2ª SAFRA)</c:v>
                  </c:pt>
                  <c:pt idx="586">
                    <c:v>24/25BATATA (2ª SAFRA)</c:v>
                  </c:pt>
                  <c:pt idx="587">
                    <c:v>24/25BATATA (2ª SAFRA)</c:v>
                  </c:pt>
                  <c:pt idx="588">
                    <c:v>24/25CAFÉ</c:v>
                  </c:pt>
                  <c:pt idx="589">
                    <c:v>24/25CAFÉ</c:v>
                  </c:pt>
                  <c:pt idx="590">
                    <c:v>24/25CAFÉ</c:v>
                  </c:pt>
                  <c:pt idx="591">
                    <c:v>24/25CAFÉ</c:v>
                  </c:pt>
                  <c:pt idx="592">
                    <c:v>24/25CAFÉ</c:v>
                  </c:pt>
                  <c:pt idx="593">
                    <c:v>24/25CAFÉ</c:v>
                  </c:pt>
                  <c:pt idx="594">
                    <c:v>24/25CAFÉ</c:v>
                  </c:pt>
                  <c:pt idx="595">
                    <c:v>24/25CAFÉ</c:v>
                  </c:pt>
                  <c:pt idx="596">
                    <c:v>24/25CAFÉ</c:v>
                  </c:pt>
                  <c:pt idx="597">
                    <c:v>24/25CAFÉ</c:v>
                  </c:pt>
                  <c:pt idx="598">
                    <c:v>24/25CAFÉ</c:v>
                  </c:pt>
                  <c:pt idx="599">
                    <c:v>24/25CAFÉ</c:v>
                  </c:pt>
                  <c:pt idx="600">
                    <c:v>24/25FEIJÃO (2ª SAFRA)</c:v>
                  </c:pt>
                  <c:pt idx="601">
                    <c:v>24/25FEIJÃO (2ª SAFRA)</c:v>
                  </c:pt>
                  <c:pt idx="602">
                    <c:v>24/25FEIJÃO (2ª SAFRA)</c:v>
                  </c:pt>
                  <c:pt idx="603">
                    <c:v>24/25FEIJÃO (2ª SAFRA)</c:v>
                  </c:pt>
                  <c:pt idx="604">
                    <c:v>24/25FEIJÃO (2ª SAFRA)</c:v>
                  </c:pt>
                  <c:pt idx="605">
                    <c:v>24/25FEIJÃO (2ª SAFRA)</c:v>
                  </c:pt>
                  <c:pt idx="606">
                    <c:v>24/25FEIJÃO (2ª SAFRA)</c:v>
                  </c:pt>
                  <c:pt idx="607">
                    <c:v>24/25FEIJÃO (2ª SAFRA)</c:v>
                  </c:pt>
                  <c:pt idx="608">
                    <c:v>24/25FEIJÃO (2ª SAFRA)</c:v>
                  </c:pt>
                  <c:pt idx="609">
                    <c:v>24/25FEIJÃO (2ª SAFRA)</c:v>
                  </c:pt>
                  <c:pt idx="610">
                    <c:v>24/25FEIJÃO (2ª SAFRA)</c:v>
                  </c:pt>
                  <c:pt idx="611">
                    <c:v>24/25FEIJÃO (2ª SAFRA)</c:v>
                  </c:pt>
                  <c:pt idx="612">
                    <c:v>24/25FEIJÃO (2ª SAFRA)</c:v>
                  </c:pt>
                  <c:pt idx="613">
                    <c:v>24/25FEIJÃO (2ª SAFRA)</c:v>
                  </c:pt>
                  <c:pt idx="614">
                    <c:v>24/25FEIJÃO (2ª SAFRA)</c:v>
                  </c:pt>
                  <c:pt idx="615">
                    <c:v>24/25FEIJÃO (2ª SAFRA)</c:v>
                  </c:pt>
                  <c:pt idx="616">
                    <c:v>24/25FEIJÃO (2ª SAFRA)</c:v>
                  </c:pt>
                  <c:pt idx="617">
                    <c:v>24/25FEIJÃO (2ª SAFRA)</c:v>
                  </c:pt>
                  <c:pt idx="618">
                    <c:v>24/25MILHO (2ª SAFRA)</c:v>
                  </c:pt>
                  <c:pt idx="619">
                    <c:v>24/25MILHO (2ª SAFRA)</c:v>
                  </c:pt>
                  <c:pt idx="620">
                    <c:v>24/25MILHO (2ª SAFRA)</c:v>
                  </c:pt>
                  <c:pt idx="621">
                    <c:v>24/25MILHO (2ª SAFRA)</c:v>
                  </c:pt>
                  <c:pt idx="622">
                    <c:v>24/25MILHO (2ª SAFRA)</c:v>
                  </c:pt>
                  <c:pt idx="623">
                    <c:v>24/25MILHO (2ª SAFRA)</c:v>
                  </c:pt>
                  <c:pt idx="624">
                    <c:v>24/25MILHO (2ª SAFRA)</c:v>
                  </c:pt>
                  <c:pt idx="625">
                    <c:v>24/25MILHO (2ª SAFRA)</c:v>
                  </c:pt>
                  <c:pt idx="626">
                    <c:v>24/25MILHO (2ª SAFRA)</c:v>
                  </c:pt>
                  <c:pt idx="627">
                    <c:v>24/25MILHO (2ª SAFRA)</c:v>
                  </c:pt>
                  <c:pt idx="628">
                    <c:v>24/25MILHO (2ª SAFRA)</c:v>
                  </c:pt>
                  <c:pt idx="629">
                    <c:v>24/25MILHO (2ª SAFRA)</c:v>
                  </c:pt>
                  <c:pt idx="630">
                    <c:v>24/25MILHO (2ª SAFRA)</c:v>
                  </c:pt>
                  <c:pt idx="631">
                    <c:v>24/25MILHO (2ª SAFRA)</c:v>
                  </c:pt>
                  <c:pt idx="632">
                    <c:v>24/25MILHO (2ª SAFRA)</c:v>
                  </c:pt>
                  <c:pt idx="633">
                    <c:v>24/25MILHO (2ª SAFRA)</c:v>
                  </c:pt>
                  <c:pt idx="634">
                    <c:v>24/25MILHO (2ª SAFRA)</c:v>
                  </c:pt>
                  <c:pt idx="635">
                    <c:v>24/25MILHO (2ª SAFRA)</c:v>
                  </c:pt>
                  <c:pt idx="636">
                    <c:v>24/25MILHO (2ª SAFRA)</c:v>
                  </c:pt>
                </c:lvl>
                <c:lvl>
                  <c:pt idx="0">
                    <c:v>23/24FEIJÃO (1ª SAFRA)APUCARANA (c)</c:v>
                  </c:pt>
                  <c:pt idx="1">
                    <c:v>23/24FEIJÃO (1ª SAFRA)CAMPO MOURÃO (a)</c:v>
                  </c:pt>
                  <c:pt idx="2">
                    <c:v>23/24FEIJÃO (1ª SAFRA)CASCAVEL (d)</c:v>
                  </c:pt>
                  <c:pt idx="3">
                    <c:v>23/24FEIJÃO (1ª SAFRA)CORNÉLIO PROCÓPIO (c)</c:v>
                  </c:pt>
                  <c:pt idx="4">
                    <c:v>23/24FEIJÃO (1ª SAFRA)CURITIBA (f)</c:v>
                  </c:pt>
                  <c:pt idx="5">
                    <c:v>23/24FEIJÃO (1ª SAFRA)FRANCISCO BELTRÃO (e)</c:v>
                  </c:pt>
                  <c:pt idx="6">
                    <c:v>23/24FEIJÃO (1ª SAFRA)GUARAPUAVA (f)</c:v>
                  </c:pt>
                  <c:pt idx="7">
                    <c:v>23/24FEIJÃO (1ª SAFRA)IRATI (f)</c:v>
                  </c:pt>
                  <c:pt idx="8">
                    <c:v>23/24FEIJÃO (1ª SAFRA)IVAIPORÃ (c)</c:v>
                  </c:pt>
                  <c:pt idx="9">
                    <c:v>23/24FEIJÃO (1ª SAFRA)JACAREZINHO (c)</c:v>
                  </c:pt>
                  <c:pt idx="10">
                    <c:v>23/24FEIJÃO (1ª SAFRA)LARANJEIRAS DO SUL (f)</c:v>
                  </c:pt>
                  <c:pt idx="11">
                    <c:v>23/24FEIJÃO (1ª SAFRA)LONDRINA (c)</c:v>
                  </c:pt>
                  <c:pt idx="12">
                    <c:v>23/24FEIJÃO (1ª SAFRA)MARINGÁ (c)</c:v>
                  </c:pt>
                  <c:pt idx="13">
                    <c:v>23/24FEIJÃO (1ª SAFRA)PARANAGUÁ (f)</c:v>
                  </c:pt>
                  <c:pt idx="14">
                    <c:v>23/24FEIJÃO (1ª SAFRA)PARANAVAÍ (b)</c:v>
                  </c:pt>
                  <c:pt idx="15">
                    <c:v>23/24FEIJÃO (1ª SAFRA)PATO BRANCO (e)</c:v>
                  </c:pt>
                  <c:pt idx="16">
                    <c:v>23/24FEIJÃO (1ª SAFRA)PITANGA (f)</c:v>
                  </c:pt>
                  <c:pt idx="17">
                    <c:v>23/24FEIJÃO (1ª SAFRA)PONTA GROSSA (f)</c:v>
                  </c:pt>
                  <c:pt idx="18">
                    <c:v>23/24FEIJÃO (1ª SAFRA)TOLEDO (d)</c:v>
                  </c:pt>
                  <c:pt idx="19">
                    <c:v>23/24FEIJÃO (1ª SAFRA)UMUARAMA (b)</c:v>
                  </c:pt>
                  <c:pt idx="20">
                    <c:v>23/24FEIJÃO (1ª SAFRA)UNIÃO DA VITÓRIA (f)</c:v>
                  </c:pt>
                  <c:pt idx="21">
                    <c:v>23/24AMENDOIM (1ª SAFRA)APUCARANA (c)</c:v>
                  </c:pt>
                  <c:pt idx="22">
                    <c:v>23/24AMENDOIM (1ª SAFRA)CAMPO MOURÃO (a)</c:v>
                  </c:pt>
                  <c:pt idx="23">
                    <c:v>23/24AMENDOIM (1ª SAFRA)CASCAVEL (d)</c:v>
                  </c:pt>
                  <c:pt idx="24">
                    <c:v>23/24AMENDOIM (1ª SAFRA)FRANCISCO BELTRÃO (e)</c:v>
                  </c:pt>
                  <c:pt idx="25">
                    <c:v>23/24AMENDOIM (1ª SAFRA)GUARAPUAVA (f)</c:v>
                  </c:pt>
                  <c:pt idx="26">
                    <c:v>23/24AMENDOIM (1ª SAFRA)IVAIPORÃ (c)</c:v>
                  </c:pt>
                  <c:pt idx="27">
                    <c:v>23/24AMENDOIM (1ª SAFRA)JACAREZINHO (c)</c:v>
                  </c:pt>
                  <c:pt idx="28">
                    <c:v>23/24AMENDOIM (1ª SAFRA)LARANJEIRAS DO SUL (f)</c:v>
                  </c:pt>
                  <c:pt idx="29">
                    <c:v>23/24AMENDOIM (1ª SAFRA)LONDRINA (c)</c:v>
                  </c:pt>
                  <c:pt idx="30">
                    <c:v>23/24AMENDOIM (1ª SAFRA)MARINGÁ (c)</c:v>
                  </c:pt>
                  <c:pt idx="31">
                    <c:v>23/24AMENDOIM (1ª SAFRA)PARANAVAÍ (b)</c:v>
                  </c:pt>
                  <c:pt idx="32">
                    <c:v>23/24AMENDOIM (1ª SAFRA)PATO BRANCO (e)</c:v>
                  </c:pt>
                  <c:pt idx="33">
                    <c:v>23/24AMENDOIM (1ª SAFRA)PITANGA (f)</c:v>
                  </c:pt>
                  <c:pt idx="34">
                    <c:v>23/24AMENDOIM (1ª SAFRA)TOLEDO (d)</c:v>
                  </c:pt>
                  <c:pt idx="35">
                    <c:v>23/24AMENDOIM (1ª SAFRA)UMUARAMA (b)</c:v>
                  </c:pt>
                  <c:pt idx="36">
                    <c:v>23/24AMENDOIM (1ª SAFRA)UNIÃO DA VITÓRIA (f)</c:v>
                  </c:pt>
                  <c:pt idx="37">
                    <c:v>23/24ARROZ SEQUEIROAPUCARANA (c)</c:v>
                  </c:pt>
                  <c:pt idx="38">
                    <c:v>23/24ARROZ SEQUEIROCASCAVEL (d)</c:v>
                  </c:pt>
                  <c:pt idx="39">
                    <c:v>23/24ARROZ SEQUEIROCORNÉLIO PROCÓPIO (c)</c:v>
                  </c:pt>
                  <c:pt idx="40">
                    <c:v>23/24ARROZ SEQUEIROCURITIBA (f)</c:v>
                  </c:pt>
                  <c:pt idx="41">
                    <c:v>23/24ARROZ SEQUEIROFRANCISCO BELTRÃO (e)</c:v>
                  </c:pt>
                  <c:pt idx="42">
                    <c:v>23/24ARROZ SEQUEIROGUARAPUAVA (f)</c:v>
                  </c:pt>
                  <c:pt idx="43">
                    <c:v>23/24ARROZ SEQUEIROIRATI (f)</c:v>
                  </c:pt>
                  <c:pt idx="44">
                    <c:v>23/24ARROZ SEQUEIROIVAIPORÃ (c)</c:v>
                  </c:pt>
                  <c:pt idx="45">
                    <c:v>23/24ARROZ SEQUEIROJACAREZINHO (c)</c:v>
                  </c:pt>
                  <c:pt idx="46">
                    <c:v>23/24ARROZ SEQUEIROLARANJEIRAS DO SUL (f)</c:v>
                  </c:pt>
                  <c:pt idx="47">
                    <c:v>23/24ARROZ SEQUEIROLONDRINA (c)</c:v>
                  </c:pt>
                  <c:pt idx="48">
                    <c:v>23/24ARROZ SEQUEIROPARANAGUÁ (f)</c:v>
                  </c:pt>
                  <c:pt idx="49">
                    <c:v>23/24ARROZ SEQUEIROPATO BRANCO (e)</c:v>
                  </c:pt>
                  <c:pt idx="50">
                    <c:v>23/24ARROZ SEQUEIROPITANGA (f)</c:v>
                  </c:pt>
                  <c:pt idx="51">
                    <c:v>23/24ARROZ SEQUEIROPONTA GROSSA (f)</c:v>
                  </c:pt>
                  <c:pt idx="52">
                    <c:v>23/24ARROZ SEQUEIROTOLEDO (d)</c:v>
                  </c:pt>
                  <c:pt idx="53">
                    <c:v>23/24ARROZ SEQUEIROUNIÃO DA VITÓRIA (f)</c:v>
                  </c:pt>
                  <c:pt idx="54">
                    <c:v>23/24ARROZ IRRIGADOCAMPO MOURÃO (a)</c:v>
                  </c:pt>
                  <c:pt idx="55">
                    <c:v>23/24ARROZ IRRIGADOCASCAVEL (d)</c:v>
                  </c:pt>
                  <c:pt idx="56">
                    <c:v>23/24ARROZ IRRIGADOCORNÉLIO PROCÓPIO (c)</c:v>
                  </c:pt>
                  <c:pt idx="57">
                    <c:v>23/24ARROZ IRRIGADOJACAREZINHO (c)</c:v>
                  </c:pt>
                  <c:pt idx="58">
                    <c:v>23/24ARROZ IRRIGADOLONDRINA (c)</c:v>
                  </c:pt>
                  <c:pt idx="59">
                    <c:v>23/24ARROZ IRRIGADOMARINGÁ (c)</c:v>
                  </c:pt>
                  <c:pt idx="60">
                    <c:v>23/24ARROZ IRRIGADOPARANAGUÁ (f)</c:v>
                  </c:pt>
                  <c:pt idx="61">
                    <c:v>23/24ARROZ IRRIGADOPARANAVAÍ (b)</c:v>
                  </c:pt>
                  <c:pt idx="62">
                    <c:v>23/24ARROZ IRRIGADOTOLEDO (d)</c:v>
                  </c:pt>
                  <c:pt idx="63">
                    <c:v>23/24ARROZ IRRIGADOUMUARAMA (b)</c:v>
                  </c:pt>
                  <c:pt idx="64">
                    <c:v>23/24BATATA (1ª SAFRA)CURITIBA (f)</c:v>
                  </c:pt>
                  <c:pt idx="65">
                    <c:v>23/24BATATA (1ª SAFRA)FRANCISCO BELTRÃO (e)</c:v>
                  </c:pt>
                  <c:pt idx="66">
                    <c:v>23/24BATATA (1ª SAFRA)GUARAPUAVA (f)</c:v>
                  </c:pt>
                  <c:pt idx="67">
                    <c:v>23/24BATATA (1ª SAFRA)IRATI (f)</c:v>
                  </c:pt>
                  <c:pt idx="68">
                    <c:v>23/24BATATA (1ª SAFRA)LARANJEIRAS DO SUL (f)</c:v>
                  </c:pt>
                  <c:pt idx="69">
                    <c:v>23/24BATATA (1ª SAFRA)PATO BRANCO (e)</c:v>
                  </c:pt>
                  <c:pt idx="70">
                    <c:v>23/24BATATA (1ª SAFRA)PITANGA (f)</c:v>
                  </c:pt>
                  <c:pt idx="71">
                    <c:v>23/24BATATA (1ª SAFRA)PONTA GROSSA (f)</c:v>
                  </c:pt>
                  <c:pt idx="72">
                    <c:v>23/24BATATA (1ª SAFRA)UNIÃO DA VITÓRIA (f)</c:v>
                  </c:pt>
                  <c:pt idx="73">
                    <c:v>23/24MILHO (1ª SAFRA)APUCARANA (c)</c:v>
                  </c:pt>
                  <c:pt idx="74">
                    <c:v>23/24MILHO (1ª SAFRA)CAMPO MOURÃO (a)</c:v>
                  </c:pt>
                  <c:pt idx="75">
                    <c:v>23/24MILHO (1ª SAFRA)CASCAVEL (d)</c:v>
                  </c:pt>
                  <c:pt idx="76">
                    <c:v>23/24MILHO (1ª SAFRA)CORNÉLIO PROCÓPIO (c)</c:v>
                  </c:pt>
                  <c:pt idx="77">
                    <c:v>23/24MILHO (1ª SAFRA)CURITIBA (f)</c:v>
                  </c:pt>
                  <c:pt idx="78">
                    <c:v>23/24MILHO (1ª SAFRA)FRANCISCO BELTRÃO (e)</c:v>
                  </c:pt>
                  <c:pt idx="79">
                    <c:v>23/24MILHO (1ª SAFRA)GUARAPUAVA (f)</c:v>
                  </c:pt>
                  <c:pt idx="80">
                    <c:v>23/24MILHO (1ª SAFRA)IRATI (f)</c:v>
                  </c:pt>
                  <c:pt idx="81">
                    <c:v>23/24MILHO (1ª SAFRA)IVAIPORÃ (c)</c:v>
                  </c:pt>
                  <c:pt idx="82">
                    <c:v>23/24MILHO (1ª SAFRA)JACAREZINHO (c)</c:v>
                  </c:pt>
                  <c:pt idx="83">
                    <c:v>23/24MILHO (1ª SAFRA)LARANJEIRAS DO SUL (f)</c:v>
                  </c:pt>
                  <c:pt idx="84">
                    <c:v>23/24MILHO (1ª SAFRA)LONDRINA (c)</c:v>
                  </c:pt>
                  <c:pt idx="85">
                    <c:v>23/24MILHO (1ª SAFRA)MARINGÁ (c)</c:v>
                  </c:pt>
                  <c:pt idx="86">
                    <c:v>23/24MILHO (1ª SAFRA)PARANAGUÁ (f)</c:v>
                  </c:pt>
                  <c:pt idx="87">
                    <c:v>23/24MILHO (1ª SAFRA)PARANAVAÍ (b)</c:v>
                  </c:pt>
                  <c:pt idx="88">
                    <c:v>23/24MILHO (1ª SAFRA)PATO BRANCO (e)</c:v>
                  </c:pt>
                  <c:pt idx="89">
                    <c:v>23/24MILHO (1ª SAFRA)PITANGA (f)</c:v>
                  </c:pt>
                  <c:pt idx="90">
                    <c:v>23/24MILHO (1ª SAFRA)PONTA GROSSA (f)</c:v>
                  </c:pt>
                  <c:pt idx="91">
                    <c:v>23/24MILHO (1ª SAFRA)TOLEDO (d)</c:v>
                  </c:pt>
                  <c:pt idx="92">
                    <c:v>23/24MILHO (1ª SAFRA)UMUARAMA (b)</c:v>
                  </c:pt>
                  <c:pt idx="93">
                    <c:v>23/24MILHO (1ª SAFRA)UNIÃO DA VITÓRIA (f)</c:v>
                  </c:pt>
                  <c:pt idx="94">
                    <c:v>23/24SOJA (1ª SAFRA)APUCARANA (c)</c:v>
                  </c:pt>
                  <c:pt idx="95">
                    <c:v>23/24SOJA (1ª SAFRA)CAMPO MOURÃO (a)</c:v>
                  </c:pt>
                  <c:pt idx="96">
                    <c:v>23/24SOJA (1ª SAFRA)CASCAVEL (d)</c:v>
                  </c:pt>
                  <c:pt idx="97">
                    <c:v>23/24SOJA (1ª SAFRA)CORNÉLIO PROCÓPIO (c)</c:v>
                  </c:pt>
                  <c:pt idx="98">
                    <c:v>23/24SOJA (1ª SAFRA)CURITIBA (f)</c:v>
                  </c:pt>
                  <c:pt idx="99">
                    <c:v>23/24SOJA (1ª SAFRA)FRANCISCO BELTRÃO (e)</c:v>
                  </c:pt>
                  <c:pt idx="100">
                    <c:v>23/24SOJA (1ª SAFRA)GUARAPUAVA (f)</c:v>
                  </c:pt>
                  <c:pt idx="101">
                    <c:v>23/24SOJA (1ª SAFRA)IRATI (f)</c:v>
                  </c:pt>
                  <c:pt idx="102">
                    <c:v>23/24SOJA (1ª SAFRA)IVAIPORÃ (c)</c:v>
                  </c:pt>
                  <c:pt idx="103">
                    <c:v>23/24SOJA (1ª SAFRA)JACAREZINHO (c)</c:v>
                  </c:pt>
                  <c:pt idx="104">
                    <c:v>23/24SOJA (1ª SAFRA)LARANJEIRAS DO SUL (f)</c:v>
                  </c:pt>
                  <c:pt idx="105">
                    <c:v>23/24SOJA (1ª SAFRA)LONDRINA (c)</c:v>
                  </c:pt>
                  <c:pt idx="106">
                    <c:v>23/24SOJA (1ª SAFRA)MARINGÁ (c)</c:v>
                  </c:pt>
                  <c:pt idx="107">
                    <c:v>23/24SOJA (1ª SAFRA)PARANAVAÍ (b)</c:v>
                  </c:pt>
                  <c:pt idx="108">
                    <c:v>23/24SOJA (1ª SAFRA)PATO BRANCO (e)</c:v>
                  </c:pt>
                  <c:pt idx="109">
                    <c:v>23/24SOJA (1ª SAFRA)PITANGA (f)</c:v>
                  </c:pt>
                  <c:pt idx="110">
                    <c:v>23/24SOJA (1ª SAFRA)PONTA GROSSA (f)</c:v>
                  </c:pt>
                  <c:pt idx="111">
                    <c:v>23/24SOJA (1ª SAFRA)TOLEDO (d)</c:v>
                  </c:pt>
                  <c:pt idx="112">
                    <c:v>23/24SOJA (1ª SAFRA)UMUARAMA (b)</c:v>
                  </c:pt>
                  <c:pt idx="113">
                    <c:v>23/24SOJA (1ª SAFRA)UNIÃO DA VITÓRIA (f)</c:v>
                  </c:pt>
                  <c:pt idx="114">
                    <c:v>23/24TOMATE (1ª SAFRA)APUCARANA (c)</c:v>
                  </c:pt>
                  <c:pt idx="115">
                    <c:v>23/24TOMATE (1ª SAFRA)CAMPO MOURÃO (a)</c:v>
                  </c:pt>
                  <c:pt idx="116">
                    <c:v>23/24TOMATE (1ª SAFRA)CASCAVEL (d)</c:v>
                  </c:pt>
                  <c:pt idx="117">
                    <c:v>23/24TOMATE (1ª SAFRA)CORNÉLIO PROCÓPIO (c)</c:v>
                  </c:pt>
                  <c:pt idx="118">
                    <c:v>23/24TOMATE (1ª SAFRA)CURITIBA (f)</c:v>
                  </c:pt>
                  <c:pt idx="119">
                    <c:v>23/24TOMATE (1ª SAFRA)FRANCISCO BELTRÃO (e)</c:v>
                  </c:pt>
                  <c:pt idx="120">
                    <c:v>23/24TOMATE (1ª SAFRA)GUARAPUAVA (f)</c:v>
                  </c:pt>
                  <c:pt idx="121">
                    <c:v>23/24TOMATE (1ª SAFRA)IRATI (f)</c:v>
                  </c:pt>
                  <c:pt idx="122">
                    <c:v>23/24TOMATE (1ª SAFRA)IVAIPORÃ (c)</c:v>
                  </c:pt>
                  <c:pt idx="123">
                    <c:v>23/24TOMATE (1ª SAFRA)JACAREZINHO (c)</c:v>
                  </c:pt>
                  <c:pt idx="124">
                    <c:v>23/24TOMATE (1ª SAFRA)LARANJEIRAS DO SUL (f)</c:v>
                  </c:pt>
                  <c:pt idx="125">
                    <c:v>23/24TOMATE (1ª SAFRA)LONDRINA (c)</c:v>
                  </c:pt>
                  <c:pt idx="126">
                    <c:v>23/24TOMATE (1ª SAFRA)MARINGÁ (c)</c:v>
                  </c:pt>
                  <c:pt idx="127">
                    <c:v>23/24TOMATE (1ª SAFRA)PARANAGUÁ (f)</c:v>
                  </c:pt>
                  <c:pt idx="128">
                    <c:v>23/24TOMATE (1ª SAFRA)PATO BRANCO (e)</c:v>
                  </c:pt>
                  <c:pt idx="129">
                    <c:v>23/24TOMATE (1ª SAFRA)PITANGA (f)</c:v>
                  </c:pt>
                  <c:pt idx="130">
                    <c:v>23/24TOMATE (1ª SAFRA)PONTA GROSSA (f)</c:v>
                  </c:pt>
                  <c:pt idx="131">
                    <c:v>23/24TOMATE (1ª SAFRA)TOLEDO (d)</c:v>
                  </c:pt>
                  <c:pt idx="132">
                    <c:v>23/24TOMATE (1ª SAFRA)UMUARAMA (b)</c:v>
                  </c:pt>
                  <c:pt idx="133">
                    <c:v>23/24TOMATE (1ª SAFRA)UNIÃO DA VITÓRIA (f)</c:v>
                  </c:pt>
                  <c:pt idx="134">
                    <c:v>23/24SERICICULTURAAPUCARANA (c)</c:v>
                  </c:pt>
                  <c:pt idx="135">
                    <c:v>23/24SERICICULTURACAMPO MOURÃO (a)</c:v>
                  </c:pt>
                  <c:pt idx="136">
                    <c:v>23/24SERICICULTURACASCAVEL (d)</c:v>
                  </c:pt>
                  <c:pt idx="137">
                    <c:v>23/24SERICICULTURACORNÉLIO PROCÓPIO (c)</c:v>
                  </c:pt>
                  <c:pt idx="138">
                    <c:v>23/24SERICICULTURAFRANCISCO BELTRÃO (e)</c:v>
                  </c:pt>
                  <c:pt idx="139">
                    <c:v>23/24SERICICULTURAGUARAPUAVA (f)</c:v>
                  </c:pt>
                  <c:pt idx="140">
                    <c:v>23/24SERICICULTURAIVAIPORÃ (c)</c:v>
                  </c:pt>
                  <c:pt idx="141">
                    <c:v>23/24SERICICULTURAJACAREZINHO (c)</c:v>
                  </c:pt>
                  <c:pt idx="142">
                    <c:v>23/24SERICICULTURALARANJEIRAS DO SUL (f)</c:v>
                  </c:pt>
                  <c:pt idx="143">
                    <c:v>23/24SERICICULTURALONDRINA (c)</c:v>
                  </c:pt>
                  <c:pt idx="144">
                    <c:v>23/24SERICICULTURAMARINGÁ (c)</c:v>
                  </c:pt>
                  <c:pt idx="145">
                    <c:v>23/24SERICICULTURAPARANAVAÍ (b)</c:v>
                  </c:pt>
                  <c:pt idx="146">
                    <c:v>23/24SERICICULTURAPITANGA (f)</c:v>
                  </c:pt>
                  <c:pt idx="147">
                    <c:v>23/24SERICICULTURAPONTA GROSSA (f)</c:v>
                  </c:pt>
                  <c:pt idx="148">
                    <c:v>23/24SERICICULTURATOLEDO (d)</c:v>
                  </c:pt>
                  <c:pt idx="149">
                    <c:v>23/24SERICICULTURAUMUARAMA (b)</c:v>
                  </c:pt>
                  <c:pt idx="150">
                    <c:v>23/24SERICICULTURAUNIÃO DA VITÓRIA (f)</c:v>
                  </c:pt>
                  <c:pt idx="151">
                    <c:v>23/24MANDIOCAAPUCARANA (c)</c:v>
                  </c:pt>
                  <c:pt idx="152">
                    <c:v>23/24MANDIOCACAMPO MOURÃO (a)</c:v>
                  </c:pt>
                  <c:pt idx="153">
                    <c:v>23/24MANDIOCACASCAVEL (d)</c:v>
                  </c:pt>
                  <c:pt idx="154">
                    <c:v>23/24MANDIOCACORNÉLIO PROCÓPIO (c)</c:v>
                  </c:pt>
                  <c:pt idx="155">
                    <c:v>23/24MANDIOCACURITIBA (f)</c:v>
                  </c:pt>
                  <c:pt idx="156">
                    <c:v>23/24MANDIOCAFRANCISCO BELTRÃO (e)</c:v>
                  </c:pt>
                  <c:pt idx="157">
                    <c:v>23/24MANDIOCAGUARAPUAVA (f)</c:v>
                  </c:pt>
                  <c:pt idx="158">
                    <c:v>23/24MANDIOCAIRATI (f)</c:v>
                  </c:pt>
                  <c:pt idx="159">
                    <c:v>23/24MANDIOCAIVAIPORÃ (c)</c:v>
                  </c:pt>
                  <c:pt idx="160">
                    <c:v>23/24MANDIOCAJACAREZINHO (c)</c:v>
                  </c:pt>
                  <c:pt idx="161">
                    <c:v>23/24MANDIOCALARANJEIRAS DO SUL (f)</c:v>
                  </c:pt>
                  <c:pt idx="162">
                    <c:v>23/24MANDIOCALONDRINA (c)</c:v>
                  </c:pt>
                  <c:pt idx="163">
                    <c:v>23/24MANDIOCAMARINGÁ (c)</c:v>
                  </c:pt>
                  <c:pt idx="164">
                    <c:v>23/24MANDIOCAPARANAGUÁ (f)</c:v>
                  </c:pt>
                  <c:pt idx="165">
                    <c:v>23/24MANDIOCAPARANAVAÍ (b)</c:v>
                  </c:pt>
                  <c:pt idx="166">
                    <c:v>23/24MANDIOCAPATO BRANCO (e)</c:v>
                  </c:pt>
                  <c:pt idx="167">
                    <c:v>23/24MANDIOCAPITANGA (f)</c:v>
                  </c:pt>
                  <c:pt idx="168">
                    <c:v>23/24MANDIOCAPONTA GROSSA (f)</c:v>
                  </c:pt>
                  <c:pt idx="169">
                    <c:v>23/24MANDIOCATOLEDO (d)</c:v>
                  </c:pt>
                  <c:pt idx="170">
                    <c:v>23/24MANDIOCAUMUARAMA (b)</c:v>
                  </c:pt>
                  <c:pt idx="171">
                    <c:v>23/24MANDIOCAUNIÃO DA VITÓRIA (f)</c:v>
                  </c:pt>
                  <c:pt idx="172">
                    <c:v>23/24TABACOAPUCARANA (c)</c:v>
                  </c:pt>
                  <c:pt idx="173">
                    <c:v>23/24TABACOCAMPO MOURÃO (a)</c:v>
                  </c:pt>
                  <c:pt idx="174">
                    <c:v>23/24TABACOCASCAVEL (d)</c:v>
                  </c:pt>
                  <c:pt idx="175">
                    <c:v>23/24TABACOCURITIBA (f)</c:v>
                  </c:pt>
                  <c:pt idx="176">
                    <c:v>23/24TABACOFRANCISCO BELTRÃO (e)</c:v>
                  </c:pt>
                  <c:pt idx="177">
                    <c:v>23/24TABACOGUARAPUAVA (f)</c:v>
                  </c:pt>
                  <c:pt idx="178">
                    <c:v>23/24TABACOIRATI (f)</c:v>
                  </c:pt>
                  <c:pt idx="179">
                    <c:v>23/24TABACOIVAIPORÃ (c)</c:v>
                  </c:pt>
                  <c:pt idx="180">
                    <c:v>23/24TABACOLARANJEIRAS DO SUL (f)</c:v>
                  </c:pt>
                  <c:pt idx="181">
                    <c:v>23/24TABACOPATO BRANCO (e)</c:v>
                  </c:pt>
                  <c:pt idx="182">
                    <c:v>23/24TABACOPITANGA (f)</c:v>
                  </c:pt>
                  <c:pt idx="183">
                    <c:v>23/24TABACOPONTA GROSSA (f)</c:v>
                  </c:pt>
                  <c:pt idx="184">
                    <c:v>23/24TABACOTOLEDO (d)</c:v>
                  </c:pt>
                  <c:pt idx="185">
                    <c:v>23/24TABACOUNIÃO DA VITÓRIA (f)</c:v>
                  </c:pt>
                  <c:pt idx="186">
                    <c:v>23/24CANA-DE-AÇÚCARAPUCARANA (c)</c:v>
                  </c:pt>
                  <c:pt idx="187">
                    <c:v>23/24CANA-DE-AÇÚCARCAMPO MOURÃO (a)</c:v>
                  </c:pt>
                  <c:pt idx="188">
                    <c:v>23/24CANA-DE-AÇÚCARCASCAVEL (d)</c:v>
                  </c:pt>
                  <c:pt idx="189">
                    <c:v>23/24CANA-DE-AÇÚCARCORNÉLIO PROCÓPIO (c)</c:v>
                  </c:pt>
                  <c:pt idx="190">
                    <c:v>23/24CANA-DE-AÇÚCARCURITIBA (f)</c:v>
                  </c:pt>
                  <c:pt idx="191">
                    <c:v>23/24CANA-DE-AÇÚCARFRANCISCO BELTRÃO (e)</c:v>
                  </c:pt>
                  <c:pt idx="192">
                    <c:v>23/24CANA-DE-AÇÚCARGUARAPUAVA (f)</c:v>
                  </c:pt>
                  <c:pt idx="193">
                    <c:v>23/24CANA-DE-AÇÚCARIVAIPORÃ (c)</c:v>
                  </c:pt>
                  <c:pt idx="194">
                    <c:v>23/24CANA-DE-AÇÚCARJACAREZINHO (c)</c:v>
                  </c:pt>
                  <c:pt idx="195">
                    <c:v>23/24CANA-DE-AÇÚCARLARANJEIRAS DO SUL (f)</c:v>
                  </c:pt>
                  <c:pt idx="196">
                    <c:v>23/24CANA-DE-AÇÚCARLONDRINA (c)</c:v>
                  </c:pt>
                  <c:pt idx="197">
                    <c:v>23/24CANA-DE-AÇÚCARMARINGÁ (c)</c:v>
                  </c:pt>
                  <c:pt idx="198">
                    <c:v>23/24CANA-DE-AÇÚCARPARANAGUÁ (f)</c:v>
                  </c:pt>
                  <c:pt idx="199">
                    <c:v>23/24CANA-DE-AÇÚCARPARANAVAÍ (b)</c:v>
                  </c:pt>
                  <c:pt idx="200">
                    <c:v>23/24CANA-DE-AÇÚCARPATO BRANCO (e)</c:v>
                  </c:pt>
                  <c:pt idx="201">
                    <c:v>23/24CANA-DE-AÇÚCARPITANGA (f)</c:v>
                  </c:pt>
                  <c:pt idx="202">
                    <c:v>23/24CANA-DE-AÇÚCARPONTA GROSSA (f)</c:v>
                  </c:pt>
                  <c:pt idx="203">
                    <c:v>23/24CANA-DE-AÇÚCARTOLEDO (d)</c:v>
                  </c:pt>
                  <c:pt idx="204">
                    <c:v>23/24CANA-DE-AÇÚCARUMUARAMA (b)</c:v>
                  </c:pt>
                  <c:pt idx="205">
                    <c:v>23/24CANA-DE-AÇÚCARUNIÃO DA VITÓRIA (f)</c:v>
                  </c:pt>
                  <c:pt idx="206">
                    <c:v>23/24FEIJÃO (2ª SAFRA)APUCARANA (c)</c:v>
                  </c:pt>
                  <c:pt idx="207">
                    <c:v>23/24FEIJÃO (2ª SAFRA)CAMPO MOURÃO (a)</c:v>
                  </c:pt>
                  <c:pt idx="208">
                    <c:v>23/24FEIJÃO (2ª SAFRA)CASCAVEL (d)</c:v>
                  </c:pt>
                  <c:pt idx="209">
                    <c:v>23/24FEIJÃO (2ª SAFRA)CORNÉLIO PROCÓPIO (c)</c:v>
                  </c:pt>
                  <c:pt idx="210">
                    <c:v>23/24FEIJÃO (2ª SAFRA)CURITIBA (f)</c:v>
                  </c:pt>
                  <c:pt idx="211">
                    <c:v>23/24FEIJÃO (2ª SAFRA)FRANCISCO BELTRÃO (e)</c:v>
                  </c:pt>
                  <c:pt idx="212">
                    <c:v>23/24FEIJÃO (2ª SAFRA)GUARAPUAVA (f)</c:v>
                  </c:pt>
                  <c:pt idx="213">
                    <c:v>23/24FEIJÃO (2ª SAFRA)IRATI (f)</c:v>
                  </c:pt>
                  <c:pt idx="214">
                    <c:v>23/24FEIJÃO (2ª SAFRA)IVAIPORÃ (c)</c:v>
                  </c:pt>
                  <c:pt idx="215">
                    <c:v>23/24FEIJÃO (2ª SAFRA)JACAREZINHO (c)</c:v>
                  </c:pt>
                  <c:pt idx="216">
                    <c:v>23/24FEIJÃO (2ª SAFRA)LARANJEIRAS DO SUL (f)</c:v>
                  </c:pt>
                  <c:pt idx="217">
                    <c:v>23/24FEIJÃO (2ª SAFRA)PARANAGUÁ (f)</c:v>
                  </c:pt>
                  <c:pt idx="218">
                    <c:v>23/24FEIJÃO (2ª SAFRA)PARANAVAÍ (b)</c:v>
                  </c:pt>
                  <c:pt idx="219">
                    <c:v>23/24FEIJÃO (2ª SAFRA)PATO BRANCO (e)</c:v>
                  </c:pt>
                  <c:pt idx="220">
                    <c:v>23/24FEIJÃO (2ª SAFRA)PITANGA (f)</c:v>
                  </c:pt>
                  <c:pt idx="221">
                    <c:v>23/24FEIJÃO (2ª SAFRA)PONTA GROSSA (f)</c:v>
                  </c:pt>
                  <c:pt idx="222">
                    <c:v>23/24FEIJÃO (2ª SAFRA)TOLEDO (d)</c:v>
                  </c:pt>
                  <c:pt idx="223">
                    <c:v>23/24FEIJÃO (2ª SAFRA)UNIÃO DA VITÓRIA (f)</c:v>
                  </c:pt>
                  <c:pt idx="224">
                    <c:v>23/24MILHO (2ª SAFRA)APUCARANA (c)</c:v>
                  </c:pt>
                  <c:pt idx="225">
                    <c:v>23/24MILHO (2ª SAFRA)CAMPO MOURÃO (a)</c:v>
                  </c:pt>
                  <c:pt idx="226">
                    <c:v>23/24MILHO (2ª SAFRA)CASCAVEL (d)</c:v>
                  </c:pt>
                  <c:pt idx="227">
                    <c:v>23/24MILHO (2ª SAFRA)CORNÉLIO PROCÓPIO (c)</c:v>
                  </c:pt>
                  <c:pt idx="228">
                    <c:v>23/24MILHO (2ª SAFRA)FRANCISCO BELTRÃO (e)</c:v>
                  </c:pt>
                  <c:pt idx="229">
                    <c:v>23/24MILHO (2ª SAFRA)GUARAPUAVA (f)</c:v>
                  </c:pt>
                  <c:pt idx="230">
                    <c:v>23/24MILHO (2ª SAFRA)IRATI (f)</c:v>
                  </c:pt>
                  <c:pt idx="231">
                    <c:v>23/24MILHO (2ª SAFRA)IVAIPORÃ (c)</c:v>
                  </c:pt>
                  <c:pt idx="232">
                    <c:v>23/24MILHO (2ª SAFRA)JACAREZINHO (c)</c:v>
                  </c:pt>
                  <c:pt idx="233">
                    <c:v>23/24MILHO (2ª SAFRA)LARANJEIRAS DO SUL (f)</c:v>
                  </c:pt>
                  <c:pt idx="234">
                    <c:v>23/24MILHO (2ª SAFRA)LONDRINA (c)</c:v>
                  </c:pt>
                  <c:pt idx="235">
                    <c:v>23/24MILHO (2ª SAFRA)MARINGÁ (c)</c:v>
                  </c:pt>
                  <c:pt idx="236">
                    <c:v>23/24MILHO (2ª SAFRA)PARANAVAÍ (b)</c:v>
                  </c:pt>
                  <c:pt idx="237">
                    <c:v>23/24MILHO (2ª SAFRA)PATO BRANCO (e)</c:v>
                  </c:pt>
                  <c:pt idx="238">
                    <c:v>23/24MILHO (2ª SAFRA)PITANGA (f)</c:v>
                  </c:pt>
                  <c:pt idx="239">
                    <c:v>23/24MILHO (2ª SAFRA)PONTA GROSSA (f)</c:v>
                  </c:pt>
                  <c:pt idx="240">
                    <c:v>23/24MILHO (2ª SAFRA)TOLEDO (d)</c:v>
                  </c:pt>
                  <c:pt idx="241">
                    <c:v>23/24MILHO (2ª SAFRA)UMUARAMA (b)</c:v>
                  </c:pt>
                  <c:pt idx="242">
                    <c:v>23/24MILHO (2ª SAFRA)UNIÃO DA VITÓRIA (f)</c:v>
                  </c:pt>
                  <c:pt idx="243">
                    <c:v>23/24BATATA (2ª SAFRA)CAMPO MOURÃO (a)</c:v>
                  </c:pt>
                  <c:pt idx="244">
                    <c:v>23/24BATATA (2ª SAFRA)CORNÉLIO PROCÓPIO (c)</c:v>
                  </c:pt>
                  <c:pt idx="245">
                    <c:v>23/24BATATA (2ª SAFRA)CURITIBA (f)</c:v>
                  </c:pt>
                  <c:pt idx="246">
                    <c:v>23/24BATATA (2ª SAFRA)GUARAPUAVA (f)</c:v>
                  </c:pt>
                  <c:pt idx="247">
                    <c:v>23/24BATATA (2ª SAFRA)IRATI (f)</c:v>
                  </c:pt>
                  <c:pt idx="248">
                    <c:v>23/24BATATA (2ª SAFRA)PATO BRANCO (e)</c:v>
                  </c:pt>
                  <c:pt idx="249">
                    <c:v>23/24BATATA (2ª SAFRA)PITANGA (f)</c:v>
                  </c:pt>
                  <c:pt idx="250">
                    <c:v>23/24BATATA (2ª SAFRA)PONTA GROSSA (f)</c:v>
                  </c:pt>
                  <c:pt idx="251">
                    <c:v>23/24BATATA (2ª SAFRA)UNIÃO DA VITÓRIA (f)</c:v>
                  </c:pt>
                  <c:pt idx="252">
                    <c:v>23/24CAFÉAPUCARANA (c)</c:v>
                  </c:pt>
                  <c:pt idx="253">
                    <c:v>23/24CAFÉCAMPO MOURÃO (a)</c:v>
                  </c:pt>
                  <c:pt idx="254">
                    <c:v>23/24CAFÉCASCAVEL (d)</c:v>
                  </c:pt>
                  <c:pt idx="255">
                    <c:v>23/24CAFÉCORNÉLIO PROCÓPIO (c)</c:v>
                  </c:pt>
                  <c:pt idx="256">
                    <c:v>23/24CAFÉIVAIPORÃ (c)</c:v>
                  </c:pt>
                  <c:pt idx="257">
                    <c:v>23/24CAFÉJACAREZINHO (c)</c:v>
                  </c:pt>
                  <c:pt idx="258">
                    <c:v>23/24CAFÉLONDRINA (c)</c:v>
                  </c:pt>
                  <c:pt idx="259">
                    <c:v>23/24CAFÉMARINGÁ (c)</c:v>
                  </c:pt>
                  <c:pt idx="260">
                    <c:v>23/24CAFÉPARANAVAÍ (b)</c:v>
                  </c:pt>
                  <c:pt idx="261">
                    <c:v>23/24CAFÉPONTA GROSSA (f)</c:v>
                  </c:pt>
                  <c:pt idx="262">
                    <c:v>23/24CAFÉTOLEDO (d)</c:v>
                  </c:pt>
                  <c:pt idx="263">
                    <c:v>23/24CAFÉUMUARAMA (b)</c:v>
                  </c:pt>
                  <c:pt idx="264">
                    <c:v>23/24SOJA (2ª SAFRA)CAMPO MOURÃO (a)</c:v>
                  </c:pt>
                  <c:pt idx="265">
                    <c:v>23/24SOJA (2ª SAFRA)CASCAVEL (d)</c:v>
                  </c:pt>
                  <c:pt idx="266">
                    <c:v>23/24SOJA (2ª SAFRA)FRANCISCO BELTRÃO (e)</c:v>
                  </c:pt>
                  <c:pt idx="267">
                    <c:v>23/24SOJA (2ª SAFRA)GUARAPUAVA (f)</c:v>
                  </c:pt>
                  <c:pt idx="268">
                    <c:v>23/24SOJA (2ª SAFRA)IRATI (f)</c:v>
                  </c:pt>
                  <c:pt idx="269">
                    <c:v>23/24SOJA (2ª SAFRA)LARANJEIRAS DO SUL (f)</c:v>
                  </c:pt>
                  <c:pt idx="270">
                    <c:v>23/24SOJA (2ª SAFRA)PATO BRANCO (e)</c:v>
                  </c:pt>
                  <c:pt idx="271">
                    <c:v>23/24SOJA (2ª SAFRA)PONTA GROSSA (f)</c:v>
                  </c:pt>
                  <c:pt idx="272">
                    <c:v>23/24SOJA (2ª SAFRA)UMUARAMA (b)</c:v>
                  </c:pt>
                  <c:pt idx="273">
                    <c:v>23/24SOJA (2ª SAFRA)UNIÃO DA VITÓRIA (f)</c:v>
                  </c:pt>
                  <c:pt idx="274">
                    <c:v>23/24TOMATE (2ª SAFRA)APUCARANA (c)</c:v>
                  </c:pt>
                  <c:pt idx="275">
                    <c:v>23/24TOMATE (2ª SAFRA)CAMPO MOURÃO (a)</c:v>
                  </c:pt>
                  <c:pt idx="276">
                    <c:v>23/24TOMATE (2ª SAFRA)CASCAVEL (d)</c:v>
                  </c:pt>
                  <c:pt idx="277">
                    <c:v>23/24TOMATE (2ª SAFRA)CORNÉLIO PROCÓPIO (c)</c:v>
                  </c:pt>
                  <c:pt idx="278">
                    <c:v>23/24TOMATE (2ª SAFRA)GUARAPUAVA (f)</c:v>
                  </c:pt>
                  <c:pt idx="279">
                    <c:v>23/24TOMATE (2ª SAFRA)IRATI (f)</c:v>
                  </c:pt>
                  <c:pt idx="280">
                    <c:v>23/24TOMATE (2ª SAFRA)IVAIPORÃ (c)</c:v>
                  </c:pt>
                  <c:pt idx="281">
                    <c:v>23/24TOMATE (2ª SAFRA)JACAREZINHO (c)</c:v>
                  </c:pt>
                  <c:pt idx="282">
                    <c:v>23/24TOMATE (2ª SAFRA)LARANJEIRAS DO SUL (f)</c:v>
                  </c:pt>
                  <c:pt idx="283">
                    <c:v>23/24TOMATE (2ª SAFRA)LONDRINA (c)</c:v>
                  </c:pt>
                  <c:pt idx="284">
                    <c:v>23/24TOMATE (2ª SAFRA)MARINGÁ (c)</c:v>
                  </c:pt>
                  <c:pt idx="285">
                    <c:v>23/24TOMATE (2ª SAFRA)PARANAGUÁ (f)</c:v>
                  </c:pt>
                  <c:pt idx="286">
                    <c:v>23/24TOMATE (2ª SAFRA)PITANGA (f)</c:v>
                  </c:pt>
                  <c:pt idx="287">
                    <c:v>23/24TOMATE (2ª SAFRA)PONTA GROSSA (f)</c:v>
                  </c:pt>
                  <c:pt idx="288">
                    <c:v>23/24TOMATE (2ª SAFRA)UMUARAMA (b)</c:v>
                  </c:pt>
                  <c:pt idx="289">
                    <c:v>23/24AVEIA BRANCAAPUCARANA (c)</c:v>
                  </c:pt>
                  <c:pt idx="290">
                    <c:v>23/24AVEIA BRANCACAMPO MOURÃO (a)</c:v>
                  </c:pt>
                  <c:pt idx="291">
                    <c:v>23/24AVEIA BRANCACASCAVEL (d)</c:v>
                  </c:pt>
                  <c:pt idx="292">
                    <c:v>23/24AVEIA BRANCACORNÉLIO PROCÓPIO (c)</c:v>
                  </c:pt>
                  <c:pt idx="293">
                    <c:v>23/24AVEIA BRANCAFRANCISCO BELTRÃO (e)</c:v>
                  </c:pt>
                  <c:pt idx="294">
                    <c:v>23/24AVEIA BRANCAGUARAPUAVA (f)</c:v>
                  </c:pt>
                  <c:pt idx="295">
                    <c:v>23/24AVEIA BRANCAIRATI (f)</c:v>
                  </c:pt>
                  <c:pt idx="296">
                    <c:v>23/24AVEIA BRANCAIVAIPORÃ (c)</c:v>
                  </c:pt>
                  <c:pt idx="297">
                    <c:v>23/24AVEIA BRANCAJACAREZINHO (c)</c:v>
                  </c:pt>
                  <c:pt idx="298">
                    <c:v>23/24AVEIA BRANCALARANJEIRAS DO SUL (f)</c:v>
                  </c:pt>
                  <c:pt idx="299">
                    <c:v>23/24AVEIA BRANCALONDRINA (c)</c:v>
                  </c:pt>
                  <c:pt idx="300">
                    <c:v>23/24AVEIA BRANCAMARINGÁ (c)</c:v>
                  </c:pt>
                  <c:pt idx="301">
                    <c:v>23/24AVEIA BRANCAPATO BRANCO (e)</c:v>
                  </c:pt>
                  <c:pt idx="302">
                    <c:v>23/24AVEIA BRANCAPITANGA (f)</c:v>
                  </c:pt>
                  <c:pt idx="303">
                    <c:v>23/24AVEIA BRANCAPONTA GROSSA (f)</c:v>
                  </c:pt>
                  <c:pt idx="304">
                    <c:v>23/24AVEIA BRANCATOLEDO (d)</c:v>
                  </c:pt>
                  <c:pt idx="305">
                    <c:v>23/24AVEIA BRANCAUNIÃO DA VITÓRIA (f)</c:v>
                  </c:pt>
                  <c:pt idx="306">
                    <c:v>23/24AVEIA PRETAAPUCARANA (c)</c:v>
                  </c:pt>
                  <c:pt idx="307">
                    <c:v>23/24AVEIA PRETACAMPO MOURÃO (a)</c:v>
                  </c:pt>
                  <c:pt idx="308">
                    <c:v>23/24AVEIA PRETACASCAVEL (d)</c:v>
                  </c:pt>
                  <c:pt idx="309">
                    <c:v>23/24AVEIA PRETACORNÉLIO PROCÓPIO (c)</c:v>
                  </c:pt>
                  <c:pt idx="310">
                    <c:v>23/24AVEIA PRETAFRANCISCO BELTRÃO (e)</c:v>
                  </c:pt>
                  <c:pt idx="311">
                    <c:v>23/24AVEIA PRETAGUARAPUAVA (f)</c:v>
                  </c:pt>
                  <c:pt idx="312">
                    <c:v>23/24AVEIA PRETAIRATI (f)</c:v>
                  </c:pt>
                  <c:pt idx="313">
                    <c:v>23/24AVEIA PRETAIVAIPORÃ (c)</c:v>
                  </c:pt>
                  <c:pt idx="314">
                    <c:v>23/24AVEIA PRETAJACAREZINHO (c)</c:v>
                  </c:pt>
                  <c:pt idx="315">
                    <c:v>23/24AVEIA PRETALARANJEIRAS DO SUL (f)</c:v>
                  </c:pt>
                  <c:pt idx="316">
                    <c:v>23/24AVEIA PRETALONDRINA (c)</c:v>
                  </c:pt>
                  <c:pt idx="317">
                    <c:v>23/24AVEIA PRETAMARINGÁ (c)</c:v>
                  </c:pt>
                  <c:pt idx="318">
                    <c:v>23/24AVEIA PRETAPATO BRANCO (e)</c:v>
                  </c:pt>
                  <c:pt idx="319">
                    <c:v>23/24AVEIA PRETAPITANGA (f)</c:v>
                  </c:pt>
                  <c:pt idx="320">
                    <c:v>23/24AVEIA PRETAPONTA GROSSA (f)</c:v>
                  </c:pt>
                  <c:pt idx="321">
                    <c:v>23/24AVEIA PRETATOLEDO (d)</c:v>
                  </c:pt>
                  <c:pt idx="322">
                    <c:v>23/24AVEIA PRETAUMUARAMA (b)</c:v>
                  </c:pt>
                  <c:pt idx="323">
                    <c:v>23/24AVEIA PRETAUNIÃO DA VITÓRIA (f)</c:v>
                  </c:pt>
                  <c:pt idx="324">
                    <c:v>23/24CANOLAAPUCARANA (c)</c:v>
                  </c:pt>
                  <c:pt idx="325">
                    <c:v>23/24CANOLAFRANCISCO BELTRÃO (e)</c:v>
                  </c:pt>
                  <c:pt idx="326">
                    <c:v>23/24CANOLAGUARAPUAVA (f)</c:v>
                  </c:pt>
                  <c:pt idx="327">
                    <c:v>23/24CANOLAPATO BRANCO (e)</c:v>
                  </c:pt>
                  <c:pt idx="328">
                    <c:v>23/24CANOLAPONTA GROSSA (f)</c:v>
                  </c:pt>
                  <c:pt idx="329">
                    <c:v>23/24CENTEIOGUARAPUAVA (f)</c:v>
                  </c:pt>
                  <c:pt idx="330">
                    <c:v>23/24CENTEIOIRATI (f)</c:v>
                  </c:pt>
                  <c:pt idx="331">
                    <c:v>23/24CENTEIOLARANJEIRAS DO SUL (f)</c:v>
                  </c:pt>
                  <c:pt idx="332">
                    <c:v>23/24CENTEIOPATO BRANCO (e)</c:v>
                  </c:pt>
                  <c:pt idx="333">
                    <c:v>23/24CENTEIOPONTA GROSSA (f)</c:v>
                  </c:pt>
                  <c:pt idx="334">
                    <c:v>23/24CEVADAAPUCARANA (c)</c:v>
                  </c:pt>
                  <c:pt idx="335">
                    <c:v>23/24CEVADACURITIBA (f)</c:v>
                  </c:pt>
                  <c:pt idx="336">
                    <c:v>23/24CEVADAFRANCISCO BELTRÃO (e)</c:v>
                  </c:pt>
                  <c:pt idx="337">
                    <c:v>23/24CEVADAGUARAPUAVA (f)</c:v>
                  </c:pt>
                  <c:pt idx="338">
                    <c:v>23/24CEVADAIRATI (f)</c:v>
                  </c:pt>
                  <c:pt idx="339">
                    <c:v>23/24CEVADAIVAIPORÃ (c)</c:v>
                  </c:pt>
                  <c:pt idx="340">
                    <c:v>23/24CEVADAJACAREZINHO (c)</c:v>
                  </c:pt>
                  <c:pt idx="341">
                    <c:v>23/24CEVADAPATO BRANCO (e)</c:v>
                  </c:pt>
                  <c:pt idx="342">
                    <c:v>23/24CEVADAPITANGA (f)</c:v>
                  </c:pt>
                  <c:pt idx="343">
                    <c:v>23/24CEVADAPONTA GROSSA (f)</c:v>
                  </c:pt>
                  <c:pt idx="344">
                    <c:v>23/24CEVADATOLEDO (d)</c:v>
                  </c:pt>
                  <c:pt idx="345">
                    <c:v>23/24CEVADAUNIÃO DA VITÓRIA (f)</c:v>
                  </c:pt>
                  <c:pt idx="346">
                    <c:v>23/24TRIGOAPUCARANA (c)</c:v>
                  </c:pt>
                  <c:pt idx="347">
                    <c:v>23/24TRIGOCAMPO MOURÃO (a)</c:v>
                  </c:pt>
                  <c:pt idx="348">
                    <c:v>23/24TRIGOCASCAVEL (d)</c:v>
                  </c:pt>
                  <c:pt idx="349">
                    <c:v>23/24TRIGOCORNÉLIO PROCÓPIO (c)</c:v>
                  </c:pt>
                  <c:pt idx="350">
                    <c:v>23/24TRIGOCURITIBA (f)</c:v>
                  </c:pt>
                  <c:pt idx="351">
                    <c:v>23/24TRIGOFRANCISCO BELTRÃO (e)</c:v>
                  </c:pt>
                  <c:pt idx="352">
                    <c:v>23/24TRIGOGUARAPUAVA (f)</c:v>
                  </c:pt>
                  <c:pt idx="353">
                    <c:v>23/24TRIGOIRATI (f)</c:v>
                  </c:pt>
                  <c:pt idx="354">
                    <c:v>23/24TRIGOIVAIPORÃ (c)</c:v>
                  </c:pt>
                  <c:pt idx="355">
                    <c:v>23/24TRIGOJACAREZINHO (c)</c:v>
                  </c:pt>
                  <c:pt idx="356">
                    <c:v>23/24TRIGOLARANJEIRAS DO SUL (f)</c:v>
                  </c:pt>
                  <c:pt idx="357">
                    <c:v>23/24TRIGOLONDRINA (c)</c:v>
                  </c:pt>
                  <c:pt idx="358">
                    <c:v>23/24TRIGOMARINGÁ (c)</c:v>
                  </c:pt>
                  <c:pt idx="359">
                    <c:v>23/24TRIGOPARANAVAÍ (b)</c:v>
                  </c:pt>
                  <c:pt idx="360">
                    <c:v>23/24TRIGOPATO BRANCO (e)</c:v>
                  </c:pt>
                  <c:pt idx="361">
                    <c:v>23/24TRIGOPITANGA (f)</c:v>
                  </c:pt>
                  <c:pt idx="362">
                    <c:v>23/24TRIGOPONTA GROSSA (f)</c:v>
                  </c:pt>
                  <c:pt idx="363">
                    <c:v>23/24TRIGOTOLEDO (d)</c:v>
                  </c:pt>
                  <c:pt idx="364">
                    <c:v>23/24TRIGOUMUARAMA (b)</c:v>
                  </c:pt>
                  <c:pt idx="365">
                    <c:v>23/24TRIGOUNIÃO DA VITÓRIA (f)</c:v>
                  </c:pt>
                  <c:pt idx="366">
                    <c:v>23/24TRITICALEAPUCARANA (c)</c:v>
                  </c:pt>
                  <c:pt idx="367">
                    <c:v>23/24TRITICALECAMPO MOURÃO (a)</c:v>
                  </c:pt>
                  <c:pt idx="368">
                    <c:v>23/24TRITICALEGUARAPUAVA (f)</c:v>
                  </c:pt>
                  <c:pt idx="369">
                    <c:v>23/24TRITICALEIRATI (f)</c:v>
                  </c:pt>
                  <c:pt idx="370">
                    <c:v>23/24TRITICALELARANJEIRAS DO SUL (f)</c:v>
                  </c:pt>
                  <c:pt idx="371">
                    <c:v>23/24TRITICALEPATO BRANCO (e)</c:v>
                  </c:pt>
                  <c:pt idx="372">
                    <c:v>23/24TRITICALEPITANGA (f)</c:v>
                  </c:pt>
                  <c:pt idx="373">
                    <c:v>23/24TRITICALEPONTA GROSSA (f)</c:v>
                  </c:pt>
                  <c:pt idx="374">
                    <c:v>23/24TRITICALETOLEDO (d)</c:v>
                  </c:pt>
                  <c:pt idx="375">
                    <c:v>23/24TRITICALEUNIÃO DA VITÓRIA (f)</c:v>
                  </c:pt>
                  <c:pt idx="376">
                    <c:v>23/24FEIJÃO (3ª SAFRA)CORNÉLIO PROCÓPIO (c)</c:v>
                  </c:pt>
                  <c:pt idx="377">
                    <c:v>23/24FEIJÃO (3ª SAFRA)JACAREZINHO (c)</c:v>
                  </c:pt>
                  <c:pt idx="378">
                    <c:v>23/24FEIJÃO (3ª SAFRA)MARINGÁ (c)</c:v>
                  </c:pt>
                  <c:pt idx="379">
                    <c:v>23/24FEIJÃO (3ª SAFRA)PARANAVAÍ (b)</c:v>
                  </c:pt>
                  <c:pt idx="380">
                    <c:v>23/24FEIJÃO (3ª SAFRA)UMUARAMA (b)</c:v>
                  </c:pt>
                  <c:pt idx="381">
                    <c:v>24/25CEBOLACORNÉLIO PROCÓPIO (c)</c:v>
                  </c:pt>
                  <c:pt idx="382">
                    <c:v>24/25CEBOLACURITIBA (f)</c:v>
                  </c:pt>
                  <c:pt idx="383">
                    <c:v>24/25CEBOLAFRANCISCO BELTRÃO (e)</c:v>
                  </c:pt>
                  <c:pt idx="384">
                    <c:v>24/25CEBOLAGUARAPUAVA (f)</c:v>
                  </c:pt>
                  <c:pt idx="385">
                    <c:v>24/25CEBOLAIRATI (f)</c:v>
                  </c:pt>
                  <c:pt idx="386">
                    <c:v>24/25CEBOLAJACAREZINHO (c)</c:v>
                  </c:pt>
                  <c:pt idx="387">
                    <c:v>24/25CEBOLALARANJEIRAS DO SUL (f)</c:v>
                  </c:pt>
                  <c:pt idx="388">
                    <c:v>24/25CEBOLAPATO BRANCO (e)</c:v>
                  </c:pt>
                  <c:pt idx="389">
                    <c:v>24/25CEBOLAPITANGA (f)</c:v>
                  </c:pt>
                  <c:pt idx="390">
                    <c:v>24/25CEBOLAPONTA GROSSA (f)</c:v>
                  </c:pt>
                  <c:pt idx="391">
                    <c:v>24/25CEBOLAUNIÃO DA VITÓRIA (f)</c:v>
                  </c:pt>
                  <c:pt idx="392">
                    <c:v>24/25FEIJÃO (1ª SAFRA)APUCARANA (c)</c:v>
                  </c:pt>
                  <c:pt idx="393">
                    <c:v>24/25FEIJÃO (1ª SAFRA)CAMPO MOURÃO (a)</c:v>
                  </c:pt>
                  <c:pt idx="394">
                    <c:v>24/25FEIJÃO (1ª SAFRA)CASCAVEL (d)</c:v>
                  </c:pt>
                  <c:pt idx="395">
                    <c:v>24/25FEIJÃO (1ª SAFRA)CORNÉLIO PROCÓPIO (c)</c:v>
                  </c:pt>
                  <c:pt idx="396">
                    <c:v>24/25FEIJÃO (1ª SAFRA)CURITIBA (f)</c:v>
                  </c:pt>
                  <c:pt idx="397">
                    <c:v>24/25FEIJÃO (1ª SAFRA)FRANCISCO BELTRÃO (e)</c:v>
                  </c:pt>
                  <c:pt idx="398">
                    <c:v>24/25FEIJÃO (1ª SAFRA)GUARAPUAVA (f)</c:v>
                  </c:pt>
                  <c:pt idx="399">
                    <c:v>24/25FEIJÃO (1ª SAFRA)IRATI (f)</c:v>
                  </c:pt>
                  <c:pt idx="400">
                    <c:v>24/25FEIJÃO (1ª SAFRA)IVAIPORÃ (c)</c:v>
                  </c:pt>
                  <c:pt idx="401">
                    <c:v>24/25FEIJÃO (1ª SAFRA)JACAREZINHO (c)</c:v>
                  </c:pt>
                  <c:pt idx="402">
                    <c:v>24/25FEIJÃO (1ª SAFRA)LARANJEIRAS DO SUL (f)</c:v>
                  </c:pt>
                  <c:pt idx="403">
                    <c:v>24/25FEIJÃO (1ª SAFRA)LONDRINA (c)</c:v>
                  </c:pt>
                  <c:pt idx="404">
                    <c:v>24/25FEIJÃO (1ª SAFRA)MARINGÁ (c)</c:v>
                  </c:pt>
                  <c:pt idx="405">
                    <c:v>24/25FEIJÃO (1ª SAFRA)PARANAGUÁ (f)</c:v>
                  </c:pt>
                  <c:pt idx="406">
                    <c:v>24/25FEIJÃO (1ª SAFRA)PARANAVAÍ (b)</c:v>
                  </c:pt>
                  <c:pt idx="407">
                    <c:v>24/25FEIJÃO (1ª SAFRA)PATO BRANCO (e)</c:v>
                  </c:pt>
                  <c:pt idx="408">
                    <c:v>24/25FEIJÃO (1ª SAFRA)PITANGA (f)</c:v>
                  </c:pt>
                  <c:pt idx="409">
                    <c:v>24/25FEIJÃO (1ª SAFRA)PONTA GROSSA (f)</c:v>
                  </c:pt>
                  <c:pt idx="410">
                    <c:v>24/25FEIJÃO (1ª SAFRA)TOLEDO (d)</c:v>
                  </c:pt>
                  <c:pt idx="411">
                    <c:v>24/25FEIJÃO (1ª SAFRA)UNIÃO DA VITÓRIA (f)</c:v>
                  </c:pt>
                  <c:pt idx="412">
                    <c:v>24/25AMENDOIM (1ª SAFRA)APUCARANA (c)</c:v>
                  </c:pt>
                  <c:pt idx="413">
                    <c:v>24/25AMENDOIM (1ª SAFRA)CAMPO MOURÃO (a)</c:v>
                  </c:pt>
                  <c:pt idx="414">
                    <c:v>24/25AMENDOIM (1ª SAFRA)CASCAVEL (d)</c:v>
                  </c:pt>
                  <c:pt idx="415">
                    <c:v>24/25AMENDOIM (1ª SAFRA)FRANCISCO BELTRÃO (e)</c:v>
                  </c:pt>
                  <c:pt idx="416">
                    <c:v>24/25AMENDOIM (1ª SAFRA)GUARAPUAVA (f)</c:v>
                  </c:pt>
                  <c:pt idx="417">
                    <c:v>24/25AMENDOIM (1ª SAFRA)IVAIPORÃ (c)</c:v>
                  </c:pt>
                  <c:pt idx="418">
                    <c:v>24/25AMENDOIM (1ª SAFRA)JACAREZINHO (c)</c:v>
                  </c:pt>
                  <c:pt idx="419">
                    <c:v>24/25AMENDOIM (1ª SAFRA)LARANJEIRAS DO SUL (f)</c:v>
                  </c:pt>
                  <c:pt idx="420">
                    <c:v>24/25AMENDOIM (1ª SAFRA)LONDRINA (c)</c:v>
                  </c:pt>
                  <c:pt idx="421">
                    <c:v>24/25AMENDOIM (1ª SAFRA)MARINGÁ (c)</c:v>
                  </c:pt>
                  <c:pt idx="422">
                    <c:v>24/25AMENDOIM (1ª SAFRA)PARANAVAÍ (b)</c:v>
                  </c:pt>
                  <c:pt idx="423">
                    <c:v>24/25AMENDOIM (1ª SAFRA)PATO BRANCO (e)</c:v>
                  </c:pt>
                  <c:pt idx="424">
                    <c:v>24/25AMENDOIM (1ª SAFRA)PITANGA (f)</c:v>
                  </c:pt>
                  <c:pt idx="425">
                    <c:v>24/25AMENDOIM (1ª SAFRA)TOLEDO (d)</c:v>
                  </c:pt>
                  <c:pt idx="426">
                    <c:v>24/25AMENDOIM (1ª SAFRA)UMUARAMA (b)</c:v>
                  </c:pt>
                  <c:pt idx="427">
                    <c:v>24/25AMENDOIM (1ª SAFRA)UNIÃO DA VITÓRIA (f)</c:v>
                  </c:pt>
                  <c:pt idx="428">
                    <c:v>24/25ARROZ SEQUEIROAPUCARANA (c)</c:v>
                  </c:pt>
                  <c:pt idx="429">
                    <c:v>24/25ARROZ SEQUEIROCASCAVEL (d)</c:v>
                  </c:pt>
                  <c:pt idx="430">
                    <c:v>24/25ARROZ SEQUEIROCORNÉLIO PROCÓPIO (c)</c:v>
                  </c:pt>
                  <c:pt idx="431">
                    <c:v>24/25ARROZ SEQUEIROCURITIBA (f)</c:v>
                  </c:pt>
                  <c:pt idx="432">
                    <c:v>24/25ARROZ SEQUEIROFRANCISCO BELTRÃO (e)</c:v>
                  </c:pt>
                  <c:pt idx="433">
                    <c:v>24/25ARROZ SEQUEIROGUARAPUAVA (f)</c:v>
                  </c:pt>
                  <c:pt idx="434">
                    <c:v>24/25ARROZ SEQUEIROIRATI (f)</c:v>
                  </c:pt>
                  <c:pt idx="435">
                    <c:v>24/25ARROZ SEQUEIROIVAIPORÃ (c)</c:v>
                  </c:pt>
                  <c:pt idx="436">
                    <c:v>24/25ARROZ SEQUEIROJACAREZINHO (c)</c:v>
                  </c:pt>
                  <c:pt idx="437">
                    <c:v>24/25ARROZ SEQUEIROLARANJEIRAS DO SUL (f)</c:v>
                  </c:pt>
                  <c:pt idx="438">
                    <c:v>24/25ARROZ SEQUEIROLONDRINA (c)</c:v>
                  </c:pt>
                  <c:pt idx="439">
                    <c:v>24/25ARROZ SEQUEIROPARANAGUÁ (f)</c:v>
                  </c:pt>
                  <c:pt idx="440">
                    <c:v>24/25ARROZ SEQUEIROPATO BRANCO (e)</c:v>
                  </c:pt>
                  <c:pt idx="441">
                    <c:v>24/25ARROZ SEQUEIROPITANGA (f)</c:v>
                  </c:pt>
                  <c:pt idx="442">
                    <c:v>24/25ARROZ SEQUEIROPONTA GROSSA (f)</c:v>
                  </c:pt>
                  <c:pt idx="443">
                    <c:v>24/25ARROZ SEQUEIROTOLEDO (d)</c:v>
                  </c:pt>
                  <c:pt idx="444">
                    <c:v>24/25ARROZ SEQUEIROUNIÃO DA VITÓRIA (f)</c:v>
                  </c:pt>
                  <c:pt idx="445">
                    <c:v>24/25ARROZ IRRIGADOCORNÉLIO PROCÓPIO (c)</c:v>
                  </c:pt>
                  <c:pt idx="446">
                    <c:v>24/25ARROZ IRRIGADOJACAREZINHO (c)</c:v>
                  </c:pt>
                  <c:pt idx="447">
                    <c:v>24/25ARROZ IRRIGADOLONDRINA (c)</c:v>
                  </c:pt>
                  <c:pt idx="448">
                    <c:v>24/25ARROZ IRRIGADOMARINGÁ (c)</c:v>
                  </c:pt>
                  <c:pt idx="449">
                    <c:v>24/25ARROZ IRRIGADOPARANAGUÁ (f)</c:v>
                  </c:pt>
                  <c:pt idx="450">
                    <c:v>24/25ARROZ IRRIGADOPARANAVAÍ (b)</c:v>
                  </c:pt>
                  <c:pt idx="451">
                    <c:v>24/25ARROZ IRRIGADOTOLEDO (d)</c:v>
                  </c:pt>
                  <c:pt idx="452">
                    <c:v>24/25ARROZ IRRIGADOUMUARAMA (b)</c:v>
                  </c:pt>
                  <c:pt idx="453">
                    <c:v>24/25BATATA (1ª SAFRA)CURITIBA (f)</c:v>
                  </c:pt>
                  <c:pt idx="454">
                    <c:v>24/25BATATA (1ª SAFRA)FRANCISCO BELTRÃO (e)</c:v>
                  </c:pt>
                  <c:pt idx="455">
                    <c:v>24/25BATATA (1ª SAFRA)GUARAPUAVA (f)</c:v>
                  </c:pt>
                  <c:pt idx="456">
                    <c:v>24/25BATATA (1ª SAFRA)IRATI (f)</c:v>
                  </c:pt>
                  <c:pt idx="457">
                    <c:v>24/25BATATA (1ª SAFRA)LARANJEIRAS DO SUL (f)</c:v>
                  </c:pt>
                  <c:pt idx="458">
                    <c:v>24/25BATATA (1ª SAFRA)PATO BRANCO (e)</c:v>
                  </c:pt>
                  <c:pt idx="459">
                    <c:v>24/25BATATA (1ª SAFRA)PITANGA (f)</c:v>
                  </c:pt>
                  <c:pt idx="460">
                    <c:v>24/25BATATA (1ª SAFRA)PONTA GROSSA (f)</c:v>
                  </c:pt>
                  <c:pt idx="461">
                    <c:v>24/25BATATA (1ª SAFRA)UNIÃO DA VITÓRIA (f)</c:v>
                  </c:pt>
                  <c:pt idx="462">
                    <c:v>24/25MILHO (1ª SAFRA)APUCARANA (c)</c:v>
                  </c:pt>
                  <c:pt idx="463">
                    <c:v>24/25MILHO (1ª SAFRA)CAMPO MOURÃO (a)</c:v>
                  </c:pt>
                  <c:pt idx="464">
                    <c:v>24/25MILHO (1ª SAFRA)CASCAVEL (d)</c:v>
                  </c:pt>
                  <c:pt idx="465">
                    <c:v>24/25MILHO (1ª SAFRA)CORNÉLIO PROCÓPIO (c)</c:v>
                  </c:pt>
                  <c:pt idx="466">
                    <c:v>24/25MILHO (1ª SAFRA)CURITIBA (f)</c:v>
                  </c:pt>
                  <c:pt idx="467">
                    <c:v>24/25MILHO (1ª SAFRA)FRANCISCO BELTRÃO (e)</c:v>
                  </c:pt>
                  <c:pt idx="468">
                    <c:v>24/25MILHO (1ª SAFRA)GUARAPUAVA (f)</c:v>
                  </c:pt>
                  <c:pt idx="469">
                    <c:v>24/25MILHO (1ª SAFRA)IRATI (f)</c:v>
                  </c:pt>
                  <c:pt idx="470">
                    <c:v>24/25MILHO (1ª SAFRA)IVAIPORÃ (c)</c:v>
                  </c:pt>
                  <c:pt idx="471">
                    <c:v>24/25MILHO (1ª SAFRA)JACAREZINHO (c)</c:v>
                  </c:pt>
                  <c:pt idx="472">
                    <c:v>24/25MILHO (1ª SAFRA)LARANJEIRAS DO SUL (f)</c:v>
                  </c:pt>
                  <c:pt idx="473">
                    <c:v>24/25MILHO (1ª SAFRA)LONDRINA (c)</c:v>
                  </c:pt>
                  <c:pt idx="474">
                    <c:v>24/25MILHO (1ª SAFRA)MARINGÁ (c)</c:v>
                  </c:pt>
                  <c:pt idx="475">
                    <c:v>24/25MILHO (1ª SAFRA)PARANAGUÁ (f)</c:v>
                  </c:pt>
                  <c:pt idx="476">
                    <c:v>24/25MILHO (1ª SAFRA)PARANAVAÍ (b)</c:v>
                  </c:pt>
                  <c:pt idx="477">
                    <c:v>24/25MILHO (1ª SAFRA)PATO BRANCO (e)</c:v>
                  </c:pt>
                  <c:pt idx="478">
                    <c:v>24/25MILHO (1ª SAFRA)PITANGA (f)</c:v>
                  </c:pt>
                  <c:pt idx="479">
                    <c:v>24/25MILHO (1ª SAFRA)PONTA GROSSA (f)</c:v>
                  </c:pt>
                  <c:pt idx="480">
                    <c:v>24/25MILHO (1ª SAFRA)TOLEDO (d)</c:v>
                  </c:pt>
                  <c:pt idx="481">
                    <c:v>24/25MILHO (1ª SAFRA)UMUARAMA (b)</c:v>
                  </c:pt>
                  <c:pt idx="482">
                    <c:v>24/25MILHO (1ª SAFRA)UNIÃO DA VITÓRIA (f)</c:v>
                  </c:pt>
                  <c:pt idx="483">
                    <c:v>24/25SOJA (1ª SAFRA)APUCARANA (c)</c:v>
                  </c:pt>
                  <c:pt idx="484">
                    <c:v>24/25SOJA (1ª SAFRA)CAMPO MOURÃO (a)</c:v>
                  </c:pt>
                  <c:pt idx="485">
                    <c:v>24/25SOJA (1ª SAFRA)CASCAVEL (d)</c:v>
                  </c:pt>
                  <c:pt idx="486">
                    <c:v>24/25SOJA (1ª SAFRA)CORNÉLIO PROCÓPIO (c)</c:v>
                  </c:pt>
                  <c:pt idx="487">
                    <c:v>24/25SOJA (1ª SAFRA)CURITIBA (f)</c:v>
                  </c:pt>
                  <c:pt idx="488">
                    <c:v>24/25SOJA (1ª SAFRA)FRANCISCO BELTRÃO (e)</c:v>
                  </c:pt>
                  <c:pt idx="489">
                    <c:v>24/25SOJA (1ª SAFRA)GUARAPUAVA (f)</c:v>
                  </c:pt>
                  <c:pt idx="490">
                    <c:v>24/25SOJA (1ª SAFRA)IRATI (f)</c:v>
                  </c:pt>
                  <c:pt idx="491">
                    <c:v>24/25SOJA (1ª SAFRA)IVAIPORÃ (c)</c:v>
                  </c:pt>
                  <c:pt idx="492">
                    <c:v>24/25SOJA (1ª SAFRA)JACAREZINHO (c)</c:v>
                  </c:pt>
                  <c:pt idx="493">
                    <c:v>24/25SOJA (1ª SAFRA)LARANJEIRAS DO SUL (f)</c:v>
                  </c:pt>
                  <c:pt idx="494">
                    <c:v>24/25SOJA (1ª SAFRA)LONDRINA (c)</c:v>
                  </c:pt>
                  <c:pt idx="495">
                    <c:v>24/25SOJA (1ª SAFRA)MARINGÁ (c)</c:v>
                  </c:pt>
                  <c:pt idx="496">
                    <c:v>24/25SOJA (1ª SAFRA)PARANAVAÍ (b)</c:v>
                  </c:pt>
                  <c:pt idx="497">
                    <c:v>24/25SOJA (1ª SAFRA)PATO BRANCO (e)</c:v>
                  </c:pt>
                  <c:pt idx="498">
                    <c:v>24/25SOJA (1ª SAFRA)PITANGA (f)</c:v>
                  </c:pt>
                  <c:pt idx="499">
                    <c:v>24/25SOJA (1ª SAFRA)PONTA GROSSA (f)</c:v>
                  </c:pt>
                  <c:pt idx="500">
                    <c:v>24/25SOJA (1ª SAFRA)TOLEDO (d)</c:v>
                  </c:pt>
                  <c:pt idx="501">
                    <c:v>24/25SOJA (1ª SAFRA)UMUARAMA (b)</c:v>
                  </c:pt>
                  <c:pt idx="502">
                    <c:v>24/25SOJA (1ª SAFRA)UNIÃO DA VITÓRIA (f)</c:v>
                  </c:pt>
                  <c:pt idx="503">
                    <c:v>24/25TOMATE (1ª SAFRA)APUCARANA (c)</c:v>
                  </c:pt>
                  <c:pt idx="504">
                    <c:v>24/25TOMATE (1ª SAFRA)CAMPO MOURÃO (a)</c:v>
                  </c:pt>
                  <c:pt idx="505">
                    <c:v>24/25TOMATE (1ª SAFRA)CASCAVEL (d)</c:v>
                  </c:pt>
                  <c:pt idx="506">
                    <c:v>24/25TOMATE (1ª SAFRA)CORNÉLIO PROCÓPIO (c)</c:v>
                  </c:pt>
                  <c:pt idx="507">
                    <c:v>24/25TOMATE (1ª SAFRA)CURITIBA (f)</c:v>
                  </c:pt>
                  <c:pt idx="508">
                    <c:v>24/25TOMATE (1ª SAFRA)FRANCISCO BELTRÃO (e)</c:v>
                  </c:pt>
                  <c:pt idx="509">
                    <c:v>24/25TOMATE (1ª SAFRA)GUARAPUAVA (f)</c:v>
                  </c:pt>
                  <c:pt idx="510">
                    <c:v>24/25TOMATE (1ª SAFRA)IRATI (f)</c:v>
                  </c:pt>
                  <c:pt idx="511">
                    <c:v>24/25TOMATE (1ª SAFRA)IVAIPORÃ (c)</c:v>
                  </c:pt>
                  <c:pt idx="512">
                    <c:v>24/25TOMATE (1ª SAFRA)JACAREZINHO (c)</c:v>
                  </c:pt>
                  <c:pt idx="513">
                    <c:v>24/25TOMATE (1ª SAFRA)LARANJEIRAS DO SUL (f)</c:v>
                  </c:pt>
                  <c:pt idx="514">
                    <c:v>24/25TOMATE (1ª SAFRA)LONDRINA (c)</c:v>
                  </c:pt>
                  <c:pt idx="515">
                    <c:v>24/25TOMATE (1ª SAFRA)MARINGÁ (c)</c:v>
                  </c:pt>
                  <c:pt idx="516">
                    <c:v>24/25TOMATE (1ª SAFRA)PARANAGUÁ (f)</c:v>
                  </c:pt>
                  <c:pt idx="517">
                    <c:v>24/25TOMATE (1ª SAFRA)PATO BRANCO (e)</c:v>
                  </c:pt>
                  <c:pt idx="518">
                    <c:v>24/25TOMATE (1ª SAFRA)PITANGA (f)</c:v>
                  </c:pt>
                  <c:pt idx="519">
                    <c:v>24/25TOMATE (1ª SAFRA)PONTA GROSSA (f)</c:v>
                  </c:pt>
                  <c:pt idx="520">
                    <c:v>24/25TOMATE (1ª SAFRA)TOLEDO (d)</c:v>
                  </c:pt>
                  <c:pt idx="521">
                    <c:v>24/25TOMATE (1ª SAFRA)UMUARAMA (b)</c:v>
                  </c:pt>
                  <c:pt idx="522">
                    <c:v>24/25TOMATE (1ª SAFRA)UNIÃO DA VITÓRIA (f)</c:v>
                  </c:pt>
                  <c:pt idx="523">
                    <c:v>24/25MANDIOCAAPUCARANA (c)</c:v>
                  </c:pt>
                  <c:pt idx="524">
                    <c:v>24/25MANDIOCACAMPO MOURÃO (a)</c:v>
                  </c:pt>
                  <c:pt idx="525">
                    <c:v>24/25MANDIOCACASCAVEL (d)</c:v>
                  </c:pt>
                  <c:pt idx="526">
                    <c:v>24/25MANDIOCACORNÉLIO PROCÓPIO (c)</c:v>
                  </c:pt>
                  <c:pt idx="527">
                    <c:v>24/25MANDIOCACURITIBA (f)</c:v>
                  </c:pt>
                  <c:pt idx="528">
                    <c:v>24/25MANDIOCAFRANCISCO BELTRÃO (e)</c:v>
                  </c:pt>
                  <c:pt idx="529">
                    <c:v>24/25MANDIOCAGUARAPUAVA (f)</c:v>
                  </c:pt>
                  <c:pt idx="530">
                    <c:v>24/25MANDIOCAIRATI (f)</c:v>
                  </c:pt>
                  <c:pt idx="531">
                    <c:v>24/25MANDIOCAIVAIPORÃ (c)</c:v>
                  </c:pt>
                  <c:pt idx="532">
                    <c:v>24/25MANDIOCAJACAREZINHO (c)</c:v>
                  </c:pt>
                  <c:pt idx="533">
                    <c:v>24/25MANDIOCALARANJEIRAS DO SUL (f)</c:v>
                  </c:pt>
                  <c:pt idx="534">
                    <c:v>24/25MANDIOCALONDRINA (c)</c:v>
                  </c:pt>
                  <c:pt idx="535">
                    <c:v>24/25MANDIOCAMARINGÁ (c)</c:v>
                  </c:pt>
                  <c:pt idx="536">
                    <c:v>24/25MANDIOCAPARANAGUÁ (f)</c:v>
                  </c:pt>
                  <c:pt idx="537">
                    <c:v>24/25MANDIOCAPARANAVAÍ (b)</c:v>
                  </c:pt>
                  <c:pt idx="538">
                    <c:v>24/25MANDIOCAPATO BRANCO (e)</c:v>
                  </c:pt>
                  <c:pt idx="539">
                    <c:v>24/25MANDIOCAPITANGA (f)</c:v>
                  </c:pt>
                  <c:pt idx="540">
                    <c:v>24/25MANDIOCAPONTA GROSSA (f)</c:v>
                  </c:pt>
                  <c:pt idx="541">
                    <c:v>24/25MANDIOCATOLEDO (d)</c:v>
                  </c:pt>
                  <c:pt idx="542">
                    <c:v>24/25MANDIOCAUMUARAMA (b)</c:v>
                  </c:pt>
                  <c:pt idx="543">
                    <c:v>24/25MANDIOCAUNIÃO DA VITÓRIA (f)</c:v>
                  </c:pt>
                  <c:pt idx="544">
                    <c:v>24/25TABACOAPUCARANA (c)</c:v>
                  </c:pt>
                  <c:pt idx="545">
                    <c:v>24/25TABACOCAMPO MOURÃO (a)</c:v>
                  </c:pt>
                  <c:pt idx="546">
                    <c:v>24/25TABACOCASCAVEL (d)</c:v>
                  </c:pt>
                  <c:pt idx="547">
                    <c:v>24/25TABACOCURITIBA (f)</c:v>
                  </c:pt>
                  <c:pt idx="548">
                    <c:v>24/25TABACOFRANCISCO BELTRÃO (e)</c:v>
                  </c:pt>
                  <c:pt idx="549">
                    <c:v>24/25TABACOGUARAPUAVA (f)</c:v>
                  </c:pt>
                  <c:pt idx="550">
                    <c:v>24/25TABACOIRATI (f)</c:v>
                  </c:pt>
                  <c:pt idx="551">
                    <c:v>24/25TABACOIVAIPORÃ (c)</c:v>
                  </c:pt>
                  <c:pt idx="552">
                    <c:v>24/25TABACOLARANJEIRAS DO SUL (f)</c:v>
                  </c:pt>
                  <c:pt idx="553">
                    <c:v>24/25TABACOPATO BRANCO (e)</c:v>
                  </c:pt>
                  <c:pt idx="554">
                    <c:v>24/25TABACOPITANGA (f)</c:v>
                  </c:pt>
                  <c:pt idx="555">
                    <c:v>24/25TABACOPONTA GROSSA (f)</c:v>
                  </c:pt>
                  <c:pt idx="556">
                    <c:v>24/25TABACOTOLEDO (d)</c:v>
                  </c:pt>
                  <c:pt idx="557">
                    <c:v>24/25TABACOUMUARAMA (b)</c:v>
                  </c:pt>
                  <c:pt idx="558">
                    <c:v>24/25TABACOUNIÃO DA VITÓRIA (f)</c:v>
                  </c:pt>
                  <c:pt idx="559">
                    <c:v>24/25CANA-DE-AÇÚCARAPUCARANA (c)</c:v>
                  </c:pt>
                  <c:pt idx="560">
                    <c:v>24/25CANA-DE-AÇÚCARCAMPO MOURÃO (a)</c:v>
                  </c:pt>
                  <c:pt idx="561">
                    <c:v>24/25CANA-DE-AÇÚCARCASCAVEL (d)</c:v>
                  </c:pt>
                  <c:pt idx="562">
                    <c:v>24/25CANA-DE-AÇÚCARCORNÉLIO PROCÓPIO (c)</c:v>
                  </c:pt>
                  <c:pt idx="563">
                    <c:v>24/25CANA-DE-AÇÚCARCURITIBA (f)</c:v>
                  </c:pt>
                  <c:pt idx="564">
                    <c:v>24/25CANA-DE-AÇÚCARFRANCISCO BELTRÃO (e)</c:v>
                  </c:pt>
                  <c:pt idx="565">
                    <c:v>24/25CANA-DE-AÇÚCARGUARAPUAVA (f)</c:v>
                  </c:pt>
                  <c:pt idx="566">
                    <c:v>24/25CANA-DE-AÇÚCARIVAIPORÃ (c)</c:v>
                  </c:pt>
                  <c:pt idx="567">
                    <c:v>24/25CANA-DE-AÇÚCARJACAREZINHO (c)</c:v>
                  </c:pt>
                  <c:pt idx="568">
                    <c:v>24/25CANA-DE-AÇÚCARLARANJEIRAS DO SUL (f)</c:v>
                  </c:pt>
                  <c:pt idx="569">
                    <c:v>24/25CANA-DE-AÇÚCARLONDRINA (c)</c:v>
                  </c:pt>
                  <c:pt idx="570">
                    <c:v>24/25CANA-DE-AÇÚCARMARINGÁ (c)</c:v>
                  </c:pt>
                  <c:pt idx="571">
                    <c:v>24/25CANA-DE-AÇÚCARPARANAGUÁ (f)</c:v>
                  </c:pt>
                  <c:pt idx="572">
                    <c:v>24/25CANA-DE-AÇÚCARPARANAVAÍ (b)</c:v>
                  </c:pt>
                  <c:pt idx="573">
                    <c:v>24/25CANA-DE-AÇÚCARPATO BRANCO (e)</c:v>
                  </c:pt>
                  <c:pt idx="574">
                    <c:v>24/25CANA-DE-AÇÚCARPITANGA (f)</c:v>
                  </c:pt>
                  <c:pt idx="575">
                    <c:v>24/25CANA-DE-AÇÚCARPONTA GROSSA (f)</c:v>
                  </c:pt>
                  <c:pt idx="576">
                    <c:v>24/25CANA-DE-AÇÚCARTOLEDO (d)</c:v>
                  </c:pt>
                  <c:pt idx="577">
                    <c:v>24/25CANA-DE-AÇÚCARUMUARAMA (b)</c:v>
                  </c:pt>
                  <c:pt idx="578">
                    <c:v>24/25CANA-DE-AÇÚCARUNIÃO DA VITÓRIA (f)</c:v>
                  </c:pt>
                  <c:pt idx="579">
                    <c:v>24/25BATATA (2ª SAFRA)CAMPO MOURÃO (a)</c:v>
                  </c:pt>
                  <c:pt idx="580">
                    <c:v>24/25BATATA (2ª SAFRA)CORNÉLIO PROCÓPIO (c)</c:v>
                  </c:pt>
                  <c:pt idx="581">
                    <c:v>24/25BATATA (2ª SAFRA)CURITIBA (f)</c:v>
                  </c:pt>
                  <c:pt idx="582">
                    <c:v>24/25BATATA (2ª SAFRA)GUARAPUAVA (f)</c:v>
                  </c:pt>
                  <c:pt idx="583">
                    <c:v>24/25BATATA (2ª SAFRA)IRATI (f)</c:v>
                  </c:pt>
                  <c:pt idx="584">
                    <c:v>24/25BATATA (2ª SAFRA)PATO BRANCO (e)</c:v>
                  </c:pt>
                  <c:pt idx="585">
                    <c:v>24/25BATATA (2ª SAFRA)PITANGA (f)</c:v>
                  </c:pt>
                  <c:pt idx="586">
                    <c:v>24/25BATATA (2ª SAFRA)PONTA GROSSA (f)</c:v>
                  </c:pt>
                  <c:pt idx="587">
                    <c:v>24/25BATATA (2ª SAFRA)UNIÃO DA VITÓRIA (f)</c:v>
                  </c:pt>
                  <c:pt idx="588">
                    <c:v>24/25CAFÉAPUCARANA (c)</c:v>
                  </c:pt>
                  <c:pt idx="589">
                    <c:v>24/25CAFÉCAMPO MOURÃO (a)</c:v>
                  </c:pt>
                  <c:pt idx="590">
                    <c:v>24/25CAFÉCASCAVEL (d)</c:v>
                  </c:pt>
                  <c:pt idx="591">
                    <c:v>24/25CAFÉCORNÉLIO PROCÓPIO (c)</c:v>
                  </c:pt>
                  <c:pt idx="592">
                    <c:v>24/25CAFÉIVAIPORÃ (c)</c:v>
                  </c:pt>
                  <c:pt idx="593">
                    <c:v>24/25CAFÉJACAREZINHO (c)</c:v>
                  </c:pt>
                  <c:pt idx="594">
                    <c:v>24/25CAFÉLONDRINA (c)</c:v>
                  </c:pt>
                  <c:pt idx="595">
                    <c:v>24/25CAFÉMARINGÁ (c)</c:v>
                  </c:pt>
                  <c:pt idx="596">
                    <c:v>24/25CAFÉPARANAVAÍ (b)</c:v>
                  </c:pt>
                  <c:pt idx="597">
                    <c:v>24/25CAFÉPONTA GROSSA (f)</c:v>
                  </c:pt>
                  <c:pt idx="598">
                    <c:v>24/25CAFÉTOLEDO (d)</c:v>
                  </c:pt>
                  <c:pt idx="599">
                    <c:v>24/25CAFÉUMUARAMA (b)</c:v>
                  </c:pt>
                  <c:pt idx="600">
                    <c:v>24/25FEIJÃO (2ª SAFRA)APUCARANA (c)</c:v>
                  </c:pt>
                  <c:pt idx="601">
                    <c:v>24/25FEIJÃO (2ª SAFRA)CAMPO MOURÃO (a)</c:v>
                  </c:pt>
                  <c:pt idx="602">
                    <c:v>24/25FEIJÃO (2ª SAFRA)CASCAVEL (d)</c:v>
                  </c:pt>
                  <c:pt idx="603">
                    <c:v>24/25FEIJÃO (2ª SAFRA)CORNÉLIO PROCÓPIO (c)</c:v>
                  </c:pt>
                  <c:pt idx="604">
                    <c:v>24/25FEIJÃO (2ª SAFRA)CURITIBA (f)</c:v>
                  </c:pt>
                  <c:pt idx="605">
                    <c:v>24/25FEIJÃO (2ª SAFRA)FRANCISCO BELTRÃO (e)</c:v>
                  </c:pt>
                  <c:pt idx="606">
                    <c:v>24/25FEIJÃO (2ª SAFRA)GUARAPUAVA (f)</c:v>
                  </c:pt>
                  <c:pt idx="607">
                    <c:v>24/25FEIJÃO (2ª SAFRA)IRATI (f)</c:v>
                  </c:pt>
                  <c:pt idx="608">
                    <c:v>24/25FEIJÃO (2ª SAFRA)IVAIPORÃ (c)</c:v>
                  </c:pt>
                  <c:pt idx="609">
                    <c:v>24/25FEIJÃO (2ª SAFRA)JACAREZINHO (c)</c:v>
                  </c:pt>
                  <c:pt idx="610">
                    <c:v>24/25FEIJÃO (2ª SAFRA)LARANJEIRAS DO SUL (f)</c:v>
                  </c:pt>
                  <c:pt idx="611">
                    <c:v>24/25FEIJÃO (2ª SAFRA)PARANAGUÁ (f)</c:v>
                  </c:pt>
                  <c:pt idx="612">
                    <c:v>24/25FEIJÃO (2ª SAFRA)PARANAVAÍ (b)</c:v>
                  </c:pt>
                  <c:pt idx="613">
                    <c:v>24/25FEIJÃO (2ª SAFRA)PATO BRANCO (e)</c:v>
                  </c:pt>
                  <c:pt idx="614">
                    <c:v>24/25FEIJÃO (2ª SAFRA)PITANGA (f)</c:v>
                  </c:pt>
                  <c:pt idx="615">
                    <c:v>24/25FEIJÃO (2ª SAFRA)PONTA GROSSA (f)</c:v>
                  </c:pt>
                  <c:pt idx="616">
                    <c:v>24/25FEIJÃO (2ª SAFRA)TOLEDO (d)</c:v>
                  </c:pt>
                  <c:pt idx="617">
                    <c:v>24/25FEIJÃO (2ª SAFRA)UNIÃO DA VITÓRIA (f)</c:v>
                  </c:pt>
                  <c:pt idx="618">
                    <c:v>24/25MILHO (2ª SAFRA)APUCARANA (c)</c:v>
                  </c:pt>
                  <c:pt idx="619">
                    <c:v>24/25MILHO (2ª SAFRA)CAMPO MOURÃO (a)</c:v>
                  </c:pt>
                  <c:pt idx="620">
                    <c:v>24/25MILHO (2ª SAFRA)CASCAVEL (d)</c:v>
                  </c:pt>
                  <c:pt idx="621">
                    <c:v>24/25MILHO (2ª SAFRA)CORNÉLIO PROCÓPIO (c)</c:v>
                  </c:pt>
                  <c:pt idx="622">
                    <c:v>24/25MILHO (2ª SAFRA)FRANCISCO BELTRÃO (e)</c:v>
                  </c:pt>
                  <c:pt idx="623">
                    <c:v>24/25MILHO (2ª SAFRA)GUARAPUAVA (f)</c:v>
                  </c:pt>
                  <c:pt idx="624">
                    <c:v>24/25MILHO (2ª SAFRA)IRATI (f)</c:v>
                  </c:pt>
                  <c:pt idx="625">
                    <c:v>24/25MILHO (2ª SAFRA)IVAIPORÃ (c)</c:v>
                  </c:pt>
                  <c:pt idx="626">
                    <c:v>24/25MILHO (2ª SAFRA)JACAREZINHO (c)</c:v>
                  </c:pt>
                  <c:pt idx="627">
                    <c:v>24/25MILHO (2ª SAFRA)LARANJEIRAS DO SUL (f)</c:v>
                  </c:pt>
                  <c:pt idx="628">
                    <c:v>24/25MILHO (2ª SAFRA)LONDRINA (c)</c:v>
                  </c:pt>
                  <c:pt idx="629">
                    <c:v>24/25MILHO (2ª SAFRA)MARINGÁ (c)</c:v>
                  </c:pt>
                  <c:pt idx="630">
                    <c:v>24/25MILHO (2ª SAFRA)PARANAVAÍ (b)</c:v>
                  </c:pt>
                  <c:pt idx="631">
                    <c:v>24/25MILHO (2ª SAFRA)PATO BRANCO (e)</c:v>
                  </c:pt>
                  <c:pt idx="632">
                    <c:v>24/25MILHO (2ª SAFRA)PITANGA (f)</c:v>
                  </c:pt>
                  <c:pt idx="633">
                    <c:v>24/25MILHO (2ª SAFRA)PONTA GROSSA (f)</c:v>
                  </c:pt>
                  <c:pt idx="634">
                    <c:v>24/25MILHO (2ª SAFRA)TOLEDO (d)</c:v>
                  </c:pt>
                  <c:pt idx="635">
                    <c:v>24/25MILHO (2ª SAFRA)UMUARAMA (b)</c:v>
                  </c:pt>
                  <c:pt idx="636">
                    <c:v>24/25MILHO (2ª SAFRA)UNIÃO DA VITÓRIA (f)</c:v>
                  </c:pt>
                </c:lvl>
                <c:lvl>
                  <c:pt idx="0">
                    <c:v>1.600 </c:v>
                  </c:pt>
                  <c:pt idx="1">
                    <c:v>1.660 </c:v>
                  </c:pt>
                  <c:pt idx="2">
                    <c:v>2.056 </c:v>
                  </c:pt>
                  <c:pt idx="3">
                    <c:v>958 </c:v>
                  </c:pt>
                  <c:pt idx="4">
                    <c:v>1.480 </c:v>
                  </c:pt>
                  <c:pt idx="5">
                    <c:v>1.518 </c:v>
                  </c:pt>
                  <c:pt idx="6">
                    <c:v>1.405 </c:v>
                  </c:pt>
                  <c:pt idx="7">
                    <c:v>1.700 </c:v>
                  </c:pt>
                  <c:pt idx="8">
                    <c:v>1.240 </c:v>
                  </c:pt>
                  <c:pt idx="9">
                    <c:v>1.500 </c:v>
                  </c:pt>
                  <c:pt idx="10">
                    <c:v>1.600 </c:v>
                  </c:pt>
                  <c:pt idx="11">
                    <c:v>1.000 </c:v>
                  </c:pt>
                  <c:pt idx="12">
                    <c:v>859 </c:v>
                  </c:pt>
                  <c:pt idx="13">
                    <c:v>800 </c:v>
                  </c:pt>
                  <c:pt idx="14">
                    <c:v>2.100 </c:v>
                  </c:pt>
                  <c:pt idx="15">
                    <c:v>2.078 </c:v>
                  </c:pt>
                  <c:pt idx="16">
                    <c:v>1.910 </c:v>
                  </c:pt>
                  <c:pt idx="17">
                    <c:v>1.358 </c:v>
                  </c:pt>
                  <c:pt idx="18">
                    <c:v>1.481 </c:v>
                  </c:pt>
                  <c:pt idx="19">
                    <c:v>#DIV/0! </c:v>
                  </c:pt>
                  <c:pt idx="20">
                    <c:v>1.100 </c:v>
                  </c:pt>
                  <c:pt idx="21">
                    <c:v>2.000 </c:v>
                  </c:pt>
                  <c:pt idx="22">
                    <c:v>1.458 </c:v>
                  </c:pt>
                  <c:pt idx="23">
                    <c:v>1.861 </c:v>
                  </c:pt>
                  <c:pt idx="24">
                    <c:v>2.000 </c:v>
                  </c:pt>
                  <c:pt idx="25">
                    <c:v>1.375 </c:v>
                  </c:pt>
                  <c:pt idx="26">
                    <c:v>1.923 </c:v>
                  </c:pt>
                  <c:pt idx="27">
                    <c:v>1.768 </c:v>
                  </c:pt>
                  <c:pt idx="28">
                    <c:v>1.600 </c:v>
                  </c:pt>
                  <c:pt idx="29">
                    <c:v>4.000 </c:v>
                  </c:pt>
                  <c:pt idx="30">
                    <c:v>1.512 </c:v>
                  </c:pt>
                  <c:pt idx="31">
                    <c:v>2.912 </c:v>
                  </c:pt>
                  <c:pt idx="32">
                    <c:v>1.000 </c:v>
                  </c:pt>
                  <c:pt idx="33">
                    <c:v>1.818 </c:v>
                  </c:pt>
                  <c:pt idx="34">
                    <c:v>4.134 </c:v>
                  </c:pt>
                  <c:pt idx="35">
                    <c:v>2.918 </c:v>
                  </c:pt>
                  <c:pt idx="36">
                    <c:v>1.000 </c:v>
                  </c:pt>
                  <c:pt idx="37">
                    <c:v>2.100 </c:v>
                  </c:pt>
                  <c:pt idx="38">
                    <c:v>3.400 </c:v>
                  </c:pt>
                  <c:pt idx="39">
                    <c:v>2.100 </c:v>
                  </c:pt>
                  <c:pt idx="40">
                    <c:v>1.569 </c:v>
                  </c:pt>
                  <c:pt idx="41">
                    <c:v>2.000 </c:v>
                  </c:pt>
                  <c:pt idx="42">
                    <c:v>2.111 </c:v>
                  </c:pt>
                  <c:pt idx="43">
                    <c:v>1.797 </c:v>
                  </c:pt>
                  <c:pt idx="44">
                    <c:v>1.750 </c:v>
                  </c:pt>
                  <c:pt idx="45">
                    <c:v>1.798 </c:v>
                  </c:pt>
                  <c:pt idx="46">
                    <c:v>1.800 </c:v>
                  </c:pt>
                  <c:pt idx="47">
                    <c:v>2.000 </c:v>
                  </c:pt>
                  <c:pt idx="48">
                    <c:v>1.800 </c:v>
                  </c:pt>
                  <c:pt idx="49">
                    <c:v>1.467 </c:v>
                  </c:pt>
                  <c:pt idx="50">
                    <c:v>1.974 </c:v>
                  </c:pt>
                  <c:pt idx="51">
                    <c:v>2.000 </c:v>
                  </c:pt>
                  <c:pt idx="52">
                    <c:v>1.800 </c:v>
                  </c:pt>
                  <c:pt idx="53">
                    <c:v>2.000 </c:v>
                  </c:pt>
                  <c:pt idx="54">
                    <c:v>#DIV/0! </c:v>
                  </c:pt>
                  <c:pt idx="55">
                    <c:v>#DIV/0! </c:v>
                  </c:pt>
                  <c:pt idx="56">
                    <c:v>4.667 </c:v>
                  </c:pt>
                  <c:pt idx="57">
                    <c:v>6.600 </c:v>
                  </c:pt>
                  <c:pt idx="58">
                    <c:v>8.000 </c:v>
                  </c:pt>
                  <c:pt idx="59">
                    <c:v>4.529 </c:v>
                  </c:pt>
                  <c:pt idx="60">
                    <c:v>7.000 </c:v>
                  </c:pt>
                  <c:pt idx="61">
                    <c:v>7.049 </c:v>
                  </c:pt>
                  <c:pt idx="62">
                    <c:v>8.500 </c:v>
                  </c:pt>
                  <c:pt idx="63">
                    <c:v>6.800 </c:v>
                  </c:pt>
                  <c:pt idx="64">
                    <c:v>23.790 </c:v>
                  </c:pt>
                  <c:pt idx="65">
                    <c:v>13.000 </c:v>
                  </c:pt>
                  <c:pt idx="66">
                    <c:v>33.900 </c:v>
                  </c:pt>
                  <c:pt idx="67">
                    <c:v>33.000 </c:v>
                  </c:pt>
                  <c:pt idx="68">
                    <c:v>15.600 </c:v>
                  </c:pt>
                  <c:pt idx="69">
                    <c:v>31.050 </c:v>
                  </c:pt>
                  <c:pt idx="70">
                    <c:v>10.696 </c:v>
                  </c:pt>
                  <c:pt idx="71">
                    <c:v>25.500 </c:v>
                  </c:pt>
                  <c:pt idx="72">
                    <c:v>23.000 </c:v>
                  </c:pt>
                  <c:pt idx="73">
                    <c:v>10.167 </c:v>
                  </c:pt>
                  <c:pt idx="74">
                    <c:v>9.211 </c:v>
                  </c:pt>
                  <c:pt idx="75">
                    <c:v>9.799 </c:v>
                  </c:pt>
                  <c:pt idx="76">
                    <c:v>5.700 </c:v>
                  </c:pt>
                  <c:pt idx="77">
                    <c:v>7.790 </c:v>
                  </c:pt>
                  <c:pt idx="78">
                    <c:v>8.582 </c:v>
                  </c:pt>
                  <c:pt idx="79">
                    <c:v>9.970 </c:v>
                  </c:pt>
                  <c:pt idx="80">
                    <c:v>8.200 </c:v>
                  </c:pt>
                  <c:pt idx="81">
                    <c:v>8.067 </c:v>
                  </c:pt>
                  <c:pt idx="82">
                    <c:v>5.400 </c:v>
                  </c:pt>
                  <c:pt idx="83">
                    <c:v>8.350 </c:v>
                  </c:pt>
                  <c:pt idx="84">
                    <c:v>7.000 </c:v>
                  </c:pt>
                  <c:pt idx="85">
                    <c:v>5.808 </c:v>
                  </c:pt>
                  <c:pt idx="86">
                    <c:v>3.647 </c:v>
                  </c:pt>
                  <c:pt idx="87">
                    <c:v>3.913 </c:v>
                  </c:pt>
                  <c:pt idx="88">
                    <c:v>9.232 </c:v>
                  </c:pt>
                  <c:pt idx="89">
                    <c:v>8.227 </c:v>
                  </c:pt>
                  <c:pt idx="90">
                    <c:v>9.006 </c:v>
                  </c:pt>
                  <c:pt idx="91">
                    <c:v>8.123 </c:v>
                  </c:pt>
                  <c:pt idx="92">
                    <c:v>7.923 </c:v>
                  </c:pt>
                  <c:pt idx="93">
                    <c:v>6.900 </c:v>
                  </c:pt>
                  <c:pt idx="94">
                    <c:v>3.224 </c:v>
                  </c:pt>
                  <c:pt idx="95">
                    <c:v>3.206 </c:v>
                  </c:pt>
                  <c:pt idx="96">
                    <c:v>3.731 </c:v>
                  </c:pt>
                  <c:pt idx="97">
                    <c:v>1.860 </c:v>
                  </c:pt>
                  <c:pt idx="98">
                    <c:v>3.370 </c:v>
                  </c:pt>
                  <c:pt idx="99">
                    <c:v>3.414 </c:v>
                  </c:pt>
                  <c:pt idx="100">
                    <c:v>3.920 </c:v>
                  </c:pt>
                  <c:pt idx="101">
                    <c:v>3.850 </c:v>
                  </c:pt>
                  <c:pt idx="102">
                    <c:v>2.920 </c:v>
                  </c:pt>
                  <c:pt idx="103">
                    <c:v>2.250 </c:v>
                  </c:pt>
                  <c:pt idx="104">
                    <c:v>3.770 </c:v>
                  </c:pt>
                  <c:pt idx="105">
                    <c:v>2.600 </c:v>
                  </c:pt>
                  <c:pt idx="106">
                    <c:v>2.725 </c:v>
                  </c:pt>
                  <c:pt idx="107">
                    <c:v>2.294 </c:v>
                  </c:pt>
                  <c:pt idx="108">
                    <c:v>3.383 </c:v>
                  </c:pt>
                  <c:pt idx="109">
                    <c:v>3.690 </c:v>
                  </c:pt>
                  <c:pt idx="110">
                    <c:v>3.710 </c:v>
                  </c:pt>
                  <c:pt idx="111">
                    <c:v>3.067 </c:v>
                  </c:pt>
                  <c:pt idx="112">
                    <c:v>2.543 </c:v>
                  </c:pt>
                  <c:pt idx="113">
                    <c:v>3.600 </c:v>
                  </c:pt>
                  <c:pt idx="114">
                    <c:v>100.000 </c:v>
                  </c:pt>
                  <c:pt idx="115">
                    <c:v>71.867 </c:v>
                  </c:pt>
                  <c:pt idx="116">
                    <c:v>43.019 </c:v>
                  </c:pt>
                  <c:pt idx="117">
                    <c:v>52.800 </c:v>
                  </c:pt>
                  <c:pt idx="118">
                    <c:v>38.490 </c:v>
                  </c:pt>
                  <c:pt idx="119">
                    <c:v>50.000 </c:v>
                  </c:pt>
                  <c:pt idx="120">
                    <c:v>65.194 </c:v>
                  </c:pt>
                  <c:pt idx="121">
                    <c:v>34.000 </c:v>
                  </c:pt>
                  <c:pt idx="122">
                    <c:v>65.000 </c:v>
                  </c:pt>
                  <c:pt idx="123">
                    <c:v>61.000 </c:v>
                  </c:pt>
                  <c:pt idx="124">
                    <c:v>51.571 </c:v>
                  </c:pt>
                  <c:pt idx="125">
                    <c:v>60.000 </c:v>
                  </c:pt>
                  <c:pt idx="126">
                    <c:v>58.000 </c:v>
                  </c:pt>
                  <c:pt idx="127">
                    <c:v>39.000 </c:v>
                  </c:pt>
                  <c:pt idx="128">
                    <c:v>59.462 </c:v>
                  </c:pt>
                  <c:pt idx="129">
                    <c:v>85.000 </c:v>
                  </c:pt>
                  <c:pt idx="130">
                    <c:v>58.274 </c:v>
                  </c:pt>
                  <c:pt idx="131">
                    <c:v>60.000 </c:v>
                  </c:pt>
                  <c:pt idx="132">
                    <c:v>66.000 </c:v>
                  </c:pt>
                  <c:pt idx="133">
                    <c:v>45.000 </c:v>
                  </c:pt>
                  <c:pt idx="134">
                    <c:v>450 </c:v>
                  </c:pt>
                  <c:pt idx="135">
                    <c:v>500 </c:v>
                  </c:pt>
                  <c:pt idx="136">
                    <c:v>650 </c:v>
                  </c:pt>
                  <c:pt idx="137">
                    <c:v>286 </c:v>
                  </c:pt>
                  <c:pt idx="138">
                    <c:v>600 </c:v>
                  </c:pt>
                  <c:pt idx="139">
                    <c:v>250 </c:v>
                  </c:pt>
                  <c:pt idx="140">
                    <c:v>605 </c:v>
                  </c:pt>
                  <c:pt idx="141">
                    <c:v>586 </c:v>
                  </c:pt>
                  <c:pt idx="142">
                    <c:v>770 </c:v>
                  </c:pt>
                  <c:pt idx="143">
                    <c:v>466 </c:v>
                  </c:pt>
                  <c:pt idx="144">
                    <c:v>525 </c:v>
                  </c:pt>
                  <c:pt idx="145">
                    <c:v>428 </c:v>
                  </c:pt>
                  <c:pt idx="146">
                    <c:v>529 </c:v>
                  </c:pt>
                  <c:pt idx="147">
                    <c:v>500 </c:v>
                  </c:pt>
                  <c:pt idx="148">
                    <c:v>800 </c:v>
                  </c:pt>
                  <c:pt idx="149">
                    <c:v>725 </c:v>
                  </c:pt>
                  <c:pt idx="150">
                    <c:v>#DIV/0! </c:v>
                  </c:pt>
                  <c:pt idx="151">
                    <c:v>17.000 </c:v>
                  </c:pt>
                  <c:pt idx="152">
                    <c:v>24.330 </c:v>
                  </c:pt>
                  <c:pt idx="153">
                    <c:v>22.451 </c:v>
                  </c:pt>
                  <c:pt idx="154">
                    <c:v>22.600 </c:v>
                  </c:pt>
                  <c:pt idx="155">
                    <c:v>18.900 </c:v>
                  </c:pt>
                  <c:pt idx="156">
                    <c:v>20.912 </c:v>
                  </c:pt>
                  <c:pt idx="157">
                    <c:v>21.500 </c:v>
                  </c:pt>
                  <c:pt idx="158">
                    <c:v>18.000 </c:v>
                  </c:pt>
                  <c:pt idx="159">
                    <c:v>24.000 </c:v>
                  </c:pt>
                  <c:pt idx="160">
                    <c:v>24.000 </c:v>
                  </c:pt>
                  <c:pt idx="161">
                    <c:v>17.739 </c:v>
                  </c:pt>
                  <c:pt idx="162">
                    <c:v>18.000 </c:v>
                  </c:pt>
                  <c:pt idx="163">
                    <c:v>24.750 </c:v>
                  </c:pt>
                  <c:pt idx="164">
                    <c:v>18.499 </c:v>
                  </c:pt>
                  <c:pt idx="165">
                    <c:v>26.985 </c:v>
                  </c:pt>
                  <c:pt idx="166">
                    <c:v>20.140 </c:v>
                  </c:pt>
                  <c:pt idx="167">
                    <c:v>25.400 </c:v>
                  </c:pt>
                  <c:pt idx="168">
                    <c:v>20.525 </c:v>
                  </c:pt>
                  <c:pt idx="169">
                    <c:v>30.669 </c:v>
                  </c:pt>
                  <c:pt idx="170">
                    <c:v>30.450 </c:v>
                  </c:pt>
                  <c:pt idx="171">
                    <c:v>17.035 </c:v>
                  </c:pt>
                  <c:pt idx="172">
                    <c:v>2.200 </c:v>
                  </c:pt>
                  <c:pt idx="173">
                    <c:v>1.627 </c:v>
                  </c:pt>
                  <c:pt idx="174">
                    <c:v>2.600 </c:v>
                  </c:pt>
                  <c:pt idx="175">
                    <c:v>1.900 </c:v>
                  </c:pt>
                  <c:pt idx="176">
                    <c:v>2.000 </c:v>
                  </c:pt>
                  <c:pt idx="177">
                    <c:v>2.200 </c:v>
                  </c:pt>
                  <c:pt idx="178">
                    <c:v>2.099 </c:v>
                  </c:pt>
                  <c:pt idx="179">
                    <c:v>2.040 </c:v>
                  </c:pt>
                  <c:pt idx="180">
                    <c:v>2.000 </c:v>
                  </c:pt>
                  <c:pt idx="181">
                    <c:v>2.197 </c:v>
                  </c:pt>
                  <c:pt idx="182">
                    <c:v>2.348 </c:v>
                  </c:pt>
                  <c:pt idx="183">
                    <c:v>1.907 </c:v>
                  </c:pt>
                  <c:pt idx="184">
                    <c:v>1.790 </c:v>
                  </c:pt>
                  <c:pt idx="185">
                    <c:v>2.200 </c:v>
                  </c:pt>
                  <c:pt idx="186">
                    <c:v>88.000 </c:v>
                  </c:pt>
                  <c:pt idx="187">
                    <c:v>64.707 </c:v>
                  </c:pt>
                  <c:pt idx="188">
                    <c:v>52.122 </c:v>
                  </c:pt>
                  <c:pt idx="189">
                    <c:v>83.000 </c:v>
                  </c:pt>
                  <c:pt idx="190">
                    <c:v>41.500 </c:v>
                  </c:pt>
                  <c:pt idx="191">
                    <c:v>60.000 </c:v>
                  </c:pt>
                  <c:pt idx="192">
                    <c:v>49.794 </c:v>
                  </c:pt>
                  <c:pt idx="193">
                    <c:v>85.000 </c:v>
                  </c:pt>
                  <c:pt idx="194">
                    <c:v>87.000 </c:v>
                  </c:pt>
                  <c:pt idx="195">
                    <c:v>40.200 </c:v>
                  </c:pt>
                  <c:pt idx="196">
                    <c:v>90.000 </c:v>
                  </c:pt>
                  <c:pt idx="197">
                    <c:v>83.710 </c:v>
                  </c:pt>
                  <c:pt idx="198">
                    <c:v>39.000 </c:v>
                  </c:pt>
                  <c:pt idx="199">
                    <c:v>67.457 </c:v>
                  </c:pt>
                  <c:pt idx="200">
                    <c:v>31.903 </c:v>
                  </c:pt>
                  <c:pt idx="201">
                    <c:v>30.419 </c:v>
                  </c:pt>
                  <c:pt idx="202">
                    <c:v>40.000 </c:v>
                  </c:pt>
                  <c:pt idx="203">
                    <c:v>60.116 </c:v>
                  </c:pt>
                  <c:pt idx="204">
                    <c:v>54.400 </c:v>
                  </c:pt>
                  <c:pt idx="205">
                    <c:v>35.000 </c:v>
                  </c:pt>
                  <c:pt idx="206">
                    <c:v>1.600 </c:v>
                  </c:pt>
                  <c:pt idx="207">
                    <c:v>1.649 </c:v>
                  </c:pt>
                  <c:pt idx="208">
                    <c:v>1.428 </c:v>
                  </c:pt>
                  <c:pt idx="209">
                    <c:v>775 </c:v>
                  </c:pt>
                  <c:pt idx="210">
                    <c:v>1.650 </c:v>
                  </c:pt>
                  <c:pt idx="211">
                    <c:v>1.300 </c:v>
                  </c:pt>
                  <c:pt idx="212">
                    <c:v>1.610 </c:v>
                  </c:pt>
                  <c:pt idx="213">
                    <c:v>1.650 </c:v>
                  </c:pt>
                  <c:pt idx="214">
                    <c:v>1.229 </c:v>
                  </c:pt>
                  <c:pt idx="215">
                    <c:v>960 </c:v>
                  </c:pt>
                  <c:pt idx="216">
                    <c:v>1.590 </c:v>
                  </c:pt>
                  <c:pt idx="217">
                    <c:v>1.000 </c:v>
                  </c:pt>
                  <c:pt idx="218">
                    <c:v>#DIV/0! </c:v>
                  </c:pt>
                  <c:pt idx="219">
                    <c:v>1.741 </c:v>
                  </c:pt>
                  <c:pt idx="220">
                    <c:v>1.306 </c:v>
                  </c:pt>
                  <c:pt idx="221">
                    <c:v>1.636 </c:v>
                  </c:pt>
                  <c:pt idx="222">
                    <c:v>1.842 </c:v>
                  </c:pt>
                  <c:pt idx="223">
                    <c:v>1.120 </c:v>
                  </c:pt>
                  <c:pt idx="224">
                    <c:v>5.238 </c:v>
                  </c:pt>
                  <c:pt idx="225">
                    <c:v>5.900 </c:v>
                  </c:pt>
                  <c:pt idx="226">
                    <c:v>6.487 </c:v>
                  </c:pt>
                  <c:pt idx="227">
                    <c:v>3.780 </c:v>
                  </c:pt>
                  <c:pt idx="228">
                    <c:v>5.600 </c:v>
                  </c:pt>
                  <c:pt idx="229">
                    <c:v>5.320 </c:v>
                  </c:pt>
                  <c:pt idx="230">
                    <c:v>5.000 </c:v>
                  </c:pt>
                  <c:pt idx="231">
                    <c:v>5.005 </c:v>
                  </c:pt>
                  <c:pt idx="232">
                    <c:v>3.250 </c:v>
                  </c:pt>
                  <c:pt idx="233">
                    <c:v>6.600 </c:v>
                  </c:pt>
                  <c:pt idx="234">
                    <c:v>4.800 </c:v>
                  </c:pt>
                  <c:pt idx="235">
                    <c:v>4.800 </c:v>
                  </c:pt>
                  <c:pt idx="236">
                    <c:v>2.756 </c:v>
                  </c:pt>
                  <c:pt idx="237">
                    <c:v>6.426 </c:v>
                  </c:pt>
                  <c:pt idx="238">
                    <c:v>4.720 </c:v>
                  </c:pt>
                  <c:pt idx="239">
                    <c:v>6.522 </c:v>
                  </c:pt>
                  <c:pt idx="240">
                    <c:v>4.800 </c:v>
                  </c:pt>
                  <c:pt idx="241">
                    <c:v>2.538 </c:v>
                  </c:pt>
                  <c:pt idx="242">
                    <c:v>2.200 </c:v>
                  </c:pt>
                  <c:pt idx="243">
                    <c:v>31.275 </c:v>
                  </c:pt>
                  <c:pt idx="244">
                    <c:v>30.000 </c:v>
                  </c:pt>
                  <c:pt idx="245">
                    <c:v>19.000 </c:v>
                  </c:pt>
                  <c:pt idx="246">
                    <c:v>34.000 </c:v>
                  </c:pt>
                  <c:pt idx="247">
                    <c:v>31.000 </c:v>
                  </c:pt>
                  <c:pt idx="248">
                    <c:v>32.342 </c:v>
                  </c:pt>
                  <c:pt idx="249">
                    <c:v>#DIV/0! </c:v>
                  </c:pt>
                  <c:pt idx="250">
                    <c:v>24.106 </c:v>
                  </c:pt>
                  <c:pt idx="251">
                    <c:v>15.000 </c:v>
                  </c:pt>
                  <c:pt idx="252">
                    <c:v>1.633 </c:v>
                  </c:pt>
                  <c:pt idx="253">
                    <c:v>1.161 </c:v>
                  </c:pt>
                  <c:pt idx="254">
                    <c:v>1.308 </c:v>
                  </c:pt>
                  <c:pt idx="255">
                    <c:v>1.500 </c:v>
                  </c:pt>
                  <c:pt idx="256">
                    <c:v>1.126 </c:v>
                  </c:pt>
                  <c:pt idx="257">
                    <c:v>1.850 </c:v>
                  </c:pt>
                  <c:pt idx="258">
                    <c:v>900 </c:v>
                  </c:pt>
                  <c:pt idx="259">
                    <c:v>1.600 </c:v>
                  </c:pt>
                  <c:pt idx="260">
                    <c:v>761 </c:v>
                  </c:pt>
                  <c:pt idx="261">
                    <c:v>1.400 </c:v>
                  </c:pt>
                  <c:pt idx="262">
                    <c:v>1.305 </c:v>
                  </c:pt>
                  <c:pt idx="263">
                    <c:v>425 </c:v>
                  </c:pt>
                  <c:pt idx="264">
                    <c:v>2.000 </c:v>
                  </c:pt>
                  <c:pt idx="265">
                    <c:v>1.536 </c:v>
                  </c:pt>
                  <c:pt idx="266">
                    <c:v>2.000 </c:v>
                  </c:pt>
                  <c:pt idx="267">
                    <c:v>2.740 </c:v>
                  </c:pt>
                  <c:pt idx="268">
                    <c:v>2.500 </c:v>
                  </c:pt>
                  <c:pt idx="269">
                    <c:v>2.079 </c:v>
                  </c:pt>
                  <c:pt idx="270">
                    <c:v>2.765 </c:v>
                  </c:pt>
                  <c:pt idx="271">
                    <c:v>3.125 </c:v>
                  </c:pt>
                  <c:pt idx="272">
                    <c:v>2.714 </c:v>
                  </c:pt>
                  <c:pt idx="273">
                    <c:v>2.200 </c:v>
                  </c:pt>
                  <c:pt idx="274">
                    <c:v>96.000 </c:v>
                  </c:pt>
                  <c:pt idx="275">
                    <c:v>74.235 </c:v>
                  </c:pt>
                  <c:pt idx="276">
                    <c:v>56.533 </c:v>
                  </c:pt>
                  <c:pt idx="277">
                    <c:v>42.000 </c:v>
                  </c:pt>
                  <c:pt idx="278">
                    <c:v>67.000 </c:v>
                  </c:pt>
                  <c:pt idx="279">
                    <c:v>45.000 </c:v>
                  </c:pt>
                  <c:pt idx="280">
                    <c:v>65.000 </c:v>
                  </c:pt>
                  <c:pt idx="281">
                    <c:v>62.000 </c:v>
                  </c:pt>
                  <c:pt idx="282">
                    <c:v>56.167 </c:v>
                  </c:pt>
                  <c:pt idx="283">
                    <c:v>65.000 </c:v>
                  </c:pt>
                  <c:pt idx="284">
                    <c:v>50.000 </c:v>
                  </c:pt>
                  <c:pt idx="285">
                    <c:v>40.000 </c:v>
                  </c:pt>
                  <c:pt idx="286">
                    <c:v>92.496 </c:v>
                  </c:pt>
                  <c:pt idx="287">
                    <c:v>67.037 </c:v>
                  </c:pt>
                  <c:pt idx="288">
                    <c:v>70.000 </c:v>
                  </c:pt>
                  <c:pt idx="289">
                    <c:v>2.423 </c:v>
                  </c:pt>
                  <c:pt idx="290">
                    <c:v>1.410 </c:v>
                  </c:pt>
                  <c:pt idx="291">
                    <c:v>1.570 </c:v>
                  </c:pt>
                  <c:pt idx="292">
                    <c:v>2.500 </c:v>
                  </c:pt>
                  <c:pt idx="293">
                    <c:v>1.484 </c:v>
                  </c:pt>
                  <c:pt idx="294">
                    <c:v>2.770 </c:v>
                  </c:pt>
                  <c:pt idx="295">
                    <c:v>2.450 </c:v>
                  </c:pt>
                  <c:pt idx="296">
                    <c:v>2.300 </c:v>
                  </c:pt>
                  <c:pt idx="297">
                    <c:v>1.300 </c:v>
                  </c:pt>
                  <c:pt idx="298">
                    <c:v>860 </c:v>
                  </c:pt>
                  <c:pt idx="299">
                    <c:v>1.300 </c:v>
                  </c:pt>
                  <c:pt idx="300">
                    <c:v>849 </c:v>
                  </c:pt>
                  <c:pt idx="301">
                    <c:v>1.781 </c:v>
                  </c:pt>
                  <c:pt idx="302">
                    <c:v>1.410 </c:v>
                  </c:pt>
                  <c:pt idx="303">
                    <c:v>2.075 </c:v>
                  </c:pt>
                  <c:pt idx="304">
                    <c:v>1.301 </c:v>
                  </c:pt>
                  <c:pt idx="305">
                    <c:v>1.100 </c:v>
                  </c:pt>
                  <c:pt idx="306">
                    <c:v>1.947 </c:v>
                  </c:pt>
                  <c:pt idx="307">
                    <c:v>940 </c:v>
                  </c:pt>
                  <c:pt idx="308">
                    <c:v>1.294 </c:v>
                  </c:pt>
                  <c:pt idx="309">
                    <c:v>1.560 </c:v>
                  </c:pt>
                  <c:pt idx="310">
                    <c:v>1.174 </c:v>
                  </c:pt>
                  <c:pt idx="311">
                    <c:v>1.090 </c:v>
                  </c:pt>
                  <c:pt idx="312">
                    <c:v>980 </c:v>
                  </c:pt>
                  <c:pt idx="313">
                    <c:v>1.173 </c:v>
                  </c:pt>
                  <c:pt idx="314">
                    <c:v>1.250 </c:v>
                  </c:pt>
                  <c:pt idx="315">
                    <c:v>970 </c:v>
                  </c:pt>
                  <c:pt idx="316">
                    <c:v>900 </c:v>
                  </c:pt>
                  <c:pt idx="317">
                    <c:v>750 </c:v>
                  </c:pt>
                  <c:pt idx="318">
                    <c:v>1.332 </c:v>
                  </c:pt>
                  <c:pt idx="319">
                    <c:v>1.250 </c:v>
                  </c:pt>
                  <c:pt idx="320">
                    <c:v>1.018 </c:v>
                  </c:pt>
                  <c:pt idx="321">
                    <c:v>1.066 </c:v>
                  </c:pt>
                  <c:pt idx="322">
                    <c:v>98 </c:v>
                  </c:pt>
                  <c:pt idx="323">
                    <c:v>900 </c:v>
                  </c:pt>
                  <c:pt idx="324">
                    <c:v>1.250 </c:v>
                  </c:pt>
                  <c:pt idx="325">
                    <c:v>#DIV/0! </c:v>
                  </c:pt>
                  <c:pt idx="326">
                    <c:v>1.164 </c:v>
                  </c:pt>
                  <c:pt idx="327">
                    <c:v>1.524 </c:v>
                  </c:pt>
                  <c:pt idx="328">
                    <c:v>1.501 </c:v>
                  </c:pt>
                  <c:pt idx="329">
                    <c:v>1.929 </c:v>
                  </c:pt>
                  <c:pt idx="330">
                    <c:v>1.700 </c:v>
                  </c:pt>
                  <c:pt idx="331">
                    <c:v>667 </c:v>
                  </c:pt>
                  <c:pt idx="332">
                    <c:v>1.200 </c:v>
                  </c:pt>
                  <c:pt idx="333">
                    <c:v>1.600 </c:v>
                  </c:pt>
                  <c:pt idx="334">
                    <c:v>3.000 </c:v>
                  </c:pt>
                  <c:pt idx="335">
                    <c:v>3.840 </c:v>
                  </c:pt>
                  <c:pt idx="336">
                    <c:v>#DIV/0! </c:v>
                  </c:pt>
                  <c:pt idx="337">
                    <c:v>4.610 </c:v>
                  </c:pt>
                  <c:pt idx="338">
                    <c:v>3.900 </c:v>
                  </c:pt>
                  <c:pt idx="339">
                    <c:v>2.800 </c:v>
                  </c:pt>
                  <c:pt idx="340">
                    <c:v>2.200 </c:v>
                  </c:pt>
                  <c:pt idx="341">
                    <c:v>3.642 </c:v>
                  </c:pt>
                  <c:pt idx="342">
                    <c:v>4.318 </c:v>
                  </c:pt>
                  <c:pt idx="343">
                    <c:v>3.099 </c:v>
                  </c:pt>
                  <c:pt idx="344">
                    <c:v>#DIV/0! </c:v>
                  </c:pt>
                  <c:pt idx="345">
                    <c:v>2.540 </c:v>
                  </c:pt>
                  <c:pt idx="346">
                    <c:v>1.812 </c:v>
                  </c:pt>
                  <c:pt idx="347">
                    <c:v>1.380 </c:v>
                  </c:pt>
                  <c:pt idx="348">
                    <c:v>2.071 </c:v>
                  </c:pt>
                  <c:pt idx="349">
                    <c:v>1.500 </c:v>
                  </c:pt>
                  <c:pt idx="350">
                    <c:v>3.270 </c:v>
                  </c:pt>
                  <c:pt idx="351">
                    <c:v>2.498 </c:v>
                  </c:pt>
                  <c:pt idx="352">
                    <c:v>3.220 </c:v>
                  </c:pt>
                  <c:pt idx="353">
                    <c:v>3.200 </c:v>
                  </c:pt>
                  <c:pt idx="354">
                    <c:v>1.554 </c:v>
                  </c:pt>
                  <c:pt idx="355">
                    <c:v>2.200 </c:v>
                  </c:pt>
                  <c:pt idx="356">
                    <c:v>1.910 </c:v>
                  </c:pt>
                  <c:pt idx="357">
                    <c:v>1.700 </c:v>
                  </c:pt>
                  <c:pt idx="358">
                    <c:v>800 </c:v>
                  </c:pt>
                  <c:pt idx="359">
                    <c:v>1.261 </c:v>
                  </c:pt>
                  <c:pt idx="360">
                    <c:v>2.831 </c:v>
                  </c:pt>
                  <c:pt idx="361">
                    <c:v>1.550 </c:v>
                  </c:pt>
                  <c:pt idx="362">
                    <c:v>2.646 </c:v>
                  </c:pt>
                  <c:pt idx="363">
                    <c:v>1.802 </c:v>
                  </c:pt>
                  <c:pt idx="364">
                    <c:v>1.759 </c:v>
                  </c:pt>
                  <c:pt idx="365">
                    <c:v>2.300 </c:v>
                  </c:pt>
                  <c:pt idx="366">
                    <c:v>1.500 </c:v>
                  </c:pt>
                  <c:pt idx="367">
                    <c:v>1.134 </c:v>
                  </c:pt>
                  <c:pt idx="368">
                    <c:v>3.280 </c:v>
                  </c:pt>
                  <c:pt idx="369">
                    <c:v>2.500 </c:v>
                  </c:pt>
                  <c:pt idx="370">
                    <c:v>1.879 </c:v>
                  </c:pt>
                  <c:pt idx="371">
                    <c:v>3.467 </c:v>
                  </c:pt>
                  <c:pt idx="372">
                    <c:v>2.100 </c:v>
                  </c:pt>
                  <c:pt idx="373">
                    <c:v>2.352 </c:v>
                  </c:pt>
                  <c:pt idx="374">
                    <c:v>2.000 </c:v>
                  </c:pt>
                  <c:pt idx="375">
                    <c:v>1.794 </c:v>
                  </c:pt>
                  <c:pt idx="376">
                    <c:v>700 </c:v>
                  </c:pt>
                  <c:pt idx="377">
                    <c:v>600 </c:v>
                  </c:pt>
                  <c:pt idx="378">
                    <c:v>897 </c:v>
                  </c:pt>
                  <c:pt idx="379">
                    <c:v>1.260 </c:v>
                  </c:pt>
                  <c:pt idx="380">
                    <c:v>1.207 </c:v>
                  </c:pt>
                  <c:pt idx="381">
                    <c:v>30.000 </c:v>
                  </c:pt>
                  <c:pt idx="382">
                    <c:v>35.740 </c:v>
                  </c:pt>
                  <c:pt idx="383">
                    <c:v>11.094 </c:v>
                  </c:pt>
                  <c:pt idx="384">
                    <c:v>54.200 </c:v>
                  </c:pt>
                  <c:pt idx="385">
                    <c:v>34.500 </c:v>
                  </c:pt>
                  <c:pt idx="386">
                    <c:v>21.000 </c:v>
                  </c:pt>
                  <c:pt idx="387">
                    <c:v>9.250 </c:v>
                  </c:pt>
                  <c:pt idx="388">
                    <c:v>36.171 </c:v>
                  </c:pt>
                  <c:pt idx="389">
                    <c:v>28.000 </c:v>
                  </c:pt>
                  <c:pt idx="390">
                    <c:v>24.400 </c:v>
                  </c:pt>
                  <c:pt idx="391">
                    <c:v>18.000 </c:v>
                  </c:pt>
                  <c:pt idx="392">
                    <c:v>1.900 </c:v>
                  </c:pt>
                  <c:pt idx="393">
                    <c:v>1.600 </c:v>
                  </c:pt>
                  <c:pt idx="394">
                    <c:v>1.982 </c:v>
                  </c:pt>
                  <c:pt idx="395">
                    <c:v>1.133 </c:v>
                  </c:pt>
                  <c:pt idx="396">
                    <c:v>2.340 </c:v>
                  </c:pt>
                  <c:pt idx="397">
                    <c:v>1.526 </c:v>
                  </c:pt>
                  <c:pt idx="398">
                    <c:v>2.200 </c:v>
                  </c:pt>
                  <c:pt idx="399">
                    <c:v>2.000 </c:v>
                  </c:pt>
                  <c:pt idx="400">
                    <c:v>1.200 </c:v>
                  </c:pt>
                  <c:pt idx="401">
                    <c:v>1.780 </c:v>
                  </c:pt>
                  <c:pt idx="402">
                    <c:v>2.230 </c:v>
                  </c:pt>
                  <c:pt idx="403">
                    <c:v>1.100 </c:v>
                  </c:pt>
                  <c:pt idx="404">
                    <c:v>1.899 </c:v>
                  </c:pt>
                  <c:pt idx="405">
                    <c:v>900 </c:v>
                  </c:pt>
                  <c:pt idx="406">
                    <c:v>2.716 </c:v>
                  </c:pt>
                  <c:pt idx="407">
                    <c:v>2.235 </c:v>
                  </c:pt>
                  <c:pt idx="408">
                    <c:v>1.830 </c:v>
                  </c:pt>
                  <c:pt idx="409">
                    <c:v>2.387 </c:v>
                  </c:pt>
                  <c:pt idx="410">
                    <c:v>1.838 </c:v>
                  </c:pt>
                  <c:pt idx="411">
                    <c:v>1.400 </c:v>
                  </c:pt>
                  <c:pt idx="412">
                    <c:v>2.222 </c:v>
                  </c:pt>
                  <c:pt idx="413">
                    <c:v>1.394 </c:v>
                  </c:pt>
                  <c:pt idx="414">
                    <c:v>1.556 </c:v>
                  </c:pt>
                  <c:pt idx="415">
                    <c:v>2.100 </c:v>
                  </c:pt>
                  <c:pt idx="416">
                    <c:v>1.500 </c:v>
                  </c:pt>
                  <c:pt idx="417">
                    <c:v>2.000 </c:v>
                  </c:pt>
                  <c:pt idx="418">
                    <c:v>2.200 </c:v>
                  </c:pt>
                  <c:pt idx="419">
                    <c:v>1.486 </c:v>
                  </c:pt>
                  <c:pt idx="420">
                    <c:v>4.500 </c:v>
                  </c:pt>
                  <c:pt idx="421">
                    <c:v>1.833 </c:v>
                  </c:pt>
                  <c:pt idx="422">
                    <c:v>3.445 </c:v>
                  </c:pt>
                  <c:pt idx="423">
                    <c:v>1.200 </c:v>
                  </c:pt>
                  <c:pt idx="424">
                    <c:v>1.545 </c:v>
                  </c:pt>
                  <c:pt idx="425">
                    <c:v>3.431 </c:v>
                  </c:pt>
                  <c:pt idx="426">
                    <c:v>3.998 </c:v>
                  </c:pt>
                  <c:pt idx="427">
                    <c:v>1.000 </c:v>
                  </c:pt>
                  <c:pt idx="428">
                    <c:v>1.786 </c:v>
                  </c:pt>
                  <c:pt idx="429">
                    <c:v>#DIV/0! </c:v>
                  </c:pt>
                  <c:pt idx="430">
                    <c:v>2.300 </c:v>
                  </c:pt>
                  <c:pt idx="431">
                    <c:v>1.738 </c:v>
                  </c:pt>
                  <c:pt idx="432">
                    <c:v>2.095 </c:v>
                  </c:pt>
                  <c:pt idx="433">
                    <c:v>2.191 </c:v>
                  </c:pt>
                  <c:pt idx="434">
                    <c:v>2.089 </c:v>
                  </c:pt>
                  <c:pt idx="435">
                    <c:v>1.733 </c:v>
                  </c:pt>
                  <c:pt idx="436">
                    <c:v>2.150 </c:v>
                  </c:pt>
                  <c:pt idx="437">
                    <c:v>1.845 </c:v>
                  </c:pt>
                  <c:pt idx="438">
                    <c:v>2.000 </c:v>
                  </c:pt>
                  <c:pt idx="439">
                    <c:v>2.000 </c:v>
                  </c:pt>
                  <c:pt idx="440">
                    <c:v>2.000 </c:v>
                  </c:pt>
                  <c:pt idx="441">
                    <c:v>1.792 </c:v>
                  </c:pt>
                  <c:pt idx="442">
                    <c:v>2.107 </c:v>
                  </c:pt>
                  <c:pt idx="443">
                    <c:v>2.000 </c:v>
                  </c:pt>
                  <c:pt idx="444">
                    <c:v>2.000 </c:v>
                  </c:pt>
                  <c:pt idx="445">
                    <c:v>5.083 </c:v>
                  </c:pt>
                  <c:pt idx="446">
                    <c:v>6.864 </c:v>
                  </c:pt>
                  <c:pt idx="447">
                    <c:v>8.094 </c:v>
                  </c:pt>
                  <c:pt idx="448">
                    <c:v>5.158 </c:v>
                  </c:pt>
                  <c:pt idx="449">
                    <c:v>6.800 </c:v>
                  </c:pt>
                  <c:pt idx="450">
                    <c:v>7.780 </c:v>
                  </c:pt>
                  <c:pt idx="451">
                    <c:v>1.500 </c:v>
                  </c:pt>
                  <c:pt idx="452">
                    <c:v>4.152 </c:v>
                  </c:pt>
                  <c:pt idx="453">
                    <c:v>28.340 </c:v>
                  </c:pt>
                  <c:pt idx="454">
                    <c:v>16.000 </c:v>
                  </c:pt>
                  <c:pt idx="455">
                    <c:v>41.000 </c:v>
                  </c:pt>
                  <c:pt idx="456">
                    <c:v>33.200 </c:v>
                  </c:pt>
                  <c:pt idx="457">
                    <c:v>13.400 </c:v>
                  </c:pt>
                  <c:pt idx="458">
                    <c:v>42.000 </c:v>
                  </c:pt>
                  <c:pt idx="459">
                    <c:v>18.600 </c:v>
                  </c:pt>
                  <c:pt idx="460">
                    <c:v>32.200 </c:v>
                  </c:pt>
                  <c:pt idx="461">
                    <c:v>27.000 </c:v>
                  </c:pt>
                  <c:pt idx="462">
                    <c:v>10.800 </c:v>
                  </c:pt>
                  <c:pt idx="463">
                    <c:v>10.108 </c:v>
                  </c:pt>
                  <c:pt idx="464">
                    <c:v>10.259 </c:v>
                  </c:pt>
                  <c:pt idx="465">
                    <c:v>8.080 </c:v>
                  </c:pt>
                  <c:pt idx="466">
                    <c:v>10.610 </c:v>
                  </c:pt>
                  <c:pt idx="467">
                    <c:v>10.960 </c:v>
                  </c:pt>
                  <c:pt idx="468">
                    <c:v>12.940 </c:v>
                  </c:pt>
                  <c:pt idx="469">
                    <c:v>10.500 </c:v>
                  </c:pt>
                  <c:pt idx="470">
                    <c:v>7.500 </c:v>
                  </c:pt>
                  <c:pt idx="471">
                    <c:v>7.800 </c:v>
                  </c:pt>
                  <c:pt idx="472">
                    <c:v>11.800 </c:v>
                  </c:pt>
                  <c:pt idx="473">
                    <c:v>9.500 </c:v>
                  </c:pt>
                  <c:pt idx="474">
                    <c:v>6.200 </c:v>
                  </c:pt>
                  <c:pt idx="475">
                    <c:v>3.744 </c:v>
                  </c:pt>
                  <c:pt idx="476">
                    <c:v>3.969 </c:v>
                  </c:pt>
                  <c:pt idx="477">
                    <c:v>11.925 </c:v>
                  </c:pt>
                  <c:pt idx="478">
                    <c:v>10.165 </c:v>
                  </c:pt>
                  <c:pt idx="479">
                    <c:v>11.107 </c:v>
                  </c:pt>
                  <c:pt idx="480">
                    <c:v>9.200 </c:v>
                  </c:pt>
                  <c:pt idx="481">
                    <c:v>6.092 </c:v>
                  </c:pt>
                  <c:pt idx="482">
                    <c:v>7.965 </c:v>
                  </c:pt>
                  <c:pt idx="483">
                    <c:v>3.600 </c:v>
                  </c:pt>
                  <c:pt idx="484">
                    <c:v>3.440 </c:v>
                  </c:pt>
                  <c:pt idx="485">
                    <c:v>3.831 </c:v>
                  </c:pt>
                  <c:pt idx="486">
                    <c:v>3.100 </c:v>
                  </c:pt>
                  <c:pt idx="487">
                    <c:v>4.007 </c:v>
                  </c:pt>
                  <c:pt idx="488">
                    <c:v>3.566 </c:v>
                  </c:pt>
                  <c:pt idx="489">
                    <c:v>4.289 </c:v>
                  </c:pt>
                  <c:pt idx="490">
                    <c:v>4.200 </c:v>
                  </c:pt>
                  <c:pt idx="491">
                    <c:v>3.500 </c:v>
                  </c:pt>
                  <c:pt idx="492">
                    <c:v>3.580 </c:v>
                  </c:pt>
                  <c:pt idx="493">
                    <c:v>4.170 </c:v>
                  </c:pt>
                  <c:pt idx="494">
                    <c:v>3.600 </c:v>
                  </c:pt>
                  <c:pt idx="495">
                    <c:v>3.050 </c:v>
                  </c:pt>
                  <c:pt idx="496">
                    <c:v>2.568 </c:v>
                  </c:pt>
                  <c:pt idx="497">
                    <c:v>4.044 </c:v>
                  </c:pt>
                  <c:pt idx="498">
                    <c:v>4.050 </c:v>
                  </c:pt>
                  <c:pt idx="499">
                    <c:v>4.200 </c:v>
                  </c:pt>
                  <c:pt idx="500">
                    <c:v>3.341 </c:v>
                  </c:pt>
                  <c:pt idx="501">
                    <c:v>2.646 </c:v>
                  </c:pt>
                  <c:pt idx="502">
                    <c:v>3.986 </c:v>
                  </c:pt>
                  <c:pt idx="503">
                    <c:v>85.000 </c:v>
                  </c:pt>
                  <c:pt idx="504">
                    <c:v>65.000 </c:v>
                  </c:pt>
                  <c:pt idx="505">
                    <c:v>66.433 </c:v>
                  </c:pt>
                  <c:pt idx="506">
                    <c:v>54.000 </c:v>
                  </c:pt>
                  <c:pt idx="507">
                    <c:v>54.827 </c:v>
                  </c:pt>
                  <c:pt idx="508">
                    <c:v>51.000 </c:v>
                  </c:pt>
                  <c:pt idx="509">
                    <c:v>66.000 </c:v>
                  </c:pt>
                  <c:pt idx="510">
                    <c:v>45.000 </c:v>
                  </c:pt>
                  <c:pt idx="511">
                    <c:v>70.000 </c:v>
                  </c:pt>
                  <c:pt idx="512">
                    <c:v>63.000 </c:v>
                  </c:pt>
                  <c:pt idx="513">
                    <c:v>47.357 </c:v>
                  </c:pt>
                  <c:pt idx="514">
                    <c:v>54.853 </c:v>
                  </c:pt>
                  <c:pt idx="515">
                    <c:v>47.888 </c:v>
                  </c:pt>
                  <c:pt idx="516">
                    <c:v>39.700 </c:v>
                  </c:pt>
                  <c:pt idx="517">
                    <c:v>60.000 </c:v>
                  </c:pt>
                  <c:pt idx="518">
                    <c:v>94.313 </c:v>
                  </c:pt>
                  <c:pt idx="519">
                    <c:v>87.980 </c:v>
                  </c:pt>
                  <c:pt idx="520">
                    <c:v>58.000 </c:v>
                  </c:pt>
                  <c:pt idx="521">
                    <c:v>60.000 </c:v>
                  </c:pt>
                  <c:pt idx="522">
                    <c:v>40.000 </c:v>
                  </c:pt>
                  <c:pt idx="523">
                    <c:v>17.174 </c:v>
                  </c:pt>
                  <c:pt idx="524">
                    <c:v>24.425 </c:v>
                  </c:pt>
                  <c:pt idx="525">
                    <c:v>25.613 </c:v>
                  </c:pt>
                  <c:pt idx="526">
                    <c:v>9.799 </c:v>
                  </c:pt>
                  <c:pt idx="527">
                    <c:v>20.294 </c:v>
                  </c:pt>
                  <c:pt idx="528">
                    <c:v>22.617 </c:v>
                  </c:pt>
                  <c:pt idx="529">
                    <c:v>20.800 </c:v>
                  </c:pt>
                  <c:pt idx="530">
                    <c:v>18.749 </c:v>
                  </c:pt>
                  <c:pt idx="531">
                    <c:v>25.200 </c:v>
                  </c:pt>
                  <c:pt idx="532">
                    <c:v>23.400 </c:v>
                  </c:pt>
                  <c:pt idx="533">
                    <c:v>23.301 </c:v>
                  </c:pt>
                  <c:pt idx="534">
                    <c:v>20.980 </c:v>
                  </c:pt>
                  <c:pt idx="535">
                    <c:v>28.837 </c:v>
                  </c:pt>
                  <c:pt idx="536">
                    <c:v>18.650 </c:v>
                  </c:pt>
                  <c:pt idx="537">
                    <c:v>30.102 </c:v>
                  </c:pt>
                  <c:pt idx="538">
                    <c:v>20.050 </c:v>
                  </c:pt>
                  <c:pt idx="539">
                    <c:v>22.722 </c:v>
                  </c:pt>
                  <c:pt idx="540">
                    <c:v>20.439 </c:v>
                  </c:pt>
                  <c:pt idx="541">
                    <c:v>30.782 </c:v>
                  </c:pt>
                  <c:pt idx="542">
                    <c:v>30.217 </c:v>
                  </c:pt>
                  <c:pt idx="543">
                    <c:v>17.200 </c:v>
                  </c:pt>
                  <c:pt idx="544">
                    <c:v>2.307 </c:v>
                  </c:pt>
                  <c:pt idx="545">
                    <c:v>1.900 </c:v>
                  </c:pt>
                  <c:pt idx="546">
                    <c:v>2.429 </c:v>
                  </c:pt>
                  <c:pt idx="547">
                    <c:v>2.420 </c:v>
                  </c:pt>
                  <c:pt idx="548">
                    <c:v>2.544 </c:v>
                  </c:pt>
                  <c:pt idx="549">
                    <c:v>2.580 </c:v>
                  </c:pt>
                  <c:pt idx="550">
                    <c:v>2.300 </c:v>
                  </c:pt>
                  <c:pt idx="551">
                    <c:v>2.086 </c:v>
                  </c:pt>
                  <c:pt idx="552">
                    <c:v>2.550 </c:v>
                  </c:pt>
                  <c:pt idx="553">
                    <c:v>2.500 </c:v>
                  </c:pt>
                  <c:pt idx="554">
                    <c:v>2.390 </c:v>
                  </c:pt>
                  <c:pt idx="555">
                    <c:v>2.564 </c:v>
                  </c:pt>
                  <c:pt idx="556">
                    <c:v>2.449 </c:v>
                  </c:pt>
                  <c:pt idx="557">
                    <c:v>2.133 </c:v>
                  </c:pt>
                  <c:pt idx="558">
                    <c:v>2.200 </c:v>
                  </c:pt>
                  <c:pt idx="559">
                    <c:v>95.270 </c:v>
                  </c:pt>
                  <c:pt idx="560">
                    <c:v>67.835 </c:v>
                  </c:pt>
                  <c:pt idx="561">
                    <c:v>52.362 </c:v>
                  </c:pt>
                  <c:pt idx="562">
                    <c:v>84.150 </c:v>
                  </c:pt>
                  <c:pt idx="563">
                    <c:v>42.349 </c:v>
                  </c:pt>
                  <c:pt idx="564">
                    <c:v>59.135 </c:v>
                  </c:pt>
                  <c:pt idx="565">
                    <c:v>50.500 </c:v>
                  </c:pt>
                  <c:pt idx="566">
                    <c:v>84.000 </c:v>
                  </c:pt>
                  <c:pt idx="567">
                    <c:v>89.680 </c:v>
                  </c:pt>
                  <c:pt idx="568">
                    <c:v>39.945 </c:v>
                  </c:pt>
                  <c:pt idx="569">
                    <c:v>85.500 </c:v>
                  </c:pt>
                  <c:pt idx="570">
                    <c:v>88.227 </c:v>
                  </c:pt>
                  <c:pt idx="571">
                    <c:v>39.300 </c:v>
                  </c:pt>
                  <c:pt idx="572">
                    <c:v>64.328 </c:v>
                  </c:pt>
                  <c:pt idx="573">
                    <c:v>40.000 </c:v>
                  </c:pt>
                  <c:pt idx="574">
                    <c:v>32.800 </c:v>
                  </c:pt>
                  <c:pt idx="575">
                    <c:v>40.111 </c:v>
                  </c:pt>
                  <c:pt idx="576">
                    <c:v>43.901 </c:v>
                  </c:pt>
                  <c:pt idx="577">
                    <c:v>54.000 </c:v>
                  </c:pt>
                  <c:pt idx="578">
                    <c:v>35.100 </c:v>
                  </c:pt>
                  <c:pt idx="579">
                    <c:v>32.750 </c:v>
                  </c:pt>
                  <c:pt idx="580">
                    <c:v>31.500 </c:v>
                  </c:pt>
                  <c:pt idx="581">
                    <c:v>23.550 </c:v>
                  </c:pt>
                  <c:pt idx="582">
                    <c:v>35.280 </c:v>
                  </c:pt>
                  <c:pt idx="583">
                    <c:v>32.000 </c:v>
                  </c:pt>
                  <c:pt idx="584">
                    <c:v>37.010 </c:v>
                  </c:pt>
                  <c:pt idx="585">
                    <c:v>19.000 </c:v>
                  </c:pt>
                  <c:pt idx="586">
                    <c:v>28.400 </c:v>
                  </c:pt>
                  <c:pt idx="587">
                    <c:v>18.750 </c:v>
                  </c:pt>
                  <c:pt idx="588">
                    <c:v>1.800 </c:v>
                  </c:pt>
                  <c:pt idx="589">
                    <c:v>1.499 </c:v>
                  </c:pt>
                  <c:pt idx="590">
                    <c:v>1.462 </c:v>
                  </c:pt>
                  <c:pt idx="591">
                    <c:v>1.620 </c:v>
                  </c:pt>
                  <c:pt idx="592">
                    <c:v>1.394 </c:v>
                  </c:pt>
                  <c:pt idx="593">
                    <c:v>1.800 </c:v>
                  </c:pt>
                  <c:pt idx="594">
                    <c:v>900 </c:v>
                  </c:pt>
                  <c:pt idx="595">
                    <c:v>1.850 </c:v>
                  </c:pt>
                  <c:pt idx="596">
                    <c:v>995 </c:v>
                  </c:pt>
                  <c:pt idx="597">
                    <c:v>1.400 </c:v>
                  </c:pt>
                  <c:pt idx="598">
                    <c:v>2.299 </c:v>
                  </c:pt>
                  <c:pt idx="599">
                    <c:v>898 </c:v>
                  </c:pt>
                  <c:pt idx="600">
                    <c:v>1.900 </c:v>
                  </c:pt>
                  <c:pt idx="601">
                    <c:v>1.740 </c:v>
                  </c:pt>
                  <c:pt idx="602">
                    <c:v>1.750 </c:v>
                  </c:pt>
                  <c:pt idx="603">
                    <c:v>950 </c:v>
                  </c:pt>
                  <c:pt idx="604">
                    <c:v>1.900 </c:v>
                  </c:pt>
                  <c:pt idx="605">
                    <c:v>1.500 </c:v>
                  </c:pt>
                  <c:pt idx="606">
                    <c:v>1.984 </c:v>
                  </c:pt>
                  <c:pt idx="607">
                    <c:v>1.850 </c:v>
                  </c:pt>
                  <c:pt idx="608">
                    <c:v>1.784 </c:v>
                  </c:pt>
                  <c:pt idx="609">
                    <c:v>1.538 </c:v>
                  </c:pt>
                  <c:pt idx="610">
                    <c:v>1.750 </c:v>
                  </c:pt>
                  <c:pt idx="611">
                    <c:v>800 </c:v>
                  </c:pt>
                  <c:pt idx="612">
                    <c:v>2.747 </c:v>
                  </c:pt>
                  <c:pt idx="613">
                    <c:v>1.490 </c:v>
                  </c:pt>
                  <c:pt idx="614">
                    <c:v>2.188 </c:v>
                  </c:pt>
                  <c:pt idx="615">
                    <c:v>1.900 </c:v>
                  </c:pt>
                  <c:pt idx="616">
                    <c:v>1.000 </c:v>
                  </c:pt>
                  <c:pt idx="617">
                    <c:v>1.350 </c:v>
                  </c:pt>
                  <c:pt idx="618">
                    <c:v>6.050 </c:v>
                  </c:pt>
                  <c:pt idx="619">
                    <c:v>5.900 </c:v>
                  </c:pt>
                  <c:pt idx="620">
                    <c:v>6.400 </c:v>
                  </c:pt>
                  <c:pt idx="621">
                    <c:v>5.300 </c:v>
                  </c:pt>
                  <c:pt idx="622">
                    <c:v>5.700 </c:v>
                  </c:pt>
                  <c:pt idx="623">
                    <c:v>5.250 </c:v>
                  </c:pt>
                  <c:pt idx="624">
                    <c:v>7.050 </c:v>
                  </c:pt>
                  <c:pt idx="625">
                    <c:v>5.250 </c:v>
                  </c:pt>
                  <c:pt idx="626">
                    <c:v>5.800 </c:v>
                  </c:pt>
                  <c:pt idx="627">
                    <c:v>6.000 </c:v>
                  </c:pt>
                  <c:pt idx="628">
                    <c:v>6.150 </c:v>
                  </c:pt>
                  <c:pt idx="629">
                    <c:v>5.800 </c:v>
                  </c:pt>
                  <c:pt idx="630">
                    <c:v>6.282 </c:v>
                  </c:pt>
                  <c:pt idx="631">
                    <c:v>6.400 </c:v>
                  </c:pt>
                  <c:pt idx="632">
                    <c:v>4.950 </c:v>
                  </c:pt>
                  <c:pt idx="633">
                    <c:v>6.550 </c:v>
                  </c:pt>
                  <c:pt idx="634">
                    <c:v>6.600 </c:v>
                  </c:pt>
                  <c:pt idx="635">
                    <c:v>4.289 </c:v>
                  </c:pt>
                  <c:pt idx="636">
                    <c:v>2.350 </c:v>
                  </c:pt>
                </c:lvl>
                <c:lvl>
                  <c:pt idx="0">
                    <c:v>160 </c:v>
                  </c:pt>
                  <c:pt idx="1">
                    <c:v>2.705 </c:v>
                  </c:pt>
                  <c:pt idx="2">
                    <c:v>3.724 </c:v>
                  </c:pt>
                  <c:pt idx="3">
                    <c:v>115 </c:v>
                  </c:pt>
                  <c:pt idx="4">
                    <c:v>15.554 </c:v>
                  </c:pt>
                  <c:pt idx="5">
                    <c:v>4.948 </c:v>
                  </c:pt>
                  <c:pt idx="6">
                    <c:v>18.110 </c:v>
                  </c:pt>
                  <c:pt idx="7">
                    <c:v>25.500 </c:v>
                  </c:pt>
                  <c:pt idx="8">
                    <c:v>372 </c:v>
                  </c:pt>
                  <c:pt idx="9">
                    <c:v>10.350 </c:v>
                  </c:pt>
                  <c:pt idx="10">
                    <c:v>3.424 </c:v>
                  </c:pt>
                  <c:pt idx="11">
                    <c:v>350 </c:v>
                  </c:pt>
                  <c:pt idx="12">
                    <c:v>55 </c:v>
                  </c:pt>
                  <c:pt idx="13">
                    <c:v>8 </c:v>
                  </c:pt>
                  <c:pt idx="14">
                    <c:v>231 </c:v>
                  </c:pt>
                  <c:pt idx="15">
                    <c:v>14.391 </c:v>
                  </c:pt>
                  <c:pt idx="16">
                    <c:v>7.258 </c:v>
                  </c:pt>
                  <c:pt idx="17">
                    <c:v>37.657 </c:v>
                  </c:pt>
                  <c:pt idx="18">
                    <c:v>40 </c:v>
                  </c:pt>
                  <c:pt idx="20">
                    <c:v>15.400 </c:v>
                  </c:pt>
                  <c:pt idx="21">
                    <c:v>34 </c:v>
                  </c:pt>
                  <c:pt idx="22">
                    <c:v>35 </c:v>
                  </c:pt>
                  <c:pt idx="23">
                    <c:v>67 </c:v>
                  </c:pt>
                  <c:pt idx="24">
                    <c:v>90 </c:v>
                  </c:pt>
                  <c:pt idx="25">
                    <c:v>11 </c:v>
                  </c:pt>
                  <c:pt idx="26">
                    <c:v>25 </c:v>
                  </c:pt>
                  <c:pt idx="27">
                    <c:v>99 </c:v>
                  </c:pt>
                  <c:pt idx="28">
                    <c:v>56 </c:v>
                  </c:pt>
                  <c:pt idx="29">
                    <c:v>160 </c:v>
                  </c:pt>
                  <c:pt idx="30">
                    <c:v>65 </c:v>
                  </c:pt>
                  <c:pt idx="31">
                    <c:v>5.809 </c:v>
                  </c:pt>
                  <c:pt idx="32">
                    <c:v>23 </c:v>
                  </c:pt>
                  <c:pt idx="33">
                    <c:v>20 </c:v>
                  </c:pt>
                  <c:pt idx="34">
                    <c:v>463 </c:v>
                  </c:pt>
                  <c:pt idx="35">
                    <c:v>321 </c:v>
                  </c:pt>
                  <c:pt idx="36">
                    <c:v>9 </c:v>
                  </c:pt>
                  <c:pt idx="37">
                    <c:v>42 </c:v>
                  </c:pt>
                  <c:pt idx="38">
                    <c:v>17 </c:v>
                  </c:pt>
                  <c:pt idx="39">
                    <c:v>84 </c:v>
                  </c:pt>
                  <c:pt idx="40">
                    <c:v>102 </c:v>
                  </c:pt>
                  <c:pt idx="41">
                    <c:v>54 </c:v>
                  </c:pt>
                  <c:pt idx="42">
                    <c:v>133 </c:v>
                  </c:pt>
                  <c:pt idx="43">
                    <c:v>115 </c:v>
                  </c:pt>
                  <c:pt idx="44">
                    <c:v>28 </c:v>
                  </c:pt>
                  <c:pt idx="45">
                    <c:v>525 </c:v>
                  </c:pt>
                  <c:pt idx="46">
                    <c:v>198 </c:v>
                  </c:pt>
                  <c:pt idx="47">
                    <c:v>140 </c:v>
                  </c:pt>
                  <c:pt idx="48">
                    <c:v>9 </c:v>
                  </c:pt>
                  <c:pt idx="49">
                    <c:v>22 </c:v>
                  </c:pt>
                  <c:pt idx="50">
                    <c:v>152 </c:v>
                  </c:pt>
                  <c:pt idx="51">
                    <c:v>318 </c:v>
                  </c:pt>
                  <c:pt idx="52">
                    <c:v>18 </c:v>
                  </c:pt>
                  <c:pt idx="53">
                    <c:v>400 </c:v>
                  </c:pt>
                  <c:pt idx="55">
                    <c:v>- </c:v>
                  </c:pt>
                  <c:pt idx="56">
                    <c:v>224 </c:v>
                  </c:pt>
                  <c:pt idx="57">
                    <c:v>1.452 </c:v>
                  </c:pt>
                  <c:pt idx="58">
                    <c:v>256 </c:v>
                  </c:pt>
                  <c:pt idx="59">
                    <c:v>77 </c:v>
                  </c:pt>
                  <c:pt idx="60">
                    <c:v>10.150 </c:v>
                  </c:pt>
                  <c:pt idx="61">
                    <c:v>100.293 </c:v>
                  </c:pt>
                  <c:pt idx="62">
                    <c:v>85 </c:v>
                  </c:pt>
                  <c:pt idx="63">
                    <c:v>15.272 </c:v>
                  </c:pt>
                  <c:pt idx="64">
                    <c:v>148.520 </c:v>
                  </c:pt>
                  <c:pt idx="65">
                    <c:v>377 </c:v>
                  </c:pt>
                  <c:pt idx="66">
                    <c:v>105.090 </c:v>
                  </c:pt>
                  <c:pt idx="67">
                    <c:v>16.500 </c:v>
                  </c:pt>
                  <c:pt idx="68">
                    <c:v>78 </c:v>
                  </c:pt>
                  <c:pt idx="69">
                    <c:v>34.155 </c:v>
                  </c:pt>
                  <c:pt idx="70">
                    <c:v>1.444 </c:v>
                  </c:pt>
                  <c:pt idx="71">
                    <c:v>56.457 </c:v>
                  </c:pt>
                  <c:pt idx="72">
                    <c:v>31.050 </c:v>
                  </c:pt>
                  <c:pt idx="73">
                    <c:v>41.328 </c:v>
                  </c:pt>
                  <c:pt idx="74">
                    <c:v>91.234 </c:v>
                  </c:pt>
                  <c:pt idx="75">
                    <c:v>91.736 </c:v>
                  </c:pt>
                  <c:pt idx="76">
                    <c:v>22.800 </c:v>
                  </c:pt>
                  <c:pt idx="77">
                    <c:v>234.556 </c:v>
                  </c:pt>
                  <c:pt idx="78">
                    <c:v>119.976 </c:v>
                  </c:pt>
                  <c:pt idx="79">
                    <c:v>461.112 </c:v>
                  </c:pt>
                  <c:pt idx="80">
                    <c:v>180.400 </c:v>
                  </c:pt>
                  <c:pt idx="81">
                    <c:v>22.345 </c:v>
                  </c:pt>
                  <c:pt idx="82">
                    <c:v>62.100 </c:v>
                  </c:pt>
                  <c:pt idx="83">
                    <c:v>85.170 </c:v>
                  </c:pt>
                  <c:pt idx="84">
                    <c:v>35.000 </c:v>
                  </c:pt>
                  <c:pt idx="85">
                    <c:v>848 </c:v>
                  </c:pt>
                  <c:pt idx="86">
                    <c:v>310 </c:v>
                  </c:pt>
                  <c:pt idx="87">
                    <c:v>4.922 </c:v>
                  </c:pt>
                  <c:pt idx="88">
                    <c:v>231.918 </c:v>
                  </c:pt>
                  <c:pt idx="89">
                    <c:v>79.801 </c:v>
                  </c:pt>
                  <c:pt idx="90">
                    <c:v>671.217 </c:v>
                  </c:pt>
                  <c:pt idx="91">
                    <c:v>13.175 </c:v>
                  </c:pt>
                  <c:pt idx="92">
                    <c:v>824 </c:v>
                  </c:pt>
                  <c:pt idx="93">
                    <c:v>96.600 </c:v>
                  </c:pt>
                  <c:pt idx="94">
                    <c:v>452.327 </c:v>
                  </c:pt>
                  <c:pt idx="95">
                    <c:v>2.272.092 </c:v>
                  </c:pt>
                  <c:pt idx="96">
                    <c:v>2.002.360 </c:v>
                  </c:pt>
                  <c:pt idx="97">
                    <c:v>625.648 </c:v>
                  </c:pt>
                  <c:pt idx="98">
                    <c:v>434.483 </c:v>
                  </c:pt>
                  <c:pt idx="99">
                    <c:v>1.053.389 </c:v>
                  </c:pt>
                  <c:pt idx="100">
                    <c:v>1.214.024 </c:v>
                  </c:pt>
                  <c:pt idx="101">
                    <c:v>731.500 </c:v>
                  </c:pt>
                  <c:pt idx="102">
                    <c:v>539.032 </c:v>
                  </c:pt>
                  <c:pt idx="103">
                    <c:v>376.200 </c:v>
                  </c:pt>
                  <c:pt idx="104">
                    <c:v>670.683 </c:v>
                  </c:pt>
                  <c:pt idx="105">
                    <c:v>871.000 </c:v>
                  </c:pt>
                  <c:pt idx="106">
                    <c:v>829.530 </c:v>
                  </c:pt>
                  <c:pt idx="107">
                    <c:v>165.406 </c:v>
                  </c:pt>
                  <c:pt idx="108">
                    <c:v>1.164.442 </c:v>
                  </c:pt>
                  <c:pt idx="109">
                    <c:v>711.432 </c:v>
                  </c:pt>
                  <c:pt idx="110">
                    <c:v>2.016.014 </c:v>
                  </c:pt>
                  <c:pt idx="111">
                    <c:v>1.514.147 </c:v>
                  </c:pt>
                  <c:pt idx="112">
                    <c:v>512.907 </c:v>
                  </c:pt>
                  <c:pt idx="113">
                    <c:v>402.480 </c:v>
                  </c:pt>
                  <c:pt idx="114">
                    <c:v>15.000 </c:v>
                  </c:pt>
                  <c:pt idx="115">
                    <c:v>1.078 </c:v>
                  </c:pt>
                  <c:pt idx="116">
                    <c:v>2.237 </c:v>
                  </c:pt>
                  <c:pt idx="117">
                    <c:v>11.616 </c:v>
                  </c:pt>
                  <c:pt idx="118">
                    <c:v>14.857 </c:v>
                  </c:pt>
                  <c:pt idx="119">
                    <c:v>3.750 </c:v>
                  </c:pt>
                  <c:pt idx="120">
                    <c:v>8.736 </c:v>
                  </c:pt>
                  <c:pt idx="121">
                    <c:v>1.020 </c:v>
                  </c:pt>
                  <c:pt idx="122">
                    <c:v>26.650 </c:v>
                  </c:pt>
                  <c:pt idx="123">
                    <c:v>11.590 </c:v>
                  </c:pt>
                  <c:pt idx="124">
                    <c:v>722 </c:v>
                  </c:pt>
                  <c:pt idx="125">
                    <c:v>9.000 </c:v>
                  </c:pt>
                  <c:pt idx="126">
                    <c:v>4.524 </c:v>
                  </c:pt>
                  <c:pt idx="127">
                    <c:v>468 </c:v>
                  </c:pt>
                  <c:pt idx="128">
                    <c:v>2.319 </c:v>
                  </c:pt>
                  <c:pt idx="129">
                    <c:v>11.900 </c:v>
                  </c:pt>
                  <c:pt idx="130">
                    <c:v>22.144 </c:v>
                  </c:pt>
                  <c:pt idx="131">
                    <c:v>3.000 </c:v>
                  </c:pt>
                  <c:pt idx="132">
                    <c:v>660 </c:v>
                  </c:pt>
                  <c:pt idx="133">
                    <c:v>405 </c:v>
                  </c:pt>
                  <c:pt idx="134">
                    <c:v>36 </c:v>
                  </c:pt>
                  <c:pt idx="135">
                    <c:v>250 </c:v>
                  </c:pt>
                  <c:pt idx="136">
                    <c:v>78 </c:v>
                  </c:pt>
                  <c:pt idx="137">
                    <c:v>12 </c:v>
                  </c:pt>
                  <c:pt idx="138">
                    <c:v>21 </c:v>
                  </c:pt>
                  <c:pt idx="139">
                    <c:v>2 </c:v>
                  </c:pt>
                  <c:pt idx="140">
                    <c:v>115 </c:v>
                  </c:pt>
                  <c:pt idx="141">
                    <c:v>129 </c:v>
                  </c:pt>
                  <c:pt idx="142">
                    <c:v>224 </c:v>
                  </c:pt>
                  <c:pt idx="143">
                    <c:v>27 </c:v>
                  </c:pt>
                  <c:pt idx="144">
                    <c:v>244 </c:v>
                  </c:pt>
                  <c:pt idx="145">
                    <c:v>172 </c:v>
                  </c:pt>
                  <c:pt idx="146">
                    <c:v>193 </c:v>
                  </c:pt>
                  <c:pt idx="147">
                    <c:v>8 </c:v>
                  </c:pt>
                  <c:pt idx="148">
                    <c:v>4 </c:v>
                  </c:pt>
                  <c:pt idx="149">
                    <c:v>208 </c:v>
                  </c:pt>
                  <c:pt idx="151">
                    <c:v>5.610 </c:v>
                  </c:pt>
                  <c:pt idx="152">
                    <c:v>329.452 </c:v>
                  </c:pt>
                  <c:pt idx="153">
                    <c:v>23.169 </c:v>
                  </c:pt>
                  <c:pt idx="154">
                    <c:v>9.944 </c:v>
                  </c:pt>
                  <c:pt idx="155">
                    <c:v>133.169 </c:v>
                  </c:pt>
                  <c:pt idx="156">
                    <c:v>28.649 </c:v>
                  </c:pt>
                  <c:pt idx="157">
                    <c:v>25.585 </c:v>
                  </c:pt>
                  <c:pt idx="158">
                    <c:v>12.060 </c:v>
                  </c:pt>
                  <c:pt idx="159">
                    <c:v>8.040 </c:v>
                  </c:pt>
                  <c:pt idx="160">
                    <c:v>30.840 </c:v>
                  </c:pt>
                  <c:pt idx="161">
                    <c:v>25.012 </c:v>
                  </c:pt>
                  <c:pt idx="162">
                    <c:v>36.000 </c:v>
                  </c:pt>
                  <c:pt idx="163">
                    <c:v>257.400 </c:v>
                  </c:pt>
                  <c:pt idx="164">
                    <c:v>17.482 </c:v>
                  </c:pt>
                  <c:pt idx="165">
                    <c:v>1.173.226 </c:v>
                  </c:pt>
                  <c:pt idx="166">
                    <c:v>21.630 </c:v>
                  </c:pt>
                  <c:pt idx="167">
                    <c:v>13.970 </c:v>
                  </c:pt>
                  <c:pt idx="168">
                    <c:v>26.682 </c:v>
                  </c:pt>
                  <c:pt idx="169">
                    <c:v>112.524 </c:v>
                  </c:pt>
                  <c:pt idx="170">
                    <c:v>1.387.362 </c:v>
                  </c:pt>
                  <c:pt idx="171">
                    <c:v>17.035 </c:v>
                  </c:pt>
                  <c:pt idx="172">
                    <c:v>726 </c:v>
                  </c:pt>
                  <c:pt idx="173">
                    <c:v>83 </c:v>
                  </c:pt>
                  <c:pt idx="174">
                    <c:v>3.640 </c:v>
                  </c:pt>
                  <c:pt idx="175">
                    <c:v>16.934 </c:v>
                  </c:pt>
                  <c:pt idx="176">
                    <c:v>1.700 </c:v>
                  </c:pt>
                  <c:pt idx="177">
                    <c:v>12.650 </c:v>
                  </c:pt>
                  <c:pt idx="178">
                    <c:v>46.800 </c:v>
                  </c:pt>
                  <c:pt idx="179">
                    <c:v>102 </c:v>
                  </c:pt>
                  <c:pt idx="180">
                    <c:v>2.706 </c:v>
                  </c:pt>
                  <c:pt idx="181">
                    <c:v>156 </c:v>
                  </c:pt>
                  <c:pt idx="182">
                    <c:v>162 </c:v>
                  </c:pt>
                  <c:pt idx="183">
                    <c:v>44.250 </c:v>
                  </c:pt>
                  <c:pt idx="184">
                    <c:v>870 </c:v>
                  </c:pt>
                  <c:pt idx="185">
                    <c:v>17.600 </c:v>
                  </c:pt>
                  <c:pt idx="186">
                    <c:v>919.600 </c:v>
                  </c:pt>
                  <c:pt idx="187">
                    <c:v>1.903.227 </c:v>
                  </c:pt>
                  <c:pt idx="188">
                    <c:v>24.862 </c:v>
                  </c:pt>
                  <c:pt idx="189">
                    <c:v>2.033.500 </c:v>
                  </c:pt>
                  <c:pt idx="190">
                    <c:v>21.663 </c:v>
                  </c:pt>
                  <c:pt idx="191">
                    <c:v>24.000 </c:v>
                  </c:pt>
                  <c:pt idx="192">
                    <c:v>3.386 </c:v>
                  </c:pt>
                  <c:pt idx="193">
                    <c:v>350.030 </c:v>
                  </c:pt>
                  <c:pt idx="194">
                    <c:v>2.569.806 </c:v>
                  </c:pt>
                  <c:pt idx="195">
                    <c:v>24.120 </c:v>
                  </c:pt>
                  <c:pt idx="196">
                    <c:v>4.365.000 </c:v>
                  </c:pt>
                  <c:pt idx="197">
                    <c:v>7.479.069 </c:v>
                  </c:pt>
                  <c:pt idx="198">
                    <c:v>11.700 </c:v>
                  </c:pt>
                  <c:pt idx="199">
                    <c:v>11.969.907 </c:v>
                  </c:pt>
                  <c:pt idx="200">
                    <c:v>7.210 </c:v>
                  </c:pt>
                  <c:pt idx="201">
                    <c:v>4.867 </c:v>
                  </c:pt>
                  <c:pt idx="202">
                    <c:v>720 </c:v>
                  </c:pt>
                  <c:pt idx="203">
                    <c:v>49.235 </c:v>
                  </c:pt>
                  <c:pt idx="204">
                    <c:v>4.572.320 </c:v>
                  </c:pt>
                  <c:pt idx="205">
                    <c:v>8.750 </c:v>
                  </c:pt>
                  <c:pt idx="206">
                    <c:v>240 </c:v>
                  </c:pt>
                  <c:pt idx="207">
                    <c:v>13.591 </c:v>
                  </c:pt>
                  <c:pt idx="208">
                    <c:v>25.034 </c:v>
                  </c:pt>
                  <c:pt idx="209">
                    <c:v>62 </c:v>
                  </c:pt>
                  <c:pt idx="210">
                    <c:v>11.287 </c:v>
                  </c:pt>
                  <c:pt idx="211">
                    <c:v>104.650 </c:v>
                  </c:pt>
                  <c:pt idx="212">
                    <c:v>54.884 </c:v>
                  </c:pt>
                  <c:pt idx="213">
                    <c:v>49.500 </c:v>
                  </c:pt>
                  <c:pt idx="214">
                    <c:v>467 </c:v>
                  </c:pt>
                  <c:pt idx="215">
                    <c:v>2.400 </c:v>
                  </c:pt>
                  <c:pt idx="216">
                    <c:v>82.203 </c:v>
                  </c:pt>
                  <c:pt idx="217">
                    <c:v>10 </c:v>
                  </c:pt>
                  <c:pt idx="219">
                    <c:v>204.415 </c:v>
                  </c:pt>
                  <c:pt idx="220">
                    <c:v>17.265 </c:v>
                  </c:pt>
                  <c:pt idx="221">
                    <c:v>98.160 </c:v>
                  </c:pt>
                  <c:pt idx="222">
                    <c:v>571 </c:v>
                  </c:pt>
                  <c:pt idx="223">
                    <c:v>9.676 </c:v>
                  </c:pt>
                  <c:pt idx="224">
                    <c:v>345.865 </c:v>
                  </c:pt>
                  <c:pt idx="225">
                    <c:v>2.653.820 </c:v>
                  </c:pt>
                  <c:pt idx="226">
                    <c:v>2.521.363 </c:v>
                  </c:pt>
                  <c:pt idx="227">
                    <c:v>756.000 </c:v>
                  </c:pt>
                  <c:pt idx="228">
                    <c:v>213.640 </c:v>
                  </c:pt>
                  <c:pt idx="229">
                    <c:v>33.994 </c:v>
                  </c:pt>
                  <c:pt idx="230">
                    <c:v>20.000 </c:v>
                  </c:pt>
                  <c:pt idx="231">
                    <c:v>547.947 </c:v>
                  </c:pt>
                  <c:pt idx="232">
                    <c:v>243.750 </c:v>
                  </c:pt>
                  <c:pt idx="233">
                    <c:v>101.640 </c:v>
                  </c:pt>
                  <c:pt idx="234">
                    <c:v>1.152.000 </c:v>
                  </c:pt>
                  <c:pt idx="235">
                    <c:v>1.192.108 </c:v>
                  </c:pt>
                  <c:pt idx="236">
                    <c:v>141.151 </c:v>
                  </c:pt>
                  <c:pt idx="237">
                    <c:v>142.978 </c:v>
                  </c:pt>
                  <c:pt idx="238">
                    <c:v>43.660 </c:v>
                  </c:pt>
                  <c:pt idx="239">
                    <c:v>192.529 </c:v>
                  </c:pt>
                  <c:pt idx="240">
                    <c:v>2.217.120 </c:v>
                  </c:pt>
                  <c:pt idx="241">
                    <c:v>299.750 </c:v>
                  </c:pt>
                  <c:pt idx="242">
                    <c:v>7.040 </c:v>
                  </c:pt>
                  <c:pt idx="243">
                    <c:v>16.263 </c:v>
                  </c:pt>
                  <c:pt idx="244">
                    <c:v>15.600 </c:v>
                  </c:pt>
                  <c:pt idx="245">
                    <c:v>34.390 </c:v>
                  </c:pt>
                  <c:pt idx="246">
                    <c:v>133.960 </c:v>
                  </c:pt>
                  <c:pt idx="247">
                    <c:v>17.050 </c:v>
                  </c:pt>
                  <c:pt idx="248">
                    <c:v>16.656 </c:v>
                  </c:pt>
                  <c:pt idx="250">
                    <c:v>37.124 </c:v>
                  </c:pt>
                  <c:pt idx="251">
                    <c:v>15.000 </c:v>
                  </c:pt>
                  <c:pt idx="252">
                    <c:v>3.083 </c:v>
                  </c:pt>
                  <c:pt idx="253">
                    <c:v>1.007 </c:v>
                  </c:pt>
                  <c:pt idx="254">
                    <c:v>17 </c:v>
                  </c:pt>
                  <c:pt idx="255">
                    <c:v>4.311 </c:v>
                  </c:pt>
                  <c:pt idx="256">
                    <c:v>2.168 </c:v>
                  </c:pt>
                  <c:pt idx="257">
                    <c:v>26.203 </c:v>
                  </c:pt>
                  <c:pt idx="258">
                    <c:v>1.026 </c:v>
                  </c:pt>
                  <c:pt idx="259">
                    <c:v>1.608 </c:v>
                  </c:pt>
                  <c:pt idx="260">
                    <c:v>172 </c:v>
                  </c:pt>
                  <c:pt idx="261">
                    <c:v>119 </c:v>
                  </c:pt>
                  <c:pt idx="262">
                    <c:v>274 </c:v>
                  </c:pt>
                  <c:pt idx="263">
                    <c:v>214 </c:v>
                  </c:pt>
                  <c:pt idx="264">
                    <c:v>400 </c:v>
                  </c:pt>
                  <c:pt idx="265">
                    <c:v>215 </c:v>
                  </c:pt>
                  <c:pt idx="266">
                    <c:v>10.280 </c:v>
                  </c:pt>
                  <c:pt idx="267">
                    <c:v>12.220 </c:v>
                  </c:pt>
                  <c:pt idx="268">
                    <c:v>15.000 </c:v>
                  </c:pt>
                  <c:pt idx="269">
                    <c:v>2.121 </c:v>
                  </c:pt>
                  <c:pt idx="270">
                    <c:v>31.090 </c:v>
                  </c:pt>
                  <c:pt idx="271">
                    <c:v>49.906 </c:v>
                  </c:pt>
                  <c:pt idx="272">
                    <c:v>190 </c:v>
                  </c:pt>
                  <c:pt idx="273">
                    <c:v>13.200 </c:v>
                  </c:pt>
                  <c:pt idx="274">
                    <c:v>14.400 </c:v>
                  </c:pt>
                  <c:pt idx="275">
                    <c:v>1.262 </c:v>
                  </c:pt>
                  <c:pt idx="276">
                    <c:v>2.544 </c:v>
                  </c:pt>
                  <c:pt idx="277">
                    <c:v>8.400 </c:v>
                  </c:pt>
                  <c:pt idx="278">
                    <c:v>1.541 </c:v>
                  </c:pt>
                  <c:pt idx="279">
                    <c:v>270 </c:v>
                  </c:pt>
                  <c:pt idx="280">
                    <c:v>23.725 </c:v>
                  </c:pt>
                  <c:pt idx="281">
                    <c:v>11.160 </c:v>
                  </c:pt>
                  <c:pt idx="282">
                    <c:v>337 </c:v>
                  </c:pt>
                  <c:pt idx="283">
                    <c:v>4.875 </c:v>
                  </c:pt>
                  <c:pt idx="284">
                    <c:v>3.500 </c:v>
                  </c:pt>
                  <c:pt idx="285">
                    <c:v>480 </c:v>
                  </c:pt>
                  <c:pt idx="286">
                    <c:v>11.932 </c:v>
                  </c:pt>
                  <c:pt idx="287">
                    <c:v>25.407 </c:v>
                  </c:pt>
                  <c:pt idx="288">
                    <c:v>350 </c:v>
                  </c:pt>
                  <c:pt idx="289">
                    <c:v>14.901 </c:v>
                  </c:pt>
                  <c:pt idx="290">
                    <c:v>22.940 </c:v>
                  </c:pt>
                  <c:pt idx="291">
                    <c:v>4.805 </c:v>
                  </c:pt>
                  <c:pt idx="292">
                    <c:v>1.000 </c:v>
                  </c:pt>
                  <c:pt idx="293">
                    <c:v>8.251 </c:v>
                  </c:pt>
                  <c:pt idx="294">
                    <c:v>19.362 </c:v>
                  </c:pt>
                  <c:pt idx="295">
                    <c:v>22.050 </c:v>
                  </c:pt>
                  <c:pt idx="296">
                    <c:v>3.450 </c:v>
                  </c:pt>
                  <c:pt idx="297">
                    <c:v>4.550 </c:v>
                  </c:pt>
                  <c:pt idx="298">
                    <c:v>1.513 </c:v>
                  </c:pt>
                  <c:pt idx="299">
                    <c:v>4.199 </c:v>
                  </c:pt>
                  <c:pt idx="300">
                    <c:v>1.280 </c:v>
                  </c:pt>
                  <c:pt idx="301">
                    <c:v>16.627 </c:v>
                  </c:pt>
                  <c:pt idx="302">
                    <c:v>4.230 </c:v>
                  </c:pt>
                  <c:pt idx="303">
                    <c:v>47.476 </c:v>
                  </c:pt>
                  <c:pt idx="304">
                    <c:v>1.389 </c:v>
                  </c:pt>
                  <c:pt idx="305">
                    <c:v>2.200 </c:v>
                  </c:pt>
                  <c:pt idx="306">
                    <c:v>2.920 </c:v>
                  </c:pt>
                  <c:pt idx="307">
                    <c:v>20.539 </c:v>
                  </c:pt>
                  <c:pt idx="308">
                    <c:v>6.355 </c:v>
                  </c:pt>
                  <c:pt idx="309">
                    <c:v>1.404 </c:v>
                  </c:pt>
                  <c:pt idx="310">
                    <c:v>4.308 </c:v>
                  </c:pt>
                  <c:pt idx="311">
                    <c:v>39.490 </c:v>
                  </c:pt>
                  <c:pt idx="312">
                    <c:v>6.370 </c:v>
                  </c:pt>
                  <c:pt idx="313">
                    <c:v>821 </c:v>
                  </c:pt>
                  <c:pt idx="314">
                    <c:v>3.125 </c:v>
                  </c:pt>
                  <c:pt idx="315">
                    <c:v>5.335 </c:v>
                  </c:pt>
                  <c:pt idx="316">
                    <c:v>18.000 </c:v>
                  </c:pt>
                  <c:pt idx="317">
                    <c:v>4.200 </c:v>
                  </c:pt>
                  <c:pt idx="318">
                    <c:v>31.780 </c:v>
                  </c:pt>
                  <c:pt idx="319">
                    <c:v>7.625 </c:v>
                  </c:pt>
                  <c:pt idx="320">
                    <c:v>27.465 </c:v>
                  </c:pt>
                  <c:pt idx="321">
                    <c:v>2.387 </c:v>
                  </c:pt>
                  <c:pt idx="322">
                    <c:v>6 </c:v>
                  </c:pt>
                  <c:pt idx="323">
                    <c:v>1.800 </c:v>
                  </c:pt>
                  <c:pt idx="324">
                    <c:v>45</c:v>
                  </c:pt>
                  <c:pt idx="325">
                    <c:v>0</c:v>
                  </c:pt>
                  <c:pt idx="326">
                    <c:v>902</c:v>
                  </c:pt>
                  <c:pt idx="327">
                    <c:v>1.626 </c:v>
                  </c:pt>
                  <c:pt idx="328">
                    <c:v>635 </c:v>
                  </c:pt>
                  <c:pt idx="329">
                    <c:v>1.987 </c:v>
                  </c:pt>
                  <c:pt idx="330">
                    <c:v>680 </c:v>
                  </c:pt>
                  <c:pt idx="331">
                    <c:v>178 </c:v>
                  </c:pt>
                  <c:pt idx="332">
                    <c:v>600 </c:v>
                  </c:pt>
                  <c:pt idx="333">
                    <c:v>1.368 </c:v>
                  </c:pt>
                  <c:pt idx="334">
                    <c:v>2.700 </c:v>
                  </c:pt>
                  <c:pt idx="335">
                    <c:v>18.355 </c:v>
                  </c:pt>
                  <c:pt idx="337">
                    <c:v>136.363 </c:v>
                  </c:pt>
                  <c:pt idx="338">
                    <c:v>20.670 </c:v>
                  </c:pt>
                  <c:pt idx="339">
                    <c:v>1.008 </c:v>
                  </c:pt>
                  <c:pt idx="340">
                    <c:v>5.940 </c:v>
                  </c:pt>
                  <c:pt idx="341">
                    <c:v>987 </c:v>
                  </c:pt>
                  <c:pt idx="342">
                    <c:v>1.550 </c:v>
                  </c:pt>
                  <c:pt idx="343">
                    <c:v>105.995 </c:v>
                  </c:pt>
                  <c:pt idx="345">
                    <c:v>2.540 </c:v>
                  </c:pt>
                  <c:pt idx="346">
                    <c:v>102.378 </c:v>
                  </c:pt>
                  <c:pt idx="347">
                    <c:v>140.070 </c:v>
                  </c:pt>
                  <c:pt idx="348">
                    <c:v>220.962 </c:v>
                  </c:pt>
                  <c:pt idx="349">
                    <c:v>172.500 </c:v>
                  </c:pt>
                  <c:pt idx="350">
                    <c:v>38.684 </c:v>
                  </c:pt>
                  <c:pt idx="351">
                    <c:v>336.480 </c:v>
                  </c:pt>
                  <c:pt idx="352">
                    <c:v>117.369 </c:v>
                  </c:pt>
                  <c:pt idx="353">
                    <c:v>38.400 </c:v>
                  </c:pt>
                  <c:pt idx="354">
                    <c:v>96.798 </c:v>
                  </c:pt>
                  <c:pt idx="355">
                    <c:v>107.800 </c:v>
                  </c:pt>
                  <c:pt idx="356">
                    <c:v>109.729 </c:v>
                  </c:pt>
                  <c:pt idx="357">
                    <c:v>119.000 </c:v>
                  </c:pt>
                  <c:pt idx="358">
                    <c:v>12.949 </c:v>
                  </c:pt>
                  <c:pt idx="359">
                    <c:v>203 </c:v>
                  </c:pt>
                  <c:pt idx="360">
                    <c:v>240.335 </c:v>
                  </c:pt>
                  <c:pt idx="361">
                    <c:v>97.820 </c:v>
                  </c:pt>
                  <c:pt idx="362">
                    <c:v>308.788 </c:v>
                  </c:pt>
                  <c:pt idx="363">
                    <c:v>19.075 </c:v>
                  </c:pt>
                  <c:pt idx="364">
                    <c:v>716 </c:v>
                  </c:pt>
                  <c:pt idx="365">
                    <c:v>16.100 </c:v>
                  </c:pt>
                  <c:pt idx="366">
                    <c:v>105 </c:v>
                  </c:pt>
                  <c:pt idx="367">
                    <c:v>998 </c:v>
                  </c:pt>
                  <c:pt idx="368">
                    <c:v>11.578 </c:v>
                  </c:pt>
                  <c:pt idx="369">
                    <c:v>1.250 </c:v>
                  </c:pt>
                  <c:pt idx="370">
                    <c:v>233 </c:v>
                  </c:pt>
                  <c:pt idx="371">
                    <c:v>520 </c:v>
                  </c:pt>
                  <c:pt idx="372">
                    <c:v>4.830 </c:v>
                  </c:pt>
                  <c:pt idx="373">
                    <c:v>2.623 </c:v>
                  </c:pt>
                  <c:pt idx="374">
                    <c:v>80 </c:v>
                  </c:pt>
                  <c:pt idx="375">
                    <c:v>122 </c:v>
                  </c:pt>
                  <c:pt idx="376">
                    <c:v>28 </c:v>
                  </c:pt>
                  <c:pt idx="377">
                    <c:v>180 </c:v>
                  </c:pt>
                  <c:pt idx="378">
                    <c:v>200 </c:v>
                  </c:pt>
                  <c:pt idx="379">
                    <c:v>155 </c:v>
                  </c:pt>
                  <c:pt idx="380">
                    <c:v>140 </c:v>
                  </c:pt>
                  <c:pt idx="381">
                    <c:v>1.200 </c:v>
                  </c:pt>
                  <c:pt idx="382">
                    <c:v>32.523 </c:v>
                  </c:pt>
                  <c:pt idx="383">
                    <c:v>355 </c:v>
                  </c:pt>
                  <c:pt idx="384">
                    <c:v>59.620 </c:v>
                  </c:pt>
                  <c:pt idx="385">
                    <c:v>22.425 </c:v>
                  </c:pt>
                  <c:pt idx="386">
                    <c:v>1.995 </c:v>
                  </c:pt>
                  <c:pt idx="387">
                    <c:v>37 </c:v>
                  </c:pt>
                  <c:pt idx="388">
                    <c:v>5.064 </c:v>
                  </c:pt>
                  <c:pt idx="389">
                    <c:v>504 </c:v>
                  </c:pt>
                  <c:pt idx="390">
                    <c:v>3.172 </c:v>
                  </c:pt>
                  <c:pt idx="391">
                    <c:v>2.160 </c:v>
                  </c:pt>
                  <c:pt idx="392">
                    <c:v>304 </c:v>
                  </c:pt>
                  <c:pt idx="393">
                    <c:v>1.968 </c:v>
                  </c:pt>
                  <c:pt idx="394">
                    <c:v>5.257 </c:v>
                  </c:pt>
                  <c:pt idx="395">
                    <c:v>136 </c:v>
                  </c:pt>
                  <c:pt idx="396">
                    <c:v>31.224 </c:v>
                  </c:pt>
                  <c:pt idx="397">
                    <c:v>21.058 </c:v>
                  </c:pt>
                  <c:pt idx="398">
                    <c:v>42.042 </c:v>
                  </c:pt>
                  <c:pt idx="399">
                    <c:v>50.000 </c:v>
                  </c:pt>
                  <c:pt idx="400">
                    <c:v>456 </c:v>
                  </c:pt>
                  <c:pt idx="401">
                    <c:v>13.172 </c:v>
                  </c:pt>
                  <c:pt idx="402">
                    <c:v>16.279 </c:v>
                  </c:pt>
                  <c:pt idx="403">
                    <c:v>385 </c:v>
                  </c:pt>
                  <c:pt idx="404">
                    <c:v>452 </c:v>
                  </c:pt>
                  <c:pt idx="405">
                    <c:v>9 </c:v>
                  </c:pt>
                  <c:pt idx="406">
                    <c:v>277 </c:v>
                  </c:pt>
                  <c:pt idx="407">
                    <c:v>38.550 </c:v>
                  </c:pt>
                  <c:pt idx="408">
                    <c:v>9.168 </c:v>
                  </c:pt>
                  <c:pt idx="409">
                    <c:v>84.165 </c:v>
                  </c:pt>
                  <c:pt idx="410">
                    <c:v>68 </c:v>
                  </c:pt>
                  <c:pt idx="411">
                    <c:v>24.500 </c:v>
                  </c:pt>
                  <c:pt idx="412">
                    <c:v>40 </c:v>
                  </c:pt>
                  <c:pt idx="413">
                    <c:v>46 </c:v>
                  </c:pt>
                  <c:pt idx="414">
                    <c:v>56 </c:v>
                  </c:pt>
                  <c:pt idx="415">
                    <c:v>84 </c:v>
                  </c:pt>
                  <c:pt idx="416">
                    <c:v>9 </c:v>
                  </c:pt>
                  <c:pt idx="417">
                    <c:v>24 </c:v>
                  </c:pt>
                  <c:pt idx="418">
                    <c:v>121 </c:v>
                  </c:pt>
                  <c:pt idx="419">
                    <c:v>52 </c:v>
                  </c:pt>
                  <c:pt idx="420">
                    <c:v>450 </c:v>
                  </c:pt>
                  <c:pt idx="421">
                    <c:v>77 </c:v>
                  </c:pt>
                  <c:pt idx="422">
                    <c:v>5.353 </c:v>
                  </c:pt>
                  <c:pt idx="423">
                    <c:v>24 </c:v>
                  </c:pt>
                  <c:pt idx="424">
                    <c:v>17 </c:v>
                  </c:pt>
                  <c:pt idx="425">
                    <c:v>494 </c:v>
                  </c:pt>
                  <c:pt idx="426">
                    <c:v>2.303 </c:v>
                  </c:pt>
                  <c:pt idx="427">
                    <c:v>9 </c:v>
                  </c:pt>
                  <c:pt idx="428">
                    <c:v>25 </c:v>
                  </c:pt>
                  <c:pt idx="430">
                    <c:v>92 </c:v>
                  </c:pt>
                  <c:pt idx="431">
                    <c:v>113 </c:v>
                  </c:pt>
                  <c:pt idx="432">
                    <c:v>44 </c:v>
                  </c:pt>
                  <c:pt idx="433">
                    <c:v>149 </c:v>
                  </c:pt>
                  <c:pt idx="434">
                    <c:v>94 </c:v>
                  </c:pt>
                  <c:pt idx="435">
                    <c:v>26 </c:v>
                  </c:pt>
                  <c:pt idx="436">
                    <c:v>473 </c:v>
                  </c:pt>
                  <c:pt idx="437">
                    <c:v>203 </c:v>
                  </c:pt>
                  <c:pt idx="438">
                    <c:v>140 </c:v>
                  </c:pt>
                  <c:pt idx="439">
                    <c:v>10 </c:v>
                  </c:pt>
                  <c:pt idx="440">
                    <c:v>30 </c:v>
                  </c:pt>
                  <c:pt idx="441">
                    <c:v>138 </c:v>
                  </c:pt>
                  <c:pt idx="442">
                    <c:v>217 </c:v>
                  </c:pt>
                  <c:pt idx="443">
                    <c:v>20 </c:v>
                  </c:pt>
                  <c:pt idx="444">
                    <c:v>400 </c:v>
                  </c:pt>
                  <c:pt idx="445">
                    <c:v>244 </c:v>
                  </c:pt>
                  <c:pt idx="446">
                    <c:v>1.510 </c:v>
                  </c:pt>
                  <c:pt idx="447">
                    <c:v>259 </c:v>
                  </c:pt>
                  <c:pt idx="448">
                    <c:v>98 </c:v>
                  </c:pt>
                  <c:pt idx="449">
                    <c:v>9.860 </c:v>
                  </c:pt>
                  <c:pt idx="450">
                    <c:v>110.233 </c:v>
                  </c:pt>
                  <c:pt idx="451">
                    <c:v>15 </c:v>
                  </c:pt>
                  <c:pt idx="452">
                    <c:v>11.151 </c:v>
                  </c:pt>
                  <c:pt idx="453">
                    <c:v>195.347 </c:v>
                  </c:pt>
                  <c:pt idx="454">
                    <c:v>464 </c:v>
                  </c:pt>
                  <c:pt idx="455">
                    <c:v>162.360 </c:v>
                  </c:pt>
                  <c:pt idx="456">
                    <c:v>21.580 </c:v>
                  </c:pt>
                  <c:pt idx="457">
                    <c:v>67 </c:v>
                  </c:pt>
                  <c:pt idx="458">
                    <c:v>88.200 </c:v>
                  </c:pt>
                  <c:pt idx="459">
                    <c:v>1.581 </c:v>
                  </c:pt>
                  <c:pt idx="460">
                    <c:v>74.060 </c:v>
                  </c:pt>
                  <c:pt idx="461">
                    <c:v>40.500 </c:v>
                  </c:pt>
                  <c:pt idx="462">
                    <c:v>48.600 </c:v>
                  </c:pt>
                  <c:pt idx="463">
                    <c:v>78.337 </c:v>
                  </c:pt>
                  <c:pt idx="464">
                    <c:v>73.864 </c:v>
                  </c:pt>
                  <c:pt idx="465">
                    <c:v>32.320 </c:v>
                  </c:pt>
                  <c:pt idx="466">
                    <c:v>220.821 </c:v>
                  </c:pt>
                  <c:pt idx="467">
                    <c:v>196.184 </c:v>
                  </c:pt>
                  <c:pt idx="468">
                    <c:v>523.423 </c:v>
                  </c:pt>
                  <c:pt idx="469">
                    <c:v>189.000 </c:v>
                  </c:pt>
                  <c:pt idx="470">
                    <c:v>19.500 </c:v>
                  </c:pt>
                  <c:pt idx="471">
                    <c:v>105.300 </c:v>
                  </c:pt>
                  <c:pt idx="472">
                    <c:v>106.200 </c:v>
                  </c:pt>
                  <c:pt idx="473">
                    <c:v>47.500 </c:v>
                  </c:pt>
                  <c:pt idx="474">
                    <c:v>1.426 </c:v>
                  </c:pt>
                  <c:pt idx="475">
                    <c:v>322 </c:v>
                  </c:pt>
                  <c:pt idx="476">
                    <c:v>3.382 </c:v>
                  </c:pt>
                  <c:pt idx="477">
                    <c:v>323.763 </c:v>
                  </c:pt>
                  <c:pt idx="478">
                    <c:v>104.699 </c:v>
                  </c:pt>
                  <c:pt idx="479">
                    <c:v>739.753 </c:v>
                  </c:pt>
                  <c:pt idx="480">
                    <c:v>18.740 </c:v>
                  </c:pt>
                  <c:pt idx="481">
                    <c:v>859 </c:v>
                  </c:pt>
                  <c:pt idx="482">
                    <c:v>89.208 </c:v>
                  </c:pt>
                  <c:pt idx="483">
                    <c:v>505.440 </c:v>
                  </c:pt>
                  <c:pt idx="484">
                    <c:v>2.440.508 </c:v>
                  </c:pt>
                  <c:pt idx="485">
                    <c:v>2.084.346 </c:v>
                  </c:pt>
                  <c:pt idx="486">
                    <c:v>1.062.060 </c:v>
                  </c:pt>
                  <c:pt idx="487">
                    <c:v>519.611 </c:v>
                  </c:pt>
                  <c:pt idx="488">
                    <c:v>1.057.818 </c:v>
                  </c:pt>
                  <c:pt idx="489">
                    <c:v>1.334.611 </c:v>
                  </c:pt>
                  <c:pt idx="490">
                    <c:v>819.000 </c:v>
                  </c:pt>
                  <c:pt idx="491">
                    <c:v>647.500 </c:v>
                  </c:pt>
                  <c:pt idx="492">
                    <c:v>600.724 </c:v>
                  </c:pt>
                  <c:pt idx="493">
                    <c:v>733.086 </c:v>
                  </c:pt>
                  <c:pt idx="494">
                    <c:v>1.206.000 </c:v>
                  </c:pt>
                  <c:pt idx="495">
                    <c:v>930.250 </c:v>
                  </c:pt>
                  <c:pt idx="496">
                    <c:v>161.302 </c:v>
                  </c:pt>
                  <c:pt idx="497">
                    <c:v>1.338.980 </c:v>
                  </c:pt>
                  <c:pt idx="498">
                    <c:v>784.890 </c:v>
                  </c:pt>
                  <c:pt idx="499">
                    <c:v>2.289.084 </c:v>
                  </c:pt>
                  <c:pt idx="500">
                    <c:v>1.646.855 </c:v>
                  </c:pt>
                  <c:pt idx="501">
                    <c:v>516.247 </c:v>
                  </c:pt>
                  <c:pt idx="502">
                    <c:v>434.474 </c:v>
                  </c:pt>
                  <c:pt idx="503">
                    <c:v>15.300 </c:v>
                  </c:pt>
                  <c:pt idx="504">
                    <c:v>1.040 </c:v>
                  </c:pt>
                  <c:pt idx="505">
                    <c:v>4.451 </c:v>
                  </c:pt>
                  <c:pt idx="506">
                    <c:v>11.502 </c:v>
                  </c:pt>
                  <c:pt idx="507">
                    <c:v>19.683 </c:v>
                  </c:pt>
                  <c:pt idx="508">
                    <c:v>3.417 </c:v>
                  </c:pt>
                  <c:pt idx="509">
                    <c:v>9.438 </c:v>
                  </c:pt>
                  <c:pt idx="510">
                    <c:v>1.125 </c:v>
                  </c:pt>
                  <c:pt idx="511">
                    <c:v>27.300 </c:v>
                  </c:pt>
                  <c:pt idx="512">
                    <c:v>12.915 </c:v>
                  </c:pt>
                  <c:pt idx="513">
                    <c:v>663 </c:v>
                  </c:pt>
                  <c:pt idx="514">
                    <c:v>4.114 </c:v>
                  </c:pt>
                  <c:pt idx="515">
                    <c:v>3.831 </c:v>
                  </c:pt>
                  <c:pt idx="516">
                    <c:v>397 </c:v>
                  </c:pt>
                  <c:pt idx="517">
                    <c:v>2.400 </c:v>
                  </c:pt>
                  <c:pt idx="518">
                    <c:v>15.090 </c:v>
                  </c:pt>
                  <c:pt idx="519">
                    <c:v>34.664 </c:v>
                  </c:pt>
                  <c:pt idx="520">
                    <c:v>2.900 </c:v>
                  </c:pt>
                  <c:pt idx="521">
                    <c:v>600 </c:v>
                  </c:pt>
                  <c:pt idx="522">
                    <c:v>2.000 </c:v>
                  </c:pt>
                  <c:pt idx="523">
                    <c:v>6.011 </c:v>
                  </c:pt>
                  <c:pt idx="524">
                    <c:v>376.145 </c:v>
                  </c:pt>
                  <c:pt idx="525">
                    <c:v>30.172 </c:v>
                  </c:pt>
                  <c:pt idx="526">
                    <c:v>4.184 </c:v>
                  </c:pt>
                  <c:pt idx="527">
                    <c:v>122.596 </c:v>
                  </c:pt>
                  <c:pt idx="528">
                    <c:v>31.664 </c:v>
                  </c:pt>
                  <c:pt idx="529">
                    <c:v>24.544 </c:v>
                  </c:pt>
                  <c:pt idx="530">
                    <c:v>10.312 </c:v>
                  </c:pt>
                  <c:pt idx="531">
                    <c:v>8.820 </c:v>
                  </c:pt>
                  <c:pt idx="532">
                    <c:v>32.292 </c:v>
                  </c:pt>
                  <c:pt idx="533">
                    <c:v>32.854 </c:v>
                  </c:pt>
                  <c:pt idx="534">
                    <c:v>41.960 </c:v>
                  </c:pt>
                  <c:pt idx="535">
                    <c:v>317.212 </c:v>
                  </c:pt>
                  <c:pt idx="536">
                    <c:v>16.785 </c:v>
                  </c:pt>
                  <c:pt idx="537">
                    <c:v>1.444.872 </c:v>
                  </c:pt>
                  <c:pt idx="538">
                    <c:v>22.055 </c:v>
                  </c:pt>
                  <c:pt idx="539">
                    <c:v>12.270 </c:v>
                  </c:pt>
                  <c:pt idx="540">
                    <c:v>23.301 </c:v>
                  </c:pt>
                  <c:pt idx="541">
                    <c:v>151.665 </c:v>
                  </c:pt>
                  <c:pt idx="542">
                    <c:v>1.555.203 </c:v>
                  </c:pt>
                  <c:pt idx="543">
                    <c:v>12.040 </c:v>
                  </c:pt>
                  <c:pt idx="544">
                    <c:v>669 </c:v>
                  </c:pt>
                  <c:pt idx="545">
                    <c:v>190 </c:v>
                  </c:pt>
                  <c:pt idx="546">
                    <c:v>3.400 </c:v>
                  </c:pt>
                  <c:pt idx="547">
                    <c:v>26.970 </c:v>
                  </c:pt>
                  <c:pt idx="548">
                    <c:v>2.580 </c:v>
                  </c:pt>
                  <c:pt idx="549">
                    <c:v>18.279 </c:v>
                  </c:pt>
                  <c:pt idx="550">
                    <c:v>56.350 </c:v>
                  </c:pt>
                  <c:pt idx="551">
                    <c:v>73 </c:v>
                  </c:pt>
                  <c:pt idx="552">
                    <c:v>3.682 </c:v>
                  </c:pt>
                  <c:pt idx="553">
                    <c:v>255 </c:v>
                  </c:pt>
                  <c:pt idx="554">
                    <c:v>282 </c:v>
                  </c:pt>
                  <c:pt idx="555">
                    <c:v>64.294 </c:v>
                  </c:pt>
                  <c:pt idx="556">
                    <c:v>1.190 </c:v>
                  </c:pt>
                  <c:pt idx="557">
                    <c:v>32 </c:v>
                  </c:pt>
                  <c:pt idx="558">
                    <c:v>18.810 </c:v>
                  </c:pt>
                  <c:pt idx="559">
                    <c:v>1.067.024 </c:v>
                  </c:pt>
                  <c:pt idx="560">
                    <c:v>1.756.926 </c:v>
                  </c:pt>
                  <c:pt idx="561">
                    <c:v>24.610 </c:v>
                  </c:pt>
                  <c:pt idx="562">
                    <c:v>2.464.847 </c:v>
                  </c:pt>
                  <c:pt idx="563">
                    <c:v>24.139 </c:v>
                  </c:pt>
                  <c:pt idx="564">
                    <c:v>23.654 </c:v>
                  </c:pt>
                  <c:pt idx="565">
                    <c:v>3.535 </c:v>
                  </c:pt>
                  <c:pt idx="566">
                    <c:v>345.912 </c:v>
                  </c:pt>
                  <c:pt idx="567">
                    <c:v>2.676.948 </c:v>
                  </c:pt>
                  <c:pt idx="568">
                    <c:v>23.967 </c:v>
                  </c:pt>
                  <c:pt idx="569">
                    <c:v>4.275.000 </c:v>
                  </c:pt>
                  <c:pt idx="570">
                    <c:v>8.028.702 </c:v>
                  </c:pt>
                  <c:pt idx="571">
                    <c:v>11.790 </c:v>
                  </c:pt>
                  <c:pt idx="572">
                    <c:v>11.316.109 </c:v>
                  </c:pt>
                  <c:pt idx="573">
                    <c:v>8.800 </c:v>
                  </c:pt>
                  <c:pt idx="574">
                    <c:v>5.248 </c:v>
                  </c:pt>
                  <c:pt idx="575">
                    <c:v>722 </c:v>
                  </c:pt>
                  <c:pt idx="576">
                    <c:v>40.345 </c:v>
                  </c:pt>
                  <c:pt idx="577">
                    <c:v>4.638.059 </c:v>
                  </c:pt>
                  <c:pt idx="578">
                    <c:v>8.775 </c:v>
                  </c:pt>
                  <c:pt idx="579">
                    <c:v>16.375 </c:v>
                  </c:pt>
                  <c:pt idx="580">
                    <c:v>12.600 </c:v>
                  </c:pt>
                  <c:pt idx="581">
                    <c:v>41.919 </c:v>
                  </c:pt>
                  <c:pt idx="582">
                    <c:v>141.650 </c:v>
                  </c:pt>
                  <c:pt idx="583">
                    <c:v>14.400 </c:v>
                  </c:pt>
                  <c:pt idx="584">
                    <c:v>25.907 </c:v>
                  </c:pt>
                  <c:pt idx="585">
                    <c:v>855 </c:v>
                  </c:pt>
                  <c:pt idx="586">
                    <c:v>52.540 </c:v>
                  </c:pt>
                  <c:pt idx="587">
                    <c:v>16.875 </c:v>
                  </c:pt>
                  <c:pt idx="588">
                    <c:v>3.510 </c:v>
                  </c:pt>
                  <c:pt idx="589">
                    <c:v>1.291 </c:v>
                  </c:pt>
                  <c:pt idx="590">
                    <c:v>19 </c:v>
                  </c:pt>
                  <c:pt idx="591">
                    <c:v>5.211 </c:v>
                  </c:pt>
                  <c:pt idx="592">
                    <c:v>2.698 </c:v>
                  </c:pt>
                  <c:pt idx="593">
                    <c:v>25.739 </c:v>
                  </c:pt>
                  <c:pt idx="594">
                    <c:v>1.026 </c:v>
                  </c:pt>
                  <c:pt idx="595">
                    <c:v>1.859 </c:v>
                  </c:pt>
                  <c:pt idx="596">
                    <c:v>215 </c:v>
                  </c:pt>
                  <c:pt idx="597">
                    <c:v>112 </c:v>
                  </c:pt>
                  <c:pt idx="598">
                    <c:v>485 </c:v>
                  </c:pt>
                  <c:pt idx="599">
                    <c:v>449 </c:v>
                  </c:pt>
                  <c:pt idx="600">
                    <c:v>361 </c:v>
                  </c:pt>
                  <c:pt idx="601">
                    <c:v>13.920 </c:v>
                  </c:pt>
                  <c:pt idx="602">
                    <c:v>24.675 </c:v>
                  </c:pt>
                  <c:pt idx="603">
                    <c:v>76 </c:v>
                  </c:pt>
                  <c:pt idx="604">
                    <c:v>10.298 </c:v>
                  </c:pt>
                  <c:pt idx="605">
                    <c:v>61.079 </c:v>
                  </c:pt>
                  <c:pt idx="606">
                    <c:v>72.593 </c:v>
                  </c:pt>
                  <c:pt idx="607">
                    <c:v>22.200 </c:v>
                  </c:pt>
                  <c:pt idx="608">
                    <c:v>892 </c:v>
                  </c:pt>
                  <c:pt idx="609">
                    <c:v>3.383 </c:v>
                  </c:pt>
                  <c:pt idx="610">
                    <c:v>86.100 </c:v>
                  </c:pt>
                  <c:pt idx="611">
                    <c:v>8 </c:v>
                  </c:pt>
                  <c:pt idx="612">
                    <c:v>412 </c:v>
                  </c:pt>
                  <c:pt idx="613">
                    <c:v>132.386 </c:v>
                  </c:pt>
                  <c:pt idx="614">
                    <c:v>27.568 </c:v>
                  </c:pt>
                  <c:pt idx="615">
                    <c:v>106.114 </c:v>
                  </c:pt>
                  <c:pt idx="616">
                    <c:v>91 </c:v>
                  </c:pt>
                  <c:pt idx="617">
                    <c:v>8.100 </c:v>
                  </c:pt>
                  <c:pt idx="618">
                    <c:v>493.680 </c:v>
                  </c:pt>
                  <c:pt idx="619">
                    <c:v>2.655.000 </c:v>
                  </c:pt>
                  <c:pt idx="620">
                    <c:v>2.848.000 </c:v>
                  </c:pt>
                  <c:pt idx="621">
                    <c:v>1.139.500 </c:v>
                  </c:pt>
                  <c:pt idx="622">
                    <c:v>426.075 </c:v>
                  </c:pt>
                  <c:pt idx="623">
                    <c:v>37.275 </c:v>
                  </c:pt>
                  <c:pt idx="624">
                    <c:v>14.100 </c:v>
                  </c:pt>
                  <c:pt idx="625">
                    <c:v>630.000 </c:v>
                  </c:pt>
                  <c:pt idx="626">
                    <c:v>556.800 </c:v>
                  </c:pt>
                  <c:pt idx="627">
                    <c:v>124.800 </c:v>
                  </c:pt>
                  <c:pt idx="628">
                    <c:v>1.476.000 </c:v>
                  </c:pt>
                  <c:pt idx="629">
                    <c:v>1.450.000 </c:v>
                  </c:pt>
                  <c:pt idx="630">
                    <c:v>220.500 </c:v>
                  </c:pt>
                  <c:pt idx="631">
                    <c:v>293.599 </c:v>
                  </c:pt>
                  <c:pt idx="632">
                    <c:v>44.550 </c:v>
                  </c:pt>
                  <c:pt idx="633">
                    <c:v>203.050 </c:v>
                  </c:pt>
                  <c:pt idx="634">
                    <c:v>3.099.280 </c:v>
                  </c:pt>
                  <c:pt idx="635">
                    <c:v>490.361 </c:v>
                  </c:pt>
                  <c:pt idx="636">
                    <c:v>7.050 </c:v>
                  </c:pt>
                </c:lvl>
                <c:lvl>
                  <c:pt idx="6">
                    <c:v>100 </c:v>
                  </c:pt>
                  <c:pt idx="10">
                    <c:v>10 </c:v>
                  </c:pt>
                  <c:pt idx="31">
                    <c:v>121 </c:v>
                  </c:pt>
                  <c:pt idx="61">
                    <c:v>28 </c:v>
                  </c:pt>
                  <c:pt idx="72">
                    <c:v>50 </c:v>
                  </c:pt>
                  <c:pt idx="96">
                    <c:v>440 </c:v>
                  </c:pt>
                  <c:pt idx="107">
                    <c:v>150 </c:v>
                  </c:pt>
                  <c:pt idx="177">
                    <c:v>50 </c:v>
                  </c:pt>
                  <c:pt idx="183">
                    <c:v>30 </c:v>
                  </c:pt>
                  <c:pt idx="208">
                    <c:v>85 </c:v>
                  </c:pt>
                  <c:pt idx="212">
                    <c:v>3.300 </c:v>
                  </c:pt>
                  <c:pt idx="236">
                    <c:v>2.924 </c:v>
                  </c:pt>
                  <c:pt idx="241">
                    <c:v>1.750 </c:v>
                  </c:pt>
                  <c:pt idx="256">
                    <c:v>10 </c:v>
                  </c:pt>
                  <c:pt idx="303">
                    <c:v>340</c:v>
                  </c:pt>
                  <c:pt idx="308">
                    <c:v>50 </c:v>
                  </c:pt>
                  <c:pt idx="311">
                    <c:v>970 </c:v>
                  </c:pt>
                  <c:pt idx="320">
                    <c:v>720 </c:v>
                  </c:pt>
                  <c:pt idx="325">
                    <c:v>30</c:v>
                  </c:pt>
                  <c:pt idx="326">
                    <c:v>70</c:v>
                  </c:pt>
                  <c:pt idx="331">
                    <c:v>7 </c:v>
                  </c:pt>
                  <c:pt idx="343">
                    <c:v>1.030 </c:v>
                  </c:pt>
                  <c:pt idx="348">
                    <c:v>2.500 </c:v>
                  </c:pt>
                  <c:pt idx="351">
                    <c:v>1.700 </c:v>
                  </c:pt>
                  <c:pt idx="352">
                    <c:v>700 </c:v>
                  </c:pt>
                  <c:pt idx="356">
                    <c:v>3.050 </c:v>
                  </c:pt>
                  <c:pt idx="360">
                    <c:v>4.000 </c:v>
                  </c:pt>
                  <c:pt idx="362">
                    <c:v>7.600 </c:v>
                  </c:pt>
                  <c:pt idx="364">
                    <c:v>50 </c:v>
                  </c:pt>
                  <c:pt idx="368">
                    <c:v>250 </c:v>
                  </c:pt>
                  <c:pt idx="370">
                    <c:v>50 </c:v>
                  </c:pt>
                  <c:pt idx="379">
                    <c:v>56 </c:v>
                  </c:pt>
                  <c:pt idx="380">
                    <c:v>7 </c:v>
                  </c:pt>
                </c:lvl>
                <c:lvl>
                  <c:pt idx="0">
                    <c:v>100 </c:v>
                  </c:pt>
                  <c:pt idx="1">
                    <c:v>1.630 </c:v>
                  </c:pt>
                  <c:pt idx="2">
                    <c:v>1.811 </c:v>
                  </c:pt>
                  <c:pt idx="3">
                    <c:v>120 </c:v>
                  </c:pt>
                  <c:pt idx="4">
                    <c:v>10.510 </c:v>
                  </c:pt>
                  <c:pt idx="5">
                    <c:v>3.260 </c:v>
                  </c:pt>
                  <c:pt idx="6">
                    <c:v>12.990 </c:v>
                  </c:pt>
                  <c:pt idx="7">
                    <c:v>15.000 </c:v>
                  </c:pt>
                  <c:pt idx="8">
                    <c:v>300 </c:v>
                  </c:pt>
                  <c:pt idx="9">
                    <c:v>6.900 </c:v>
                  </c:pt>
                  <c:pt idx="10">
                    <c:v>2.150 </c:v>
                  </c:pt>
                  <c:pt idx="11">
                    <c:v>350 </c:v>
                  </c:pt>
                  <c:pt idx="12">
                    <c:v>64 </c:v>
                  </c:pt>
                  <c:pt idx="13">
                    <c:v>10 </c:v>
                  </c:pt>
                  <c:pt idx="14">
                    <c:v>110 </c:v>
                  </c:pt>
                  <c:pt idx="15">
                    <c:v>6.925 </c:v>
                  </c:pt>
                  <c:pt idx="16">
                    <c:v>3.800 </c:v>
                  </c:pt>
                  <c:pt idx="17">
                    <c:v>27.730 </c:v>
                  </c:pt>
                  <c:pt idx="18">
                    <c:v>27 </c:v>
                  </c:pt>
                  <c:pt idx="20">
                    <c:v>14.000 </c:v>
                  </c:pt>
                  <c:pt idx="21">
                    <c:v>17 </c:v>
                  </c:pt>
                  <c:pt idx="22">
                    <c:v>24 </c:v>
                  </c:pt>
                  <c:pt idx="23">
                    <c:v>36 </c:v>
                  </c:pt>
                  <c:pt idx="24">
                    <c:v>45 </c:v>
                  </c:pt>
                  <c:pt idx="25">
                    <c:v>8 </c:v>
                  </c:pt>
                  <c:pt idx="26">
                    <c:v>13 </c:v>
                  </c:pt>
                  <c:pt idx="27">
                    <c:v>56 </c:v>
                  </c:pt>
                  <c:pt idx="28">
                    <c:v>35 </c:v>
                  </c:pt>
                  <c:pt idx="29">
                    <c:v>40 </c:v>
                  </c:pt>
                  <c:pt idx="30">
                    <c:v>43 </c:v>
                  </c:pt>
                  <c:pt idx="31">
                    <c:v>2.116 </c:v>
                  </c:pt>
                  <c:pt idx="32">
                    <c:v>23 </c:v>
                  </c:pt>
                  <c:pt idx="33">
                    <c:v>11 </c:v>
                  </c:pt>
                  <c:pt idx="34">
                    <c:v>112 </c:v>
                  </c:pt>
                  <c:pt idx="35">
                    <c:v>110 </c:v>
                  </c:pt>
                  <c:pt idx="36">
                    <c:v>9 </c:v>
                  </c:pt>
                  <c:pt idx="37">
                    <c:v>20 </c:v>
                  </c:pt>
                  <c:pt idx="38">
                    <c:v>5 </c:v>
                  </c:pt>
                  <c:pt idx="39">
                    <c:v>40 </c:v>
                  </c:pt>
                  <c:pt idx="40">
                    <c:v>65 </c:v>
                  </c:pt>
                  <c:pt idx="41">
                    <c:v>27 </c:v>
                  </c:pt>
                  <c:pt idx="42">
                    <c:v>63 </c:v>
                  </c:pt>
                  <c:pt idx="43">
                    <c:v>64 </c:v>
                  </c:pt>
                  <c:pt idx="44">
                    <c:v>16 </c:v>
                  </c:pt>
                  <c:pt idx="45">
                    <c:v>292 </c:v>
                  </c:pt>
                  <c:pt idx="46">
                    <c:v>110 </c:v>
                  </c:pt>
                  <c:pt idx="47">
                    <c:v>70 </c:v>
                  </c:pt>
                  <c:pt idx="48">
                    <c:v>5 </c:v>
                  </c:pt>
                  <c:pt idx="49">
                    <c:v>15 </c:v>
                  </c:pt>
                  <c:pt idx="50">
                    <c:v>77 </c:v>
                  </c:pt>
                  <c:pt idx="51">
                    <c:v>159 </c:v>
                  </c:pt>
                  <c:pt idx="52">
                    <c:v>10 </c:v>
                  </c:pt>
                  <c:pt idx="53">
                    <c:v>200 </c:v>
                  </c:pt>
                  <c:pt idx="56">
                    <c:v>48 </c:v>
                  </c:pt>
                  <c:pt idx="57">
                    <c:v>220 </c:v>
                  </c:pt>
                  <c:pt idx="58">
                    <c:v>32 </c:v>
                  </c:pt>
                  <c:pt idx="59">
                    <c:v>17 </c:v>
                  </c:pt>
                  <c:pt idx="60">
                    <c:v>1.450 </c:v>
                  </c:pt>
                  <c:pt idx="61">
                    <c:v>14.256 </c:v>
                  </c:pt>
                  <c:pt idx="62">
                    <c:v>10 </c:v>
                  </c:pt>
                  <c:pt idx="63">
                    <c:v>2.246 </c:v>
                  </c:pt>
                  <c:pt idx="64">
                    <c:v>6.243 </c:v>
                  </c:pt>
                  <c:pt idx="65">
                    <c:v>29 </c:v>
                  </c:pt>
                  <c:pt idx="66">
                    <c:v>3.100 </c:v>
                  </c:pt>
                  <c:pt idx="67">
                    <c:v>500 </c:v>
                  </c:pt>
                  <c:pt idx="68">
                    <c:v>5 </c:v>
                  </c:pt>
                  <c:pt idx="69">
                    <c:v>1.100 </c:v>
                  </c:pt>
                  <c:pt idx="70">
                    <c:v>135 </c:v>
                  </c:pt>
                  <c:pt idx="71">
                    <c:v>2.214 </c:v>
                  </c:pt>
                  <c:pt idx="72">
                    <c:v>1.400 </c:v>
                  </c:pt>
                  <c:pt idx="73">
                    <c:v>4.065 </c:v>
                  </c:pt>
                  <c:pt idx="74">
                    <c:v>9.905 </c:v>
                  </c:pt>
                  <c:pt idx="75">
                    <c:v>9.362 </c:v>
                  </c:pt>
                  <c:pt idx="76">
                    <c:v>4.000 </c:v>
                  </c:pt>
                  <c:pt idx="77">
                    <c:v>30.110 </c:v>
                  </c:pt>
                  <c:pt idx="78">
                    <c:v>13.980 </c:v>
                  </c:pt>
                  <c:pt idx="79">
                    <c:v>46.250 </c:v>
                  </c:pt>
                  <c:pt idx="80">
                    <c:v>22.000 </c:v>
                  </c:pt>
                  <c:pt idx="81">
                    <c:v>2.770 </c:v>
                  </c:pt>
                  <c:pt idx="82">
                    <c:v>11.500 </c:v>
                  </c:pt>
                  <c:pt idx="83">
                    <c:v>10.200 </c:v>
                  </c:pt>
                  <c:pt idx="84">
                    <c:v>5.000 </c:v>
                  </c:pt>
                  <c:pt idx="85">
                    <c:v>146 </c:v>
                  </c:pt>
                  <c:pt idx="86">
                    <c:v>85 </c:v>
                  </c:pt>
                  <c:pt idx="87">
                    <c:v>1.258 </c:v>
                  </c:pt>
                  <c:pt idx="88">
                    <c:v>25.120 </c:v>
                  </c:pt>
                  <c:pt idx="89">
                    <c:v>9.700 </c:v>
                  </c:pt>
                  <c:pt idx="90">
                    <c:v>74.530 </c:v>
                  </c:pt>
                  <c:pt idx="91">
                    <c:v>1.622 </c:v>
                  </c:pt>
                  <c:pt idx="92">
                    <c:v>104 </c:v>
                  </c:pt>
                  <c:pt idx="93">
                    <c:v>14.000 </c:v>
                  </c:pt>
                  <c:pt idx="94">
                    <c:v>140.300 </c:v>
                  </c:pt>
                  <c:pt idx="95">
                    <c:v>708.700 </c:v>
                  </c:pt>
                  <c:pt idx="96">
                    <c:v>537.122 </c:v>
                  </c:pt>
                  <c:pt idx="97">
                    <c:v>336.370 </c:v>
                  </c:pt>
                  <c:pt idx="98">
                    <c:v>128.927 </c:v>
                  </c:pt>
                  <c:pt idx="99">
                    <c:v>308.550 </c:v>
                  </c:pt>
                  <c:pt idx="100">
                    <c:v>309.700 </c:v>
                  </c:pt>
                  <c:pt idx="101">
                    <c:v>190.000 </c:v>
                  </c:pt>
                  <c:pt idx="102">
                    <c:v>184.600 </c:v>
                  </c:pt>
                  <c:pt idx="103">
                    <c:v>167.200 </c:v>
                  </c:pt>
                  <c:pt idx="104">
                    <c:v>177.900 </c:v>
                  </c:pt>
                  <c:pt idx="105">
                    <c:v>335.000 </c:v>
                  </c:pt>
                  <c:pt idx="106">
                    <c:v>304.415 </c:v>
                  </c:pt>
                  <c:pt idx="107">
                    <c:v>72.254 </c:v>
                  </c:pt>
                  <c:pt idx="108">
                    <c:v>344.195 </c:v>
                  </c:pt>
                  <c:pt idx="109">
                    <c:v>192.800 </c:v>
                  </c:pt>
                  <c:pt idx="110">
                    <c:v>543.400 </c:v>
                  </c:pt>
                  <c:pt idx="111">
                    <c:v>493.690 </c:v>
                  </c:pt>
                  <c:pt idx="112">
                    <c:v>201.694 </c:v>
                  </c:pt>
                  <c:pt idx="113">
                    <c:v>111.800 </c:v>
                  </c:pt>
                  <c:pt idx="114">
                    <c:v>150 </c:v>
                  </c:pt>
                  <c:pt idx="115">
                    <c:v>15 </c:v>
                  </c:pt>
                  <c:pt idx="116">
                    <c:v>52 </c:v>
                  </c:pt>
                  <c:pt idx="117">
                    <c:v>220 </c:v>
                  </c:pt>
                  <c:pt idx="118">
                    <c:v>386 </c:v>
                  </c:pt>
                  <c:pt idx="119">
                    <c:v>75 </c:v>
                  </c:pt>
                  <c:pt idx="120">
                    <c:v>134 </c:v>
                  </c:pt>
                  <c:pt idx="121">
                    <c:v>30 </c:v>
                  </c:pt>
                  <c:pt idx="122">
                    <c:v>410 </c:v>
                  </c:pt>
                  <c:pt idx="123">
                    <c:v>190 </c:v>
                  </c:pt>
                  <c:pt idx="124">
                    <c:v>14 </c:v>
                  </c:pt>
                  <c:pt idx="125">
                    <c:v>150 </c:v>
                  </c:pt>
                  <c:pt idx="126">
                    <c:v>78 </c:v>
                  </c:pt>
                  <c:pt idx="127">
                    <c:v>12 </c:v>
                  </c:pt>
                  <c:pt idx="128">
                    <c:v>39 </c:v>
                  </c:pt>
                  <c:pt idx="129">
                    <c:v>140 </c:v>
                  </c:pt>
                  <c:pt idx="130">
                    <c:v>380 </c:v>
                  </c:pt>
                  <c:pt idx="131">
                    <c:v>50 </c:v>
                  </c:pt>
                  <c:pt idx="132">
                    <c:v>10 </c:v>
                  </c:pt>
                  <c:pt idx="133">
                    <c:v>9 </c:v>
                  </c:pt>
                  <c:pt idx="134">
                    <c:v>80 </c:v>
                  </c:pt>
                  <c:pt idx="135">
                    <c:v>500 </c:v>
                  </c:pt>
                  <c:pt idx="136">
                    <c:v>120 </c:v>
                  </c:pt>
                  <c:pt idx="137">
                    <c:v>42 </c:v>
                  </c:pt>
                  <c:pt idx="138">
                    <c:v>35 </c:v>
                  </c:pt>
                  <c:pt idx="139">
                    <c:v>8 </c:v>
                  </c:pt>
                  <c:pt idx="140">
                    <c:v>190 </c:v>
                  </c:pt>
                  <c:pt idx="141">
                    <c:v>220 </c:v>
                  </c:pt>
                  <c:pt idx="142">
                    <c:v>291 </c:v>
                  </c:pt>
                  <c:pt idx="143">
                    <c:v>58 </c:v>
                  </c:pt>
                  <c:pt idx="144">
                    <c:v>465 </c:v>
                  </c:pt>
                  <c:pt idx="145">
                    <c:v>402 </c:v>
                  </c:pt>
                  <c:pt idx="146">
                    <c:v>365 </c:v>
                  </c:pt>
                  <c:pt idx="147">
                    <c:v>16 </c:v>
                  </c:pt>
                  <c:pt idx="148">
                    <c:v>5 </c:v>
                  </c:pt>
                  <c:pt idx="149">
                    <c:v>287 </c:v>
                  </c:pt>
                  <c:pt idx="151">
                    <c:v>330 </c:v>
                  </c:pt>
                  <c:pt idx="152">
                    <c:v>13.541 </c:v>
                  </c:pt>
                  <c:pt idx="153">
                    <c:v>1.032 </c:v>
                  </c:pt>
                  <c:pt idx="154">
                    <c:v>440 </c:v>
                  </c:pt>
                  <c:pt idx="155">
                    <c:v>7.046 </c:v>
                  </c:pt>
                  <c:pt idx="156">
                    <c:v>1.370 </c:v>
                  </c:pt>
                  <c:pt idx="157">
                    <c:v>1.190 </c:v>
                  </c:pt>
                  <c:pt idx="158">
                    <c:v>670 </c:v>
                  </c:pt>
                  <c:pt idx="159">
                    <c:v>335 </c:v>
                  </c:pt>
                  <c:pt idx="160">
                    <c:v>1.285 </c:v>
                  </c:pt>
                  <c:pt idx="161">
                    <c:v>1.410 </c:v>
                  </c:pt>
                  <c:pt idx="162">
                    <c:v>2.000 </c:v>
                  </c:pt>
                  <c:pt idx="163">
                    <c:v>10.400 </c:v>
                  </c:pt>
                  <c:pt idx="164">
                    <c:v>945 </c:v>
                  </c:pt>
                  <c:pt idx="165">
                    <c:v>43.477 </c:v>
                  </c:pt>
                  <c:pt idx="166">
                    <c:v>1.074 </c:v>
                  </c:pt>
                  <c:pt idx="167">
                    <c:v>550 </c:v>
                  </c:pt>
                  <c:pt idx="168">
                    <c:v>1.300 </c:v>
                  </c:pt>
                  <c:pt idx="169">
                    <c:v>3.669 </c:v>
                  </c:pt>
                  <c:pt idx="170">
                    <c:v>45.562 </c:v>
                  </c:pt>
                  <c:pt idx="171">
                    <c:v>1.000 </c:v>
                  </c:pt>
                  <c:pt idx="172">
                    <c:v>330 </c:v>
                  </c:pt>
                  <c:pt idx="173">
                    <c:v>51 </c:v>
                  </c:pt>
                  <c:pt idx="174">
                    <c:v>1.400 </c:v>
                  </c:pt>
                  <c:pt idx="175">
                    <c:v>8.913 </c:v>
                  </c:pt>
                  <c:pt idx="176">
                    <c:v>850 </c:v>
                  </c:pt>
                  <c:pt idx="177">
                    <c:v>5.800 </c:v>
                  </c:pt>
                  <c:pt idx="178">
                    <c:v>22.300 </c:v>
                  </c:pt>
                  <c:pt idx="179">
                    <c:v>50 </c:v>
                  </c:pt>
                  <c:pt idx="180">
                    <c:v>1.353 </c:v>
                  </c:pt>
                  <c:pt idx="181">
                    <c:v>71 </c:v>
                  </c:pt>
                  <c:pt idx="182">
                    <c:v>69 </c:v>
                  </c:pt>
                  <c:pt idx="183">
                    <c:v>23.234 </c:v>
                  </c:pt>
                  <c:pt idx="184">
                    <c:v>486 </c:v>
                  </c:pt>
                  <c:pt idx="185">
                    <c:v>8.000 </c:v>
                  </c:pt>
                  <c:pt idx="186">
                    <c:v>10.450 </c:v>
                  </c:pt>
                  <c:pt idx="187">
                    <c:v>29.413 </c:v>
                  </c:pt>
                  <c:pt idx="188">
                    <c:v>477 </c:v>
                  </c:pt>
                  <c:pt idx="189">
                    <c:v>24.500 </c:v>
                  </c:pt>
                  <c:pt idx="190">
                    <c:v>522 </c:v>
                  </c:pt>
                  <c:pt idx="191">
                    <c:v>400 </c:v>
                  </c:pt>
                  <c:pt idx="192">
                    <c:v>68 </c:v>
                  </c:pt>
                  <c:pt idx="193">
                    <c:v>4.118 </c:v>
                  </c:pt>
                  <c:pt idx="194">
                    <c:v>29.538 </c:v>
                  </c:pt>
                  <c:pt idx="195">
                    <c:v>600 </c:v>
                  </c:pt>
                  <c:pt idx="196">
                    <c:v>48.500 </c:v>
                  </c:pt>
                  <c:pt idx="197">
                    <c:v>89.345 </c:v>
                  </c:pt>
                  <c:pt idx="198">
                    <c:v>300 </c:v>
                  </c:pt>
                  <c:pt idx="199">
                    <c:v>177.445 </c:v>
                  </c:pt>
                  <c:pt idx="200">
                    <c:v>226 </c:v>
                  </c:pt>
                  <c:pt idx="201">
                    <c:v>160 </c:v>
                  </c:pt>
                  <c:pt idx="202">
                    <c:v>18 </c:v>
                  </c:pt>
                  <c:pt idx="203">
                    <c:v>819 </c:v>
                  </c:pt>
                  <c:pt idx="204">
                    <c:v>84.050 </c:v>
                  </c:pt>
                  <c:pt idx="205">
                    <c:v>250 </c:v>
                  </c:pt>
                  <c:pt idx="206">
                    <c:v>150 </c:v>
                  </c:pt>
                  <c:pt idx="207">
                    <c:v>8.242 </c:v>
                  </c:pt>
                  <c:pt idx="208">
                    <c:v>17.619 </c:v>
                  </c:pt>
                  <c:pt idx="209">
                    <c:v>80 </c:v>
                  </c:pt>
                  <c:pt idx="210">
                    <c:v>6.841 </c:v>
                  </c:pt>
                  <c:pt idx="211">
                    <c:v>80.500 </c:v>
                  </c:pt>
                  <c:pt idx="212">
                    <c:v>37.390 </c:v>
                  </c:pt>
                  <c:pt idx="213">
                    <c:v>30.000 </c:v>
                  </c:pt>
                  <c:pt idx="214">
                    <c:v>380 </c:v>
                  </c:pt>
                  <c:pt idx="215">
                    <c:v>2.500 </c:v>
                  </c:pt>
                  <c:pt idx="216">
                    <c:v>51.700 </c:v>
                  </c:pt>
                  <c:pt idx="217">
                    <c:v>10 </c:v>
                  </c:pt>
                  <c:pt idx="219">
                    <c:v>117.425 </c:v>
                  </c:pt>
                  <c:pt idx="220">
                    <c:v>13.220 </c:v>
                  </c:pt>
                  <c:pt idx="221">
                    <c:v>60.000 </c:v>
                  </c:pt>
                  <c:pt idx="222">
                    <c:v>310 </c:v>
                  </c:pt>
                  <c:pt idx="223">
                    <c:v>8.640 </c:v>
                  </c:pt>
                  <c:pt idx="224">
                    <c:v>66.030 </c:v>
                  </c:pt>
                  <c:pt idx="225">
                    <c:v>449.800 </c:v>
                  </c:pt>
                  <c:pt idx="226">
                    <c:v>388.664 </c:v>
                  </c:pt>
                  <c:pt idx="227">
                    <c:v>200.000 </c:v>
                  </c:pt>
                  <c:pt idx="228">
                    <c:v>38.150 </c:v>
                  </c:pt>
                  <c:pt idx="229">
                    <c:v>6.390 </c:v>
                  </c:pt>
                  <c:pt idx="230">
                    <c:v>4.000 </c:v>
                  </c:pt>
                  <c:pt idx="231">
                    <c:v>109.480 </c:v>
                  </c:pt>
                  <c:pt idx="232">
                    <c:v>75.000 </c:v>
                  </c:pt>
                  <c:pt idx="233">
                    <c:v>15.400 </c:v>
                  </c:pt>
                  <c:pt idx="234">
                    <c:v>240.000 </c:v>
                  </c:pt>
                  <c:pt idx="235">
                    <c:v>248.356 </c:v>
                  </c:pt>
                  <c:pt idx="236">
                    <c:v>54.140 </c:v>
                  </c:pt>
                  <c:pt idx="237">
                    <c:v>22.250 </c:v>
                  </c:pt>
                  <c:pt idx="238">
                    <c:v>9.250 </c:v>
                  </c:pt>
                  <c:pt idx="239">
                    <c:v>29.520 </c:v>
                  </c:pt>
                  <c:pt idx="240">
                    <c:v>461.900 </c:v>
                  </c:pt>
                  <c:pt idx="241">
                    <c:v>119.855 </c:v>
                  </c:pt>
                  <c:pt idx="242">
                    <c:v>3.200 </c:v>
                  </c:pt>
                  <c:pt idx="243">
                    <c:v>520 </c:v>
                  </c:pt>
                  <c:pt idx="244">
                    <c:v>520 </c:v>
                  </c:pt>
                  <c:pt idx="245">
                    <c:v>1.810 </c:v>
                  </c:pt>
                  <c:pt idx="246">
                    <c:v>3.940 </c:v>
                  </c:pt>
                  <c:pt idx="247">
                    <c:v>550 </c:v>
                  </c:pt>
                  <c:pt idx="248">
                    <c:v>515 </c:v>
                  </c:pt>
                  <c:pt idx="250">
                    <c:v>1.540 </c:v>
                  </c:pt>
                  <c:pt idx="251">
                    <c:v>1.000 </c:v>
                  </c:pt>
                  <c:pt idx="252">
                    <c:v>1.888 </c:v>
                  </c:pt>
                  <c:pt idx="253">
                    <c:v>867 </c:v>
                  </c:pt>
                  <c:pt idx="254">
                    <c:v>13 </c:v>
                  </c:pt>
                  <c:pt idx="255">
                    <c:v>2.874 </c:v>
                  </c:pt>
                  <c:pt idx="256">
                    <c:v>1.936 </c:v>
                  </c:pt>
                  <c:pt idx="257">
                    <c:v>14.164 </c:v>
                  </c:pt>
                  <c:pt idx="258">
                    <c:v>1.140 </c:v>
                  </c:pt>
                  <c:pt idx="259">
                    <c:v>1.005 </c:v>
                  </c:pt>
                  <c:pt idx="260">
                    <c:v>226 </c:v>
                  </c:pt>
                  <c:pt idx="261">
                    <c:v>85 </c:v>
                  </c:pt>
                  <c:pt idx="262">
                    <c:v>210 </c:v>
                  </c:pt>
                  <c:pt idx="263">
                    <c:v>503 </c:v>
                  </c:pt>
                  <c:pt idx="264">
                    <c:v>200 </c:v>
                  </c:pt>
                  <c:pt idx="265">
                    <c:v>140 </c:v>
                  </c:pt>
                  <c:pt idx="266">
                    <c:v>5.140 </c:v>
                  </c:pt>
                  <c:pt idx="267">
                    <c:v>4.460 </c:v>
                  </c:pt>
                  <c:pt idx="268">
                    <c:v>6.000 </c:v>
                  </c:pt>
                  <c:pt idx="269">
                    <c:v>1.020 </c:v>
                  </c:pt>
                  <c:pt idx="270">
                    <c:v>11.245 </c:v>
                  </c:pt>
                  <c:pt idx="271">
                    <c:v>15.970 </c:v>
                  </c:pt>
                  <c:pt idx="272">
                    <c:v>70 </c:v>
                  </c:pt>
                  <c:pt idx="273">
                    <c:v>6.000 </c:v>
                  </c:pt>
                  <c:pt idx="274">
                    <c:v>150 </c:v>
                  </c:pt>
                  <c:pt idx="275">
                    <c:v>17 </c:v>
                  </c:pt>
                  <c:pt idx="276">
                    <c:v>45 </c:v>
                  </c:pt>
                  <c:pt idx="277">
                    <c:v>200 </c:v>
                  </c:pt>
                  <c:pt idx="278">
                    <c:v>23 </c:v>
                  </c:pt>
                  <c:pt idx="279">
                    <c:v>6 </c:v>
                  </c:pt>
                  <c:pt idx="280">
                    <c:v>365 </c:v>
                  </c:pt>
                  <c:pt idx="281">
                    <c:v>180 </c:v>
                  </c:pt>
                  <c:pt idx="282">
                    <c:v>6 </c:v>
                  </c:pt>
                  <c:pt idx="283">
                    <c:v>75 </c:v>
                  </c:pt>
                  <c:pt idx="284">
                    <c:v>70 </c:v>
                  </c:pt>
                  <c:pt idx="285">
                    <c:v>12 </c:v>
                  </c:pt>
                  <c:pt idx="286">
                    <c:v>129 </c:v>
                  </c:pt>
                  <c:pt idx="287">
                    <c:v>379 </c:v>
                  </c:pt>
                  <c:pt idx="288">
                    <c:v>5 </c:v>
                  </c:pt>
                  <c:pt idx="289">
                    <c:v>6.150 </c:v>
                  </c:pt>
                  <c:pt idx="290">
                    <c:v>16.270 </c:v>
                  </c:pt>
                  <c:pt idx="291">
                    <c:v>3.060 </c:v>
                  </c:pt>
                  <c:pt idx="292">
                    <c:v>400 </c:v>
                  </c:pt>
                  <c:pt idx="293">
                    <c:v>5.560 </c:v>
                  </c:pt>
                  <c:pt idx="294">
                    <c:v>6.990 </c:v>
                  </c:pt>
                  <c:pt idx="295">
                    <c:v>9.000 </c:v>
                  </c:pt>
                  <c:pt idx="296">
                    <c:v>1.500 </c:v>
                  </c:pt>
                  <c:pt idx="297">
                    <c:v>3.500 </c:v>
                  </c:pt>
                  <c:pt idx="298">
                    <c:v>1.760 </c:v>
                  </c:pt>
                  <c:pt idx="299">
                    <c:v>3.230 </c:v>
                  </c:pt>
                  <c:pt idx="300">
                    <c:v>1.507 </c:v>
                  </c:pt>
                  <c:pt idx="301">
                    <c:v>9.335 </c:v>
                  </c:pt>
                  <c:pt idx="302">
                    <c:v>3.000 </c:v>
                  </c:pt>
                  <c:pt idx="303">
                    <c:v>23.220 </c:v>
                  </c:pt>
                  <c:pt idx="304">
                    <c:v>1.068 </c:v>
                  </c:pt>
                  <c:pt idx="305">
                    <c:v>2.000 </c:v>
                  </c:pt>
                  <c:pt idx="306">
                    <c:v>1.500 </c:v>
                  </c:pt>
                  <c:pt idx="307">
                    <c:v>21.850 </c:v>
                  </c:pt>
                  <c:pt idx="308">
                    <c:v>4.960 </c:v>
                  </c:pt>
                  <c:pt idx="309">
                    <c:v>900 </c:v>
                  </c:pt>
                  <c:pt idx="310">
                    <c:v>3.670 </c:v>
                  </c:pt>
                  <c:pt idx="311">
                    <c:v>37.200 </c:v>
                  </c:pt>
                  <c:pt idx="312">
                    <c:v>6.500 </c:v>
                  </c:pt>
                  <c:pt idx="313">
                    <c:v>700 </c:v>
                  </c:pt>
                  <c:pt idx="314">
                    <c:v>2.500 </c:v>
                  </c:pt>
                  <c:pt idx="315">
                    <c:v>5.500 </c:v>
                  </c:pt>
                  <c:pt idx="316">
                    <c:v>20.000 </c:v>
                  </c:pt>
                  <c:pt idx="317">
                    <c:v>5.600 </c:v>
                  </c:pt>
                  <c:pt idx="318">
                    <c:v>23.850 </c:v>
                  </c:pt>
                  <c:pt idx="319">
                    <c:v>6.100 </c:v>
                  </c:pt>
                  <c:pt idx="320">
                    <c:v>27.700 </c:v>
                  </c:pt>
                  <c:pt idx="321">
                    <c:v>2.240 </c:v>
                  </c:pt>
                  <c:pt idx="322">
                    <c:v>61 </c:v>
                  </c:pt>
                  <c:pt idx="323">
                    <c:v>2.000 </c:v>
                  </c:pt>
                  <c:pt idx="324">
                    <c:v>36</c:v>
                  </c:pt>
                  <c:pt idx="325">
                    <c:v>30</c:v>
                  </c:pt>
                  <c:pt idx="326">
                    <c:v>845</c:v>
                  </c:pt>
                  <c:pt idx="327">
                    <c:v>1.067 </c:v>
                  </c:pt>
                  <c:pt idx="328">
                    <c:v>423 </c:v>
                  </c:pt>
                  <c:pt idx="329">
                    <c:v>1.030 </c:v>
                  </c:pt>
                  <c:pt idx="330">
                    <c:v>400 </c:v>
                  </c:pt>
                  <c:pt idx="331">
                    <c:v>274 </c:v>
                  </c:pt>
                  <c:pt idx="332">
                    <c:v>500 </c:v>
                  </c:pt>
                  <c:pt idx="333">
                    <c:v>855 </c:v>
                  </c:pt>
                  <c:pt idx="334">
                    <c:v>900 </c:v>
                  </c:pt>
                  <c:pt idx="335">
                    <c:v>4.780 </c:v>
                  </c:pt>
                  <c:pt idx="337">
                    <c:v>29.580 </c:v>
                  </c:pt>
                  <c:pt idx="338">
                    <c:v>5.300 </c:v>
                  </c:pt>
                  <c:pt idx="339">
                    <c:v>360 </c:v>
                  </c:pt>
                  <c:pt idx="340">
                    <c:v>2.700 </c:v>
                  </c:pt>
                  <c:pt idx="341">
                    <c:v>271 </c:v>
                  </c:pt>
                  <c:pt idx="342">
                    <c:v>359 </c:v>
                  </c:pt>
                  <c:pt idx="343">
                    <c:v>35.233 </c:v>
                  </c:pt>
                  <c:pt idx="345">
                    <c:v>1.000 </c:v>
                  </c:pt>
                  <c:pt idx="346">
                    <c:v>56.500 </c:v>
                  </c:pt>
                  <c:pt idx="347">
                    <c:v>101.500 </c:v>
                  </c:pt>
                  <c:pt idx="348">
                    <c:v>109.214 </c:v>
                  </c:pt>
                  <c:pt idx="349">
                    <c:v>115.000 </c:v>
                  </c:pt>
                  <c:pt idx="350">
                    <c:v>11.830 </c:v>
                  </c:pt>
                  <c:pt idx="351">
                    <c:v>136.400 </c:v>
                  </c:pt>
                  <c:pt idx="352">
                    <c:v>37.150 </c:v>
                  </c:pt>
                  <c:pt idx="353">
                    <c:v>12.000 </c:v>
                  </c:pt>
                  <c:pt idx="354">
                    <c:v>62.290 </c:v>
                  </c:pt>
                  <c:pt idx="355">
                    <c:v>49.000 </c:v>
                  </c:pt>
                  <c:pt idx="356">
                    <c:v>60.500 </c:v>
                  </c:pt>
                  <c:pt idx="357">
                    <c:v>70.000 </c:v>
                  </c:pt>
                  <c:pt idx="358">
                    <c:v>16.187 </c:v>
                  </c:pt>
                  <c:pt idx="359">
                    <c:v>161 </c:v>
                  </c:pt>
                  <c:pt idx="360">
                    <c:v>88.900 </c:v>
                  </c:pt>
                  <c:pt idx="361">
                    <c:v>63.110 </c:v>
                  </c:pt>
                  <c:pt idx="362">
                    <c:v>124.300 </c:v>
                  </c:pt>
                  <c:pt idx="363">
                    <c:v>10.586 </c:v>
                  </c:pt>
                  <c:pt idx="364">
                    <c:v>457 </c:v>
                  </c:pt>
                  <c:pt idx="365">
                    <c:v>7.000 </c:v>
                  </c:pt>
                  <c:pt idx="366">
                    <c:v>70 </c:v>
                  </c:pt>
                  <c:pt idx="367">
                    <c:v>880 </c:v>
                  </c:pt>
                  <c:pt idx="368">
                    <c:v>3.780 </c:v>
                  </c:pt>
                  <c:pt idx="369">
                    <c:v>500 </c:v>
                  </c:pt>
                  <c:pt idx="370">
                    <c:v>174 </c:v>
                  </c:pt>
                  <c:pt idx="371">
                    <c:v>150 </c:v>
                  </c:pt>
                  <c:pt idx="372">
                    <c:v>2.300 </c:v>
                  </c:pt>
                  <c:pt idx="373">
                    <c:v>1.115 </c:v>
                  </c:pt>
                  <c:pt idx="374">
                    <c:v>40 </c:v>
                  </c:pt>
                  <c:pt idx="375">
                    <c:v>68 </c:v>
                  </c:pt>
                  <c:pt idx="376">
                    <c:v>40 </c:v>
                  </c:pt>
                  <c:pt idx="377">
                    <c:v>300 </c:v>
                  </c:pt>
                  <c:pt idx="378">
                    <c:v>223 </c:v>
                  </c:pt>
                  <c:pt idx="379">
                    <c:v>179 </c:v>
                  </c:pt>
                  <c:pt idx="380">
                    <c:v>123 </c:v>
                  </c:pt>
                  <c:pt idx="381">
                    <c:v>40 </c:v>
                  </c:pt>
                  <c:pt idx="382">
                    <c:v>910 </c:v>
                  </c:pt>
                  <c:pt idx="383">
                    <c:v>32 </c:v>
                  </c:pt>
                  <c:pt idx="384">
                    <c:v>1.100 </c:v>
                  </c:pt>
                  <c:pt idx="385">
                    <c:v>650 </c:v>
                  </c:pt>
                  <c:pt idx="386">
                    <c:v>95 </c:v>
                  </c:pt>
                  <c:pt idx="387">
                    <c:v>4 </c:v>
                  </c:pt>
                  <c:pt idx="388">
                    <c:v>140 </c:v>
                  </c:pt>
                  <c:pt idx="389">
                    <c:v>18 </c:v>
                  </c:pt>
                  <c:pt idx="390">
                    <c:v>130 </c:v>
                  </c:pt>
                  <c:pt idx="391">
                    <c:v>120 </c:v>
                  </c:pt>
                  <c:pt idx="392">
                    <c:v>160 </c:v>
                  </c:pt>
                  <c:pt idx="393">
                    <c:v>1.230 </c:v>
                  </c:pt>
                  <c:pt idx="394">
                    <c:v>2.652 </c:v>
                  </c:pt>
                  <c:pt idx="395">
                    <c:v>120 </c:v>
                  </c:pt>
                  <c:pt idx="396">
                    <c:v>13.344 </c:v>
                  </c:pt>
                  <c:pt idx="397">
                    <c:v>13.800 </c:v>
                  </c:pt>
                  <c:pt idx="398">
                    <c:v>19.110 </c:v>
                  </c:pt>
                  <c:pt idx="399">
                    <c:v>25.000 </c:v>
                  </c:pt>
                  <c:pt idx="400">
                    <c:v>380 </c:v>
                  </c:pt>
                  <c:pt idx="401">
                    <c:v>7.400 </c:v>
                  </c:pt>
                  <c:pt idx="402">
                    <c:v>7.300 </c:v>
                  </c:pt>
                  <c:pt idx="403">
                    <c:v>350 </c:v>
                  </c:pt>
                  <c:pt idx="404">
                    <c:v>238 </c:v>
                  </c:pt>
                  <c:pt idx="405">
                    <c:v>10 </c:v>
                  </c:pt>
                  <c:pt idx="406">
                    <c:v>102 </c:v>
                  </c:pt>
                  <c:pt idx="407">
                    <c:v>17.250 </c:v>
                  </c:pt>
                  <c:pt idx="408">
                    <c:v>5.010 </c:v>
                  </c:pt>
                  <c:pt idx="409">
                    <c:v>35.260 </c:v>
                  </c:pt>
                  <c:pt idx="410">
                    <c:v>37 </c:v>
                  </c:pt>
                  <c:pt idx="411">
                    <c:v>17.500 </c:v>
                  </c:pt>
                  <c:pt idx="412">
                    <c:v>18 </c:v>
                  </c:pt>
                  <c:pt idx="413">
                    <c:v>33 </c:v>
                  </c:pt>
                  <c:pt idx="414">
                    <c:v>36 </c:v>
                  </c:pt>
                  <c:pt idx="415">
                    <c:v>40 </c:v>
                  </c:pt>
                  <c:pt idx="416">
                    <c:v>6 </c:v>
                  </c:pt>
                  <c:pt idx="417">
                    <c:v>12 </c:v>
                  </c:pt>
                  <c:pt idx="418">
                    <c:v>55 </c:v>
                  </c:pt>
                  <c:pt idx="419">
                    <c:v>35 </c:v>
                  </c:pt>
                  <c:pt idx="420">
                    <c:v>100 </c:v>
                  </c:pt>
                  <c:pt idx="421">
                    <c:v>42 </c:v>
                  </c:pt>
                  <c:pt idx="422">
                    <c:v>1.554 </c:v>
                  </c:pt>
                  <c:pt idx="423">
                    <c:v>20 </c:v>
                  </c:pt>
                  <c:pt idx="424">
                    <c:v>11 </c:v>
                  </c:pt>
                  <c:pt idx="425">
                    <c:v>144 </c:v>
                  </c:pt>
                  <c:pt idx="426">
                    <c:v>576 </c:v>
                  </c:pt>
                  <c:pt idx="427">
                    <c:v>9 </c:v>
                  </c:pt>
                  <c:pt idx="428">
                    <c:v>14 </c:v>
                  </c:pt>
                  <c:pt idx="430">
                    <c:v>40 </c:v>
                  </c:pt>
                  <c:pt idx="431">
                    <c:v>65 </c:v>
                  </c:pt>
                  <c:pt idx="432">
                    <c:v>21 </c:v>
                  </c:pt>
                  <c:pt idx="433">
                    <c:v>68 </c:v>
                  </c:pt>
                  <c:pt idx="434">
                    <c:v>45 </c:v>
                  </c:pt>
                  <c:pt idx="435">
                    <c:v>15 </c:v>
                  </c:pt>
                  <c:pt idx="436">
                    <c:v>220 </c:v>
                  </c:pt>
                  <c:pt idx="437">
                    <c:v>110 </c:v>
                  </c:pt>
                  <c:pt idx="438">
                    <c:v>70 </c:v>
                  </c:pt>
                  <c:pt idx="439">
                    <c:v>5 </c:v>
                  </c:pt>
                  <c:pt idx="440">
                    <c:v>15 </c:v>
                  </c:pt>
                  <c:pt idx="441">
                    <c:v>77 </c:v>
                  </c:pt>
                  <c:pt idx="442">
                    <c:v>103 </c:v>
                  </c:pt>
                  <c:pt idx="443">
                    <c:v>10 </c:v>
                  </c:pt>
                  <c:pt idx="444">
                    <c:v>200 </c:v>
                  </c:pt>
                  <c:pt idx="445">
                    <c:v>48 </c:v>
                  </c:pt>
                  <c:pt idx="446">
                    <c:v>220 </c:v>
                  </c:pt>
                  <c:pt idx="447">
                    <c:v>32 </c:v>
                  </c:pt>
                  <c:pt idx="448">
                    <c:v>19 </c:v>
                  </c:pt>
                  <c:pt idx="449">
                    <c:v>1.450 </c:v>
                  </c:pt>
                  <c:pt idx="450">
                    <c:v>14.168 </c:v>
                  </c:pt>
                  <c:pt idx="451">
                    <c:v>10 </c:v>
                  </c:pt>
                  <c:pt idx="452">
                    <c:v>2.686 </c:v>
                  </c:pt>
                  <c:pt idx="453">
                    <c:v>6.893 </c:v>
                  </c:pt>
                  <c:pt idx="454">
                    <c:v>29 </c:v>
                  </c:pt>
                  <c:pt idx="455">
                    <c:v>3.960 </c:v>
                  </c:pt>
                  <c:pt idx="456">
                    <c:v>650 </c:v>
                  </c:pt>
                  <c:pt idx="457">
                    <c:v>5 </c:v>
                  </c:pt>
                  <c:pt idx="458">
                    <c:v>2.100 </c:v>
                  </c:pt>
                  <c:pt idx="459">
                    <c:v>85 </c:v>
                  </c:pt>
                  <c:pt idx="460">
                    <c:v>2.300 </c:v>
                  </c:pt>
                  <c:pt idx="461">
                    <c:v>1.500 </c:v>
                  </c:pt>
                  <c:pt idx="462">
                    <c:v>4.500 </c:v>
                  </c:pt>
                  <c:pt idx="463">
                    <c:v>7.750 </c:v>
                  </c:pt>
                  <c:pt idx="464">
                    <c:v>7.200 </c:v>
                  </c:pt>
                  <c:pt idx="465">
                    <c:v>4.000 </c:v>
                  </c:pt>
                  <c:pt idx="466">
                    <c:v>20.813 </c:v>
                  </c:pt>
                  <c:pt idx="467">
                    <c:v>17.900 </c:v>
                  </c:pt>
                  <c:pt idx="468">
                    <c:v>40.450 </c:v>
                  </c:pt>
                  <c:pt idx="469">
                    <c:v>18.000 </c:v>
                  </c:pt>
                  <c:pt idx="470">
                    <c:v>2.600 </c:v>
                  </c:pt>
                  <c:pt idx="471">
                    <c:v>13.500 </c:v>
                  </c:pt>
                  <c:pt idx="472">
                    <c:v>9.000 </c:v>
                  </c:pt>
                  <c:pt idx="473">
                    <c:v>5.000 </c:v>
                  </c:pt>
                  <c:pt idx="474">
                    <c:v>230 </c:v>
                  </c:pt>
                  <c:pt idx="475">
                    <c:v>86 </c:v>
                  </c:pt>
                  <c:pt idx="476">
                    <c:v>852 </c:v>
                  </c:pt>
                  <c:pt idx="477">
                    <c:v>27.150 </c:v>
                  </c:pt>
                  <c:pt idx="478">
                    <c:v>10.300 </c:v>
                  </c:pt>
                  <c:pt idx="479">
                    <c:v>66.600 </c:v>
                  </c:pt>
                  <c:pt idx="480">
                    <c:v>2.037 </c:v>
                  </c:pt>
                  <c:pt idx="481">
                    <c:v>141 </c:v>
                  </c:pt>
                  <c:pt idx="482">
                    <c:v>11.200 </c:v>
                  </c:pt>
                  <c:pt idx="483">
                    <c:v>140.400 </c:v>
                  </c:pt>
                  <c:pt idx="484">
                    <c:v>709.450 </c:v>
                  </c:pt>
                  <c:pt idx="485">
                    <c:v>544.012 </c:v>
                  </c:pt>
                  <c:pt idx="486">
                    <c:v>342.600 </c:v>
                  </c:pt>
                  <c:pt idx="487">
                    <c:v>129.686 </c:v>
                  </c:pt>
                  <c:pt idx="488">
                    <c:v>296.640 </c:v>
                  </c:pt>
                  <c:pt idx="489">
                    <c:v>311.200 </c:v>
                  </c:pt>
                  <c:pt idx="490">
                    <c:v>195.000 </c:v>
                  </c:pt>
                  <c:pt idx="491">
                    <c:v>185.000 </c:v>
                  </c:pt>
                  <c:pt idx="492">
                    <c:v>167.800 </c:v>
                  </c:pt>
                  <c:pt idx="493">
                    <c:v>175.800 </c:v>
                  </c:pt>
                  <c:pt idx="494">
                    <c:v>335.000 </c:v>
                  </c:pt>
                  <c:pt idx="495">
                    <c:v>305.000 </c:v>
                  </c:pt>
                  <c:pt idx="496">
                    <c:v>62.811 </c:v>
                  </c:pt>
                  <c:pt idx="497">
                    <c:v>331.140 </c:v>
                  </c:pt>
                  <c:pt idx="498">
                    <c:v>193.800 </c:v>
                  </c:pt>
                  <c:pt idx="499">
                    <c:v>545.020 </c:v>
                  </c:pt>
                  <c:pt idx="500">
                    <c:v>492.923 </c:v>
                  </c:pt>
                  <c:pt idx="501">
                    <c:v>195.105 </c:v>
                  </c:pt>
                  <c:pt idx="502">
                    <c:v>109.000 </c:v>
                  </c:pt>
                  <c:pt idx="503">
                    <c:v>180 </c:v>
                  </c:pt>
                  <c:pt idx="504">
                    <c:v>16 </c:v>
                  </c:pt>
                  <c:pt idx="505">
                    <c:v>67 </c:v>
                  </c:pt>
                  <c:pt idx="506">
                    <c:v>213 </c:v>
                  </c:pt>
                  <c:pt idx="507">
                    <c:v>359 </c:v>
                  </c:pt>
                  <c:pt idx="508">
                    <c:v>67 </c:v>
                  </c:pt>
                  <c:pt idx="509">
                    <c:v>143 </c:v>
                  </c:pt>
                  <c:pt idx="510">
                    <c:v>25 </c:v>
                  </c:pt>
                  <c:pt idx="511">
                    <c:v>390 </c:v>
                  </c:pt>
                  <c:pt idx="512">
                    <c:v>205 </c:v>
                  </c:pt>
                  <c:pt idx="513">
                    <c:v>14 </c:v>
                  </c:pt>
                  <c:pt idx="514">
                    <c:v>75 </c:v>
                  </c:pt>
                  <c:pt idx="515">
                    <c:v>80 </c:v>
                  </c:pt>
                  <c:pt idx="516">
                    <c:v>10 </c:v>
                  </c:pt>
                  <c:pt idx="517">
                    <c:v>40 </c:v>
                  </c:pt>
                  <c:pt idx="518">
                    <c:v>160 </c:v>
                  </c:pt>
                  <c:pt idx="519">
                    <c:v>394 </c:v>
                  </c:pt>
                  <c:pt idx="520">
                    <c:v>50 </c:v>
                  </c:pt>
                  <c:pt idx="521">
                    <c:v>10 </c:v>
                  </c:pt>
                  <c:pt idx="522">
                    <c:v>50 </c:v>
                  </c:pt>
                  <c:pt idx="523">
                    <c:v>350 </c:v>
                  </c:pt>
                  <c:pt idx="524">
                    <c:v>15.400 </c:v>
                  </c:pt>
                  <c:pt idx="525">
                    <c:v>1.178 </c:v>
                  </c:pt>
                  <c:pt idx="526">
                    <c:v>427 </c:v>
                  </c:pt>
                  <c:pt idx="527">
                    <c:v>6.041 </c:v>
                  </c:pt>
                  <c:pt idx="528">
                    <c:v>1.400 </c:v>
                  </c:pt>
                  <c:pt idx="529">
                    <c:v>1.180 </c:v>
                  </c:pt>
                  <c:pt idx="530">
                    <c:v>550 </c:v>
                  </c:pt>
                  <c:pt idx="531">
                    <c:v>350 </c:v>
                  </c:pt>
                  <c:pt idx="532">
                    <c:v>1.380 </c:v>
                  </c:pt>
                  <c:pt idx="533">
                    <c:v>1.410 </c:v>
                  </c:pt>
                  <c:pt idx="534">
                    <c:v>2.000 </c:v>
                  </c:pt>
                  <c:pt idx="535">
                    <c:v>11.000 </c:v>
                  </c:pt>
                  <c:pt idx="536">
                    <c:v>900 </c:v>
                  </c:pt>
                  <c:pt idx="537">
                    <c:v>48.000 </c:v>
                  </c:pt>
                  <c:pt idx="538">
                    <c:v>1.100 </c:v>
                  </c:pt>
                  <c:pt idx="539">
                    <c:v>540 </c:v>
                  </c:pt>
                  <c:pt idx="540">
                    <c:v>1.140 </c:v>
                  </c:pt>
                  <c:pt idx="541">
                    <c:v>4.927 </c:v>
                  </c:pt>
                  <c:pt idx="542">
                    <c:v>51.467 </c:v>
                  </c:pt>
                  <c:pt idx="543">
                    <c:v>700 </c:v>
                  </c:pt>
                  <c:pt idx="544">
                    <c:v>290 </c:v>
                  </c:pt>
                  <c:pt idx="545">
                    <c:v>100 </c:v>
                  </c:pt>
                  <c:pt idx="546">
                    <c:v>1.400 </c:v>
                  </c:pt>
                  <c:pt idx="547">
                    <c:v>11.145 </c:v>
                  </c:pt>
                  <c:pt idx="548">
                    <c:v>1.014 </c:v>
                  </c:pt>
                  <c:pt idx="549">
                    <c:v>7.085 </c:v>
                  </c:pt>
                  <c:pt idx="550">
                    <c:v>24.500 </c:v>
                  </c:pt>
                  <c:pt idx="551">
                    <c:v>35 </c:v>
                  </c:pt>
                  <c:pt idx="552">
                    <c:v>1.444 </c:v>
                  </c:pt>
                  <c:pt idx="553">
                    <c:v>102 </c:v>
                  </c:pt>
                  <c:pt idx="554">
                    <c:v>118 </c:v>
                  </c:pt>
                  <c:pt idx="555">
                    <c:v>25.076 </c:v>
                  </c:pt>
                  <c:pt idx="556">
                    <c:v>486 </c:v>
                  </c:pt>
                  <c:pt idx="557">
                    <c:v>15 </c:v>
                  </c:pt>
                  <c:pt idx="558">
                    <c:v>8.550 </c:v>
                  </c:pt>
                  <c:pt idx="559">
                    <c:v>11.200 </c:v>
                  </c:pt>
                  <c:pt idx="560">
                    <c:v>25.900 </c:v>
                  </c:pt>
                  <c:pt idx="561">
                    <c:v>470 </c:v>
                  </c:pt>
                  <c:pt idx="562">
                    <c:v>29.291 </c:v>
                  </c:pt>
                  <c:pt idx="563">
                    <c:v>570 </c:v>
                  </c:pt>
                  <c:pt idx="564">
                    <c:v>400 </c:v>
                  </c:pt>
                  <c:pt idx="565">
                    <c:v>70 </c:v>
                  </c:pt>
                  <c:pt idx="566">
                    <c:v>4.118 </c:v>
                  </c:pt>
                  <c:pt idx="567">
                    <c:v>29.850 </c:v>
                  </c:pt>
                  <c:pt idx="568">
                    <c:v>600 </c:v>
                  </c:pt>
                  <c:pt idx="569">
                    <c:v>50.000 </c:v>
                  </c:pt>
                  <c:pt idx="570">
                    <c:v>91.000 </c:v>
                  </c:pt>
                  <c:pt idx="571">
                    <c:v>300 </c:v>
                  </c:pt>
                  <c:pt idx="572">
                    <c:v>175.914 </c:v>
                  </c:pt>
                  <c:pt idx="573">
                    <c:v>220 </c:v>
                  </c:pt>
                  <c:pt idx="574">
                    <c:v>160 </c:v>
                  </c:pt>
                  <c:pt idx="575">
                    <c:v>18 </c:v>
                  </c:pt>
                  <c:pt idx="576">
                    <c:v>919 </c:v>
                  </c:pt>
                  <c:pt idx="577">
                    <c:v>85.890 </c:v>
                  </c:pt>
                  <c:pt idx="578">
                    <c:v>250 </c:v>
                  </c:pt>
                  <c:pt idx="579">
                    <c:v>500 </c:v>
                  </c:pt>
                  <c:pt idx="580">
                    <c:v>400 </c:v>
                  </c:pt>
                  <c:pt idx="581">
                    <c:v>1.780 </c:v>
                  </c:pt>
                  <c:pt idx="582">
                    <c:v>4.015 </c:v>
                  </c:pt>
                  <c:pt idx="583">
                    <c:v>450 </c:v>
                  </c:pt>
                  <c:pt idx="584">
                    <c:v>700 </c:v>
                  </c:pt>
                  <c:pt idx="585">
                    <c:v>45 </c:v>
                  </c:pt>
                  <c:pt idx="586">
                    <c:v>1.850 </c:v>
                  </c:pt>
                  <c:pt idx="587">
                    <c:v>900 </c:v>
                  </c:pt>
                  <c:pt idx="588">
                    <c:v>1.950 </c:v>
                  </c:pt>
                  <c:pt idx="589">
                    <c:v>861 </c:v>
                  </c:pt>
                  <c:pt idx="590">
                    <c:v>13 </c:v>
                  </c:pt>
                  <c:pt idx="591">
                    <c:v>3.217 </c:v>
                  </c:pt>
                  <c:pt idx="592">
                    <c:v>1.936 </c:v>
                  </c:pt>
                  <c:pt idx="593">
                    <c:v>14.300 </c:v>
                  </c:pt>
                  <c:pt idx="594">
                    <c:v>1.140 </c:v>
                  </c:pt>
                  <c:pt idx="595">
                    <c:v>1.005 </c:v>
                  </c:pt>
                  <c:pt idx="596">
                    <c:v>216 </c:v>
                  </c:pt>
                  <c:pt idx="597">
                    <c:v>80 </c:v>
                  </c:pt>
                  <c:pt idx="598">
                    <c:v>211 </c:v>
                  </c:pt>
                  <c:pt idx="599">
                    <c:v>500 </c:v>
                  </c:pt>
                  <c:pt idx="600">
                    <c:v>190 </c:v>
                  </c:pt>
                  <c:pt idx="601">
                    <c:v>8.000 </c:v>
                  </c:pt>
                  <c:pt idx="602">
                    <c:v>14.100 </c:v>
                  </c:pt>
                  <c:pt idx="603">
                    <c:v>80 </c:v>
                  </c:pt>
                  <c:pt idx="604">
                    <c:v>5.420 </c:v>
                  </c:pt>
                  <c:pt idx="605">
                    <c:v>40.720 </c:v>
                  </c:pt>
                  <c:pt idx="606">
                    <c:v>36.590 </c:v>
                  </c:pt>
                  <c:pt idx="607">
                    <c:v>12.000 </c:v>
                  </c:pt>
                  <c:pt idx="608">
                    <c:v>500 </c:v>
                  </c:pt>
                  <c:pt idx="609">
                    <c:v>2.200 </c:v>
                  </c:pt>
                  <c:pt idx="610">
                    <c:v>49.200 </c:v>
                  </c:pt>
                  <c:pt idx="611">
                    <c:v>10 </c:v>
                  </c:pt>
                  <c:pt idx="612">
                    <c:v>150 </c:v>
                  </c:pt>
                  <c:pt idx="613">
                    <c:v>88.850 </c:v>
                  </c:pt>
                  <c:pt idx="614">
                    <c:v>12.600 </c:v>
                  </c:pt>
                  <c:pt idx="615">
                    <c:v>55.850 </c:v>
                  </c:pt>
                  <c:pt idx="616">
                    <c:v>91 </c:v>
                  </c:pt>
                  <c:pt idx="617">
                    <c:v>6.000 </c:v>
                  </c:pt>
                  <c:pt idx="618">
                    <c:v>81.600 </c:v>
                  </c:pt>
                  <c:pt idx="619">
                    <c:v>450.000 </c:v>
                  </c:pt>
                  <c:pt idx="620">
                    <c:v>445.000 </c:v>
                  </c:pt>
                  <c:pt idx="621">
                    <c:v>215.000 </c:v>
                  </c:pt>
                  <c:pt idx="622">
                    <c:v>74.750 </c:v>
                  </c:pt>
                  <c:pt idx="623">
                    <c:v>7.100 </c:v>
                  </c:pt>
                  <c:pt idx="624">
                    <c:v>2.000 </c:v>
                  </c:pt>
                  <c:pt idx="625">
                    <c:v>120.000 </c:v>
                  </c:pt>
                  <c:pt idx="626">
                    <c:v>96.000 </c:v>
                  </c:pt>
                  <c:pt idx="627">
                    <c:v>20.800 </c:v>
                  </c:pt>
                  <c:pt idx="628">
                    <c:v>240.000 </c:v>
                  </c:pt>
                  <c:pt idx="629">
                    <c:v>250.000 </c:v>
                  </c:pt>
                  <c:pt idx="630">
                    <c:v>35.100 </c:v>
                  </c:pt>
                  <c:pt idx="631">
                    <c:v>45.875 </c:v>
                  </c:pt>
                  <c:pt idx="632">
                    <c:v>9.000 </c:v>
                  </c:pt>
                  <c:pt idx="633">
                    <c:v>31.000 </c:v>
                  </c:pt>
                  <c:pt idx="634">
                    <c:v>469.588 </c:v>
                  </c:pt>
                  <c:pt idx="635">
                    <c:v>114.320 </c:v>
                  </c:pt>
                  <c:pt idx="636">
                    <c:v>3.000 </c:v>
                  </c:pt>
                </c:lvl>
                <c:lvl>
                  <c:pt idx="0">
                    <c:v>APUCARANA (c)</c:v>
                  </c:pt>
                  <c:pt idx="1">
                    <c:v>CAMPO MOURÃO (a)</c:v>
                  </c:pt>
                  <c:pt idx="2">
                    <c:v>CASCAVEL (d)</c:v>
                  </c:pt>
                  <c:pt idx="3">
                    <c:v>CORNÉLIO PROCÓPIO (c)</c:v>
                  </c:pt>
                  <c:pt idx="4">
                    <c:v>CURITIBA (f)</c:v>
                  </c:pt>
                  <c:pt idx="5">
                    <c:v>FRANCISCO BELTRÃO (e)</c:v>
                  </c:pt>
                  <c:pt idx="6">
                    <c:v>GUARAPUAVA (f)</c:v>
                  </c:pt>
                  <c:pt idx="7">
                    <c:v>IRATI (f)</c:v>
                  </c:pt>
                  <c:pt idx="8">
                    <c:v>IVAIPORÃ (c)</c:v>
                  </c:pt>
                  <c:pt idx="9">
                    <c:v>JACAREZINHO (c)</c:v>
                  </c:pt>
                  <c:pt idx="10">
                    <c:v>LARANJEIRAS DO SUL (f)</c:v>
                  </c:pt>
                  <c:pt idx="11">
                    <c:v>LONDRINA (c)</c:v>
                  </c:pt>
                  <c:pt idx="12">
                    <c:v>MARINGÁ (c)</c:v>
                  </c:pt>
                  <c:pt idx="13">
                    <c:v>PARANAGUÁ (f)</c:v>
                  </c:pt>
                  <c:pt idx="14">
                    <c:v>PARANAVAÍ (b)</c:v>
                  </c:pt>
                  <c:pt idx="15">
                    <c:v>PATO BRANCO (e)</c:v>
                  </c:pt>
                  <c:pt idx="16">
                    <c:v>PITANGA (f)</c:v>
                  </c:pt>
                  <c:pt idx="17">
                    <c:v>PONTA GROSSA (f)</c:v>
                  </c:pt>
                  <c:pt idx="18">
                    <c:v>TOLEDO (d)</c:v>
                  </c:pt>
                  <c:pt idx="19">
                    <c:v>UMUARAMA (b)</c:v>
                  </c:pt>
                  <c:pt idx="20">
                    <c:v>UNIÃO DA VITÓRIA (f)</c:v>
                  </c:pt>
                  <c:pt idx="21">
                    <c:v>APUCARANA (c)</c:v>
                  </c:pt>
                  <c:pt idx="22">
                    <c:v>CAMPO MOURÃO (a)</c:v>
                  </c:pt>
                  <c:pt idx="23">
                    <c:v>CASCAVEL (d)</c:v>
                  </c:pt>
                  <c:pt idx="24">
                    <c:v>FRANCISCO BELTRÃO (e)</c:v>
                  </c:pt>
                  <c:pt idx="25">
                    <c:v>GUARAPUAVA (f)</c:v>
                  </c:pt>
                  <c:pt idx="26">
                    <c:v>IVAIPORÃ (c)</c:v>
                  </c:pt>
                  <c:pt idx="27">
                    <c:v>JACAREZINHO (c)</c:v>
                  </c:pt>
                  <c:pt idx="28">
                    <c:v>LARANJEIRAS DO SUL (f)</c:v>
                  </c:pt>
                  <c:pt idx="29">
                    <c:v>LONDRINA (c)</c:v>
                  </c:pt>
                  <c:pt idx="30">
                    <c:v>MARINGÁ (c)</c:v>
                  </c:pt>
                  <c:pt idx="31">
                    <c:v>PARANAVAÍ (b)</c:v>
                  </c:pt>
                  <c:pt idx="32">
                    <c:v>PATO BRANCO (e)</c:v>
                  </c:pt>
                  <c:pt idx="33">
                    <c:v>PITANGA (f)</c:v>
                  </c:pt>
                  <c:pt idx="34">
                    <c:v>TOLEDO (d)</c:v>
                  </c:pt>
                  <c:pt idx="35">
                    <c:v>UMUARAMA (b)</c:v>
                  </c:pt>
                  <c:pt idx="36">
                    <c:v>UNIÃO DA VITÓRIA (f)</c:v>
                  </c:pt>
                  <c:pt idx="37">
                    <c:v>APUCARANA (c)</c:v>
                  </c:pt>
                  <c:pt idx="38">
                    <c:v>CASCAVEL (d)</c:v>
                  </c:pt>
                  <c:pt idx="39">
                    <c:v>CORNÉLIO PROCÓPIO (c)</c:v>
                  </c:pt>
                  <c:pt idx="40">
                    <c:v>CURITIBA (f)</c:v>
                  </c:pt>
                  <c:pt idx="41">
                    <c:v>FRANCISCO BELTRÃO (e)</c:v>
                  </c:pt>
                  <c:pt idx="42">
                    <c:v>GUARAPUAVA (f)</c:v>
                  </c:pt>
                  <c:pt idx="43">
                    <c:v>IRATI (f)</c:v>
                  </c:pt>
                  <c:pt idx="44">
                    <c:v>IVAIPORÃ (c)</c:v>
                  </c:pt>
                  <c:pt idx="45">
                    <c:v>JACAREZINHO (c)</c:v>
                  </c:pt>
                  <c:pt idx="46">
                    <c:v>LARANJEIRAS DO SUL (f)</c:v>
                  </c:pt>
                  <c:pt idx="47">
                    <c:v>LONDRINA (c)</c:v>
                  </c:pt>
                  <c:pt idx="48">
                    <c:v>PARANAGUÁ (f)</c:v>
                  </c:pt>
                  <c:pt idx="49">
                    <c:v>PATO BRANCO (e)</c:v>
                  </c:pt>
                  <c:pt idx="50">
                    <c:v>PITANGA (f)</c:v>
                  </c:pt>
                  <c:pt idx="51">
                    <c:v>PONTA GROSSA (f)</c:v>
                  </c:pt>
                  <c:pt idx="52">
                    <c:v>TOLEDO (d)</c:v>
                  </c:pt>
                  <c:pt idx="53">
                    <c:v>UNIÃO DA VITÓRIA (f)</c:v>
                  </c:pt>
                  <c:pt idx="54">
                    <c:v>CAMPO MOURÃO (a)</c:v>
                  </c:pt>
                  <c:pt idx="55">
                    <c:v>CASCAVEL (d)</c:v>
                  </c:pt>
                  <c:pt idx="56">
                    <c:v>CORNÉLIO PROCÓPIO (c)</c:v>
                  </c:pt>
                  <c:pt idx="57">
                    <c:v>JACAREZINHO (c)</c:v>
                  </c:pt>
                  <c:pt idx="58">
                    <c:v>LONDRINA (c)</c:v>
                  </c:pt>
                  <c:pt idx="59">
                    <c:v>MARINGÁ (c)</c:v>
                  </c:pt>
                  <c:pt idx="60">
                    <c:v>PARANAGUÁ (f)</c:v>
                  </c:pt>
                  <c:pt idx="61">
                    <c:v>PARANAVAÍ (b)</c:v>
                  </c:pt>
                  <c:pt idx="62">
                    <c:v>TOLEDO (d)</c:v>
                  </c:pt>
                  <c:pt idx="63">
                    <c:v>UMUARAMA (b)</c:v>
                  </c:pt>
                  <c:pt idx="64">
                    <c:v>CURITIBA (f)</c:v>
                  </c:pt>
                  <c:pt idx="65">
                    <c:v>FRANCISCO BELTRÃO (e)</c:v>
                  </c:pt>
                  <c:pt idx="66">
                    <c:v>GUARAPUAVA (f)</c:v>
                  </c:pt>
                  <c:pt idx="67">
                    <c:v>IRATI (f)</c:v>
                  </c:pt>
                  <c:pt idx="68">
                    <c:v>LARANJEIRAS DO SUL (f)</c:v>
                  </c:pt>
                  <c:pt idx="69">
                    <c:v>PATO BRANCO (e)</c:v>
                  </c:pt>
                  <c:pt idx="70">
                    <c:v>PITANGA (f)</c:v>
                  </c:pt>
                  <c:pt idx="71">
                    <c:v>PONTA GROSSA (f)</c:v>
                  </c:pt>
                  <c:pt idx="72">
                    <c:v>UNIÃO DA VITÓRIA (f)</c:v>
                  </c:pt>
                  <c:pt idx="73">
                    <c:v>APUCARANA (c)</c:v>
                  </c:pt>
                  <c:pt idx="74">
                    <c:v>CAMPO MOURÃO (a)</c:v>
                  </c:pt>
                  <c:pt idx="75">
                    <c:v>CASCAVEL (d)</c:v>
                  </c:pt>
                  <c:pt idx="76">
                    <c:v>CORNÉLIO PROCÓPIO (c)</c:v>
                  </c:pt>
                  <c:pt idx="77">
                    <c:v>CURITIBA (f)</c:v>
                  </c:pt>
                  <c:pt idx="78">
                    <c:v>FRANCISCO BELTRÃO (e)</c:v>
                  </c:pt>
                  <c:pt idx="79">
                    <c:v>GUARAPUAVA (f)</c:v>
                  </c:pt>
                  <c:pt idx="80">
                    <c:v>IRATI (f)</c:v>
                  </c:pt>
                  <c:pt idx="81">
                    <c:v>IVAIPORÃ (c)</c:v>
                  </c:pt>
                  <c:pt idx="82">
                    <c:v>JACAREZINHO (c)</c:v>
                  </c:pt>
                  <c:pt idx="83">
                    <c:v>LARANJEIRAS DO SUL (f)</c:v>
                  </c:pt>
                  <c:pt idx="84">
                    <c:v>LONDRINA (c)</c:v>
                  </c:pt>
                  <c:pt idx="85">
                    <c:v>MARINGÁ (c)</c:v>
                  </c:pt>
                  <c:pt idx="86">
                    <c:v>PARANAGUÁ (f)</c:v>
                  </c:pt>
                  <c:pt idx="87">
                    <c:v>PARANAVAÍ (b)</c:v>
                  </c:pt>
                  <c:pt idx="88">
                    <c:v>PATO BRANCO (e)</c:v>
                  </c:pt>
                  <c:pt idx="89">
                    <c:v>PITANGA (f)</c:v>
                  </c:pt>
                  <c:pt idx="90">
                    <c:v>PONTA GROSSA (f)</c:v>
                  </c:pt>
                  <c:pt idx="91">
                    <c:v>TOLEDO (d)</c:v>
                  </c:pt>
                  <c:pt idx="92">
                    <c:v>UMUARAMA (b)</c:v>
                  </c:pt>
                  <c:pt idx="93">
                    <c:v>UNIÃO DA VITÓRIA (f)</c:v>
                  </c:pt>
                  <c:pt idx="94">
                    <c:v>APUCARANA (c)</c:v>
                  </c:pt>
                  <c:pt idx="95">
                    <c:v>CAMPO MOURÃO (a)</c:v>
                  </c:pt>
                  <c:pt idx="96">
                    <c:v>CASCAVEL (d)</c:v>
                  </c:pt>
                  <c:pt idx="97">
                    <c:v>CORNÉLIO PROCÓPIO (c)</c:v>
                  </c:pt>
                  <c:pt idx="98">
                    <c:v>CURITIBA (f)</c:v>
                  </c:pt>
                  <c:pt idx="99">
                    <c:v>FRANCISCO BELTRÃO (e)</c:v>
                  </c:pt>
                  <c:pt idx="100">
                    <c:v>GUARAPUAVA (f)</c:v>
                  </c:pt>
                  <c:pt idx="101">
                    <c:v>IRATI (f)</c:v>
                  </c:pt>
                  <c:pt idx="102">
                    <c:v>IVAIPORÃ (c)</c:v>
                  </c:pt>
                  <c:pt idx="103">
                    <c:v>JACAREZINHO (c)</c:v>
                  </c:pt>
                  <c:pt idx="104">
                    <c:v>LARANJEIRAS DO SUL (f)</c:v>
                  </c:pt>
                  <c:pt idx="105">
                    <c:v>LONDRINA (c)</c:v>
                  </c:pt>
                  <c:pt idx="106">
                    <c:v>MARINGÁ (c)</c:v>
                  </c:pt>
                  <c:pt idx="107">
                    <c:v>PARANAVAÍ (b)</c:v>
                  </c:pt>
                  <c:pt idx="108">
                    <c:v>PATO BRANCO (e)</c:v>
                  </c:pt>
                  <c:pt idx="109">
                    <c:v>PITANGA (f)</c:v>
                  </c:pt>
                  <c:pt idx="110">
                    <c:v>PONTA GROSSA (f)</c:v>
                  </c:pt>
                  <c:pt idx="111">
                    <c:v>TOLEDO (d)</c:v>
                  </c:pt>
                  <c:pt idx="112">
                    <c:v>UMUARAMA (b)</c:v>
                  </c:pt>
                  <c:pt idx="113">
                    <c:v>UNIÃO DA VITÓRIA (f)</c:v>
                  </c:pt>
                  <c:pt idx="114">
                    <c:v>APUCARANA (c)</c:v>
                  </c:pt>
                  <c:pt idx="115">
                    <c:v>CAMPO MOURÃO (a)</c:v>
                  </c:pt>
                  <c:pt idx="116">
                    <c:v>CASCAVEL (d)</c:v>
                  </c:pt>
                  <c:pt idx="117">
                    <c:v>CORNÉLIO PROCÓPIO (c)</c:v>
                  </c:pt>
                  <c:pt idx="118">
                    <c:v>CURITIBA (f)</c:v>
                  </c:pt>
                  <c:pt idx="119">
                    <c:v>FRANCISCO BELTRÃO (e)</c:v>
                  </c:pt>
                  <c:pt idx="120">
                    <c:v>GUARAPUAVA (f)</c:v>
                  </c:pt>
                  <c:pt idx="121">
                    <c:v>IRATI (f)</c:v>
                  </c:pt>
                  <c:pt idx="122">
                    <c:v>IVAIPORÃ (c)</c:v>
                  </c:pt>
                  <c:pt idx="123">
                    <c:v>JACAREZINHO (c)</c:v>
                  </c:pt>
                  <c:pt idx="124">
                    <c:v>LARANJEIRAS DO SUL (f)</c:v>
                  </c:pt>
                  <c:pt idx="125">
                    <c:v>LONDRINA (c)</c:v>
                  </c:pt>
                  <c:pt idx="126">
                    <c:v>MARINGÁ (c)</c:v>
                  </c:pt>
                  <c:pt idx="127">
                    <c:v>PARANAGUÁ (f)</c:v>
                  </c:pt>
                  <c:pt idx="128">
                    <c:v>PATO BRANCO (e)</c:v>
                  </c:pt>
                  <c:pt idx="129">
                    <c:v>PITANGA (f)</c:v>
                  </c:pt>
                  <c:pt idx="130">
                    <c:v>PONTA GROSSA (f)</c:v>
                  </c:pt>
                  <c:pt idx="131">
                    <c:v>TOLEDO (d)</c:v>
                  </c:pt>
                  <c:pt idx="132">
                    <c:v>UMUARAMA (b)</c:v>
                  </c:pt>
                  <c:pt idx="133">
                    <c:v>UNIÃO DA VITÓRIA (f)</c:v>
                  </c:pt>
                  <c:pt idx="134">
                    <c:v>APUCARANA (c)</c:v>
                  </c:pt>
                  <c:pt idx="135">
                    <c:v>CAMPO MOURÃO (a)</c:v>
                  </c:pt>
                  <c:pt idx="136">
                    <c:v>CASCAVEL (d)</c:v>
                  </c:pt>
                  <c:pt idx="137">
                    <c:v>CORNÉLIO PROCÓPIO (c)</c:v>
                  </c:pt>
                  <c:pt idx="138">
                    <c:v>FRANCISCO BELTRÃO (e)</c:v>
                  </c:pt>
                  <c:pt idx="139">
                    <c:v>GUARAPUAVA (f)</c:v>
                  </c:pt>
                  <c:pt idx="140">
                    <c:v>IVAIPORÃ (c)</c:v>
                  </c:pt>
                  <c:pt idx="141">
                    <c:v>JACAREZINHO (c)</c:v>
                  </c:pt>
                  <c:pt idx="142">
                    <c:v>LARANJEIRAS DO SUL (f)</c:v>
                  </c:pt>
                  <c:pt idx="143">
                    <c:v>LONDRINA (c)</c:v>
                  </c:pt>
                  <c:pt idx="144">
                    <c:v>MARINGÁ (c)</c:v>
                  </c:pt>
                  <c:pt idx="145">
                    <c:v>PARANAVAÍ (b)</c:v>
                  </c:pt>
                  <c:pt idx="146">
                    <c:v>PITANGA (f)</c:v>
                  </c:pt>
                  <c:pt idx="147">
                    <c:v>PONTA GROSSA (f)</c:v>
                  </c:pt>
                  <c:pt idx="148">
                    <c:v>TOLEDO (d)</c:v>
                  </c:pt>
                  <c:pt idx="149">
                    <c:v>UMUARAMA (b)</c:v>
                  </c:pt>
                  <c:pt idx="150">
                    <c:v>UNIÃO DA VITÓRIA (f)</c:v>
                  </c:pt>
                  <c:pt idx="151">
                    <c:v>APUCARANA (c)</c:v>
                  </c:pt>
                  <c:pt idx="152">
                    <c:v>CAMPO MOURÃO (a)</c:v>
                  </c:pt>
                  <c:pt idx="153">
                    <c:v>CASCAVEL (d)</c:v>
                  </c:pt>
                  <c:pt idx="154">
                    <c:v>CORNÉLIO PROCÓPIO (c)</c:v>
                  </c:pt>
                  <c:pt idx="155">
                    <c:v>CURITIBA (f)</c:v>
                  </c:pt>
                  <c:pt idx="156">
                    <c:v>FRANCISCO BELTRÃO (e)</c:v>
                  </c:pt>
                  <c:pt idx="157">
                    <c:v>GUARAPUAVA (f)</c:v>
                  </c:pt>
                  <c:pt idx="158">
                    <c:v>IRATI (f)</c:v>
                  </c:pt>
                  <c:pt idx="159">
                    <c:v>IVAIPORÃ (c)</c:v>
                  </c:pt>
                  <c:pt idx="160">
                    <c:v>JACAREZINHO (c)</c:v>
                  </c:pt>
                  <c:pt idx="161">
                    <c:v>LARANJEIRAS DO SUL (f)</c:v>
                  </c:pt>
                  <c:pt idx="162">
                    <c:v>LONDRINA (c)</c:v>
                  </c:pt>
                  <c:pt idx="163">
                    <c:v>MARINGÁ (c)</c:v>
                  </c:pt>
                  <c:pt idx="164">
                    <c:v>PARANAGUÁ (f)</c:v>
                  </c:pt>
                  <c:pt idx="165">
                    <c:v>PARANAVAÍ (b)</c:v>
                  </c:pt>
                  <c:pt idx="166">
                    <c:v>PATO BRANCO (e)</c:v>
                  </c:pt>
                  <c:pt idx="167">
                    <c:v>PITANGA (f)</c:v>
                  </c:pt>
                  <c:pt idx="168">
                    <c:v>PONTA GROSSA (f)</c:v>
                  </c:pt>
                  <c:pt idx="169">
                    <c:v>TOLEDO (d)</c:v>
                  </c:pt>
                  <c:pt idx="170">
                    <c:v>UMUARAMA (b)</c:v>
                  </c:pt>
                  <c:pt idx="171">
                    <c:v>UNIÃO DA VITÓRIA (f)</c:v>
                  </c:pt>
                  <c:pt idx="172">
                    <c:v>APUCARANA (c)</c:v>
                  </c:pt>
                  <c:pt idx="173">
                    <c:v>CAMPO MOURÃO (a)</c:v>
                  </c:pt>
                  <c:pt idx="174">
                    <c:v>CASCAVEL (d)</c:v>
                  </c:pt>
                  <c:pt idx="175">
                    <c:v>CURITIBA (f)</c:v>
                  </c:pt>
                  <c:pt idx="176">
                    <c:v>FRANCISCO BELTRÃO (e)</c:v>
                  </c:pt>
                  <c:pt idx="177">
                    <c:v>GUARAPUAVA (f)</c:v>
                  </c:pt>
                  <c:pt idx="178">
                    <c:v>IRATI (f)</c:v>
                  </c:pt>
                  <c:pt idx="179">
                    <c:v>IVAIPORÃ (c)</c:v>
                  </c:pt>
                  <c:pt idx="180">
                    <c:v>LARANJEIRAS DO SUL (f)</c:v>
                  </c:pt>
                  <c:pt idx="181">
                    <c:v>PATO BRANCO (e)</c:v>
                  </c:pt>
                  <c:pt idx="182">
                    <c:v>PITANGA (f)</c:v>
                  </c:pt>
                  <c:pt idx="183">
                    <c:v>PONTA GROSSA (f)</c:v>
                  </c:pt>
                  <c:pt idx="184">
                    <c:v>TOLEDO (d)</c:v>
                  </c:pt>
                  <c:pt idx="185">
                    <c:v>UNIÃO DA VITÓRIA (f)</c:v>
                  </c:pt>
                  <c:pt idx="186">
                    <c:v>APUCARANA (c)</c:v>
                  </c:pt>
                  <c:pt idx="187">
                    <c:v>CAMPO MOURÃO (a)</c:v>
                  </c:pt>
                  <c:pt idx="188">
                    <c:v>CASCAVEL (d)</c:v>
                  </c:pt>
                  <c:pt idx="189">
                    <c:v>CORNÉLIO PROCÓPIO (c)</c:v>
                  </c:pt>
                  <c:pt idx="190">
                    <c:v>CURITIBA (f)</c:v>
                  </c:pt>
                  <c:pt idx="191">
                    <c:v>FRANCISCO BELTRÃO (e)</c:v>
                  </c:pt>
                  <c:pt idx="192">
                    <c:v>GUARAPUAVA (f)</c:v>
                  </c:pt>
                  <c:pt idx="193">
                    <c:v>IVAIPORÃ (c)</c:v>
                  </c:pt>
                  <c:pt idx="194">
                    <c:v>JACAREZINHO (c)</c:v>
                  </c:pt>
                  <c:pt idx="195">
                    <c:v>LARANJEIRAS DO SUL (f)</c:v>
                  </c:pt>
                  <c:pt idx="196">
                    <c:v>LONDRINA (c)</c:v>
                  </c:pt>
                  <c:pt idx="197">
                    <c:v>MARINGÁ (c)</c:v>
                  </c:pt>
                  <c:pt idx="198">
                    <c:v>PARANAGUÁ (f)</c:v>
                  </c:pt>
                  <c:pt idx="199">
                    <c:v>PARANAVAÍ (b)</c:v>
                  </c:pt>
                  <c:pt idx="200">
                    <c:v>PATO BRANCO (e)</c:v>
                  </c:pt>
                  <c:pt idx="201">
                    <c:v>PITANGA (f)</c:v>
                  </c:pt>
                  <c:pt idx="202">
                    <c:v>PONTA GROSSA (f)</c:v>
                  </c:pt>
                  <c:pt idx="203">
                    <c:v>TOLEDO (d)</c:v>
                  </c:pt>
                  <c:pt idx="204">
                    <c:v>UMUARAMA (b)</c:v>
                  </c:pt>
                  <c:pt idx="205">
                    <c:v>UNIÃO DA VITÓRIA (f)</c:v>
                  </c:pt>
                  <c:pt idx="206">
                    <c:v>APUCARANA (c)</c:v>
                  </c:pt>
                  <c:pt idx="207">
                    <c:v>CAMPO MOURÃO (a)</c:v>
                  </c:pt>
                  <c:pt idx="208">
                    <c:v>CASCAVEL (d)</c:v>
                  </c:pt>
                  <c:pt idx="209">
                    <c:v>CORNÉLIO PROCÓPIO (c)</c:v>
                  </c:pt>
                  <c:pt idx="210">
                    <c:v>CURITIBA (f)</c:v>
                  </c:pt>
                  <c:pt idx="211">
                    <c:v>FRANCISCO BELTRÃO (e)</c:v>
                  </c:pt>
                  <c:pt idx="212">
                    <c:v>GUARAPUAVA (f)</c:v>
                  </c:pt>
                  <c:pt idx="213">
                    <c:v>IRATI (f)</c:v>
                  </c:pt>
                  <c:pt idx="214">
                    <c:v>IVAIPORÃ (c)</c:v>
                  </c:pt>
                  <c:pt idx="215">
                    <c:v>JACAREZINHO (c)</c:v>
                  </c:pt>
                  <c:pt idx="216">
                    <c:v>LARANJEIRAS DO SUL (f)</c:v>
                  </c:pt>
                  <c:pt idx="217">
                    <c:v>PARANAGUÁ (f)</c:v>
                  </c:pt>
                  <c:pt idx="218">
                    <c:v>PARANAVAÍ (b)</c:v>
                  </c:pt>
                  <c:pt idx="219">
                    <c:v>PATO BRANCO (e)</c:v>
                  </c:pt>
                  <c:pt idx="220">
                    <c:v>PITANGA (f)</c:v>
                  </c:pt>
                  <c:pt idx="221">
                    <c:v>PONTA GROSSA (f)</c:v>
                  </c:pt>
                  <c:pt idx="222">
                    <c:v>TOLEDO (d)</c:v>
                  </c:pt>
                  <c:pt idx="223">
                    <c:v>UNIÃO DA VITÓRIA (f)</c:v>
                  </c:pt>
                  <c:pt idx="224">
                    <c:v>APUCARANA (c)</c:v>
                  </c:pt>
                  <c:pt idx="225">
                    <c:v>CAMPO MOURÃO (a)</c:v>
                  </c:pt>
                  <c:pt idx="226">
                    <c:v>CASCAVEL (d)</c:v>
                  </c:pt>
                  <c:pt idx="227">
                    <c:v>CORNÉLIO PROCÓPIO (c)</c:v>
                  </c:pt>
                  <c:pt idx="228">
                    <c:v>FRANCISCO BELTRÃO (e)</c:v>
                  </c:pt>
                  <c:pt idx="229">
                    <c:v>GUARAPUAVA (f)</c:v>
                  </c:pt>
                  <c:pt idx="230">
                    <c:v>IRATI (f)</c:v>
                  </c:pt>
                  <c:pt idx="231">
                    <c:v>IVAIPORÃ (c)</c:v>
                  </c:pt>
                  <c:pt idx="232">
                    <c:v>JACAREZINHO (c)</c:v>
                  </c:pt>
                  <c:pt idx="233">
                    <c:v>LARANJEIRAS DO SUL (f)</c:v>
                  </c:pt>
                  <c:pt idx="234">
                    <c:v>LONDRINA (c)</c:v>
                  </c:pt>
                  <c:pt idx="235">
                    <c:v>MARINGÁ (c)</c:v>
                  </c:pt>
                  <c:pt idx="236">
                    <c:v>PARANAVAÍ (b)</c:v>
                  </c:pt>
                  <c:pt idx="237">
                    <c:v>PATO BRANCO (e)</c:v>
                  </c:pt>
                  <c:pt idx="238">
                    <c:v>PITANGA (f)</c:v>
                  </c:pt>
                  <c:pt idx="239">
                    <c:v>PONTA GROSSA (f)</c:v>
                  </c:pt>
                  <c:pt idx="240">
                    <c:v>TOLEDO (d)</c:v>
                  </c:pt>
                  <c:pt idx="241">
                    <c:v>UMUARAMA (b)</c:v>
                  </c:pt>
                  <c:pt idx="242">
                    <c:v>UNIÃO DA VITÓRIA (f)</c:v>
                  </c:pt>
                  <c:pt idx="243">
                    <c:v>CAMPO MOURÃO (a)</c:v>
                  </c:pt>
                  <c:pt idx="244">
                    <c:v>CORNÉLIO PROCÓPIO (c)</c:v>
                  </c:pt>
                  <c:pt idx="245">
                    <c:v>CURITIBA (f)</c:v>
                  </c:pt>
                  <c:pt idx="246">
                    <c:v>GUARAPUAVA (f)</c:v>
                  </c:pt>
                  <c:pt idx="247">
                    <c:v>IRATI (f)</c:v>
                  </c:pt>
                  <c:pt idx="248">
                    <c:v>PATO BRANCO (e)</c:v>
                  </c:pt>
                  <c:pt idx="249">
                    <c:v>PITANGA (f)</c:v>
                  </c:pt>
                  <c:pt idx="250">
                    <c:v>PONTA GROSSA (f)</c:v>
                  </c:pt>
                  <c:pt idx="251">
                    <c:v>UNIÃO DA VITÓRIA (f)</c:v>
                  </c:pt>
                  <c:pt idx="252">
                    <c:v>APUCARANA (c)</c:v>
                  </c:pt>
                  <c:pt idx="253">
                    <c:v>CAMPO MOURÃO (a)</c:v>
                  </c:pt>
                  <c:pt idx="254">
                    <c:v>CASCAVEL (d)</c:v>
                  </c:pt>
                  <c:pt idx="255">
                    <c:v>CORNÉLIO PROCÓPIO (c)</c:v>
                  </c:pt>
                  <c:pt idx="256">
                    <c:v>IVAIPORÃ (c)</c:v>
                  </c:pt>
                  <c:pt idx="257">
                    <c:v>JACAREZINHO (c)</c:v>
                  </c:pt>
                  <c:pt idx="258">
                    <c:v>LONDRINA (c)</c:v>
                  </c:pt>
                  <c:pt idx="259">
                    <c:v>MARINGÁ (c)</c:v>
                  </c:pt>
                  <c:pt idx="260">
                    <c:v>PARANAVAÍ (b)</c:v>
                  </c:pt>
                  <c:pt idx="261">
                    <c:v>PONTA GROSSA (f)</c:v>
                  </c:pt>
                  <c:pt idx="262">
                    <c:v>TOLEDO (d)</c:v>
                  </c:pt>
                  <c:pt idx="263">
                    <c:v>UMUARAMA (b)</c:v>
                  </c:pt>
                  <c:pt idx="264">
                    <c:v>CAMPO MOURÃO (a)</c:v>
                  </c:pt>
                  <c:pt idx="265">
                    <c:v>CASCAVEL (d)</c:v>
                  </c:pt>
                  <c:pt idx="266">
                    <c:v>FRANCISCO BELTRÃO (e)</c:v>
                  </c:pt>
                  <c:pt idx="267">
                    <c:v>GUARAPUAVA (f)</c:v>
                  </c:pt>
                  <c:pt idx="268">
                    <c:v>IRATI (f)</c:v>
                  </c:pt>
                  <c:pt idx="269">
                    <c:v>LARANJEIRAS DO SUL (f)</c:v>
                  </c:pt>
                  <c:pt idx="270">
                    <c:v>PATO BRANCO (e)</c:v>
                  </c:pt>
                  <c:pt idx="271">
                    <c:v>PONTA GROSSA (f)</c:v>
                  </c:pt>
                  <c:pt idx="272">
                    <c:v>UMUARAMA (b)</c:v>
                  </c:pt>
                  <c:pt idx="273">
                    <c:v>UNIÃO DA VITÓRIA (f)</c:v>
                  </c:pt>
                  <c:pt idx="274">
                    <c:v>APUCARANA (c)</c:v>
                  </c:pt>
                  <c:pt idx="275">
                    <c:v>CAMPO MOURÃO (a)</c:v>
                  </c:pt>
                  <c:pt idx="276">
                    <c:v>CASCAVEL (d)</c:v>
                  </c:pt>
                  <c:pt idx="277">
                    <c:v>CORNÉLIO PROCÓPIO (c)</c:v>
                  </c:pt>
                  <c:pt idx="278">
                    <c:v>GUARAPUAVA (f)</c:v>
                  </c:pt>
                  <c:pt idx="279">
                    <c:v>IRATI (f)</c:v>
                  </c:pt>
                  <c:pt idx="280">
                    <c:v>IVAIPORÃ (c)</c:v>
                  </c:pt>
                  <c:pt idx="281">
                    <c:v>JACAREZINHO (c)</c:v>
                  </c:pt>
                  <c:pt idx="282">
                    <c:v>LARANJEIRAS DO SUL (f)</c:v>
                  </c:pt>
                  <c:pt idx="283">
                    <c:v>LONDRINA (c)</c:v>
                  </c:pt>
                  <c:pt idx="284">
                    <c:v>MARINGÁ (c)</c:v>
                  </c:pt>
                  <c:pt idx="285">
                    <c:v>PARANAGUÁ (f)</c:v>
                  </c:pt>
                  <c:pt idx="286">
                    <c:v>PITANGA (f)</c:v>
                  </c:pt>
                  <c:pt idx="287">
                    <c:v>PONTA GROSSA (f)</c:v>
                  </c:pt>
                  <c:pt idx="288">
                    <c:v>UMUARAMA (b)</c:v>
                  </c:pt>
                  <c:pt idx="289">
                    <c:v>APUCARANA (c)</c:v>
                  </c:pt>
                  <c:pt idx="290">
                    <c:v>CAMPO MOURÃO (a)</c:v>
                  </c:pt>
                  <c:pt idx="291">
                    <c:v>CASCAVEL (d)</c:v>
                  </c:pt>
                  <c:pt idx="292">
                    <c:v>CORNÉLIO PROCÓPIO (c)</c:v>
                  </c:pt>
                  <c:pt idx="293">
                    <c:v>FRANCISCO BELTRÃO (e)</c:v>
                  </c:pt>
                  <c:pt idx="294">
                    <c:v>GUARAPUAVA (f)</c:v>
                  </c:pt>
                  <c:pt idx="295">
                    <c:v>IRATI (f)</c:v>
                  </c:pt>
                  <c:pt idx="296">
                    <c:v>IVAIPORÃ (c)</c:v>
                  </c:pt>
                  <c:pt idx="297">
                    <c:v>JACAREZINHO (c)</c:v>
                  </c:pt>
                  <c:pt idx="298">
                    <c:v>LARANJEIRAS DO SUL (f)</c:v>
                  </c:pt>
                  <c:pt idx="299">
                    <c:v>LONDRINA (c)</c:v>
                  </c:pt>
                  <c:pt idx="300">
                    <c:v>MARINGÁ (c)</c:v>
                  </c:pt>
                  <c:pt idx="301">
                    <c:v>PATO BRANCO (e)</c:v>
                  </c:pt>
                  <c:pt idx="302">
                    <c:v>PITANGA (f)</c:v>
                  </c:pt>
                  <c:pt idx="303">
                    <c:v>PONTA GROSSA (f)</c:v>
                  </c:pt>
                  <c:pt idx="304">
                    <c:v>TOLEDO (d)</c:v>
                  </c:pt>
                  <c:pt idx="305">
                    <c:v>UNIÃO DA VITÓRIA (f)</c:v>
                  </c:pt>
                  <c:pt idx="306">
                    <c:v>APUCARANA (c)</c:v>
                  </c:pt>
                  <c:pt idx="307">
                    <c:v>CAMPO MOURÃO (a)</c:v>
                  </c:pt>
                  <c:pt idx="308">
                    <c:v>CASCAVEL (d)</c:v>
                  </c:pt>
                  <c:pt idx="309">
                    <c:v>CORNÉLIO PROCÓPIO (c)</c:v>
                  </c:pt>
                  <c:pt idx="310">
                    <c:v>FRANCISCO BELTRÃO (e)</c:v>
                  </c:pt>
                  <c:pt idx="311">
                    <c:v>GUARAPUAVA (f)</c:v>
                  </c:pt>
                  <c:pt idx="312">
                    <c:v>IRATI (f)</c:v>
                  </c:pt>
                  <c:pt idx="313">
                    <c:v>IVAIPORÃ (c)</c:v>
                  </c:pt>
                  <c:pt idx="314">
                    <c:v>JACAREZINHO (c)</c:v>
                  </c:pt>
                  <c:pt idx="315">
                    <c:v>LARANJEIRAS DO SUL (f)</c:v>
                  </c:pt>
                  <c:pt idx="316">
                    <c:v>LONDRINA (c)</c:v>
                  </c:pt>
                  <c:pt idx="317">
                    <c:v>MARINGÁ (c)</c:v>
                  </c:pt>
                  <c:pt idx="318">
                    <c:v>PATO BRANCO (e)</c:v>
                  </c:pt>
                  <c:pt idx="319">
                    <c:v>PITANGA (f)</c:v>
                  </c:pt>
                  <c:pt idx="320">
                    <c:v>PONTA GROSSA (f)</c:v>
                  </c:pt>
                  <c:pt idx="321">
                    <c:v>TOLEDO (d)</c:v>
                  </c:pt>
                  <c:pt idx="322">
                    <c:v>UMUARAMA (b)</c:v>
                  </c:pt>
                  <c:pt idx="323">
                    <c:v>UNIÃO DA VITÓRIA (f)</c:v>
                  </c:pt>
                  <c:pt idx="324">
                    <c:v>APUCARANA (c)</c:v>
                  </c:pt>
                  <c:pt idx="325">
                    <c:v>FRANCISCO BELTRÃO (e)</c:v>
                  </c:pt>
                  <c:pt idx="326">
                    <c:v>GUARAPUAVA (f)</c:v>
                  </c:pt>
                  <c:pt idx="327">
                    <c:v>PATO BRANCO (e)</c:v>
                  </c:pt>
                  <c:pt idx="328">
                    <c:v>PONTA GROSSA (f)</c:v>
                  </c:pt>
                  <c:pt idx="329">
                    <c:v>GUARAPUAVA (f)</c:v>
                  </c:pt>
                  <c:pt idx="330">
                    <c:v>IRATI (f)</c:v>
                  </c:pt>
                  <c:pt idx="331">
                    <c:v>LARANJEIRAS DO SUL (f)</c:v>
                  </c:pt>
                  <c:pt idx="332">
                    <c:v>PATO BRANCO (e)</c:v>
                  </c:pt>
                  <c:pt idx="333">
                    <c:v>PONTA GROSSA (f)</c:v>
                  </c:pt>
                  <c:pt idx="334">
                    <c:v>APUCARANA (c)</c:v>
                  </c:pt>
                  <c:pt idx="335">
                    <c:v>CURITIBA (f)</c:v>
                  </c:pt>
                  <c:pt idx="336">
                    <c:v>FRANCISCO BELTRÃO (e)</c:v>
                  </c:pt>
                  <c:pt idx="337">
                    <c:v>GUARAPUAVA (f)</c:v>
                  </c:pt>
                  <c:pt idx="338">
                    <c:v>IRATI (f)</c:v>
                  </c:pt>
                  <c:pt idx="339">
                    <c:v>IVAIPORÃ (c)</c:v>
                  </c:pt>
                  <c:pt idx="340">
                    <c:v>JACAREZINHO (c)</c:v>
                  </c:pt>
                  <c:pt idx="341">
                    <c:v>PATO BRANCO (e)</c:v>
                  </c:pt>
                  <c:pt idx="342">
                    <c:v>PITANGA (f)</c:v>
                  </c:pt>
                  <c:pt idx="343">
                    <c:v>PONTA GROSSA (f)</c:v>
                  </c:pt>
                  <c:pt idx="344">
                    <c:v>TOLEDO (d)</c:v>
                  </c:pt>
                  <c:pt idx="345">
                    <c:v>UNIÃO DA VITÓRIA (f)</c:v>
                  </c:pt>
                  <c:pt idx="346">
                    <c:v>APUCARANA (c)</c:v>
                  </c:pt>
                  <c:pt idx="347">
                    <c:v>CAMPO MOURÃO (a)</c:v>
                  </c:pt>
                  <c:pt idx="348">
                    <c:v>CASCAVEL (d)</c:v>
                  </c:pt>
                  <c:pt idx="349">
                    <c:v>CORNÉLIO PROCÓPIO (c)</c:v>
                  </c:pt>
                  <c:pt idx="350">
                    <c:v>CURITIBA (f)</c:v>
                  </c:pt>
                  <c:pt idx="351">
                    <c:v>FRANCISCO BELTRÃO (e)</c:v>
                  </c:pt>
                  <c:pt idx="352">
                    <c:v>GUARAPUAVA (f)</c:v>
                  </c:pt>
                  <c:pt idx="353">
                    <c:v>IRATI (f)</c:v>
                  </c:pt>
                  <c:pt idx="354">
                    <c:v>IVAIPORÃ (c)</c:v>
                  </c:pt>
                  <c:pt idx="355">
                    <c:v>JACAREZINHO (c)</c:v>
                  </c:pt>
                  <c:pt idx="356">
                    <c:v>LARANJEIRAS DO SUL (f)</c:v>
                  </c:pt>
                  <c:pt idx="357">
                    <c:v>LONDRINA (c)</c:v>
                  </c:pt>
                  <c:pt idx="358">
                    <c:v>MARINGÁ (c)</c:v>
                  </c:pt>
                  <c:pt idx="359">
                    <c:v>PARANAVAÍ (b)</c:v>
                  </c:pt>
                  <c:pt idx="360">
                    <c:v>PATO BRANCO (e)</c:v>
                  </c:pt>
                  <c:pt idx="361">
                    <c:v>PITANGA (f)</c:v>
                  </c:pt>
                  <c:pt idx="362">
                    <c:v>PONTA GROSSA (f)</c:v>
                  </c:pt>
                  <c:pt idx="363">
                    <c:v>TOLEDO (d)</c:v>
                  </c:pt>
                  <c:pt idx="364">
                    <c:v>UMUARAMA (b)</c:v>
                  </c:pt>
                  <c:pt idx="365">
                    <c:v>UNIÃO DA VITÓRIA (f)</c:v>
                  </c:pt>
                  <c:pt idx="366">
                    <c:v>APUCARANA (c)</c:v>
                  </c:pt>
                  <c:pt idx="367">
                    <c:v>CAMPO MOURÃO (a)</c:v>
                  </c:pt>
                  <c:pt idx="368">
                    <c:v>GUARAPUAVA (f)</c:v>
                  </c:pt>
                  <c:pt idx="369">
                    <c:v>IRATI (f)</c:v>
                  </c:pt>
                  <c:pt idx="370">
                    <c:v>LARANJEIRAS DO SUL (f)</c:v>
                  </c:pt>
                  <c:pt idx="371">
                    <c:v>PATO BRANCO (e)</c:v>
                  </c:pt>
                  <c:pt idx="372">
                    <c:v>PITANGA (f)</c:v>
                  </c:pt>
                  <c:pt idx="373">
                    <c:v>PONTA GROSSA (f)</c:v>
                  </c:pt>
                  <c:pt idx="374">
                    <c:v>TOLEDO (d)</c:v>
                  </c:pt>
                  <c:pt idx="375">
                    <c:v>UNIÃO DA VITÓRIA (f)</c:v>
                  </c:pt>
                  <c:pt idx="376">
                    <c:v>CORNÉLIO PROCÓPIO (c)</c:v>
                  </c:pt>
                  <c:pt idx="377">
                    <c:v>JACAREZINHO (c)</c:v>
                  </c:pt>
                  <c:pt idx="378">
                    <c:v>MARINGÁ (c)</c:v>
                  </c:pt>
                  <c:pt idx="379">
                    <c:v>PARANAVAÍ (b)</c:v>
                  </c:pt>
                  <c:pt idx="380">
                    <c:v>UMUARAMA (b)</c:v>
                  </c:pt>
                  <c:pt idx="381">
                    <c:v>CORNÉLIO PROCÓPIO (c)</c:v>
                  </c:pt>
                  <c:pt idx="382">
                    <c:v>CURITIBA (f)</c:v>
                  </c:pt>
                  <c:pt idx="383">
                    <c:v>FRANCISCO BELTRÃO (e)</c:v>
                  </c:pt>
                  <c:pt idx="384">
                    <c:v>GUARAPUAVA (f)</c:v>
                  </c:pt>
                  <c:pt idx="385">
                    <c:v>IRATI (f)</c:v>
                  </c:pt>
                  <c:pt idx="386">
                    <c:v>JACAREZINHO (c)</c:v>
                  </c:pt>
                  <c:pt idx="387">
                    <c:v>LARANJEIRAS DO SUL (f)</c:v>
                  </c:pt>
                  <c:pt idx="388">
                    <c:v>PATO BRANCO (e)</c:v>
                  </c:pt>
                  <c:pt idx="389">
                    <c:v>PITANGA (f)</c:v>
                  </c:pt>
                  <c:pt idx="390">
                    <c:v>PONTA GROSSA (f)</c:v>
                  </c:pt>
                  <c:pt idx="391">
                    <c:v>UNIÃO DA VITÓRIA (f)</c:v>
                  </c:pt>
                  <c:pt idx="392">
                    <c:v>APUCARANA (c)</c:v>
                  </c:pt>
                  <c:pt idx="393">
                    <c:v>CAMPO MOURÃO (a)</c:v>
                  </c:pt>
                  <c:pt idx="394">
                    <c:v>CASCAVEL (d)</c:v>
                  </c:pt>
                  <c:pt idx="395">
                    <c:v>CORNÉLIO PROCÓPIO (c)</c:v>
                  </c:pt>
                  <c:pt idx="396">
                    <c:v>CURITIBA (f)</c:v>
                  </c:pt>
                  <c:pt idx="397">
                    <c:v>FRANCISCO BELTRÃO (e)</c:v>
                  </c:pt>
                  <c:pt idx="398">
                    <c:v>GUARAPUAVA (f)</c:v>
                  </c:pt>
                  <c:pt idx="399">
                    <c:v>IRATI (f)</c:v>
                  </c:pt>
                  <c:pt idx="400">
                    <c:v>IVAIPORÃ (c)</c:v>
                  </c:pt>
                  <c:pt idx="401">
                    <c:v>JACAREZINHO (c)</c:v>
                  </c:pt>
                  <c:pt idx="402">
                    <c:v>LARANJEIRAS DO SUL (f)</c:v>
                  </c:pt>
                  <c:pt idx="403">
                    <c:v>LONDRINA (c)</c:v>
                  </c:pt>
                  <c:pt idx="404">
                    <c:v>MARINGÁ (c)</c:v>
                  </c:pt>
                  <c:pt idx="405">
                    <c:v>PARANAGUÁ (f)</c:v>
                  </c:pt>
                  <c:pt idx="406">
                    <c:v>PARANAVAÍ (b)</c:v>
                  </c:pt>
                  <c:pt idx="407">
                    <c:v>PATO BRANCO (e)</c:v>
                  </c:pt>
                  <c:pt idx="408">
                    <c:v>PITANGA (f)</c:v>
                  </c:pt>
                  <c:pt idx="409">
                    <c:v>PONTA GROSSA (f)</c:v>
                  </c:pt>
                  <c:pt idx="410">
                    <c:v>TOLEDO (d)</c:v>
                  </c:pt>
                  <c:pt idx="411">
                    <c:v>UNIÃO DA VITÓRIA (f)</c:v>
                  </c:pt>
                  <c:pt idx="412">
                    <c:v>APUCARANA (c)</c:v>
                  </c:pt>
                  <c:pt idx="413">
                    <c:v>CAMPO MOURÃO (a)</c:v>
                  </c:pt>
                  <c:pt idx="414">
                    <c:v>CASCAVEL (d)</c:v>
                  </c:pt>
                  <c:pt idx="415">
                    <c:v>FRANCISCO BELTRÃO (e)</c:v>
                  </c:pt>
                  <c:pt idx="416">
                    <c:v>GUARAPUAVA (f)</c:v>
                  </c:pt>
                  <c:pt idx="417">
                    <c:v>IVAIPORÃ (c)</c:v>
                  </c:pt>
                  <c:pt idx="418">
                    <c:v>JACAREZINHO (c)</c:v>
                  </c:pt>
                  <c:pt idx="419">
                    <c:v>LARANJEIRAS DO SUL (f)</c:v>
                  </c:pt>
                  <c:pt idx="420">
                    <c:v>LONDRINA (c)</c:v>
                  </c:pt>
                  <c:pt idx="421">
                    <c:v>MARINGÁ (c)</c:v>
                  </c:pt>
                  <c:pt idx="422">
                    <c:v>PARANAVAÍ (b)</c:v>
                  </c:pt>
                  <c:pt idx="423">
                    <c:v>PATO BRANCO (e)</c:v>
                  </c:pt>
                  <c:pt idx="424">
                    <c:v>PITANGA (f)</c:v>
                  </c:pt>
                  <c:pt idx="425">
                    <c:v>TOLEDO (d)</c:v>
                  </c:pt>
                  <c:pt idx="426">
                    <c:v>UMUARAMA (b)</c:v>
                  </c:pt>
                  <c:pt idx="427">
                    <c:v>UNIÃO DA VITÓRIA (f)</c:v>
                  </c:pt>
                  <c:pt idx="428">
                    <c:v>APUCARANA (c)</c:v>
                  </c:pt>
                  <c:pt idx="429">
                    <c:v>CASCAVEL (d)</c:v>
                  </c:pt>
                  <c:pt idx="430">
                    <c:v>CORNÉLIO PROCÓPIO (c)</c:v>
                  </c:pt>
                  <c:pt idx="431">
                    <c:v>CURITIBA (f)</c:v>
                  </c:pt>
                  <c:pt idx="432">
                    <c:v>FRANCISCO BELTRÃO (e)</c:v>
                  </c:pt>
                  <c:pt idx="433">
                    <c:v>GUARAPUAVA (f)</c:v>
                  </c:pt>
                  <c:pt idx="434">
                    <c:v>IRATI (f)</c:v>
                  </c:pt>
                  <c:pt idx="435">
                    <c:v>IVAIPORÃ (c)</c:v>
                  </c:pt>
                  <c:pt idx="436">
                    <c:v>JACAREZINHO (c)</c:v>
                  </c:pt>
                  <c:pt idx="437">
                    <c:v>LARANJEIRAS DO SUL (f)</c:v>
                  </c:pt>
                  <c:pt idx="438">
                    <c:v>LONDRINA (c)</c:v>
                  </c:pt>
                  <c:pt idx="439">
                    <c:v>PARANAGUÁ (f)</c:v>
                  </c:pt>
                  <c:pt idx="440">
                    <c:v>PATO BRANCO (e)</c:v>
                  </c:pt>
                  <c:pt idx="441">
                    <c:v>PITANGA (f)</c:v>
                  </c:pt>
                  <c:pt idx="442">
                    <c:v>PONTA GROSSA (f)</c:v>
                  </c:pt>
                  <c:pt idx="443">
                    <c:v>TOLEDO (d)</c:v>
                  </c:pt>
                  <c:pt idx="444">
                    <c:v>UNIÃO DA VITÓRIA (f)</c:v>
                  </c:pt>
                  <c:pt idx="445">
                    <c:v>CORNÉLIO PROCÓPIO (c)</c:v>
                  </c:pt>
                  <c:pt idx="446">
                    <c:v>JACAREZINHO (c)</c:v>
                  </c:pt>
                  <c:pt idx="447">
                    <c:v>LONDRINA (c)</c:v>
                  </c:pt>
                  <c:pt idx="448">
                    <c:v>MARINGÁ (c)</c:v>
                  </c:pt>
                  <c:pt idx="449">
                    <c:v>PARANAGUÁ (f)</c:v>
                  </c:pt>
                  <c:pt idx="450">
                    <c:v>PARANAVAÍ (b)</c:v>
                  </c:pt>
                  <c:pt idx="451">
                    <c:v>TOLEDO (d)</c:v>
                  </c:pt>
                  <c:pt idx="452">
                    <c:v>UMUARAMA (b)</c:v>
                  </c:pt>
                  <c:pt idx="453">
                    <c:v>CURITIBA (f)</c:v>
                  </c:pt>
                  <c:pt idx="454">
                    <c:v>FRANCISCO BELTRÃO (e)</c:v>
                  </c:pt>
                  <c:pt idx="455">
                    <c:v>GUARAPUAVA (f)</c:v>
                  </c:pt>
                  <c:pt idx="456">
                    <c:v>IRATI (f)</c:v>
                  </c:pt>
                  <c:pt idx="457">
                    <c:v>LARANJEIRAS DO SUL (f)</c:v>
                  </c:pt>
                  <c:pt idx="458">
                    <c:v>PATO BRANCO (e)</c:v>
                  </c:pt>
                  <c:pt idx="459">
                    <c:v>PITANGA (f)</c:v>
                  </c:pt>
                  <c:pt idx="460">
                    <c:v>PONTA GROSSA (f)</c:v>
                  </c:pt>
                  <c:pt idx="461">
                    <c:v>UNIÃO DA VITÓRIA (f)</c:v>
                  </c:pt>
                  <c:pt idx="462">
                    <c:v>APUCARANA (c)</c:v>
                  </c:pt>
                  <c:pt idx="463">
                    <c:v>CAMPO MOURÃO (a)</c:v>
                  </c:pt>
                  <c:pt idx="464">
                    <c:v>CASCAVEL (d)</c:v>
                  </c:pt>
                  <c:pt idx="465">
                    <c:v>CORNÉLIO PROCÓPIO (c)</c:v>
                  </c:pt>
                  <c:pt idx="466">
                    <c:v>CURITIBA (f)</c:v>
                  </c:pt>
                  <c:pt idx="467">
                    <c:v>FRANCISCO BELTRÃO (e)</c:v>
                  </c:pt>
                  <c:pt idx="468">
                    <c:v>GUARAPUAVA (f)</c:v>
                  </c:pt>
                  <c:pt idx="469">
                    <c:v>IRATI (f)</c:v>
                  </c:pt>
                  <c:pt idx="470">
                    <c:v>IVAIPORÃ (c)</c:v>
                  </c:pt>
                  <c:pt idx="471">
                    <c:v>JACAREZINHO (c)</c:v>
                  </c:pt>
                  <c:pt idx="472">
                    <c:v>LARANJEIRAS DO SUL (f)</c:v>
                  </c:pt>
                  <c:pt idx="473">
                    <c:v>LONDRINA (c)</c:v>
                  </c:pt>
                  <c:pt idx="474">
                    <c:v>MARINGÁ (c)</c:v>
                  </c:pt>
                  <c:pt idx="475">
                    <c:v>PARANAGUÁ (f)</c:v>
                  </c:pt>
                  <c:pt idx="476">
                    <c:v>PARANAVAÍ (b)</c:v>
                  </c:pt>
                  <c:pt idx="477">
                    <c:v>PATO BRANCO (e)</c:v>
                  </c:pt>
                  <c:pt idx="478">
                    <c:v>PITANGA (f)</c:v>
                  </c:pt>
                  <c:pt idx="479">
                    <c:v>PONTA GROSSA (f)</c:v>
                  </c:pt>
                  <c:pt idx="480">
                    <c:v>TOLEDO (d)</c:v>
                  </c:pt>
                  <c:pt idx="481">
                    <c:v>UMUARAMA (b)</c:v>
                  </c:pt>
                  <c:pt idx="482">
                    <c:v>UNIÃO DA VITÓRIA (f)</c:v>
                  </c:pt>
                  <c:pt idx="483">
                    <c:v>APUCARANA (c)</c:v>
                  </c:pt>
                  <c:pt idx="484">
                    <c:v>CAMPO MOURÃO (a)</c:v>
                  </c:pt>
                  <c:pt idx="485">
                    <c:v>CASCAVEL (d)</c:v>
                  </c:pt>
                  <c:pt idx="486">
                    <c:v>CORNÉLIO PROCÓPIO (c)</c:v>
                  </c:pt>
                  <c:pt idx="487">
                    <c:v>CURITIBA (f)</c:v>
                  </c:pt>
                  <c:pt idx="488">
                    <c:v>FRANCISCO BELTRÃO (e)</c:v>
                  </c:pt>
                  <c:pt idx="489">
                    <c:v>GUARAPUAVA (f)</c:v>
                  </c:pt>
                  <c:pt idx="490">
                    <c:v>IRATI (f)</c:v>
                  </c:pt>
                  <c:pt idx="491">
                    <c:v>IVAIPORÃ (c)</c:v>
                  </c:pt>
                  <c:pt idx="492">
                    <c:v>JACAREZINHO (c)</c:v>
                  </c:pt>
                  <c:pt idx="493">
                    <c:v>LARANJEIRAS DO SUL (f)</c:v>
                  </c:pt>
                  <c:pt idx="494">
                    <c:v>LONDRINA (c)</c:v>
                  </c:pt>
                  <c:pt idx="495">
                    <c:v>MARINGÁ (c)</c:v>
                  </c:pt>
                  <c:pt idx="496">
                    <c:v>PARANAVAÍ (b)</c:v>
                  </c:pt>
                  <c:pt idx="497">
                    <c:v>PATO BRANCO (e)</c:v>
                  </c:pt>
                  <c:pt idx="498">
                    <c:v>PITANGA (f)</c:v>
                  </c:pt>
                  <c:pt idx="499">
                    <c:v>PONTA GROSSA (f)</c:v>
                  </c:pt>
                  <c:pt idx="500">
                    <c:v>TOLEDO (d)</c:v>
                  </c:pt>
                  <c:pt idx="501">
                    <c:v>UMUARAMA (b)</c:v>
                  </c:pt>
                  <c:pt idx="502">
                    <c:v>UNIÃO DA VITÓRIA (f)</c:v>
                  </c:pt>
                  <c:pt idx="503">
                    <c:v>APUCARANA (c)</c:v>
                  </c:pt>
                  <c:pt idx="504">
                    <c:v>CAMPO MOURÃO (a)</c:v>
                  </c:pt>
                  <c:pt idx="505">
                    <c:v>CASCAVEL (d)</c:v>
                  </c:pt>
                  <c:pt idx="506">
                    <c:v>CORNÉLIO PROCÓPIO (c)</c:v>
                  </c:pt>
                  <c:pt idx="507">
                    <c:v>CURITIBA (f)</c:v>
                  </c:pt>
                  <c:pt idx="508">
                    <c:v>FRANCISCO BELTRÃO (e)</c:v>
                  </c:pt>
                  <c:pt idx="509">
                    <c:v>GUARAPUAVA (f)</c:v>
                  </c:pt>
                  <c:pt idx="510">
                    <c:v>IRATI (f)</c:v>
                  </c:pt>
                  <c:pt idx="511">
                    <c:v>IVAIPORÃ (c)</c:v>
                  </c:pt>
                  <c:pt idx="512">
                    <c:v>JACAREZINHO (c)</c:v>
                  </c:pt>
                  <c:pt idx="513">
                    <c:v>LARANJEIRAS DO SUL (f)</c:v>
                  </c:pt>
                  <c:pt idx="514">
                    <c:v>LONDRINA (c)</c:v>
                  </c:pt>
                  <c:pt idx="515">
                    <c:v>MARINGÁ (c)</c:v>
                  </c:pt>
                  <c:pt idx="516">
                    <c:v>PARANAGUÁ (f)</c:v>
                  </c:pt>
                  <c:pt idx="517">
                    <c:v>PATO BRANCO (e)</c:v>
                  </c:pt>
                  <c:pt idx="518">
                    <c:v>PITANGA (f)</c:v>
                  </c:pt>
                  <c:pt idx="519">
                    <c:v>PONTA GROSSA (f)</c:v>
                  </c:pt>
                  <c:pt idx="520">
                    <c:v>TOLEDO (d)</c:v>
                  </c:pt>
                  <c:pt idx="521">
                    <c:v>UMUARAMA (b)</c:v>
                  </c:pt>
                  <c:pt idx="522">
                    <c:v>UNIÃO DA VITÓRIA (f)</c:v>
                  </c:pt>
                  <c:pt idx="523">
                    <c:v>APUCARANA (c)</c:v>
                  </c:pt>
                  <c:pt idx="524">
                    <c:v>CAMPO MOURÃO (a)</c:v>
                  </c:pt>
                  <c:pt idx="525">
                    <c:v>CASCAVEL (d)</c:v>
                  </c:pt>
                  <c:pt idx="526">
                    <c:v>CORNÉLIO PROCÓPIO (c)</c:v>
                  </c:pt>
                  <c:pt idx="527">
                    <c:v>CURITIBA (f)</c:v>
                  </c:pt>
                  <c:pt idx="528">
                    <c:v>FRANCISCO BELTRÃO (e)</c:v>
                  </c:pt>
                  <c:pt idx="529">
                    <c:v>GUARAPUAVA (f)</c:v>
                  </c:pt>
                  <c:pt idx="530">
                    <c:v>IRATI (f)</c:v>
                  </c:pt>
                  <c:pt idx="531">
                    <c:v>IVAIPORÃ (c)</c:v>
                  </c:pt>
                  <c:pt idx="532">
                    <c:v>JACAREZINHO (c)</c:v>
                  </c:pt>
                  <c:pt idx="533">
                    <c:v>LARANJEIRAS DO SUL (f)</c:v>
                  </c:pt>
                  <c:pt idx="534">
                    <c:v>LONDRINA (c)</c:v>
                  </c:pt>
                  <c:pt idx="535">
                    <c:v>MARINGÁ (c)</c:v>
                  </c:pt>
                  <c:pt idx="536">
                    <c:v>PARANAGUÁ (f)</c:v>
                  </c:pt>
                  <c:pt idx="537">
                    <c:v>PARANAVAÍ (b)</c:v>
                  </c:pt>
                  <c:pt idx="538">
                    <c:v>PATO BRANCO (e)</c:v>
                  </c:pt>
                  <c:pt idx="539">
                    <c:v>PITANGA (f)</c:v>
                  </c:pt>
                  <c:pt idx="540">
                    <c:v>PONTA GROSSA (f)</c:v>
                  </c:pt>
                  <c:pt idx="541">
                    <c:v>TOLEDO (d)</c:v>
                  </c:pt>
                  <c:pt idx="542">
                    <c:v>UMUARAMA (b)</c:v>
                  </c:pt>
                  <c:pt idx="543">
                    <c:v>UNIÃO DA VITÓRIA (f)</c:v>
                  </c:pt>
                  <c:pt idx="544">
                    <c:v>APUCARANA (c)</c:v>
                  </c:pt>
                  <c:pt idx="545">
                    <c:v>CAMPO MOURÃO (a)</c:v>
                  </c:pt>
                  <c:pt idx="546">
                    <c:v>CASCAVEL (d)</c:v>
                  </c:pt>
                  <c:pt idx="547">
                    <c:v>CURITIBA (f)</c:v>
                  </c:pt>
                  <c:pt idx="548">
                    <c:v>FRANCISCO BELTRÃO (e)</c:v>
                  </c:pt>
                  <c:pt idx="549">
                    <c:v>GUARAPUAVA (f)</c:v>
                  </c:pt>
                  <c:pt idx="550">
                    <c:v>IRATI (f)</c:v>
                  </c:pt>
                  <c:pt idx="551">
                    <c:v>IVAIPORÃ (c)</c:v>
                  </c:pt>
                  <c:pt idx="552">
                    <c:v>LARANJEIRAS DO SUL (f)</c:v>
                  </c:pt>
                  <c:pt idx="553">
                    <c:v>PATO BRANCO (e)</c:v>
                  </c:pt>
                  <c:pt idx="554">
                    <c:v>PITANGA (f)</c:v>
                  </c:pt>
                  <c:pt idx="555">
                    <c:v>PONTA GROSSA (f)</c:v>
                  </c:pt>
                  <c:pt idx="556">
                    <c:v>TOLEDO (d)</c:v>
                  </c:pt>
                  <c:pt idx="557">
                    <c:v>UMUARAMA (b)</c:v>
                  </c:pt>
                  <c:pt idx="558">
                    <c:v>UNIÃO DA VITÓRIA (f)</c:v>
                  </c:pt>
                  <c:pt idx="559">
                    <c:v>APUCARANA (c)</c:v>
                  </c:pt>
                  <c:pt idx="560">
                    <c:v>CAMPO MOURÃO (a)</c:v>
                  </c:pt>
                  <c:pt idx="561">
                    <c:v>CASCAVEL (d)</c:v>
                  </c:pt>
                  <c:pt idx="562">
                    <c:v>CORNÉLIO PROCÓPIO (c)</c:v>
                  </c:pt>
                  <c:pt idx="563">
                    <c:v>CURITIBA (f)</c:v>
                  </c:pt>
                  <c:pt idx="564">
                    <c:v>FRANCISCO BELTRÃO (e)</c:v>
                  </c:pt>
                  <c:pt idx="565">
                    <c:v>GUARAPUAVA (f)</c:v>
                  </c:pt>
                  <c:pt idx="566">
                    <c:v>IVAIPORÃ (c)</c:v>
                  </c:pt>
                  <c:pt idx="567">
                    <c:v>JACAREZINHO (c)</c:v>
                  </c:pt>
                  <c:pt idx="568">
                    <c:v>LARANJEIRAS DO SUL (f)</c:v>
                  </c:pt>
                  <c:pt idx="569">
                    <c:v>LONDRINA (c)</c:v>
                  </c:pt>
                  <c:pt idx="570">
                    <c:v>MARINGÁ (c)</c:v>
                  </c:pt>
                  <c:pt idx="571">
                    <c:v>PARANAGUÁ (f)</c:v>
                  </c:pt>
                  <c:pt idx="572">
                    <c:v>PARANAVAÍ (b)</c:v>
                  </c:pt>
                  <c:pt idx="573">
                    <c:v>PATO BRANCO (e)</c:v>
                  </c:pt>
                  <c:pt idx="574">
                    <c:v>PITANGA (f)</c:v>
                  </c:pt>
                  <c:pt idx="575">
                    <c:v>PONTA GROSSA (f)</c:v>
                  </c:pt>
                  <c:pt idx="576">
                    <c:v>TOLEDO (d)</c:v>
                  </c:pt>
                  <c:pt idx="577">
                    <c:v>UMUARAMA (b)</c:v>
                  </c:pt>
                  <c:pt idx="578">
                    <c:v>UNIÃO DA VITÓRIA (f)</c:v>
                  </c:pt>
                  <c:pt idx="579">
                    <c:v>CAMPO MOURÃO (a)</c:v>
                  </c:pt>
                  <c:pt idx="580">
                    <c:v>CORNÉLIO PROCÓPIO (c)</c:v>
                  </c:pt>
                  <c:pt idx="581">
                    <c:v>CURITIBA (f)</c:v>
                  </c:pt>
                  <c:pt idx="582">
                    <c:v>GUARAPUAVA (f)</c:v>
                  </c:pt>
                  <c:pt idx="583">
                    <c:v>IRATI (f)</c:v>
                  </c:pt>
                  <c:pt idx="584">
                    <c:v>PATO BRANCO (e)</c:v>
                  </c:pt>
                  <c:pt idx="585">
                    <c:v>PITANGA (f)</c:v>
                  </c:pt>
                  <c:pt idx="586">
                    <c:v>PONTA GROSSA (f)</c:v>
                  </c:pt>
                  <c:pt idx="587">
                    <c:v>UNIÃO DA VITÓRIA (f)</c:v>
                  </c:pt>
                  <c:pt idx="588">
                    <c:v>APUCARANA (c)</c:v>
                  </c:pt>
                  <c:pt idx="589">
                    <c:v>CAMPO MOURÃO (a)</c:v>
                  </c:pt>
                  <c:pt idx="590">
                    <c:v>CASCAVEL (d)</c:v>
                  </c:pt>
                  <c:pt idx="591">
                    <c:v>CORNÉLIO PROCÓPIO (c)</c:v>
                  </c:pt>
                  <c:pt idx="592">
                    <c:v>IVAIPORÃ (c)</c:v>
                  </c:pt>
                  <c:pt idx="593">
                    <c:v>JACAREZINHO (c)</c:v>
                  </c:pt>
                  <c:pt idx="594">
                    <c:v>LONDRINA (c)</c:v>
                  </c:pt>
                  <c:pt idx="595">
                    <c:v>MARINGÁ (c)</c:v>
                  </c:pt>
                  <c:pt idx="596">
                    <c:v>PARANAVAÍ (b)</c:v>
                  </c:pt>
                  <c:pt idx="597">
                    <c:v>PONTA GROSSA (f)</c:v>
                  </c:pt>
                  <c:pt idx="598">
                    <c:v>TOLEDO (d)</c:v>
                  </c:pt>
                  <c:pt idx="599">
                    <c:v>UMUARAMA (b)</c:v>
                  </c:pt>
                  <c:pt idx="600">
                    <c:v>APUCARANA (c)</c:v>
                  </c:pt>
                  <c:pt idx="601">
                    <c:v>CAMPO MOURÃO (a)</c:v>
                  </c:pt>
                  <c:pt idx="602">
                    <c:v>CASCAVEL (d)</c:v>
                  </c:pt>
                  <c:pt idx="603">
                    <c:v>CORNÉLIO PROCÓPIO (c)</c:v>
                  </c:pt>
                  <c:pt idx="604">
                    <c:v>CURITIBA (f)</c:v>
                  </c:pt>
                  <c:pt idx="605">
                    <c:v>FRANCISCO BELTRÃO (e)</c:v>
                  </c:pt>
                  <c:pt idx="606">
                    <c:v>GUARAPUAVA (f)</c:v>
                  </c:pt>
                  <c:pt idx="607">
                    <c:v>IRATI (f)</c:v>
                  </c:pt>
                  <c:pt idx="608">
                    <c:v>IVAIPORÃ (c)</c:v>
                  </c:pt>
                  <c:pt idx="609">
                    <c:v>JACAREZINHO (c)</c:v>
                  </c:pt>
                  <c:pt idx="610">
                    <c:v>LARANJEIRAS DO SUL (f)</c:v>
                  </c:pt>
                  <c:pt idx="611">
                    <c:v>PARANAGUÁ (f)</c:v>
                  </c:pt>
                  <c:pt idx="612">
                    <c:v>PARANAVAÍ (b)</c:v>
                  </c:pt>
                  <c:pt idx="613">
                    <c:v>PATO BRANCO (e)</c:v>
                  </c:pt>
                  <c:pt idx="614">
                    <c:v>PITANGA (f)</c:v>
                  </c:pt>
                  <c:pt idx="615">
                    <c:v>PONTA GROSSA (f)</c:v>
                  </c:pt>
                  <c:pt idx="616">
                    <c:v>TOLEDO (d)</c:v>
                  </c:pt>
                  <c:pt idx="617">
                    <c:v>UNIÃO DA VITÓRIA (f)</c:v>
                  </c:pt>
                  <c:pt idx="618">
                    <c:v>APUCARANA (c)</c:v>
                  </c:pt>
                  <c:pt idx="619">
                    <c:v>CAMPO MOURÃO (a)</c:v>
                  </c:pt>
                  <c:pt idx="620">
                    <c:v>CASCAVEL (d)</c:v>
                  </c:pt>
                  <c:pt idx="621">
                    <c:v>CORNÉLIO PROCÓPIO (c)</c:v>
                  </c:pt>
                  <c:pt idx="622">
                    <c:v>FRANCISCO BELTRÃO (e)</c:v>
                  </c:pt>
                  <c:pt idx="623">
                    <c:v>GUARAPUAVA (f)</c:v>
                  </c:pt>
                  <c:pt idx="624">
                    <c:v>IRATI (f)</c:v>
                  </c:pt>
                  <c:pt idx="625">
                    <c:v>IVAIPORÃ (c)</c:v>
                  </c:pt>
                  <c:pt idx="626">
                    <c:v>JACAREZINHO (c)</c:v>
                  </c:pt>
                  <c:pt idx="627">
                    <c:v>LARANJEIRAS DO SUL (f)</c:v>
                  </c:pt>
                  <c:pt idx="628">
                    <c:v>LONDRINA (c)</c:v>
                  </c:pt>
                  <c:pt idx="629">
                    <c:v>MARINGÁ (c)</c:v>
                  </c:pt>
                  <c:pt idx="630">
                    <c:v>PARANAVAÍ (b)</c:v>
                  </c:pt>
                  <c:pt idx="631">
                    <c:v>PATO BRANCO (e)</c:v>
                  </c:pt>
                  <c:pt idx="632">
                    <c:v>PITANGA (f)</c:v>
                  </c:pt>
                  <c:pt idx="633">
                    <c:v>PONTA GROSSA (f)</c:v>
                  </c:pt>
                  <c:pt idx="634">
                    <c:v>TOLEDO (d)</c:v>
                  </c:pt>
                  <c:pt idx="635">
                    <c:v>UMUARAMA (b)</c:v>
                  </c:pt>
                  <c:pt idx="636">
                    <c:v>UNIÃO DA VITÓRIA (f)</c:v>
                  </c:pt>
                </c:lvl>
                <c:lvl>
                  <c:pt idx="0">
                    <c:v>FEIJÃO (1ª SAFRA)</c:v>
                  </c:pt>
                  <c:pt idx="1">
                    <c:v>FEIJÃO (1ª SAFRA)</c:v>
                  </c:pt>
                  <c:pt idx="2">
                    <c:v>FEIJÃO (1ª SAFRA)</c:v>
                  </c:pt>
                  <c:pt idx="3">
                    <c:v>FEIJÃO (1ª SAFRA)</c:v>
                  </c:pt>
                  <c:pt idx="4">
                    <c:v>FEIJÃO (1ª SAFRA)</c:v>
                  </c:pt>
                  <c:pt idx="5">
                    <c:v>FEIJÃO (1ª SAFRA)</c:v>
                  </c:pt>
                  <c:pt idx="6">
                    <c:v>FEIJÃO (1ª SAFRA)</c:v>
                  </c:pt>
                  <c:pt idx="7">
                    <c:v>FEIJÃO (1ª SAFRA)</c:v>
                  </c:pt>
                  <c:pt idx="8">
                    <c:v>FEIJÃO (1ª SAFRA)</c:v>
                  </c:pt>
                  <c:pt idx="9">
                    <c:v>FEIJÃO (1ª SAFRA)</c:v>
                  </c:pt>
                  <c:pt idx="10">
                    <c:v>FEIJÃO (1ª SAFRA)</c:v>
                  </c:pt>
                  <c:pt idx="11">
                    <c:v>FEIJÃO (1ª SAFRA)</c:v>
                  </c:pt>
                  <c:pt idx="12">
                    <c:v>FEIJÃO (1ª SAFRA)</c:v>
                  </c:pt>
                  <c:pt idx="13">
                    <c:v>FEIJÃO (1ª SAFRA)</c:v>
                  </c:pt>
                  <c:pt idx="14">
                    <c:v>FEIJÃO (1ª SAFRA)</c:v>
                  </c:pt>
                  <c:pt idx="15">
                    <c:v>FEIJÃO (1ª SAFRA)</c:v>
                  </c:pt>
                  <c:pt idx="16">
                    <c:v>FEIJÃO (1ª SAFRA)</c:v>
                  </c:pt>
                  <c:pt idx="17">
                    <c:v>FEIJÃO (1ª SAFRA)</c:v>
                  </c:pt>
                  <c:pt idx="18">
                    <c:v>FEIJÃO (1ª SAFRA)</c:v>
                  </c:pt>
                  <c:pt idx="19">
                    <c:v>FEIJÃO (1ª SAFRA)</c:v>
                  </c:pt>
                  <c:pt idx="20">
                    <c:v>FEIJÃO (1ª SAFRA)</c:v>
                  </c:pt>
                  <c:pt idx="21">
                    <c:v>AMENDOIM (1ª SAFRA)</c:v>
                  </c:pt>
                  <c:pt idx="22">
                    <c:v>AMENDOIM (1ª SAFRA)</c:v>
                  </c:pt>
                  <c:pt idx="23">
                    <c:v>AMENDOIM (1ª SAFRA)</c:v>
                  </c:pt>
                  <c:pt idx="24">
                    <c:v>AMENDOIM (1ª SAFRA)</c:v>
                  </c:pt>
                  <c:pt idx="25">
                    <c:v>AMENDOIM (1ª SAFRA)</c:v>
                  </c:pt>
                  <c:pt idx="26">
                    <c:v>AMENDOIM (1ª SAFRA)</c:v>
                  </c:pt>
                  <c:pt idx="27">
                    <c:v>AMENDOIM (1ª SAFRA)</c:v>
                  </c:pt>
                  <c:pt idx="28">
                    <c:v>AMENDOIM (1ª SAFRA)</c:v>
                  </c:pt>
                  <c:pt idx="29">
                    <c:v>AMENDOIM (1ª SAFRA)</c:v>
                  </c:pt>
                  <c:pt idx="30">
                    <c:v>AMENDOIM (1ª SAFRA)</c:v>
                  </c:pt>
                  <c:pt idx="31">
                    <c:v>AMENDOIM (1ª SAFRA)</c:v>
                  </c:pt>
                  <c:pt idx="32">
                    <c:v>AMENDOIM (1ª SAFRA)</c:v>
                  </c:pt>
                  <c:pt idx="33">
                    <c:v>AMENDOIM (1ª SAFRA)</c:v>
                  </c:pt>
                  <c:pt idx="34">
                    <c:v>AMENDOIM (1ª SAFRA)</c:v>
                  </c:pt>
                  <c:pt idx="35">
                    <c:v>AMENDOIM (1ª SAFRA)</c:v>
                  </c:pt>
                  <c:pt idx="36">
                    <c:v>AMENDOIM (1ª SAFRA)</c:v>
                  </c:pt>
                  <c:pt idx="37">
                    <c:v>ARROZ SEQUEIRO</c:v>
                  </c:pt>
                  <c:pt idx="38">
                    <c:v>ARROZ SEQUEIRO</c:v>
                  </c:pt>
                  <c:pt idx="39">
                    <c:v>ARROZ SEQUEIRO</c:v>
                  </c:pt>
                  <c:pt idx="40">
                    <c:v>ARROZ SEQUEIRO</c:v>
                  </c:pt>
                  <c:pt idx="41">
                    <c:v>ARROZ SEQUEIRO</c:v>
                  </c:pt>
                  <c:pt idx="42">
                    <c:v>ARROZ SEQUEIRO</c:v>
                  </c:pt>
                  <c:pt idx="43">
                    <c:v>ARROZ SEQUEIRO</c:v>
                  </c:pt>
                  <c:pt idx="44">
                    <c:v>ARROZ SEQUEIRO</c:v>
                  </c:pt>
                  <c:pt idx="45">
                    <c:v>ARROZ SEQUEIRO</c:v>
                  </c:pt>
                  <c:pt idx="46">
                    <c:v>ARROZ SEQUEIRO</c:v>
                  </c:pt>
                  <c:pt idx="47">
                    <c:v>ARROZ SEQUEIRO</c:v>
                  </c:pt>
                  <c:pt idx="48">
                    <c:v>ARROZ SEQUEIRO</c:v>
                  </c:pt>
                  <c:pt idx="49">
                    <c:v>ARROZ SEQUEIRO</c:v>
                  </c:pt>
                  <c:pt idx="50">
                    <c:v>ARROZ SEQUEIRO</c:v>
                  </c:pt>
                  <c:pt idx="51">
                    <c:v>ARROZ SEQUEIRO</c:v>
                  </c:pt>
                  <c:pt idx="52">
                    <c:v>ARROZ SEQUEIRO</c:v>
                  </c:pt>
                  <c:pt idx="53">
                    <c:v>ARROZ SEQUEIRO</c:v>
                  </c:pt>
                  <c:pt idx="54">
                    <c:v>ARROZ IRRIGADO</c:v>
                  </c:pt>
                  <c:pt idx="55">
                    <c:v>ARROZ IRRIGADO</c:v>
                  </c:pt>
                  <c:pt idx="56">
                    <c:v>ARROZ IRRIGADO</c:v>
                  </c:pt>
                  <c:pt idx="57">
                    <c:v>ARROZ IRRIGADO</c:v>
                  </c:pt>
                  <c:pt idx="58">
                    <c:v>ARROZ IRRIGADO</c:v>
                  </c:pt>
                  <c:pt idx="59">
                    <c:v>ARROZ IRRIGADO</c:v>
                  </c:pt>
                  <c:pt idx="60">
                    <c:v>ARROZ IRRIGADO</c:v>
                  </c:pt>
                  <c:pt idx="61">
                    <c:v>ARROZ IRRIGADO</c:v>
                  </c:pt>
                  <c:pt idx="62">
                    <c:v>ARROZ IRRIGADO</c:v>
                  </c:pt>
                  <c:pt idx="63">
                    <c:v>ARROZ IRRIGADO</c:v>
                  </c:pt>
                  <c:pt idx="64">
                    <c:v>BATATA (1ª SAFRA)</c:v>
                  </c:pt>
                  <c:pt idx="65">
                    <c:v>BATATA (1ª SAFRA)</c:v>
                  </c:pt>
                  <c:pt idx="66">
                    <c:v>BATATA (1ª SAFRA)</c:v>
                  </c:pt>
                  <c:pt idx="67">
                    <c:v>BATATA (1ª SAFRA)</c:v>
                  </c:pt>
                  <c:pt idx="68">
                    <c:v>BATATA (1ª SAFRA)</c:v>
                  </c:pt>
                  <c:pt idx="69">
                    <c:v>BATATA (1ª SAFRA)</c:v>
                  </c:pt>
                  <c:pt idx="70">
                    <c:v>BATATA (1ª SAFRA)</c:v>
                  </c:pt>
                  <c:pt idx="71">
                    <c:v>BATATA (1ª SAFRA)</c:v>
                  </c:pt>
                  <c:pt idx="72">
                    <c:v>BATATA (1ª SAFRA)</c:v>
                  </c:pt>
                  <c:pt idx="73">
                    <c:v>MILHO (1ª SAFRA)</c:v>
                  </c:pt>
                  <c:pt idx="74">
                    <c:v>MILHO (1ª SAFRA)</c:v>
                  </c:pt>
                  <c:pt idx="75">
                    <c:v>MILHO (1ª SAFRA)</c:v>
                  </c:pt>
                  <c:pt idx="76">
                    <c:v>MILHO (1ª SAFRA)</c:v>
                  </c:pt>
                  <c:pt idx="77">
                    <c:v>MILHO (1ª SAFRA)</c:v>
                  </c:pt>
                  <c:pt idx="78">
                    <c:v>MILHO (1ª SAFRA)</c:v>
                  </c:pt>
                  <c:pt idx="79">
                    <c:v>MILHO (1ª SAFRA)</c:v>
                  </c:pt>
                  <c:pt idx="80">
                    <c:v>MILHO (1ª SAFRA)</c:v>
                  </c:pt>
                  <c:pt idx="81">
                    <c:v>MILHO (1ª SAFRA)</c:v>
                  </c:pt>
                  <c:pt idx="82">
                    <c:v>MILHO (1ª SAFRA)</c:v>
                  </c:pt>
                  <c:pt idx="83">
                    <c:v>MILHO (1ª SAFRA)</c:v>
                  </c:pt>
                  <c:pt idx="84">
                    <c:v>MILHO (1ª SAFRA)</c:v>
                  </c:pt>
                  <c:pt idx="85">
                    <c:v>MILHO (1ª SAFRA)</c:v>
                  </c:pt>
                  <c:pt idx="86">
                    <c:v>MILHO (1ª SAFRA)</c:v>
                  </c:pt>
                  <c:pt idx="87">
                    <c:v>MILHO (1ª SAFRA)</c:v>
                  </c:pt>
                  <c:pt idx="88">
                    <c:v>MILHO (1ª SAFRA)</c:v>
                  </c:pt>
                  <c:pt idx="89">
                    <c:v>MILHO (1ª SAFRA)</c:v>
                  </c:pt>
                  <c:pt idx="90">
                    <c:v>MILHO (1ª SAFRA)</c:v>
                  </c:pt>
                  <c:pt idx="91">
                    <c:v>MILHO (1ª SAFRA)</c:v>
                  </c:pt>
                  <c:pt idx="92">
                    <c:v>MILHO (1ª SAFRA)</c:v>
                  </c:pt>
                  <c:pt idx="93">
                    <c:v>MILHO (1ª SAFRA)</c:v>
                  </c:pt>
                  <c:pt idx="94">
                    <c:v>SOJA (1ª SAFRA)</c:v>
                  </c:pt>
                  <c:pt idx="95">
                    <c:v>SOJA (1ª SAFRA)</c:v>
                  </c:pt>
                  <c:pt idx="96">
                    <c:v>SOJA (1ª SAFRA)</c:v>
                  </c:pt>
                  <c:pt idx="97">
                    <c:v>SOJA (1ª SAFRA)</c:v>
                  </c:pt>
                  <c:pt idx="98">
                    <c:v>SOJA (1ª SAFRA)</c:v>
                  </c:pt>
                  <c:pt idx="99">
                    <c:v>SOJA (1ª SAFRA)</c:v>
                  </c:pt>
                  <c:pt idx="100">
                    <c:v>SOJA (1ª SAFRA)</c:v>
                  </c:pt>
                  <c:pt idx="101">
                    <c:v>SOJA (1ª SAFRA)</c:v>
                  </c:pt>
                  <c:pt idx="102">
                    <c:v>SOJA (1ª SAFRA)</c:v>
                  </c:pt>
                  <c:pt idx="103">
                    <c:v>SOJA (1ª SAFRA)</c:v>
                  </c:pt>
                  <c:pt idx="104">
                    <c:v>SOJA (1ª SAFRA)</c:v>
                  </c:pt>
                  <c:pt idx="105">
                    <c:v>SOJA (1ª SAFRA)</c:v>
                  </c:pt>
                  <c:pt idx="106">
                    <c:v>SOJA (1ª SAFRA)</c:v>
                  </c:pt>
                  <c:pt idx="107">
                    <c:v>SOJA (1ª SAFRA)</c:v>
                  </c:pt>
                  <c:pt idx="108">
                    <c:v>SOJA (1ª SAFRA)</c:v>
                  </c:pt>
                  <c:pt idx="109">
                    <c:v>SOJA (1ª SAFRA)</c:v>
                  </c:pt>
                  <c:pt idx="110">
                    <c:v>SOJA (1ª SAFRA)</c:v>
                  </c:pt>
                  <c:pt idx="111">
                    <c:v>SOJA (1ª SAFRA)</c:v>
                  </c:pt>
                  <c:pt idx="112">
                    <c:v>SOJA (1ª SAFRA)</c:v>
                  </c:pt>
                  <c:pt idx="113">
                    <c:v>SOJA (1ª SAFRA)</c:v>
                  </c:pt>
                  <c:pt idx="114">
                    <c:v>TOMATE (1ª SAFRA)</c:v>
                  </c:pt>
                  <c:pt idx="115">
                    <c:v>TOMATE (1ª SAFRA)</c:v>
                  </c:pt>
                  <c:pt idx="116">
                    <c:v>TOMATE (1ª SAFRA)</c:v>
                  </c:pt>
                  <c:pt idx="117">
                    <c:v>TOMATE (1ª SAFRA)</c:v>
                  </c:pt>
                  <c:pt idx="118">
                    <c:v>TOMATE (1ª SAFRA)</c:v>
                  </c:pt>
                  <c:pt idx="119">
                    <c:v>TOMATE (1ª SAFRA)</c:v>
                  </c:pt>
                  <c:pt idx="120">
                    <c:v>TOMATE (1ª SAFRA)</c:v>
                  </c:pt>
                  <c:pt idx="121">
                    <c:v>TOMATE (1ª SAFRA)</c:v>
                  </c:pt>
                  <c:pt idx="122">
                    <c:v>TOMATE (1ª SAFRA)</c:v>
                  </c:pt>
                  <c:pt idx="123">
                    <c:v>TOMATE (1ª SAFRA)</c:v>
                  </c:pt>
                  <c:pt idx="124">
                    <c:v>TOMATE (1ª SAFRA)</c:v>
                  </c:pt>
                  <c:pt idx="125">
                    <c:v>TOMATE (1ª SAFRA)</c:v>
                  </c:pt>
                  <c:pt idx="126">
                    <c:v>TOMATE (1ª SAFRA)</c:v>
                  </c:pt>
                  <c:pt idx="127">
                    <c:v>TOMATE (1ª SAFRA)</c:v>
                  </c:pt>
                  <c:pt idx="128">
                    <c:v>TOMATE (1ª SAFRA)</c:v>
                  </c:pt>
                  <c:pt idx="129">
                    <c:v>TOMATE (1ª SAFRA)</c:v>
                  </c:pt>
                  <c:pt idx="130">
                    <c:v>TOMATE (1ª SAFRA)</c:v>
                  </c:pt>
                  <c:pt idx="131">
                    <c:v>TOMATE (1ª SAFRA)</c:v>
                  </c:pt>
                  <c:pt idx="132">
                    <c:v>TOMATE (1ª SAFRA)</c:v>
                  </c:pt>
                  <c:pt idx="133">
                    <c:v>TOMATE (1ª SAFRA)</c:v>
                  </c:pt>
                  <c:pt idx="134">
                    <c:v>SERICICULTURA</c:v>
                  </c:pt>
                  <c:pt idx="135">
                    <c:v>SERICICULTURA</c:v>
                  </c:pt>
                  <c:pt idx="136">
                    <c:v>SERICICULTURA</c:v>
                  </c:pt>
                  <c:pt idx="137">
                    <c:v>SERICICULTURA</c:v>
                  </c:pt>
                  <c:pt idx="138">
                    <c:v>SERICICULTURA</c:v>
                  </c:pt>
                  <c:pt idx="139">
                    <c:v>SERICICULTURA</c:v>
                  </c:pt>
                  <c:pt idx="140">
                    <c:v>SERICICULTURA</c:v>
                  </c:pt>
                  <c:pt idx="141">
                    <c:v>SERICICULTURA</c:v>
                  </c:pt>
                  <c:pt idx="142">
                    <c:v>SERICICULTURA</c:v>
                  </c:pt>
                  <c:pt idx="143">
                    <c:v>SERICICULTURA</c:v>
                  </c:pt>
                  <c:pt idx="144">
                    <c:v>SERICICULTURA</c:v>
                  </c:pt>
                  <c:pt idx="145">
                    <c:v>SERICICULTURA</c:v>
                  </c:pt>
                  <c:pt idx="146">
                    <c:v>SERICICULTURA</c:v>
                  </c:pt>
                  <c:pt idx="147">
                    <c:v>SERICICULTURA</c:v>
                  </c:pt>
                  <c:pt idx="148">
                    <c:v>SERICICULTURA</c:v>
                  </c:pt>
                  <c:pt idx="149">
                    <c:v>SERICICULTURA</c:v>
                  </c:pt>
                  <c:pt idx="150">
                    <c:v>SERICICULTURA</c:v>
                  </c:pt>
                  <c:pt idx="151">
                    <c:v>MANDIOCA</c:v>
                  </c:pt>
                  <c:pt idx="152">
                    <c:v>MANDIOCA</c:v>
                  </c:pt>
                  <c:pt idx="153">
                    <c:v>MANDIOCA</c:v>
                  </c:pt>
                  <c:pt idx="154">
                    <c:v>MANDIOCA</c:v>
                  </c:pt>
                  <c:pt idx="155">
                    <c:v>MANDIOCA</c:v>
                  </c:pt>
                  <c:pt idx="156">
                    <c:v>MANDIOCA</c:v>
                  </c:pt>
                  <c:pt idx="157">
                    <c:v>MANDIOCA</c:v>
                  </c:pt>
                  <c:pt idx="158">
                    <c:v>MANDIOCA</c:v>
                  </c:pt>
                  <c:pt idx="159">
                    <c:v>MANDIOCA</c:v>
                  </c:pt>
                  <c:pt idx="160">
                    <c:v>MANDIOCA</c:v>
                  </c:pt>
                  <c:pt idx="161">
                    <c:v>MANDIOCA</c:v>
                  </c:pt>
                  <c:pt idx="162">
                    <c:v>MANDIOCA</c:v>
                  </c:pt>
                  <c:pt idx="163">
                    <c:v>MANDIOCA</c:v>
                  </c:pt>
                  <c:pt idx="164">
                    <c:v>MANDIOCA</c:v>
                  </c:pt>
                  <c:pt idx="165">
                    <c:v>MANDIOCA</c:v>
                  </c:pt>
                  <c:pt idx="166">
                    <c:v>MANDIOCA</c:v>
                  </c:pt>
                  <c:pt idx="167">
                    <c:v>MANDIOCA</c:v>
                  </c:pt>
                  <c:pt idx="168">
                    <c:v>MANDIOCA</c:v>
                  </c:pt>
                  <c:pt idx="169">
                    <c:v>MANDIOCA</c:v>
                  </c:pt>
                  <c:pt idx="170">
                    <c:v>MANDIOCA</c:v>
                  </c:pt>
                  <c:pt idx="171">
                    <c:v>MANDIOCA</c:v>
                  </c:pt>
                  <c:pt idx="172">
                    <c:v>TABACO</c:v>
                  </c:pt>
                  <c:pt idx="173">
                    <c:v>TABACO</c:v>
                  </c:pt>
                  <c:pt idx="174">
                    <c:v>TABACO</c:v>
                  </c:pt>
                  <c:pt idx="175">
                    <c:v>TABACO</c:v>
                  </c:pt>
                  <c:pt idx="176">
                    <c:v>TABACO</c:v>
                  </c:pt>
                  <c:pt idx="177">
                    <c:v>TABACO</c:v>
                  </c:pt>
                  <c:pt idx="178">
                    <c:v>TABACO</c:v>
                  </c:pt>
                  <c:pt idx="179">
                    <c:v>TABACO</c:v>
                  </c:pt>
                  <c:pt idx="180">
                    <c:v>TABACO</c:v>
                  </c:pt>
                  <c:pt idx="181">
                    <c:v>TABACO</c:v>
                  </c:pt>
                  <c:pt idx="182">
                    <c:v>TABACO</c:v>
                  </c:pt>
                  <c:pt idx="183">
                    <c:v>TABACO</c:v>
                  </c:pt>
                  <c:pt idx="184">
                    <c:v>TABACO</c:v>
                  </c:pt>
                  <c:pt idx="185">
                    <c:v>TABACO</c:v>
                  </c:pt>
                  <c:pt idx="186">
                    <c:v>CANA-DE-AÇÚCAR</c:v>
                  </c:pt>
                  <c:pt idx="187">
                    <c:v>CANA-DE-AÇÚCAR</c:v>
                  </c:pt>
                  <c:pt idx="188">
                    <c:v>CANA-DE-AÇÚCAR</c:v>
                  </c:pt>
                  <c:pt idx="189">
                    <c:v>CANA-DE-AÇÚCAR</c:v>
                  </c:pt>
                  <c:pt idx="190">
                    <c:v>CANA-DE-AÇÚCAR</c:v>
                  </c:pt>
                  <c:pt idx="191">
                    <c:v>CANA-DE-AÇÚCAR</c:v>
                  </c:pt>
                  <c:pt idx="192">
                    <c:v>CANA-DE-AÇÚCAR</c:v>
                  </c:pt>
                  <c:pt idx="193">
                    <c:v>CANA-DE-AÇÚCAR</c:v>
                  </c:pt>
                  <c:pt idx="194">
                    <c:v>CANA-DE-AÇÚCAR</c:v>
                  </c:pt>
                  <c:pt idx="195">
                    <c:v>CANA-DE-AÇÚCAR</c:v>
                  </c:pt>
                  <c:pt idx="196">
                    <c:v>CANA-DE-AÇÚCAR</c:v>
                  </c:pt>
                  <c:pt idx="197">
                    <c:v>CANA-DE-AÇÚCAR</c:v>
                  </c:pt>
                  <c:pt idx="198">
                    <c:v>CANA-DE-AÇÚCAR</c:v>
                  </c:pt>
                  <c:pt idx="199">
                    <c:v>CANA-DE-AÇÚCAR</c:v>
                  </c:pt>
                  <c:pt idx="200">
                    <c:v>CANA-DE-AÇÚCAR</c:v>
                  </c:pt>
                  <c:pt idx="201">
                    <c:v>CANA-DE-AÇÚCAR</c:v>
                  </c:pt>
                  <c:pt idx="202">
                    <c:v>CANA-DE-AÇÚCAR</c:v>
                  </c:pt>
                  <c:pt idx="203">
                    <c:v>CANA-DE-AÇÚCAR</c:v>
                  </c:pt>
                  <c:pt idx="204">
                    <c:v>CANA-DE-AÇÚCAR</c:v>
                  </c:pt>
                  <c:pt idx="205">
                    <c:v>CANA-DE-AÇÚCAR</c:v>
                  </c:pt>
                  <c:pt idx="206">
                    <c:v>FEIJÃO (2ª SAFRA)</c:v>
                  </c:pt>
                  <c:pt idx="207">
                    <c:v>FEIJÃO (2ª SAFRA)</c:v>
                  </c:pt>
                  <c:pt idx="208">
                    <c:v>FEIJÃO (2ª SAFRA)</c:v>
                  </c:pt>
                  <c:pt idx="209">
                    <c:v>FEIJÃO (2ª SAFRA)</c:v>
                  </c:pt>
                  <c:pt idx="210">
                    <c:v>FEIJÃO (2ª SAFRA)</c:v>
                  </c:pt>
                  <c:pt idx="211">
                    <c:v>FEIJÃO (2ª SAFRA)</c:v>
                  </c:pt>
                  <c:pt idx="212">
                    <c:v>FEIJÃO (2ª SAFRA)</c:v>
                  </c:pt>
                  <c:pt idx="213">
                    <c:v>FEIJÃO (2ª SAFRA)</c:v>
                  </c:pt>
                  <c:pt idx="214">
                    <c:v>FEIJÃO (2ª SAFRA)</c:v>
                  </c:pt>
                  <c:pt idx="215">
                    <c:v>FEIJÃO (2ª SAFRA)</c:v>
                  </c:pt>
                  <c:pt idx="216">
                    <c:v>FEIJÃO (2ª SAFRA)</c:v>
                  </c:pt>
                  <c:pt idx="217">
                    <c:v>FEIJÃO (2ª SAFRA)</c:v>
                  </c:pt>
                  <c:pt idx="218">
                    <c:v>FEIJÃO (2ª SAFRA)</c:v>
                  </c:pt>
                  <c:pt idx="219">
                    <c:v>FEIJÃO (2ª SAFRA)</c:v>
                  </c:pt>
                  <c:pt idx="220">
                    <c:v>FEIJÃO (2ª SAFRA)</c:v>
                  </c:pt>
                  <c:pt idx="221">
                    <c:v>FEIJÃO (2ª SAFRA)</c:v>
                  </c:pt>
                  <c:pt idx="222">
                    <c:v>FEIJÃO (2ª SAFRA)</c:v>
                  </c:pt>
                  <c:pt idx="223">
                    <c:v>FEIJÃO (2ª SAFRA)</c:v>
                  </c:pt>
                  <c:pt idx="224">
                    <c:v>MILHO (2ª SAFRA)</c:v>
                  </c:pt>
                  <c:pt idx="225">
                    <c:v>MILHO (2ª SAFRA)</c:v>
                  </c:pt>
                  <c:pt idx="226">
                    <c:v>MILHO (2ª SAFRA)</c:v>
                  </c:pt>
                  <c:pt idx="227">
                    <c:v>MILHO (2ª SAFRA)</c:v>
                  </c:pt>
                  <c:pt idx="228">
                    <c:v>MILHO (2ª SAFRA)</c:v>
                  </c:pt>
                  <c:pt idx="229">
                    <c:v>MILHO (2ª SAFRA)</c:v>
                  </c:pt>
                  <c:pt idx="230">
                    <c:v>MILHO (2ª SAFRA)</c:v>
                  </c:pt>
                  <c:pt idx="231">
                    <c:v>MILHO (2ª SAFRA)</c:v>
                  </c:pt>
                  <c:pt idx="232">
                    <c:v>MILHO (2ª SAFRA)</c:v>
                  </c:pt>
                  <c:pt idx="233">
                    <c:v>MILHO (2ª SAFRA)</c:v>
                  </c:pt>
                  <c:pt idx="234">
                    <c:v>MILHO (2ª SAFRA)</c:v>
                  </c:pt>
                  <c:pt idx="235">
                    <c:v>MILHO (2ª SAFRA)</c:v>
                  </c:pt>
                  <c:pt idx="236">
                    <c:v>MILHO (2ª SAFRA)</c:v>
                  </c:pt>
                  <c:pt idx="237">
                    <c:v>MILHO (2ª SAFRA)</c:v>
                  </c:pt>
                  <c:pt idx="238">
                    <c:v>MILHO (2ª SAFRA)</c:v>
                  </c:pt>
                  <c:pt idx="239">
                    <c:v>MILHO (2ª SAFRA)</c:v>
                  </c:pt>
                  <c:pt idx="240">
                    <c:v>MILHO (2ª SAFRA)</c:v>
                  </c:pt>
                  <c:pt idx="241">
                    <c:v>MILHO (2ª SAFRA)</c:v>
                  </c:pt>
                  <c:pt idx="242">
                    <c:v>MILHO (2ª SAFRA)</c:v>
                  </c:pt>
                  <c:pt idx="243">
                    <c:v>BATATA (2ª SAFRA)</c:v>
                  </c:pt>
                  <c:pt idx="244">
                    <c:v>BATATA (2ª SAFRA)</c:v>
                  </c:pt>
                  <c:pt idx="245">
                    <c:v>BATATA (2ª SAFRA)</c:v>
                  </c:pt>
                  <c:pt idx="246">
                    <c:v>BATATA (2ª SAFRA)</c:v>
                  </c:pt>
                  <c:pt idx="247">
                    <c:v>BATATA (2ª SAFRA)</c:v>
                  </c:pt>
                  <c:pt idx="248">
                    <c:v>BATATA (2ª SAFRA)</c:v>
                  </c:pt>
                  <c:pt idx="249">
                    <c:v>BATATA (2ª SAFRA)</c:v>
                  </c:pt>
                  <c:pt idx="250">
                    <c:v>BATATA (2ª SAFRA)</c:v>
                  </c:pt>
                  <c:pt idx="251">
                    <c:v>BATATA (2ª SAFRA)</c:v>
                  </c:pt>
                  <c:pt idx="252">
                    <c:v>CAFÉ</c:v>
                  </c:pt>
                  <c:pt idx="253">
                    <c:v>CAFÉ</c:v>
                  </c:pt>
                  <c:pt idx="254">
                    <c:v>CAFÉ</c:v>
                  </c:pt>
                  <c:pt idx="255">
                    <c:v>CAFÉ</c:v>
                  </c:pt>
                  <c:pt idx="256">
                    <c:v>CAFÉ</c:v>
                  </c:pt>
                  <c:pt idx="257">
                    <c:v>CAFÉ</c:v>
                  </c:pt>
                  <c:pt idx="258">
                    <c:v>CAFÉ</c:v>
                  </c:pt>
                  <c:pt idx="259">
                    <c:v>CAFÉ</c:v>
                  </c:pt>
                  <c:pt idx="260">
                    <c:v>CAFÉ</c:v>
                  </c:pt>
                  <c:pt idx="261">
                    <c:v>CAFÉ</c:v>
                  </c:pt>
                  <c:pt idx="262">
                    <c:v>CAFÉ</c:v>
                  </c:pt>
                  <c:pt idx="263">
                    <c:v>CAFÉ</c:v>
                  </c:pt>
                  <c:pt idx="264">
                    <c:v>SOJA (2ª SAFRA)</c:v>
                  </c:pt>
                  <c:pt idx="265">
                    <c:v>SOJA (2ª SAFRA)</c:v>
                  </c:pt>
                  <c:pt idx="266">
                    <c:v>SOJA (2ª SAFRA)</c:v>
                  </c:pt>
                  <c:pt idx="267">
                    <c:v>SOJA (2ª SAFRA)</c:v>
                  </c:pt>
                  <c:pt idx="268">
                    <c:v>SOJA (2ª SAFRA)</c:v>
                  </c:pt>
                  <c:pt idx="269">
                    <c:v>SOJA (2ª SAFRA)</c:v>
                  </c:pt>
                  <c:pt idx="270">
                    <c:v>SOJA (2ª SAFRA)</c:v>
                  </c:pt>
                  <c:pt idx="271">
                    <c:v>SOJA (2ª SAFRA)</c:v>
                  </c:pt>
                  <c:pt idx="272">
                    <c:v>SOJA (2ª SAFRA)</c:v>
                  </c:pt>
                  <c:pt idx="273">
                    <c:v>SOJA (2ª SAFRA)</c:v>
                  </c:pt>
                  <c:pt idx="274">
                    <c:v>TOMATE (2ª SAFRA)</c:v>
                  </c:pt>
                  <c:pt idx="275">
                    <c:v>TOMATE (2ª SAFRA)</c:v>
                  </c:pt>
                  <c:pt idx="276">
                    <c:v>TOMATE (2ª SAFRA)</c:v>
                  </c:pt>
                  <c:pt idx="277">
                    <c:v>TOMATE (2ª SAFRA)</c:v>
                  </c:pt>
                  <c:pt idx="278">
                    <c:v>TOMATE (2ª SAFRA)</c:v>
                  </c:pt>
                  <c:pt idx="279">
                    <c:v>TOMATE (2ª SAFRA)</c:v>
                  </c:pt>
                  <c:pt idx="280">
                    <c:v>TOMATE (2ª SAFRA)</c:v>
                  </c:pt>
                  <c:pt idx="281">
                    <c:v>TOMATE (2ª SAFRA)</c:v>
                  </c:pt>
                  <c:pt idx="282">
                    <c:v>TOMATE (2ª SAFRA)</c:v>
                  </c:pt>
                  <c:pt idx="283">
                    <c:v>TOMATE (2ª SAFRA)</c:v>
                  </c:pt>
                  <c:pt idx="284">
                    <c:v>TOMATE (2ª SAFRA)</c:v>
                  </c:pt>
                  <c:pt idx="285">
                    <c:v>TOMATE (2ª SAFRA)</c:v>
                  </c:pt>
                  <c:pt idx="286">
                    <c:v>TOMATE (2ª SAFRA)</c:v>
                  </c:pt>
                  <c:pt idx="287">
                    <c:v>TOMATE (2ª SAFRA)</c:v>
                  </c:pt>
                  <c:pt idx="288">
                    <c:v>TOMATE (2ª SAFRA)</c:v>
                  </c:pt>
                  <c:pt idx="289">
                    <c:v>AVEIA BRANCA</c:v>
                  </c:pt>
                  <c:pt idx="290">
                    <c:v>AVEIA BRANCA</c:v>
                  </c:pt>
                  <c:pt idx="291">
                    <c:v>AVEIA BRANCA</c:v>
                  </c:pt>
                  <c:pt idx="292">
                    <c:v>AVEIA BRANCA</c:v>
                  </c:pt>
                  <c:pt idx="293">
                    <c:v>AVEIA BRANCA</c:v>
                  </c:pt>
                  <c:pt idx="294">
                    <c:v>AVEIA BRANCA</c:v>
                  </c:pt>
                  <c:pt idx="295">
                    <c:v>AVEIA BRANCA</c:v>
                  </c:pt>
                  <c:pt idx="296">
                    <c:v>AVEIA BRANCA</c:v>
                  </c:pt>
                  <c:pt idx="297">
                    <c:v>AVEIA BRANCA</c:v>
                  </c:pt>
                  <c:pt idx="298">
                    <c:v>AVEIA BRANCA</c:v>
                  </c:pt>
                  <c:pt idx="299">
                    <c:v>AVEIA BRANCA</c:v>
                  </c:pt>
                  <c:pt idx="300">
                    <c:v>AVEIA BRANCA</c:v>
                  </c:pt>
                  <c:pt idx="301">
                    <c:v>AVEIA BRANCA</c:v>
                  </c:pt>
                  <c:pt idx="302">
                    <c:v>AVEIA BRANCA</c:v>
                  </c:pt>
                  <c:pt idx="303">
                    <c:v>AVEIA BRANCA</c:v>
                  </c:pt>
                  <c:pt idx="304">
                    <c:v>AVEIA BRANCA</c:v>
                  </c:pt>
                  <c:pt idx="305">
                    <c:v>AVEIA BRANCA</c:v>
                  </c:pt>
                  <c:pt idx="306">
                    <c:v>AVEIA PRETA</c:v>
                  </c:pt>
                  <c:pt idx="307">
                    <c:v>AVEIA PRETA</c:v>
                  </c:pt>
                  <c:pt idx="308">
                    <c:v>AVEIA PRETA</c:v>
                  </c:pt>
                  <c:pt idx="309">
                    <c:v>AVEIA PRETA</c:v>
                  </c:pt>
                  <c:pt idx="310">
                    <c:v>AVEIA PRETA</c:v>
                  </c:pt>
                  <c:pt idx="311">
                    <c:v>AVEIA PRETA</c:v>
                  </c:pt>
                  <c:pt idx="312">
                    <c:v>AVEIA PRETA</c:v>
                  </c:pt>
                  <c:pt idx="313">
                    <c:v>AVEIA PRETA</c:v>
                  </c:pt>
                  <c:pt idx="314">
                    <c:v>AVEIA PRETA</c:v>
                  </c:pt>
                  <c:pt idx="315">
                    <c:v>AVEIA PRETA</c:v>
                  </c:pt>
                  <c:pt idx="316">
                    <c:v>AVEIA PRETA</c:v>
                  </c:pt>
                  <c:pt idx="317">
                    <c:v>AVEIA PRETA</c:v>
                  </c:pt>
                  <c:pt idx="318">
                    <c:v>AVEIA PRETA</c:v>
                  </c:pt>
                  <c:pt idx="319">
                    <c:v>AVEIA PRETA</c:v>
                  </c:pt>
                  <c:pt idx="320">
                    <c:v>AVEIA PRETA</c:v>
                  </c:pt>
                  <c:pt idx="321">
                    <c:v>AVEIA PRETA</c:v>
                  </c:pt>
                  <c:pt idx="322">
                    <c:v>AVEIA PRETA</c:v>
                  </c:pt>
                  <c:pt idx="323">
                    <c:v>AVEIA PRETA</c:v>
                  </c:pt>
                  <c:pt idx="324">
                    <c:v>CANOLA</c:v>
                  </c:pt>
                  <c:pt idx="325">
                    <c:v>CANOLA</c:v>
                  </c:pt>
                  <c:pt idx="326">
                    <c:v>CANOLA</c:v>
                  </c:pt>
                  <c:pt idx="327">
                    <c:v>CANOLA</c:v>
                  </c:pt>
                  <c:pt idx="328">
                    <c:v>CANOLA</c:v>
                  </c:pt>
                  <c:pt idx="329">
                    <c:v>CENTEIO</c:v>
                  </c:pt>
                  <c:pt idx="330">
                    <c:v>CENTEIO</c:v>
                  </c:pt>
                  <c:pt idx="331">
                    <c:v>CENTEIO</c:v>
                  </c:pt>
                  <c:pt idx="332">
                    <c:v>CENTEIO</c:v>
                  </c:pt>
                  <c:pt idx="333">
                    <c:v>CENTEIO</c:v>
                  </c:pt>
                  <c:pt idx="334">
                    <c:v>CEVADA</c:v>
                  </c:pt>
                  <c:pt idx="335">
                    <c:v>CEVADA</c:v>
                  </c:pt>
                  <c:pt idx="336">
                    <c:v>CEVADA</c:v>
                  </c:pt>
                  <c:pt idx="337">
                    <c:v>CEVADA</c:v>
                  </c:pt>
                  <c:pt idx="338">
                    <c:v>CEVADA</c:v>
                  </c:pt>
                  <c:pt idx="339">
                    <c:v>CEVADA</c:v>
                  </c:pt>
                  <c:pt idx="340">
                    <c:v>CEVADA</c:v>
                  </c:pt>
                  <c:pt idx="341">
                    <c:v>CEVADA</c:v>
                  </c:pt>
                  <c:pt idx="342">
                    <c:v>CEVADA</c:v>
                  </c:pt>
                  <c:pt idx="343">
                    <c:v>CEVADA</c:v>
                  </c:pt>
                  <c:pt idx="344">
                    <c:v>CEVADA</c:v>
                  </c:pt>
                  <c:pt idx="345">
                    <c:v>CEVADA</c:v>
                  </c:pt>
                  <c:pt idx="346">
                    <c:v>TRIGO</c:v>
                  </c:pt>
                  <c:pt idx="347">
                    <c:v>TRIGO</c:v>
                  </c:pt>
                  <c:pt idx="348">
                    <c:v>TRIGO</c:v>
                  </c:pt>
                  <c:pt idx="349">
                    <c:v>TRIGO</c:v>
                  </c:pt>
                  <c:pt idx="350">
                    <c:v>TRIGO</c:v>
                  </c:pt>
                  <c:pt idx="351">
                    <c:v>TRIGO</c:v>
                  </c:pt>
                  <c:pt idx="352">
                    <c:v>TRIGO</c:v>
                  </c:pt>
                  <c:pt idx="353">
                    <c:v>TRIGO</c:v>
                  </c:pt>
                  <c:pt idx="354">
                    <c:v>TRIGO</c:v>
                  </c:pt>
                  <c:pt idx="355">
                    <c:v>TRIGO</c:v>
                  </c:pt>
                  <c:pt idx="356">
                    <c:v>TRIGO</c:v>
                  </c:pt>
                  <c:pt idx="357">
                    <c:v>TRIGO</c:v>
                  </c:pt>
                  <c:pt idx="358">
                    <c:v>TRIGO</c:v>
                  </c:pt>
                  <c:pt idx="359">
                    <c:v>TRIGO</c:v>
                  </c:pt>
                  <c:pt idx="360">
                    <c:v>TRIGO</c:v>
                  </c:pt>
                  <c:pt idx="361">
                    <c:v>TRIGO</c:v>
                  </c:pt>
                  <c:pt idx="362">
                    <c:v>TRIGO</c:v>
                  </c:pt>
                  <c:pt idx="363">
                    <c:v>TRIGO</c:v>
                  </c:pt>
                  <c:pt idx="364">
                    <c:v>TRIGO</c:v>
                  </c:pt>
                  <c:pt idx="365">
                    <c:v>TRIGO</c:v>
                  </c:pt>
                  <c:pt idx="366">
                    <c:v>TRITICALE</c:v>
                  </c:pt>
                  <c:pt idx="367">
                    <c:v>TRITICALE</c:v>
                  </c:pt>
                  <c:pt idx="368">
                    <c:v>TRITICALE</c:v>
                  </c:pt>
                  <c:pt idx="369">
                    <c:v>TRITICALE</c:v>
                  </c:pt>
                  <c:pt idx="370">
                    <c:v>TRITICALE</c:v>
                  </c:pt>
                  <c:pt idx="371">
                    <c:v>TRITICALE</c:v>
                  </c:pt>
                  <c:pt idx="372">
                    <c:v>TRITICALE</c:v>
                  </c:pt>
                  <c:pt idx="373">
                    <c:v>TRITICALE</c:v>
                  </c:pt>
                  <c:pt idx="374">
                    <c:v>TRITICALE</c:v>
                  </c:pt>
                  <c:pt idx="375">
                    <c:v>TRITICALE</c:v>
                  </c:pt>
                  <c:pt idx="376">
                    <c:v>FEIJÃO (3ª SAFRA)</c:v>
                  </c:pt>
                  <c:pt idx="377">
                    <c:v>FEIJÃO (3ª SAFRA)</c:v>
                  </c:pt>
                  <c:pt idx="378">
                    <c:v>FEIJÃO (3ª SAFRA)</c:v>
                  </c:pt>
                  <c:pt idx="379">
                    <c:v>FEIJÃO (3ª SAFRA)</c:v>
                  </c:pt>
                  <c:pt idx="380">
                    <c:v>FEIJÃO (3ª SAFRA)</c:v>
                  </c:pt>
                  <c:pt idx="381">
                    <c:v>CEBOLA</c:v>
                  </c:pt>
                  <c:pt idx="382">
                    <c:v>CEBOLA</c:v>
                  </c:pt>
                  <c:pt idx="383">
                    <c:v>CEBOLA</c:v>
                  </c:pt>
                  <c:pt idx="384">
                    <c:v>CEBOLA</c:v>
                  </c:pt>
                  <c:pt idx="385">
                    <c:v>CEBOLA</c:v>
                  </c:pt>
                  <c:pt idx="386">
                    <c:v>CEBOLA</c:v>
                  </c:pt>
                  <c:pt idx="387">
                    <c:v>CEBOLA</c:v>
                  </c:pt>
                  <c:pt idx="388">
                    <c:v>CEBOLA</c:v>
                  </c:pt>
                  <c:pt idx="389">
                    <c:v>CEBOLA</c:v>
                  </c:pt>
                  <c:pt idx="390">
                    <c:v>CEBOLA</c:v>
                  </c:pt>
                  <c:pt idx="391">
                    <c:v>CEBOLA</c:v>
                  </c:pt>
                  <c:pt idx="392">
                    <c:v>FEIJÃO (1ª SAFRA)</c:v>
                  </c:pt>
                  <c:pt idx="393">
                    <c:v>FEIJÃO (1ª SAFRA)</c:v>
                  </c:pt>
                  <c:pt idx="394">
                    <c:v>FEIJÃO (1ª SAFRA)</c:v>
                  </c:pt>
                  <c:pt idx="395">
                    <c:v>FEIJÃO (1ª SAFRA)</c:v>
                  </c:pt>
                  <c:pt idx="396">
                    <c:v>FEIJÃO (1ª SAFRA)</c:v>
                  </c:pt>
                  <c:pt idx="397">
                    <c:v>FEIJÃO (1ª SAFRA)</c:v>
                  </c:pt>
                  <c:pt idx="398">
                    <c:v>FEIJÃO (1ª SAFRA)</c:v>
                  </c:pt>
                  <c:pt idx="399">
                    <c:v>FEIJÃO (1ª SAFRA)</c:v>
                  </c:pt>
                  <c:pt idx="400">
                    <c:v>FEIJÃO (1ª SAFRA)</c:v>
                  </c:pt>
                  <c:pt idx="401">
                    <c:v>FEIJÃO (1ª SAFRA)</c:v>
                  </c:pt>
                  <c:pt idx="402">
                    <c:v>FEIJÃO (1ª SAFRA)</c:v>
                  </c:pt>
                  <c:pt idx="403">
                    <c:v>FEIJÃO (1ª SAFRA)</c:v>
                  </c:pt>
                  <c:pt idx="404">
                    <c:v>FEIJÃO (1ª SAFRA)</c:v>
                  </c:pt>
                  <c:pt idx="405">
                    <c:v>FEIJÃO (1ª SAFRA)</c:v>
                  </c:pt>
                  <c:pt idx="406">
                    <c:v>FEIJÃO (1ª SAFRA)</c:v>
                  </c:pt>
                  <c:pt idx="407">
                    <c:v>FEIJÃO (1ª SAFRA)</c:v>
                  </c:pt>
                  <c:pt idx="408">
                    <c:v>FEIJÃO (1ª SAFRA)</c:v>
                  </c:pt>
                  <c:pt idx="409">
                    <c:v>FEIJÃO (1ª SAFRA)</c:v>
                  </c:pt>
                  <c:pt idx="410">
                    <c:v>FEIJÃO (1ª SAFRA)</c:v>
                  </c:pt>
                  <c:pt idx="411">
                    <c:v>FEIJÃO (1ª SAFRA)</c:v>
                  </c:pt>
                  <c:pt idx="412">
                    <c:v>AMENDOIM (1ª SAFRA)</c:v>
                  </c:pt>
                  <c:pt idx="413">
                    <c:v>AMENDOIM (1ª SAFRA)</c:v>
                  </c:pt>
                  <c:pt idx="414">
                    <c:v>AMENDOIM (1ª SAFRA)</c:v>
                  </c:pt>
                  <c:pt idx="415">
                    <c:v>AMENDOIM (1ª SAFRA)</c:v>
                  </c:pt>
                  <c:pt idx="416">
                    <c:v>AMENDOIM (1ª SAFRA)</c:v>
                  </c:pt>
                  <c:pt idx="417">
                    <c:v>AMENDOIM (1ª SAFRA)</c:v>
                  </c:pt>
                  <c:pt idx="418">
                    <c:v>AMENDOIM (1ª SAFRA)</c:v>
                  </c:pt>
                  <c:pt idx="419">
                    <c:v>AMENDOIM (1ª SAFRA)</c:v>
                  </c:pt>
                  <c:pt idx="420">
                    <c:v>AMENDOIM (1ª SAFRA)</c:v>
                  </c:pt>
                  <c:pt idx="421">
                    <c:v>AMENDOIM (1ª SAFRA)</c:v>
                  </c:pt>
                  <c:pt idx="422">
                    <c:v>AMENDOIM (1ª SAFRA)</c:v>
                  </c:pt>
                  <c:pt idx="423">
                    <c:v>AMENDOIM (1ª SAFRA)</c:v>
                  </c:pt>
                  <c:pt idx="424">
                    <c:v>AMENDOIM (1ª SAFRA)</c:v>
                  </c:pt>
                  <c:pt idx="425">
                    <c:v>AMENDOIM (1ª SAFRA)</c:v>
                  </c:pt>
                  <c:pt idx="426">
                    <c:v>AMENDOIM (1ª SAFRA)</c:v>
                  </c:pt>
                  <c:pt idx="427">
                    <c:v>AMENDOIM (1ª SAFRA)</c:v>
                  </c:pt>
                  <c:pt idx="428">
                    <c:v>ARROZ SEQUEIRO</c:v>
                  </c:pt>
                  <c:pt idx="429">
                    <c:v>ARROZ SEQUEIRO</c:v>
                  </c:pt>
                  <c:pt idx="430">
                    <c:v>ARROZ SEQUEIRO</c:v>
                  </c:pt>
                  <c:pt idx="431">
                    <c:v>ARROZ SEQUEIRO</c:v>
                  </c:pt>
                  <c:pt idx="432">
                    <c:v>ARROZ SEQUEIRO</c:v>
                  </c:pt>
                  <c:pt idx="433">
                    <c:v>ARROZ SEQUEIRO</c:v>
                  </c:pt>
                  <c:pt idx="434">
                    <c:v>ARROZ SEQUEIRO</c:v>
                  </c:pt>
                  <c:pt idx="435">
                    <c:v>ARROZ SEQUEIRO</c:v>
                  </c:pt>
                  <c:pt idx="436">
                    <c:v>ARROZ SEQUEIRO</c:v>
                  </c:pt>
                  <c:pt idx="437">
                    <c:v>ARROZ SEQUEIRO</c:v>
                  </c:pt>
                  <c:pt idx="438">
                    <c:v>ARROZ SEQUEIRO</c:v>
                  </c:pt>
                  <c:pt idx="439">
                    <c:v>ARROZ SEQUEIRO</c:v>
                  </c:pt>
                  <c:pt idx="440">
                    <c:v>ARROZ SEQUEIRO</c:v>
                  </c:pt>
                  <c:pt idx="441">
                    <c:v>ARROZ SEQUEIRO</c:v>
                  </c:pt>
                  <c:pt idx="442">
                    <c:v>ARROZ SEQUEIRO</c:v>
                  </c:pt>
                  <c:pt idx="443">
                    <c:v>ARROZ SEQUEIRO</c:v>
                  </c:pt>
                  <c:pt idx="444">
                    <c:v>ARROZ SEQUEIRO</c:v>
                  </c:pt>
                  <c:pt idx="445">
                    <c:v>ARROZ IRRIGADO</c:v>
                  </c:pt>
                  <c:pt idx="446">
                    <c:v>ARROZ IRRIGADO</c:v>
                  </c:pt>
                  <c:pt idx="447">
                    <c:v>ARROZ IRRIGADO</c:v>
                  </c:pt>
                  <c:pt idx="448">
                    <c:v>ARROZ IRRIGADO</c:v>
                  </c:pt>
                  <c:pt idx="449">
                    <c:v>ARROZ IRRIGADO</c:v>
                  </c:pt>
                  <c:pt idx="450">
                    <c:v>ARROZ IRRIGADO</c:v>
                  </c:pt>
                  <c:pt idx="451">
                    <c:v>ARROZ IRRIGADO</c:v>
                  </c:pt>
                  <c:pt idx="452">
                    <c:v>ARROZ IRRIGADO</c:v>
                  </c:pt>
                  <c:pt idx="453">
                    <c:v>BATATA (1ª SAFRA)</c:v>
                  </c:pt>
                  <c:pt idx="454">
                    <c:v>BATATA (1ª SAFRA)</c:v>
                  </c:pt>
                  <c:pt idx="455">
                    <c:v>BATATA (1ª SAFRA)</c:v>
                  </c:pt>
                  <c:pt idx="456">
                    <c:v>BATATA (1ª SAFRA)</c:v>
                  </c:pt>
                  <c:pt idx="457">
                    <c:v>BATATA (1ª SAFRA)</c:v>
                  </c:pt>
                  <c:pt idx="458">
                    <c:v>BATATA (1ª SAFRA)</c:v>
                  </c:pt>
                  <c:pt idx="459">
                    <c:v>BATATA (1ª SAFRA)</c:v>
                  </c:pt>
                  <c:pt idx="460">
                    <c:v>BATATA (1ª SAFRA)</c:v>
                  </c:pt>
                  <c:pt idx="461">
                    <c:v>BATATA (1ª SAFRA)</c:v>
                  </c:pt>
                  <c:pt idx="462">
                    <c:v>MILHO (1ª SAFRA)</c:v>
                  </c:pt>
                  <c:pt idx="463">
                    <c:v>MILHO (1ª SAFRA)</c:v>
                  </c:pt>
                  <c:pt idx="464">
                    <c:v>MILHO (1ª SAFRA)</c:v>
                  </c:pt>
                  <c:pt idx="465">
                    <c:v>MILHO (1ª SAFRA)</c:v>
                  </c:pt>
                  <c:pt idx="466">
                    <c:v>MILHO (1ª SAFRA)</c:v>
                  </c:pt>
                  <c:pt idx="467">
                    <c:v>MILHO (1ª SAFRA)</c:v>
                  </c:pt>
                  <c:pt idx="468">
                    <c:v>MILHO (1ª SAFRA)</c:v>
                  </c:pt>
                  <c:pt idx="469">
                    <c:v>MILHO (1ª SAFRA)</c:v>
                  </c:pt>
                  <c:pt idx="470">
                    <c:v>MILHO (1ª SAFRA)</c:v>
                  </c:pt>
                  <c:pt idx="471">
                    <c:v>MILHO (1ª SAFRA)</c:v>
                  </c:pt>
                  <c:pt idx="472">
                    <c:v>MILHO (1ª SAFRA)</c:v>
                  </c:pt>
                  <c:pt idx="473">
                    <c:v>MILHO (1ª SAFRA)</c:v>
                  </c:pt>
                  <c:pt idx="474">
                    <c:v>MILHO (1ª SAFRA)</c:v>
                  </c:pt>
                  <c:pt idx="475">
                    <c:v>MILHO (1ª SAFRA)</c:v>
                  </c:pt>
                  <c:pt idx="476">
                    <c:v>MILHO (1ª SAFRA)</c:v>
                  </c:pt>
                  <c:pt idx="477">
                    <c:v>MILHO (1ª SAFRA)</c:v>
                  </c:pt>
                  <c:pt idx="478">
                    <c:v>MILHO (1ª SAFRA)</c:v>
                  </c:pt>
                  <c:pt idx="479">
                    <c:v>MILHO (1ª SAFRA)</c:v>
                  </c:pt>
                  <c:pt idx="480">
                    <c:v>MILHO (1ª SAFRA)</c:v>
                  </c:pt>
                  <c:pt idx="481">
                    <c:v>MILHO (1ª SAFRA)</c:v>
                  </c:pt>
                  <c:pt idx="482">
                    <c:v>MILHO (1ª SAFRA)</c:v>
                  </c:pt>
                  <c:pt idx="483">
                    <c:v>SOJA (1ª SAFRA)</c:v>
                  </c:pt>
                  <c:pt idx="484">
                    <c:v>SOJA (1ª SAFRA)</c:v>
                  </c:pt>
                  <c:pt idx="485">
                    <c:v>SOJA (1ª SAFRA)</c:v>
                  </c:pt>
                  <c:pt idx="486">
                    <c:v>SOJA (1ª SAFRA)</c:v>
                  </c:pt>
                  <c:pt idx="487">
                    <c:v>SOJA (1ª SAFRA)</c:v>
                  </c:pt>
                  <c:pt idx="488">
                    <c:v>SOJA (1ª SAFRA)</c:v>
                  </c:pt>
                  <c:pt idx="489">
                    <c:v>SOJA (1ª SAFRA)</c:v>
                  </c:pt>
                  <c:pt idx="490">
                    <c:v>SOJA (1ª SAFRA)</c:v>
                  </c:pt>
                  <c:pt idx="491">
                    <c:v>SOJA (1ª SAFRA)</c:v>
                  </c:pt>
                  <c:pt idx="492">
                    <c:v>SOJA (1ª SAFRA)</c:v>
                  </c:pt>
                  <c:pt idx="493">
                    <c:v>SOJA (1ª SAFRA)</c:v>
                  </c:pt>
                  <c:pt idx="494">
                    <c:v>SOJA (1ª SAFRA)</c:v>
                  </c:pt>
                  <c:pt idx="495">
                    <c:v>SOJA (1ª SAFRA)</c:v>
                  </c:pt>
                  <c:pt idx="496">
                    <c:v>SOJA (1ª SAFRA)</c:v>
                  </c:pt>
                  <c:pt idx="497">
                    <c:v>SOJA (1ª SAFRA)</c:v>
                  </c:pt>
                  <c:pt idx="498">
                    <c:v>SOJA (1ª SAFRA)</c:v>
                  </c:pt>
                  <c:pt idx="499">
                    <c:v>SOJA (1ª SAFRA)</c:v>
                  </c:pt>
                  <c:pt idx="500">
                    <c:v>SOJA (1ª SAFRA)</c:v>
                  </c:pt>
                  <c:pt idx="501">
                    <c:v>SOJA (1ª SAFRA)</c:v>
                  </c:pt>
                  <c:pt idx="502">
                    <c:v>SOJA (1ª SAFRA)</c:v>
                  </c:pt>
                  <c:pt idx="503">
                    <c:v>TOMATE (1ª SAFRA)</c:v>
                  </c:pt>
                  <c:pt idx="504">
                    <c:v>TOMATE (1ª SAFRA)</c:v>
                  </c:pt>
                  <c:pt idx="505">
                    <c:v>TOMATE (1ª SAFRA)</c:v>
                  </c:pt>
                  <c:pt idx="506">
                    <c:v>TOMATE (1ª SAFRA)</c:v>
                  </c:pt>
                  <c:pt idx="507">
                    <c:v>TOMATE (1ª SAFRA)</c:v>
                  </c:pt>
                  <c:pt idx="508">
                    <c:v>TOMATE (1ª SAFRA)</c:v>
                  </c:pt>
                  <c:pt idx="509">
                    <c:v>TOMATE (1ª SAFRA)</c:v>
                  </c:pt>
                  <c:pt idx="510">
                    <c:v>TOMATE (1ª SAFRA)</c:v>
                  </c:pt>
                  <c:pt idx="511">
                    <c:v>TOMATE (1ª SAFRA)</c:v>
                  </c:pt>
                  <c:pt idx="512">
                    <c:v>TOMATE (1ª SAFRA)</c:v>
                  </c:pt>
                  <c:pt idx="513">
                    <c:v>TOMATE (1ª SAFRA)</c:v>
                  </c:pt>
                  <c:pt idx="514">
                    <c:v>TOMATE (1ª SAFRA)</c:v>
                  </c:pt>
                  <c:pt idx="515">
                    <c:v>TOMATE (1ª SAFRA)</c:v>
                  </c:pt>
                  <c:pt idx="516">
                    <c:v>TOMATE (1ª SAFRA)</c:v>
                  </c:pt>
                  <c:pt idx="517">
                    <c:v>TOMATE (1ª SAFRA)</c:v>
                  </c:pt>
                  <c:pt idx="518">
                    <c:v>TOMATE (1ª SAFRA)</c:v>
                  </c:pt>
                  <c:pt idx="519">
                    <c:v>TOMATE (1ª SAFRA)</c:v>
                  </c:pt>
                  <c:pt idx="520">
                    <c:v>TOMATE (1ª SAFRA)</c:v>
                  </c:pt>
                  <c:pt idx="521">
                    <c:v>TOMATE (1ª SAFRA)</c:v>
                  </c:pt>
                  <c:pt idx="522">
                    <c:v>TOMATE (1ª SAFRA)</c:v>
                  </c:pt>
                  <c:pt idx="523">
                    <c:v>MANDIOCA</c:v>
                  </c:pt>
                  <c:pt idx="524">
                    <c:v>MANDIOCA</c:v>
                  </c:pt>
                  <c:pt idx="525">
                    <c:v>MANDIOCA</c:v>
                  </c:pt>
                  <c:pt idx="526">
                    <c:v>MANDIOCA</c:v>
                  </c:pt>
                  <c:pt idx="527">
                    <c:v>MANDIOCA</c:v>
                  </c:pt>
                  <c:pt idx="528">
                    <c:v>MANDIOCA</c:v>
                  </c:pt>
                  <c:pt idx="529">
                    <c:v>MANDIOCA</c:v>
                  </c:pt>
                  <c:pt idx="530">
                    <c:v>MANDIOCA</c:v>
                  </c:pt>
                  <c:pt idx="531">
                    <c:v>MANDIOCA</c:v>
                  </c:pt>
                  <c:pt idx="532">
                    <c:v>MANDIOCA</c:v>
                  </c:pt>
                  <c:pt idx="533">
                    <c:v>MANDIOCA</c:v>
                  </c:pt>
                  <c:pt idx="534">
                    <c:v>MANDIOCA</c:v>
                  </c:pt>
                  <c:pt idx="535">
                    <c:v>MANDIOCA</c:v>
                  </c:pt>
                  <c:pt idx="536">
                    <c:v>MANDIOCA</c:v>
                  </c:pt>
                  <c:pt idx="537">
                    <c:v>MANDIOCA</c:v>
                  </c:pt>
                  <c:pt idx="538">
                    <c:v>MANDIOCA</c:v>
                  </c:pt>
                  <c:pt idx="539">
                    <c:v>MANDIOCA</c:v>
                  </c:pt>
                  <c:pt idx="540">
                    <c:v>MANDIOCA</c:v>
                  </c:pt>
                  <c:pt idx="541">
                    <c:v>MANDIOCA</c:v>
                  </c:pt>
                  <c:pt idx="542">
                    <c:v>MANDIOCA</c:v>
                  </c:pt>
                  <c:pt idx="543">
                    <c:v>MANDIOCA</c:v>
                  </c:pt>
                  <c:pt idx="544">
                    <c:v>TABACO</c:v>
                  </c:pt>
                  <c:pt idx="545">
                    <c:v>TABACO</c:v>
                  </c:pt>
                  <c:pt idx="546">
                    <c:v>TABACO</c:v>
                  </c:pt>
                  <c:pt idx="547">
                    <c:v>TABACO</c:v>
                  </c:pt>
                  <c:pt idx="548">
                    <c:v>TABACO</c:v>
                  </c:pt>
                  <c:pt idx="549">
                    <c:v>TABACO</c:v>
                  </c:pt>
                  <c:pt idx="550">
                    <c:v>TABACO</c:v>
                  </c:pt>
                  <c:pt idx="551">
                    <c:v>TABACO</c:v>
                  </c:pt>
                  <c:pt idx="552">
                    <c:v>TABACO</c:v>
                  </c:pt>
                  <c:pt idx="553">
                    <c:v>TABACO</c:v>
                  </c:pt>
                  <c:pt idx="554">
                    <c:v>TABACO</c:v>
                  </c:pt>
                  <c:pt idx="555">
                    <c:v>TABACO</c:v>
                  </c:pt>
                  <c:pt idx="556">
                    <c:v>TABACO</c:v>
                  </c:pt>
                  <c:pt idx="557">
                    <c:v>TABACO</c:v>
                  </c:pt>
                  <c:pt idx="558">
                    <c:v>TABACO</c:v>
                  </c:pt>
                  <c:pt idx="559">
                    <c:v>CANA-DE-AÇÚCAR</c:v>
                  </c:pt>
                  <c:pt idx="560">
                    <c:v>CANA-DE-AÇÚCAR</c:v>
                  </c:pt>
                  <c:pt idx="561">
                    <c:v>CANA-DE-AÇÚCAR</c:v>
                  </c:pt>
                  <c:pt idx="562">
                    <c:v>CANA-DE-AÇÚCAR</c:v>
                  </c:pt>
                  <c:pt idx="563">
                    <c:v>CANA-DE-AÇÚCAR</c:v>
                  </c:pt>
                  <c:pt idx="564">
                    <c:v>CANA-DE-AÇÚCAR</c:v>
                  </c:pt>
                  <c:pt idx="565">
                    <c:v>CANA-DE-AÇÚCAR</c:v>
                  </c:pt>
                  <c:pt idx="566">
                    <c:v>CANA-DE-AÇÚCAR</c:v>
                  </c:pt>
                  <c:pt idx="567">
                    <c:v>CANA-DE-AÇÚCAR</c:v>
                  </c:pt>
                  <c:pt idx="568">
                    <c:v>CANA-DE-AÇÚCAR</c:v>
                  </c:pt>
                  <c:pt idx="569">
                    <c:v>CANA-DE-AÇÚCAR</c:v>
                  </c:pt>
                  <c:pt idx="570">
                    <c:v>CANA-DE-AÇÚCAR</c:v>
                  </c:pt>
                  <c:pt idx="571">
                    <c:v>CANA-DE-AÇÚCAR</c:v>
                  </c:pt>
                  <c:pt idx="572">
                    <c:v>CANA-DE-AÇÚCAR</c:v>
                  </c:pt>
                  <c:pt idx="573">
                    <c:v>CANA-DE-AÇÚCAR</c:v>
                  </c:pt>
                  <c:pt idx="574">
                    <c:v>CANA-DE-AÇÚCAR</c:v>
                  </c:pt>
                  <c:pt idx="575">
                    <c:v>CANA-DE-AÇÚCAR</c:v>
                  </c:pt>
                  <c:pt idx="576">
                    <c:v>CANA-DE-AÇÚCAR</c:v>
                  </c:pt>
                  <c:pt idx="577">
                    <c:v>CANA-DE-AÇÚCAR</c:v>
                  </c:pt>
                  <c:pt idx="578">
                    <c:v>CANA-DE-AÇÚCAR</c:v>
                  </c:pt>
                  <c:pt idx="579">
                    <c:v>BATATA (2ª SAFRA)</c:v>
                  </c:pt>
                  <c:pt idx="580">
                    <c:v>BATATA (2ª SAFRA)</c:v>
                  </c:pt>
                  <c:pt idx="581">
                    <c:v>BATATA (2ª SAFRA)</c:v>
                  </c:pt>
                  <c:pt idx="582">
                    <c:v>BATATA (2ª SAFRA)</c:v>
                  </c:pt>
                  <c:pt idx="583">
                    <c:v>BATATA (2ª SAFRA)</c:v>
                  </c:pt>
                  <c:pt idx="584">
                    <c:v>BATATA (2ª SAFRA)</c:v>
                  </c:pt>
                  <c:pt idx="585">
                    <c:v>BATATA (2ª SAFRA)</c:v>
                  </c:pt>
                  <c:pt idx="586">
                    <c:v>BATATA (2ª SAFRA)</c:v>
                  </c:pt>
                  <c:pt idx="587">
                    <c:v>BATATA (2ª SAFRA)</c:v>
                  </c:pt>
                  <c:pt idx="588">
                    <c:v>CAFÉ</c:v>
                  </c:pt>
                  <c:pt idx="589">
                    <c:v>CAFÉ</c:v>
                  </c:pt>
                  <c:pt idx="590">
                    <c:v>CAFÉ</c:v>
                  </c:pt>
                  <c:pt idx="591">
                    <c:v>CAFÉ</c:v>
                  </c:pt>
                  <c:pt idx="592">
                    <c:v>CAFÉ</c:v>
                  </c:pt>
                  <c:pt idx="593">
                    <c:v>CAFÉ</c:v>
                  </c:pt>
                  <c:pt idx="594">
                    <c:v>CAFÉ</c:v>
                  </c:pt>
                  <c:pt idx="595">
                    <c:v>CAFÉ</c:v>
                  </c:pt>
                  <c:pt idx="596">
                    <c:v>CAFÉ</c:v>
                  </c:pt>
                  <c:pt idx="597">
                    <c:v>CAFÉ</c:v>
                  </c:pt>
                  <c:pt idx="598">
                    <c:v>CAFÉ</c:v>
                  </c:pt>
                  <c:pt idx="599">
                    <c:v>CAFÉ</c:v>
                  </c:pt>
                  <c:pt idx="600">
                    <c:v>FEIJÃO (2ª SAFRA)</c:v>
                  </c:pt>
                  <c:pt idx="601">
                    <c:v>FEIJÃO (2ª SAFRA)</c:v>
                  </c:pt>
                  <c:pt idx="602">
                    <c:v>FEIJÃO (2ª SAFRA)</c:v>
                  </c:pt>
                  <c:pt idx="603">
                    <c:v>FEIJÃO (2ª SAFRA)</c:v>
                  </c:pt>
                  <c:pt idx="604">
                    <c:v>FEIJÃO (2ª SAFRA)</c:v>
                  </c:pt>
                  <c:pt idx="605">
                    <c:v>FEIJÃO (2ª SAFRA)</c:v>
                  </c:pt>
                  <c:pt idx="606">
                    <c:v>FEIJÃO (2ª SAFRA)</c:v>
                  </c:pt>
                  <c:pt idx="607">
                    <c:v>FEIJÃO (2ª SAFRA)</c:v>
                  </c:pt>
                  <c:pt idx="608">
                    <c:v>FEIJÃO (2ª SAFRA)</c:v>
                  </c:pt>
                  <c:pt idx="609">
                    <c:v>FEIJÃO (2ª SAFRA)</c:v>
                  </c:pt>
                  <c:pt idx="610">
                    <c:v>FEIJÃO (2ª SAFRA)</c:v>
                  </c:pt>
                  <c:pt idx="611">
                    <c:v>FEIJÃO (2ª SAFRA)</c:v>
                  </c:pt>
                  <c:pt idx="612">
                    <c:v>FEIJÃO (2ª SAFRA)</c:v>
                  </c:pt>
                  <c:pt idx="613">
                    <c:v>FEIJÃO (2ª SAFRA)</c:v>
                  </c:pt>
                  <c:pt idx="614">
                    <c:v>FEIJÃO (2ª SAFRA)</c:v>
                  </c:pt>
                  <c:pt idx="615">
                    <c:v>FEIJÃO (2ª SAFRA)</c:v>
                  </c:pt>
                  <c:pt idx="616">
                    <c:v>FEIJÃO (2ª SAFRA)</c:v>
                  </c:pt>
                  <c:pt idx="617">
                    <c:v>FEIJÃO (2ª SAFRA)</c:v>
                  </c:pt>
                  <c:pt idx="618">
                    <c:v>MILHO (2ª SAFRA)</c:v>
                  </c:pt>
                  <c:pt idx="619">
                    <c:v>MILHO (2ª SAFRA)</c:v>
                  </c:pt>
                  <c:pt idx="620">
                    <c:v>MILHO (2ª SAFRA)</c:v>
                  </c:pt>
                  <c:pt idx="621">
                    <c:v>MILHO (2ª SAFRA)</c:v>
                  </c:pt>
                  <c:pt idx="622">
                    <c:v>MILHO (2ª SAFRA)</c:v>
                  </c:pt>
                  <c:pt idx="623">
                    <c:v>MILHO (2ª SAFRA)</c:v>
                  </c:pt>
                  <c:pt idx="624">
                    <c:v>MILHO (2ª SAFRA)</c:v>
                  </c:pt>
                  <c:pt idx="625">
                    <c:v>MILHO (2ª SAFRA)</c:v>
                  </c:pt>
                  <c:pt idx="626">
                    <c:v>MILHO (2ª SAFRA)</c:v>
                  </c:pt>
                  <c:pt idx="627">
                    <c:v>MILHO (2ª SAFRA)</c:v>
                  </c:pt>
                  <c:pt idx="628">
                    <c:v>MILHO (2ª SAFRA)</c:v>
                  </c:pt>
                  <c:pt idx="629">
                    <c:v>MILHO (2ª SAFRA)</c:v>
                  </c:pt>
                  <c:pt idx="630">
                    <c:v>MILHO (2ª SAFRA)</c:v>
                  </c:pt>
                  <c:pt idx="631">
                    <c:v>MILHO (2ª SAFRA)</c:v>
                  </c:pt>
                  <c:pt idx="632">
                    <c:v>MILHO (2ª SAFRA)</c:v>
                  </c:pt>
                  <c:pt idx="633">
                    <c:v>MILHO (2ª SAFRA)</c:v>
                  </c:pt>
                  <c:pt idx="634">
                    <c:v>MILHO (2ª SAFRA)</c:v>
                  </c:pt>
                  <c:pt idx="635">
                    <c:v>MILHO (2ª SAFRA)</c:v>
                  </c:pt>
                  <c:pt idx="636">
                    <c:v>MILHO (2ª SAFRA)</c:v>
                  </c:pt>
                </c:lvl>
                <c:lvl>
                  <c:pt idx="0">
                    <c:v>23/24</c:v>
                  </c:pt>
                  <c:pt idx="1">
                    <c:v>23/24</c:v>
                  </c:pt>
                  <c:pt idx="2">
                    <c:v>23/24</c:v>
                  </c:pt>
                  <c:pt idx="3">
                    <c:v>23/24</c:v>
                  </c:pt>
                  <c:pt idx="4">
                    <c:v>23/24</c:v>
                  </c:pt>
                  <c:pt idx="5">
                    <c:v>23/24</c:v>
                  </c:pt>
                  <c:pt idx="6">
                    <c:v>23/24</c:v>
                  </c:pt>
                  <c:pt idx="7">
                    <c:v>23/24</c:v>
                  </c:pt>
                  <c:pt idx="8">
                    <c:v>23/24</c:v>
                  </c:pt>
                  <c:pt idx="9">
                    <c:v>23/24</c:v>
                  </c:pt>
                  <c:pt idx="10">
                    <c:v>23/24</c:v>
                  </c:pt>
                  <c:pt idx="11">
                    <c:v>23/24</c:v>
                  </c:pt>
                  <c:pt idx="12">
                    <c:v>23/24</c:v>
                  </c:pt>
                  <c:pt idx="13">
                    <c:v>23/24</c:v>
                  </c:pt>
                  <c:pt idx="14">
                    <c:v>23/24</c:v>
                  </c:pt>
                  <c:pt idx="15">
                    <c:v>23/24</c:v>
                  </c:pt>
                  <c:pt idx="16">
                    <c:v>23/24</c:v>
                  </c:pt>
                  <c:pt idx="17">
                    <c:v>23/24</c:v>
                  </c:pt>
                  <c:pt idx="18">
                    <c:v>23/24</c:v>
                  </c:pt>
                  <c:pt idx="19">
                    <c:v>23/24</c:v>
                  </c:pt>
                  <c:pt idx="20">
                    <c:v>23/24</c:v>
                  </c:pt>
                  <c:pt idx="21">
                    <c:v>23/24</c:v>
                  </c:pt>
                  <c:pt idx="22">
                    <c:v>23/24</c:v>
                  </c:pt>
                  <c:pt idx="23">
                    <c:v>23/24</c:v>
                  </c:pt>
                  <c:pt idx="24">
                    <c:v>23/24</c:v>
                  </c:pt>
                  <c:pt idx="25">
                    <c:v>23/24</c:v>
                  </c:pt>
                  <c:pt idx="26">
                    <c:v>23/24</c:v>
                  </c:pt>
                  <c:pt idx="27">
                    <c:v>23/24</c:v>
                  </c:pt>
                  <c:pt idx="28">
                    <c:v>23/24</c:v>
                  </c:pt>
                  <c:pt idx="29">
                    <c:v>23/24</c:v>
                  </c:pt>
                  <c:pt idx="30">
                    <c:v>23/24</c:v>
                  </c:pt>
                  <c:pt idx="31">
                    <c:v>23/24</c:v>
                  </c:pt>
                  <c:pt idx="32">
                    <c:v>23/24</c:v>
                  </c:pt>
                  <c:pt idx="33">
                    <c:v>23/24</c:v>
                  </c:pt>
                  <c:pt idx="34">
                    <c:v>23/24</c:v>
                  </c:pt>
                  <c:pt idx="35">
                    <c:v>23/24</c:v>
                  </c:pt>
                  <c:pt idx="36">
                    <c:v>23/24</c:v>
                  </c:pt>
                  <c:pt idx="37">
                    <c:v>23/24</c:v>
                  </c:pt>
                  <c:pt idx="38">
                    <c:v>23/24</c:v>
                  </c:pt>
                  <c:pt idx="39">
                    <c:v>23/24</c:v>
                  </c:pt>
                  <c:pt idx="40">
                    <c:v>23/24</c:v>
                  </c:pt>
                  <c:pt idx="41">
                    <c:v>23/24</c:v>
                  </c:pt>
                  <c:pt idx="42">
                    <c:v>23/24</c:v>
                  </c:pt>
                  <c:pt idx="43">
                    <c:v>23/24</c:v>
                  </c:pt>
                  <c:pt idx="44">
                    <c:v>23/24</c:v>
                  </c:pt>
                  <c:pt idx="45">
                    <c:v>23/24</c:v>
                  </c:pt>
                  <c:pt idx="46">
                    <c:v>23/24</c:v>
                  </c:pt>
                  <c:pt idx="47">
                    <c:v>23/24</c:v>
                  </c:pt>
                  <c:pt idx="48">
                    <c:v>23/24</c:v>
                  </c:pt>
                  <c:pt idx="49">
                    <c:v>23/24</c:v>
                  </c:pt>
                  <c:pt idx="50">
                    <c:v>23/24</c:v>
                  </c:pt>
                  <c:pt idx="51">
                    <c:v>23/24</c:v>
                  </c:pt>
                  <c:pt idx="52">
                    <c:v>23/24</c:v>
                  </c:pt>
                  <c:pt idx="53">
                    <c:v>23/24</c:v>
                  </c:pt>
                  <c:pt idx="54">
                    <c:v>23/24</c:v>
                  </c:pt>
                  <c:pt idx="55">
                    <c:v>23/24</c:v>
                  </c:pt>
                  <c:pt idx="56">
                    <c:v>23/24</c:v>
                  </c:pt>
                  <c:pt idx="57">
                    <c:v>23/24</c:v>
                  </c:pt>
                  <c:pt idx="58">
                    <c:v>23/24</c:v>
                  </c:pt>
                  <c:pt idx="59">
                    <c:v>23/24</c:v>
                  </c:pt>
                  <c:pt idx="60">
                    <c:v>23/24</c:v>
                  </c:pt>
                  <c:pt idx="61">
                    <c:v>23/24</c:v>
                  </c:pt>
                  <c:pt idx="62">
                    <c:v>23/24</c:v>
                  </c:pt>
                  <c:pt idx="63">
                    <c:v>23/24</c:v>
                  </c:pt>
                  <c:pt idx="64">
                    <c:v>23/24</c:v>
                  </c:pt>
                  <c:pt idx="65">
                    <c:v>23/24</c:v>
                  </c:pt>
                  <c:pt idx="66">
                    <c:v>23/24</c:v>
                  </c:pt>
                  <c:pt idx="67">
                    <c:v>23/24</c:v>
                  </c:pt>
                  <c:pt idx="68">
                    <c:v>23/24</c:v>
                  </c:pt>
                  <c:pt idx="69">
                    <c:v>23/24</c:v>
                  </c:pt>
                  <c:pt idx="70">
                    <c:v>23/24</c:v>
                  </c:pt>
                  <c:pt idx="71">
                    <c:v>23/24</c:v>
                  </c:pt>
                  <c:pt idx="72">
                    <c:v>23/24</c:v>
                  </c:pt>
                  <c:pt idx="73">
                    <c:v>23/24</c:v>
                  </c:pt>
                  <c:pt idx="74">
                    <c:v>23/24</c:v>
                  </c:pt>
                  <c:pt idx="75">
                    <c:v>23/24</c:v>
                  </c:pt>
                  <c:pt idx="76">
                    <c:v>23/24</c:v>
                  </c:pt>
                  <c:pt idx="77">
                    <c:v>23/24</c:v>
                  </c:pt>
                  <c:pt idx="78">
                    <c:v>23/24</c:v>
                  </c:pt>
                  <c:pt idx="79">
                    <c:v>23/24</c:v>
                  </c:pt>
                  <c:pt idx="80">
                    <c:v>23/24</c:v>
                  </c:pt>
                  <c:pt idx="81">
                    <c:v>23/24</c:v>
                  </c:pt>
                  <c:pt idx="82">
                    <c:v>23/24</c:v>
                  </c:pt>
                  <c:pt idx="83">
                    <c:v>23/24</c:v>
                  </c:pt>
                  <c:pt idx="84">
                    <c:v>23/24</c:v>
                  </c:pt>
                  <c:pt idx="85">
                    <c:v>23/24</c:v>
                  </c:pt>
                  <c:pt idx="86">
                    <c:v>23/24</c:v>
                  </c:pt>
                  <c:pt idx="87">
                    <c:v>23/24</c:v>
                  </c:pt>
                  <c:pt idx="88">
                    <c:v>23/24</c:v>
                  </c:pt>
                  <c:pt idx="89">
                    <c:v>23/24</c:v>
                  </c:pt>
                  <c:pt idx="90">
                    <c:v>23/24</c:v>
                  </c:pt>
                  <c:pt idx="91">
                    <c:v>23/24</c:v>
                  </c:pt>
                  <c:pt idx="92">
                    <c:v>23/24</c:v>
                  </c:pt>
                  <c:pt idx="93">
                    <c:v>23/24</c:v>
                  </c:pt>
                  <c:pt idx="94">
                    <c:v>23/24</c:v>
                  </c:pt>
                  <c:pt idx="95">
                    <c:v>23/24</c:v>
                  </c:pt>
                  <c:pt idx="96">
                    <c:v>23/24</c:v>
                  </c:pt>
                  <c:pt idx="97">
                    <c:v>23/24</c:v>
                  </c:pt>
                  <c:pt idx="98">
                    <c:v>23/24</c:v>
                  </c:pt>
                  <c:pt idx="99">
                    <c:v>23/24</c:v>
                  </c:pt>
                  <c:pt idx="100">
                    <c:v>23/24</c:v>
                  </c:pt>
                  <c:pt idx="101">
                    <c:v>23/24</c:v>
                  </c:pt>
                  <c:pt idx="102">
                    <c:v>23/24</c:v>
                  </c:pt>
                  <c:pt idx="103">
                    <c:v>23/24</c:v>
                  </c:pt>
                  <c:pt idx="104">
                    <c:v>23/24</c:v>
                  </c:pt>
                  <c:pt idx="105">
                    <c:v>23/24</c:v>
                  </c:pt>
                  <c:pt idx="106">
                    <c:v>23/24</c:v>
                  </c:pt>
                  <c:pt idx="107">
                    <c:v>23/24</c:v>
                  </c:pt>
                  <c:pt idx="108">
                    <c:v>23/24</c:v>
                  </c:pt>
                  <c:pt idx="109">
                    <c:v>23/24</c:v>
                  </c:pt>
                  <c:pt idx="110">
                    <c:v>23/24</c:v>
                  </c:pt>
                  <c:pt idx="111">
                    <c:v>23/24</c:v>
                  </c:pt>
                  <c:pt idx="112">
                    <c:v>23/24</c:v>
                  </c:pt>
                  <c:pt idx="113">
                    <c:v>23/24</c:v>
                  </c:pt>
                  <c:pt idx="114">
                    <c:v>23/24</c:v>
                  </c:pt>
                  <c:pt idx="115">
                    <c:v>23/24</c:v>
                  </c:pt>
                  <c:pt idx="116">
                    <c:v>23/24</c:v>
                  </c:pt>
                  <c:pt idx="117">
                    <c:v>23/24</c:v>
                  </c:pt>
                  <c:pt idx="118">
                    <c:v>23/24</c:v>
                  </c:pt>
                  <c:pt idx="119">
                    <c:v>23/24</c:v>
                  </c:pt>
                  <c:pt idx="120">
                    <c:v>23/24</c:v>
                  </c:pt>
                  <c:pt idx="121">
                    <c:v>23/24</c:v>
                  </c:pt>
                  <c:pt idx="122">
                    <c:v>23/24</c:v>
                  </c:pt>
                  <c:pt idx="123">
                    <c:v>23/24</c:v>
                  </c:pt>
                  <c:pt idx="124">
                    <c:v>23/24</c:v>
                  </c:pt>
                  <c:pt idx="125">
                    <c:v>23/24</c:v>
                  </c:pt>
                  <c:pt idx="126">
                    <c:v>23/24</c:v>
                  </c:pt>
                  <c:pt idx="127">
                    <c:v>23/24</c:v>
                  </c:pt>
                  <c:pt idx="128">
                    <c:v>23/24</c:v>
                  </c:pt>
                  <c:pt idx="129">
                    <c:v>23/24</c:v>
                  </c:pt>
                  <c:pt idx="130">
                    <c:v>23/24</c:v>
                  </c:pt>
                  <c:pt idx="131">
                    <c:v>23/24</c:v>
                  </c:pt>
                  <c:pt idx="132">
                    <c:v>23/24</c:v>
                  </c:pt>
                  <c:pt idx="133">
                    <c:v>23/24</c:v>
                  </c:pt>
                  <c:pt idx="134">
                    <c:v>23/24</c:v>
                  </c:pt>
                  <c:pt idx="135">
                    <c:v>23/24</c:v>
                  </c:pt>
                  <c:pt idx="136">
                    <c:v>23/24</c:v>
                  </c:pt>
                  <c:pt idx="137">
                    <c:v>23/24</c:v>
                  </c:pt>
                  <c:pt idx="138">
                    <c:v>23/24</c:v>
                  </c:pt>
                  <c:pt idx="139">
                    <c:v>23/24</c:v>
                  </c:pt>
                  <c:pt idx="140">
                    <c:v>23/24</c:v>
                  </c:pt>
                  <c:pt idx="141">
                    <c:v>23/24</c:v>
                  </c:pt>
                  <c:pt idx="142">
                    <c:v>23/24</c:v>
                  </c:pt>
                  <c:pt idx="143">
                    <c:v>23/24</c:v>
                  </c:pt>
                  <c:pt idx="144">
                    <c:v>23/24</c:v>
                  </c:pt>
                  <c:pt idx="145">
                    <c:v>23/24</c:v>
                  </c:pt>
                  <c:pt idx="146">
                    <c:v>23/24</c:v>
                  </c:pt>
                  <c:pt idx="147">
                    <c:v>23/24</c:v>
                  </c:pt>
                  <c:pt idx="148">
                    <c:v>23/24</c:v>
                  </c:pt>
                  <c:pt idx="149">
                    <c:v>23/24</c:v>
                  </c:pt>
                  <c:pt idx="150">
                    <c:v>23/24</c:v>
                  </c:pt>
                  <c:pt idx="151">
                    <c:v>23/24</c:v>
                  </c:pt>
                  <c:pt idx="152">
                    <c:v>23/24</c:v>
                  </c:pt>
                  <c:pt idx="153">
                    <c:v>23/24</c:v>
                  </c:pt>
                  <c:pt idx="154">
                    <c:v>23/24</c:v>
                  </c:pt>
                  <c:pt idx="155">
                    <c:v>23/24</c:v>
                  </c:pt>
                  <c:pt idx="156">
                    <c:v>23/24</c:v>
                  </c:pt>
                  <c:pt idx="157">
                    <c:v>23/24</c:v>
                  </c:pt>
                  <c:pt idx="158">
                    <c:v>23/24</c:v>
                  </c:pt>
                  <c:pt idx="159">
                    <c:v>23/24</c:v>
                  </c:pt>
                  <c:pt idx="160">
                    <c:v>23/24</c:v>
                  </c:pt>
                  <c:pt idx="161">
                    <c:v>23/24</c:v>
                  </c:pt>
                  <c:pt idx="162">
                    <c:v>23/24</c:v>
                  </c:pt>
                  <c:pt idx="163">
                    <c:v>23/24</c:v>
                  </c:pt>
                  <c:pt idx="164">
                    <c:v>23/24</c:v>
                  </c:pt>
                  <c:pt idx="165">
                    <c:v>23/24</c:v>
                  </c:pt>
                  <c:pt idx="166">
                    <c:v>23/24</c:v>
                  </c:pt>
                  <c:pt idx="167">
                    <c:v>23/24</c:v>
                  </c:pt>
                  <c:pt idx="168">
                    <c:v>23/24</c:v>
                  </c:pt>
                  <c:pt idx="169">
                    <c:v>23/24</c:v>
                  </c:pt>
                  <c:pt idx="170">
                    <c:v>23/24</c:v>
                  </c:pt>
                  <c:pt idx="171">
                    <c:v>23/24</c:v>
                  </c:pt>
                  <c:pt idx="172">
                    <c:v>23/24</c:v>
                  </c:pt>
                  <c:pt idx="173">
                    <c:v>23/24</c:v>
                  </c:pt>
                  <c:pt idx="174">
                    <c:v>23/24</c:v>
                  </c:pt>
                  <c:pt idx="175">
                    <c:v>23/24</c:v>
                  </c:pt>
                  <c:pt idx="176">
                    <c:v>23/24</c:v>
                  </c:pt>
                  <c:pt idx="177">
                    <c:v>23/24</c:v>
                  </c:pt>
                  <c:pt idx="178">
                    <c:v>23/24</c:v>
                  </c:pt>
                  <c:pt idx="179">
                    <c:v>23/24</c:v>
                  </c:pt>
                  <c:pt idx="180">
                    <c:v>23/24</c:v>
                  </c:pt>
                  <c:pt idx="181">
                    <c:v>23/24</c:v>
                  </c:pt>
                  <c:pt idx="182">
                    <c:v>23/24</c:v>
                  </c:pt>
                  <c:pt idx="183">
                    <c:v>23/24</c:v>
                  </c:pt>
                  <c:pt idx="184">
                    <c:v>23/24</c:v>
                  </c:pt>
                  <c:pt idx="185">
                    <c:v>23/24</c:v>
                  </c:pt>
                  <c:pt idx="186">
                    <c:v>23/24</c:v>
                  </c:pt>
                  <c:pt idx="187">
                    <c:v>23/24</c:v>
                  </c:pt>
                  <c:pt idx="188">
                    <c:v>23/24</c:v>
                  </c:pt>
                  <c:pt idx="189">
                    <c:v>23/24</c:v>
                  </c:pt>
                  <c:pt idx="190">
                    <c:v>23/24</c:v>
                  </c:pt>
                  <c:pt idx="191">
                    <c:v>23/24</c:v>
                  </c:pt>
                  <c:pt idx="192">
                    <c:v>23/24</c:v>
                  </c:pt>
                  <c:pt idx="193">
                    <c:v>23/24</c:v>
                  </c:pt>
                  <c:pt idx="194">
                    <c:v>23/24</c:v>
                  </c:pt>
                  <c:pt idx="195">
                    <c:v>23/24</c:v>
                  </c:pt>
                  <c:pt idx="196">
                    <c:v>23/24</c:v>
                  </c:pt>
                  <c:pt idx="197">
                    <c:v>23/24</c:v>
                  </c:pt>
                  <c:pt idx="198">
                    <c:v>23/24</c:v>
                  </c:pt>
                  <c:pt idx="199">
                    <c:v>23/24</c:v>
                  </c:pt>
                  <c:pt idx="200">
                    <c:v>23/24</c:v>
                  </c:pt>
                  <c:pt idx="201">
                    <c:v>23/24</c:v>
                  </c:pt>
                  <c:pt idx="202">
                    <c:v>23/24</c:v>
                  </c:pt>
                  <c:pt idx="203">
                    <c:v>23/24</c:v>
                  </c:pt>
                  <c:pt idx="204">
                    <c:v>23/24</c:v>
                  </c:pt>
                  <c:pt idx="205">
                    <c:v>23/24</c:v>
                  </c:pt>
                  <c:pt idx="206">
                    <c:v>23/24</c:v>
                  </c:pt>
                  <c:pt idx="207">
                    <c:v>23/24</c:v>
                  </c:pt>
                  <c:pt idx="208">
                    <c:v>23/24</c:v>
                  </c:pt>
                  <c:pt idx="209">
                    <c:v>23/24</c:v>
                  </c:pt>
                  <c:pt idx="210">
                    <c:v>23/24</c:v>
                  </c:pt>
                  <c:pt idx="211">
                    <c:v>23/24</c:v>
                  </c:pt>
                  <c:pt idx="212">
                    <c:v>23/24</c:v>
                  </c:pt>
                  <c:pt idx="213">
                    <c:v>23/24</c:v>
                  </c:pt>
                  <c:pt idx="214">
                    <c:v>23/24</c:v>
                  </c:pt>
                  <c:pt idx="215">
                    <c:v>23/24</c:v>
                  </c:pt>
                  <c:pt idx="216">
                    <c:v>23/24</c:v>
                  </c:pt>
                  <c:pt idx="217">
                    <c:v>23/24</c:v>
                  </c:pt>
                  <c:pt idx="218">
                    <c:v>23/24</c:v>
                  </c:pt>
                  <c:pt idx="219">
                    <c:v>23/24</c:v>
                  </c:pt>
                  <c:pt idx="220">
                    <c:v>23/24</c:v>
                  </c:pt>
                  <c:pt idx="221">
                    <c:v>23/24</c:v>
                  </c:pt>
                  <c:pt idx="222">
                    <c:v>23/24</c:v>
                  </c:pt>
                  <c:pt idx="223">
                    <c:v>23/24</c:v>
                  </c:pt>
                  <c:pt idx="224">
                    <c:v>23/24</c:v>
                  </c:pt>
                  <c:pt idx="225">
                    <c:v>23/24</c:v>
                  </c:pt>
                  <c:pt idx="226">
                    <c:v>23/24</c:v>
                  </c:pt>
                  <c:pt idx="227">
                    <c:v>23/24</c:v>
                  </c:pt>
                  <c:pt idx="228">
                    <c:v>23/24</c:v>
                  </c:pt>
                  <c:pt idx="229">
                    <c:v>23/24</c:v>
                  </c:pt>
                  <c:pt idx="230">
                    <c:v>23/24</c:v>
                  </c:pt>
                  <c:pt idx="231">
                    <c:v>23/24</c:v>
                  </c:pt>
                  <c:pt idx="232">
                    <c:v>23/24</c:v>
                  </c:pt>
                  <c:pt idx="233">
                    <c:v>23/24</c:v>
                  </c:pt>
                  <c:pt idx="234">
                    <c:v>23/24</c:v>
                  </c:pt>
                  <c:pt idx="235">
                    <c:v>23/24</c:v>
                  </c:pt>
                  <c:pt idx="236">
                    <c:v>23/24</c:v>
                  </c:pt>
                  <c:pt idx="237">
                    <c:v>23/24</c:v>
                  </c:pt>
                  <c:pt idx="238">
                    <c:v>23/24</c:v>
                  </c:pt>
                  <c:pt idx="239">
                    <c:v>23/24</c:v>
                  </c:pt>
                  <c:pt idx="240">
                    <c:v>23/24</c:v>
                  </c:pt>
                  <c:pt idx="241">
                    <c:v>23/24</c:v>
                  </c:pt>
                  <c:pt idx="242">
                    <c:v>23/24</c:v>
                  </c:pt>
                  <c:pt idx="243">
                    <c:v>23/24</c:v>
                  </c:pt>
                  <c:pt idx="244">
                    <c:v>23/24</c:v>
                  </c:pt>
                  <c:pt idx="245">
                    <c:v>23/24</c:v>
                  </c:pt>
                  <c:pt idx="246">
                    <c:v>23/24</c:v>
                  </c:pt>
                  <c:pt idx="247">
                    <c:v>23/24</c:v>
                  </c:pt>
                  <c:pt idx="248">
                    <c:v>23/24</c:v>
                  </c:pt>
                  <c:pt idx="249">
                    <c:v>23/24</c:v>
                  </c:pt>
                  <c:pt idx="250">
                    <c:v>23/24</c:v>
                  </c:pt>
                  <c:pt idx="251">
                    <c:v>23/24</c:v>
                  </c:pt>
                  <c:pt idx="252">
                    <c:v>23/24</c:v>
                  </c:pt>
                  <c:pt idx="253">
                    <c:v>23/24</c:v>
                  </c:pt>
                  <c:pt idx="254">
                    <c:v>23/24</c:v>
                  </c:pt>
                  <c:pt idx="255">
                    <c:v>23/24</c:v>
                  </c:pt>
                  <c:pt idx="256">
                    <c:v>23/24</c:v>
                  </c:pt>
                  <c:pt idx="257">
                    <c:v>23/24</c:v>
                  </c:pt>
                  <c:pt idx="258">
                    <c:v>23/24</c:v>
                  </c:pt>
                  <c:pt idx="259">
                    <c:v>23/24</c:v>
                  </c:pt>
                  <c:pt idx="260">
                    <c:v>23/24</c:v>
                  </c:pt>
                  <c:pt idx="261">
                    <c:v>23/24</c:v>
                  </c:pt>
                  <c:pt idx="262">
                    <c:v>23/24</c:v>
                  </c:pt>
                  <c:pt idx="263">
                    <c:v>23/24</c:v>
                  </c:pt>
                  <c:pt idx="264">
                    <c:v>23/24</c:v>
                  </c:pt>
                  <c:pt idx="265">
                    <c:v>23/24</c:v>
                  </c:pt>
                  <c:pt idx="266">
                    <c:v>23/24</c:v>
                  </c:pt>
                  <c:pt idx="267">
                    <c:v>23/24</c:v>
                  </c:pt>
                  <c:pt idx="268">
                    <c:v>23/24</c:v>
                  </c:pt>
                  <c:pt idx="269">
                    <c:v>23/24</c:v>
                  </c:pt>
                  <c:pt idx="270">
                    <c:v>23/24</c:v>
                  </c:pt>
                  <c:pt idx="271">
                    <c:v>23/24</c:v>
                  </c:pt>
                  <c:pt idx="272">
                    <c:v>23/24</c:v>
                  </c:pt>
                  <c:pt idx="273">
                    <c:v>23/24</c:v>
                  </c:pt>
                  <c:pt idx="274">
                    <c:v>23/24</c:v>
                  </c:pt>
                  <c:pt idx="275">
                    <c:v>23/24</c:v>
                  </c:pt>
                  <c:pt idx="276">
                    <c:v>23/24</c:v>
                  </c:pt>
                  <c:pt idx="277">
                    <c:v>23/24</c:v>
                  </c:pt>
                  <c:pt idx="278">
                    <c:v>23/24</c:v>
                  </c:pt>
                  <c:pt idx="279">
                    <c:v>23/24</c:v>
                  </c:pt>
                  <c:pt idx="280">
                    <c:v>23/24</c:v>
                  </c:pt>
                  <c:pt idx="281">
                    <c:v>23/24</c:v>
                  </c:pt>
                  <c:pt idx="282">
                    <c:v>23/24</c:v>
                  </c:pt>
                  <c:pt idx="283">
                    <c:v>23/24</c:v>
                  </c:pt>
                  <c:pt idx="284">
                    <c:v>23/24</c:v>
                  </c:pt>
                  <c:pt idx="285">
                    <c:v>23/24</c:v>
                  </c:pt>
                  <c:pt idx="286">
                    <c:v>23/24</c:v>
                  </c:pt>
                  <c:pt idx="287">
                    <c:v>23/24</c:v>
                  </c:pt>
                  <c:pt idx="288">
                    <c:v>23/24</c:v>
                  </c:pt>
                  <c:pt idx="289">
                    <c:v>23/24</c:v>
                  </c:pt>
                  <c:pt idx="290">
                    <c:v>23/24</c:v>
                  </c:pt>
                  <c:pt idx="291">
                    <c:v>23/24</c:v>
                  </c:pt>
                  <c:pt idx="292">
                    <c:v>23/24</c:v>
                  </c:pt>
                  <c:pt idx="293">
                    <c:v>23/24</c:v>
                  </c:pt>
                  <c:pt idx="294">
                    <c:v>23/24</c:v>
                  </c:pt>
                  <c:pt idx="295">
                    <c:v>23/24</c:v>
                  </c:pt>
                  <c:pt idx="296">
                    <c:v>23/24</c:v>
                  </c:pt>
                  <c:pt idx="297">
                    <c:v>23/24</c:v>
                  </c:pt>
                  <c:pt idx="298">
                    <c:v>23/24</c:v>
                  </c:pt>
                  <c:pt idx="299">
                    <c:v>23/24</c:v>
                  </c:pt>
                  <c:pt idx="300">
                    <c:v>23/24</c:v>
                  </c:pt>
                  <c:pt idx="301">
                    <c:v>23/24</c:v>
                  </c:pt>
                  <c:pt idx="302">
                    <c:v>23/24</c:v>
                  </c:pt>
                  <c:pt idx="303">
                    <c:v>23/24</c:v>
                  </c:pt>
                  <c:pt idx="304">
                    <c:v>23/24</c:v>
                  </c:pt>
                  <c:pt idx="305">
                    <c:v>23/24</c:v>
                  </c:pt>
                  <c:pt idx="306">
                    <c:v>23/24</c:v>
                  </c:pt>
                  <c:pt idx="307">
                    <c:v>23/24</c:v>
                  </c:pt>
                  <c:pt idx="308">
                    <c:v>23/24</c:v>
                  </c:pt>
                  <c:pt idx="309">
                    <c:v>23/24</c:v>
                  </c:pt>
                  <c:pt idx="310">
                    <c:v>23/24</c:v>
                  </c:pt>
                  <c:pt idx="311">
                    <c:v>23/24</c:v>
                  </c:pt>
                  <c:pt idx="312">
                    <c:v>23/24</c:v>
                  </c:pt>
                  <c:pt idx="313">
                    <c:v>23/24</c:v>
                  </c:pt>
                  <c:pt idx="314">
                    <c:v>23/24</c:v>
                  </c:pt>
                  <c:pt idx="315">
                    <c:v>23/24</c:v>
                  </c:pt>
                  <c:pt idx="316">
                    <c:v>23/24</c:v>
                  </c:pt>
                  <c:pt idx="317">
                    <c:v>23/24</c:v>
                  </c:pt>
                  <c:pt idx="318">
                    <c:v>23/24</c:v>
                  </c:pt>
                  <c:pt idx="319">
                    <c:v>23/24</c:v>
                  </c:pt>
                  <c:pt idx="320">
                    <c:v>23/24</c:v>
                  </c:pt>
                  <c:pt idx="321">
                    <c:v>23/24</c:v>
                  </c:pt>
                  <c:pt idx="322">
                    <c:v>23/24</c:v>
                  </c:pt>
                  <c:pt idx="323">
                    <c:v>23/24</c:v>
                  </c:pt>
                  <c:pt idx="324">
                    <c:v>23/24</c:v>
                  </c:pt>
                  <c:pt idx="325">
                    <c:v>23/24</c:v>
                  </c:pt>
                  <c:pt idx="326">
                    <c:v>23/24</c:v>
                  </c:pt>
                  <c:pt idx="327">
                    <c:v>23/24</c:v>
                  </c:pt>
                  <c:pt idx="328">
                    <c:v>23/24</c:v>
                  </c:pt>
                  <c:pt idx="329">
                    <c:v>23/24</c:v>
                  </c:pt>
                  <c:pt idx="330">
                    <c:v>23/24</c:v>
                  </c:pt>
                  <c:pt idx="331">
                    <c:v>23/24</c:v>
                  </c:pt>
                  <c:pt idx="332">
                    <c:v>23/24</c:v>
                  </c:pt>
                  <c:pt idx="333">
                    <c:v>23/24</c:v>
                  </c:pt>
                  <c:pt idx="334">
                    <c:v>23/24</c:v>
                  </c:pt>
                  <c:pt idx="335">
                    <c:v>23/24</c:v>
                  </c:pt>
                  <c:pt idx="336">
                    <c:v>23/24</c:v>
                  </c:pt>
                  <c:pt idx="337">
                    <c:v>23/24</c:v>
                  </c:pt>
                  <c:pt idx="338">
                    <c:v>23/24</c:v>
                  </c:pt>
                  <c:pt idx="339">
                    <c:v>23/24</c:v>
                  </c:pt>
                  <c:pt idx="340">
                    <c:v>23/24</c:v>
                  </c:pt>
                  <c:pt idx="341">
                    <c:v>23/24</c:v>
                  </c:pt>
                  <c:pt idx="342">
                    <c:v>23/24</c:v>
                  </c:pt>
                  <c:pt idx="343">
                    <c:v>23/24</c:v>
                  </c:pt>
                  <c:pt idx="344">
                    <c:v>23/24</c:v>
                  </c:pt>
                  <c:pt idx="345">
                    <c:v>23/24</c:v>
                  </c:pt>
                  <c:pt idx="346">
                    <c:v>23/24</c:v>
                  </c:pt>
                  <c:pt idx="347">
                    <c:v>23/24</c:v>
                  </c:pt>
                  <c:pt idx="348">
                    <c:v>23/24</c:v>
                  </c:pt>
                  <c:pt idx="349">
                    <c:v>23/24</c:v>
                  </c:pt>
                  <c:pt idx="350">
                    <c:v>23/24</c:v>
                  </c:pt>
                  <c:pt idx="351">
                    <c:v>23/24</c:v>
                  </c:pt>
                  <c:pt idx="352">
                    <c:v>23/24</c:v>
                  </c:pt>
                  <c:pt idx="353">
                    <c:v>23/24</c:v>
                  </c:pt>
                  <c:pt idx="354">
                    <c:v>23/24</c:v>
                  </c:pt>
                  <c:pt idx="355">
                    <c:v>23/24</c:v>
                  </c:pt>
                  <c:pt idx="356">
                    <c:v>23/24</c:v>
                  </c:pt>
                  <c:pt idx="357">
                    <c:v>23/24</c:v>
                  </c:pt>
                  <c:pt idx="358">
                    <c:v>23/24</c:v>
                  </c:pt>
                  <c:pt idx="359">
                    <c:v>23/24</c:v>
                  </c:pt>
                  <c:pt idx="360">
                    <c:v>23/24</c:v>
                  </c:pt>
                  <c:pt idx="361">
                    <c:v>23/24</c:v>
                  </c:pt>
                  <c:pt idx="362">
                    <c:v>23/24</c:v>
                  </c:pt>
                  <c:pt idx="363">
                    <c:v>23/24</c:v>
                  </c:pt>
                  <c:pt idx="364">
                    <c:v>23/24</c:v>
                  </c:pt>
                  <c:pt idx="365">
                    <c:v>23/24</c:v>
                  </c:pt>
                  <c:pt idx="366">
                    <c:v>23/24</c:v>
                  </c:pt>
                  <c:pt idx="367">
                    <c:v>23/24</c:v>
                  </c:pt>
                  <c:pt idx="368">
                    <c:v>23/24</c:v>
                  </c:pt>
                  <c:pt idx="369">
                    <c:v>23/24</c:v>
                  </c:pt>
                  <c:pt idx="370">
                    <c:v>23/24</c:v>
                  </c:pt>
                  <c:pt idx="371">
                    <c:v>23/24</c:v>
                  </c:pt>
                  <c:pt idx="372">
                    <c:v>23/24</c:v>
                  </c:pt>
                  <c:pt idx="373">
                    <c:v>23/24</c:v>
                  </c:pt>
                  <c:pt idx="374">
                    <c:v>23/24</c:v>
                  </c:pt>
                  <c:pt idx="375">
                    <c:v>23/24</c:v>
                  </c:pt>
                  <c:pt idx="376">
                    <c:v>23/24</c:v>
                  </c:pt>
                  <c:pt idx="377">
                    <c:v>23/24</c:v>
                  </c:pt>
                  <c:pt idx="378">
                    <c:v>23/24</c:v>
                  </c:pt>
                  <c:pt idx="379">
                    <c:v>23/24</c:v>
                  </c:pt>
                  <c:pt idx="380">
                    <c:v>23/24</c:v>
                  </c:pt>
                  <c:pt idx="381">
                    <c:v>24/25</c:v>
                  </c:pt>
                  <c:pt idx="382">
                    <c:v>24/25</c:v>
                  </c:pt>
                  <c:pt idx="383">
                    <c:v>24/25</c:v>
                  </c:pt>
                  <c:pt idx="384">
                    <c:v>24/25</c:v>
                  </c:pt>
                  <c:pt idx="385">
                    <c:v>24/25</c:v>
                  </c:pt>
                  <c:pt idx="386">
                    <c:v>24/25</c:v>
                  </c:pt>
                  <c:pt idx="387">
                    <c:v>24/25</c:v>
                  </c:pt>
                  <c:pt idx="388">
                    <c:v>24/25</c:v>
                  </c:pt>
                  <c:pt idx="389">
                    <c:v>24/25</c:v>
                  </c:pt>
                  <c:pt idx="390">
                    <c:v>24/25</c:v>
                  </c:pt>
                  <c:pt idx="391">
                    <c:v>24/25</c:v>
                  </c:pt>
                  <c:pt idx="392">
                    <c:v>24/25</c:v>
                  </c:pt>
                  <c:pt idx="393">
                    <c:v>24/25</c:v>
                  </c:pt>
                  <c:pt idx="394">
                    <c:v>24/25</c:v>
                  </c:pt>
                  <c:pt idx="395">
                    <c:v>24/25</c:v>
                  </c:pt>
                  <c:pt idx="396">
                    <c:v>24/25</c:v>
                  </c:pt>
                  <c:pt idx="397">
                    <c:v>24/25</c:v>
                  </c:pt>
                  <c:pt idx="398">
                    <c:v>24/25</c:v>
                  </c:pt>
                  <c:pt idx="399">
                    <c:v>24/25</c:v>
                  </c:pt>
                  <c:pt idx="400">
                    <c:v>24/25</c:v>
                  </c:pt>
                  <c:pt idx="401">
                    <c:v>24/25</c:v>
                  </c:pt>
                  <c:pt idx="402">
                    <c:v>24/25</c:v>
                  </c:pt>
                  <c:pt idx="403">
                    <c:v>24/25</c:v>
                  </c:pt>
                  <c:pt idx="404">
                    <c:v>24/25</c:v>
                  </c:pt>
                  <c:pt idx="405">
                    <c:v>24/25</c:v>
                  </c:pt>
                  <c:pt idx="406">
                    <c:v>24/25</c:v>
                  </c:pt>
                  <c:pt idx="407">
                    <c:v>24/25</c:v>
                  </c:pt>
                  <c:pt idx="408">
                    <c:v>24/25</c:v>
                  </c:pt>
                  <c:pt idx="409">
                    <c:v>24/25</c:v>
                  </c:pt>
                  <c:pt idx="410">
                    <c:v>24/25</c:v>
                  </c:pt>
                  <c:pt idx="411">
                    <c:v>24/25</c:v>
                  </c:pt>
                  <c:pt idx="412">
                    <c:v>24/25</c:v>
                  </c:pt>
                  <c:pt idx="413">
                    <c:v>24/25</c:v>
                  </c:pt>
                  <c:pt idx="414">
                    <c:v>24/25</c:v>
                  </c:pt>
                  <c:pt idx="415">
                    <c:v>24/25</c:v>
                  </c:pt>
                  <c:pt idx="416">
                    <c:v>24/25</c:v>
                  </c:pt>
                  <c:pt idx="417">
                    <c:v>24/25</c:v>
                  </c:pt>
                  <c:pt idx="418">
                    <c:v>24/25</c:v>
                  </c:pt>
                  <c:pt idx="419">
                    <c:v>24/25</c:v>
                  </c:pt>
                  <c:pt idx="420">
                    <c:v>24/25</c:v>
                  </c:pt>
                  <c:pt idx="421">
                    <c:v>24/25</c:v>
                  </c:pt>
                  <c:pt idx="422">
                    <c:v>24/25</c:v>
                  </c:pt>
                  <c:pt idx="423">
                    <c:v>24/25</c:v>
                  </c:pt>
                  <c:pt idx="424">
                    <c:v>24/25</c:v>
                  </c:pt>
                  <c:pt idx="425">
                    <c:v>24/25</c:v>
                  </c:pt>
                  <c:pt idx="426">
                    <c:v>24/25</c:v>
                  </c:pt>
                  <c:pt idx="427">
                    <c:v>24/25</c:v>
                  </c:pt>
                  <c:pt idx="428">
                    <c:v>24/25</c:v>
                  </c:pt>
                  <c:pt idx="429">
                    <c:v>24/25</c:v>
                  </c:pt>
                  <c:pt idx="430">
                    <c:v>24/25</c:v>
                  </c:pt>
                  <c:pt idx="431">
                    <c:v>24/25</c:v>
                  </c:pt>
                  <c:pt idx="432">
                    <c:v>24/25</c:v>
                  </c:pt>
                  <c:pt idx="433">
                    <c:v>24/25</c:v>
                  </c:pt>
                  <c:pt idx="434">
                    <c:v>24/25</c:v>
                  </c:pt>
                  <c:pt idx="435">
                    <c:v>24/25</c:v>
                  </c:pt>
                  <c:pt idx="436">
                    <c:v>24/25</c:v>
                  </c:pt>
                  <c:pt idx="437">
                    <c:v>24/25</c:v>
                  </c:pt>
                  <c:pt idx="438">
                    <c:v>24/25</c:v>
                  </c:pt>
                  <c:pt idx="439">
                    <c:v>24/25</c:v>
                  </c:pt>
                  <c:pt idx="440">
                    <c:v>24/25</c:v>
                  </c:pt>
                  <c:pt idx="441">
                    <c:v>24/25</c:v>
                  </c:pt>
                  <c:pt idx="442">
                    <c:v>24/25</c:v>
                  </c:pt>
                  <c:pt idx="443">
                    <c:v>24/25</c:v>
                  </c:pt>
                  <c:pt idx="444">
                    <c:v>24/25</c:v>
                  </c:pt>
                  <c:pt idx="445">
                    <c:v>24/25</c:v>
                  </c:pt>
                  <c:pt idx="446">
                    <c:v>24/25</c:v>
                  </c:pt>
                  <c:pt idx="447">
                    <c:v>24/25</c:v>
                  </c:pt>
                  <c:pt idx="448">
                    <c:v>24/25</c:v>
                  </c:pt>
                  <c:pt idx="449">
                    <c:v>24/25</c:v>
                  </c:pt>
                  <c:pt idx="450">
                    <c:v>24/25</c:v>
                  </c:pt>
                  <c:pt idx="451">
                    <c:v>24/25</c:v>
                  </c:pt>
                  <c:pt idx="452">
                    <c:v>24/25</c:v>
                  </c:pt>
                  <c:pt idx="453">
                    <c:v>24/25</c:v>
                  </c:pt>
                  <c:pt idx="454">
                    <c:v>24/25</c:v>
                  </c:pt>
                  <c:pt idx="455">
                    <c:v>24/25</c:v>
                  </c:pt>
                  <c:pt idx="456">
                    <c:v>24/25</c:v>
                  </c:pt>
                  <c:pt idx="457">
                    <c:v>24/25</c:v>
                  </c:pt>
                  <c:pt idx="458">
                    <c:v>24/25</c:v>
                  </c:pt>
                  <c:pt idx="459">
                    <c:v>24/25</c:v>
                  </c:pt>
                  <c:pt idx="460">
                    <c:v>24/25</c:v>
                  </c:pt>
                  <c:pt idx="461">
                    <c:v>24/25</c:v>
                  </c:pt>
                  <c:pt idx="462">
                    <c:v>24/25</c:v>
                  </c:pt>
                  <c:pt idx="463">
                    <c:v>24/25</c:v>
                  </c:pt>
                  <c:pt idx="464">
                    <c:v>24/25</c:v>
                  </c:pt>
                  <c:pt idx="465">
                    <c:v>24/25</c:v>
                  </c:pt>
                  <c:pt idx="466">
                    <c:v>24/25</c:v>
                  </c:pt>
                  <c:pt idx="467">
                    <c:v>24/25</c:v>
                  </c:pt>
                  <c:pt idx="468">
                    <c:v>24/25</c:v>
                  </c:pt>
                  <c:pt idx="469">
                    <c:v>24/25</c:v>
                  </c:pt>
                  <c:pt idx="470">
                    <c:v>24/25</c:v>
                  </c:pt>
                  <c:pt idx="471">
                    <c:v>24/25</c:v>
                  </c:pt>
                  <c:pt idx="472">
                    <c:v>24/25</c:v>
                  </c:pt>
                  <c:pt idx="473">
                    <c:v>24/25</c:v>
                  </c:pt>
                  <c:pt idx="474">
                    <c:v>24/25</c:v>
                  </c:pt>
                  <c:pt idx="475">
                    <c:v>24/25</c:v>
                  </c:pt>
                  <c:pt idx="476">
                    <c:v>24/25</c:v>
                  </c:pt>
                  <c:pt idx="477">
                    <c:v>24/25</c:v>
                  </c:pt>
                  <c:pt idx="478">
                    <c:v>24/25</c:v>
                  </c:pt>
                  <c:pt idx="479">
                    <c:v>24/25</c:v>
                  </c:pt>
                  <c:pt idx="480">
                    <c:v>24/25</c:v>
                  </c:pt>
                  <c:pt idx="481">
                    <c:v>24/25</c:v>
                  </c:pt>
                  <c:pt idx="482">
                    <c:v>24/25</c:v>
                  </c:pt>
                  <c:pt idx="483">
                    <c:v>24/25</c:v>
                  </c:pt>
                  <c:pt idx="484">
                    <c:v>24/25</c:v>
                  </c:pt>
                  <c:pt idx="485">
                    <c:v>24/25</c:v>
                  </c:pt>
                  <c:pt idx="486">
                    <c:v>24/25</c:v>
                  </c:pt>
                  <c:pt idx="487">
                    <c:v>24/25</c:v>
                  </c:pt>
                  <c:pt idx="488">
                    <c:v>24/25</c:v>
                  </c:pt>
                  <c:pt idx="489">
                    <c:v>24/25</c:v>
                  </c:pt>
                  <c:pt idx="490">
                    <c:v>24/25</c:v>
                  </c:pt>
                  <c:pt idx="491">
                    <c:v>24/25</c:v>
                  </c:pt>
                  <c:pt idx="492">
                    <c:v>24/25</c:v>
                  </c:pt>
                  <c:pt idx="493">
                    <c:v>24/25</c:v>
                  </c:pt>
                  <c:pt idx="494">
                    <c:v>24/25</c:v>
                  </c:pt>
                  <c:pt idx="495">
                    <c:v>24/25</c:v>
                  </c:pt>
                  <c:pt idx="496">
                    <c:v>24/25</c:v>
                  </c:pt>
                  <c:pt idx="497">
                    <c:v>24/25</c:v>
                  </c:pt>
                  <c:pt idx="498">
                    <c:v>24/25</c:v>
                  </c:pt>
                  <c:pt idx="499">
                    <c:v>24/25</c:v>
                  </c:pt>
                  <c:pt idx="500">
                    <c:v>24/25</c:v>
                  </c:pt>
                  <c:pt idx="501">
                    <c:v>24/25</c:v>
                  </c:pt>
                  <c:pt idx="502">
                    <c:v>24/25</c:v>
                  </c:pt>
                  <c:pt idx="503">
                    <c:v>24/25</c:v>
                  </c:pt>
                  <c:pt idx="504">
                    <c:v>24/25</c:v>
                  </c:pt>
                  <c:pt idx="505">
                    <c:v>24/25</c:v>
                  </c:pt>
                  <c:pt idx="506">
                    <c:v>24/25</c:v>
                  </c:pt>
                  <c:pt idx="507">
                    <c:v>24/25</c:v>
                  </c:pt>
                  <c:pt idx="508">
                    <c:v>24/25</c:v>
                  </c:pt>
                  <c:pt idx="509">
                    <c:v>24/25</c:v>
                  </c:pt>
                  <c:pt idx="510">
                    <c:v>24/25</c:v>
                  </c:pt>
                  <c:pt idx="511">
                    <c:v>24/25</c:v>
                  </c:pt>
                  <c:pt idx="512">
                    <c:v>24/25</c:v>
                  </c:pt>
                  <c:pt idx="513">
                    <c:v>24/25</c:v>
                  </c:pt>
                  <c:pt idx="514">
                    <c:v>24/25</c:v>
                  </c:pt>
                  <c:pt idx="515">
                    <c:v>24/25</c:v>
                  </c:pt>
                  <c:pt idx="516">
                    <c:v>24/25</c:v>
                  </c:pt>
                  <c:pt idx="517">
                    <c:v>24/25</c:v>
                  </c:pt>
                  <c:pt idx="518">
                    <c:v>24/25</c:v>
                  </c:pt>
                  <c:pt idx="519">
                    <c:v>24/25</c:v>
                  </c:pt>
                  <c:pt idx="520">
                    <c:v>24/25</c:v>
                  </c:pt>
                  <c:pt idx="521">
                    <c:v>24/25</c:v>
                  </c:pt>
                  <c:pt idx="522">
                    <c:v>24/25</c:v>
                  </c:pt>
                  <c:pt idx="523">
                    <c:v>24/25</c:v>
                  </c:pt>
                  <c:pt idx="524">
                    <c:v>24/25</c:v>
                  </c:pt>
                  <c:pt idx="525">
                    <c:v>24/25</c:v>
                  </c:pt>
                  <c:pt idx="526">
                    <c:v>24/25</c:v>
                  </c:pt>
                  <c:pt idx="527">
                    <c:v>24/25</c:v>
                  </c:pt>
                  <c:pt idx="528">
                    <c:v>24/25</c:v>
                  </c:pt>
                  <c:pt idx="529">
                    <c:v>24/25</c:v>
                  </c:pt>
                  <c:pt idx="530">
                    <c:v>24/25</c:v>
                  </c:pt>
                  <c:pt idx="531">
                    <c:v>24/25</c:v>
                  </c:pt>
                  <c:pt idx="532">
                    <c:v>24/25</c:v>
                  </c:pt>
                  <c:pt idx="533">
                    <c:v>24/25</c:v>
                  </c:pt>
                  <c:pt idx="534">
                    <c:v>24/25</c:v>
                  </c:pt>
                  <c:pt idx="535">
                    <c:v>24/25</c:v>
                  </c:pt>
                  <c:pt idx="536">
                    <c:v>24/25</c:v>
                  </c:pt>
                  <c:pt idx="537">
                    <c:v>24/25</c:v>
                  </c:pt>
                  <c:pt idx="538">
                    <c:v>24/25</c:v>
                  </c:pt>
                  <c:pt idx="539">
                    <c:v>24/25</c:v>
                  </c:pt>
                  <c:pt idx="540">
                    <c:v>24/25</c:v>
                  </c:pt>
                  <c:pt idx="541">
                    <c:v>24/25</c:v>
                  </c:pt>
                  <c:pt idx="542">
                    <c:v>24/25</c:v>
                  </c:pt>
                  <c:pt idx="543">
                    <c:v>24/25</c:v>
                  </c:pt>
                  <c:pt idx="544">
                    <c:v>24/25</c:v>
                  </c:pt>
                  <c:pt idx="545">
                    <c:v>24/25</c:v>
                  </c:pt>
                  <c:pt idx="546">
                    <c:v>24/25</c:v>
                  </c:pt>
                  <c:pt idx="547">
                    <c:v>24/25</c:v>
                  </c:pt>
                  <c:pt idx="548">
                    <c:v>24/25</c:v>
                  </c:pt>
                  <c:pt idx="549">
                    <c:v>24/25</c:v>
                  </c:pt>
                  <c:pt idx="550">
                    <c:v>24/25</c:v>
                  </c:pt>
                  <c:pt idx="551">
                    <c:v>24/25</c:v>
                  </c:pt>
                  <c:pt idx="552">
                    <c:v>24/25</c:v>
                  </c:pt>
                  <c:pt idx="553">
                    <c:v>24/25</c:v>
                  </c:pt>
                  <c:pt idx="554">
                    <c:v>24/25</c:v>
                  </c:pt>
                  <c:pt idx="555">
                    <c:v>24/25</c:v>
                  </c:pt>
                  <c:pt idx="556">
                    <c:v>24/25</c:v>
                  </c:pt>
                  <c:pt idx="557">
                    <c:v>24/25</c:v>
                  </c:pt>
                  <c:pt idx="558">
                    <c:v>24/25</c:v>
                  </c:pt>
                  <c:pt idx="559">
                    <c:v>24/25</c:v>
                  </c:pt>
                  <c:pt idx="560">
                    <c:v>24/25</c:v>
                  </c:pt>
                  <c:pt idx="561">
                    <c:v>24/25</c:v>
                  </c:pt>
                  <c:pt idx="562">
                    <c:v>24/25</c:v>
                  </c:pt>
                  <c:pt idx="563">
                    <c:v>24/25</c:v>
                  </c:pt>
                  <c:pt idx="564">
                    <c:v>24/25</c:v>
                  </c:pt>
                  <c:pt idx="565">
                    <c:v>24/25</c:v>
                  </c:pt>
                  <c:pt idx="566">
                    <c:v>24/25</c:v>
                  </c:pt>
                  <c:pt idx="567">
                    <c:v>24/25</c:v>
                  </c:pt>
                  <c:pt idx="568">
                    <c:v>24/25</c:v>
                  </c:pt>
                  <c:pt idx="569">
                    <c:v>24/25</c:v>
                  </c:pt>
                  <c:pt idx="570">
                    <c:v>24/25</c:v>
                  </c:pt>
                  <c:pt idx="571">
                    <c:v>24/25</c:v>
                  </c:pt>
                  <c:pt idx="572">
                    <c:v>24/25</c:v>
                  </c:pt>
                  <c:pt idx="573">
                    <c:v>24/25</c:v>
                  </c:pt>
                  <c:pt idx="574">
                    <c:v>24/25</c:v>
                  </c:pt>
                  <c:pt idx="575">
                    <c:v>24/25</c:v>
                  </c:pt>
                  <c:pt idx="576">
                    <c:v>24/25</c:v>
                  </c:pt>
                  <c:pt idx="577">
                    <c:v>24/25</c:v>
                  </c:pt>
                  <c:pt idx="578">
                    <c:v>24/25</c:v>
                  </c:pt>
                  <c:pt idx="579">
                    <c:v>24/25</c:v>
                  </c:pt>
                  <c:pt idx="580">
                    <c:v>24/25</c:v>
                  </c:pt>
                  <c:pt idx="581">
                    <c:v>24/25</c:v>
                  </c:pt>
                  <c:pt idx="582">
                    <c:v>24/25</c:v>
                  </c:pt>
                  <c:pt idx="583">
                    <c:v>24/25</c:v>
                  </c:pt>
                  <c:pt idx="584">
                    <c:v>24/25</c:v>
                  </c:pt>
                  <c:pt idx="585">
                    <c:v>24/25</c:v>
                  </c:pt>
                  <c:pt idx="586">
                    <c:v>24/25</c:v>
                  </c:pt>
                  <c:pt idx="587">
                    <c:v>24/25</c:v>
                  </c:pt>
                  <c:pt idx="588">
                    <c:v>24/25</c:v>
                  </c:pt>
                  <c:pt idx="589">
                    <c:v>24/25</c:v>
                  </c:pt>
                  <c:pt idx="590">
                    <c:v>24/25</c:v>
                  </c:pt>
                  <c:pt idx="591">
                    <c:v>24/25</c:v>
                  </c:pt>
                  <c:pt idx="592">
                    <c:v>24/25</c:v>
                  </c:pt>
                  <c:pt idx="593">
                    <c:v>24/25</c:v>
                  </c:pt>
                  <c:pt idx="594">
                    <c:v>24/25</c:v>
                  </c:pt>
                  <c:pt idx="595">
                    <c:v>24/25</c:v>
                  </c:pt>
                  <c:pt idx="596">
                    <c:v>24/25</c:v>
                  </c:pt>
                  <c:pt idx="597">
                    <c:v>24/25</c:v>
                  </c:pt>
                  <c:pt idx="598">
                    <c:v>24/25</c:v>
                  </c:pt>
                  <c:pt idx="599">
                    <c:v>24/25</c:v>
                  </c:pt>
                  <c:pt idx="600">
                    <c:v>24/25</c:v>
                  </c:pt>
                  <c:pt idx="601">
                    <c:v>24/25</c:v>
                  </c:pt>
                  <c:pt idx="602">
                    <c:v>24/25</c:v>
                  </c:pt>
                  <c:pt idx="603">
                    <c:v>24/25</c:v>
                  </c:pt>
                  <c:pt idx="604">
                    <c:v>24/25</c:v>
                  </c:pt>
                  <c:pt idx="605">
                    <c:v>24/25</c:v>
                  </c:pt>
                  <c:pt idx="606">
                    <c:v>24/25</c:v>
                  </c:pt>
                  <c:pt idx="607">
                    <c:v>24/25</c:v>
                  </c:pt>
                  <c:pt idx="608">
                    <c:v>24/25</c:v>
                  </c:pt>
                  <c:pt idx="609">
                    <c:v>24/25</c:v>
                  </c:pt>
                  <c:pt idx="610">
                    <c:v>24/25</c:v>
                  </c:pt>
                  <c:pt idx="611">
                    <c:v>24/25</c:v>
                  </c:pt>
                  <c:pt idx="612">
                    <c:v>24/25</c:v>
                  </c:pt>
                  <c:pt idx="613">
                    <c:v>24/25</c:v>
                  </c:pt>
                  <c:pt idx="614">
                    <c:v>24/25</c:v>
                  </c:pt>
                  <c:pt idx="615">
                    <c:v>24/25</c:v>
                  </c:pt>
                  <c:pt idx="616">
                    <c:v>24/25</c:v>
                  </c:pt>
                  <c:pt idx="617">
                    <c:v>24/25</c:v>
                  </c:pt>
                  <c:pt idx="618">
                    <c:v>24/25</c:v>
                  </c:pt>
                  <c:pt idx="619">
                    <c:v>24/25</c:v>
                  </c:pt>
                  <c:pt idx="620">
                    <c:v>24/25</c:v>
                  </c:pt>
                  <c:pt idx="621">
                    <c:v>24/25</c:v>
                  </c:pt>
                  <c:pt idx="622">
                    <c:v>24/25</c:v>
                  </c:pt>
                  <c:pt idx="623">
                    <c:v>24/25</c:v>
                  </c:pt>
                  <c:pt idx="624">
                    <c:v>24/25</c:v>
                  </c:pt>
                  <c:pt idx="625">
                    <c:v>24/25</c:v>
                  </c:pt>
                  <c:pt idx="626">
                    <c:v>24/25</c:v>
                  </c:pt>
                  <c:pt idx="627">
                    <c:v>24/25</c:v>
                  </c:pt>
                  <c:pt idx="628">
                    <c:v>24/25</c:v>
                  </c:pt>
                  <c:pt idx="629">
                    <c:v>24/25</c:v>
                  </c:pt>
                  <c:pt idx="630">
                    <c:v>24/25</c:v>
                  </c:pt>
                  <c:pt idx="631">
                    <c:v>24/25</c:v>
                  </c:pt>
                  <c:pt idx="632">
                    <c:v>24/25</c:v>
                  </c:pt>
                  <c:pt idx="633">
                    <c:v>24/25</c:v>
                  </c:pt>
                  <c:pt idx="634">
                    <c:v>24/25</c:v>
                  </c:pt>
                  <c:pt idx="635">
                    <c:v>24/25</c:v>
                  </c:pt>
                  <c:pt idx="636">
                    <c:v>24/25</c:v>
                  </c:pt>
                </c:lvl>
              </c:multiLvlStrCache>
            </c:multiLvlStrRef>
          </c:cat>
          <c:val>
            <c:numRef>
              <c:f>BDados!$J$6712:$J$7348</c:f>
              <c:numCache>
                <c:formatCode>General</c:formatCode>
                <c:ptCount val="6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9-49B2-A11D-360E6C99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29711007"/>
        <c:axId val="1129706431"/>
      </c:barChart>
      <c:catAx>
        <c:axId val="1129711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29706431"/>
        <c:crosses val="autoZero"/>
        <c:auto val="1"/>
        <c:lblAlgn val="ctr"/>
        <c:lblOffset val="100"/>
        <c:noMultiLvlLbl val="0"/>
      </c:catAx>
      <c:valAx>
        <c:axId val="112970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297110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180975</xdr:rowOff>
    </xdr:from>
    <xdr:to>
      <xdr:col>0</xdr:col>
      <xdr:colOff>1066800</xdr:colOff>
      <xdr:row>4</xdr:row>
      <xdr:rowOff>161925</xdr:rowOff>
    </xdr:to>
    <xdr:pic>
      <xdr:nvPicPr>
        <xdr:cNvPr id="11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0975"/>
          <a:ext cx="59055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19050</xdr:rowOff>
    </xdr:from>
    <xdr:to>
      <xdr:col>0</xdr:col>
      <xdr:colOff>752475</xdr:colOff>
      <xdr:row>3</xdr:row>
      <xdr:rowOff>133350</xdr:rowOff>
    </xdr:to>
    <xdr:pic>
      <xdr:nvPicPr>
        <xdr:cNvPr id="215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9050"/>
          <a:ext cx="5524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19050</xdr:rowOff>
    </xdr:from>
    <xdr:to>
      <xdr:col>0</xdr:col>
      <xdr:colOff>1000125</xdr:colOff>
      <xdr:row>4</xdr:row>
      <xdr:rowOff>9525</xdr:rowOff>
    </xdr:to>
    <xdr:pic>
      <xdr:nvPicPr>
        <xdr:cNvPr id="318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9050"/>
          <a:ext cx="66675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630833" cy="60325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0</xdr:rowOff>
    </xdr:from>
    <xdr:to>
      <xdr:col>0</xdr:col>
      <xdr:colOff>990600</xdr:colOff>
      <xdr:row>3</xdr:row>
      <xdr:rowOff>104775</xdr:rowOff>
    </xdr:to>
    <xdr:pic>
      <xdr:nvPicPr>
        <xdr:cNvPr id="727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628650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0</xdr:rowOff>
    </xdr:from>
    <xdr:to>
      <xdr:col>0</xdr:col>
      <xdr:colOff>752475</xdr:colOff>
      <xdr:row>2</xdr:row>
      <xdr:rowOff>161925</xdr:rowOff>
    </xdr:to>
    <xdr:pic>
      <xdr:nvPicPr>
        <xdr:cNvPr id="932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50482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agricultura.pr.gov.br/arquivos/File/deral/safra1718.pdf" TargetMode="External"/><Relationship Id="rId1" Type="http://schemas.openxmlformats.org/officeDocument/2006/relationships/hyperlink" Target="http://www.agricultura.pr.gov.br/arquivos/File/deral/safra1617.pdf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AJ55"/>
  <sheetViews>
    <sheetView tabSelected="1" zoomScale="85" zoomScaleNormal="85" zoomScaleSheetLayoutView="81" workbookViewId="0">
      <selection activeCell="X3" sqref="X3"/>
    </sheetView>
  </sheetViews>
  <sheetFormatPr defaultColWidth="7.140625" defaultRowHeight="15" customHeight="1"/>
  <cols>
    <col min="1" max="1" width="24" style="1" customWidth="1"/>
    <col min="2" max="2" width="4.42578125" style="2" customWidth="1"/>
    <col min="3" max="4" width="12" style="3" customWidth="1"/>
    <col min="5" max="5" width="4.42578125" style="3" customWidth="1"/>
    <col min="6" max="6" width="12" style="3" customWidth="1"/>
    <col min="7" max="7" width="4.42578125" style="4" customWidth="1"/>
    <col min="8" max="8" width="7" style="5" hidden="1" customWidth="1"/>
    <col min="9" max="11" width="7" style="6" hidden="1" customWidth="1"/>
    <col min="12" max="13" width="7" style="3" hidden="1" customWidth="1"/>
    <col min="14" max="14" width="7" style="4" hidden="1" customWidth="1"/>
    <col min="15" max="15" width="2" style="2" customWidth="1"/>
    <col min="16" max="17" width="12" style="6" customWidth="1"/>
    <col min="18" max="18" width="4.42578125" style="6" customWidth="1"/>
    <col min="19" max="19" width="12" style="6" customWidth="1"/>
    <col min="20" max="20" width="4.42578125" style="5" customWidth="1"/>
    <col min="21" max="21" width="2" style="2" customWidth="1"/>
    <col min="22" max="24" width="12" style="6" customWidth="1"/>
    <col min="25" max="25" width="7" hidden="1" customWidth="1"/>
    <col min="26" max="26" width="7.140625" style="7" customWidth="1"/>
    <col min="27" max="32" width="7.140625" style="7"/>
    <col min="33" max="33" width="13.42578125" style="7" bestFit="1" customWidth="1"/>
    <col min="34" max="35" width="7.140625" style="7"/>
    <col min="36" max="36" width="13.42578125" style="7" customWidth="1"/>
    <col min="37" max="16384" width="7.140625" style="7"/>
  </cols>
  <sheetData>
    <row r="1" spans="1:25" ht="15" customHeight="1">
      <c r="C1" s="8"/>
      <c r="D1" s="8"/>
      <c r="E1" s="8"/>
    </row>
    <row r="2" spans="1:25" ht="15" customHeight="1">
      <c r="B2" s="9" t="s">
        <v>0</v>
      </c>
      <c r="C2" s="10"/>
      <c r="D2" s="10"/>
      <c r="E2" s="11"/>
      <c r="F2" s="12"/>
      <c r="G2" s="11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0"/>
      <c r="T2" s="11"/>
      <c r="U2" s="10"/>
      <c r="V2" s="10"/>
      <c r="W2" s="13" t="s">
        <v>1</v>
      </c>
      <c r="X2" s="14">
        <v>45769</v>
      </c>
    </row>
    <row r="3" spans="1:25" ht="15" customHeight="1">
      <c r="B3" s="9" t="s">
        <v>2</v>
      </c>
      <c r="C3" s="10"/>
      <c r="D3" s="10"/>
      <c r="E3" s="11"/>
      <c r="F3" s="12"/>
      <c r="G3" s="11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  <c r="S3" s="10"/>
      <c r="T3" s="11"/>
      <c r="U3" s="10"/>
      <c r="V3" s="10"/>
      <c r="W3" s="10"/>
      <c r="X3" s="10"/>
      <c r="Y3" t="s">
        <v>3</v>
      </c>
    </row>
    <row r="4" spans="1:25" ht="12.75" customHeight="1">
      <c r="A4" s="12"/>
      <c r="Y4" t="s">
        <v>4</v>
      </c>
    </row>
    <row r="5" spans="1:25" ht="16.5" customHeight="1">
      <c r="B5" s="15" t="str">
        <f>"PARANÁ  -  COMPARATIVO DE ÁREA, PRODUÇÃO E RENDIMENTO DE CULTURAS SELECIONADAS  -  SAFRAS  "&amp;D7</f>
        <v>PARANÁ  -  COMPARATIVO DE ÁREA, PRODUÇÃO E RENDIMENTO DE CULTURAS SELECIONADAS  -  SAFRAS  22/23 - 23/24 - 24/25</v>
      </c>
      <c r="Y5" t="s">
        <v>5</v>
      </c>
    </row>
    <row r="6" spans="1:25" ht="14.25" customHeight="1">
      <c r="B6" s="15"/>
      <c r="C6" s="16"/>
      <c r="D6" s="16"/>
      <c r="E6" s="17"/>
      <c r="F6" s="16"/>
      <c r="G6" s="18"/>
      <c r="H6" s="15"/>
      <c r="I6" s="15"/>
      <c r="J6" s="15"/>
      <c r="K6" s="15"/>
      <c r="L6" s="15"/>
      <c r="M6" s="15"/>
      <c r="N6" s="15"/>
      <c r="O6" s="15"/>
      <c r="Y6" t="s">
        <v>6</v>
      </c>
    </row>
    <row r="7" spans="1:25" s="27" customFormat="1" ht="15" customHeight="1">
      <c r="A7" s="19"/>
      <c r="B7" s="20"/>
      <c r="C7" s="21" t="s">
        <v>7</v>
      </c>
      <c r="D7" s="493" t="s">
        <v>292</v>
      </c>
      <c r="E7" s="493"/>
      <c r="F7" s="493"/>
      <c r="G7" s="22"/>
      <c r="H7" s="23"/>
      <c r="I7" s="23"/>
      <c r="J7" s="23"/>
      <c r="K7" s="24"/>
      <c r="L7" s="20"/>
      <c r="M7" s="20"/>
      <c r="N7" s="20"/>
      <c r="O7" s="20"/>
      <c r="P7" s="25"/>
      <c r="Q7" s="25"/>
      <c r="R7" s="25"/>
      <c r="S7" s="25"/>
      <c r="T7" s="26"/>
      <c r="U7" s="20"/>
      <c r="V7" s="483"/>
      <c r="W7" s="484"/>
      <c r="X7" s="484"/>
      <c r="Y7" t="s">
        <v>291</v>
      </c>
    </row>
    <row r="8" spans="1:25" ht="16.5" customHeight="1">
      <c r="C8" s="8"/>
      <c r="D8" s="8"/>
      <c r="E8" s="8"/>
      <c r="F8" s="8"/>
      <c r="G8" s="28"/>
      <c r="H8" s="2"/>
      <c r="N8" s="28"/>
      <c r="Y8" t="s">
        <v>13</v>
      </c>
    </row>
    <row r="9" spans="1:25" s="32" customFormat="1" ht="15" customHeight="1">
      <c r="A9" s="494" t="s">
        <v>9</v>
      </c>
      <c r="B9" s="494"/>
      <c r="C9" s="495" t="s">
        <v>10</v>
      </c>
      <c r="D9" s="495"/>
      <c r="E9" s="495"/>
      <c r="F9" s="495"/>
      <c r="G9" s="495"/>
      <c r="H9" s="29"/>
      <c r="I9" s="29"/>
      <c r="J9" s="29"/>
      <c r="K9" s="29"/>
      <c r="L9" s="29"/>
      <c r="M9" s="29"/>
      <c r="N9" s="29"/>
      <c r="O9" s="30"/>
      <c r="P9" s="495" t="s">
        <v>11</v>
      </c>
      <c r="Q9" s="495"/>
      <c r="R9" s="495"/>
      <c r="S9" s="495"/>
      <c r="T9" s="495"/>
      <c r="U9" s="31"/>
      <c r="V9" s="495" t="s">
        <v>12</v>
      </c>
      <c r="W9" s="495"/>
      <c r="X9" s="495"/>
      <c r="Y9" t="s">
        <v>14</v>
      </c>
    </row>
    <row r="10" spans="1:25" s="32" customFormat="1" ht="15" customHeight="1">
      <c r="A10" s="494"/>
      <c r="B10" s="494"/>
      <c r="C10" s="495"/>
      <c r="D10" s="495"/>
      <c r="E10" s="495"/>
      <c r="F10" s="495"/>
      <c r="G10" s="495"/>
      <c r="H10" s="29"/>
      <c r="I10" s="29"/>
      <c r="J10" s="29"/>
      <c r="K10" s="29"/>
      <c r="L10" s="29"/>
      <c r="M10" s="29"/>
      <c r="N10" s="29"/>
      <c r="O10" s="30"/>
      <c r="P10" s="495"/>
      <c r="Q10" s="495"/>
      <c r="R10" s="495"/>
      <c r="S10" s="495"/>
      <c r="T10" s="495"/>
      <c r="U10" s="31"/>
      <c r="V10" s="495"/>
      <c r="W10" s="495"/>
      <c r="X10" s="495"/>
      <c r="Y10" t="s">
        <v>16</v>
      </c>
    </row>
    <row r="11" spans="1:25" s="32" customFormat="1" ht="15" customHeight="1">
      <c r="A11" s="33"/>
      <c r="B11" s="33"/>
      <c r="C11" s="34" t="str">
        <f>LEFT($D$7,5)</f>
        <v>22/23</v>
      </c>
      <c r="D11" s="34" t="str">
        <f>RIGHT(LEFT($D$7,13),5)</f>
        <v>23/24</v>
      </c>
      <c r="E11" s="35" t="s">
        <v>15</v>
      </c>
      <c r="F11" s="34" t="str">
        <f>RIGHT($D$7,5)</f>
        <v>24/25</v>
      </c>
      <c r="G11" s="35" t="s">
        <v>15</v>
      </c>
      <c r="H11" s="36"/>
      <c r="I11" s="37" t="str">
        <f>LEFT($D$7,5)</f>
        <v>22/23</v>
      </c>
      <c r="J11" s="38" t="str">
        <f>RIGHT(LEFT($D$7,13),5)</f>
        <v>23/24</v>
      </c>
      <c r="K11" s="37" t="str">
        <f>RIGHT($D$7,5)</f>
        <v>24/25</v>
      </c>
      <c r="L11" s="36" t="str">
        <f>LEFT($D$7,5)</f>
        <v>22/23</v>
      </c>
      <c r="M11" s="38" t="e">
        <f>VLOOKUP($D$7,$Y:$Y,2,0)</f>
        <v>#REF!</v>
      </c>
      <c r="N11" s="36" t="str">
        <f>RIGHT($D$7,5)</f>
        <v>24/25</v>
      </c>
      <c r="O11" s="36"/>
      <c r="P11" s="34" t="str">
        <f>LEFT($D$7,5)</f>
        <v>22/23</v>
      </c>
      <c r="Q11" s="34" t="str">
        <f>RIGHT(LEFT($D$7,13),5)</f>
        <v>23/24</v>
      </c>
      <c r="R11" s="35" t="s">
        <v>15</v>
      </c>
      <c r="S11" s="39" t="str">
        <f>RIGHT($D$7,5)</f>
        <v>24/25</v>
      </c>
      <c r="T11" s="40" t="s">
        <v>15</v>
      </c>
      <c r="U11" s="41"/>
      <c r="V11" s="491" t="str">
        <f>LEFT($D$7,5)</f>
        <v>22/23</v>
      </c>
      <c r="W11" s="491" t="str">
        <f>RIGHT(LEFT($D$7,13),5)</f>
        <v>23/24</v>
      </c>
      <c r="X11" s="492" t="str">
        <f>RIGHT($D$7,5)</f>
        <v>24/25</v>
      </c>
      <c r="Y11" s="49" t="s">
        <v>22</v>
      </c>
    </row>
    <row r="12" spans="1:25" s="32" customFormat="1" ht="15" customHeight="1">
      <c r="A12" s="42"/>
      <c r="B12" s="43"/>
      <c r="C12" s="44" t="s">
        <v>17</v>
      </c>
      <c r="D12" s="44" t="s">
        <v>18</v>
      </c>
      <c r="E12" s="45" t="s">
        <v>19</v>
      </c>
      <c r="F12" s="44" t="s">
        <v>20</v>
      </c>
      <c r="G12" s="45" t="s">
        <v>21</v>
      </c>
      <c r="H12" s="46"/>
      <c r="I12" s="47"/>
      <c r="J12" s="47"/>
      <c r="K12" s="47"/>
      <c r="L12" s="47"/>
      <c r="M12" s="47"/>
      <c r="N12" s="47"/>
      <c r="O12" s="46"/>
      <c r="P12" s="44" t="s">
        <v>17</v>
      </c>
      <c r="Q12" s="44" t="s">
        <v>18</v>
      </c>
      <c r="R12" s="45" t="s">
        <v>19</v>
      </c>
      <c r="S12" s="44" t="s">
        <v>20</v>
      </c>
      <c r="T12" s="45" t="s">
        <v>21</v>
      </c>
      <c r="U12" s="48"/>
      <c r="V12" s="491"/>
      <c r="W12" s="491"/>
      <c r="X12" s="492"/>
      <c r="Y12" s="49" t="s">
        <v>24</v>
      </c>
    </row>
    <row r="13" spans="1:25" s="59" customFormat="1" ht="15" customHeight="1">
      <c r="A13" s="50" t="s">
        <v>23</v>
      </c>
      <c r="B13" s="51"/>
      <c r="C13" s="52">
        <f>SUMIF(BDados!$I:$I,C$11&amp;$A13,BDados!$D:$D)/1000</f>
        <v>2.1244999999999998</v>
      </c>
      <c r="D13" s="52">
        <f>SUMIF(BDados!$I:$I,D$11&amp;$A13,BDados!$D:$D)/1000</f>
        <v>2.698</v>
      </c>
      <c r="E13" s="53">
        <f t="shared" ref="E13:E44" si="0">IF(D13=0,"",IF(C13=0,"",((D13/C13)-1)*100))</f>
        <v>26.994586961638035</v>
      </c>
      <c r="F13" s="52">
        <f>SUMIF(BDados!$I:$I,F$11&amp;$A13,BDados!$D:$D)/1000</f>
        <v>2.6909999999999998</v>
      </c>
      <c r="G13" s="54">
        <f t="shared" ref="G13:G44" si="1">IF(F13=0,"",IF(D13=0,"",((F13/D13)-1)*100))</f>
        <v>-0.25945144551520194</v>
      </c>
      <c r="H13" s="55"/>
      <c r="I13" s="56">
        <f>SUMIF(BDados!$I:$I,I$11&amp;$A13,BDados!$E:$E)/1000</f>
        <v>0</v>
      </c>
      <c r="J13" s="56">
        <f>SUMIF(BDados!$I:$I,J$11&amp;$A13,BDados!$E:$E)/1000</f>
        <v>0.121</v>
      </c>
      <c r="K13" s="56">
        <f>SUMIF(BDados!$I:$I,K$11&amp;$A13,BDados!$E:$E)/1000</f>
        <v>0</v>
      </c>
      <c r="L13" s="55">
        <f t="shared" ref="L13:L18" si="2">C13-I13</f>
        <v>2.1244999999999998</v>
      </c>
      <c r="M13" s="55">
        <f t="shared" ref="M13:M18" si="3">D13-J13</f>
        <v>2.577</v>
      </c>
      <c r="N13" s="55">
        <f t="shared" ref="N13:N18" si="4">F13-K13</f>
        <v>2.6909999999999998</v>
      </c>
      <c r="O13" s="55"/>
      <c r="P13" s="52">
        <f>SUMIF(BDados!$I:$I,P$11&amp;$A13,BDados!$F:$F)/1000</f>
        <v>7.8246000000000011</v>
      </c>
      <c r="Q13" s="52">
        <f>SUMIF(BDados!$I:$I,Q$11&amp;$A13,BDados!$F:$F)/1000</f>
        <v>7.2869999999999999</v>
      </c>
      <c r="R13" s="54">
        <f t="shared" ref="R13:R44" si="5">IF(Q13=0,"",IF(P13=0,"",((Q13/P13)-1)*100))</f>
        <v>-6.8706387546967456</v>
      </c>
      <c r="S13" s="52">
        <f>SUMIF(BDados!$I:$I,S$11&amp;$A13,BDados!$F:$F)/1000</f>
        <v>9.1590000000000007</v>
      </c>
      <c r="T13" s="54">
        <f t="shared" ref="T13:T44" si="6">IF(S13=0,"",IF(Q13=0,"",((S13/Q13)-1)*100))</f>
        <v>25.689584191025116</v>
      </c>
      <c r="U13" s="57"/>
      <c r="V13" s="58">
        <f t="shared" ref="V13:V18" si="7">IF(L13=0,0,P13*1000/L13)</f>
        <v>3683.0313014827025</v>
      </c>
      <c r="W13" s="58">
        <f t="shared" ref="W13:W18" si="8">IF(M13=0,0,Q13*1000/M13)</f>
        <v>2827.7066356228174</v>
      </c>
      <c r="X13" s="58">
        <f t="shared" ref="X13:X18" si="9">IF(N13=0,0,S13*1000/N13)</f>
        <v>3403.5674470457079</v>
      </c>
      <c r="Y13" s="49" t="s">
        <v>26</v>
      </c>
    </row>
    <row r="14" spans="1:25" s="59" customFormat="1" ht="15" customHeight="1">
      <c r="A14" s="50" t="s">
        <v>25</v>
      </c>
      <c r="B14" s="51"/>
      <c r="C14" s="52">
        <f>SUMIF(BDados!$I:$I,C$11&amp;$A14,BDados!$D:$D)/1000</f>
        <v>18.762400000000003</v>
      </c>
      <c r="D14" s="52">
        <f>SUMIF(BDados!$I:$I,D$11&amp;$A14,BDados!$D:$D)/1000</f>
        <v>18.279</v>
      </c>
      <c r="E14" s="53">
        <f t="shared" si="0"/>
        <v>-2.5764294546540056</v>
      </c>
      <c r="F14" s="52">
        <f>SUMIF(BDados!$I:$I,F$11&amp;$A14,BDados!$D:$D)/1000</f>
        <v>18.632999999999999</v>
      </c>
      <c r="G14" s="54">
        <f t="shared" si="1"/>
        <v>1.9366486131626504</v>
      </c>
      <c r="H14" s="55"/>
      <c r="I14" s="56">
        <f>SUMIF(BDados!$I:$I,I$11&amp;$A14,BDados!$E:$E)/1000</f>
        <v>0</v>
      </c>
      <c r="J14" s="56">
        <f>SUMIF(BDados!$I:$I,J$11&amp;$A14,BDados!$E:$E)/1000</f>
        <v>2.8000000000000001E-2</v>
      </c>
      <c r="K14" s="56">
        <f>SUMIF(BDados!$I:$I,K$11&amp;$A14,BDados!$E:$E)/1000</f>
        <v>0</v>
      </c>
      <c r="L14" s="55">
        <f t="shared" si="2"/>
        <v>18.762400000000003</v>
      </c>
      <c r="M14" s="55">
        <f t="shared" si="3"/>
        <v>18.251000000000001</v>
      </c>
      <c r="N14" s="55">
        <f t="shared" si="4"/>
        <v>18.632999999999999</v>
      </c>
      <c r="O14" s="55"/>
      <c r="P14" s="52">
        <f>SUMIF(BDados!$I:$I,P$11&amp;$A14,BDados!$F:$F)/1000</f>
        <v>151.75370000000001</v>
      </c>
      <c r="Q14" s="52">
        <f>SUMIF(BDados!$I:$I,Q$11&amp;$A14,BDados!$F:$F)/1000</f>
        <v>127.809</v>
      </c>
      <c r="R14" s="54">
        <f t="shared" si="5"/>
        <v>-15.778659762496739</v>
      </c>
      <c r="S14" s="52">
        <f>SUMIF(BDados!$I:$I,S$11&amp;$A14,BDados!$F:$F)/1000</f>
        <v>133.37</v>
      </c>
      <c r="T14" s="54">
        <f t="shared" si="6"/>
        <v>4.3510237933165996</v>
      </c>
      <c r="U14" s="57"/>
      <c r="V14" s="58">
        <f t="shared" si="7"/>
        <v>8088.1816825139631</v>
      </c>
      <c r="W14" s="58">
        <f t="shared" si="8"/>
        <v>7002.8491589501937</v>
      </c>
      <c r="X14" s="58">
        <f t="shared" si="9"/>
        <v>7157.7309075296516</v>
      </c>
      <c r="Y14" s="49" t="s">
        <v>8</v>
      </c>
    </row>
    <row r="15" spans="1:25" s="59" customFormat="1" ht="15" customHeight="1">
      <c r="A15" s="50" t="s">
        <v>27</v>
      </c>
      <c r="B15" s="51"/>
      <c r="C15" s="52">
        <f>SUMIF(BDados!$I:$I,C$11&amp;$A15,BDados!$D:$D)/1000</f>
        <v>1.5705</v>
      </c>
      <c r="D15" s="52">
        <f>SUMIF(BDados!$I:$I,D$11&amp;$A15,BDados!$D:$D)/1000</f>
        <v>1.238</v>
      </c>
      <c r="E15" s="53">
        <f t="shared" si="0"/>
        <v>-21.171601400827768</v>
      </c>
      <c r="F15" s="52">
        <f>SUMIF(BDados!$I:$I,F$11&amp;$A15,BDados!$D:$D)/1000</f>
        <v>1.0780000000000001</v>
      </c>
      <c r="G15" s="54">
        <f t="shared" si="1"/>
        <v>-12.924071082390942</v>
      </c>
      <c r="H15" s="55"/>
      <c r="I15" s="56">
        <f>SUMIF(BDados!$I:$I,I$11&amp;$A15,BDados!$E:$E)/1000</f>
        <v>0</v>
      </c>
      <c r="J15" s="56">
        <f>SUMIF(BDados!$I:$I,J$11&amp;$A15,BDados!$E:$E)/1000</f>
        <v>0</v>
      </c>
      <c r="K15" s="56">
        <f>SUMIF(BDados!$I:$I,K$11&amp;$A15,BDados!$E:$E)/1000</f>
        <v>0</v>
      </c>
      <c r="L15" s="55">
        <f t="shared" si="2"/>
        <v>1.5705</v>
      </c>
      <c r="M15" s="55">
        <f t="shared" si="3"/>
        <v>1.238</v>
      </c>
      <c r="N15" s="55">
        <f t="shared" si="4"/>
        <v>1.0780000000000001</v>
      </c>
      <c r="O15" s="55"/>
      <c r="P15" s="52">
        <f>SUMIF(BDados!$I:$I,P$11&amp;$A15,BDados!$F:$F)/1000</f>
        <v>3.1056500000000002</v>
      </c>
      <c r="Q15" s="52">
        <f>SUMIF(BDados!$I:$I,Q$11&amp;$A15,BDados!$F:$F)/1000</f>
        <v>2.3570000000000002</v>
      </c>
      <c r="R15" s="54">
        <f t="shared" si="5"/>
        <v>-24.106064752950264</v>
      </c>
      <c r="S15" s="52">
        <f>SUMIF(BDados!$I:$I,S$11&amp;$A15,BDados!$F:$F)/1000</f>
        <v>2.1739999999999999</v>
      </c>
      <c r="T15" s="54">
        <f t="shared" si="6"/>
        <v>-7.7641069155706566</v>
      </c>
      <c r="U15" s="57"/>
      <c r="V15" s="58">
        <f t="shared" si="7"/>
        <v>1977.4912448264884</v>
      </c>
      <c r="W15" s="58">
        <f t="shared" si="8"/>
        <v>1903.8772213247173</v>
      </c>
      <c r="X15" s="58">
        <f t="shared" si="9"/>
        <v>2016.6975881261594</v>
      </c>
      <c r="Y15" s="49" t="s">
        <v>263</v>
      </c>
    </row>
    <row r="16" spans="1:25" s="59" customFormat="1" ht="15" customHeight="1">
      <c r="A16" s="50" t="s">
        <v>28</v>
      </c>
      <c r="B16" s="51"/>
      <c r="C16" s="52">
        <f>SUMIF(BDados!$I:$I,C$11&amp;$A16,BDados!$D:$D)/1000</f>
        <v>113.79949999999999</v>
      </c>
      <c r="D16" s="52">
        <f>SUMIF(BDados!$I:$I,D$11&amp;$A16,BDados!$D:$D)/1000</f>
        <v>107.78700000000001</v>
      </c>
      <c r="E16" s="53">
        <f t="shared" si="0"/>
        <v>-5.2834151292404545</v>
      </c>
      <c r="F16" s="52">
        <f>SUMIF(BDados!$I:$I,F$11&amp;$A16,BDados!$D:$D)/1000</f>
        <v>166.25299999999999</v>
      </c>
      <c r="G16" s="54">
        <f t="shared" si="1"/>
        <v>54.242162784009174</v>
      </c>
      <c r="H16" s="55"/>
      <c r="I16" s="56">
        <f>SUMIF(BDados!$I:$I,I$11&amp;$A16,BDados!$E:$E)/1000</f>
        <v>0</v>
      </c>
      <c r="J16" s="56">
        <f>SUMIF(BDados!$I:$I,J$11&amp;$A16,BDados!$E:$E)/1000</f>
        <v>0.11</v>
      </c>
      <c r="K16" s="56">
        <f>SUMIF(BDados!$I:$I,K$11&amp;$A16,BDados!$E:$E)/1000</f>
        <v>0</v>
      </c>
      <c r="L16" s="55">
        <f t="shared" si="2"/>
        <v>113.79949999999999</v>
      </c>
      <c r="M16" s="55">
        <f t="shared" si="3"/>
        <v>107.67700000000001</v>
      </c>
      <c r="N16" s="55">
        <f t="shared" si="4"/>
        <v>166.25299999999999</v>
      </c>
      <c r="O16" s="55"/>
      <c r="P16" s="52">
        <f>SUMIF(BDados!$I:$I,P$11&amp;$A16,BDados!$F:$F)/1000</f>
        <v>206.82129</v>
      </c>
      <c r="Q16" s="52">
        <f>SUMIF(BDados!$I:$I,Q$11&amp;$A16,BDados!$F:$F)/1000</f>
        <v>160.352</v>
      </c>
      <c r="R16" s="54">
        <f t="shared" si="5"/>
        <v>-22.468330025405024</v>
      </c>
      <c r="S16" s="52">
        <f>SUMIF(BDados!$I:$I,S$11&amp;$A16,BDados!$F:$F)/1000</f>
        <v>339.47</v>
      </c>
      <c r="T16" s="54">
        <f t="shared" si="6"/>
        <v>111.70300339253644</v>
      </c>
      <c r="U16" s="57"/>
      <c r="V16" s="58">
        <f t="shared" si="7"/>
        <v>1817.418266336847</v>
      </c>
      <c r="W16" s="58">
        <f t="shared" si="8"/>
        <v>1489.1945355089758</v>
      </c>
      <c r="X16" s="58">
        <f>IF(N16=0,0,S16*1000/N16)</f>
        <v>2041.8879659314421</v>
      </c>
      <c r="Y16" s="49" t="s">
        <v>267</v>
      </c>
    </row>
    <row r="17" spans="1:36" s="59" customFormat="1" ht="15" customHeight="1">
      <c r="A17" s="50" t="s">
        <v>29</v>
      </c>
      <c r="B17" s="51"/>
      <c r="C17" s="52">
        <f>SUMIF(BDados!$I:$I,C$11&amp;$A17,BDados!$D:$D)/1000</f>
        <v>354.577</v>
      </c>
      <c r="D17" s="52">
        <f>SUMIF(BDados!$I:$I,D$11&amp;$A17,BDados!$D:$D)/1000</f>
        <v>295.70699999999999</v>
      </c>
      <c r="E17" s="53">
        <f t="shared" si="0"/>
        <v>-16.602881743598708</v>
      </c>
      <c r="F17" s="52">
        <f>SUMIF(BDados!$I:$I,F$11&amp;$A17,BDados!$D:$D)/1000</f>
        <v>269.30900000000003</v>
      </c>
      <c r="G17" s="54">
        <f t="shared" si="1"/>
        <v>-8.9270798459285654</v>
      </c>
      <c r="H17" s="55"/>
      <c r="I17" s="56">
        <f>SUMIF(BDados!$I:$I,I$11&amp;$A17,BDados!$E:$E)/1000</f>
        <v>0</v>
      </c>
      <c r="J17" s="56">
        <f>SUMIF(BDados!$I:$I,J$11&amp;$A17,BDados!$E:$E)/1000</f>
        <v>0</v>
      </c>
      <c r="K17" s="56">
        <f>SUMIF(BDados!$I:$I,K$11&amp;$A17,BDados!$E:$E)/1000</f>
        <v>0</v>
      </c>
      <c r="L17" s="55">
        <f t="shared" si="2"/>
        <v>354.577</v>
      </c>
      <c r="M17" s="55">
        <f t="shared" si="3"/>
        <v>295.70699999999999</v>
      </c>
      <c r="N17" s="55">
        <f t="shared" si="4"/>
        <v>269.30900000000003</v>
      </c>
      <c r="O17" s="55"/>
      <c r="P17" s="52">
        <f>SUMIF(BDados!$I:$I,P$11&amp;$A17,BDados!$F:$F)/1000</f>
        <v>3638.8899100000003</v>
      </c>
      <c r="Q17" s="52">
        <f>SUMIF(BDados!$I:$I,Q$11&amp;$A17,BDados!$F:$F)/1000</f>
        <v>2547.3719999999998</v>
      </c>
      <c r="R17" s="54">
        <f t="shared" si="5"/>
        <v>-29.99590361336324</v>
      </c>
      <c r="S17" s="52">
        <f>SUMIF(BDados!$I:$I,S$11&amp;$A17,BDados!$F:$F)/1000</f>
        <v>2923.201</v>
      </c>
      <c r="T17" s="54">
        <f t="shared" si="6"/>
        <v>14.753597040400868</v>
      </c>
      <c r="U17" s="55"/>
      <c r="V17" s="58">
        <f t="shared" si="7"/>
        <v>10262.622533328446</v>
      </c>
      <c r="W17" s="58">
        <f t="shared" si="8"/>
        <v>8614.5136909170233</v>
      </c>
      <c r="X17" s="58">
        <f t="shared" si="9"/>
        <v>10854.449721323832</v>
      </c>
      <c r="Y17" s="49" t="s">
        <v>292</v>
      </c>
    </row>
    <row r="18" spans="1:36" s="59" customFormat="1" ht="15" customHeight="1">
      <c r="A18" s="60" t="s">
        <v>30</v>
      </c>
      <c r="B18" s="61"/>
      <c r="C18" s="62">
        <f>SUMIF(BDados!$I:$I,C$11&amp;$A18,BDados!$D:$D)/1000</f>
        <v>5747.4740000000002</v>
      </c>
      <c r="D18" s="62">
        <f>SUMIF(BDados!$I:$I,D$11&amp;$A18,BDados!$D:$D)/1000</f>
        <v>5788.6170000000002</v>
      </c>
      <c r="E18" s="63">
        <f t="shared" si="0"/>
        <v>0.71584490856331229</v>
      </c>
      <c r="F18" s="62">
        <f>SUMIF(BDados!$I:$I,F$11&amp;$A18,BDados!$D:$D)/1000</f>
        <v>5767.3869999999997</v>
      </c>
      <c r="G18" s="64">
        <f t="shared" si="1"/>
        <v>-0.36675426962952118</v>
      </c>
      <c r="H18" s="55"/>
      <c r="I18" s="56">
        <f>SUMIF(BDados!$I:$I,I$11&amp;$A18,BDados!$E:$E)/1000</f>
        <v>1</v>
      </c>
      <c r="J18" s="56">
        <f>SUMIF(BDados!$I:$I,J$11&amp;$A18,BDados!$E:$E)/1000</f>
        <v>0.59</v>
      </c>
      <c r="K18" s="56">
        <f>SUMIF(BDados!$I:$I,K$11&amp;$A18,BDados!$E:$E)/1000</f>
        <v>0</v>
      </c>
      <c r="L18" s="55">
        <f t="shared" si="2"/>
        <v>5746.4740000000002</v>
      </c>
      <c r="M18" s="55">
        <f t="shared" si="3"/>
        <v>5788.027</v>
      </c>
      <c r="N18" s="55">
        <f t="shared" si="4"/>
        <v>5767.3869999999997</v>
      </c>
      <c r="O18" s="55"/>
      <c r="P18" s="62">
        <f>SUMIF(BDados!$I:$I,P$11&amp;$A18,BDados!$F:$F)/1000</f>
        <v>22307.484410000001</v>
      </c>
      <c r="Q18" s="62">
        <f>SUMIF(BDados!$I:$I,Q$11&amp;$A18,BDados!$F:$F)/1000</f>
        <v>18559.096000000001</v>
      </c>
      <c r="R18" s="64">
        <f t="shared" si="5"/>
        <v>-16.803277057630361</v>
      </c>
      <c r="S18" s="62">
        <f>SUMIF(BDados!$I:$I,S$11&amp;$A18,BDados!$F:$F)/1000</f>
        <v>21112.786</v>
      </c>
      <c r="T18" s="64">
        <f t="shared" si="6"/>
        <v>13.759775799424713</v>
      </c>
      <c r="U18" s="55"/>
      <c r="V18" s="65">
        <f t="shared" si="7"/>
        <v>3881.9429810349789</v>
      </c>
      <c r="W18" s="65">
        <f t="shared" si="8"/>
        <v>3206.4632732362857</v>
      </c>
      <c r="X18" s="65">
        <f t="shared" si="9"/>
        <v>3660.7194904728954</v>
      </c>
      <c r="Y18"/>
    </row>
    <row r="19" spans="1:36" s="75" customFormat="1" ht="15" customHeight="1">
      <c r="A19" s="66" t="s">
        <v>31</v>
      </c>
      <c r="B19" s="67"/>
      <c r="C19" s="68">
        <f>SUM(C7:C18)</f>
        <v>6238.3078999999998</v>
      </c>
      <c r="D19" s="68">
        <f>SUM(D7:D18)</f>
        <v>6214.326</v>
      </c>
      <c r="E19" s="69">
        <f t="shared" si="0"/>
        <v>-0.38442956622900537</v>
      </c>
      <c r="F19" s="68">
        <f>SUM(F7:F18)</f>
        <v>6225.3509999999997</v>
      </c>
      <c r="G19" s="70">
        <f t="shared" si="1"/>
        <v>0.17741264298010151</v>
      </c>
      <c r="H19" s="71"/>
      <c r="I19" s="72">
        <f t="shared" ref="I19:N19" si="10">SUM(I7:I18)</f>
        <v>1</v>
      </c>
      <c r="J19" s="72">
        <f t="shared" si="10"/>
        <v>0.84899999999999998</v>
      </c>
      <c r="K19" s="72">
        <f t="shared" si="10"/>
        <v>0</v>
      </c>
      <c r="L19" s="72">
        <f t="shared" si="10"/>
        <v>6237.3078999999998</v>
      </c>
      <c r="M19" s="72" t="e">
        <f t="shared" si="10"/>
        <v>#REF!</v>
      </c>
      <c r="N19" s="72">
        <f t="shared" si="10"/>
        <v>6225.3509999999997</v>
      </c>
      <c r="O19" s="73"/>
      <c r="P19" s="68">
        <f>SUM(P7:P18)</f>
        <v>26315.879560000001</v>
      </c>
      <c r="Q19" s="68">
        <f>SUM(Q7:Q18)</f>
        <v>21404.273000000001</v>
      </c>
      <c r="R19" s="70">
        <f t="shared" si="5"/>
        <v>-18.664041035761603</v>
      </c>
      <c r="S19" s="68">
        <f>SUM(S7:S18)</f>
        <v>24520.16</v>
      </c>
      <c r="T19" s="70">
        <f t="shared" si="6"/>
        <v>14.557312925321032</v>
      </c>
      <c r="U19" s="73"/>
      <c r="V19" s="74"/>
      <c r="W19" s="74"/>
      <c r="X19" s="74"/>
      <c r="Y19"/>
    </row>
    <row r="20" spans="1:36" s="59" customFormat="1" ht="15" customHeight="1">
      <c r="A20" s="50" t="s">
        <v>32</v>
      </c>
      <c r="B20" s="51"/>
      <c r="C20" s="52">
        <f>SUMIF(BDados!$I:$I,C$11&amp;$A20,BDados!$D:$D)/1000</f>
        <v>294.73899999999998</v>
      </c>
      <c r="D20" s="52">
        <f>SUMIF(BDados!$I:$I,D$11&amp;$A20,BDados!$D:$D)/1000</f>
        <v>435.00700000000001</v>
      </c>
      <c r="E20" s="54">
        <f t="shared" si="0"/>
        <v>47.59058014039541</v>
      </c>
      <c r="F20" s="52">
        <f>SUMIF(BDados!$I:$I,F$11&amp;$A20,BDados!$D:$D)/1000</f>
        <v>332.55099999999999</v>
      </c>
      <c r="G20" s="54">
        <f t="shared" si="1"/>
        <v>-23.552724438917082</v>
      </c>
      <c r="H20" s="55"/>
      <c r="I20" s="56">
        <f>SUMIF(BDados!$I:$I,I$11&amp;$A20,BDados!$E:$E)/1000</f>
        <v>1.05</v>
      </c>
      <c r="J20" s="56">
        <f>SUMIF(BDados!$I:$I,J$11&amp;$A20,BDados!$E:$E)/1000</f>
        <v>3.3849999999999998</v>
      </c>
      <c r="K20" s="56">
        <f>SUMIF(BDados!$I:$I,K$11&amp;$A20,BDados!$E:$E)/1000</f>
        <v>0</v>
      </c>
      <c r="L20" s="55">
        <f t="shared" ref="L20:M23" si="11">C20-I20</f>
        <v>293.68899999999996</v>
      </c>
      <c r="M20" s="55">
        <f t="shared" si="11"/>
        <v>431.62200000000001</v>
      </c>
      <c r="N20" s="55">
        <f>F20-K20</f>
        <v>332.55099999999999</v>
      </c>
      <c r="O20" s="55"/>
      <c r="P20" s="52">
        <f>SUMIF(BDados!$I:$I,P$11&amp;$A20,BDados!$F:$F)/1000</f>
        <v>480.45258000000001</v>
      </c>
      <c r="Q20" s="52">
        <f>SUMIF(BDados!$I:$I,Q$11&amp;$A20,BDados!$F:$F)/1000</f>
        <v>674.41499999999996</v>
      </c>
      <c r="R20" s="54">
        <f t="shared" si="5"/>
        <v>40.370772907494846</v>
      </c>
      <c r="S20" s="52">
        <f>SUMIF(BDados!$I:$I,S$11&amp;$A20,BDados!$F:$F)/1000</f>
        <v>570.25599999999997</v>
      </c>
      <c r="T20" s="54">
        <f t="shared" si="6"/>
        <v>-15.444348064618962</v>
      </c>
      <c r="U20" s="55"/>
      <c r="V20" s="58">
        <f t="shared" ref="V20:W23" si="12">IF(L20=0,0,P20*1000/L20)</f>
        <v>1635.9229661308393</v>
      </c>
      <c r="W20" s="58">
        <f t="shared" si="12"/>
        <v>1562.5130322365403</v>
      </c>
      <c r="X20" s="58">
        <f>IF(N20=0,0,S20*1000/N20)</f>
        <v>1714.7926182750916</v>
      </c>
      <c r="Y20"/>
    </row>
    <row r="21" spans="1:36" s="59" customFormat="1" ht="15" customHeight="1">
      <c r="A21" s="50" t="s">
        <v>33</v>
      </c>
      <c r="B21" s="51"/>
      <c r="C21" s="52">
        <f>SUMIF(BDados!$I:$I,C$11&amp;$A21,BDados!$D:$D)/1000</f>
        <v>1.4910000000000001</v>
      </c>
      <c r="D21" s="52">
        <f>SUMIF(BDados!$I:$I,D$11&amp;$A21,BDados!$D:$D)/1000</f>
        <v>0.86499999999999999</v>
      </c>
      <c r="E21" s="54">
        <f t="shared" si="0"/>
        <v>-41.985244802146212</v>
      </c>
      <c r="F21" s="52">
        <f>SUMIF(BDados!$I:$I,F$11&amp;$A21,BDados!$D:$D)/1000</f>
        <v>0.5</v>
      </c>
      <c r="G21" s="54">
        <f t="shared" si="1"/>
        <v>-42.19653179190751</v>
      </c>
      <c r="H21" s="55"/>
      <c r="I21" s="56">
        <f>SUMIF(BDados!$I:$I,I$11&amp;$A21,BDados!$E:$E)/1000</f>
        <v>0</v>
      </c>
      <c r="J21" s="56">
        <f>SUMIF(BDados!$I:$I,J$11&amp;$A21,BDados!$E:$E)/1000</f>
        <v>6.3E-2</v>
      </c>
      <c r="K21" s="56">
        <f>SUMIF(BDados!$I:$I,K$11&amp;$A21,BDados!$E:$E)/1000</f>
        <v>0</v>
      </c>
      <c r="L21" s="55">
        <f t="shared" si="11"/>
        <v>1.4910000000000001</v>
      </c>
      <c r="M21" s="55">
        <f t="shared" si="11"/>
        <v>0.80200000000000005</v>
      </c>
      <c r="N21" s="55">
        <f>F21-K21</f>
        <v>0.5</v>
      </c>
      <c r="O21" s="55"/>
      <c r="P21" s="52">
        <f>SUMIF(BDados!$I:$I,P$11&amp;$A21,BDados!$F:$F)/1000</f>
        <v>1.98004</v>
      </c>
      <c r="Q21" s="52">
        <f>SUMIF(BDados!$I:$I,Q$11&amp;$A21,BDados!$F:$F)/1000</f>
        <v>0.70299999999999996</v>
      </c>
      <c r="R21" s="54">
        <f t="shared" si="5"/>
        <v>-64.495666754206994</v>
      </c>
      <c r="S21" s="52">
        <f>SUMIF(BDados!$I:$I,S$11&amp;$A21,BDados!$F:$F)/1000</f>
        <v>0.58899999999999997</v>
      </c>
      <c r="T21" s="54">
        <f t="shared" si="6"/>
        <v>-16.216216216216218</v>
      </c>
      <c r="U21" s="55"/>
      <c r="V21" s="58">
        <f t="shared" si="12"/>
        <v>1327.9946344735076</v>
      </c>
      <c r="W21" s="58">
        <f t="shared" si="12"/>
        <v>876.55860349127181</v>
      </c>
      <c r="X21" s="58">
        <f>IF(N21=0,0,S21*1000/N21)</f>
        <v>1178</v>
      </c>
      <c r="Y21"/>
    </row>
    <row r="22" spans="1:36" s="59" customFormat="1" ht="15" customHeight="1">
      <c r="A22" s="50" t="s">
        <v>34</v>
      </c>
      <c r="B22" s="51"/>
      <c r="C22" s="52">
        <f>SUMIF(BDados!$I:$I,C$11&amp;$A22,BDados!$D:$D)/1000</f>
        <v>2373.259</v>
      </c>
      <c r="D22" s="76">
        <f>SUMIF(BDados!$I:$I,D$11&amp;$A22,BDados!$D:$D)/1000</f>
        <v>2541.3850000000002</v>
      </c>
      <c r="E22" s="54">
        <f t="shared" si="0"/>
        <v>7.0841825523467961</v>
      </c>
      <c r="F22" s="76">
        <f>SUMIF(BDados!$I:$I,F$11&amp;$A22,BDados!$D:$D)/1000</f>
        <v>2710.1329999999998</v>
      </c>
      <c r="G22" s="54">
        <f t="shared" si="1"/>
        <v>6.6400014165504118</v>
      </c>
      <c r="H22" s="55"/>
      <c r="I22" s="56">
        <f>SUMIF(BDados!$I:$I,I$11&amp;$A22,BDados!$E:$E)/1000</f>
        <v>0</v>
      </c>
      <c r="J22" s="56">
        <f>SUMIF(BDados!$I:$I,J$11&amp;$A22,BDados!$E:$E)/1000</f>
        <v>4.6740000000000004</v>
      </c>
      <c r="K22" s="56">
        <f>SUMIF(BDados!$I:$I,K$11&amp;$A22,BDados!$E:$E)/1000</f>
        <v>0</v>
      </c>
      <c r="L22" s="55">
        <f t="shared" si="11"/>
        <v>2373.259</v>
      </c>
      <c r="M22" s="55">
        <f t="shared" si="11"/>
        <v>2536.7110000000002</v>
      </c>
      <c r="N22" s="55">
        <f>F22-K22</f>
        <v>2710.1329999999998</v>
      </c>
      <c r="O22" s="55"/>
      <c r="P22" s="52">
        <f>SUMIF(BDados!$I:$I,P$11&amp;$A22,BDados!$F:$F)/1000</f>
        <v>14154.597860000002</v>
      </c>
      <c r="Q22" s="52">
        <f>SUMIF(BDados!$I:$I,Q$11&amp;$A22,BDados!$F:$F)/1000</f>
        <v>12826.355</v>
      </c>
      <c r="R22" s="54">
        <f t="shared" si="5"/>
        <v>-9.3838261823992362</v>
      </c>
      <c r="S22" s="52">
        <f>SUMIF(BDados!$I:$I,S$11&amp;$A22,BDados!$F:$F)/1000</f>
        <v>16209.62</v>
      </c>
      <c r="T22" s="54">
        <f t="shared" si="6"/>
        <v>26.377447061148708</v>
      </c>
      <c r="U22" s="55"/>
      <c r="V22" s="58">
        <f t="shared" si="12"/>
        <v>5964.2027524176674</v>
      </c>
      <c r="W22" s="58">
        <f t="shared" si="12"/>
        <v>5056.2933657007043</v>
      </c>
      <c r="X22" s="58">
        <f>IF(N22=0,0,S22*1000/N22)</f>
        <v>5981.1160559278833</v>
      </c>
      <c r="Y22"/>
    </row>
    <row r="23" spans="1:36" s="59" customFormat="1" ht="15" customHeight="1">
      <c r="A23" s="50" t="s">
        <v>35</v>
      </c>
      <c r="B23" s="51"/>
      <c r="C23" s="52">
        <f>SUMIF(BDados!$I:$I,C$11&amp;$A23,BDados!$D:$D)/1000</f>
        <v>55.738999999999997</v>
      </c>
      <c r="D23" s="76">
        <f>SUMIF(BDados!$I:$I,D$11&amp;$A23,BDados!$D:$D)/1000</f>
        <v>50.244999999999997</v>
      </c>
      <c r="E23" s="54">
        <f t="shared" si="0"/>
        <v>-9.8566533307020254</v>
      </c>
      <c r="F23" s="76">
        <f>SUMIF(BDados!$I:$I,F$11&amp;$A23,BDados!$D:$D)/1000</f>
        <v>76.503</v>
      </c>
      <c r="G23" s="54">
        <f t="shared" si="1"/>
        <v>52.259926360831919</v>
      </c>
      <c r="H23" s="55"/>
      <c r="I23" s="56">
        <f>SUMIF(BDados!$I:$I,I$11&amp;$A23,BDados!$E:$E)/1000</f>
        <v>0</v>
      </c>
      <c r="J23" s="56">
        <f>SUMIF(BDados!$I:$I,J$11&amp;$A23,BDados!$E:$E)/1000</f>
        <v>0</v>
      </c>
      <c r="K23" s="56">
        <f>SUMIF(BDados!$I:$I,K$11&amp;$A23,BDados!$E:$E)/1000</f>
        <v>0</v>
      </c>
      <c r="L23" s="55">
        <f t="shared" si="11"/>
        <v>55.738999999999997</v>
      </c>
      <c r="M23" s="55">
        <f t="shared" si="11"/>
        <v>50.244999999999997</v>
      </c>
      <c r="N23" s="55">
        <f>F23-K23</f>
        <v>76.503</v>
      </c>
      <c r="O23" s="55"/>
      <c r="P23" s="52">
        <f>SUMIF(BDados!$I:$I,P$11&amp;$A23,BDados!$F:$F)/1000</f>
        <v>133.46679999999998</v>
      </c>
      <c r="Q23" s="52">
        <f>SUMIF(BDados!$I:$I,Q$11&amp;$A23,BDados!$F:$F)/1000</f>
        <v>134.62200000000001</v>
      </c>
      <c r="R23" s="54">
        <f t="shared" si="5"/>
        <v>0.86553360086556452</v>
      </c>
      <c r="S23" s="52">
        <f>SUMIF(BDados!$I:$I,S$11&amp;$A23,BDados!$F:$F)/1000</f>
        <v>203.89500000000001</v>
      </c>
      <c r="T23" s="54">
        <f t="shared" si="6"/>
        <v>51.457414092793144</v>
      </c>
      <c r="U23" s="55"/>
      <c r="V23" s="58">
        <f t="shared" si="12"/>
        <v>2394.4957749511113</v>
      </c>
      <c r="W23" s="58">
        <f t="shared" si="12"/>
        <v>2679.3113742660962</v>
      </c>
      <c r="X23" s="58">
        <f>IF(N23=0,0,S23*1000/N23)</f>
        <v>2665.1896004078271</v>
      </c>
      <c r="Y23"/>
    </row>
    <row r="24" spans="1:36" s="75" customFormat="1" ht="15" customHeight="1">
      <c r="A24" s="77" t="s">
        <v>36</v>
      </c>
      <c r="B24" s="78"/>
      <c r="C24" s="79">
        <f>SUM(C20:C23)</f>
        <v>2725.2280000000001</v>
      </c>
      <c r="D24" s="79">
        <f>SUM(D20:D23)</f>
        <v>3027.502</v>
      </c>
      <c r="E24" s="80">
        <f t="shared" si="0"/>
        <v>11.09169581407501</v>
      </c>
      <c r="F24" s="79">
        <f>SUM(F20:F23)</f>
        <v>3119.6869999999999</v>
      </c>
      <c r="G24" s="81">
        <f t="shared" si="1"/>
        <v>3.0449195409284702</v>
      </c>
      <c r="H24" s="71"/>
      <c r="I24" s="72">
        <f t="shared" ref="I24:N24" si="13">SUM(I20:I23)</f>
        <v>1.05</v>
      </c>
      <c r="J24" s="72">
        <f t="shared" si="13"/>
        <v>8.1219999999999999</v>
      </c>
      <c r="K24" s="72">
        <f t="shared" si="13"/>
        <v>0</v>
      </c>
      <c r="L24" s="72">
        <f t="shared" si="13"/>
        <v>2724.1779999999999</v>
      </c>
      <c r="M24" s="72">
        <f t="shared" si="13"/>
        <v>3019.38</v>
      </c>
      <c r="N24" s="72">
        <f t="shared" si="13"/>
        <v>3119.6869999999999</v>
      </c>
      <c r="O24" s="73"/>
      <c r="P24" s="79">
        <f>SUM(P20:P23)</f>
        <v>14770.497280000001</v>
      </c>
      <c r="Q24" s="79">
        <f>SUM(Q20:Q23)</f>
        <v>13636.094999999999</v>
      </c>
      <c r="R24" s="81">
        <f t="shared" si="5"/>
        <v>-7.6801901689257264</v>
      </c>
      <c r="S24" s="79">
        <f>SUM(S20:S23)</f>
        <v>16984.36</v>
      </c>
      <c r="T24" s="81">
        <f t="shared" si="6"/>
        <v>24.554427055546334</v>
      </c>
      <c r="U24" s="73"/>
      <c r="V24" s="82"/>
      <c r="W24" s="82"/>
      <c r="X24" s="82"/>
      <c r="Y24"/>
    </row>
    <row r="25" spans="1:36" s="59" customFormat="1" ht="15" customHeight="1">
      <c r="A25" s="50" t="s">
        <v>37</v>
      </c>
      <c r="B25" s="51"/>
      <c r="C25" s="52">
        <f>SUMIF(BDados!$I:$I,C$11&amp;$A25,BDados!$D:$D)/1000</f>
        <v>107.16</v>
      </c>
      <c r="D25" s="52">
        <f>SUMIF(BDados!$I:$I,D$11&amp;$A25,BDados!$D:$D)/1000</f>
        <v>97.55</v>
      </c>
      <c r="E25" s="54">
        <f t="shared" si="0"/>
        <v>-8.9678984695782056</v>
      </c>
      <c r="F25" s="52">
        <f>SUMIF(BDados!$I:$I,F$11&amp;$A25,BDados!$D:$D)/1000</f>
        <v>94.545000000000002</v>
      </c>
      <c r="G25" s="54">
        <f t="shared" si="1"/>
        <v>-3.0804715530497129</v>
      </c>
      <c r="H25" s="55"/>
      <c r="I25" s="56">
        <f>SUMIF(BDados!$I:$I,I$11&amp;$A25,BDados!$E:$E)/1000</f>
        <v>0.85499999999999998</v>
      </c>
      <c r="J25" s="56">
        <f>SUMIF(BDados!$I:$I,J$11&amp;$A25,BDados!$E:$E)/1000</f>
        <v>0.34</v>
      </c>
      <c r="K25" s="56">
        <f>SUMIF(BDados!$I:$I,K$11&amp;$A25,BDados!$E:$E)/1000</f>
        <v>0</v>
      </c>
      <c r="L25" s="55">
        <f t="shared" ref="L25:L31" si="14">C25-I25</f>
        <v>106.30499999999999</v>
      </c>
      <c r="M25" s="55">
        <f t="shared" ref="M25:M31" si="15">D25-J25</f>
        <v>97.21</v>
      </c>
      <c r="N25" s="55">
        <f t="shared" ref="N25:N31" si="16">F25-K25</f>
        <v>94.545000000000002</v>
      </c>
      <c r="O25" s="55"/>
      <c r="P25" s="52">
        <f>SUMIF(BDados!$I:$I,P$11&amp;$A25,BDados!$F:$F)/1000</f>
        <v>246.95708000000002</v>
      </c>
      <c r="Q25" s="52">
        <f>SUMIF(BDados!$I:$I,Q$11&amp;$A25,BDados!$F:$F)/1000</f>
        <v>180.22300000000001</v>
      </c>
      <c r="R25" s="54">
        <f t="shared" si="5"/>
        <v>-27.022541730733131</v>
      </c>
      <c r="S25" s="52">
        <f>SUMIF(BDados!$I:$I,S$11&amp;$A25,BDados!$F:$F)/1000</f>
        <v>231.59100000000001</v>
      </c>
      <c r="T25" s="54">
        <f t="shared" si="6"/>
        <v>28.50246638886269</v>
      </c>
      <c r="U25" s="55"/>
      <c r="V25" s="58">
        <f t="shared" ref="V25:V31" si="17">IF(L25=0,0,P25*1000/L25)</f>
        <v>2323.099383848361</v>
      </c>
      <c r="W25" s="58">
        <f t="shared" ref="W25:W31" si="18">IF(M25=0,0,Q25*1000/M25)</f>
        <v>1853.9553543874088</v>
      </c>
      <c r="X25" s="58">
        <f t="shared" ref="X25:X31" si="19">IF(N25=0,0,S25*1000/N25)</f>
        <v>2449.5319689036965</v>
      </c>
      <c r="Y25"/>
    </row>
    <row r="26" spans="1:36" s="59" customFormat="1" ht="15" customHeight="1">
      <c r="A26" s="50" t="s">
        <v>38</v>
      </c>
      <c r="B26" s="51"/>
      <c r="C26" s="52">
        <f>SUMIF(BDados!$I:$I,C$11&amp;$A26,BDados!$D:$D)/1000</f>
        <v>157.56100000000001</v>
      </c>
      <c r="D26" s="52">
        <f>SUMIF(BDados!$I:$I,D$11&amp;$A26,BDados!$D:$D)/1000</f>
        <v>172.83099999999999</v>
      </c>
      <c r="E26" s="54">
        <f t="shared" si="0"/>
        <v>9.6914845678816253</v>
      </c>
      <c r="F26" s="52">
        <f>SUMIF(BDados!$I:$I,F$11&amp;$A26,BDados!$D:$D)/1000</f>
        <v>172.38</v>
      </c>
      <c r="G26" s="54">
        <f t="shared" si="1"/>
        <v>-0.26094855668253869</v>
      </c>
      <c r="H26" s="55"/>
      <c r="I26" s="56">
        <f>SUMIF(BDados!$I:$I,I$11&amp;$A26,BDados!$E:$E)/1000</f>
        <v>1.895</v>
      </c>
      <c r="J26" s="56">
        <f>SUMIF(BDados!$I:$I,J$11&amp;$A26,BDados!$E:$E)/1000</f>
        <v>1.74</v>
      </c>
      <c r="K26" s="56">
        <f>SUMIF(BDados!$I:$I,K$11&amp;$A26,BDados!$E:$E)/1000</f>
        <v>0</v>
      </c>
      <c r="L26" s="55">
        <f t="shared" si="14"/>
        <v>155.666</v>
      </c>
      <c r="M26" s="55">
        <f t="shared" si="15"/>
        <v>171.09099999999998</v>
      </c>
      <c r="N26" s="55">
        <f t="shared" si="16"/>
        <v>172.38</v>
      </c>
      <c r="O26" s="55"/>
      <c r="P26" s="52">
        <f>SUMIF(BDados!$I:$I,P$11&amp;$A26,BDados!$F:$F)/1000</f>
        <v>192.85383000000002</v>
      </c>
      <c r="Q26" s="52">
        <f>SUMIF(BDados!$I:$I,Q$11&amp;$A26,BDados!$F:$F)/1000</f>
        <v>183.93</v>
      </c>
      <c r="R26" s="54">
        <f t="shared" si="5"/>
        <v>-4.6272505969935924</v>
      </c>
      <c r="S26" s="52">
        <f>SUMIF(BDados!$I:$I,S$11&amp;$A26,BDados!$F:$F)/1000</f>
        <v>264.613</v>
      </c>
      <c r="T26" s="54">
        <f t="shared" si="6"/>
        <v>43.866144728972969</v>
      </c>
      <c r="U26" s="55"/>
      <c r="V26" s="58">
        <f t="shared" si="17"/>
        <v>1238.8950059743297</v>
      </c>
      <c r="W26" s="58">
        <f t="shared" si="18"/>
        <v>1075.0419367471113</v>
      </c>
      <c r="X26" s="58">
        <f t="shared" si="19"/>
        <v>1535.0562710291217</v>
      </c>
      <c r="Y26"/>
    </row>
    <row r="27" spans="1:36" s="59" customFormat="1" ht="15" customHeight="1">
      <c r="A27" s="50" t="s">
        <v>39</v>
      </c>
      <c r="B27" s="51"/>
      <c r="C27" s="52">
        <f>SUMIF(BDados!$I:$I,C$11&amp;$A27,BDados!$D:$D)/1000</f>
        <v>1.264</v>
      </c>
      <c r="D27" s="52">
        <f>SUMIF(BDados!$I:$I,D$11&amp;$A27,BDados!$D:$D)/1000</f>
        <v>2.4009999999999998</v>
      </c>
      <c r="E27" s="54">
        <f t="shared" si="0"/>
        <v>89.952531645569593</v>
      </c>
      <c r="F27" s="52">
        <f>SUMIF(BDados!$I:$I,F$11&amp;$A27,BDados!$D:$D)/1000</f>
        <v>2.19</v>
      </c>
      <c r="G27" s="54">
        <f t="shared" si="1"/>
        <v>-8.7880049979175308</v>
      </c>
      <c r="H27" s="55"/>
      <c r="I27" s="56">
        <f>SUMIF(BDados!$I:$I,I$11&amp;$A27,BDados!$E:$E)/1000</f>
        <v>0</v>
      </c>
      <c r="J27" s="56">
        <f>SUMIF(BDados!$I:$I,J$11&amp;$A27,BDados!$E:$E)/1000</f>
        <v>0.1</v>
      </c>
      <c r="K27" s="56">
        <f>SUMIF(BDados!$I:$I,K$11&amp;$A27,BDados!$E:$E)/1000</f>
        <v>0</v>
      </c>
      <c r="L27" s="55">
        <f t="shared" si="14"/>
        <v>1.264</v>
      </c>
      <c r="M27" s="55">
        <f t="shared" si="15"/>
        <v>2.3009999999999997</v>
      </c>
      <c r="N27" s="55">
        <f t="shared" si="16"/>
        <v>2.19</v>
      </c>
      <c r="O27" s="55"/>
      <c r="P27" s="52">
        <f>SUMIF(BDados!$I:$I,P$11&amp;$A27,BDados!$F:$F)/1000</f>
        <v>2.21252</v>
      </c>
      <c r="Q27" s="52">
        <f>SUMIF(BDados!$I:$I,Q$11&amp;$A27,BDados!$F:$F)/1000</f>
        <v>3.2080000000000002</v>
      </c>
      <c r="R27" s="54">
        <f t="shared" si="5"/>
        <v>44.993039610941366</v>
      </c>
      <c r="S27" s="52">
        <f>SUMIF(BDados!$I:$I,S$11&amp;$A27,BDados!$F:$F)/1000</f>
        <v>4.28</v>
      </c>
      <c r="T27" s="54">
        <f t="shared" si="6"/>
        <v>33.416458852867834</v>
      </c>
      <c r="U27" s="55"/>
      <c r="V27" s="58">
        <f t="shared" si="17"/>
        <v>1750.4113924050632</v>
      </c>
      <c r="W27" s="58">
        <f t="shared" si="18"/>
        <v>1394.1764450239027</v>
      </c>
      <c r="X27" s="58">
        <f t="shared" si="19"/>
        <v>1954.3378995433791</v>
      </c>
      <c r="Y27"/>
    </row>
    <row r="28" spans="1:36" s="59" customFormat="1" ht="15" customHeight="1">
      <c r="A28" s="50" t="s">
        <v>40</v>
      </c>
      <c r="B28" s="51"/>
      <c r="C28" s="52">
        <f>SUMIF(BDados!$I:$I,C$11&amp;$A28,BDados!$D:$D)/1000</f>
        <v>2.0099999999999998</v>
      </c>
      <c r="D28" s="52">
        <f>SUMIF(BDados!$I:$I,D$11&amp;$A28,BDados!$D:$D)/1000</f>
        <v>3.0590000000000002</v>
      </c>
      <c r="E28" s="54">
        <f t="shared" si="0"/>
        <v>52.189054726368191</v>
      </c>
      <c r="F28" s="52">
        <f>SUMIF(BDados!$I:$I,F$11&amp;$A28,BDados!$D:$D)/1000</f>
        <v>1.82</v>
      </c>
      <c r="G28" s="54">
        <f t="shared" si="1"/>
        <v>-40.503432494279181</v>
      </c>
      <c r="H28" s="55"/>
      <c r="I28" s="56">
        <f>SUMIF(BDados!$I:$I,I$11&amp;$A28,BDados!$E:$E)/1000</f>
        <v>0</v>
      </c>
      <c r="J28" s="56">
        <f>SUMIF(BDados!$I:$I,J$11&amp;$A28,BDados!$E:$E)/1000</f>
        <v>7.0000000000000001E-3</v>
      </c>
      <c r="K28" s="56">
        <f>SUMIF(BDados!$I:$I,K$11&amp;$A28,BDados!$E:$E)/1000</f>
        <v>0</v>
      </c>
      <c r="L28" s="55">
        <f t="shared" si="14"/>
        <v>2.0099999999999998</v>
      </c>
      <c r="M28" s="55">
        <f t="shared" si="15"/>
        <v>3.052</v>
      </c>
      <c r="N28" s="55">
        <f t="shared" si="16"/>
        <v>1.82</v>
      </c>
      <c r="O28" s="55"/>
      <c r="P28" s="52">
        <f>SUMIF(BDados!$I:$I,P$11&amp;$A28,BDados!$F:$F)/1000</f>
        <v>3.7938000000000001</v>
      </c>
      <c r="Q28" s="52">
        <f>SUMIF(BDados!$I:$I,Q$11&amp;$A28,BDados!$F:$F)/1000</f>
        <v>4.8129999999999997</v>
      </c>
      <c r="R28" s="54">
        <f t="shared" si="5"/>
        <v>26.864884812061774</v>
      </c>
      <c r="S28" s="52">
        <f>SUMIF(BDados!$I:$I,S$11&amp;$A28,BDados!$F:$F)/1000</f>
        <v>4.2770000000000001</v>
      </c>
      <c r="T28" s="54">
        <f t="shared" si="6"/>
        <v>-11.136505298150833</v>
      </c>
      <c r="U28" s="55"/>
      <c r="V28" s="58">
        <f t="shared" si="17"/>
        <v>1887.4626865671644</v>
      </c>
      <c r="W28" s="58">
        <f t="shared" si="18"/>
        <v>1576.9986893840105</v>
      </c>
      <c r="X28" s="58">
        <f t="shared" si="19"/>
        <v>2350</v>
      </c>
      <c r="Y28"/>
    </row>
    <row r="29" spans="1:36" s="59" customFormat="1" ht="15" customHeight="1">
      <c r="A29" s="50" t="s">
        <v>41</v>
      </c>
      <c r="B29" s="51"/>
      <c r="C29" s="52">
        <f>SUMIF(BDados!$I:$I,C$11&amp;$A29,BDados!$D:$D)/1000</f>
        <v>83.517699999999991</v>
      </c>
      <c r="D29" s="52">
        <f>SUMIF(BDados!$I:$I,D$11&amp;$A29,BDados!$D:$D)/1000</f>
        <v>80.483000000000004</v>
      </c>
      <c r="E29" s="54">
        <f t="shared" si="0"/>
        <v>-3.6336010211008962</v>
      </c>
      <c r="F29" s="52">
        <f>SUMIF(BDados!$I:$I,F$11&amp;$A29,BDados!$D:$D)/1000</f>
        <v>94.57</v>
      </c>
      <c r="G29" s="54">
        <f t="shared" si="1"/>
        <v>17.503075183579121</v>
      </c>
      <c r="H29" s="55"/>
      <c r="I29" s="56">
        <f>SUMIF(BDados!$I:$I,I$11&amp;$A29,BDados!$E:$E)/1000</f>
        <v>0</v>
      </c>
      <c r="J29" s="56">
        <f>SUMIF(BDados!$I:$I,J$11&amp;$A29,BDados!$E:$E)/1000</f>
        <v>1.03</v>
      </c>
      <c r="K29" s="56">
        <f>SUMIF(BDados!$I:$I,K$11&amp;$A29,BDados!$E:$E)/1000</f>
        <v>0</v>
      </c>
      <c r="L29" s="55">
        <f t="shared" si="14"/>
        <v>83.517699999999991</v>
      </c>
      <c r="M29" s="55">
        <f t="shared" si="15"/>
        <v>79.453000000000003</v>
      </c>
      <c r="N29" s="55">
        <f t="shared" si="16"/>
        <v>94.57</v>
      </c>
      <c r="O29" s="55"/>
      <c r="P29" s="52">
        <f>SUMIF(BDados!$I:$I,P$11&amp;$A29,BDados!$F:$F)/1000</f>
        <v>265.44828000000001</v>
      </c>
      <c r="Q29" s="52">
        <f>SUMIF(BDados!$I:$I,Q$11&amp;$A29,BDados!$F:$F)/1000</f>
        <v>296.108</v>
      </c>
      <c r="R29" s="54">
        <f t="shared" si="5"/>
        <v>11.550167136136658</v>
      </c>
      <c r="S29" s="52">
        <f>SUMIF(BDados!$I:$I,S$11&amp;$A29,BDados!$F:$F)/1000</f>
        <v>413.82100000000003</v>
      </c>
      <c r="T29" s="54">
        <f t="shared" si="6"/>
        <v>39.753400786199641</v>
      </c>
      <c r="U29" s="55"/>
      <c r="V29" s="58">
        <f t="shared" si="17"/>
        <v>3178.3475838055892</v>
      </c>
      <c r="W29" s="58">
        <f t="shared" si="18"/>
        <v>3726.8322152719215</v>
      </c>
      <c r="X29" s="58">
        <f t="shared" si="19"/>
        <v>4375.8168552395055</v>
      </c>
      <c r="Y29"/>
    </row>
    <row r="30" spans="1:36" s="59" customFormat="1" ht="15" customHeight="1">
      <c r="A30" s="50" t="s">
        <v>42</v>
      </c>
      <c r="B30" s="51"/>
      <c r="C30" s="52">
        <f>SUMIF(BDados!$I:$I,C$11&amp;$A30,BDados!$D:$D)/1000</f>
        <v>1392.241</v>
      </c>
      <c r="D30" s="52">
        <f>SUMIF(BDados!$I:$I,D$11&amp;$A30,BDados!$D:$D)/1000</f>
        <v>1132.085</v>
      </c>
      <c r="E30" s="54">
        <f t="shared" si="0"/>
        <v>-18.686132645138297</v>
      </c>
      <c r="F30" s="52">
        <f>SUMIF(BDados!$I:$I,F$11&amp;$A30,BDados!$D:$D)/1000</f>
        <v>886.74199999999996</v>
      </c>
      <c r="G30" s="54">
        <f>IF(F30=0,"",IF(D30=0,"",((F30/D30)-1)*100))</f>
        <v>-21.671782595829825</v>
      </c>
      <c r="H30" s="55"/>
      <c r="I30" s="56">
        <f>SUMIF(BDados!$I:$I,I$11&amp;$A30,BDados!$E:$E)/1000</f>
        <v>4.17</v>
      </c>
      <c r="J30" s="56">
        <f>SUMIF(BDados!$I:$I,J$11&amp;$A30,BDados!$E:$E)/1000</f>
        <v>19.600000000000001</v>
      </c>
      <c r="K30" s="56">
        <f>SUMIF(BDados!$I:$I,K$11&amp;$A30,BDados!$E:$E)/1000</f>
        <v>0</v>
      </c>
      <c r="L30" s="55">
        <f t="shared" si="14"/>
        <v>1388.0709999999999</v>
      </c>
      <c r="M30" s="55">
        <f t="shared" si="15"/>
        <v>1112.4850000000001</v>
      </c>
      <c r="N30" s="55">
        <f t="shared" si="16"/>
        <v>886.74199999999996</v>
      </c>
      <c r="O30" s="55"/>
      <c r="P30" s="52">
        <f>SUMIF(BDados!$I:$I,P$11&amp;$A30,BDados!$F:$F)/1000</f>
        <v>3655.722189999999</v>
      </c>
      <c r="Q30" s="52">
        <f>SUMIF(BDados!$I:$I,Q$11&amp;$A30,BDados!$F:$F)/1000</f>
        <v>2296.1559999999999</v>
      </c>
      <c r="R30" s="54">
        <f t="shared" si="5"/>
        <v>-37.190085004790788</v>
      </c>
      <c r="S30" s="52">
        <f>SUMIF(BDados!$I:$I,S$11&amp;$A30,BDados!$F:$F)/1000</f>
        <v>2853.7420000000002</v>
      </c>
      <c r="T30" s="54">
        <f t="shared" si="6"/>
        <v>24.283454608484799</v>
      </c>
      <c r="U30" s="55"/>
      <c r="V30" s="58">
        <f t="shared" si="17"/>
        <v>2633.6708929154197</v>
      </c>
      <c r="W30" s="58">
        <f t="shared" si="18"/>
        <v>2063.9882784936422</v>
      </c>
      <c r="X30" s="58">
        <f t="shared" si="19"/>
        <v>3218.2325862539501</v>
      </c>
      <c r="Y30"/>
      <c r="AJ30" s="463"/>
    </row>
    <row r="31" spans="1:36" s="59" customFormat="1" ht="15" customHeight="1">
      <c r="A31" s="50" t="s">
        <v>43</v>
      </c>
      <c r="B31" s="51"/>
      <c r="C31" s="52">
        <f>SUMIF(BDados!$I:$I,C$11&amp;$A31,BDados!$D:$D)/1000</f>
        <v>11.09</v>
      </c>
      <c r="D31" s="52">
        <f>SUMIF(BDados!$I:$I,D$11&amp;$A31,BDados!$D:$D)/1000</f>
        <v>9.077</v>
      </c>
      <c r="E31" s="54">
        <f t="shared" si="0"/>
        <v>-18.151487826871048</v>
      </c>
      <c r="F31" s="52">
        <f>SUMIF(BDados!$I:$I,F$11&amp;$A31,BDados!$D:$D)/1000</f>
        <v>5.57</v>
      </c>
      <c r="G31" s="54">
        <f t="shared" si="1"/>
        <v>-38.636113253277514</v>
      </c>
      <c r="H31" s="55"/>
      <c r="I31" s="56">
        <f>SUMIF(BDados!$I:$I,I$11&amp;$A31,BDados!$E:$E)/1000</f>
        <v>0</v>
      </c>
      <c r="J31" s="56">
        <f>SUMIF(BDados!$I:$I,J$11&amp;$A31,BDados!$E:$E)/1000</f>
        <v>0.3</v>
      </c>
      <c r="K31" s="56">
        <f>SUMIF(BDados!$I:$I,K$11&amp;$A31,BDados!$E:$E)/1000</f>
        <v>0</v>
      </c>
      <c r="L31" s="55">
        <f t="shared" si="14"/>
        <v>11.09</v>
      </c>
      <c r="M31" s="55">
        <f t="shared" si="15"/>
        <v>8.7769999999999992</v>
      </c>
      <c r="N31" s="55">
        <f t="shared" si="16"/>
        <v>5.57</v>
      </c>
      <c r="O31" s="55"/>
      <c r="P31" s="52">
        <f>SUMIF(BDados!$I:$I,P$11&amp;$A31,BDados!$F:$F)/1000</f>
        <v>30.049979999999998</v>
      </c>
      <c r="Q31" s="52">
        <f>SUMIF(BDados!$I:$I,Q$11&amp;$A31,BDados!$F:$F)/1000</f>
        <v>22.338999999999999</v>
      </c>
      <c r="R31" s="54">
        <f t="shared" si="5"/>
        <v>-25.66051624659983</v>
      </c>
      <c r="S31" s="52">
        <f>SUMIF(BDados!$I:$I,S$11&amp;$A31,BDados!$F:$F)/1000</f>
        <v>18.991</v>
      </c>
      <c r="T31" s="54">
        <f t="shared" si="6"/>
        <v>-14.987242043063699</v>
      </c>
      <c r="U31" s="55"/>
      <c r="V31" s="58">
        <f t="shared" si="17"/>
        <v>2709.6465284039677</v>
      </c>
      <c r="W31" s="58">
        <f t="shared" si="18"/>
        <v>2545.1748889142077</v>
      </c>
      <c r="X31" s="58">
        <f t="shared" si="19"/>
        <v>3409.5152603231595</v>
      </c>
      <c r="Y31"/>
      <c r="AJ31" s="463"/>
    </row>
    <row r="32" spans="1:36" s="75" customFormat="1" ht="15" customHeight="1">
      <c r="A32" s="77" t="s">
        <v>44</v>
      </c>
      <c r="B32" s="78"/>
      <c r="C32" s="79">
        <f>SUM(C25:C31)</f>
        <v>1754.8436999999999</v>
      </c>
      <c r="D32" s="79">
        <f>SUM(D25:D31)</f>
        <v>1497.4860000000001</v>
      </c>
      <c r="E32" s="81">
        <f t="shared" si="0"/>
        <v>-14.665562522747743</v>
      </c>
      <c r="F32" s="79">
        <f>SUM(F25:F31)</f>
        <v>1257.8169999999998</v>
      </c>
      <c r="G32" s="81">
        <f t="shared" si="1"/>
        <v>-16.004757306579176</v>
      </c>
      <c r="H32" s="71"/>
      <c r="I32" s="83">
        <f>SUMIF(BDados!$I:$I,$K$11&amp;$A32,BDados!$E:$E)</f>
        <v>0</v>
      </c>
      <c r="J32" s="83">
        <f>SUMIF(BDados!$I:$I,$K$11&amp;$A32,BDados!$E:$E)</f>
        <v>0</v>
      </c>
      <c r="K32" s="83">
        <f>SUMIF(BDados!$I:$I,$K$11&amp;$A32,BDados!$E:$E)</f>
        <v>0</v>
      </c>
      <c r="L32" s="72">
        <f t="shared" ref="L32:N33" si="20">SUM(L25:L31)</f>
        <v>1747.9236999999998</v>
      </c>
      <c r="M32" s="72">
        <f t="shared" si="20"/>
        <v>1474.3690000000001</v>
      </c>
      <c r="N32" s="72">
        <f t="shared" si="20"/>
        <v>1257.8169999999998</v>
      </c>
      <c r="O32" s="73"/>
      <c r="P32" s="79">
        <f>SUM(P25:P31)</f>
        <v>4397.0376799999985</v>
      </c>
      <c r="Q32" s="79">
        <f>SUM(Q25:Q31)</f>
        <v>2986.777</v>
      </c>
      <c r="R32" s="81">
        <f t="shared" si="5"/>
        <v>-32.07297236534027</v>
      </c>
      <c r="S32" s="79">
        <f>SUM(S25:S31)</f>
        <v>3791.3150000000001</v>
      </c>
      <c r="T32" s="81">
        <f t="shared" si="6"/>
        <v>26.936661156825558</v>
      </c>
      <c r="U32" s="73"/>
      <c r="V32" s="82"/>
      <c r="W32" s="82"/>
      <c r="X32" s="82"/>
      <c r="Y32"/>
      <c r="AJ32" s="464"/>
    </row>
    <row r="33" spans="1:33" s="75" customFormat="1" ht="15" customHeight="1">
      <c r="A33" s="77" t="s">
        <v>45</v>
      </c>
      <c r="B33" s="78"/>
      <c r="C33" s="79">
        <f>C32+C24+C19</f>
        <v>10718.3796</v>
      </c>
      <c r="D33" s="79">
        <f>D32+D24+D19</f>
        <v>10739.314</v>
      </c>
      <c r="E33" s="81">
        <f t="shared" si="0"/>
        <v>0.19531310497717946</v>
      </c>
      <c r="F33" s="79">
        <f>F32+F24+F19</f>
        <v>10602.855</v>
      </c>
      <c r="G33" s="81">
        <f t="shared" si="1"/>
        <v>-1.2706491308476564</v>
      </c>
      <c r="H33" s="71"/>
      <c r="I33" s="83">
        <f>SUMIF(BDados!$I:$I,$K$11&amp;$A33,BDados!$E:$E)</f>
        <v>0</v>
      </c>
      <c r="J33" s="83">
        <f>SUMIF(BDados!$I:$I,$K$11&amp;$A33,BDados!$E:$E)</f>
        <v>0</v>
      </c>
      <c r="K33" s="83">
        <f>SUMIF(BDados!$I:$I,$K$11&amp;$A33,BDados!$E:$E)</f>
        <v>0</v>
      </c>
      <c r="L33" s="72">
        <f t="shared" si="20"/>
        <v>3389.5423999999994</v>
      </c>
      <c r="M33" s="72">
        <f t="shared" si="20"/>
        <v>2851.5280000000002</v>
      </c>
      <c r="N33" s="72">
        <f t="shared" si="20"/>
        <v>2421.0889999999999</v>
      </c>
      <c r="O33" s="73"/>
      <c r="P33" s="79">
        <f>P32+P24+P19</f>
        <v>45483.414520000006</v>
      </c>
      <c r="Q33" s="79">
        <f>Q32+Q24+Q19</f>
        <v>38027.145000000004</v>
      </c>
      <c r="R33" s="81">
        <f t="shared" si="5"/>
        <v>-16.393381188919587</v>
      </c>
      <c r="S33" s="79">
        <f>S32+S24+S19</f>
        <v>45295.834999999999</v>
      </c>
      <c r="T33" s="81">
        <f t="shared" si="6"/>
        <v>19.114477302989741</v>
      </c>
      <c r="U33" s="73"/>
      <c r="V33" s="82"/>
      <c r="W33" s="82"/>
      <c r="X33" s="82"/>
      <c r="Y33" s="84"/>
      <c r="AG33" s="464"/>
    </row>
    <row r="34" spans="1:33" ht="15" hidden="1" customHeight="1">
      <c r="A34" s="85" t="s">
        <v>46</v>
      </c>
      <c r="B34" s="86"/>
      <c r="C34" s="52">
        <f>SUMIF(BDados!$I:$I,C$11&amp;$A34,BDados!$D:$D)/1000</f>
        <v>0</v>
      </c>
      <c r="D34" s="52">
        <f>SUMIF(BDados!$I:$I,D$11&amp;$A34,BDados!$D:$D)/1000</f>
        <v>0</v>
      </c>
      <c r="E34" s="54" t="str">
        <f t="shared" si="0"/>
        <v/>
      </c>
      <c r="F34" s="52">
        <f>SUMIF(BDados!$I:$I,F$11&amp;$A34,BDados!$D:$D)/1000</f>
        <v>0</v>
      </c>
      <c r="G34" s="54" t="str">
        <f t="shared" si="1"/>
        <v/>
      </c>
      <c r="H34" s="55"/>
      <c r="I34" s="56">
        <f>SUMIF(BDados!$I:$I,I$11&amp;$A34,BDados!$E:$E)/1000</f>
        <v>0</v>
      </c>
      <c r="J34" s="56">
        <f>SUMIF(BDados!$I:$I,J$11&amp;$A34,BDados!$E:$E)/1000</f>
        <v>0</v>
      </c>
      <c r="K34" s="56">
        <f>SUMIF(BDados!$I:$I,K$11&amp;$A34,BDados!$E:$E)/1000</f>
        <v>0</v>
      </c>
      <c r="L34" s="87">
        <f t="shared" ref="L34:L44" si="21">C34-I34</f>
        <v>0</v>
      </c>
      <c r="M34" s="87">
        <f t="shared" ref="M34:M44" si="22">D34-J34</f>
        <v>0</v>
      </c>
      <c r="N34" s="55">
        <f t="shared" ref="N34:N44" si="23">F34-K34</f>
        <v>0</v>
      </c>
      <c r="O34" s="88"/>
      <c r="P34" s="52">
        <f>SUMIF(BDados!$I:$I,P$11&amp;$A34,BDados!$F:$F)/1000</f>
        <v>0</v>
      </c>
      <c r="Q34" s="52">
        <f>SUMIF(BDados!$I:$I,Q$11&amp;$A34,BDados!$F:$F)/1000</f>
        <v>0</v>
      </c>
      <c r="R34" s="54" t="str">
        <f t="shared" si="5"/>
        <v/>
      </c>
      <c r="S34" s="52">
        <f>SUMIF(BDados!$I:$I,S$11&amp;$A34,BDados!$F:$F)/1000</f>
        <v>0</v>
      </c>
      <c r="T34" s="54" t="str">
        <f t="shared" si="6"/>
        <v/>
      </c>
      <c r="U34" s="88"/>
      <c r="V34" s="58">
        <f t="shared" ref="V34:V44" si="24">IF(L34=0,0,P34*1000/L34)</f>
        <v>0</v>
      </c>
      <c r="W34" s="58">
        <f t="shared" ref="W34:W44" si="25">IF(M34=0,0,Q34*1000/M34)</f>
        <v>0</v>
      </c>
      <c r="X34" s="58">
        <f t="shared" ref="X34:X44" si="26">IF(N34=0,0,S34*1000/N34)</f>
        <v>0</v>
      </c>
      <c r="Y34" s="89"/>
    </row>
    <row r="35" spans="1:33" ht="15" customHeight="1">
      <c r="A35" s="90" t="s">
        <v>47</v>
      </c>
      <c r="B35" s="86"/>
      <c r="C35" s="52">
        <f>SUMIF(BDados!$I:$I,C$11&amp;$A35,BDados!$D:$D)/1000</f>
        <v>16.111599999999999</v>
      </c>
      <c r="D35" s="52">
        <f>SUMIF(BDados!$I:$I,D$11&amp;$A35,BDados!$D:$D)/1000</f>
        <v>14.726000000000001</v>
      </c>
      <c r="E35" s="54">
        <f t="shared" si="0"/>
        <v>-8.6000148960996938</v>
      </c>
      <c r="F35" s="52">
        <f>SUMIF(BDados!$I:$I,F$11&amp;$A35,BDados!$D:$D)/1000</f>
        <v>17.521999999999998</v>
      </c>
      <c r="G35" s="54">
        <f t="shared" si="1"/>
        <v>18.986826022001878</v>
      </c>
      <c r="H35" s="55"/>
      <c r="I35" s="56">
        <f>SUMIF(BDados!$I:$I,I$11&amp;$A35,BDados!$E:$E)/1000</f>
        <v>0</v>
      </c>
      <c r="J35" s="56">
        <f>SUMIF(BDados!$I:$I,J$11&amp;$A35,BDados!$E:$E)/1000</f>
        <v>0.05</v>
      </c>
      <c r="K35" s="56">
        <f>SUMIF(BDados!$I:$I,K$11&amp;$A35,BDados!$E:$E)/1000</f>
        <v>0</v>
      </c>
      <c r="L35" s="87">
        <f t="shared" si="21"/>
        <v>16.111599999999999</v>
      </c>
      <c r="M35" s="87">
        <f t="shared" si="22"/>
        <v>14.676</v>
      </c>
      <c r="N35" s="55">
        <f t="shared" si="23"/>
        <v>17.521999999999998</v>
      </c>
      <c r="O35" s="88"/>
      <c r="P35" s="52">
        <f>SUMIF(BDados!$I:$I,P$11&amp;$A35,BDados!$F:$F)/1000</f>
        <v>511.23129999999998</v>
      </c>
      <c r="Q35" s="52">
        <f>SUMIF(BDados!$I:$I,Q$11&amp;$A35,BDados!$F:$F)/1000</f>
        <v>393.67099999999999</v>
      </c>
      <c r="R35" s="54">
        <f t="shared" si="5"/>
        <v>-22.995520814159853</v>
      </c>
      <c r="S35" s="52">
        <f>SUMIF(BDados!$I:$I,S$11&amp;$A35,BDados!$F:$F)/1000</f>
        <v>584.15899999999999</v>
      </c>
      <c r="T35" s="54">
        <f t="shared" si="6"/>
        <v>48.387613006800102</v>
      </c>
      <c r="U35" s="88"/>
      <c r="V35" s="58">
        <f t="shared" si="24"/>
        <v>31730.635070384073</v>
      </c>
      <c r="W35" s="58">
        <f t="shared" si="25"/>
        <v>26824.134641591714</v>
      </c>
      <c r="X35" s="58">
        <f t="shared" si="26"/>
        <v>33338.602899212419</v>
      </c>
    </row>
    <row r="36" spans="1:33" ht="15" customHeight="1">
      <c r="A36" s="90" t="s">
        <v>48</v>
      </c>
      <c r="B36" s="86"/>
      <c r="C36" s="52">
        <f>SUMIF(BDados!$I:$I,C$11&amp;$A36,BDados!$D:$D)/1000</f>
        <v>11.178000000000001</v>
      </c>
      <c r="D36" s="52">
        <f>SUMIF(BDados!$I:$I,D$11&amp;$A36,BDados!$D:$D)/1000</f>
        <v>10.395</v>
      </c>
      <c r="E36" s="54">
        <f t="shared" si="0"/>
        <v>-7.004830917874405</v>
      </c>
      <c r="F36" s="52">
        <f>SUMIF(BDados!$I:$I,F$11&amp;$A36,BDados!$D:$D)/1000</f>
        <v>10.64</v>
      </c>
      <c r="G36" s="54">
        <f t="shared" si="1"/>
        <v>2.3569023569023573</v>
      </c>
      <c r="H36" s="55"/>
      <c r="I36" s="56">
        <f>SUMIF(BDados!$I:$I,I$11&amp;$A36,BDados!$E:$E)/1000</f>
        <v>0</v>
      </c>
      <c r="J36" s="56">
        <f>SUMIF(BDados!$I:$I,J$11&amp;$A36,BDados!$E:$E)/1000</f>
        <v>0</v>
      </c>
      <c r="K36" s="56">
        <f>SUMIF(BDados!$I:$I,K$11&amp;$A36,BDados!$E:$E)/1000</f>
        <v>0</v>
      </c>
      <c r="L36" s="87">
        <f t="shared" si="21"/>
        <v>11.178000000000001</v>
      </c>
      <c r="M36" s="87">
        <f t="shared" si="22"/>
        <v>10.395</v>
      </c>
      <c r="N36" s="55">
        <f t="shared" si="23"/>
        <v>10.64</v>
      </c>
      <c r="O36" s="88"/>
      <c r="P36" s="52">
        <f>SUMIF(BDados!$I:$I,P$11&amp;$A36,BDados!$F:$F)/1000</f>
        <v>319.94941000000006</v>
      </c>
      <c r="Q36" s="52">
        <f>SUMIF(BDados!$I:$I,Q$11&amp;$A36,BDados!$F:$F)/1000</f>
        <v>286.04300000000001</v>
      </c>
      <c r="R36" s="54">
        <f t="shared" si="5"/>
        <v>-10.597428512213869</v>
      </c>
      <c r="S36" s="52">
        <f>SUMIF(BDados!$I:$I,S$11&amp;$A36,BDados!$F:$F)/1000</f>
        <v>323.12099999999998</v>
      </c>
      <c r="T36" s="54">
        <f t="shared" si="6"/>
        <v>12.962386774016487</v>
      </c>
      <c r="U36" s="88"/>
      <c r="V36" s="58">
        <f t="shared" si="24"/>
        <v>28623.135623546252</v>
      </c>
      <c r="W36" s="58">
        <f t="shared" si="25"/>
        <v>27517.364117364119</v>
      </c>
      <c r="X36" s="58">
        <f t="shared" si="26"/>
        <v>30368.515037593985</v>
      </c>
    </row>
    <row r="37" spans="1:33" s="59" customFormat="1" ht="15" customHeight="1">
      <c r="A37" s="50" t="s">
        <v>49</v>
      </c>
      <c r="B37" s="51"/>
      <c r="C37" s="52">
        <f>SUMIF(BDados!$I:$I,C$11&amp;$A37,BDados!$D:$D)/1000</f>
        <v>25.032559999999997</v>
      </c>
      <c r="D37" s="52">
        <f>SUMIF(BDados!$I:$I,D$11&amp;$A37,BDados!$D:$D)/1000</f>
        <v>24.911000000000001</v>
      </c>
      <c r="E37" s="54">
        <f t="shared" si="0"/>
        <v>-0.48560754473372381</v>
      </c>
      <c r="F37" s="52">
        <f>SUMIF(BDados!$I:$I,F$11&amp;$A37,BDados!$D:$D)/1000</f>
        <v>25.428999999999998</v>
      </c>
      <c r="G37" s="54">
        <f t="shared" si="1"/>
        <v>2.0794026735177162</v>
      </c>
      <c r="H37" s="55"/>
      <c r="I37" s="56">
        <f>SUMIF(BDados!$I:$I,I$11&amp;$A37,BDados!$E:$E)/1000</f>
        <v>0</v>
      </c>
      <c r="J37" s="56">
        <f>SUMIF(BDados!$I:$I,J$11&amp;$A37,BDados!$E:$E)/1000</f>
        <v>0.01</v>
      </c>
      <c r="K37" s="56">
        <f>SUMIF(BDados!$I:$I,K$11&amp;$A37,BDados!$E:$E)/1000</f>
        <v>0</v>
      </c>
      <c r="L37" s="55">
        <f t="shared" si="21"/>
        <v>25.032559999999997</v>
      </c>
      <c r="M37" s="55">
        <f t="shared" si="22"/>
        <v>24.901</v>
      </c>
      <c r="N37" s="55">
        <f t="shared" si="23"/>
        <v>25.428999999999998</v>
      </c>
      <c r="O37" s="55"/>
      <c r="P37" s="52">
        <f>SUMIF(BDados!$I:$I,P$11&amp;$A37,BDados!$F:$F)/1000</f>
        <v>43.330829999999999</v>
      </c>
      <c r="Q37" s="52">
        <f>SUMIF(BDados!$I:$I,Q$11&amp;$A37,BDados!$F:$F)/1000</f>
        <v>40.201999999999998</v>
      </c>
      <c r="R37" s="54">
        <f t="shared" si="5"/>
        <v>-7.220794062795477</v>
      </c>
      <c r="S37" s="52">
        <f>SUMIF(BDados!$I:$I,S$11&amp;$A37,BDados!$F:$F)/1000</f>
        <v>42.613999999999997</v>
      </c>
      <c r="T37" s="54">
        <f t="shared" si="6"/>
        <v>5.9997015073876891</v>
      </c>
      <c r="U37" s="55"/>
      <c r="V37" s="58">
        <f t="shared" si="24"/>
        <v>1730.9787732457251</v>
      </c>
      <c r="W37" s="58">
        <f t="shared" si="25"/>
        <v>1614.4733143247258</v>
      </c>
      <c r="X37" s="58">
        <f t="shared" si="26"/>
        <v>1675.8032167997169</v>
      </c>
      <c r="Y37"/>
    </row>
    <row r="38" spans="1:33" ht="15" customHeight="1">
      <c r="A38" s="90" t="s">
        <v>50</v>
      </c>
      <c r="B38" s="86"/>
      <c r="C38" s="52">
        <f>SUMIF(BDados!$I:$I,C$11&amp;$A38,BDados!$D:$D)/1000</f>
        <v>3.4125000000000001</v>
      </c>
      <c r="D38" s="52">
        <f>SUMIF(BDados!$I:$I,D$11&amp;$A38,BDados!$D:$D)/1000</f>
        <v>2.7010000000000001</v>
      </c>
      <c r="E38" s="54">
        <f t="shared" si="0"/>
        <v>-20.84981684981685</v>
      </c>
      <c r="F38" s="52">
        <f>SUMIF(BDados!$I:$I,F$11&amp;$A38,BDados!$D:$D)/1000</f>
        <v>3.2389999999999999</v>
      </c>
      <c r="G38" s="54">
        <f t="shared" si="1"/>
        <v>19.918548685671954</v>
      </c>
      <c r="H38" s="55"/>
      <c r="I38" s="56">
        <f>SUMIF(BDados!$I:$I,I$11&amp;$A38,BDados!$E:$E)/1000</f>
        <v>0</v>
      </c>
      <c r="J38" s="56">
        <f>SUMIF(BDados!$I:$I,J$11&amp;$A38,BDados!$E:$E)/1000</f>
        <v>0.01</v>
      </c>
      <c r="K38" s="56">
        <f>SUMIF(BDados!$I:$I,K$11&amp;$A38,BDados!$E:$E)/1000</f>
        <v>0</v>
      </c>
      <c r="L38" s="87">
        <f t="shared" si="21"/>
        <v>3.4125000000000001</v>
      </c>
      <c r="M38" s="87">
        <f t="shared" si="22"/>
        <v>2.6910000000000003</v>
      </c>
      <c r="N38" s="55">
        <f t="shared" si="23"/>
        <v>3.2389999999999999</v>
      </c>
      <c r="O38" s="88"/>
      <c r="P38" s="52">
        <f>SUMIF(BDados!$I:$I,P$11&amp;$A38,BDados!$F:$F)/1000</f>
        <v>112.41359</v>
      </c>
      <c r="Q38" s="52">
        <f>SUMIF(BDados!$I:$I,Q$11&amp;$A38,BDados!$F:$F)/1000</f>
        <v>88.650999999999996</v>
      </c>
      <c r="R38" s="54">
        <f t="shared" si="5"/>
        <v>-21.138538498770476</v>
      </c>
      <c r="S38" s="52">
        <f>SUMIF(BDados!$I:$I,S$11&amp;$A38,BDados!$F:$F)/1000</f>
        <v>129.05500000000001</v>
      </c>
      <c r="T38" s="54">
        <f t="shared" si="6"/>
        <v>45.576474038645934</v>
      </c>
      <c r="U38" s="88"/>
      <c r="V38" s="58">
        <f t="shared" si="24"/>
        <v>32941.711355311352</v>
      </c>
      <c r="W38" s="58">
        <f t="shared" si="25"/>
        <v>32943.51542177629</v>
      </c>
      <c r="X38" s="58">
        <f t="shared" si="26"/>
        <v>39844.087681383142</v>
      </c>
    </row>
    <row r="39" spans="1:33" ht="15" customHeight="1">
      <c r="A39" s="90" t="s">
        <v>51</v>
      </c>
      <c r="B39" s="86"/>
      <c r="C39" s="52">
        <f>SUMIF(BDados!$I:$I,C$11&amp;$A39,BDados!$D:$D)/1000</f>
        <v>2.5800399999999999</v>
      </c>
      <c r="D39" s="52">
        <f>SUMIF(BDados!$I:$I,D$11&amp;$A39,BDados!$D:$D)/1000</f>
        <v>2.544</v>
      </c>
      <c r="E39" s="54">
        <f t="shared" si="0"/>
        <v>-1.396877567789645</v>
      </c>
      <c r="F39" s="52">
        <f>SUMIF(BDados!$I:$I,F$11&amp;$A39,BDados!$D:$D)/1000</f>
        <v>2.548</v>
      </c>
      <c r="G39" s="54">
        <f t="shared" si="1"/>
        <v>0.15723270440251014</v>
      </c>
      <c r="H39" s="55"/>
      <c r="I39" s="56">
        <f>SUMIF(BDados!$I:$I,I$11&amp;$A39,BDados!$E:$E)/1000</f>
        <v>0</v>
      </c>
      <c r="J39" s="56">
        <f>SUMIF(BDados!$I:$I,J$11&amp;$A39,BDados!$E:$E)/1000</f>
        <v>0</v>
      </c>
      <c r="K39" s="56">
        <f>SUMIF(BDados!$I:$I,K$11&amp;$A39,BDados!$E:$E)/1000</f>
        <v>0</v>
      </c>
      <c r="L39" s="87">
        <f t="shared" si="21"/>
        <v>2.5800399999999999</v>
      </c>
      <c r="M39" s="87">
        <f t="shared" si="22"/>
        <v>2.544</v>
      </c>
      <c r="N39" s="55">
        <f t="shared" si="23"/>
        <v>2.548</v>
      </c>
      <c r="O39" s="88"/>
      <c r="P39" s="52">
        <f>SUMIF(BDados!$I:$I,P$11&amp;$A39,BDados!$F:$F)/1000</f>
        <v>165.31479999999999</v>
      </c>
      <c r="Q39" s="52">
        <f>SUMIF(BDados!$I:$I,Q$11&amp;$A39,BDados!$F:$F)/1000</f>
        <v>151.67599999999999</v>
      </c>
      <c r="R39" s="54">
        <f t="shared" si="5"/>
        <v>-8.2501990142443411</v>
      </c>
      <c r="S39" s="52">
        <f>SUMIF(BDados!$I:$I,S$11&amp;$A39,BDados!$F:$F)/1000</f>
        <v>172.83</v>
      </c>
      <c r="T39" s="54">
        <f t="shared" si="6"/>
        <v>13.946834040982115</v>
      </c>
      <c r="U39" s="88"/>
      <c r="V39" s="58">
        <f t="shared" si="24"/>
        <v>64074.51047270585</v>
      </c>
      <c r="W39" s="58">
        <f t="shared" si="25"/>
        <v>59621.06918238994</v>
      </c>
      <c r="X39" s="58">
        <f t="shared" si="26"/>
        <v>67829.670329670334</v>
      </c>
    </row>
    <row r="40" spans="1:33" ht="15" customHeight="1">
      <c r="A40" s="90" t="s">
        <v>52</v>
      </c>
      <c r="B40" s="86"/>
      <c r="C40" s="52">
        <f>SUMIF(BDados!$I:$I,C$11&amp;$A40,BDados!$D:$D)/1000</f>
        <v>1.7225999999999999</v>
      </c>
      <c r="D40" s="52">
        <f>SUMIF(BDados!$I:$I,D$11&amp;$A40,BDados!$D:$D)/1000</f>
        <v>1.6619999999999999</v>
      </c>
      <c r="E40" s="54">
        <f t="shared" si="0"/>
        <v>-3.5179380006966188</v>
      </c>
      <c r="F40" s="52">
        <f>SUMIF(BDados!$I:$I,F$11&amp;$A40,BDados!$D:$D)/1000</f>
        <v>1.7070000000000001</v>
      </c>
      <c r="G40" s="54">
        <f t="shared" si="1"/>
        <v>2.7075812274368394</v>
      </c>
      <c r="H40" s="55"/>
      <c r="I40" s="56">
        <f>SUMIF(BDados!$I:$I,I$11&amp;$A40,BDados!$E:$E)/1000</f>
        <v>0</v>
      </c>
      <c r="J40" s="56">
        <f>SUMIF(BDados!$I:$I,J$11&amp;$A40,BDados!$E:$E)/1000</f>
        <v>0</v>
      </c>
      <c r="K40" s="56">
        <f>SUMIF(BDados!$I:$I,K$11&amp;$A40,BDados!$E:$E)/1000</f>
        <v>0</v>
      </c>
      <c r="L40" s="87">
        <f t="shared" si="21"/>
        <v>1.7225999999999999</v>
      </c>
      <c r="M40" s="87">
        <f t="shared" si="22"/>
        <v>1.6619999999999999</v>
      </c>
      <c r="N40" s="55">
        <f t="shared" si="23"/>
        <v>1.7070000000000001</v>
      </c>
      <c r="O40" s="88"/>
      <c r="P40" s="52">
        <f>SUMIF(BDados!$I:$I,P$11&amp;$A40,BDados!$F:$F)/1000</f>
        <v>113.63239999999999</v>
      </c>
      <c r="Q40" s="52">
        <f>SUMIF(BDados!$I:$I,Q$11&amp;$A40,BDados!$F:$F)/1000</f>
        <v>110.18300000000001</v>
      </c>
      <c r="R40" s="54">
        <f t="shared" si="5"/>
        <v>-3.0355778809564748</v>
      </c>
      <c r="S40" s="52">
        <f>SUMIF(BDados!$I:$I,S$11&amp;$A40,BDados!$F:$F)/1000</f>
        <v>94.022999999999996</v>
      </c>
      <c r="T40" s="54">
        <f t="shared" si="6"/>
        <v>-14.666509352622459</v>
      </c>
      <c r="U40" s="88"/>
      <c r="V40" s="58">
        <f t="shared" si="24"/>
        <v>65965.633344943693</v>
      </c>
      <c r="W40" s="58">
        <f t="shared" si="25"/>
        <v>66295.42719614922</v>
      </c>
      <c r="X40" s="58">
        <f t="shared" si="26"/>
        <v>55080.843585237257</v>
      </c>
    </row>
    <row r="41" spans="1:33" ht="15" customHeight="1">
      <c r="A41" s="90" t="s">
        <v>53</v>
      </c>
      <c r="B41" s="86"/>
      <c r="C41" s="52">
        <f>SUMIF(BDados!$I:$I,C$11&amp;$A41,BDados!$D:$D)/1000</f>
        <v>504.50420000000003</v>
      </c>
      <c r="D41" s="52">
        <f>SUMIF(BDados!$I:$I,D$11&amp;$A41,BDados!$D:$D)/1000</f>
        <v>501.19900000000001</v>
      </c>
      <c r="E41" s="54">
        <f t="shared" si="0"/>
        <v>-0.65513825256559022</v>
      </c>
      <c r="F41" s="52">
        <f>SUMIF(BDados!$I:$I,F$11&amp;$A41,BDados!$D:$D)/1000</f>
        <v>507.14</v>
      </c>
      <c r="G41" s="54">
        <f t="shared" si="1"/>
        <v>1.1853575126845817</v>
      </c>
      <c r="H41" s="55"/>
      <c r="I41" s="56">
        <f>SUMIF(BDados!$I:$I,I$11&amp;$A41,BDados!$E:$E)/1000</f>
        <v>0</v>
      </c>
      <c r="J41" s="56">
        <f>SUMIF(BDados!$I:$I,J$11&amp;$A41,BDados!$E:$E)/1000</f>
        <v>0</v>
      </c>
      <c r="K41" s="56">
        <f>SUMIF(BDados!$I:$I,K$11&amp;$A41,BDados!$E:$E)/1000</f>
        <v>0</v>
      </c>
      <c r="L41" s="87">
        <f t="shared" si="21"/>
        <v>504.50420000000003</v>
      </c>
      <c r="M41" s="87">
        <f t="shared" si="22"/>
        <v>501.19900000000001</v>
      </c>
      <c r="N41" s="55">
        <f t="shared" si="23"/>
        <v>507.14</v>
      </c>
      <c r="O41" s="88"/>
      <c r="P41" s="52">
        <f>SUMIF(BDados!$I:$I,P$11&amp;$A41,BDados!$F:$F)/1000</f>
        <v>36600.807540000002</v>
      </c>
      <c r="Q41" s="52">
        <f>SUMIF(BDados!$I:$I,Q$11&amp;$A41,BDados!$F:$F)/1000</f>
        <v>36342.971990999999</v>
      </c>
      <c r="R41" s="54">
        <f t="shared" si="5"/>
        <v>-0.70445317010621178</v>
      </c>
      <c r="S41" s="52">
        <f>SUMIF(BDados!$I:$I,S$11&amp;$A41,BDados!$F:$F)/1000</f>
        <v>36745.112000000001</v>
      </c>
      <c r="T41" s="54">
        <f t="shared" si="6"/>
        <v>1.1065138236344252</v>
      </c>
      <c r="U41" s="88"/>
      <c r="V41" s="58">
        <f t="shared" si="24"/>
        <v>72548.073019015501</v>
      </c>
      <c r="W41" s="58">
        <f t="shared" si="25"/>
        <v>72512.06006197138</v>
      </c>
      <c r="X41" s="58">
        <f t="shared" si="26"/>
        <v>72455.558622865487</v>
      </c>
      <c r="AC41" s="468"/>
    </row>
    <row r="42" spans="1:33" ht="15" customHeight="1">
      <c r="A42" s="90" t="s">
        <v>293</v>
      </c>
      <c r="B42" s="86"/>
      <c r="C42" s="52">
        <f>SUMIF(BDados!$I:$I,C$11&amp;$A42,BDados!$D:$D)/1000</f>
        <v>70.229889999999997</v>
      </c>
      <c r="D42" s="52">
        <f>SUMIF(BDados!$I:$I,D$11&amp;$A42,BDados!$D:$D)/1000</f>
        <v>72.906999999999996</v>
      </c>
      <c r="E42" s="54">
        <f t="shared" si="0"/>
        <v>3.8119239543163097</v>
      </c>
      <c r="F42" s="52">
        <f>SUMIF(BDados!$I:$I,F$11&amp;$A42,BDados!$D:$D)/1000</f>
        <v>81.36</v>
      </c>
      <c r="G42" s="54">
        <f t="shared" si="1"/>
        <v>11.594222776962425</v>
      </c>
      <c r="H42" s="55"/>
      <c r="I42" s="56">
        <f>SUMIF(BDados!$I:$I,I$11&amp;$A42,BDados!$E:$E)/1000</f>
        <v>0</v>
      </c>
      <c r="J42" s="56">
        <f>SUMIF(BDados!$I:$I,J$11&amp;$A42,BDados!$E:$E)/1000</f>
        <v>0.08</v>
      </c>
      <c r="K42" s="56">
        <f>SUMIF(BDados!$I:$I,K$11&amp;$A42,BDados!$E:$E)/1000</f>
        <v>0</v>
      </c>
      <c r="L42" s="87">
        <f t="shared" si="21"/>
        <v>70.229889999999997</v>
      </c>
      <c r="M42" s="87">
        <f t="shared" si="22"/>
        <v>72.826999999999998</v>
      </c>
      <c r="N42" s="55">
        <f t="shared" si="23"/>
        <v>81.36</v>
      </c>
      <c r="O42" s="88"/>
      <c r="P42" s="52">
        <f>SUMIF(BDados!$I:$I,P$11&amp;$A42,BDados!$F:$F)/1000</f>
        <v>167.40358999999998</v>
      </c>
      <c r="Q42" s="52">
        <f>SUMIF(BDados!$I:$I,Q$11&amp;$A42,BDados!$F:$F)/1000</f>
        <v>148.37899999999999</v>
      </c>
      <c r="R42" s="54">
        <f t="shared" si="5"/>
        <v>-11.364505384860625</v>
      </c>
      <c r="S42" s="52">
        <f>SUMIF(BDados!$I:$I,S$11&amp;$A42,BDados!$F:$F)/1000</f>
        <v>197.05600000000001</v>
      </c>
      <c r="T42" s="54">
        <f t="shared" si="6"/>
        <v>32.80585527601616</v>
      </c>
      <c r="U42" s="88"/>
      <c r="V42" s="58">
        <f t="shared" si="24"/>
        <v>2383.6516047511959</v>
      </c>
      <c r="W42" s="58">
        <f t="shared" si="25"/>
        <v>2037.4174413335713</v>
      </c>
      <c r="X42" s="58">
        <f t="shared" si="26"/>
        <v>2422.0255653883974</v>
      </c>
    </row>
    <row r="43" spans="1:33" ht="15" customHeight="1">
      <c r="A43" s="90" t="s">
        <v>54</v>
      </c>
      <c r="B43" s="86"/>
      <c r="C43" s="52">
        <f>SUMIF(BDados!$I:$I,C$11&amp;$A43,BDados!$D:$D)/1000</f>
        <v>140.17870000000002</v>
      </c>
      <c r="D43" s="52">
        <f>SUMIF(BDados!$I:$I,D$11&amp;$A43,BDados!$D:$D)/1000</f>
        <v>138.626</v>
      </c>
      <c r="E43" s="54">
        <f t="shared" si="0"/>
        <v>-1.1076575827854152</v>
      </c>
      <c r="F43" s="52">
        <f>SUMIF(BDados!$I:$I,F$11&amp;$A43,BDados!$D:$D)/1000</f>
        <v>151.44</v>
      </c>
      <c r="G43" s="54">
        <f t="shared" si="1"/>
        <v>9.2435762411091638</v>
      </c>
      <c r="H43" s="55"/>
      <c r="I43" s="56">
        <f>SUMIF(BDados!$I:$I,I$11&amp;$A43,BDados!$E:$E)/1000</f>
        <v>0</v>
      </c>
      <c r="J43" s="56">
        <f>SUMIF(BDados!$I:$I,J$11&amp;$A43,BDados!$E:$E)/1000</f>
        <v>0</v>
      </c>
      <c r="K43" s="56">
        <f>SUMIF(BDados!$I:$I,K$11&amp;$A43,BDados!$E:$E)/1000</f>
        <v>0</v>
      </c>
      <c r="L43" s="87">
        <f t="shared" si="21"/>
        <v>140.17870000000002</v>
      </c>
      <c r="M43" s="87">
        <f t="shared" si="22"/>
        <v>138.626</v>
      </c>
      <c r="N43" s="55">
        <f t="shared" si="23"/>
        <v>151.44</v>
      </c>
      <c r="O43" s="88"/>
      <c r="P43" s="52">
        <f>SUMIF(BDados!$I:$I,P$11&amp;$A43,BDados!$F:$F)/1000</f>
        <v>3567.6122299999997</v>
      </c>
      <c r="Q43" s="52">
        <f>SUMIF(BDados!$I:$I,Q$11&amp;$A43,BDados!$F:$F)/1000</f>
        <v>3694.8409999999999</v>
      </c>
      <c r="R43" s="54">
        <f t="shared" si="5"/>
        <v>3.5662163317564444</v>
      </c>
      <c r="S43" s="52">
        <f>SUMIF(BDados!$I:$I,S$11&amp;$A43,BDados!$F:$F)/1000</f>
        <v>4276.9570000000003</v>
      </c>
      <c r="T43" s="54">
        <f t="shared" si="6"/>
        <v>15.754832210641823</v>
      </c>
      <c r="U43" s="88"/>
      <c r="V43" s="58">
        <f t="shared" si="24"/>
        <v>25450.458807222487</v>
      </c>
      <c r="W43" s="58">
        <f t="shared" si="25"/>
        <v>26653.304574899368</v>
      </c>
      <c r="X43" s="58">
        <f t="shared" si="26"/>
        <v>28241.924194400424</v>
      </c>
    </row>
    <row r="44" spans="1:33" ht="15" customHeight="1">
      <c r="A44" s="91" t="s">
        <v>55</v>
      </c>
      <c r="B44" s="92"/>
      <c r="C44" s="93">
        <f>SUMIF(BDados!$I:$I,C$11&amp;$A44,BDados!$D:$D)/1000</f>
        <v>2.7355200000000002</v>
      </c>
      <c r="D44" s="93">
        <f>SUMIF(BDados!$I:$I,D$11&amp;$A44,BDados!$D:$D)/1000</f>
        <v>3.0840000000000001</v>
      </c>
      <c r="E44" s="94">
        <f t="shared" si="0"/>
        <v>12.739077031058077</v>
      </c>
      <c r="F44" s="93">
        <f>SUMIF(BDados!$I:$I,F$11&amp;$A44,BDados!$D:$D)/1000</f>
        <v>0</v>
      </c>
      <c r="G44" s="95" t="str">
        <f t="shared" si="1"/>
        <v/>
      </c>
      <c r="H44" s="96"/>
      <c r="I44" s="97">
        <f>SUMIF(BDados!$I:$I,I$11&amp;$A44,BDados!$E:$E)/1000</f>
        <v>0</v>
      </c>
      <c r="J44" s="97">
        <f>SUMIF(BDados!$I:$I,J$11&amp;$A44,BDados!$E:$E)/1000</f>
        <v>0</v>
      </c>
      <c r="K44" s="97">
        <f>SUMIF(BDados!$I:$I,K$11&amp;$A44,BDados!$E:$E)/1000</f>
        <v>0</v>
      </c>
      <c r="L44" s="98">
        <f t="shared" si="21"/>
        <v>2.7355200000000002</v>
      </c>
      <c r="M44" s="98">
        <f t="shared" si="22"/>
        <v>3.0840000000000001</v>
      </c>
      <c r="N44" s="96">
        <f t="shared" si="23"/>
        <v>0</v>
      </c>
      <c r="O44" s="99"/>
      <c r="P44" s="93">
        <f>SUMIF(BDados!$I:$I,P$11&amp;$A44,BDados!$F:$F)/1000</f>
        <v>1.30115</v>
      </c>
      <c r="Q44" s="62">
        <f>SUMIF(BDados!$I:$I,Q$11&amp;$A44,BDados!$F:$F)/1000</f>
        <v>1.7230000000000001</v>
      </c>
      <c r="R44" s="95">
        <f t="shared" si="5"/>
        <v>32.42131960189063</v>
      </c>
      <c r="S44" s="62">
        <f>SUMIF(BDados!$I:$I,S$11&amp;$A44,BDados!$F:$F)/1000</f>
        <v>0</v>
      </c>
      <c r="T44" s="95" t="str">
        <f t="shared" si="6"/>
        <v/>
      </c>
      <c r="U44" s="99"/>
      <c r="V44" s="100">
        <f t="shared" si="24"/>
        <v>475.64996783061355</v>
      </c>
      <c r="W44" s="100">
        <f t="shared" si="25"/>
        <v>558.6900129701686</v>
      </c>
      <c r="X44" s="100">
        <f t="shared" si="26"/>
        <v>0</v>
      </c>
    </row>
    <row r="45" spans="1:33" ht="15" customHeight="1">
      <c r="A45" s="101" t="s">
        <v>56</v>
      </c>
      <c r="C45" s="102"/>
      <c r="D45" s="102"/>
      <c r="E45" s="102"/>
      <c r="F45" s="102"/>
      <c r="L45" s="102"/>
      <c r="M45" s="102"/>
    </row>
    <row r="48" spans="1:33" ht="1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6"/>
      <c r="U48" s="7"/>
      <c r="V48" s="7"/>
      <c r="W48" s="7"/>
      <c r="X48" s="7"/>
      <c r="Y48" s="7"/>
    </row>
    <row r="50" spans="6:29" ht="15" customHeight="1">
      <c r="F50" s="466"/>
    </row>
    <row r="51" spans="6:29" ht="15" customHeight="1">
      <c r="F51" s="467"/>
    </row>
    <row r="53" spans="6:29" ht="15" customHeight="1">
      <c r="AC53" s="469"/>
    </row>
    <row r="55" spans="6:29" ht="15" customHeight="1">
      <c r="AC55" s="469"/>
    </row>
  </sheetData>
  <sheetProtection selectLockedCells="1" sort="0" autoFilter="0" pivotTables="0" selectUnlockedCells="1"/>
  <mergeCells count="8">
    <mergeCell ref="V11:V12"/>
    <mergeCell ref="W11:W12"/>
    <mergeCell ref="X11:X12"/>
    <mergeCell ref="D7:F7"/>
    <mergeCell ref="A9:B10"/>
    <mergeCell ref="C9:G10"/>
    <mergeCell ref="P9:T10"/>
    <mergeCell ref="V9:X10"/>
  </mergeCells>
  <conditionalFormatting sqref="G34:G45 T34:T45 E13:E32 G13:G32 R13:R32 T13:T32">
    <cfRule type="cellIs" dxfId="48" priority="1" stopIfTrue="1" operator="greaterThan">
      <formula>0</formula>
    </cfRule>
    <cfRule type="cellIs" dxfId="47" priority="2" stopIfTrue="1" operator="lessThan">
      <formula>0</formula>
    </cfRule>
  </conditionalFormatting>
  <conditionalFormatting sqref="G33">
    <cfRule type="cellIs" dxfId="46" priority="3" stopIfTrue="1" operator="greaterThan">
      <formula>0</formula>
    </cfRule>
    <cfRule type="cellIs" dxfId="45" priority="4" stopIfTrue="1" operator="lessThan">
      <formula>0</formula>
    </cfRule>
  </conditionalFormatting>
  <conditionalFormatting sqref="T33">
    <cfRule type="cellIs" dxfId="44" priority="5" stopIfTrue="1" operator="greaterThan">
      <formula>0</formula>
    </cfRule>
    <cfRule type="cellIs" dxfId="43" priority="6" stopIfTrue="1" operator="lessThan">
      <formula>0</formula>
    </cfRule>
  </conditionalFormatting>
  <conditionalFormatting sqref="E33">
    <cfRule type="cellIs" dxfId="42" priority="7" stopIfTrue="1" operator="greaterThan">
      <formula>0</formula>
    </cfRule>
    <cfRule type="cellIs" dxfId="41" priority="8" stopIfTrue="1" operator="lessThan">
      <formula>0</formula>
    </cfRule>
  </conditionalFormatting>
  <conditionalFormatting sqref="E34:E44">
    <cfRule type="cellIs" dxfId="40" priority="9" stopIfTrue="1" operator="greaterThan">
      <formula>0</formula>
    </cfRule>
    <cfRule type="cellIs" dxfId="39" priority="10" stopIfTrue="1" operator="lessThan">
      <formula>0</formula>
    </cfRule>
  </conditionalFormatting>
  <conditionalFormatting sqref="R33">
    <cfRule type="cellIs" dxfId="38" priority="11" stopIfTrue="1" operator="greaterThan">
      <formula>0</formula>
    </cfRule>
    <cfRule type="cellIs" dxfId="37" priority="12" stopIfTrue="1" operator="lessThan">
      <formula>0</formula>
    </cfRule>
  </conditionalFormatting>
  <conditionalFormatting sqref="R34:R44">
    <cfRule type="cellIs" dxfId="36" priority="13" stopIfTrue="1" operator="greaterThan">
      <formula>0</formula>
    </cfRule>
    <cfRule type="cellIs" dxfId="35" priority="14" stopIfTrue="1" operator="lessThan">
      <formula>0</formula>
    </cfRule>
  </conditionalFormatting>
  <dataValidations count="1">
    <dataValidation type="list" operator="equal" allowBlank="1" showErrorMessage="1" sqref="D7:F7">
      <formula1>$Y$4:$Y$17</formula1>
    </dataValidation>
  </dataValidations>
  <printOptions horizontalCentered="1" verticalCentered="1"/>
  <pageMargins left="0.19652777777777777" right="0.19652777777777777" top="0.15763888888888888" bottom="0.15763888888888888" header="0.51180555555555551" footer="0.51180555555555551"/>
  <pageSetup paperSize="9" scale="80" firstPageNumber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BL166"/>
  <sheetViews>
    <sheetView topLeftCell="B1" zoomScale="130" zoomScaleNormal="130" zoomScaleSheetLayoutView="81" workbookViewId="0">
      <selection activeCell="F6" sqref="F6:K6"/>
    </sheetView>
  </sheetViews>
  <sheetFormatPr defaultColWidth="7.140625" defaultRowHeight="12.75" customHeight="1"/>
  <cols>
    <col min="1" max="1" width="14.140625" style="103" customWidth="1"/>
    <col min="2" max="2" width="16.140625" style="103" customWidth="1"/>
    <col min="3" max="5" width="3.140625" style="103" customWidth="1"/>
    <col min="6" max="6" width="4.140625" style="103" customWidth="1"/>
    <col min="7" max="11" width="3.140625" style="103" customWidth="1"/>
    <col min="12" max="12" width="2.42578125" style="103" customWidth="1"/>
    <col min="13" max="26" width="3.140625" style="103" customWidth="1"/>
    <col min="27" max="27" width="3.85546875" style="103" customWidth="1"/>
    <col min="28" max="28" width="3.140625" style="103" customWidth="1"/>
    <col min="29" max="29" width="5.42578125" style="103" customWidth="1"/>
    <col min="30" max="33" width="7" style="103" hidden="1" customWidth="1"/>
    <col min="34" max="64" width="7.140625" style="103"/>
  </cols>
  <sheetData>
    <row r="1" spans="1:64" ht="12.75" customHeight="1">
      <c r="A1" s="104"/>
      <c r="B1" s="9" t="s">
        <v>0</v>
      </c>
      <c r="C1" s="10"/>
      <c r="D1" s="12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4"/>
      <c r="S1" s="104"/>
      <c r="T1" s="105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</row>
    <row r="2" spans="1:64" ht="12.75" customHeight="1">
      <c r="A2" s="104"/>
      <c r="B2" s="9" t="s">
        <v>2</v>
      </c>
      <c r="C2" s="10"/>
      <c r="D2" s="12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4"/>
      <c r="S2" s="104"/>
      <c r="T2" s="105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</row>
    <row r="3" spans="1:64" ht="12.75" customHeight="1">
      <c r="A3" s="104"/>
      <c r="B3" s="104"/>
      <c r="C3" s="104"/>
      <c r="D3" s="105"/>
      <c r="E3" s="105"/>
      <c r="F3" s="59"/>
      <c r="G3" s="104"/>
      <c r="H3" s="104"/>
      <c r="I3" s="104"/>
      <c r="J3" s="104"/>
      <c r="K3" s="59"/>
      <c r="L3" s="104"/>
      <c r="M3" s="105"/>
      <c r="N3" s="104"/>
      <c r="O3" s="105"/>
      <c r="P3" s="105"/>
      <c r="Q3" s="59"/>
      <c r="R3" s="104"/>
      <c r="S3" s="104"/>
      <c r="T3" s="105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</row>
    <row r="4" spans="1:64" ht="12.75" customHeight="1">
      <c r="A4" s="104"/>
      <c r="B4" s="106" t="str">
        <f>"ESTIMATIVA MENSAL DE PLANTIO, COLHEITA E COMERCIALIZAÇÃO DA CULTURA: "&amp;F6</f>
        <v>ESTIMATIVA MENSAL DE PLANTIO, COLHEITA E COMERCIALIZAÇÃO DA CULTURA: MILHO (2ª SAFRA)</v>
      </c>
      <c r="C4" s="104"/>
      <c r="D4" s="105"/>
      <c r="E4" s="105"/>
      <c r="F4" s="59"/>
      <c r="G4" s="104"/>
      <c r="H4" s="104"/>
      <c r="I4" s="104"/>
      <c r="J4" s="104"/>
      <c r="K4" s="59"/>
      <c r="L4" s="104"/>
      <c r="M4" s="105"/>
      <c r="N4" s="104"/>
      <c r="O4" s="105"/>
      <c r="P4" s="105"/>
      <c r="Q4" s="59"/>
      <c r="R4" s="104"/>
      <c r="S4" s="104"/>
      <c r="T4" s="105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</row>
    <row r="5" spans="1:64" ht="12.75" customHeight="1">
      <c r="A5" s="104"/>
      <c r="B5" s="105"/>
      <c r="C5" s="104"/>
      <c r="D5" s="105"/>
      <c r="E5" s="107"/>
      <c r="F5" s="108"/>
      <c r="G5" s="27"/>
      <c r="H5" s="27"/>
      <c r="I5" s="27"/>
      <c r="J5" s="27"/>
      <c r="K5" s="108"/>
      <c r="L5" s="27"/>
      <c r="M5" s="107"/>
      <c r="N5" s="104"/>
      <c r="O5" s="105"/>
      <c r="P5" s="105"/>
      <c r="Q5" s="59"/>
      <c r="R5" s="104"/>
      <c r="S5" s="104"/>
      <c r="T5" s="105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</row>
    <row r="6" spans="1:64" ht="12.75" customHeight="1">
      <c r="A6" s="27"/>
      <c r="B6" s="109"/>
      <c r="C6" s="110"/>
      <c r="D6" s="109"/>
      <c r="E6" s="111" t="s">
        <v>57</v>
      </c>
      <c r="F6" s="497" t="s">
        <v>104</v>
      </c>
      <c r="G6" s="497"/>
      <c r="H6" s="497"/>
      <c r="I6" s="497"/>
      <c r="J6" s="497"/>
      <c r="K6" s="497"/>
      <c r="L6" s="27"/>
      <c r="M6" s="107"/>
      <c r="N6" s="27"/>
      <c r="O6" s="107"/>
      <c r="P6" s="107"/>
      <c r="Q6" s="112"/>
      <c r="R6" s="27"/>
      <c r="S6" s="27"/>
      <c r="T6" s="10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</row>
    <row r="7" spans="1:64" ht="12.75" customHeight="1">
      <c r="E7" s="113"/>
      <c r="F7" s="113"/>
      <c r="G7" s="113"/>
      <c r="H7" s="113"/>
      <c r="I7" s="113"/>
      <c r="J7" s="113"/>
      <c r="K7" s="113"/>
      <c r="L7" s="113"/>
      <c r="M7" s="113"/>
    </row>
    <row r="8" spans="1:64" ht="12.75" customHeight="1">
      <c r="A8" s="114" t="s">
        <v>59</v>
      </c>
      <c r="V8" s="115"/>
      <c r="W8" s="116"/>
      <c r="X8" s="117"/>
      <c r="Y8" s="117"/>
      <c r="Z8" s="118" t="s">
        <v>60</v>
      </c>
      <c r="AA8" s="498">
        <f>+Paraná!X2</f>
        <v>45769</v>
      </c>
      <c r="AB8" s="498"/>
      <c r="AC8" s="498"/>
    </row>
    <row r="9" spans="1:64" ht="12.75" customHeight="1">
      <c r="A9" s="119"/>
      <c r="B9" s="120"/>
      <c r="C9" s="503">
        <v>2024</v>
      </c>
      <c r="D9" s="503"/>
      <c r="E9" s="503"/>
      <c r="F9" s="503"/>
      <c r="G9" s="503"/>
      <c r="H9" s="503"/>
      <c r="I9" s="503"/>
      <c r="J9" s="503"/>
      <c r="K9" s="504">
        <f>C9+1</f>
        <v>2025</v>
      </c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2">
        <f>K9+1</f>
        <v>2026</v>
      </c>
      <c r="X9" s="502"/>
      <c r="Y9" s="502"/>
      <c r="Z9" s="502"/>
      <c r="AA9" s="502"/>
      <c r="AB9" s="502"/>
      <c r="AC9" s="502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ht="12.75" customHeight="1">
      <c r="A10" s="122" t="s">
        <v>61</v>
      </c>
      <c r="B10" s="123"/>
      <c r="C10" s="124" t="s">
        <v>62</v>
      </c>
      <c r="D10" s="124" t="s">
        <v>63</v>
      </c>
      <c r="E10" s="124" t="s">
        <v>64</v>
      </c>
      <c r="F10" s="124" t="s">
        <v>65</v>
      </c>
      <c r="G10" s="124" t="s">
        <v>66</v>
      </c>
      <c r="H10" s="124" t="s">
        <v>67</v>
      </c>
      <c r="I10" s="124" t="s">
        <v>68</v>
      </c>
      <c r="J10" s="124" t="s">
        <v>69</v>
      </c>
      <c r="K10" s="124" t="s">
        <v>70</v>
      </c>
      <c r="L10" s="124" t="s">
        <v>71</v>
      </c>
      <c r="M10" s="124" t="s">
        <v>72</v>
      </c>
      <c r="N10" s="124" t="s">
        <v>73</v>
      </c>
      <c r="O10" s="124" t="s">
        <v>62</v>
      </c>
      <c r="P10" s="124" t="s">
        <v>63</v>
      </c>
      <c r="Q10" s="124" t="s">
        <v>64</v>
      </c>
      <c r="R10" s="124" t="s">
        <v>65</v>
      </c>
      <c r="S10" s="124" t="s">
        <v>66</v>
      </c>
      <c r="T10" s="124" t="s">
        <v>67</v>
      </c>
      <c r="U10" s="124" t="s">
        <v>68</v>
      </c>
      <c r="V10" s="124" t="s">
        <v>69</v>
      </c>
      <c r="W10" s="124" t="s">
        <v>70</v>
      </c>
      <c r="X10" s="124" t="s">
        <v>71</v>
      </c>
      <c r="Y10" s="124" t="s">
        <v>72</v>
      </c>
      <c r="Z10" s="124" t="s">
        <v>73</v>
      </c>
      <c r="AA10" s="124" t="s">
        <v>62</v>
      </c>
      <c r="AB10" s="124" t="s">
        <v>63</v>
      </c>
      <c r="AC10" s="124" t="s">
        <v>64</v>
      </c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ht="5.25" customHeight="1">
      <c r="A11" s="125"/>
      <c r="B11" s="126"/>
    </row>
    <row r="12" spans="1:64" ht="12.75" customHeight="1">
      <c r="A12" s="496" t="s">
        <v>289</v>
      </c>
      <c r="B12" s="127" t="s">
        <v>75</v>
      </c>
      <c r="C12" s="128">
        <f>SUMIF(BDadosCal!$AF:$AF,Calendário!$F$6&amp;Calendário!$A$12&amp;Calendário!$B12,BDadosCal!D:D)</f>
        <v>0</v>
      </c>
      <c r="D12" s="128">
        <f>SUMIF(BDadosCal!$AF:$AF,Calendário!$F$6&amp;Calendário!$A$12&amp;Calendário!$B12,BDadosCal!E:E)</f>
        <v>0</v>
      </c>
      <c r="E12" s="128">
        <f>SUMIF(BDadosCal!$AF:$AF,Calendário!$F$6&amp;Calendário!$A$12&amp;Calendário!$B12,BDadosCal!F:F)</f>
        <v>0</v>
      </c>
      <c r="F12" s="128">
        <f>SUMIF(BDadosCal!$AF:$AF,Calendário!$F$6&amp;Calendário!$A$12&amp;Calendário!$B12,BDadosCal!G:G)</f>
        <v>0</v>
      </c>
      <c r="G12" s="128">
        <f>SUMIF(BDadosCal!$AF:$AF,Calendário!$F$6&amp;Calendário!$A$12&amp;Calendário!$B12,BDadosCal!H:H)</f>
        <v>0</v>
      </c>
      <c r="H12" s="128">
        <f>SUMIF(BDadosCal!$AF:$AF,Calendário!$F$6&amp;Calendário!$A$12&amp;Calendário!$B12,BDadosCal!I:I)</f>
        <v>0</v>
      </c>
      <c r="I12" s="128">
        <f>SUMIF(BDadosCal!$AF:$AF,Calendário!$F$6&amp;Calendário!$A$12&amp;Calendário!$B12,BDadosCal!J:J)</f>
        <v>0</v>
      </c>
      <c r="J12" s="128">
        <f>SUMIF(BDadosCal!$AF:$AF,Calendário!$F$6&amp;Calendário!$A$12&amp;Calendário!$B12,BDadosCal!K:K)</f>
        <v>0</v>
      </c>
      <c r="K12" s="128">
        <f>SUMIF(BDadosCal!$AF:$AF,Calendário!$F$6&amp;Calendário!$A$12&amp;Calendário!$B12,BDadosCal!L:L)</f>
        <v>9</v>
      </c>
      <c r="L12" s="128">
        <f>SUMIF(BDadosCal!$AF:$AF,Calendário!$F$6&amp;Calendário!$A$12&amp;Calendário!$B12,BDadosCal!M:M)</f>
        <v>65</v>
      </c>
      <c r="M12" s="128">
        <f>SUMIF(BDadosCal!$AF:$AF,Calendário!$F$6&amp;Calendário!$A$12&amp;Calendário!$B12,BDadosCal!N:N)</f>
        <v>96</v>
      </c>
      <c r="N12" s="128">
        <f>SUMIF(BDadosCal!$AF:$AF,Calendário!$F$6&amp;Calendário!$A$12&amp;Calendário!$B12,BDadosCal!O:O)</f>
        <v>100</v>
      </c>
      <c r="O12" s="128">
        <f>SUMIF(BDadosCal!$AF:$AF,Calendário!$F$6&amp;Calendário!$A$12&amp;Calendário!$B12,BDadosCal!P:P)</f>
        <v>0</v>
      </c>
      <c r="P12" s="128">
        <f>SUMIF(BDadosCal!$AF:$AF,Calendário!$F$6&amp;Calendário!$A$12&amp;Calendário!$B12,BDadosCal!Q:Q)</f>
        <v>0</v>
      </c>
      <c r="Q12" s="128">
        <f>SUMIF(BDadosCal!$AF:$AF,Calendário!$F$6&amp;Calendário!$A$12&amp;Calendário!$B12,BDadosCal!R:R)</f>
        <v>0</v>
      </c>
      <c r="R12" s="128">
        <f>SUMIF(BDadosCal!$AF:$AF,Calendário!$F$6&amp;Calendário!$A$12&amp;Calendário!$B12,BDadosCal!S:S)</f>
        <v>0</v>
      </c>
      <c r="S12" s="128">
        <f>SUMIF(BDadosCal!$AF:$AF,Calendário!$F$6&amp;Calendário!$A$12&amp;Calendário!$B12,BDadosCal!T:T)</f>
        <v>0</v>
      </c>
      <c r="T12" s="128">
        <f>SUMIF(BDadosCal!$AF:$AF,Calendário!$F$6&amp;Calendário!$A$12&amp;Calendário!$B12,BDadosCal!U:U)</f>
        <v>0</v>
      </c>
      <c r="U12" s="128">
        <f>SUMIF(BDadosCal!$AF:$AF,Calendário!$F$6&amp;Calendário!$A$12&amp;Calendário!$B12,BDadosCal!V:V)</f>
        <v>0</v>
      </c>
      <c r="V12" s="128">
        <f>SUMIF(BDadosCal!$AF:$AF,Calendário!$F$6&amp;Calendário!$A$12&amp;Calendário!$B12,BDadosCal!W:W)</f>
        <v>0</v>
      </c>
      <c r="W12" s="128">
        <f>SUMIF(BDadosCal!$AF:$AF,Calendário!$F$6&amp;Calendário!$A$12&amp;Calendário!$B12,BDadosCal!X:X)</f>
        <v>0</v>
      </c>
      <c r="X12" s="128">
        <f>SUMIF(BDadosCal!$AF:$AF,Calendário!$F$6&amp;Calendário!$A$12&amp;Calendário!$B12,BDadosCal!Y:Y)</f>
        <v>0</v>
      </c>
      <c r="Y12" s="128">
        <f>SUMIF(BDadosCal!$AF:$AF,Calendário!$F$6&amp;Calendário!$A$12&amp;Calendário!$B12,BDadosCal!Z:Z)</f>
        <v>0</v>
      </c>
      <c r="Z12" s="128">
        <f>SUMIF(BDadosCal!$AF:$AF,Calendário!$F$6&amp;Calendário!$A$12&amp;Calendário!$B12,BDadosCal!AA:AA)</f>
        <v>0</v>
      </c>
      <c r="AA12" s="128">
        <f>SUMIF(BDadosCal!$AF:$AF,Calendário!$F$6&amp;Calendário!$A$12&amp;Calendário!$B12,BDadosCal!AB:AB)</f>
        <v>0</v>
      </c>
      <c r="AB12" s="128">
        <f>SUMIF(BDadosCal!$AF:$AF,Calendário!$F$6&amp;Calendário!$A$12&amp;Calendário!$B12,BDadosCal!AC:AC)</f>
        <v>0</v>
      </c>
      <c r="AC12" s="128">
        <f>SUMIF(BDadosCal!$AF:$AF,Calendário!$F$6&amp;Calendário!$A$12&amp;Calendário!$B12,BDadosCal!AD:AD)</f>
        <v>0</v>
      </c>
      <c r="AE12" s="129"/>
    </row>
    <row r="13" spans="1:64" ht="12.75" customHeight="1">
      <c r="A13" s="496"/>
      <c r="B13" s="127" t="s">
        <v>76</v>
      </c>
      <c r="C13" s="128">
        <f>SUMIF(BDadosCal!$AF:$AF,Calendário!$F$6&amp;Calendário!$A$12&amp;Calendário!$B13,BDadosCal!D:D)</f>
        <v>0</v>
      </c>
      <c r="D13" s="128">
        <f>SUMIF(BDadosCal!$AF:$AF,Calendário!$F$6&amp;Calendário!$A$12&amp;Calendário!$B13,BDadosCal!E:E)</f>
        <v>0</v>
      </c>
      <c r="E13" s="128">
        <f>SUMIF(BDadosCal!$AF:$AF,Calendário!$F$6&amp;Calendário!$A$12&amp;Calendário!$B13,BDadosCal!F:F)</f>
        <v>0</v>
      </c>
      <c r="F13" s="128">
        <f>SUMIF(BDadosCal!$AF:$AF,Calendário!$F$6&amp;Calendário!$A$12&amp;Calendário!$B13,BDadosCal!G:G)</f>
        <v>0</v>
      </c>
      <c r="G13" s="128">
        <f>SUMIF(BDadosCal!$AF:$AF,Calendário!$F$6&amp;Calendário!$A$12&amp;Calendário!$B13,BDadosCal!H:H)</f>
        <v>0</v>
      </c>
      <c r="H13" s="128">
        <f>SUMIF(BDadosCal!$AF:$AF,Calendário!$F$6&amp;Calendário!$A$12&amp;Calendário!$B13,BDadosCal!I:I)</f>
        <v>0</v>
      </c>
      <c r="I13" s="128">
        <f>SUMIF(BDadosCal!$AF:$AF,Calendário!$F$6&amp;Calendário!$A$12&amp;Calendário!$B13,BDadosCal!J:J)</f>
        <v>0</v>
      </c>
      <c r="J13" s="128">
        <f>SUMIF(BDadosCal!$AF:$AF,Calendário!$F$6&amp;Calendário!$A$12&amp;Calendário!$B13,BDadosCal!K:K)</f>
        <v>0</v>
      </c>
      <c r="K13" s="128">
        <f>SUMIF(BDadosCal!$AF:$AF,Calendário!$F$6&amp;Calendário!$A$12&amp;Calendário!$B13,BDadosCal!L:L)</f>
        <v>0</v>
      </c>
      <c r="L13" s="128">
        <f>SUMIF(BDadosCal!$AF:$AF,Calendário!$F$6&amp;Calendário!$A$12&amp;Calendário!$B13,BDadosCal!M:M)</f>
        <v>0</v>
      </c>
      <c r="M13" s="128">
        <f>SUMIF(BDadosCal!$AF:$AF,Calendário!$F$6&amp;Calendário!$A$12&amp;Calendário!$B13,BDadosCal!N:N)</f>
        <v>0</v>
      </c>
      <c r="N13" s="128">
        <f>SUMIF(BDadosCal!$AF:$AF,Calendário!$F$6&amp;Calendário!$A$12&amp;Calendário!$B13,BDadosCal!O:O)</f>
        <v>0</v>
      </c>
      <c r="O13" s="128">
        <f>SUMIF(BDadosCal!$AF:$AF,Calendário!$F$6&amp;Calendário!$A$12&amp;Calendário!$B13,BDadosCal!P:P)</f>
        <v>0</v>
      </c>
      <c r="P13" s="128">
        <f>SUMIF(BDadosCal!$AF:$AF,Calendário!$F$6&amp;Calendário!$A$12&amp;Calendário!$B13,BDadosCal!Q:Q)</f>
        <v>0</v>
      </c>
      <c r="Q13" s="128">
        <f>SUMIF(BDadosCal!$AF:$AF,Calendário!$F$6&amp;Calendário!$A$12&amp;Calendário!$B13,BDadosCal!R:R)</f>
        <v>0</v>
      </c>
      <c r="R13" s="128">
        <f>SUMIF(BDadosCal!$AF:$AF,Calendário!$F$6&amp;Calendário!$A$12&amp;Calendário!$B13,BDadosCal!S:S)</f>
        <v>0</v>
      </c>
      <c r="S13" s="128">
        <f>SUMIF(BDadosCal!$AF:$AF,Calendário!$F$6&amp;Calendário!$A$12&amp;Calendário!$B13,BDadosCal!T:T)</f>
        <v>0</v>
      </c>
      <c r="T13" s="128">
        <f>SUMIF(BDadosCal!$AF:$AF,Calendário!$F$6&amp;Calendário!$A$12&amp;Calendário!$B13,BDadosCal!U:U)</f>
        <v>0</v>
      </c>
      <c r="U13" s="128">
        <f>SUMIF(BDadosCal!$AF:$AF,Calendário!$F$6&amp;Calendário!$A$12&amp;Calendário!$B13,BDadosCal!V:V)</f>
        <v>0</v>
      </c>
      <c r="V13" s="128">
        <f>SUMIF(BDadosCal!$AF:$AF,Calendário!$F$6&amp;Calendário!$A$12&amp;Calendário!$B13,BDadosCal!W:W)</f>
        <v>0</v>
      </c>
      <c r="W13" s="128">
        <f>SUMIF(BDadosCal!$AF:$AF,Calendário!$F$6&amp;Calendário!$A$12&amp;Calendário!$B13,BDadosCal!X:X)</f>
        <v>0</v>
      </c>
      <c r="X13" s="128">
        <f>SUMIF(BDadosCal!$AF:$AF,Calendário!$F$6&amp;Calendário!$A$12&amp;Calendário!$B13,BDadosCal!Y:Y)</f>
        <v>0</v>
      </c>
      <c r="Y13" s="128">
        <f>SUMIF(BDadosCal!$AF:$AF,Calendário!$F$6&amp;Calendário!$A$12&amp;Calendário!$B13,BDadosCal!Z:Z)</f>
        <v>0</v>
      </c>
      <c r="Z13" s="128">
        <f>SUMIF(BDadosCal!$AF:$AF,Calendário!$F$6&amp;Calendário!$A$12&amp;Calendário!$B13,BDadosCal!AA:AA)</f>
        <v>0</v>
      </c>
      <c r="AA13" s="128">
        <f>SUMIF(BDadosCal!$AF:$AF,Calendário!$F$6&amp;Calendário!$A$12&amp;Calendário!$B13,BDadosCal!AB:AB)</f>
        <v>0</v>
      </c>
      <c r="AB13" s="128">
        <f>SUMIF(BDadosCal!$AF:$AF,Calendário!$F$6&amp;Calendário!$A$12&amp;Calendário!$B13,BDadosCal!AC:AC)</f>
        <v>0</v>
      </c>
      <c r="AC13" s="128">
        <f>SUMIF(BDadosCal!$AF:$AF,Calendário!$F$6&amp;Calendário!$A$12&amp;Calendário!$B13,BDadosCal!AD:AD)</f>
        <v>0</v>
      </c>
      <c r="AE13" s="129"/>
    </row>
    <row r="14" spans="1:64" ht="12.75" customHeight="1">
      <c r="A14" s="496"/>
      <c r="B14" s="127" t="s">
        <v>77</v>
      </c>
      <c r="C14" s="128">
        <f>SUMIF(BDadosCal!$AF:$AF,Calendário!$F$6&amp;Calendário!$A$12&amp;Calendário!$B14,BDadosCal!D:D)</f>
        <v>0</v>
      </c>
      <c r="D14" s="128">
        <f>SUMIF(BDadosCal!$AF:$AF,Calendário!$F$6&amp;Calendário!$A$12&amp;Calendário!$B14,BDadosCal!E:E)</f>
        <v>0</v>
      </c>
      <c r="E14" s="128">
        <f>SUMIF(BDadosCal!$AF:$AF,Calendário!$F$6&amp;Calendário!$A$12&amp;Calendário!$B14,BDadosCal!F:F)</f>
        <v>0</v>
      </c>
      <c r="F14" s="128">
        <f>SUMIF(BDadosCal!$AF:$AF,Calendário!$F$6&amp;Calendário!$A$12&amp;Calendário!$B14,BDadosCal!G:G)</f>
        <v>0</v>
      </c>
      <c r="G14" s="128">
        <f>SUMIF(BDadosCal!$AF:$AF,Calendário!$F$6&amp;Calendário!$A$12&amp;Calendário!$B14,BDadosCal!H:H)</f>
        <v>0</v>
      </c>
      <c r="H14" s="128">
        <f>SUMIF(BDadosCal!$AF:$AF,Calendário!$F$6&amp;Calendário!$A$12&amp;Calendário!$B14,BDadosCal!I:I)</f>
        <v>9.1</v>
      </c>
      <c r="I14" s="128">
        <f>SUMIF(BDadosCal!$AF:$AF,Calendário!$F$6&amp;Calendário!$A$12&amp;Calendário!$B14,BDadosCal!J:J)</f>
        <v>0</v>
      </c>
      <c r="J14" s="128">
        <f>SUMIF(BDadosCal!$AF:$AF,Calendário!$F$6&amp;Calendário!$A$12&amp;Calendário!$B14,BDadosCal!K:K)</f>
        <v>1.2</v>
      </c>
      <c r="K14" s="128">
        <f>SUMIF(BDadosCal!$AF:$AF,Calendário!$F$6&amp;Calendário!$A$12&amp;Calendário!$B14,BDadosCal!L:L)</f>
        <v>3.6</v>
      </c>
      <c r="L14" s="128">
        <f>SUMIF(BDadosCal!$AF:$AF,Calendário!$F$6&amp;Calendário!$A$12&amp;Calendário!$B14,BDadosCal!M:M)</f>
        <v>0</v>
      </c>
      <c r="M14" s="128">
        <f>SUMIF(BDadosCal!$AF:$AF,Calendário!$F$6&amp;Calendário!$A$12&amp;Calendário!$B14,BDadosCal!N:N)</f>
        <v>7.6</v>
      </c>
      <c r="N14" s="128">
        <f>SUMIF(BDadosCal!$AF:$AF,Calendário!$F$6&amp;Calendário!$A$12&amp;Calendário!$B14,BDadosCal!O:O)</f>
        <v>11.3</v>
      </c>
      <c r="O14" s="128">
        <f>SUMIF(BDadosCal!$AF:$AF,Calendário!$F$6&amp;Calendário!$A$12&amp;Calendário!$B14,BDadosCal!P:P)</f>
        <v>0</v>
      </c>
      <c r="P14" s="128">
        <f>SUMIF(BDadosCal!$AF:$AF,Calendário!$F$6&amp;Calendário!$A$12&amp;Calendário!$B14,BDadosCal!Q:Q)</f>
        <v>0</v>
      </c>
      <c r="Q14" s="128">
        <f>SUMIF(BDadosCal!$AF:$AF,Calendário!$F$6&amp;Calendário!$A$12&amp;Calendário!$B14,BDadosCal!R:R)</f>
        <v>0</v>
      </c>
      <c r="R14" s="128">
        <f>SUMIF(BDadosCal!$AF:$AF,Calendário!$F$6&amp;Calendário!$A$12&amp;Calendário!$B14,BDadosCal!S:S)</f>
        <v>0</v>
      </c>
      <c r="S14" s="128">
        <f>SUMIF(BDadosCal!$AF:$AF,Calendário!$F$6&amp;Calendário!$A$12&amp;Calendário!$B14,BDadosCal!T:T)</f>
        <v>0</v>
      </c>
      <c r="T14" s="128">
        <f>SUMIF(BDadosCal!$AF:$AF,Calendário!$F$6&amp;Calendário!$A$12&amp;Calendário!$B14,BDadosCal!U:U)</f>
        <v>0</v>
      </c>
      <c r="U14" s="128">
        <f>SUMIF(BDadosCal!$AF:$AF,Calendário!$F$6&amp;Calendário!$A$12&amp;Calendário!$B14,BDadosCal!V:V)</f>
        <v>0</v>
      </c>
      <c r="V14" s="128">
        <f>SUMIF(BDadosCal!$AF:$AF,Calendário!$F$6&amp;Calendário!$A$12&amp;Calendário!$B14,BDadosCal!W:W)</f>
        <v>0</v>
      </c>
      <c r="W14" s="128">
        <f>SUMIF(BDadosCal!$AF:$AF,Calendário!$F$6&amp;Calendário!$A$12&amp;Calendário!$B14,BDadosCal!X:X)</f>
        <v>0</v>
      </c>
      <c r="X14" s="128">
        <f>SUMIF(BDadosCal!$AF:$AF,Calendário!$F$6&amp;Calendário!$A$12&amp;Calendário!$B14,BDadosCal!Y:Y)</f>
        <v>0</v>
      </c>
      <c r="Y14" s="128">
        <f>SUMIF(BDadosCal!$AF:$AF,Calendário!$F$6&amp;Calendário!$A$12&amp;Calendário!$B14,BDadosCal!Z:Z)</f>
        <v>0</v>
      </c>
      <c r="Z14" s="128">
        <f>SUMIF(BDadosCal!$AF:$AF,Calendário!$F$6&amp;Calendário!$A$12&amp;Calendário!$B14,BDadosCal!AA:AA)</f>
        <v>0</v>
      </c>
      <c r="AA14" s="128">
        <f>SUMIF(BDadosCal!$AF:$AF,Calendário!$F$6&amp;Calendário!$A$12&amp;Calendário!$B14,BDadosCal!AB:AB)</f>
        <v>0</v>
      </c>
      <c r="AB14" s="128">
        <f>SUMIF(BDadosCal!$AF:$AF,Calendário!$F$6&amp;Calendário!$A$12&amp;Calendário!$B14,BDadosCal!AC:AC)</f>
        <v>0</v>
      </c>
      <c r="AC14" s="128">
        <f>SUMIF(BDadosCal!$AF:$AF,Calendário!$F$6&amp;Calendário!$A$12&amp;Calendário!$B14,BDadosCal!AD:AD)</f>
        <v>0</v>
      </c>
      <c r="AE14" s="129"/>
    </row>
    <row r="15" spans="1:64" ht="5.25" customHeight="1">
      <c r="A15" s="125"/>
      <c r="B15" s="126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</row>
    <row r="16" spans="1:64" ht="12.75" customHeight="1">
      <c r="A16" s="119"/>
      <c r="B16" s="120"/>
      <c r="C16" s="502">
        <v>2023</v>
      </c>
      <c r="D16" s="502"/>
      <c r="E16" s="502"/>
      <c r="F16" s="502"/>
      <c r="G16" s="502"/>
      <c r="H16" s="502"/>
      <c r="I16" s="502"/>
      <c r="J16" s="502"/>
      <c r="K16" s="503">
        <f>C16+1</f>
        <v>2024</v>
      </c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4">
        <f>K16+1</f>
        <v>2025</v>
      </c>
      <c r="X16" s="504"/>
      <c r="Y16" s="504"/>
      <c r="Z16" s="504"/>
      <c r="AA16" s="504"/>
      <c r="AB16" s="504"/>
      <c r="AC16" s="504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</row>
    <row r="17" spans="1:64" ht="12.75" customHeight="1">
      <c r="A17" s="122" t="s">
        <v>61</v>
      </c>
      <c r="B17" s="123"/>
      <c r="C17" s="124" t="s">
        <v>62</v>
      </c>
      <c r="D17" s="124" t="s">
        <v>63</v>
      </c>
      <c r="E17" s="124" t="s">
        <v>64</v>
      </c>
      <c r="F17" s="124" t="s">
        <v>65</v>
      </c>
      <c r="G17" s="124" t="s">
        <v>66</v>
      </c>
      <c r="H17" s="124" t="s">
        <v>67</v>
      </c>
      <c r="I17" s="124" t="s">
        <v>68</v>
      </c>
      <c r="J17" s="124" t="s">
        <v>69</v>
      </c>
      <c r="K17" s="124" t="s">
        <v>70</v>
      </c>
      <c r="L17" s="124" t="s">
        <v>71</v>
      </c>
      <c r="M17" s="124" t="s">
        <v>72</v>
      </c>
      <c r="N17" s="124" t="s">
        <v>73</v>
      </c>
      <c r="O17" s="124" t="s">
        <v>62</v>
      </c>
      <c r="P17" s="124" t="s">
        <v>63</v>
      </c>
      <c r="Q17" s="124" t="s">
        <v>64</v>
      </c>
      <c r="R17" s="124" t="s">
        <v>65</v>
      </c>
      <c r="S17" s="124" t="s">
        <v>66</v>
      </c>
      <c r="T17" s="124" t="s">
        <v>67</v>
      </c>
      <c r="U17" s="124" t="s">
        <v>68</v>
      </c>
      <c r="V17" s="124" t="s">
        <v>69</v>
      </c>
      <c r="W17" s="124" t="s">
        <v>70</v>
      </c>
      <c r="X17" s="124" t="s">
        <v>71</v>
      </c>
      <c r="Y17" s="124" t="s">
        <v>72</v>
      </c>
      <c r="Z17" s="124" t="s">
        <v>73</v>
      </c>
      <c r="AA17" s="124" t="s">
        <v>62</v>
      </c>
      <c r="AB17" s="124" t="s">
        <v>63</v>
      </c>
      <c r="AC17" s="124" t="s">
        <v>64</v>
      </c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</row>
    <row r="18" spans="1:64" ht="5.25" customHeight="1">
      <c r="A18" s="125"/>
      <c r="B18" s="126"/>
    </row>
    <row r="19" spans="1:64" ht="12.75" customHeight="1">
      <c r="A19" s="496" t="s">
        <v>265</v>
      </c>
      <c r="B19" s="127" t="s">
        <v>75</v>
      </c>
      <c r="C19" s="128">
        <f>SUMIF(BDadosCal!$AF:$AF,Calendário!$F$6&amp;Calendário!$A$19&amp;Calendário!$B19,BDadosCal!D:D)</f>
        <v>0</v>
      </c>
      <c r="D19" s="128">
        <f>SUMIF(BDadosCal!$AF:$AF,Calendário!$F$6&amp;Calendário!$A$19&amp;Calendário!$B19,BDadosCal!E:E)</f>
        <v>0</v>
      </c>
      <c r="E19" s="128">
        <f>SUMIF(BDadosCal!$AF:$AF,Calendário!$F$6&amp;Calendário!$A$19&amp;Calendário!$B19,BDadosCal!F:F)</f>
        <v>0</v>
      </c>
      <c r="F19" s="128">
        <f>SUMIF(BDadosCal!$AF:$AF,Calendário!$F$6&amp;Calendário!$A$19&amp;Calendário!$B19,BDadosCal!G:G)</f>
        <v>0</v>
      </c>
      <c r="G19" s="128">
        <f>SUMIF(BDadosCal!$AF:$AF,Calendário!$F$6&amp;Calendário!$A$19&amp;Calendário!$B19,BDadosCal!H:H)</f>
        <v>0</v>
      </c>
      <c r="H19" s="128">
        <f>SUMIF(BDadosCal!$AF:$AF,Calendário!$F$6&amp;Calendário!$A$19&amp;Calendário!$B19,BDadosCal!I:I)</f>
        <v>0</v>
      </c>
      <c r="I19" s="128">
        <f>SUMIF(BDadosCal!$AF:$AF,Calendário!$F$6&amp;Calendário!$A$19&amp;Calendário!$B19,BDadosCal!J:J)</f>
        <v>0</v>
      </c>
      <c r="J19" s="128">
        <f>SUMIF(BDadosCal!$AF:$AF,Calendário!$F$6&amp;Calendário!$A$19&amp;Calendário!$B19,BDadosCal!K:K)</f>
        <v>0</v>
      </c>
      <c r="K19" s="128">
        <f>SUMIF(BDadosCal!$AF:$AF,Calendário!$F$6&amp;Calendário!$A$19&amp;Calendário!$B19,BDadosCal!L:L)</f>
        <v>8</v>
      </c>
      <c r="L19" s="128">
        <f>SUMIF(BDadosCal!$AF:$AF,Calendário!$F$6&amp;Calendário!$A$19&amp;Calendário!$B19,BDadosCal!M:M)</f>
        <v>66</v>
      </c>
      <c r="M19" s="128">
        <f>SUMIF(BDadosCal!$AF:$AF,Calendário!$F$6&amp;Calendário!$A$19&amp;Calendário!$B19,BDadosCal!N:N)</f>
        <v>99</v>
      </c>
      <c r="N19" s="128">
        <f>SUMIF(BDadosCal!$AF:$AF,Calendário!$F$6&amp;Calendário!$A$19&amp;Calendário!$B19,BDadosCal!O:O)</f>
        <v>100</v>
      </c>
      <c r="O19" s="128">
        <f>SUMIF(BDadosCal!$AF:$AF,Calendário!$F$6&amp;Calendário!$A$19&amp;Calendário!$B19,BDadosCal!P:P)</f>
        <v>0</v>
      </c>
      <c r="P19" s="128">
        <f>SUMIF(BDadosCal!$AF:$AF,Calendário!$F$6&amp;Calendário!$A$19&amp;Calendário!$B19,BDadosCal!Q:Q)</f>
        <v>0</v>
      </c>
      <c r="Q19" s="128">
        <f>SUMIF(BDadosCal!$AF:$AF,Calendário!$F$6&amp;Calendário!$A$19&amp;Calendário!$B19,BDadosCal!R:R)</f>
        <v>0</v>
      </c>
      <c r="R19" s="128">
        <f>SUMIF(BDadosCal!$AF:$AF,Calendário!$F$6&amp;Calendário!$A$19&amp;Calendário!$B19,BDadosCal!S:S)</f>
        <v>0</v>
      </c>
      <c r="S19" s="128">
        <f>SUMIF(BDadosCal!$AF:$AF,Calendário!$F$6&amp;Calendário!$A$19&amp;Calendário!$B19,BDadosCal!T:T)</f>
        <v>0</v>
      </c>
      <c r="T19" s="128">
        <f>SUMIF(BDadosCal!$AF:$AF,Calendário!$F$6&amp;Calendário!$A$19&amp;Calendário!$B19,BDadosCal!U:U)</f>
        <v>0</v>
      </c>
      <c r="U19" s="128">
        <f>SUMIF(BDadosCal!$AF:$AF,Calendário!$F$6&amp;Calendário!$A$19&amp;Calendário!$B19,BDadosCal!V:V)</f>
        <v>0</v>
      </c>
      <c r="V19" s="128">
        <f>SUMIF(BDadosCal!$AF:$AF,Calendário!$F$6&amp;Calendário!$A$19&amp;Calendário!$B19,BDadosCal!W:W)</f>
        <v>0</v>
      </c>
      <c r="W19" s="128">
        <f>SUMIF(BDadosCal!$AF:$AF,Calendário!$F$6&amp;Calendário!$A$19&amp;Calendário!$B19,BDadosCal!X:X)</f>
        <v>0</v>
      </c>
      <c r="X19" s="128">
        <f>SUMIF(BDadosCal!$AF:$AF,Calendário!$F$6&amp;Calendário!$A$19&amp;Calendário!$B19,BDadosCal!Y:Y)</f>
        <v>0</v>
      </c>
      <c r="Y19" s="128">
        <f>SUMIF(BDadosCal!$AF:$AF,Calendário!$F$6&amp;Calendário!$A$19&amp;Calendário!$B19,BDadosCal!Z:Z)</f>
        <v>0</v>
      </c>
      <c r="Z19" s="128">
        <f>SUMIF(BDadosCal!$AF:$AF,Calendário!$F$6&amp;Calendário!$A$19&amp;Calendário!$B19,BDadosCal!AA:AA)</f>
        <v>0</v>
      </c>
      <c r="AA19" s="128">
        <f>SUMIF(BDadosCal!$AF:$AF,Calendário!$F$6&amp;Calendário!$A$19&amp;Calendário!$B19,BDadosCal!AB:AB)</f>
        <v>0</v>
      </c>
      <c r="AB19" s="128">
        <f>SUMIF(BDadosCal!$AF:$AF,Calendário!$F$6&amp;Calendário!$A$19&amp;Calendário!$B19,BDadosCal!AC:AC)</f>
        <v>0</v>
      </c>
      <c r="AC19" s="128">
        <f>SUMIF(BDadosCal!$AF:$AF,Calendário!$F$6&amp;Calendário!$A$19&amp;Calendário!$B19,BDadosCal!AD:AD)</f>
        <v>0</v>
      </c>
      <c r="AE19" s="129"/>
    </row>
    <row r="20" spans="1:64" ht="12.75" customHeight="1">
      <c r="A20" s="496"/>
      <c r="B20" s="127" t="s">
        <v>76</v>
      </c>
      <c r="C20" s="128">
        <f>SUMIF(BDadosCal!$AF:$AF,Calendário!$F$6&amp;Calendário!$A$19&amp;Calendário!$B20,BDadosCal!D:D)</f>
        <v>0</v>
      </c>
      <c r="D20" s="128">
        <f>SUMIF(BDadosCal!$AF:$AF,Calendário!$F$6&amp;Calendário!$A$19&amp;Calendário!$B20,BDadosCal!E:E)</f>
        <v>0</v>
      </c>
      <c r="E20" s="128">
        <f>SUMIF(BDadosCal!$AF:$AF,Calendário!$F$6&amp;Calendário!$A$19&amp;Calendário!$B20,BDadosCal!F:F)</f>
        <v>0</v>
      </c>
      <c r="F20" s="128">
        <f>SUMIF(BDadosCal!$AF:$AF,Calendário!$F$6&amp;Calendário!$A$19&amp;Calendário!$B20,BDadosCal!G:G)</f>
        <v>0</v>
      </c>
      <c r="G20" s="128">
        <f>SUMIF(BDadosCal!$AF:$AF,Calendário!$F$6&amp;Calendário!$A$19&amp;Calendário!$B20,BDadosCal!H:H)</f>
        <v>0</v>
      </c>
      <c r="H20" s="128">
        <f>SUMIF(BDadosCal!$AF:$AF,Calendário!$F$6&amp;Calendário!$A$19&amp;Calendário!$B20,BDadosCal!I:I)</f>
        <v>0</v>
      </c>
      <c r="I20" s="128">
        <f>SUMIF(BDadosCal!$AF:$AF,Calendário!$F$6&amp;Calendário!$A$19&amp;Calendário!$B20,BDadosCal!J:J)</f>
        <v>0</v>
      </c>
      <c r="J20" s="128">
        <f>SUMIF(BDadosCal!$AF:$AF,Calendário!$F$6&amp;Calendário!$A$19&amp;Calendário!$B20,BDadosCal!K:K)</f>
        <v>0</v>
      </c>
      <c r="K20" s="128">
        <f>SUMIF(BDadosCal!$AF:$AF,Calendário!$F$6&amp;Calendário!$A$19&amp;Calendário!$B20,BDadosCal!L:L)</f>
        <v>0</v>
      </c>
      <c r="L20" s="128">
        <f>SUMIF(BDadosCal!$AF:$AF,Calendário!$F$6&amp;Calendário!$A$19&amp;Calendário!$B20,BDadosCal!M:M)</f>
        <v>0</v>
      </c>
      <c r="M20" s="128">
        <f>SUMIF(BDadosCal!$AF:$AF,Calendário!$F$6&amp;Calendário!$A$19&amp;Calendário!$B20,BDadosCal!N:N)</f>
        <v>0</v>
      </c>
      <c r="N20" s="128">
        <f>SUMIF(BDadosCal!$AF:$AF,Calendário!$F$6&amp;Calendário!$A$19&amp;Calendário!$B20,BDadosCal!O:O)</f>
        <v>0</v>
      </c>
      <c r="O20" s="128">
        <f>SUMIF(BDadosCal!$AF:$AF,Calendário!$F$6&amp;Calendário!$A$19&amp;Calendário!$B20,BDadosCal!P:P)</f>
        <v>4</v>
      </c>
      <c r="P20" s="128">
        <f>SUMIF(BDadosCal!$AF:$AF,Calendário!$F$6&amp;Calendário!$A$19&amp;Calendário!$B20,BDadosCal!Q:Q)</f>
        <v>42</v>
      </c>
      <c r="Q20" s="128">
        <f>SUMIF(BDadosCal!$AF:$AF,Calendário!$F$6&amp;Calendário!$A$19&amp;Calendário!$B20,BDadosCal!R:R)</f>
        <v>76</v>
      </c>
      <c r="R20" s="128">
        <f>SUMIF(BDadosCal!$AF:$AF,Calendário!$F$6&amp;Calendário!$A$19&amp;Calendário!$B20,BDadosCal!S:S)</f>
        <v>99</v>
      </c>
      <c r="S20" s="128">
        <f>SUMIF(BDadosCal!$AF:$AF,Calendário!$F$6&amp;Calendário!$A$19&amp;Calendário!$B20,BDadosCal!T:T)</f>
        <v>100</v>
      </c>
      <c r="T20" s="128">
        <f>SUMIF(BDadosCal!$AF:$AF,Calendário!$F$6&amp;Calendário!$A$19&amp;Calendário!$B20,BDadosCal!U:U)</f>
        <v>0</v>
      </c>
      <c r="U20" s="128">
        <f>SUMIF(BDadosCal!$AF:$AF,Calendário!$F$6&amp;Calendário!$A$19&amp;Calendário!$B20,BDadosCal!V:V)</f>
        <v>0</v>
      </c>
      <c r="V20" s="128">
        <f>SUMIF(BDadosCal!$AF:$AF,Calendário!$F$6&amp;Calendário!$A$19&amp;Calendário!$B20,BDadosCal!W:W)</f>
        <v>0</v>
      </c>
      <c r="W20" s="128">
        <f>SUMIF(BDadosCal!$AF:$AF,Calendário!$F$6&amp;Calendário!$A$19&amp;Calendário!$B20,BDadosCal!X:X)</f>
        <v>0</v>
      </c>
      <c r="X20" s="128">
        <f>SUMIF(BDadosCal!$AF:$AF,Calendário!$F$6&amp;Calendário!$A$19&amp;Calendário!$B20,BDadosCal!Y:Y)</f>
        <v>0</v>
      </c>
      <c r="Y20" s="128">
        <f>SUMIF(BDadosCal!$AF:$AF,Calendário!$F$6&amp;Calendário!$A$19&amp;Calendário!$B20,BDadosCal!Z:Z)</f>
        <v>0</v>
      </c>
      <c r="Z20" s="128">
        <f>SUMIF(BDadosCal!$AF:$AF,Calendário!$F$6&amp;Calendário!$A$19&amp;Calendário!$B20,BDadosCal!AA:AA)</f>
        <v>0</v>
      </c>
      <c r="AA20" s="128">
        <f>SUMIF(BDadosCal!$AF:$AF,Calendário!$F$6&amp;Calendário!$A$19&amp;Calendário!$B20,BDadosCal!AB:AB)</f>
        <v>0</v>
      </c>
      <c r="AB20" s="128">
        <f>SUMIF(BDadosCal!$AF:$AF,Calendário!$F$6&amp;Calendário!$A$19&amp;Calendário!$B20,BDadosCal!AC:AC)</f>
        <v>0</v>
      </c>
      <c r="AC20" s="128">
        <f>SUMIF(BDadosCal!$AF:$AF,Calendário!$F$6&amp;Calendário!$A$19&amp;Calendário!$B20,BDadosCal!AD:AD)</f>
        <v>0</v>
      </c>
      <c r="AE20" s="129"/>
    </row>
    <row r="21" spans="1:64" ht="12.75" customHeight="1">
      <c r="A21" s="496"/>
      <c r="B21" s="127" t="s">
        <v>77</v>
      </c>
      <c r="C21" s="128">
        <f>SUMIF(BDadosCal!$AF:$AF,Calendário!$F$6&amp;Calendário!$A$19&amp;Calendário!$B21,BDadosCal!D:D)</f>
        <v>0</v>
      </c>
      <c r="D21" s="128">
        <f>SUMIF(BDadosCal!$AF:$AF,Calendário!$F$6&amp;Calendário!$A$19&amp;Calendário!$B21,BDadosCal!E:E)</f>
        <v>0</v>
      </c>
      <c r="E21" s="128">
        <f>SUMIF(BDadosCal!$AF:$AF,Calendário!$F$6&amp;Calendário!$A$19&amp;Calendário!$B21,BDadosCal!F:F)</f>
        <v>0</v>
      </c>
      <c r="F21" s="128">
        <f>SUMIF(BDadosCal!$AF:$AF,Calendário!$F$6&amp;Calendário!$A$19&amp;Calendário!$B21,BDadosCal!G:G)</f>
        <v>0</v>
      </c>
      <c r="G21" s="128">
        <f>SUMIF(BDadosCal!$AF:$AF,Calendário!$F$6&amp;Calendário!$A$19&amp;Calendário!$B21,BDadosCal!H:H)</f>
        <v>0</v>
      </c>
      <c r="H21" s="128">
        <f>SUMIF(BDadosCal!$AF:$AF,Calendário!$F$6&amp;Calendário!$A$19&amp;Calendário!$B21,BDadosCal!I:I)</f>
        <v>0</v>
      </c>
      <c r="I21" s="128">
        <f>SUMIF(BDadosCal!$AF:$AF,Calendário!$F$6&amp;Calendário!$A$19&amp;Calendário!$B21,BDadosCal!J:J)</f>
        <v>0</v>
      </c>
      <c r="J21" s="128">
        <f>SUMIF(BDadosCal!$AF:$AF,Calendário!$F$6&amp;Calendário!$A$19&amp;Calendário!$B21,BDadosCal!K:K)</f>
        <v>0</v>
      </c>
      <c r="K21" s="128">
        <f>SUMIF(BDadosCal!$AF:$AF,Calendário!$F$6&amp;Calendário!$A$19&amp;Calendário!$B21,BDadosCal!L:L)</f>
        <v>1.8</v>
      </c>
      <c r="L21" s="128">
        <f>SUMIF(BDadosCal!$AF:$AF,Calendário!$F$6&amp;Calendário!$A$19&amp;Calendário!$B21,BDadosCal!M:M)</f>
        <v>3.4</v>
      </c>
      <c r="M21" s="128">
        <f>SUMIF(BDadosCal!$AF:$AF,Calendário!$F$6&amp;Calendário!$A$19&amp;Calendário!$B21,BDadosCal!N:N)</f>
        <v>4.5</v>
      </c>
      <c r="N21" s="128">
        <f>SUMIF(BDadosCal!$AF:$AF,Calendário!$F$6&amp;Calendário!$A$19&amp;Calendário!$B21,BDadosCal!O:O)</f>
        <v>8.1</v>
      </c>
      <c r="O21" s="128">
        <f>SUMIF(BDadosCal!$AF:$AF,Calendário!$F$6&amp;Calendário!$A$19&amp;Calendário!$B21,BDadosCal!P:P)</f>
        <v>9</v>
      </c>
      <c r="P21" s="128">
        <f>SUMIF(BDadosCal!$AF:$AF,Calendário!$F$6&amp;Calendário!$A$19&amp;Calendário!$B21,BDadosCal!Q:Q)</f>
        <v>13.6</v>
      </c>
      <c r="Q21" s="128">
        <f>SUMIF(BDadosCal!$AF:$AF,Calendário!$F$6&amp;Calendário!$A$19&amp;Calendário!$B21,BDadosCal!R:R)</f>
        <v>25.6</v>
      </c>
      <c r="R21" s="128">
        <f>SUMIF(BDadosCal!$AF:$AF,Calendário!$F$6&amp;Calendário!$A$19&amp;Calendário!$B21,BDadosCal!S:S)</f>
        <v>44</v>
      </c>
      <c r="S21" s="128">
        <f>SUMIF(BDadosCal!$AF:$AF,Calendário!$F$6&amp;Calendário!$A$19&amp;Calendário!$B21,BDadosCal!T:T)</f>
        <v>52.3</v>
      </c>
      <c r="T21" s="128">
        <f>SUMIF(BDadosCal!$AF:$AF,Calendário!$F$6&amp;Calendário!$A$19&amp;Calendário!$B21,BDadosCal!U:U)</f>
        <v>58.4</v>
      </c>
      <c r="U21" s="128">
        <f>SUMIF(BDadosCal!$AF:$AF,Calendário!$F$6&amp;Calendário!$A$19&amp;Calendário!$B21,BDadosCal!V:V)</f>
        <v>66</v>
      </c>
      <c r="V21" s="128">
        <f>SUMIF(BDadosCal!$AF:$AF,Calendário!$F$6&amp;Calendário!$A$19&amp;Calendário!$B21,BDadosCal!W:W)</f>
        <v>73.7</v>
      </c>
      <c r="W21" s="128">
        <f>SUMIF(BDadosCal!$AF:$AF,Calendário!$F$6&amp;Calendário!$A$19&amp;Calendário!$B21,BDadosCal!X:X)</f>
        <v>82.5</v>
      </c>
      <c r="X21" s="128">
        <f>SUMIF(BDadosCal!$AF:$AF,Calendário!$F$6&amp;Calendário!$A$19&amp;Calendário!$B21,BDadosCal!Y:Y)</f>
        <v>86.5</v>
      </c>
      <c r="Y21" s="128">
        <f>SUMIF(BDadosCal!$AF:$AF,Calendário!$F$6&amp;Calendário!$A$19&amp;Calendário!$B21,BDadosCal!Z:Z)</f>
        <v>92.6</v>
      </c>
      <c r="Z21" s="128">
        <f>SUMIF(BDadosCal!$AF:$AF,Calendário!$F$6&amp;Calendário!$A$19&amp;Calendário!$B21,BDadosCal!AA:AA)</f>
        <v>94.4</v>
      </c>
      <c r="AA21" s="128">
        <f>SUMIF(BDadosCal!$AF:$AF,Calendário!$F$6&amp;Calendário!$A$19&amp;Calendário!$B21,BDadosCal!AB:AB)</f>
        <v>0</v>
      </c>
      <c r="AB21" s="128">
        <f>SUMIF(BDadosCal!$AF:$AF,Calendário!$F$6&amp;Calendário!$A$19&amp;Calendário!$B21,BDadosCal!AC:AC)</f>
        <v>0</v>
      </c>
      <c r="AC21" s="128">
        <f>SUMIF(BDadosCal!$AF:$AF,Calendário!$F$6&amp;Calendário!$A$19&amp;Calendário!$B21,BDadosCal!AD:AD)</f>
        <v>0</v>
      </c>
      <c r="AE21" s="129"/>
    </row>
    <row r="22" spans="1:64" ht="5.25" customHeight="1">
      <c r="A22" s="125"/>
      <c r="B22" s="126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</row>
    <row r="23" spans="1:64" ht="12.75" customHeight="1">
      <c r="A23" s="119"/>
      <c r="B23" s="120"/>
      <c r="C23" s="499">
        <v>2022</v>
      </c>
      <c r="D23" s="499"/>
      <c r="E23" s="499"/>
      <c r="F23" s="499"/>
      <c r="G23" s="499"/>
      <c r="H23" s="499"/>
      <c r="I23" s="499"/>
      <c r="J23" s="499"/>
      <c r="K23" s="500">
        <v>2023</v>
      </c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1">
        <f>K23+1</f>
        <v>2024</v>
      </c>
      <c r="X23" s="501"/>
      <c r="Y23" s="501"/>
      <c r="Z23" s="501"/>
      <c r="AA23" s="501"/>
      <c r="AB23" s="501"/>
      <c r="AC23" s="50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</row>
    <row r="24" spans="1:64" ht="12.75" customHeight="1">
      <c r="A24" s="122" t="s">
        <v>61</v>
      </c>
      <c r="B24" s="123"/>
      <c r="C24" s="124" t="s">
        <v>62</v>
      </c>
      <c r="D24" s="124" t="s">
        <v>63</v>
      </c>
      <c r="E24" s="124" t="s">
        <v>64</v>
      </c>
      <c r="F24" s="124" t="s">
        <v>65</v>
      </c>
      <c r="G24" s="124" t="s">
        <v>66</v>
      </c>
      <c r="H24" s="124" t="s">
        <v>67</v>
      </c>
      <c r="I24" s="124" t="s">
        <v>68</v>
      </c>
      <c r="J24" s="124" t="s">
        <v>69</v>
      </c>
      <c r="K24" s="124" t="s">
        <v>70</v>
      </c>
      <c r="L24" s="124" t="s">
        <v>71</v>
      </c>
      <c r="M24" s="124" t="s">
        <v>72</v>
      </c>
      <c r="N24" s="124" t="s">
        <v>73</v>
      </c>
      <c r="O24" s="124" t="s">
        <v>62</v>
      </c>
      <c r="P24" s="124" t="s">
        <v>63</v>
      </c>
      <c r="Q24" s="124" t="s">
        <v>64</v>
      </c>
      <c r="R24" s="124" t="s">
        <v>65</v>
      </c>
      <c r="S24" s="124" t="s">
        <v>66</v>
      </c>
      <c r="T24" s="124" t="s">
        <v>67</v>
      </c>
      <c r="U24" s="124" t="s">
        <v>68</v>
      </c>
      <c r="V24" s="124" t="s">
        <v>69</v>
      </c>
      <c r="W24" s="124" t="s">
        <v>70</v>
      </c>
      <c r="X24" s="124" t="s">
        <v>71</v>
      </c>
      <c r="Y24" s="124" t="s">
        <v>72</v>
      </c>
      <c r="Z24" s="124" t="s">
        <v>73</v>
      </c>
      <c r="AA24" s="124" t="s">
        <v>62</v>
      </c>
      <c r="AB24" s="124" t="s">
        <v>63</v>
      </c>
      <c r="AC24" s="124" t="s">
        <v>64</v>
      </c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</row>
    <row r="25" spans="1:64" ht="5.25" customHeight="1">
      <c r="A25" s="125"/>
      <c r="B25" s="126"/>
    </row>
    <row r="26" spans="1:64" ht="12.75" customHeight="1">
      <c r="A26" s="496" t="s">
        <v>262</v>
      </c>
      <c r="B26" s="127" t="s">
        <v>75</v>
      </c>
      <c r="C26" s="128">
        <f>SUMIF(BDadosCal!$AF:$AF,Calendário!$F$6&amp;Calendário!$A$26&amp;Calendário!$B26,BDadosCal!D:D)</f>
        <v>0</v>
      </c>
      <c r="D26" s="128">
        <f>SUMIF(BDadosCal!$AF:$AF,Calendário!$F$6&amp;Calendário!$A$26&amp;Calendário!$B26,BDadosCal!E:E)</f>
        <v>0</v>
      </c>
      <c r="E26" s="128">
        <f>SUMIF(BDadosCal!$AF:$AF,Calendário!$F$6&amp;Calendário!$A$26&amp;Calendário!$B26,BDadosCal!F:F)</f>
        <v>0</v>
      </c>
      <c r="F26" s="128">
        <f>SUMIF(BDadosCal!$AF:$AF,Calendário!$F$6&amp;Calendário!$A$26&amp;Calendário!$B26,BDadosCal!G:G)</f>
        <v>0</v>
      </c>
      <c r="G26" s="128">
        <f>SUMIF(BDadosCal!$AF:$AF,Calendário!$F$6&amp;Calendário!$A$26&amp;Calendário!$B26,BDadosCal!H:H)</f>
        <v>0</v>
      </c>
      <c r="H26" s="128">
        <f>SUMIF(BDadosCal!$AF:$AF,Calendário!$F$6&amp;Calendário!$A$26&amp;Calendário!$B26,BDadosCal!I:I)</f>
        <v>0</v>
      </c>
      <c r="I26" s="128">
        <f>SUMIF(BDadosCal!$AF:$AF,Calendário!$F$6&amp;Calendário!$A$26&amp;Calendário!$B26,BDadosCal!J:J)</f>
        <v>0</v>
      </c>
      <c r="J26" s="128">
        <f>SUMIF(BDadosCal!$AF:$AF,Calendário!$F$6&amp;Calendário!$A$26&amp;Calendário!$B26,BDadosCal!K:K)</f>
        <v>0</v>
      </c>
      <c r="K26" s="128">
        <f>SUMIF(BDadosCal!$AF:$AF,Calendário!$F$6&amp;Calendário!$A$26&amp;Calendário!$B26,BDadosCal!L:L)</f>
        <v>1</v>
      </c>
      <c r="L26" s="128">
        <f>SUMIF(BDadosCal!$AF:$AF,Calendário!$F$6&amp;Calendário!$A$26&amp;Calendário!$B26,BDadosCal!M:M)</f>
        <v>26</v>
      </c>
      <c r="M26" s="128">
        <f>SUMIF(BDadosCal!$AF:$AF,Calendário!$F$6&amp;Calendário!$A$26&amp;Calendário!$B26,BDadosCal!N:N)</f>
        <v>93</v>
      </c>
      <c r="N26" s="128">
        <f>SUMIF(BDadosCal!$AF:$AF,Calendário!$F$6&amp;Calendário!$A$26&amp;Calendário!$B26,BDadosCal!O:O)</f>
        <v>100</v>
      </c>
      <c r="O26" s="128">
        <f>SUMIF(BDadosCal!$AF:$AF,Calendário!$F$6&amp;Calendário!$A$26&amp;Calendário!$B26,BDadosCal!P:P)</f>
        <v>0</v>
      </c>
      <c r="P26" s="128">
        <f>SUMIF(BDadosCal!$AF:$AF,Calendário!$F$6&amp;Calendário!$A$26&amp;Calendário!$B26,BDadosCal!Q:Q)</f>
        <v>0</v>
      </c>
      <c r="Q26" s="128">
        <f>SUMIF(BDadosCal!$AF:$AF,Calendário!$F$6&amp;Calendário!$A$26&amp;Calendário!$B26,BDadosCal!R:R)</f>
        <v>0</v>
      </c>
      <c r="R26" s="128">
        <f>SUMIF(BDadosCal!$AF:$AF,Calendário!$F$6&amp;Calendário!$A$26&amp;Calendário!$B26,BDadosCal!S:S)</f>
        <v>0</v>
      </c>
      <c r="S26" s="128">
        <f>SUMIF(BDadosCal!$AF:$AF,Calendário!$F$6&amp;Calendário!$A$26&amp;Calendário!$B26,BDadosCal!T:T)</f>
        <v>0</v>
      </c>
      <c r="T26" s="128">
        <f>SUMIF(BDadosCal!$AF:$AF,Calendário!$F$6&amp;Calendário!$A$26&amp;Calendário!$B26,BDadosCal!U:U)</f>
        <v>0</v>
      </c>
      <c r="U26" s="128">
        <f>SUMIF(BDadosCal!$AF:$AF,Calendário!$F$6&amp;Calendário!$A$26&amp;Calendário!$B26,BDadosCal!V:V)</f>
        <v>0</v>
      </c>
      <c r="V26" s="128">
        <f>SUMIF(BDadosCal!$AF:$AF,Calendário!$F$6&amp;Calendário!$A$26&amp;Calendário!$B26,BDadosCal!W:W)</f>
        <v>0</v>
      </c>
      <c r="W26" s="128">
        <f>SUMIF(BDadosCal!$AF:$AF,Calendário!$F$6&amp;Calendário!$A$26&amp;Calendário!$B26,BDadosCal!X:X)</f>
        <v>0</v>
      </c>
      <c r="X26" s="128">
        <f>SUMIF(BDadosCal!$AF:$AF,Calendário!$F$6&amp;Calendário!$A$26&amp;Calendário!$B26,BDadosCal!Y:Y)</f>
        <v>0</v>
      </c>
      <c r="Y26" s="128">
        <f>SUMIF(BDadosCal!$AF:$AF,Calendário!$F$6&amp;Calendário!$A$26&amp;Calendário!$B26,BDadosCal!Z:Z)</f>
        <v>0</v>
      </c>
      <c r="Z26" s="128">
        <f>SUMIF(BDadosCal!$AF:$AF,Calendário!$F$6&amp;Calendário!$A$26&amp;Calendário!$B26,BDadosCal!AA:AA)</f>
        <v>0</v>
      </c>
      <c r="AA26" s="128">
        <f>SUMIF(BDadosCal!$AF:$AF,Calendário!$F$6&amp;Calendário!$A$26&amp;Calendário!$B26,BDadosCal!AB:AB)</f>
        <v>0</v>
      </c>
      <c r="AB26" s="128">
        <f>SUMIF(BDadosCal!$AF:$AF,Calendário!$F$6&amp;Calendário!$A$26&amp;Calendário!$B26,BDadosCal!AC:AC)</f>
        <v>0</v>
      </c>
      <c r="AC26" s="128">
        <f>SUMIF(BDadosCal!$AF:$AF,Calendário!$F$6&amp;Calendário!$A$26&amp;Calendário!$B26,BDadosCal!AD:AD)</f>
        <v>0</v>
      </c>
      <c r="AE26" s="129"/>
    </row>
    <row r="27" spans="1:64" ht="12.75" customHeight="1">
      <c r="A27" s="496"/>
      <c r="B27" s="127" t="s">
        <v>76</v>
      </c>
      <c r="C27" s="128">
        <f>SUMIF(BDadosCal!$AF:$AF,Calendário!$F$6&amp;Calendário!$A$26&amp;Calendário!$B27,BDadosCal!D:D)</f>
        <v>0</v>
      </c>
      <c r="D27" s="128">
        <f>SUMIF(BDadosCal!$AF:$AF,Calendário!$F$6&amp;Calendário!$A$26&amp;Calendário!$B27,BDadosCal!E:E)</f>
        <v>0</v>
      </c>
      <c r="E27" s="128">
        <f>SUMIF(BDadosCal!$AF:$AF,Calendário!$F$6&amp;Calendário!$A$26&amp;Calendário!$B27,BDadosCal!F:F)</f>
        <v>0</v>
      </c>
      <c r="F27" s="128">
        <f>SUMIF(BDadosCal!$AF:$AF,Calendário!$F$6&amp;Calendário!$A$26&amp;Calendário!$B27,BDadosCal!G:G)</f>
        <v>0</v>
      </c>
      <c r="G27" s="128">
        <f>SUMIF(BDadosCal!$AF:$AF,Calendário!$F$6&amp;Calendário!$A$26&amp;Calendário!$B27,BDadosCal!H:H)</f>
        <v>0</v>
      </c>
      <c r="H27" s="128">
        <f>SUMIF(BDadosCal!$AF:$AF,Calendário!$F$6&amp;Calendário!$A$26&amp;Calendário!$B27,BDadosCal!I:I)</f>
        <v>0</v>
      </c>
      <c r="I27" s="128">
        <f>SUMIF(BDadosCal!$AF:$AF,Calendário!$F$6&amp;Calendário!$A$26&amp;Calendário!$B27,BDadosCal!J:J)</f>
        <v>0</v>
      </c>
      <c r="J27" s="128">
        <f>SUMIF(BDadosCal!$AF:$AF,Calendário!$F$6&amp;Calendário!$A$26&amp;Calendário!$B27,BDadosCal!K:K)</f>
        <v>0</v>
      </c>
      <c r="K27" s="128">
        <f>SUMIF(BDadosCal!$AF:$AF,Calendário!$F$6&amp;Calendário!$A$26&amp;Calendário!$B27,BDadosCal!L:L)</f>
        <v>0</v>
      </c>
      <c r="L27" s="128">
        <f>SUMIF(BDadosCal!$AF:$AF,Calendário!$F$6&amp;Calendário!$A$26&amp;Calendário!$B27,BDadosCal!M:M)</f>
        <v>0</v>
      </c>
      <c r="M27" s="128">
        <f>SUMIF(BDadosCal!$AF:$AF,Calendário!$F$6&amp;Calendário!$A$26&amp;Calendário!$B27,BDadosCal!N:N)</f>
        <v>0</v>
      </c>
      <c r="N27" s="128">
        <f>SUMIF(BDadosCal!$AF:$AF,Calendário!$F$6&amp;Calendário!$A$26&amp;Calendário!$B27,BDadosCal!O:O)</f>
        <v>0</v>
      </c>
      <c r="O27" s="128">
        <f>SUMIF(BDadosCal!$AF:$AF,Calendário!$F$6&amp;Calendário!$A$26&amp;Calendário!$B27,BDadosCal!P:P)</f>
        <v>0</v>
      </c>
      <c r="P27" s="128">
        <f>SUMIF(BDadosCal!$AF:$AF,Calendário!$F$6&amp;Calendário!$A$26&amp;Calendário!$B27,BDadosCal!Q:Q)</f>
        <v>0</v>
      </c>
      <c r="Q27" s="128">
        <f>SUMIF(BDadosCal!$AF:$AF,Calendário!$F$6&amp;Calendário!$A$26&amp;Calendário!$B27,BDadosCal!R:R)</f>
        <v>11</v>
      </c>
      <c r="R27" s="128">
        <f>SUMIF(BDadosCal!$AF:$AF,Calendário!$F$6&amp;Calendário!$A$26&amp;Calendário!$B27,BDadosCal!S:S)</f>
        <v>63</v>
      </c>
      <c r="S27" s="128">
        <f>SUMIF(BDadosCal!$AF:$AF,Calendário!$F$6&amp;Calendário!$A$26&amp;Calendário!$B27,BDadosCal!T:T)</f>
        <v>99</v>
      </c>
      <c r="T27" s="128">
        <f>SUMIF(BDadosCal!$AF:$AF,Calendário!$F$6&amp;Calendário!$A$26&amp;Calendário!$B27,BDadosCal!U:U)</f>
        <v>100</v>
      </c>
      <c r="U27" s="128">
        <f>SUMIF(BDadosCal!$AF:$AF,Calendário!$F$6&amp;Calendário!$A$26&amp;Calendário!$B27,BDadosCal!V:V)</f>
        <v>0</v>
      </c>
      <c r="V27" s="128">
        <f>SUMIF(BDadosCal!$AF:$AF,Calendário!$F$6&amp;Calendário!$A$26&amp;Calendário!$B27,BDadosCal!W:W)</f>
        <v>0</v>
      </c>
      <c r="W27" s="128">
        <f>SUMIF(BDadosCal!$AF:$AF,Calendário!$F$6&amp;Calendário!$A$26&amp;Calendário!$B27,BDadosCal!X:X)</f>
        <v>0</v>
      </c>
      <c r="X27" s="128">
        <f>SUMIF(BDadosCal!$AF:$AF,Calendário!$F$6&amp;Calendário!$A$26&amp;Calendário!$B27,BDadosCal!Y:Y)</f>
        <v>0</v>
      </c>
      <c r="Y27" s="128">
        <f>SUMIF(BDadosCal!$AF:$AF,Calendário!$F$6&amp;Calendário!$A$26&amp;Calendário!$B27,BDadosCal!Z:Z)</f>
        <v>0</v>
      </c>
      <c r="Z27" s="128">
        <f>SUMIF(BDadosCal!$AF:$AF,Calendário!$F$6&amp;Calendário!$A$26&amp;Calendário!$B27,BDadosCal!AA:AA)</f>
        <v>0</v>
      </c>
      <c r="AA27" s="128">
        <f>SUMIF(BDadosCal!$AF:$AF,Calendário!$F$6&amp;Calendário!$A$26&amp;Calendário!$B27,BDadosCal!AB:AB)</f>
        <v>0</v>
      </c>
      <c r="AB27" s="128">
        <f>SUMIF(BDadosCal!$AF:$AF,Calendário!$F$6&amp;Calendário!$A$26&amp;Calendário!$B27,BDadosCal!AC:AC)</f>
        <v>0</v>
      </c>
      <c r="AC27" s="128">
        <f>SUMIF(BDadosCal!$AF:$AF,Calendário!$F$6&amp;Calendário!$A$26&amp;Calendário!$B27,BDadosCal!AD:AD)</f>
        <v>0</v>
      </c>
      <c r="AE27" s="129"/>
    </row>
    <row r="28" spans="1:64" ht="12.75" customHeight="1">
      <c r="A28" s="496"/>
      <c r="B28" s="127" t="s">
        <v>77</v>
      </c>
      <c r="C28" s="128">
        <f>SUMIF(BDadosCal!$AF:$AF,Calendário!$F$6&amp;Calendário!$A$26&amp;Calendário!$B28,BDadosCal!D:D)</f>
        <v>0</v>
      </c>
      <c r="D28" s="128">
        <f>SUMIF(BDadosCal!$AF:$AF,Calendário!$F$6&amp;Calendário!$A$26&amp;Calendário!$B28,BDadosCal!E:E)</f>
        <v>0</v>
      </c>
      <c r="E28" s="128">
        <f>SUMIF(BDadosCal!$AF:$AF,Calendário!$F$6&amp;Calendário!$A$26&amp;Calendário!$B28,BDadosCal!F:F)</f>
        <v>0</v>
      </c>
      <c r="F28" s="128">
        <f>SUMIF(BDadosCal!$AF:$AF,Calendário!$F$6&amp;Calendário!$A$26&amp;Calendário!$B28,BDadosCal!G:G)</f>
        <v>0</v>
      </c>
      <c r="G28" s="128">
        <f>SUMIF(BDadosCal!$AF:$AF,Calendário!$F$6&amp;Calendário!$A$26&amp;Calendário!$B28,BDadosCal!H:H)</f>
        <v>0</v>
      </c>
      <c r="H28" s="128">
        <f>SUMIF(BDadosCal!$AF:$AF,Calendário!$F$6&amp;Calendário!$A$26&amp;Calendário!$B28,BDadosCal!I:I)</f>
        <v>0</v>
      </c>
      <c r="I28" s="128">
        <f>SUMIF(BDadosCal!$AF:$AF,Calendário!$F$6&amp;Calendário!$A$26&amp;Calendário!$B28,BDadosCal!J:J)</f>
        <v>0</v>
      </c>
      <c r="J28" s="128">
        <f>SUMIF(BDadosCal!$AF:$AF,Calendário!$F$6&amp;Calendário!$A$26&amp;Calendário!$B28,BDadosCal!K:K)</f>
        <v>0</v>
      </c>
      <c r="K28" s="128">
        <f>SUMIF(BDadosCal!$AF:$AF,Calendário!$F$6&amp;Calendário!$A$26&amp;Calendário!$B28,BDadosCal!L:L)</f>
        <v>1</v>
      </c>
      <c r="L28" s="128">
        <f>SUMIF(BDadosCal!$AF:$AF,Calendário!$F$6&amp;Calendário!$A$26&amp;Calendário!$B28,BDadosCal!M:M)</f>
        <v>2</v>
      </c>
      <c r="M28" s="128">
        <f>SUMIF(BDadosCal!$AF:$AF,Calendário!$F$6&amp;Calendário!$A$26&amp;Calendário!$B28,BDadosCal!N:N)</f>
        <v>2</v>
      </c>
      <c r="N28" s="128">
        <f>SUMIF(BDadosCal!$AF:$AF,Calendário!$F$6&amp;Calendário!$A$26&amp;Calendário!$B28,BDadosCal!O:O)</f>
        <v>3</v>
      </c>
      <c r="O28" s="128">
        <f>SUMIF(BDadosCal!$AF:$AF,Calendário!$F$6&amp;Calendário!$A$26&amp;Calendário!$B28,BDadosCal!P:P)</f>
        <v>8</v>
      </c>
      <c r="P28" s="128">
        <f>SUMIF(BDadosCal!$AF:$AF,Calendário!$F$6&amp;Calendário!$A$26&amp;Calendário!$B28,BDadosCal!Q:Q)</f>
        <v>8</v>
      </c>
      <c r="Q28" s="128">
        <f>SUMIF(BDadosCal!$AF:$AF,Calendário!$F$6&amp;Calendário!$A$26&amp;Calendário!$B28,BDadosCal!R:R)</f>
        <v>8</v>
      </c>
      <c r="R28" s="128">
        <f>SUMIF(BDadosCal!$AF:$AF,Calendário!$F$6&amp;Calendário!$A$26&amp;Calendário!$B28,BDadosCal!S:S)</f>
        <v>22</v>
      </c>
      <c r="S28" s="128">
        <f>SUMIF(BDadosCal!$AF:$AF,Calendário!$F$6&amp;Calendário!$A$26&amp;Calendário!$B28,BDadosCal!T:T)</f>
        <v>37</v>
      </c>
      <c r="T28" s="128">
        <f>SUMIF(BDadosCal!$AF:$AF,Calendário!$F$6&amp;Calendário!$A$26&amp;Calendário!$B28,BDadosCal!U:U)</f>
        <v>47</v>
      </c>
      <c r="U28" s="128">
        <f>SUMIF(BDadosCal!$AF:$AF,Calendário!$F$6&amp;Calendário!$A$26&amp;Calendário!$B28,BDadosCal!V:V)</f>
        <v>56</v>
      </c>
      <c r="V28" s="128">
        <f>SUMIF(BDadosCal!$AF:$AF,Calendário!$F$6&amp;Calendário!$A$26&amp;Calendário!$B28,BDadosCal!W:W)</f>
        <v>59</v>
      </c>
      <c r="W28" s="128">
        <f>SUMIF(BDadosCal!$AF:$AF,Calendário!$F$6&amp;Calendário!$A$26&amp;Calendário!$B28,BDadosCal!X:X)</f>
        <v>64.400000000000006</v>
      </c>
      <c r="X28" s="128">
        <f>SUMIF(BDadosCal!$AF:$AF,Calendário!$F$6&amp;Calendário!$A$26&amp;Calendário!$B28,BDadosCal!Y:Y)</f>
        <v>71.7</v>
      </c>
      <c r="Y28" s="128">
        <f>SUMIF(BDadosCal!$AF:$AF,Calendário!$F$6&amp;Calendário!$A$26&amp;Calendário!$B28,BDadosCal!Z:Z)</f>
        <v>77.8</v>
      </c>
      <c r="Z28" s="128">
        <f>SUMIF(BDadosCal!$AF:$AF,Calendário!$F$6&amp;Calendário!$A$26&amp;Calendário!$B28,BDadosCal!AA:AA)</f>
        <v>81.400000000000006</v>
      </c>
      <c r="AA28" s="128">
        <f>SUMIF(BDadosCal!$AF:$AF,Calendário!$F$6&amp;Calendário!$A$26&amp;Calendário!$B28,BDadosCal!AB:AB)</f>
        <v>86.4</v>
      </c>
      <c r="AB28" s="128">
        <f>SUMIF(BDadosCal!$AF:$AF,Calendário!$F$6&amp;Calendário!$A$26&amp;Calendário!$B28,BDadosCal!AC:AC)</f>
        <v>85.5</v>
      </c>
      <c r="AC28" s="128">
        <f>SUMIF(BDadosCal!$AF:$AF,Calendário!$F$6&amp;Calendário!$A$26&amp;Calendário!$B28,BDadosCal!AD:AD)</f>
        <v>0</v>
      </c>
      <c r="AE28" s="129"/>
    </row>
    <row r="29" spans="1:64" ht="5.25" customHeight="1">
      <c r="A29" s="125"/>
      <c r="B29" s="126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</row>
    <row r="30" spans="1:64" ht="12.75" customHeight="1">
      <c r="A30" s="119"/>
      <c r="B30" s="120"/>
      <c r="C30" s="499">
        <v>2021</v>
      </c>
      <c r="D30" s="499"/>
      <c r="E30" s="499"/>
      <c r="F30" s="499"/>
      <c r="G30" s="499"/>
      <c r="H30" s="499"/>
      <c r="I30" s="499"/>
      <c r="J30" s="499"/>
      <c r="K30" s="499">
        <v>2022</v>
      </c>
      <c r="L30" s="499"/>
      <c r="M30" s="499"/>
      <c r="N30" s="499"/>
      <c r="O30" s="499"/>
      <c r="P30" s="499"/>
      <c r="Q30" s="499"/>
      <c r="R30" s="499"/>
      <c r="S30" s="499"/>
      <c r="T30" s="499"/>
      <c r="U30" s="499"/>
      <c r="V30" s="499"/>
      <c r="W30" s="500">
        <f>K30+1</f>
        <v>2023</v>
      </c>
      <c r="X30" s="500"/>
      <c r="Y30" s="500"/>
      <c r="Z30" s="500"/>
      <c r="AA30" s="500"/>
      <c r="AB30" s="500"/>
      <c r="AC30" s="500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</row>
    <row r="31" spans="1:64" ht="12.75" customHeight="1">
      <c r="A31" s="122" t="s">
        <v>61</v>
      </c>
      <c r="B31" s="123"/>
      <c r="C31" s="124" t="s">
        <v>62</v>
      </c>
      <c r="D31" s="124" t="s">
        <v>63</v>
      </c>
      <c r="E31" s="124" t="s">
        <v>64</v>
      </c>
      <c r="F31" s="124" t="s">
        <v>65</v>
      </c>
      <c r="G31" s="124" t="s">
        <v>66</v>
      </c>
      <c r="H31" s="124" t="s">
        <v>67</v>
      </c>
      <c r="I31" s="124" t="s">
        <v>68</v>
      </c>
      <c r="J31" s="124" t="s">
        <v>69</v>
      </c>
      <c r="K31" s="124" t="s">
        <v>70</v>
      </c>
      <c r="L31" s="124" t="s">
        <v>71</v>
      </c>
      <c r="M31" s="124" t="s">
        <v>72</v>
      </c>
      <c r="N31" s="124" t="s">
        <v>73</v>
      </c>
      <c r="O31" s="124" t="s">
        <v>62</v>
      </c>
      <c r="P31" s="124" t="s">
        <v>63</v>
      </c>
      <c r="Q31" s="124" t="s">
        <v>64</v>
      </c>
      <c r="R31" s="124" t="s">
        <v>65</v>
      </c>
      <c r="S31" s="124" t="s">
        <v>66</v>
      </c>
      <c r="T31" s="124" t="s">
        <v>67</v>
      </c>
      <c r="U31" s="124" t="s">
        <v>68</v>
      </c>
      <c r="V31" s="124" t="s">
        <v>69</v>
      </c>
      <c r="W31" s="124" t="s">
        <v>70</v>
      </c>
      <c r="X31" s="124" t="s">
        <v>71</v>
      </c>
      <c r="Y31" s="124" t="s">
        <v>72</v>
      </c>
      <c r="Z31" s="124" t="s">
        <v>73</v>
      </c>
      <c r="AA31" s="124" t="s">
        <v>62</v>
      </c>
      <c r="AB31" s="124" t="s">
        <v>63</v>
      </c>
      <c r="AC31" s="124" t="s">
        <v>64</v>
      </c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</row>
    <row r="32" spans="1:64" ht="5.25" customHeight="1">
      <c r="A32" s="125"/>
      <c r="B32" s="126"/>
    </row>
    <row r="33" spans="1:64" ht="12.75" customHeight="1">
      <c r="A33" s="496" t="s">
        <v>74</v>
      </c>
      <c r="B33" s="127" t="s">
        <v>75</v>
      </c>
      <c r="C33" s="128">
        <f>SUMIF(BDadosCal!$AF:$AF,Calendário!$F$6&amp;Calendário!$A$33&amp;Calendário!$B33,BDadosCal!D:D)</f>
        <v>0</v>
      </c>
      <c r="D33" s="128">
        <f>SUMIF(BDadosCal!$AF:$AF,Calendário!$F$6&amp;Calendário!$A$33&amp;Calendário!$B33,BDadosCal!E:E)</f>
        <v>0</v>
      </c>
      <c r="E33" s="128">
        <f>SUMIF(BDadosCal!$AF:$AF,Calendário!$F$6&amp;Calendário!$A$33&amp;Calendário!$B33,BDadosCal!F:F)</f>
        <v>0</v>
      </c>
      <c r="F33" s="128">
        <f>SUMIF(BDadosCal!$AF:$AF,Calendário!$F$6&amp;Calendário!$A$33&amp;Calendário!$B33,BDadosCal!G:G)</f>
        <v>0</v>
      </c>
      <c r="G33" s="128">
        <f>SUMIF(BDadosCal!$AF:$AF,Calendário!$F$6&amp;Calendário!$A$33&amp;Calendário!$B33,BDadosCal!H:H)</f>
        <v>0</v>
      </c>
      <c r="H33" s="128">
        <f>SUMIF(BDadosCal!$AF:$AF,Calendário!$F$6&amp;Calendário!$A$33&amp;Calendário!$B33,BDadosCal!I:I)</f>
        <v>0</v>
      </c>
      <c r="I33" s="128">
        <f>SUMIF(BDadosCal!$AF:$AF,Calendário!$F$6&amp;Calendário!$A$33&amp;Calendário!$B33,BDadosCal!J:J)</f>
        <v>0</v>
      </c>
      <c r="J33" s="128">
        <f>SUMIF(BDadosCal!$AF:$AF,Calendário!$F$6&amp;Calendário!$A$33&amp;Calendário!$B33,BDadosCal!K:K)</f>
        <v>0</v>
      </c>
      <c r="K33" s="128">
        <f>SUMIF(BDadosCal!$AF:$AF,Calendário!$F$6&amp;Calendário!$A$33&amp;Calendário!$B33,BDadosCal!L:L)</f>
        <v>5</v>
      </c>
      <c r="L33" s="128">
        <f>SUMIF(BDadosCal!$AF:$AF,Calendário!$F$6&amp;Calendário!$A$33&amp;Calendário!$B33,BDadosCal!M:M)</f>
        <v>36</v>
      </c>
      <c r="M33" s="128">
        <f>SUMIF(BDadosCal!$AF:$AF,Calendário!$F$6&amp;Calendário!$A$33&amp;Calendário!$B33,BDadosCal!N:N)</f>
        <v>97</v>
      </c>
      <c r="N33" s="128">
        <f>SUMIF(BDadosCal!$AF:$AF,Calendário!$F$6&amp;Calendário!$A$33&amp;Calendário!$B33,BDadosCal!O:O)</f>
        <v>100</v>
      </c>
      <c r="O33" s="128">
        <f>SUMIF(BDadosCal!$AF:$AF,Calendário!$F$6&amp;Calendário!$A$33&amp;Calendário!$B33,BDadosCal!P:P)</f>
        <v>0</v>
      </c>
      <c r="P33" s="128">
        <f>SUMIF(BDadosCal!$AF:$AF,Calendário!$F$6&amp;Calendário!$A$33&amp;Calendário!$B33,BDadosCal!Q:Q)</f>
        <v>0</v>
      </c>
      <c r="Q33" s="128">
        <f>SUMIF(BDadosCal!$AF:$AF,Calendário!$F$6&amp;Calendário!$A$33&amp;Calendário!$B33,BDadosCal!R:R)</f>
        <v>0</v>
      </c>
      <c r="R33" s="128">
        <f>SUMIF(BDadosCal!$AF:$AF,Calendário!$F$6&amp;Calendário!$A$33&amp;Calendário!$B33,BDadosCal!S:S)</f>
        <v>0</v>
      </c>
      <c r="S33" s="128">
        <f>SUMIF(BDadosCal!$AF:$AF,Calendário!$F$6&amp;Calendário!$A$33&amp;Calendário!$B33,BDadosCal!T:T)</f>
        <v>0</v>
      </c>
      <c r="T33" s="128">
        <f>SUMIF(BDadosCal!$AF:$AF,Calendário!$F$6&amp;Calendário!$A$33&amp;Calendário!$B33,BDadosCal!U:U)</f>
        <v>0</v>
      </c>
      <c r="U33" s="128">
        <f>SUMIF(BDadosCal!$AF:$AF,Calendário!$F$6&amp;Calendário!$A$33&amp;Calendário!$B33,BDadosCal!V:V)</f>
        <v>0</v>
      </c>
      <c r="V33" s="128">
        <f>SUMIF(BDadosCal!$AF:$AF,Calendário!$F$6&amp;Calendário!$A$33&amp;Calendário!$B33,BDadosCal!W:W)</f>
        <v>0</v>
      </c>
      <c r="W33" s="128">
        <f>SUMIF(BDadosCal!$AF:$AF,Calendário!$F$6&amp;Calendário!$A$33&amp;Calendário!$B33,BDadosCal!X:X)</f>
        <v>0</v>
      </c>
      <c r="X33" s="128">
        <f>SUMIF(BDadosCal!$AF:$AF,Calendário!$F$6&amp;Calendário!$A$33&amp;Calendário!$B33,BDadosCal!Y:Y)</f>
        <v>0</v>
      </c>
      <c r="Y33" s="128">
        <f>SUMIF(BDadosCal!$AF:$AF,Calendário!$F$6&amp;Calendário!$A$33&amp;Calendário!$B33,BDadosCal!Z:Z)</f>
        <v>0</v>
      </c>
      <c r="Z33" s="128">
        <f>SUMIF(BDadosCal!$AF:$AF,Calendário!$F$6&amp;Calendário!$A$33&amp;Calendário!$B33,BDadosCal!AA:AA)</f>
        <v>0</v>
      </c>
      <c r="AA33" s="128">
        <f>SUMIF(BDadosCal!$AF:$AF,Calendário!$F$6&amp;Calendário!$A$33&amp;Calendário!$B33,BDadosCal!AB:AB)</f>
        <v>0</v>
      </c>
      <c r="AB33" s="128">
        <f>SUMIF(BDadosCal!$AF:$AF,Calendário!$F$6&amp;Calendário!$A$33&amp;Calendário!$B33,BDadosCal!AC:AC)</f>
        <v>0</v>
      </c>
      <c r="AC33" s="128">
        <f>SUMIF(BDadosCal!$AF:$AF,Calendário!$F$6&amp;Calendário!$A$33&amp;Calendário!$B33,BDadosCal!AD:AD)</f>
        <v>0</v>
      </c>
      <c r="AE33" s="129"/>
    </row>
    <row r="34" spans="1:64" ht="12.75" customHeight="1">
      <c r="A34" s="496"/>
      <c r="B34" s="127" t="s">
        <v>76</v>
      </c>
      <c r="C34" s="128">
        <f>SUMIF(BDadosCal!$AF:$AF,Calendário!$F$6&amp;Calendário!$A$33&amp;Calendário!$B34,BDadosCal!D:D)</f>
        <v>0</v>
      </c>
      <c r="D34" s="128">
        <f>SUMIF(BDadosCal!$AF:$AF,Calendário!$F$6&amp;Calendário!$A$33&amp;Calendário!$B34,BDadosCal!E:E)</f>
        <v>0</v>
      </c>
      <c r="E34" s="128">
        <f>SUMIF(BDadosCal!$AF:$AF,Calendário!$F$6&amp;Calendário!$A$33&amp;Calendário!$B34,BDadosCal!F:F)</f>
        <v>0</v>
      </c>
      <c r="F34" s="128">
        <f>SUMIF(BDadosCal!$AF:$AF,Calendário!$F$6&amp;Calendário!$A$33&amp;Calendário!$B34,BDadosCal!G:G)</f>
        <v>0</v>
      </c>
      <c r="G34" s="128">
        <f>SUMIF(BDadosCal!$AF:$AF,Calendário!$F$6&amp;Calendário!$A$33&amp;Calendário!$B34,BDadosCal!H:H)</f>
        <v>0</v>
      </c>
      <c r="H34" s="128">
        <f>SUMIF(BDadosCal!$AF:$AF,Calendário!$F$6&amp;Calendário!$A$33&amp;Calendário!$B34,BDadosCal!I:I)</f>
        <v>0</v>
      </c>
      <c r="I34" s="128">
        <f>SUMIF(BDadosCal!$AF:$AF,Calendário!$F$6&amp;Calendário!$A$33&amp;Calendário!$B34,BDadosCal!J:J)</f>
        <v>0</v>
      </c>
      <c r="J34" s="128">
        <f>SUMIF(BDadosCal!$AF:$AF,Calendário!$F$6&amp;Calendário!$A$33&amp;Calendário!$B34,BDadosCal!K:K)</f>
        <v>0</v>
      </c>
      <c r="K34" s="128">
        <f>SUMIF(BDadosCal!$AF:$AF,Calendário!$F$6&amp;Calendário!$A$33&amp;Calendário!$B34,BDadosCal!L:L)</f>
        <v>0</v>
      </c>
      <c r="L34" s="128">
        <f>SUMIF(BDadosCal!$AF:$AF,Calendário!$F$6&amp;Calendário!$A$33&amp;Calendário!$B34,BDadosCal!M:M)</f>
        <v>0</v>
      </c>
      <c r="M34" s="128">
        <f>SUMIF(BDadosCal!$AF:$AF,Calendário!$F$6&amp;Calendário!$A$33&amp;Calendário!$B34,BDadosCal!N:N)</f>
        <v>0</v>
      </c>
      <c r="N34" s="128">
        <f>SUMIF(BDadosCal!$AF:$AF,Calendário!$F$6&amp;Calendário!$A$33&amp;Calendário!$B34,BDadosCal!O:O)</f>
        <v>0</v>
      </c>
      <c r="O34" s="128">
        <f>SUMIF(BDadosCal!$AF:$AF,Calendário!$F$6&amp;Calendário!$A$33&amp;Calendário!$B34,BDadosCal!P:P)</f>
        <v>0</v>
      </c>
      <c r="P34" s="128">
        <f>SUMIF(BDadosCal!$AF:$AF,Calendário!$F$6&amp;Calendário!$A$33&amp;Calendário!$B34,BDadosCal!Q:Q)</f>
        <v>6</v>
      </c>
      <c r="Q34" s="128">
        <f>SUMIF(BDadosCal!$AF:$AF,Calendário!$F$6&amp;Calendário!$A$33&amp;Calendário!$B34,BDadosCal!R:R)</f>
        <v>45</v>
      </c>
      <c r="R34" s="128">
        <f>SUMIF(BDadosCal!$AF:$AF,Calendário!$F$6&amp;Calendário!$A$33&amp;Calendário!$B34,BDadosCal!S:S)</f>
        <v>84</v>
      </c>
      <c r="S34" s="128">
        <f>SUMIF(BDadosCal!$AF:$AF,Calendário!$F$6&amp;Calendário!$A$33&amp;Calendário!$B34,BDadosCal!T:T)</f>
        <v>100</v>
      </c>
      <c r="T34" s="128">
        <f>SUMIF(BDadosCal!$AF:$AF,Calendário!$F$6&amp;Calendário!$A$33&amp;Calendário!$B34,BDadosCal!U:U)</f>
        <v>0</v>
      </c>
      <c r="U34" s="128">
        <f>SUMIF(BDadosCal!$AF:$AF,Calendário!$F$6&amp;Calendário!$A$33&amp;Calendário!$B34,BDadosCal!V:V)</f>
        <v>0</v>
      </c>
      <c r="V34" s="128">
        <f>SUMIF(BDadosCal!$AF:$AF,Calendário!$F$6&amp;Calendário!$A$33&amp;Calendário!$B34,BDadosCal!W:W)</f>
        <v>0</v>
      </c>
      <c r="W34" s="128">
        <f>SUMIF(BDadosCal!$AF:$AF,Calendário!$F$6&amp;Calendário!$A$33&amp;Calendário!$B34,BDadosCal!X:X)</f>
        <v>0</v>
      </c>
      <c r="X34" s="128">
        <f>SUMIF(BDadosCal!$AF:$AF,Calendário!$F$6&amp;Calendário!$A$33&amp;Calendário!$B34,BDadosCal!Y:Y)</f>
        <v>0</v>
      </c>
      <c r="Y34" s="128">
        <f>SUMIF(BDadosCal!$AF:$AF,Calendário!$F$6&amp;Calendário!$A$33&amp;Calendário!$B34,BDadosCal!Z:Z)</f>
        <v>0</v>
      </c>
      <c r="Z34" s="128">
        <f>SUMIF(BDadosCal!$AF:$AF,Calendário!$F$6&amp;Calendário!$A$33&amp;Calendário!$B34,BDadosCal!AA:AA)</f>
        <v>0</v>
      </c>
      <c r="AA34" s="128">
        <f>SUMIF(BDadosCal!$AF:$AF,Calendário!$F$6&amp;Calendário!$A$33&amp;Calendário!$B34,BDadosCal!AB:AB)</f>
        <v>0</v>
      </c>
      <c r="AB34" s="128">
        <f>SUMIF(BDadosCal!$AF:$AF,Calendário!$F$6&amp;Calendário!$A$33&amp;Calendário!$B34,BDadosCal!AC:AC)</f>
        <v>0</v>
      </c>
      <c r="AC34" s="128">
        <f>SUMIF(BDadosCal!$AF:$AF,Calendário!$F$6&amp;Calendário!$A$33&amp;Calendário!$B34,BDadosCal!AD:AD)</f>
        <v>0</v>
      </c>
      <c r="AE34" s="129"/>
    </row>
    <row r="35" spans="1:64" ht="12.75" customHeight="1">
      <c r="A35" s="496"/>
      <c r="B35" s="127" t="s">
        <v>77</v>
      </c>
      <c r="C35" s="128">
        <f>SUMIF(BDadosCal!$AF:$AF,Calendário!$F$6&amp;Calendário!$A$33&amp;Calendário!$B35,BDadosCal!D:D)</f>
        <v>0</v>
      </c>
      <c r="D35" s="128">
        <f>SUMIF(BDadosCal!$AF:$AF,Calendário!$F$6&amp;Calendário!$A$33&amp;Calendário!$B35,BDadosCal!E:E)</f>
        <v>0</v>
      </c>
      <c r="E35" s="128">
        <f>SUMIF(BDadosCal!$AF:$AF,Calendário!$F$6&amp;Calendário!$A$33&amp;Calendário!$B35,BDadosCal!F:F)</f>
        <v>0</v>
      </c>
      <c r="F35" s="128">
        <f>SUMIF(BDadosCal!$AF:$AF,Calendário!$F$6&amp;Calendário!$A$33&amp;Calendário!$B35,BDadosCal!G:G)</f>
        <v>0</v>
      </c>
      <c r="G35" s="128">
        <f>SUMIF(BDadosCal!$AF:$AF,Calendário!$F$6&amp;Calendário!$A$33&amp;Calendário!$B35,BDadosCal!H:H)</f>
        <v>0</v>
      </c>
      <c r="H35" s="128">
        <f>SUMIF(BDadosCal!$AF:$AF,Calendário!$F$6&amp;Calendário!$A$33&amp;Calendário!$B35,BDadosCal!I:I)</f>
        <v>0</v>
      </c>
      <c r="I35" s="128">
        <f>SUMIF(BDadosCal!$AF:$AF,Calendário!$F$6&amp;Calendário!$A$33&amp;Calendário!$B35,BDadosCal!J:J)</f>
        <v>0</v>
      </c>
      <c r="J35" s="128">
        <f>SUMIF(BDadosCal!$AF:$AF,Calendário!$F$6&amp;Calendário!$A$33&amp;Calendário!$B35,BDadosCal!K:K)</f>
        <v>3</v>
      </c>
      <c r="K35" s="128">
        <f>SUMIF(BDadosCal!$AF:$AF,Calendário!$F$6&amp;Calendário!$A$33&amp;Calendário!$B35,BDadosCal!L:L)</f>
        <v>3</v>
      </c>
      <c r="L35" s="128">
        <f>SUMIF(BDadosCal!$AF:$AF,Calendário!$F$6&amp;Calendário!$A$33&amp;Calendário!$B35,BDadosCal!M:M)</f>
        <v>3</v>
      </c>
      <c r="M35" s="128">
        <f>SUMIF(BDadosCal!$AF:$AF,Calendário!$F$6&amp;Calendário!$A$33&amp;Calendário!$B35,BDadosCal!N:N)</f>
        <v>3</v>
      </c>
      <c r="N35" s="128">
        <f>SUMIF(BDadosCal!$AF:$AF,Calendário!$F$6&amp;Calendário!$A$33&amp;Calendário!$B35,BDadosCal!O:O)</f>
        <v>5</v>
      </c>
      <c r="O35" s="128">
        <f>SUMIF(BDadosCal!$AF:$AF,Calendário!$F$6&amp;Calendário!$A$33&amp;Calendário!$B35,BDadosCal!P:P)</f>
        <v>5</v>
      </c>
      <c r="P35" s="128">
        <f>SUMIF(BDadosCal!$AF:$AF,Calendário!$F$6&amp;Calendário!$A$33&amp;Calendário!$B35,BDadosCal!Q:Q)</f>
        <v>6</v>
      </c>
      <c r="Q35" s="128">
        <f>SUMIF(BDadosCal!$AF:$AF,Calendário!$F$6&amp;Calendário!$A$33&amp;Calendário!$B35,BDadosCal!R:R)</f>
        <v>21</v>
      </c>
      <c r="R35" s="128">
        <f>SUMIF(BDadosCal!$AF:$AF,Calendário!$F$6&amp;Calendário!$A$33&amp;Calendário!$B35,BDadosCal!S:S)</f>
        <v>35</v>
      </c>
      <c r="S35" s="128">
        <f>SUMIF(BDadosCal!$AF:$AF,Calendário!$F$6&amp;Calendário!$A$33&amp;Calendário!$B35,BDadosCal!T:T)</f>
        <v>48</v>
      </c>
      <c r="T35" s="128">
        <f>SUMIF(BDadosCal!$AF:$AF,Calendário!$F$6&amp;Calendário!$A$33&amp;Calendário!$B35,BDadosCal!U:U)</f>
        <v>58</v>
      </c>
      <c r="U35" s="128">
        <f>SUMIF(BDadosCal!$AF:$AF,Calendário!$F$6&amp;Calendário!$A$33&amp;Calendário!$B35,BDadosCal!V:V)</f>
        <v>67</v>
      </c>
      <c r="V35" s="128">
        <f>SUMIF(BDadosCal!$AF:$AF,Calendário!$F$6&amp;Calendário!$A$33&amp;Calendário!$B35,BDadosCal!W:W)</f>
        <v>73</v>
      </c>
      <c r="W35" s="128">
        <f>SUMIF(BDadosCal!$AF:$AF,Calendário!$F$6&amp;Calendário!$A$33&amp;Calendário!$B35,BDadosCal!X:X)</f>
        <v>80</v>
      </c>
      <c r="X35" s="128">
        <f>SUMIF(BDadosCal!$AF:$AF,Calendário!$F$6&amp;Calendário!$A$33&amp;Calendário!$B35,BDadosCal!Y:Y)</f>
        <v>85</v>
      </c>
      <c r="Y35" s="128">
        <f>SUMIF(BDadosCal!$AF:$AF,Calendário!$F$6&amp;Calendário!$A$33&amp;Calendário!$B35,BDadosCal!Z:Z)</f>
        <v>90</v>
      </c>
      <c r="Z35" s="128">
        <f>SUMIF(BDadosCal!$AF:$AF,Calendário!$F$6&amp;Calendário!$A$33&amp;Calendário!$B35,BDadosCal!AA:AA)</f>
        <v>91</v>
      </c>
      <c r="AA35" s="128">
        <f>SUMIF(BDadosCal!$AF:$AF,Calendário!$F$6&amp;Calendário!$A$33&amp;Calendário!$B35,BDadosCal!AB:AB)</f>
        <v>96</v>
      </c>
      <c r="AB35" s="128">
        <f>SUMIF(BDadosCal!$AF:$AF,Calendário!$F$6&amp;Calendário!$A$33&amp;Calendário!$B35,BDadosCal!AC:AC)</f>
        <v>0</v>
      </c>
      <c r="AC35" s="128">
        <f>SUMIF(BDadosCal!$AF:$AF,Calendário!$F$6&amp;Calendário!$A$33&amp;Calendário!$B35,BDadosCal!AD:AD)</f>
        <v>0</v>
      </c>
      <c r="AE35" s="129"/>
    </row>
    <row r="36" spans="1:64" ht="5.25" customHeight="1">
      <c r="A36" s="125"/>
      <c r="B36" s="126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</row>
    <row r="37" spans="1:64" ht="12.75" customHeight="1">
      <c r="A37" s="119"/>
      <c r="B37" s="120"/>
      <c r="C37" s="499">
        <f>K37-1</f>
        <v>2020</v>
      </c>
      <c r="D37" s="499"/>
      <c r="E37" s="499"/>
      <c r="F37" s="499"/>
      <c r="G37" s="499"/>
      <c r="H37" s="499"/>
      <c r="I37" s="499"/>
      <c r="J37" s="499"/>
      <c r="K37" s="499">
        <v>2021</v>
      </c>
      <c r="L37" s="499"/>
      <c r="M37" s="499"/>
      <c r="N37" s="499"/>
      <c r="O37" s="499"/>
      <c r="P37" s="499"/>
      <c r="Q37" s="499"/>
      <c r="R37" s="499"/>
      <c r="S37" s="499"/>
      <c r="T37" s="499"/>
      <c r="U37" s="499"/>
      <c r="V37" s="499"/>
      <c r="W37" s="499">
        <f>K37+1</f>
        <v>2022</v>
      </c>
      <c r="X37" s="499"/>
      <c r="Y37" s="499"/>
      <c r="Z37" s="499"/>
      <c r="AA37" s="499"/>
      <c r="AB37" s="499"/>
      <c r="AC37" s="499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</row>
    <row r="38" spans="1:64" ht="12.75" customHeight="1">
      <c r="A38" s="122" t="s">
        <v>61</v>
      </c>
      <c r="B38" s="123"/>
      <c r="C38" s="124" t="s">
        <v>62</v>
      </c>
      <c r="D38" s="124" t="s">
        <v>63</v>
      </c>
      <c r="E38" s="124" t="s">
        <v>64</v>
      </c>
      <c r="F38" s="124" t="s">
        <v>65</v>
      </c>
      <c r="G38" s="124" t="s">
        <v>66</v>
      </c>
      <c r="H38" s="124" t="s">
        <v>67</v>
      </c>
      <c r="I38" s="124" t="s">
        <v>68</v>
      </c>
      <c r="J38" s="124" t="s">
        <v>69</v>
      </c>
      <c r="K38" s="124" t="s">
        <v>70</v>
      </c>
      <c r="L38" s="124" t="s">
        <v>71</v>
      </c>
      <c r="M38" s="124" t="s">
        <v>72</v>
      </c>
      <c r="N38" s="124" t="s">
        <v>73</v>
      </c>
      <c r="O38" s="124" t="s">
        <v>62</v>
      </c>
      <c r="P38" s="124" t="s">
        <v>63</v>
      </c>
      <c r="Q38" s="124" t="s">
        <v>64</v>
      </c>
      <c r="R38" s="124" t="s">
        <v>65</v>
      </c>
      <c r="S38" s="124" t="s">
        <v>66</v>
      </c>
      <c r="T38" s="124" t="s">
        <v>67</v>
      </c>
      <c r="U38" s="124" t="s">
        <v>68</v>
      </c>
      <c r="V38" s="124" t="s">
        <v>69</v>
      </c>
      <c r="W38" s="124" t="s">
        <v>70</v>
      </c>
      <c r="X38" s="124" t="s">
        <v>71</v>
      </c>
      <c r="Y38" s="124" t="s">
        <v>72</v>
      </c>
      <c r="Z38" s="124" t="s">
        <v>73</v>
      </c>
      <c r="AA38" s="124" t="s">
        <v>62</v>
      </c>
      <c r="AB38" s="124" t="s">
        <v>63</v>
      </c>
      <c r="AC38" s="124" t="s">
        <v>64</v>
      </c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</row>
    <row r="39" spans="1:64" ht="5.25" customHeight="1">
      <c r="A39" s="125"/>
      <c r="B39" s="126"/>
    </row>
    <row r="40" spans="1:64" ht="12.75" customHeight="1">
      <c r="A40" s="496" t="s">
        <v>78</v>
      </c>
      <c r="B40" s="127" t="s">
        <v>75</v>
      </c>
      <c r="C40" s="128">
        <f>SUMIF(BDadosCal!$AF:$AF,Calendário!$F$6&amp;Calendário!$A$40&amp;Calendário!$B40,BDadosCal!D:D)</f>
        <v>0</v>
      </c>
      <c r="D40" s="128">
        <f>SUMIF(BDadosCal!$AF:$AF,Calendário!$F$6&amp;Calendário!$A$40&amp;Calendário!$B40,BDadosCal!E:E)</f>
        <v>0</v>
      </c>
      <c r="E40" s="128">
        <f>SUMIF(BDadosCal!$AF:$AF,Calendário!$F$6&amp;Calendário!$A$40&amp;Calendário!$B40,BDadosCal!F:F)</f>
        <v>0</v>
      </c>
      <c r="F40" s="128">
        <f>SUMIF(BDadosCal!$AF:$AF,Calendário!$F$6&amp;Calendário!$A$40&amp;Calendário!$B40,BDadosCal!G:G)</f>
        <v>0</v>
      </c>
      <c r="G40" s="128">
        <f>SUMIF(BDadosCal!$AF:$AF,Calendário!$F$6&amp;Calendário!$A$40&amp;Calendário!$B40,BDadosCal!H:H)</f>
        <v>0</v>
      </c>
      <c r="H40" s="128">
        <f>SUMIF(BDadosCal!$AF:$AF,Calendário!$F$6&amp;Calendário!$A$40&amp;Calendário!$B40,BDadosCal!I:I)</f>
        <v>0</v>
      </c>
      <c r="I40" s="128">
        <f>SUMIF(BDadosCal!$AF:$AF,Calendário!$F$6&amp;Calendário!$A$40&amp;Calendário!$B40,BDadosCal!J:J)</f>
        <v>0</v>
      </c>
      <c r="J40" s="128">
        <f>SUMIF(BDadosCal!$AF:$AF,Calendário!$F$6&amp;Calendário!$A$40&amp;Calendário!$B40,BDadosCal!K:K)</f>
        <v>0</v>
      </c>
      <c r="K40" s="128">
        <f>SUMIF(BDadosCal!$AF:$AF,Calendário!$F$6&amp;Calendário!$A$40&amp;Calendário!$B40,BDadosCal!L:L)</f>
        <v>1</v>
      </c>
      <c r="L40" s="128">
        <f>SUMIF(BDadosCal!$AF:$AF,Calendário!$F$6&amp;Calendário!$A$40&amp;Calendário!$B40,BDadosCal!M:M)</f>
        <v>11</v>
      </c>
      <c r="M40" s="128">
        <f>SUMIF(BDadosCal!$AF:$AF,Calendário!$F$6&amp;Calendário!$A$40&amp;Calendário!$B40,BDadosCal!N:N)</f>
        <v>89</v>
      </c>
      <c r="N40" s="128">
        <f>SUMIF(BDadosCal!$AF:$AF,Calendário!$F$6&amp;Calendário!$A$40&amp;Calendário!$B40,BDadosCal!O:O)</f>
        <v>99</v>
      </c>
      <c r="O40" s="128">
        <f>SUMIF(BDadosCal!$AF:$AF,Calendário!$F$6&amp;Calendário!$A$40&amp;Calendário!$B40,BDadosCal!P:P)</f>
        <v>99</v>
      </c>
      <c r="P40" s="128">
        <f>SUMIF(BDadosCal!$AF:$AF,Calendário!$F$6&amp;Calendário!$A$40&amp;Calendário!$B40,BDadosCal!Q:Q)</f>
        <v>100</v>
      </c>
      <c r="Q40" s="128">
        <f>SUMIF(BDadosCal!$AF:$AF,Calendário!$F$6&amp;Calendário!$A$40&amp;Calendário!$B40,BDadosCal!R:R)</f>
        <v>0</v>
      </c>
      <c r="R40" s="128">
        <f>SUMIF(BDadosCal!$AF:$AF,Calendário!$F$6&amp;Calendário!$A$40&amp;Calendário!$B40,BDadosCal!S:S)</f>
        <v>0</v>
      </c>
      <c r="S40" s="128">
        <f>SUMIF(BDadosCal!$AF:$AF,Calendário!$F$6&amp;Calendário!$A$40&amp;Calendário!$B40,BDadosCal!T:T)</f>
        <v>0</v>
      </c>
      <c r="T40" s="128">
        <f>SUMIF(BDadosCal!$AF:$AF,Calendário!$F$6&amp;Calendário!$A$40&amp;Calendário!$B40,BDadosCal!U:U)</f>
        <v>0</v>
      </c>
      <c r="U40" s="128">
        <f>SUMIF(BDadosCal!$AF:$AF,Calendário!$F$6&amp;Calendário!$A$40&amp;Calendário!$B40,BDadosCal!V:V)</f>
        <v>0</v>
      </c>
      <c r="V40" s="128">
        <f>SUMIF(BDadosCal!$AF:$AF,Calendário!$F$6&amp;Calendário!$A$40&amp;Calendário!$B40,BDadosCal!W:W)</f>
        <v>0</v>
      </c>
      <c r="W40" s="128">
        <f>SUMIF(BDadosCal!$AF:$AF,Calendário!$F$6&amp;Calendário!$A$40&amp;Calendário!$B40,BDadosCal!X:X)</f>
        <v>0</v>
      </c>
      <c r="X40" s="128">
        <f>SUMIF(BDadosCal!$AF:$AF,Calendário!$F$6&amp;Calendário!$A$40&amp;Calendário!$B40,BDadosCal!Y:Y)</f>
        <v>0</v>
      </c>
      <c r="Y40" s="128">
        <f>SUMIF(BDadosCal!$AF:$AF,Calendário!$F$6&amp;Calendário!$A$40&amp;Calendário!$B40,BDadosCal!Z:Z)</f>
        <v>0</v>
      </c>
      <c r="Z40" s="128">
        <f>SUMIF(BDadosCal!$AF:$AF,Calendário!$F$6&amp;Calendário!$A$40&amp;Calendário!$B40,BDadosCal!AA:AA)</f>
        <v>0</v>
      </c>
      <c r="AA40" s="128">
        <f>SUMIF(BDadosCal!$AF:$AF,Calendário!$F$6&amp;Calendário!$A$40&amp;Calendário!$B40,BDadosCal!AB:AB)</f>
        <v>0</v>
      </c>
      <c r="AB40" s="128">
        <f>SUMIF(BDadosCal!$AF:$AF,Calendário!$F$6&amp;Calendário!$A$40&amp;Calendário!$B40,BDadosCal!AC:AC)</f>
        <v>0</v>
      </c>
      <c r="AC40" s="128">
        <f>SUMIF(BDadosCal!$AF:$AF,Calendário!$F$6&amp;Calendário!$A$40&amp;Calendário!$B40,BDadosCal!AD:AD)</f>
        <v>0</v>
      </c>
      <c r="AE40" s="129"/>
    </row>
    <row r="41" spans="1:64" ht="12.75" customHeight="1">
      <c r="A41" s="496"/>
      <c r="B41" s="127" t="s">
        <v>76</v>
      </c>
      <c r="C41" s="128">
        <f>SUMIF(BDadosCal!$AF:$AF,Calendário!$F$6&amp;Calendário!$A$40&amp;Calendário!$B41,BDadosCal!D:D)</f>
        <v>0</v>
      </c>
      <c r="D41" s="128">
        <f>SUMIF(BDadosCal!$AF:$AF,Calendário!$F$6&amp;Calendário!$A$40&amp;Calendário!$B41,BDadosCal!E:E)</f>
        <v>0</v>
      </c>
      <c r="E41" s="128">
        <f>SUMIF(BDadosCal!$AF:$AF,Calendário!$F$6&amp;Calendário!$A$40&amp;Calendário!$B41,BDadosCal!F:F)</f>
        <v>0</v>
      </c>
      <c r="F41" s="128">
        <f>SUMIF(BDadosCal!$AF:$AF,Calendário!$F$6&amp;Calendário!$A$40&amp;Calendário!$B41,BDadosCal!G:G)</f>
        <v>0</v>
      </c>
      <c r="G41" s="128">
        <f>SUMIF(BDadosCal!$AF:$AF,Calendário!$F$6&amp;Calendário!$A$40&amp;Calendário!$B41,BDadosCal!H:H)</f>
        <v>0</v>
      </c>
      <c r="H41" s="128">
        <f>SUMIF(BDadosCal!$AF:$AF,Calendário!$F$6&amp;Calendário!$A$40&amp;Calendário!$B41,BDadosCal!I:I)</f>
        <v>0</v>
      </c>
      <c r="I41" s="128">
        <f>SUMIF(BDadosCal!$AF:$AF,Calendário!$F$6&amp;Calendário!$A$40&amp;Calendário!$B41,BDadosCal!J:J)</f>
        <v>0</v>
      </c>
      <c r="J41" s="128">
        <f>SUMIF(BDadosCal!$AF:$AF,Calendário!$F$6&amp;Calendário!$A$40&amp;Calendário!$B41,BDadosCal!K:K)</f>
        <v>0</v>
      </c>
      <c r="K41" s="128">
        <f>SUMIF(BDadosCal!$AF:$AF,Calendário!$F$6&amp;Calendário!$A$40&amp;Calendário!$B41,BDadosCal!L:L)</f>
        <v>0</v>
      </c>
      <c r="L41" s="128">
        <f>SUMIF(BDadosCal!$AF:$AF,Calendário!$F$6&amp;Calendário!$A$40&amp;Calendário!$B41,BDadosCal!M:M)</f>
        <v>0</v>
      </c>
      <c r="M41" s="128">
        <f>SUMIF(BDadosCal!$AF:$AF,Calendário!$F$6&amp;Calendário!$A$40&amp;Calendário!$B41,BDadosCal!N:N)</f>
        <v>0</v>
      </c>
      <c r="N41" s="128">
        <f>SUMIF(BDadosCal!$AF:$AF,Calendário!$F$6&amp;Calendário!$A$40&amp;Calendário!$B41,BDadosCal!O:O)</f>
        <v>0</v>
      </c>
      <c r="O41" s="128">
        <f>SUMIF(BDadosCal!$AF:$AF,Calendário!$F$6&amp;Calendário!$A$40&amp;Calendário!$B41,BDadosCal!P:P)</f>
        <v>0</v>
      </c>
      <c r="P41" s="128">
        <f>SUMIF(BDadosCal!$AF:$AF,Calendário!$F$6&amp;Calendário!$A$40&amp;Calendário!$B41,BDadosCal!Q:Q)</f>
        <v>1</v>
      </c>
      <c r="Q41" s="128">
        <f>SUMIF(BDadosCal!$AF:$AF,Calendário!$F$6&amp;Calendário!$A$40&amp;Calendário!$B41,BDadosCal!R:R)</f>
        <v>7</v>
      </c>
      <c r="R41" s="128">
        <f>SUMIF(BDadosCal!$AF:$AF,Calendário!$F$6&amp;Calendário!$A$40&amp;Calendário!$B41,BDadosCal!S:S)</f>
        <v>64</v>
      </c>
      <c r="S41" s="128">
        <f>SUMIF(BDadosCal!$AF:$AF,Calendário!$F$6&amp;Calendário!$A$40&amp;Calendário!$B41,BDadosCal!T:T)</f>
        <v>98</v>
      </c>
      <c r="T41" s="128">
        <f>SUMIF(BDadosCal!$AF:$AF,Calendário!$F$6&amp;Calendário!$A$40&amp;Calendário!$B41,BDadosCal!U:U)</f>
        <v>100</v>
      </c>
      <c r="U41" s="128">
        <f>SUMIF(BDadosCal!$AF:$AF,Calendário!$F$6&amp;Calendário!$A$40&amp;Calendário!$B41,BDadosCal!V:V)</f>
        <v>0</v>
      </c>
      <c r="V41" s="128">
        <f>SUMIF(BDadosCal!$AF:$AF,Calendário!$F$6&amp;Calendário!$A$40&amp;Calendário!$B41,BDadosCal!W:W)</f>
        <v>0</v>
      </c>
      <c r="W41" s="128">
        <f>SUMIF(BDadosCal!$AF:$AF,Calendário!$F$6&amp;Calendário!$A$40&amp;Calendário!$B41,BDadosCal!X:X)</f>
        <v>0</v>
      </c>
      <c r="X41" s="128">
        <f>SUMIF(BDadosCal!$AF:$AF,Calendário!$F$6&amp;Calendário!$A$40&amp;Calendário!$B41,BDadosCal!Y:Y)</f>
        <v>0</v>
      </c>
      <c r="Y41" s="128">
        <f>SUMIF(BDadosCal!$AF:$AF,Calendário!$F$6&amp;Calendário!$A$40&amp;Calendário!$B41,BDadosCal!Z:Z)</f>
        <v>0</v>
      </c>
      <c r="Z41" s="128">
        <f>SUMIF(BDadosCal!$AF:$AF,Calendário!$F$6&amp;Calendário!$A$40&amp;Calendário!$B41,BDadosCal!AA:AA)</f>
        <v>0</v>
      </c>
      <c r="AA41" s="128">
        <f>SUMIF(BDadosCal!$AF:$AF,Calendário!$F$6&amp;Calendário!$A$40&amp;Calendário!$B41,BDadosCal!AB:AB)</f>
        <v>0</v>
      </c>
      <c r="AB41" s="128">
        <f>SUMIF(BDadosCal!$AF:$AF,Calendário!$F$6&amp;Calendário!$A$40&amp;Calendário!$B41,BDadosCal!AC:AC)</f>
        <v>0</v>
      </c>
      <c r="AC41" s="128">
        <f>SUMIF(BDadosCal!$AF:$AF,Calendário!$F$6&amp;Calendário!$A$40&amp;Calendário!$B41,BDadosCal!AD:AD)</f>
        <v>0</v>
      </c>
      <c r="AE41" s="129"/>
    </row>
    <row r="42" spans="1:64" ht="12.75" customHeight="1">
      <c r="A42" s="496"/>
      <c r="B42" s="127" t="s">
        <v>77</v>
      </c>
      <c r="C42" s="128">
        <f>SUMIF(BDadosCal!$AF:$AF,Calendário!$F$6&amp;Calendário!$A$40&amp;Calendário!$B42,BDadosCal!D:D)</f>
        <v>0</v>
      </c>
      <c r="D42" s="128">
        <f>SUMIF(BDadosCal!$AF:$AF,Calendário!$F$6&amp;Calendário!$A$40&amp;Calendário!$B42,BDadosCal!E:E)</f>
        <v>0</v>
      </c>
      <c r="E42" s="128">
        <f>SUMIF(BDadosCal!$AF:$AF,Calendário!$F$6&amp;Calendário!$A$40&amp;Calendário!$B42,BDadosCal!F:F)</f>
        <v>0</v>
      </c>
      <c r="F42" s="128">
        <f>SUMIF(BDadosCal!$AF:$AF,Calendário!$F$6&amp;Calendário!$A$40&amp;Calendário!$B42,BDadosCal!G:G)</f>
        <v>0</v>
      </c>
      <c r="G42" s="128">
        <f>SUMIF(BDadosCal!$AF:$AF,Calendário!$F$6&amp;Calendário!$A$40&amp;Calendário!$B42,BDadosCal!H:H)</f>
        <v>0</v>
      </c>
      <c r="H42" s="128">
        <f>SUMIF(BDadosCal!$AF:$AF,Calendário!$F$6&amp;Calendário!$A$40&amp;Calendário!$B42,BDadosCal!I:I)</f>
        <v>0</v>
      </c>
      <c r="I42" s="128">
        <f>SUMIF(BDadosCal!$AF:$AF,Calendário!$F$6&amp;Calendário!$A$40&amp;Calendário!$B42,BDadosCal!J:J)</f>
        <v>0</v>
      </c>
      <c r="J42" s="128">
        <f>SUMIF(BDadosCal!$AF:$AF,Calendário!$F$6&amp;Calendário!$A$40&amp;Calendário!$B42,BDadosCal!K:K)</f>
        <v>3</v>
      </c>
      <c r="K42" s="128">
        <f>SUMIF(BDadosCal!$AF:$AF,Calendário!$F$6&amp;Calendário!$A$40&amp;Calendário!$B42,BDadosCal!L:L)</f>
        <v>6</v>
      </c>
      <c r="L42" s="128">
        <f>SUMIF(BDadosCal!$AF:$AF,Calendário!$F$6&amp;Calendário!$A$40&amp;Calendário!$B42,BDadosCal!M:M)</f>
        <v>8</v>
      </c>
      <c r="M42" s="128">
        <f>SUMIF(BDadosCal!$AF:$AF,Calendário!$F$6&amp;Calendário!$A$40&amp;Calendário!$B42,BDadosCal!N:N)</f>
        <v>13</v>
      </c>
      <c r="N42" s="128">
        <f>SUMIF(BDadosCal!$AF:$AF,Calendário!$F$6&amp;Calendário!$A$40&amp;Calendário!$B42,BDadosCal!O:O)</f>
        <v>16</v>
      </c>
      <c r="O42" s="128">
        <f>SUMIF(BDadosCal!$AF:$AF,Calendário!$F$6&amp;Calendário!$A$40&amp;Calendário!$B42,BDadosCal!P:P)</f>
        <v>20</v>
      </c>
      <c r="P42" s="128">
        <f>SUMIF(BDadosCal!$AF:$AF,Calendário!$F$6&amp;Calendário!$A$40&amp;Calendário!$B42,BDadosCal!Q:Q)</f>
        <v>23</v>
      </c>
      <c r="Q42" s="128">
        <f>SUMIF(BDadosCal!$AF:$AF,Calendário!$F$6&amp;Calendário!$A$40&amp;Calendário!$B42,BDadosCal!R:R)</f>
        <v>42</v>
      </c>
      <c r="R42" s="128">
        <f>SUMIF(BDadosCal!$AF:$AF,Calendário!$F$6&amp;Calendário!$A$40&amp;Calendário!$B42,BDadosCal!S:S)</f>
        <v>60</v>
      </c>
      <c r="S42" s="128">
        <f>SUMIF(BDadosCal!$AF:$AF,Calendário!$F$6&amp;Calendário!$A$40&amp;Calendário!$B42,BDadosCal!T:T)</f>
        <v>73</v>
      </c>
      <c r="T42" s="128">
        <f>SUMIF(BDadosCal!$AF:$AF,Calendário!$F$6&amp;Calendário!$A$40&amp;Calendário!$B42,BDadosCal!U:U)</f>
        <v>73</v>
      </c>
      <c r="U42" s="128">
        <f>SUMIF(BDadosCal!$AF:$AF,Calendário!$F$6&amp;Calendário!$A$40&amp;Calendário!$B42,BDadosCal!V:V)</f>
        <v>78</v>
      </c>
      <c r="V42" s="128">
        <f>SUMIF(BDadosCal!$AF:$AF,Calendário!$F$6&amp;Calendário!$A$40&amp;Calendário!$B42,BDadosCal!W:W)</f>
        <v>84</v>
      </c>
      <c r="W42" s="128">
        <f>SUMIF(BDadosCal!$AF:$AF,Calendário!$F$6&amp;Calendário!$A$40&amp;Calendário!$B42,BDadosCal!X:X)</f>
        <v>86</v>
      </c>
      <c r="X42" s="128">
        <f>SUMIF(BDadosCal!$AF:$AF,Calendário!$F$6&amp;Calendário!$A$40&amp;Calendário!$B42,BDadosCal!Y:Y)</f>
        <v>90</v>
      </c>
      <c r="Y42" s="128">
        <f>SUMIF(BDadosCal!$AF:$AF,Calendário!$F$6&amp;Calendário!$A$40&amp;Calendário!$B42,BDadosCal!Z:Z)</f>
        <v>93</v>
      </c>
      <c r="Z42" s="128">
        <f>SUMIF(BDadosCal!$AF:$AF,Calendário!$F$6&amp;Calendário!$A$40&amp;Calendário!$B42,BDadosCal!AA:AA)</f>
        <v>97</v>
      </c>
      <c r="AA42" s="128">
        <f>SUMIF(BDadosCal!$AF:$AF,Calendário!$F$6&amp;Calendário!$A$40&amp;Calendário!$B42,BDadosCal!AB:AB)</f>
        <v>98</v>
      </c>
      <c r="AB42" s="128">
        <f>SUMIF(BDadosCal!$AF:$AF,Calendário!$F$6&amp;Calendário!$A$40&amp;Calendário!$B42,BDadosCal!AC:AC)</f>
        <v>100</v>
      </c>
      <c r="AC42" s="128">
        <f>SUMIF(BDadosCal!$AF:$AF,Calendário!$F$6&amp;Calendário!$A$40&amp;Calendário!$B42,BDadosCal!AD:AD)</f>
        <v>0</v>
      </c>
      <c r="AE42" s="129"/>
    </row>
    <row r="43" spans="1:64" ht="5.25" customHeight="1">
      <c r="A43" s="125"/>
      <c r="B43" s="126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</row>
    <row r="44" spans="1:64" ht="12.75" customHeight="1">
      <c r="A44" s="119"/>
      <c r="B44" s="120"/>
      <c r="C44" s="499">
        <f>+K44-1</f>
        <v>2019</v>
      </c>
      <c r="D44" s="499"/>
      <c r="E44" s="499"/>
      <c r="F44" s="499"/>
      <c r="G44" s="499"/>
      <c r="H44" s="499"/>
      <c r="I44" s="499"/>
      <c r="J44" s="499"/>
      <c r="K44" s="499">
        <v>2020</v>
      </c>
      <c r="L44" s="499"/>
      <c r="M44" s="499"/>
      <c r="N44" s="499"/>
      <c r="O44" s="499"/>
      <c r="P44" s="499"/>
      <c r="Q44" s="499"/>
      <c r="R44" s="499"/>
      <c r="S44" s="499"/>
      <c r="T44" s="499"/>
      <c r="U44" s="499"/>
      <c r="V44" s="499"/>
      <c r="W44" s="499">
        <f>K44+1</f>
        <v>2021</v>
      </c>
      <c r="X44" s="499"/>
      <c r="Y44" s="499"/>
      <c r="Z44" s="499"/>
      <c r="AA44" s="499"/>
      <c r="AB44" s="499"/>
      <c r="AC44" s="499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</row>
    <row r="45" spans="1:64" ht="12.75" customHeight="1">
      <c r="A45" s="122" t="s">
        <v>61</v>
      </c>
      <c r="B45" s="123"/>
      <c r="C45" s="124" t="s">
        <v>62</v>
      </c>
      <c r="D45" s="124" t="s">
        <v>63</v>
      </c>
      <c r="E45" s="124" t="s">
        <v>64</v>
      </c>
      <c r="F45" s="124" t="s">
        <v>65</v>
      </c>
      <c r="G45" s="124" t="s">
        <v>66</v>
      </c>
      <c r="H45" s="124" t="s">
        <v>67</v>
      </c>
      <c r="I45" s="124" t="s">
        <v>68</v>
      </c>
      <c r="J45" s="124" t="s">
        <v>69</v>
      </c>
      <c r="K45" s="124" t="s">
        <v>70</v>
      </c>
      <c r="L45" s="124" t="s">
        <v>71</v>
      </c>
      <c r="M45" s="124" t="s">
        <v>72</v>
      </c>
      <c r="N45" s="124" t="s">
        <v>73</v>
      </c>
      <c r="O45" s="124" t="s">
        <v>62</v>
      </c>
      <c r="P45" s="124" t="s">
        <v>63</v>
      </c>
      <c r="Q45" s="124" t="s">
        <v>64</v>
      </c>
      <c r="R45" s="124" t="s">
        <v>65</v>
      </c>
      <c r="S45" s="124" t="s">
        <v>66</v>
      </c>
      <c r="T45" s="124" t="s">
        <v>67</v>
      </c>
      <c r="U45" s="124" t="s">
        <v>68</v>
      </c>
      <c r="V45" s="124" t="s">
        <v>69</v>
      </c>
      <c r="W45" s="124" t="s">
        <v>70</v>
      </c>
      <c r="X45" s="124" t="s">
        <v>71</v>
      </c>
      <c r="Y45" s="124" t="s">
        <v>72</v>
      </c>
      <c r="Z45" s="124" t="s">
        <v>73</v>
      </c>
      <c r="AA45" s="124" t="s">
        <v>62</v>
      </c>
      <c r="AB45" s="124" t="s">
        <v>63</v>
      </c>
      <c r="AC45" s="124" t="s">
        <v>64</v>
      </c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</row>
    <row r="46" spans="1:64" ht="5.25" customHeight="1">
      <c r="A46" s="125"/>
      <c r="B46" s="126"/>
    </row>
    <row r="47" spans="1:64" ht="12.75" customHeight="1">
      <c r="A47" s="496" t="s">
        <v>79</v>
      </c>
      <c r="B47" s="127" t="s">
        <v>75</v>
      </c>
      <c r="C47" s="128">
        <f>SUMIF(BDadosCal!$AF:$AF,Calendário!$F$6&amp;Calendário!$A$47&amp;Calendário!$B47,BDadosCal!D:D)</f>
        <v>0</v>
      </c>
      <c r="D47" s="131">
        <f>SUMIF(BDadosCal!$AF:$AF,Calendário!$F$6&amp;Calendário!$A$47&amp;Calendário!$B47,BDadosCal!E:E)</f>
        <v>0</v>
      </c>
      <c r="E47" s="131">
        <f>SUMIF(BDadosCal!$AF:$AF,Calendário!$F$6&amp;Calendário!$A$47&amp;Calendário!$B47,BDadosCal!F:F)</f>
        <v>0</v>
      </c>
      <c r="F47" s="131">
        <f>SUMIF(BDadosCal!$AF:$AF,Calendário!$F$6&amp;Calendário!$A$47&amp;Calendário!$B47,BDadosCal!G:G)</f>
        <v>0</v>
      </c>
      <c r="G47" s="131">
        <f>SUMIF(BDadosCal!$AF:$AF,Calendário!$F$6&amp;Calendário!$A$47&amp;Calendário!$B47,BDadosCal!H:H)</f>
        <v>0</v>
      </c>
      <c r="H47" s="131">
        <f>SUMIF(BDadosCal!$AF:$AF,Calendário!$F$6&amp;Calendário!$A$47&amp;Calendário!$B47,BDadosCal!I:I)</f>
        <v>0</v>
      </c>
      <c r="I47" s="131">
        <f>SUMIF(BDadosCal!$AF:$AF,Calendário!$F$6&amp;Calendário!$A$47&amp;Calendário!$B47,BDadosCal!J:J)</f>
        <v>0</v>
      </c>
      <c r="J47" s="131">
        <f>SUMIF(BDadosCal!$AF:$AF,Calendário!$F$6&amp;Calendário!$A$47&amp;Calendário!$B47,BDadosCal!K:K)</f>
        <v>0</v>
      </c>
      <c r="K47" s="131">
        <f>SUMIF(BDadosCal!$AF:$AF,Calendário!$F$6&amp;Calendário!$A$47&amp;Calendário!$B47,BDadosCal!L:L)</f>
        <v>4</v>
      </c>
      <c r="L47" s="131">
        <f>SUMIF(BDadosCal!$AF:$AF,Calendário!$F$6&amp;Calendário!$A$47&amp;Calendário!$B47,BDadosCal!M:M)</f>
        <v>32</v>
      </c>
      <c r="M47" s="131">
        <f>SUMIF(BDadosCal!$AF:$AF,Calendário!$F$6&amp;Calendário!$A$47&amp;Calendário!$B47,BDadosCal!N:N)</f>
        <v>95</v>
      </c>
      <c r="N47" s="131">
        <f>SUMIF(BDadosCal!$AF:$AF,Calendário!$F$6&amp;Calendário!$A$47&amp;Calendário!$B47,BDadosCal!O:O)</f>
        <v>100</v>
      </c>
      <c r="O47" s="131">
        <f>SUMIF(BDadosCal!$AF:$AF,Calendário!$F$6&amp;Calendário!$A$47&amp;Calendário!$B47,BDadosCal!P:P)</f>
        <v>0</v>
      </c>
      <c r="P47" s="131">
        <f>SUMIF(BDadosCal!$AF:$AF,Calendário!$F$6&amp;Calendário!$A$47&amp;Calendário!$B47,BDadosCal!Q:Q)</f>
        <v>0</v>
      </c>
      <c r="Q47" s="131">
        <f>SUMIF(BDadosCal!$AF:$AF,Calendário!$F$6&amp;Calendário!$A$47&amp;Calendário!$B47,BDadosCal!R:R)</f>
        <v>0</v>
      </c>
      <c r="R47" s="131">
        <f>SUMIF(BDadosCal!$AF:$AF,Calendário!$F$6&amp;Calendário!$A$47&amp;Calendário!$B47,BDadosCal!S:S)</f>
        <v>0</v>
      </c>
      <c r="S47" s="131">
        <f>SUMIF(BDadosCal!$AF:$AF,Calendário!$F$6&amp;Calendário!$A$47&amp;Calendário!$B47,BDadosCal!T:T)</f>
        <v>0</v>
      </c>
      <c r="T47" s="131">
        <f>SUMIF(BDadosCal!$AF:$AF,Calendário!$F$6&amp;Calendário!$A$47&amp;Calendário!$B47,BDadosCal!U:U)</f>
        <v>0</v>
      </c>
      <c r="U47" s="131">
        <f>SUMIF(BDadosCal!$AF:$AF,Calendário!$F$6&amp;Calendário!$A$47&amp;Calendário!$B47,BDadosCal!V:V)</f>
        <v>0</v>
      </c>
      <c r="V47" s="131">
        <f>SUMIF(BDadosCal!$AF:$AF,Calendário!$F$6&amp;Calendário!$A$47&amp;Calendário!$B47,BDadosCal!W:W)</f>
        <v>0</v>
      </c>
      <c r="W47" s="131">
        <f>SUMIF(BDadosCal!$AF:$AF,Calendário!$F$6&amp;Calendário!$A$47&amp;Calendário!$B47,BDadosCal!X:X)</f>
        <v>0</v>
      </c>
      <c r="X47" s="131">
        <f>SUMIF(BDadosCal!$AF:$AF,Calendário!$F$6&amp;Calendário!$A$47&amp;Calendário!$B47,BDadosCal!Y:Y)</f>
        <v>0</v>
      </c>
      <c r="Y47" s="131">
        <f>SUMIF(BDadosCal!$AF:$AF,Calendário!$F$6&amp;Calendário!$A$47&amp;Calendário!$B47,BDadosCal!Z:Z)</f>
        <v>0</v>
      </c>
      <c r="Z47" s="131">
        <f>SUMIF(BDadosCal!$AF:$AF,Calendário!$F$6&amp;Calendário!$A$47&amp;Calendário!$B47,BDadosCal!AA:AA)</f>
        <v>0</v>
      </c>
      <c r="AA47" s="131">
        <f>SUMIF(BDadosCal!$AF:$AF,Calendário!$F$6&amp;Calendário!$A$47&amp;Calendário!$B47,BDadosCal!AB:AB)</f>
        <v>0</v>
      </c>
      <c r="AB47" s="131">
        <f>SUMIF(BDadosCal!$AF:$AF,Calendário!$F$6&amp;Calendário!$A$47&amp;Calendário!$B47,BDadosCal!AC:AC)</f>
        <v>0</v>
      </c>
      <c r="AC47" s="131">
        <f>SUMIF(BDadosCal!$AF:$AF,Calendário!$F$6&amp;Calendário!$A$47&amp;Calendário!$B47,BDadosCal!AD:AD)</f>
        <v>0</v>
      </c>
      <c r="AE47" s="129"/>
    </row>
    <row r="48" spans="1:64" ht="12.75" customHeight="1">
      <c r="A48" s="496"/>
      <c r="B48" s="127" t="s">
        <v>76</v>
      </c>
      <c r="C48" s="128">
        <f>SUMIF(BDadosCal!$AF:$AF,Calendário!$F$6&amp;Calendário!$A$47&amp;Calendário!$B48,BDadosCal!D:D)</f>
        <v>0</v>
      </c>
      <c r="D48" s="131">
        <f>SUMIF(BDadosCal!$AF:$AF,Calendário!$F$6&amp;Calendário!$A$47&amp;Calendário!$B48,BDadosCal!E:E)</f>
        <v>0</v>
      </c>
      <c r="E48" s="131">
        <f>SUMIF(BDadosCal!$AF:$AF,Calendário!$F$6&amp;Calendário!$A$47&amp;Calendário!$B48,BDadosCal!F:F)</f>
        <v>0</v>
      </c>
      <c r="F48" s="131">
        <f>SUMIF(BDadosCal!$AF:$AF,Calendário!$F$6&amp;Calendário!$A$47&amp;Calendário!$B48,BDadosCal!G:G)</f>
        <v>0</v>
      </c>
      <c r="G48" s="131">
        <f>SUMIF(BDadosCal!$AF:$AF,Calendário!$F$6&amp;Calendário!$A$47&amp;Calendário!$B48,BDadosCal!H:H)</f>
        <v>0</v>
      </c>
      <c r="H48" s="131">
        <f>SUMIF(BDadosCal!$AF:$AF,Calendário!$F$6&amp;Calendário!$A$47&amp;Calendário!$B48,BDadosCal!I:I)</f>
        <v>0</v>
      </c>
      <c r="I48" s="131">
        <f>SUMIF(BDadosCal!$AF:$AF,Calendário!$F$6&amp;Calendário!$A$47&amp;Calendário!$B48,BDadosCal!J:J)</f>
        <v>0</v>
      </c>
      <c r="J48" s="131">
        <f>SUMIF(BDadosCal!$AF:$AF,Calendário!$F$6&amp;Calendário!$A$47&amp;Calendário!$B48,BDadosCal!K:K)</f>
        <v>0</v>
      </c>
      <c r="K48" s="131">
        <f>SUMIF(BDadosCal!$AF:$AF,Calendário!$F$6&amp;Calendário!$A$47&amp;Calendário!$B48,BDadosCal!L:L)</f>
        <v>0</v>
      </c>
      <c r="L48" s="131">
        <f>SUMIF(BDadosCal!$AF:$AF,Calendário!$F$6&amp;Calendário!$A$47&amp;Calendário!$B48,BDadosCal!M:M)</f>
        <v>0</v>
      </c>
      <c r="M48" s="131">
        <f>SUMIF(BDadosCal!$AF:$AF,Calendário!$F$6&amp;Calendário!$A$47&amp;Calendário!$B48,BDadosCal!N:N)</f>
        <v>0</v>
      </c>
      <c r="N48" s="131">
        <f>SUMIF(BDadosCal!$AF:$AF,Calendário!$F$6&amp;Calendário!$A$47&amp;Calendário!$B48,BDadosCal!O:O)</f>
        <v>0</v>
      </c>
      <c r="O48" s="131">
        <f>SUMIF(BDadosCal!$AF:$AF,Calendário!$F$6&amp;Calendário!$A$47&amp;Calendário!$B48,BDadosCal!P:P)</f>
        <v>2</v>
      </c>
      <c r="P48" s="131">
        <f>SUMIF(BDadosCal!$AF:$AF,Calendário!$F$6&amp;Calendário!$A$47&amp;Calendário!$B48,BDadosCal!Q:Q)</f>
        <v>4</v>
      </c>
      <c r="Q48" s="131">
        <f>SUMIF(BDadosCal!$AF:$AF,Calendário!$F$6&amp;Calendário!$A$47&amp;Calendário!$B48,BDadosCal!R:R)</f>
        <v>26</v>
      </c>
      <c r="R48" s="131">
        <f>SUMIF(BDadosCal!$AF:$AF,Calendário!$F$6&amp;Calendário!$A$47&amp;Calendário!$B48,BDadosCal!S:S)</f>
        <v>67</v>
      </c>
      <c r="S48" s="131">
        <f>SUMIF(BDadosCal!$AF:$AF,Calendário!$F$6&amp;Calendário!$A$47&amp;Calendário!$B48,BDadosCal!T:T)</f>
        <v>98</v>
      </c>
      <c r="T48" s="131">
        <f>SUMIF(BDadosCal!$AF:$AF,Calendário!$F$6&amp;Calendário!$A$47&amp;Calendário!$B48,BDadosCal!U:U)</f>
        <v>99</v>
      </c>
      <c r="U48" s="131">
        <f>SUMIF(BDadosCal!$AF:$AF,Calendário!$F$6&amp;Calendário!$A$47&amp;Calendário!$B48,BDadosCal!V:V)</f>
        <v>100</v>
      </c>
      <c r="V48" s="131">
        <f>SUMIF(BDadosCal!$AF:$AF,Calendário!$F$6&amp;Calendário!$A$47&amp;Calendário!$B48,BDadosCal!W:W)</f>
        <v>0</v>
      </c>
      <c r="W48" s="131">
        <f>SUMIF(BDadosCal!$AF:$AF,Calendário!$F$6&amp;Calendário!$A$47&amp;Calendário!$B48,BDadosCal!X:X)</f>
        <v>0</v>
      </c>
      <c r="X48" s="131">
        <f>SUMIF(BDadosCal!$AF:$AF,Calendário!$F$6&amp;Calendário!$A$47&amp;Calendário!$B48,BDadosCal!Y:Y)</f>
        <v>0</v>
      </c>
      <c r="Y48" s="131">
        <f>SUMIF(BDadosCal!$AF:$AF,Calendário!$F$6&amp;Calendário!$A$47&amp;Calendário!$B48,BDadosCal!Z:Z)</f>
        <v>0</v>
      </c>
      <c r="Z48" s="131">
        <f>SUMIF(BDadosCal!$AF:$AF,Calendário!$F$6&amp;Calendário!$A$47&amp;Calendário!$B48,BDadosCal!AA:AA)</f>
        <v>0</v>
      </c>
      <c r="AA48" s="131">
        <f>SUMIF(BDadosCal!$AF:$AF,Calendário!$F$6&amp;Calendário!$A$47&amp;Calendário!$B48,BDadosCal!AB:AB)</f>
        <v>0</v>
      </c>
      <c r="AB48" s="131">
        <f>SUMIF(BDadosCal!$AF:$AF,Calendário!$F$6&amp;Calendário!$A$47&amp;Calendário!$B48,BDadosCal!AC:AC)</f>
        <v>0</v>
      </c>
      <c r="AC48" s="131">
        <f>SUMIF(BDadosCal!$AF:$AF,Calendário!$F$6&amp;Calendário!$A$47&amp;Calendário!$B48,BDadosCal!AD:AD)</f>
        <v>0</v>
      </c>
      <c r="AE48" s="129"/>
    </row>
    <row r="49" spans="1:64" ht="12.75" customHeight="1">
      <c r="A49" s="496"/>
      <c r="B49" s="127" t="s">
        <v>77</v>
      </c>
      <c r="C49" s="128">
        <f>SUMIF(BDadosCal!$AF:$AF,Calendário!$F$6&amp;Calendário!$A$47&amp;Calendário!$B49,BDadosCal!D:D)</f>
        <v>0</v>
      </c>
      <c r="D49" s="131">
        <f>SUMIF(BDadosCal!$AF:$AF,Calendário!$F$6&amp;Calendário!$A$47&amp;Calendário!$B49,BDadosCal!E:E)</f>
        <v>0</v>
      </c>
      <c r="E49" s="131">
        <f>SUMIF(BDadosCal!$AF:$AF,Calendário!$F$6&amp;Calendário!$A$47&amp;Calendário!$B49,BDadosCal!F:F)</f>
        <v>0</v>
      </c>
      <c r="F49" s="131">
        <f>SUMIF(BDadosCal!$AF:$AF,Calendário!$F$6&amp;Calendário!$A$47&amp;Calendário!$B49,BDadosCal!G:G)</f>
        <v>0</v>
      </c>
      <c r="G49" s="131">
        <f>SUMIF(BDadosCal!$AF:$AF,Calendário!$F$6&amp;Calendário!$A$47&amp;Calendário!$B49,BDadosCal!H:H)</f>
        <v>0</v>
      </c>
      <c r="H49" s="131">
        <f>SUMIF(BDadosCal!$AF:$AF,Calendário!$F$6&amp;Calendário!$A$47&amp;Calendário!$B49,BDadosCal!I:I)</f>
        <v>0</v>
      </c>
      <c r="I49" s="131">
        <f>SUMIF(BDadosCal!$AF:$AF,Calendário!$F$6&amp;Calendário!$A$47&amp;Calendário!$B49,BDadosCal!J:J)</f>
        <v>0</v>
      </c>
      <c r="J49" s="131">
        <f>SUMIF(BDadosCal!$AF:$AF,Calendário!$F$6&amp;Calendário!$A$47&amp;Calendário!$B49,BDadosCal!K:K)</f>
        <v>0</v>
      </c>
      <c r="K49" s="131">
        <f>SUMIF(BDadosCal!$AF:$AF,Calendário!$F$6&amp;Calendário!$A$47&amp;Calendário!$B49,BDadosCal!L:L)</f>
        <v>7</v>
      </c>
      <c r="L49" s="131">
        <f>SUMIF(BDadosCal!$AF:$AF,Calendário!$F$6&amp;Calendário!$A$47&amp;Calendário!$B49,BDadosCal!M:M)</f>
        <v>11</v>
      </c>
      <c r="M49" s="131">
        <f>SUMIF(BDadosCal!$AF:$AF,Calendário!$F$6&amp;Calendário!$A$47&amp;Calendário!$B49,BDadosCal!N:N)</f>
        <v>18</v>
      </c>
      <c r="N49" s="131">
        <f>SUMIF(BDadosCal!$AF:$AF,Calendário!$F$6&amp;Calendário!$A$47&amp;Calendário!$B49,BDadosCal!O:O)</f>
        <v>24</v>
      </c>
      <c r="O49" s="131">
        <f>SUMIF(BDadosCal!$AF:$AF,Calendário!$F$6&amp;Calendário!$A$47&amp;Calendário!$B49,BDadosCal!P:P)</f>
        <v>27</v>
      </c>
      <c r="P49" s="131">
        <f>SUMIF(BDadosCal!$AF:$AF,Calendário!$F$6&amp;Calendário!$A$47&amp;Calendário!$B49,BDadosCal!Q:Q)</f>
        <v>28.5</v>
      </c>
      <c r="Q49" s="131">
        <f>SUMIF(BDadosCal!$AF:$AF,Calendário!$F$6&amp;Calendário!$A$47&amp;Calendário!$B49,BDadosCal!R:R)</f>
        <v>42</v>
      </c>
      <c r="R49" s="131">
        <f>SUMIF(BDadosCal!$AF:$AF,Calendário!$F$6&amp;Calendário!$A$47&amp;Calendário!$B49,BDadosCal!S:S)</f>
        <v>59</v>
      </c>
      <c r="S49" s="131">
        <f>SUMIF(BDadosCal!$AF:$AF,Calendário!$F$6&amp;Calendário!$A$47&amp;Calendário!$B49,BDadosCal!T:T)</f>
        <v>66</v>
      </c>
      <c r="T49" s="131">
        <f>SUMIF(BDadosCal!$AF:$AF,Calendário!$F$6&amp;Calendário!$A$47&amp;Calendário!$B49,BDadosCal!U:U)</f>
        <v>74</v>
      </c>
      <c r="U49" s="131">
        <f>SUMIF(BDadosCal!$AF:$AF,Calendário!$F$6&amp;Calendário!$A$47&amp;Calendário!$B49,BDadosCal!V:V)</f>
        <v>80</v>
      </c>
      <c r="V49" s="131">
        <f>SUMIF(BDadosCal!$AF:$AF,Calendário!$F$6&amp;Calendário!$A$47&amp;Calendário!$B49,BDadosCal!W:W)</f>
        <v>85</v>
      </c>
      <c r="W49" s="131">
        <f>SUMIF(BDadosCal!$AF:$AF,Calendário!$F$6&amp;Calendário!$A$47&amp;Calendário!$B49,BDadosCal!X:X)</f>
        <v>86.9</v>
      </c>
      <c r="X49" s="131">
        <f>SUMIF(BDadosCal!$AF:$AF,Calendário!$F$6&amp;Calendário!$A$47&amp;Calendário!$B49,BDadosCal!Y:Y)</f>
        <v>91</v>
      </c>
      <c r="Y49" s="131">
        <f>SUMIF(BDadosCal!$AF:$AF,Calendário!$F$6&amp;Calendário!$A$47&amp;Calendário!$B49,BDadosCal!Z:Z)</f>
        <v>94</v>
      </c>
      <c r="Z49" s="131">
        <f>SUMIF(BDadosCal!$AF:$AF,Calendário!$F$6&amp;Calendário!$A$47&amp;Calendário!$B49,BDadosCal!AA:AA)</f>
        <v>95</v>
      </c>
      <c r="AA49" s="131">
        <f>SUMIF(BDadosCal!$AF:$AF,Calendário!$F$6&amp;Calendário!$A$47&amp;Calendário!$B49,BDadosCal!AB:AB)</f>
        <v>97</v>
      </c>
      <c r="AB49" s="131">
        <f>SUMIF(BDadosCal!$AF:$AF,Calendário!$F$6&amp;Calendário!$A$47&amp;Calendário!$B49,BDadosCal!AC:AC)</f>
        <v>98</v>
      </c>
      <c r="AC49" s="131">
        <f>SUMIF(BDadosCal!$AF:$AF,Calendário!$F$6&amp;Calendário!$A$47&amp;Calendário!$B49,BDadosCal!AD:AD)</f>
        <v>0</v>
      </c>
      <c r="AE49" s="129"/>
    </row>
    <row r="50" spans="1:64" ht="5.25" customHeight="1">
      <c r="A50" s="125"/>
      <c r="B50" s="126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</row>
    <row r="51" spans="1:64" ht="12.75" customHeight="1">
      <c r="A51" s="119"/>
      <c r="B51" s="120"/>
      <c r="C51" s="499">
        <v>2018</v>
      </c>
      <c r="D51" s="499"/>
      <c r="E51" s="499"/>
      <c r="F51" s="499"/>
      <c r="G51" s="499"/>
      <c r="H51" s="499"/>
      <c r="I51" s="499"/>
      <c r="J51" s="499"/>
      <c r="K51" s="499">
        <v>2019</v>
      </c>
      <c r="L51" s="499"/>
      <c r="M51" s="499"/>
      <c r="N51" s="499"/>
      <c r="O51" s="499"/>
      <c r="P51" s="499"/>
      <c r="Q51" s="499"/>
      <c r="R51" s="499"/>
      <c r="S51" s="499"/>
      <c r="T51" s="499"/>
      <c r="U51" s="499"/>
      <c r="V51" s="499"/>
      <c r="W51" s="499">
        <v>2020</v>
      </c>
      <c r="X51" s="499"/>
      <c r="Y51" s="499"/>
      <c r="Z51" s="499"/>
      <c r="AA51" s="499"/>
      <c r="AB51" s="499"/>
      <c r="AC51" s="499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</row>
    <row r="52" spans="1:64" ht="12.75" customHeight="1">
      <c r="A52" s="122" t="s">
        <v>61</v>
      </c>
      <c r="B52" s="123"/>
      <c r="C52" s="124" t="s">
        <v>62</v>
      </c>
      <c r="D52" s="124" t="s">
        <v>63</v>
      </c>
      <c r="E52" s="124" t="s">
        <v>64</v>
      </c>
      <c r="F52" s="124" t="s">
        <v>65</v>
      </c>
      <c r="G52" s="124" t="s">
        <v>66</v>
      </c>
      <c r="H52" s="124" t="s">
        <v>67</v>
      </c>
      <c r="I52" s="124" t="s">
        <v>68</v>
      </c>
      <c r="J52" s="124" t="s">
        <v>69</v>
      </c>
      <c r="K52" s="124" t="s">
        <v>70</v>
      </c>
      <c r="L52" s="124" t="s">
        <v>71</v>
      </c>
      <c r="M52" s="124" t="s">
        <v>72</v>
      </c>
      <c r="N52" s="124" t="s">
        <v>73</v>
      </c>
      <c r="O52" s="124" t="s">
        <v>62</v>
      </c>
      <c r="P52" s="124" t="s">
        <v>63</v>
      </c>
      <c r="Q52" s="124" t="s">
        <v>64</v>
      </c>
      <c r="R52" s="124" t="s">
        <v>65</v>
      </c>
      <c r="S52" s="124" t="s">
        <v>66</v>
      </c>
      <c r="T52" s="124" t="s">
        <v>67</v>
      </c>
      <c r="U52" s="124" t="s">
        <v>68</v>
      </c>
      <c r="V52" s="124" t="s">
        <v>69</v>
      </c>
      <c r="W52" s="124" t="s">
        <v>70</v>
      </c>
      <c r="X52" s="124" t="s">
        <v>71</v>
      </c>
      <c r="Y52" s="124" t="s">
        <v>72</v>
      </c>
      <c r="Z52" s="124" t="s">
        <v>73</v>
      </c>
      <c r="AA52" s="124" t="s">
        <v>62</v>
      </c>
      <c r="AB52" s="124" t="s">
        <v>63</v>
      </c>
      <c r="AC52" s="124" t="s">
        <v>64</v>
      </c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</row>
    <row r="53" spans="1:64" ht="5.25" customHeight="1">
      <c r="A53" s="125"/>
      <c r="B53" s="126"/>
    </row>
    <row r="54" spans="1:64" ht="12.75" customHeight="1">
      <c r="A54" s="496" t="s">
        <v>80</v>
      </c>
      <c r="B54" s="127" t="s">
        <v>75</v>
      </c>
      <c r="C54" s="131">
        <f>SUMIF(BDadosCal!$AF:$AF,Calendário!$F$6&amp;Calendário!$A$54&amp;Calendário!$B54,BDadosCal!D:D)</f>
        <v>0</v>
      </c>
      <c r="D54" s="131">
        <f>SUMIF(BDadosCal!$AF:$AF,Calendário!$F$6&amp;Calendário!$A$54&amp;Calendário!$B54,BDadosCal!E:E)</f>
        <v>0</v>
      </c>
      <c r="E54" s="131">
        <f>SUMIF(BDadosCal!$AF:$AF,Calendário!$F$6&amp;Calendário!$A$54&amp;Calendário!$B54,BDadosCal!F:F)</f>
        <v>0</v>
      </c>
      <c r="F54" s="131">
        <f>SUMIF(BDadosCal!$AF:$AF,Calendário!$F$6&amp;Calendário!$A$54&amp;Calendário!$B54,BDadosCal!G:G)</f>
        <v>0</v>
      </c>
      <c r="G54" s="131">
        <f>SUMIF(BDadosCal!$AF:$AF,Calendário!$F$6&amp;Calendário!$A$54&amp;Calendário!$B54,BDadosCal!H:H)</f>
        <v>0</v>
      </c>
      <c r="H54" s="131">
        <f>SUMIF(BDadosCal!$AF:$AF,Calendário!$F$6&amp;Calendário!$A$54&amp;Calendário!$B54,BDadosCal!I:I)</f>
        <v>0</v>
      </c>
      <c r="I54" s="131">
        <f>SUMIF(BDadosCal!$AF:$AF,Calendário!$F$6&amp;Calendário!$A$54&amp;Calendário!$B54,BDadosCal!J:J)</f>
        <v>0</v>
      </c>
      <c r="J54" s="131">
        <f>SUMIF(BDadosCal!$AF:$AF,Calendário!$F$6&amp;Calendário!$A$54&amp;Calendário!$B54,BDadosCal!K:K)</f>
        <v>0</v>
      </c>
      <c r="K54" s="131">
        <f>SUMIF(BDadosCal!$AF:$AF,Calendário!$F$6&amp;Calendário!$A$54&amp;Calendário!$B54,BDadosCal!L:L)</f>
        <v>17</v>
      </c>
      <c r="L54" s="131">
        <f>SUMIF(BDadosCal!$AF:$AF,Calendário!$F$6&amp;Calendário!$A$54&amp;Calendário!$B54,BDadosCal!M:M)</f>
        <v>60</v>
      </c>
      <c r="M54" s="131">
        <f>SUMIF(BDadosCal!$AF:$AF,Calendário!$F$6&amp;Calendário!$A$54&amp;Calendário!$B54,BDadosCal!N:N)</f>
        <v>97</v>
      </c>
      <c r="N54" s="131">
        <f>SUMIF(BDadosCal!$AF:$AF,Calendário!$F$6&amp;Calendário!$A$54&amp;Calendário!$B54,BDadosCal!O:O)</f>
        <v>100</v>
      </c>
      <c r="O54" s="131">
        <f>SUMIF(BDadosCal!$AF:$AF,Calendário!$F$6&amp;Calendário!$A$54&amp;Calendário!$B54,BDadosCal!P:P)</f>
        <v>0</v>
      </c>
      <c r="P54" s="131">
        <f>SUMIF(BDadosCal!$AF:$AF,Calendário!$F$6&amp;Calendário!$A$54&amp;Calendário!$B54,BDadosCal!Q:Q)</f>
        <v>0</v>
      </c>
      <c r="Q54" s="131">
        <f>SUMIF(BDadosCal!$AF:$AF,Calendário!$F$6&amp;Calendário!$A$54&amp;Calendário!$B54,BDadosCal!R:R)</f>
        <v>0</v>
      </c>
      <c r="R54" s="131">
        <f>SUMIF(BDadosCal!$AF:$AF,Calendário!$F$6&amp;Calendário!$A$54&amp;Calendário!$B54,BDadosCal!S:S)</f>
        <v>0</v>
      </c>
      <c r="S54" s="131">
        <f>SUMIF(BDadosCal!$AF:$AF,Calendário!$F$6&amp;Calendário!$A$54&amp;Calendário!$B54,BDadosCal!T:T)</f>
        <v>0</v>
      </c>
      <c r="T54" s="131">
        <f>SUMIF(BDadosCal!$AF:$AF,Calendário!$F$6&amp;Calendário!$A$54&amp;Calendário!$B54,BDadosCal!U:U)</f>
        <v>0</v>
      </c>
      <c r="U54" s="131">
        <f>SUMIF(BDadosCal!$AF:$AF,Calendário!$F$6&amp;Calendário!$A$54&amp;Calendário!$B54,BDadosCal!V:V)</f>
        <v>0</v>
      </c>
      <c r="V54" s="131">
        <f>SUMIF(BDadosCal!$AF:$AF,Calendário!$F$6&amp;Calendário!$A$54&amp;Calendário!$B54,BDadosCal!W:W)</f>
        <v>0</v>
      </c>
      <c r="W54" s="131">
        <f>SUMIF(BDadosCal!$AF:$AF,Calendário!$F$6&amp;Calendário!$A$54&amp;Calendário!$B54,BDadosCal!X:X)</f>
        <v>0</v>
      </c>
      <c r="X54" s="131">
        <f>SUMIF(BDadosCal!$AF:$AF,Calendário!$F$6&amp;Calendário!$A$54&amp;Calendário!$B54,BDadosCal!Y:Y)</f>
        <v>0</v>
      </c>
      <c r="Y54" s="131">
        <f>SUMIF(BDadosCal!$AF:$AF,Calendário!$F$6&amp;Calendário!$A$54&amp;Calendário!$B54,BDadosCal!Z:Z)</f>
        <v>0</v>
      </c>
      <c r="Z54" s="131">
        <f>SUMIF(BDadosCal!$AF:$AF,Calendário!$F$6&amp;Calendário!$A$54&amp;Calendário!$B54,BDadosCal!AA:AA)</f>
        <v>0</v>
      </c>
      <c r="AA54" s="131">
        <f>SUMIF(BDadosCal!$AF:$AF,Calendário!$F$6&amp;Calendário!$A$54&amp;Calendário!$B54,BDadosCal!AB:AB)</f>
        <v>0</v>
      </c>
      <c r="AB54" s="131">
        <f>SUMIF(BDadosCal!$AF:$AF,Calendário!$F$6&amp;Calendário!$A$54&amp;Calendário!$B54,BDadosCal!AC:AC)</f>
        <v>0</v>
      </c>
      <c r="AC54" s="131">
        <f>SUMIF(BDadosCal!$AF:$AF,Calendário!$F$6&amp;Calendário!$A$54&amp;Calendário!$B54,BDadosCal!AD:AD)</f>
        <v>0</v>
      </c>
      <c r="AE54" s="129"/>
    </row>
    <row r="55" spans="1:64" ht="12.75" customHeight="1">
      <c r="A55" s="496"/>
      <c r="B55" s="127" t="s">
        <v>76</v>
      </c>
      <c r="C55" s="131">
        <f>SUMIF(BDadosCal!$AF:$AF,Calendário!$F$6&amp;Calendário!$A$54&amp;Calendário!$B55,BDadosCal!D:D)</f>
        <v>0</v>
      </c>
      <c r="D55" s="131">
        <f>SUMIF(BDadosCal!$AF:$AF,Calendário!$F$6&amp;Calendário!$A$54&amp;Calendário!$B55,BDadosCal!E:E)</f>
        <v>0</v>
      </c>
      <c r="E55" s="131">
        <f>SUMIF(BDadosCal!$AF:$AF,Calendário!$F$6&amp;Calendário!$A$54&amp;Calendário!$B55,BDadosCal!F:F)</f>
        <v>0</v>
      </c>
      <c r="F55" s="131">
        <f>SUMIF(BDadosCal!$AF:$AF,Calendário!$F$6&amp;Calendário!$A$54&amp;Calendário!$B55,BDadosCal!G:G)</f>
        <v>0</v>
      </c>
      <c r="G55" s="131">
        <f>SUMIF(BDadosCal!$AF:$AF,Calendário!$F$6&amp;Calendário!$A$54&amp;Calendário!$B55,BDadosCal!H:H)</f>
        <v>0</v>
      </c>
      <c r="H55" s="131">
        <f>SUMIF(BDadosCal!$AF:$AF,Calendário!$F$6&amp;Calendário!$A$54&amp;Calendário!$B55,BDadosCal!I:I)</f>
        <v>0</v>
      </c>
      <c r="I55" s="131">
        <f>SUMIF(BDadosCal!$AF:$AF,Calendário!$F$6&amp;Calendário!$A$54&amp;Calendário!$B55,BDadosCal!J:J)</f>
        <v>0</v>
      </c>
      <c r="J55" s="131">
        <f>SUMIF(BDadosCal!$AF:$AF,Calendário!$F$6&amp;Calendário!$A$54&amp;Calendário!$B55,BDadosCal!K:K)</f>
        <v>0</v>
      </c>
      <c r="K55" s="131">
        <f>SUMIF(BDadosCal!$AF:$AF,Calendário!$F$6&amp;Calendário!$A$54&amp;Calendário!$B55,BDadosCal!L:L)</f>
        <v>0</v>
      </c>
      <c r="L55" s="131">
        <f>SUMIF(BDadosCal!$AF:$AF,Calendário!$F$6&amp;Calendário!$A$54&amp;Calendário!$B55,BDadosCal!M:M)</f>
        <v>0</v>
      </c>
      <c r="M55" s="131">
        <f>SUMIF(BDadosCal!$AF:$AF,Calendário!$F$6&amp;Calendário!$A$54&amp;Calendário!$B55,BDadosCal!N:N)</f>
        <v>0</v>
      </c>
      <c r="N55" s="131">
        <f>SUMIF(BDadosCal!$AF:$AF,Calendário!$F$6&amp;Calendário!$A$54&amp;Calendário!$B55,BDadosCal!O:O)</f>
        <v>0</v>
      </c>
      <c r="O55" s="131">
        <f>SUMIF(BDadosCal!$AF:$AF,Calendário!$F$6&amp;Calendário!$A$54&amp;Calendário!$B55,BDadosCal!P:P)</f>
        <v>3</v>
      </c>
      <c r="P55" s="131">
        <f>SUMIF(BDadosCal!$AF:$AF,Calendário!$F$6&amp;Calendário!$A$54&amp;Calendário!$B55,BDadosCal!Q:Q)</f>
        <v>21</v>
      </c>
      <c r="Q55" s="131">
        <f>SUMIF(BDadosCal!$AF:$AF,Calendário!$F$6&amp;Calendário!$A$54&amp;Calendário!$B55,BDadosCal!R:R)</f>
        <v>65</v>
      </c>
      <c r="R55" s="131">
        <f>SUMIF(BDadosCal!$AF:$AF,Calendário!$F$6&amp;Calendário!$A$54&amp;Calendário!$B55,BDadosCal!S:S)</f>
        <v>93</v>
      </c>
      <c r="S55" s="131">
        <f>SUMIF(BDadosCal!$AF:$AF,Calendário!$F$6&amp;Calendário!$A$54&amp;Calendário!$B55,BDadosCal!T:T)</f>
        <v>100</v>
      </c>
      <c r="T55" s="131">
        <f>SUMIF(BDadosCal!$AF:$AF,Calendário!$F$6&amp;Calendário!$A$54&amp;Calendário!$B55,BDadosCal!U:U)</f>
        <v>0</v>
      </c>
      <c r="U55" s="131">
        <f>SUMIF(BDadosCal!$AF:$AF,Calendário!$F$6&amp;Calendário!$A$54&amp;Calendário!$B55,BDadosCal!V:V)</f>
        <v>0</v>
      </c>
      <c r="V55" s="131">
        <f>SUMIF(BDadosCal!$AF:$AF,Calendário!$F$6&amp;Calendário!$A$54&amp;Calendário!$B55,BDadosCal!W:W)</f>
        <v>0</v>
      </c>
      <c r="W55" s="131">
        <f>SUMIF(BDadosCal!$AF:$AF,Calendário!$F$6&amp;Calendário!$A$54&amp;Calendário!$B55,BDadosCal!X:X)</f>
        <v>0</v>
      </c>
      <c r="X55" s="131">
        <f>SUMIF(BDadosCal!$AF:$AF,Calendário!$F$6&amp;Calendário!$A$54&amp;Calendário!$B55,BDadosCal!Y:Y)</f>
        <v>0</v>
      </c>
      <c r="Y55" s="131">
        <f>SUMIF(BDadosCal!$AF:$AF,Calendário!$F$6&amp;Calendário!$A$54&amp;Calendário!$B55,BDadosCal!Z:Z)</f>
        <v>0</v>
      </c>
      <c r="Z55" s="131">
        <f>SUMIF(BDadosCal!$AF:$AF,Calendário!$F$6&amp;Calendário!$A$54&amp;Calendário!$B55,BDadosCal!AA:AA)</f>
        <v>0</v>
      </c>
      <c r="AA55" s="131">
        <f>SUMIF(BDadosCal!$AF:$AF,Calendário!$F$6&amp;Calendário!$A$54&amp;Calendário!$B55,BDadosCal!AB:AB)</f>
        <v>0</v>
      </c>
      <c r="AB55" s="131">
        <f>SUMIF(BDadosCal!$AF:$AF,Calendário!$F$6&amp;Calendário!$A$54&amp;Calendário!$B55,BDadosCal!AC:AC)</f>
        <v>0</v>
      </c>
      <c r="AC55" s="131">
        <f>SUMIF(BDadosCal!$AF:$AF,Calendário!$F$6&amp;Calendário!$A$54&amp;Calendário!$B55,BDadosCal!AD:AD)</f>
        <v>0</v>
      </c>
      <c r="AE55" s="129"/>
    </row>
    <row r="56" spans="1:64" ht="12.75" customHeight="1">
      <c r="A56" s="496"/>
      <c r="B56" s="127" t="s">
        <v>77</v>
      </c>
      <c r="C56" s="131">
        <f>SUMIF(BDadosCal!$AF:$AF,Calendário!$F$6&amp;Calendário!$A$54&amp;Calendário!$B56,BDadosCal!D:D)</f>
        <v>0</v>
      </c>
      <c r="D56" s="131">
        <f>SUMIF(BDadosCal!$AF:$AF,Calendário!$F$6&amp;Calendário!$A$54&amp;Calendário!$B56,BDadosCal!E:E)</f>
        <v>0</v>
      </c>
      <c r="E56" s="131">
        <f>SUMIF(BDadosCal!$AF:$AF,Calendário!$F$6&amp;Calendário!$A$54&amp;Calendário!$B56,BDadosCal!F:F)</f>
        <v>0</v>
      </c>
      <c r="F56" s="131">
        <f>SUMIF(BDadosCal!$AF:$AF,Calendário!$F$6&amp;Calendário!$A$54&amp;Calendário!$B56,BDadosCal!G:G)</f>
        <v>0</v>
      </c>
      <c r="G56" s="131">
        <f>SUMIF(BDadosCal!$AF:$AF,Calendário!$F$6&amp;Calendário!$A$54&amp;Calendário!$B56,BDadosCal!H:H)</f>
        <v>0</v>
      </c>
      <c r="H56" s="131">
        <f>SUMIF(BDadosCal!$AF:$AF,Calendário!$F$6&amp;Calendário!$A$54&amp;Calendário!$B56,BDadosCal!I:I)</f>
        <v>0</v>
      </c>
      <c r="I56" s="131">
        <f>SUMIF(BDadosCal!$AF:$AF,Calendário!$F$6&amp;Calendário!$A$54&amp;Calendário!$B56,BDadosCal!J:J)</f>
        <v>0</v>
      </c>
      <c r="J56" s="131">
        <f>SUMIF(BDadosCal!$AF:$AF,Calendário!$F$6&amp;Calendário!$A$54&amp;Calendário!$B56,BDadosCal!K:K)</f>
        <v>0</v>
      </c>
      <c r="K56" s="131">
        <f>SUMIF(BDadosCal!$AF:$AF,Calendário!$F$6&amp;Calendário!$A$54&amp;Calendário!$B56,BDadosCal!L:L)</f>
        <v>5</v>
      </c>
      <c r="L56" s="131">
        <f>SUMIF(BDadosCal!$AF:$AF,Calendário!$F$6&amp;Calendário!$A$54&amp;Calendário!$B56,BDadosCal!M:M)</f>
        <v>8</v>
      </c>
      <c r="M56" s="131">
        <f>SUMIF(BDadosCal!$AF:$AF,Calendário!$F$6&amp;Calendário!$A$54&amp;Calendário!$B56,BDadosCal!N:N)</f>
        <v>15</v>
      </c>
      <c r="N56" s="131">
        <f>SUMIF(BDadosCal!$AF:$AF,Calendário!$F$6&amp;Calendário!$A$54&amp;Calendário!$B56,BDadosCal!O:O)</f>
        <v>15</v>
      </c>
      <c r="O56" s="131">
        <f>SUMIF(BDadosCal!$AF:$AF,Calendário!$F$6&amp;Calendário!$A$54&amp;Calendário!$B56,BDadosCal!P:P)</f>
        <v>17</v>
      </c>
      <c r="P56" s="131">
        <f>SUMIF(BDadosCal!$AF:$AF,Calendário!$F$6&amp;Calendário!$A$54&amp;Calendário!$B56,BDadosCal!Q:Q)</f>
        <v>21</v>
      </c>
      <c r="Q56" s="131">
        <f>SUMIF(BDadosCal!$AF:$AF,Calendário!$F$6&amp;Calendário!$A$54&amp;Calendário!$B56,BDadosCal!R:R)</f>
        <v>35</v>
      </c>
      <c r="R56" s="131">
        <f>SUMIF(BDadosCal!$AF:$AF,Calendário!$F$6&amp;Calendário!$A$54&amp;Calendário!$B56,BDadosCal!S:S)</f>
        <v>48</v>
      </c>
      <c r="S56" s="131">
        <f>SUMIF(BDadosCal!$AF:$AF,Calendário!$F$6&amp;Calendário!$A$54&amp;Calendário!$B56,BDadosCal!T:T)</f>
        <v>61</v>
      </c>
      <c r="T56" s="131">
        <f>SUMIF(BDadosCal!$AF:$AF,Calendário!$F$6&amp;Calendário!$A$54&amp;Calendário!$B56,BDadosCal!U:U)</f>
        <v>69</v>
      </c>
      <c r="U56" s="131">
        <f>SUMIF(BDadosCal!$AF:$AF,Calendário!$F$6&amp;Calendário!$A$54&amp;Calendário!$B56,BDadosCal!V:V)</f>
        <v>74</v>
      </c>
      <c r="V56" s="131">
        <f>SUMIF(BDadosCal!$AF:$AF,Calendário!$F$6&amp;Calendário!$A$54&amp;Calendário!$B56,BDadosCal!W:W)</f>
        <v>80</v>
      </c>
      <c r="W56" s="131">
        <f>SUMIF(BDadosCal!$AF:$AF,Calendário!$F$6&amp;Calendário!$A$54&amp;Calendário!$B56,BDadosCal!X:X)</f>
        <v>87</v>
      </c>
      <c r="X56" s="131">
        <f>SUMIF(BDadosCal!$AF:$AF,Calendário!$F$6&amp;Calendário!$A$54&amp;Calendário!$B56,BDadosCal!Y:Y)</f>
        <v>92</v>
      </c>
      <c r="Y56" s="131">
        <f>SUMIF(BDadosCal!$AF:$AF,Calendário!$F$6&amp;Calendário!$A$54&amp;Calendário!$B56,BDadosCal!Z:Z)</f>
        <v>95</v>
      </c>
      <c r="Z56" s="131">
        <f>SUMIF(BDadosCal!$AF:$AF,Calendário!$F$6&amp;Calendário!$A$54&amp;Calendário!$B56,BDadosCal!AA:AA)</f>
        <v>96</v>
      </c>
      <c r="AA56" s="131">
        <f>SUMIF(BDadosCal!$AF:$AF,Calendário!$F$6&amp;Calendário!$A$54&amp;Calendário!$B56,BDadosCal!AB:AB)</f>
        <v>97</v>
      </c>
      <c r="AB56" s="131">
        <f>SUMIF(BDadosCal!$AF:$AF,Calendário!$F$6&amp;Calendário!$A$54&amp;Calendário!$B56,BDadosCal!AC:AC)</f>
        <v>99</v>
      </c>
      <c r="AC56" s="131">
        <f>SUMIF(BDadosCal!$AF:$AF,Calendário!$F$6&amp;Calendário!$A$54&amp;Calendário!$B56,BDadosCal!AD:AD)</f>
        <v>0</v>
      </c>
      <c r="AE56" s="129"/>
    </row>
    <row r="57" spans="1:64" ht="5.25" customHeight="1">
      <c r="A57" s="125"/>
      <c r="B57" s="126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</row>
    <row r="58" spans="1:64" ht="12.75" customHeight="1">
      <c r="A58" s="119"/>
      <c r="B58" s="120"/>
      <c r="C58" s="499">
        <f>+K58-1</f>
        <v>2017</v>
      </c>
      <c r="D58" s="499"/>
      <c r="E58" s="499"/>
      <c r="F58" s="499"/>
      <c r="G58" s="499"/>
      <c r="H58" s="499"/>
      <c r="I58" s="499"/>
      <c r="J58" s="499"/>
      <c r="K58" s="499">
        <v>2018</v>
      </c>
      <c r="L58" s="499"/>
      <c r="M58" s="499"/>
      <c r="N58" s="499"/>
      <c r="O58" s="499"/>
      <c r="P58" s="499"/>
      <c r="Q58" s="499"/>
      <c r="R58" s="499"/>
      <c r="S58" s="499"/>
      <c r="T58" s="499"/>
      <c r="U58" s="499"/>
      <c r="V58" s="499"/>
      <c r="W58" s="499">
        <f>+K58+1</f>
        <v>2019</v>
      </c>
      <c r="X58" s="499"/>
      <c r="Y58" s="499"/>
      <c r="Z58" s="499"/>
      <c r="AA58" s="499"/>
      <c r="AB58" s="499"/>
      <c r="AC58" s="499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</row>
    <row r="59" spans="1:64" ht="12.75" customHeight="1">
      <c r="A59" s="122" t="s">
        <v>61</v>
      </c>
      <c r="B59" s="123"/>
      <c r="C59" s="124" t="s">
        <v>62</v>
      </c>
      <c r="D59" s="124" t="s">
        <v>63</v>
      </c>
      <c r="E59" s="124" t="s">
        <v>64</v>
      </c>
      <c r="F59" s="124" t="s">
        <v>65</v>
      </c>
      <c r="G59" s="124" t="s">
        <v>66</v>
      </c>
      <c r="H59" s="124" t="s">
        <v>67</v>
      </c>
      <c r="I59" s="124" t="s">
        <v>68</v>
      </c>
      <c r="J59" s="124" t="s">
        <v>69</v>
      </c>
      <c r="K59" s="124" t="s">
        <v>70</v>
      </c>
      <c r="L59" s="124" t="s">
        <v>71</v>
      </c>
      <c r="M59" s="124" t="s">
        <v>72</v>
      </c>
      <c r="N59" s="124" t="s">
        <v>73</v>
      </c>
      <c r="O59" s="124" t="s">
        <v>62</v>
      </c>
      <c r="P59" s="124" t="s">
        <v>63</v>
      </c>
      <c r="Q59" s="124" t="s">
        <v>64</v>
      </c>
      <c r="R59" s="124" t="s">
        <v>65</v>
      </c>
      <c r="S59" s="124" t="s">
        <v>66</v>
      </c>
      <c r="T59" s="124" t="s">
        <v>67</v>
      </c>
      <c r="U59" s="124" t="s">
        <v>68</v>
      </c>
      <c r="V59" s="124" t="s">
        <v>69</v>
      </c>
      <c r="W59" s="124" t="s">
        <v>70</v>
      </c>
      <c r="X59" s="124" t="s">
        <v>71</v>
      </c>
      <c r="Y59" s="124" t="s">
        <v>72</v>
      </c>
      <c r="Z59" s="124" t="s">
        <v>73</v>
      </c>
      <c r="AA59" s="124" t="s">
        <v>62</v>
      </c>
      <c r="AB59" s="124" t="s">
        <v>63</v>
      </c>
      <c r="AC59" s="124" t="s">
        <v>64</v>
      </c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</row>
    <row r="60" spans="1:64" ht="5.25" customHeight="1">
      <c r="A60" s="125"/>
      <c r="B60" s="126"/>
    </row>
    <row r="61" spans="1:64" ht="12.75" customHeight="1">
      <c r="A61" s="496" t="str">
        <f>RIGHT(C58,2)&amp;"/"&amp;RIGHT(K58,2)</f>
        <v>17/18</v>
      </c>
      <c r="B61" s="127" t="s">
        <v>75</v>
      </c>
      <c r="C61" s="131">
        <f>SUMIF(BDadosCal!$AF:$AF,Calendário!$F$6&amp;Calendário!$A$61&amp;Calendário!$B61,BDadosCal!D:D)</f>
        <v>0</v>
      </c>
      <c r="D61" s="131">
        <f>SUMIF(BDadosCal!$AF:$AF,Calendário!$F$6&amp;Calendário!$A$61&amp;Calendário!$B61,BDadosCal!E:E)</f>
        <v>0</v>
      </c>
      <c r="E61" s="131">
        <f>SUMIF(BDadosCal!$AF:$AF,Calendário!$F$6&amp;Calendário!$A$61&amp;Calendário!$B61,BDadosCal!F:F)</f>
        <v>0</v>
      </c>
      <c r="F61" s="132">
        <f>SUMIF(BDadosCal!$AF:$AF,Calendário!$F$6&amp;Calendário!$A$61&amp;Calendário!$B61,BDadosCal!G:G)</f>
        <v>0</v>
      </c>
      <c r="G61" s="131">
        <f>SUMIF(BDadosCal!$AF:$AF,Calendário!$F$6&amp;Calendário!$A$61&amp;Calendário!$B61,BDadosCal!H:H)</f>
        <v>0</v>
      </c>
      <c r="H61" s="131">
        <f>SUMIF(BDadosCal!$AF:$AF,Calendário!$F$6&amp;Calendário!$A$61&amp;Calendário!$B61,BDadosCal!I:I)</f>
        <v>0</v>
      </c>
      <c r="I61" s="131">
        <f>SUMIF(BDadosCal!$AF:$AF,Calendário!$F$6&amp;Calendário!$A$61&amp;Calendário!$B61,BDadosCal!J:J)</f>
        <v>0</v>
      </c>
      <c r="J61" s="131">
        <f>SUMIF(BDadosCal!$AF:$AF,Calendário!$F$6&amp;Calendário!$A$61&amp;Calendário!$B61,BDadosCal!K:K)</f>
        <v>0</v>
      </c>
      <c r="K61" s="131">
        <f>SUMIF(BDadosCal!$AF:$AF,Calendário!$F$6&amp;Calendário!$A$61&amp;Calendário!$B61,BDadosCal!L:L)</f>
        <v>1</v>
      </c>
      <c r="L61" s="131">
        <f>SUMIF(BDadosCal!$AF:$AF,Calendário!$F$6&amp;Calendário!$A$61&amp;Calendário!$B61,BDadosCal!M:M)</f>
        <v>16</v>
      </c>
      <c r="M61" s="131">
        <f>SUMIF(BDadosCal!$AF:$AF,Calendário!$F$6&amp;Calendário!$A$61&amp;Calendário!$B61,BDadosCal!N:N)</f>
        <v>99</v>
      </c>
      <c r="N61" s="131">
        <f>SUMIF(BDadosCal!$AF:$AF,Calendário!$F$6&amp;Calendário!$A$61&amp;Calendário!$B61,BDadosCal!O:O)</f>
        <v>100</v>
      </c>
      <c r="O61" s="131">
        <f>SUMIF(BDadosCal!$AF:$AF,Calendário!$F$6&amp;Calendário!$A$61&amp;Calendário!$B61,BDadosCal!P:P)</f>
        <v>0</v>
      </c>
      <c r="P61" s="131">
        <f>SUMIF(BDadosCal!$AF:$AF,Calendário!$F$6&amp;Calendário!$A$61&amp;Calendário!$B61,BDadosCal!Q:Q)</f>
        <v>0</v>
      </c>
      <c r="Q61" s="131">
        <f>SUMIF(BDadosCal!$AF:$AF,Calendário!$F$6&amp;Calendário!$A$61&amp;Calendário!$B61,BDadosCal!R:R)</f>
        <v>0</v>
      </c>
      <c r="R61" s="131">
        <f>SUMIF(BDadosCal!$AF:$AF,Calendário!$F$6&amp;Calendário!$A$61&amp;Calendário!$B61,BDadosCal!S:S)</f>
        <v>0</v>
      </c>
      <c r="S61" s="131">
        <f>SUMIF(BDadosCal!$AF:$AF,Calendário!$F$6&amp;Calendário!$A$61&amp;Calendário!$B61,BDadosCal!T:T)</f>
        <v>0</v>
      </c>
      <c r="T61" s="131">
        <f>SUMIF(BDadosCal!$AF:$AF,Calendário!$F$6&amp;Calendário!$A$61&amp;Calendário!$B61,BDadosCal!U:U)</f>
        <v>0</v>
      </c>
      <c r="U61" s="131">
        <f>SUMIF(BDadosCal!$AF:$AF,Calendário!$F$6&amp;Calendário!$A$61&amp;Calendário!$B61,BDadosCal!V:V)</f>
        <v>0</v>
      </c>
      <c r="V61" s="131">
        <f>SUMIF(BDadosCal!$AF:$AF,Calendário!$F$6&amp;Calendário!$A$61&amp;Calendário!$B61,BDadosCal!W:W)</f>
        <v>0</v>
      </c>
      <c r="W61" s="131">
        <f>SUMIF(BDadosCal!$AF:$AF,Calendário!$F$6&amp;Calendário!$A$61&amp;Calendário!$B61,BDadosCal!X:X)</f>
        <v>0</v>
      </c>
      <c r="X61" s="131">
        <f>SUMIF(BDadosCal!$AF:$AF,Calendário!$F$6&amp;Calendário!$A$61&amp;Calendário!$B61,BDadosCal!Y:Y)</f>
        <v>0</v>
      </c>
      <c r="Y61" s="131">
        <f>SUMIF(BDadosCal!$AF:$AF,Calendário!$F$6&amp;Calendário!$A$61&amp;Calendário!$B61,BDadosCal!Z:Z)</f>
        <v>0</v>
      </c>
      <c r="Z61" s="131">
        <f>SUMIF(BDadosCal!$AF:$AF,Calendário!$F$6&amp;Calendário!$A$61&amp;Calendário!$B61,BDadosCal!AA:AA)</f>
        <v>0</v>
      </c>
      <c r="AA61" s="131">
        <f>SUMIF(BDadosCal!$AF:$AF,Calendário!$F$6&amp;Calendário!$A$61&amp;Calendário!$B61,BDadosCal!AB:AB)</f>
        <v>0</v>
      </c>
      <c r="AB61" s="131">
        <f>SUMIF(BDadosCal!$AF:$AF,Calendário!$F$6&amp;Calendário!$A$61&amp;Calendário!$B61,BDadosCal!AC:AC)</f>
        <v>0</v>
      </c>
      <c r="AC61" s="131">
        <f>SUMIF(BDadosCal!$AF:$AF,Calendário!$F$6&amp;Calendário!$A$61&amp;Calendário!$B61,BDadosCal!AD:AD)</f>
        <v>0</v>
      </c>
      <c r="AE61" s="129"/>
    </row>
    <row r="62" spans="1:64" ht="12.75" customHeight="1">
      <c r="A62" s="496"/>
      <c r="B62" s="127" t="s">
        <v>76</v>
      </c>
      <c r="C62" s="131">
        <f>SUMIF(BDadosCal!$AF:$AF,Calendário!$F$6&amp;Calendário!$A$61&amp;Calendário!$B62,BDadosCal!D:D)</f>
        <v>0</v>
      </c>
      <c r="D62" s="131">
        <f>SUMIF(BDadosCal!$AF:$AF,Calendário!$F$6&amp;Calendário!$A$61&amp;Calendário!$B62,BDadosCal!E:E)</f>
        <v>0</v>
      </c>
      <c r="E62" s="131">
        <f>SUMIF(BDadosCal!$AF:$AF,Calendário!$F$6&amp;Calendário!$A$61&amp;Calendário!$B62,BDadosCal!F:F)</f>
        <v>0</v>
      </c>
      <c r="F62" s="131">
        <f>SUMIF(BDadosCal!$AF:$AF,Calendário!$F$6&amp;Calendário!$A$61&amp;Calendário!$B62,BDadosCal!G:G)</f>
        <v>0</v>
      </c>
      <c r="G62" s="131">
        <f>SUMIF(BDadosCal!$AF:$AF,Calendário!$F$6&amp;Calendário!$A$61&amp;Calendário!$B62,BDadosCal!H:H)</f>
        <v>0</v>
      </c>
      <c r="H62" s="131">
        <f>SUMIF(BDadosCal!$AF:$AF,Calendário!$F$6&amp;Calendário!$A$61&amp;Calendário!$B62,BDadosCal!I:I)</f>
        <v>0</v>
      </c>
      <c r="I62" s="131">
        <f>SUMIF(BDadosCal!$AF:$AF,Calendário!$F$6&amp;Calendário!$A$61&amp;Calendário!$B62,BDadosCal!J:J)</f>
        <v>0</v>
      </c>
      <c r="J62" s="131">
        <f>SUMIF(BDadosCal!$AF:$AF,Calendário!$F$6&amp;Calendário!$A$61&amp;Calendário!$B62,BDadosCal!K:K)</f>
        <v>0</v>
      </c>
      <c r="K62" s="131">
        <f>SUMIF(BDadosCal!$AF:$AF,Calendário!$F$6&amp;Calendário!$A$61&amp;Calendário!$B62,BDadosCal!L:L)</f>
        <v>0</v>
      </c>
      <c r="L62" s="131">
        <f>SUMIF(BDadosCal!$AF:$AF,Calendário!$F$6&amp;Calendário!$A$61&amp;Calendário!$B62,BDadosCal!M:M)</f>
        <v>0</v>
      </c>
      <c r="M62" s="131">
        <f>SUMIF(BDadosCal!$AF:$AF,Calendário!$F$6&amp;Calendário!$A$61&amp;Calendário!$B62,BDadosCal!N:N)</f>
        <v>0</v>
      </c>
      <c r="N62" s="131">
        <f>SUMIF(BDadosCal!$AF:$AF,Calendário!$F$6&amp;Calendário!$A$61&amp;Calendário!$B62,BDadosCal!O:O)</f>
        <v>0</v>
      </c>
      <c r="O62" s="131">
        <f>SUMIF(BDadosCal!$AF:$AF,Calendário!$F$6&amp;Calendário!$A$61&amp;Calendário!$B62,BDadosCal!P:P)</f>
        <v>1</v>
      </c>
      <c r="P62" s="131">
        <f>SUMIF(BDadosCal!$AF:$AF,Calendário!$F$6&amp;Calendário!$A$61&amp;Calendário!$B62,BDadosCal!Q:Q)</f>
        <v>2</v>
      </c>
      <c r="Q62" s="131">
        <f>SUMIF(BDadosCal!$AF:$AF,Calendário!$F$6&amp;Calendário!$A$61&amp;Calendário!$B62,BDadosCal!R:R)</f>
        <v>14</v>
      </c>
      <c r="R62" s="131">
        <f>SUMIF(BDadosCal!$AF:$AF,Calendário!$F$6&amp;Calendário!$A$61&amp;Calendário!$B62,BDadosCal!S:S)</f>
        <v>87</v>
      </c>
      <c r="S62" s="131">
        <f>SUMIF(BDadosCal!$AF:$AF,Calendário!$F$6&amp;Calendário!$A$61&amp;Calendário!$B62,BDadosCal!T:T)</f>
        <v>100</v>
      </c>
      <c r="T62" s="131">
        <f>SUMIF(BDadosCal!$AF:$AF,Calendário!$F$6&amp;Calendário!$A$61&amp;Calendário!$B62,BDadosCal!U:U)</f>
        <v>0</v>
      </c>
      <c r="U62" s="131">
        <f>SUMIF(BDadosCal!$AF:$AF,Calendário!$F$6&amp;Calendário!$A$61&amp;Calendário!$B62,BDadosCal!V:V)</f>
        <v>0</v>
      </c>
      <c r="V62" s="131">
        <f>SUMIF(BDadosCal!$AF:$AF,Calendário!$F$6&amp;Calendário!$A$61&amp;Calendário!$B62,BDadosCal!W:W)</f>
        <v>0</v>
      </c>
      <c r="W62" s="131">
        <f>SUMIF(BDadosCal!$AF:$AF,Calendário!$F$6&amp;Calendário!$A$61&amp;Calendário!$B62,BDadosCal!X:X)</f>
        <v>0</v>
      </c>
      <c r="X62" s="131">
        <f>SUMIF(BDadosCal!$AF:$AF,Calendário!$F$6&amp;Calendário!$A$61&amp;Calendário!$B62,BDadosCal!Y:Y)</f>
        <v>0</v>
      </c>
      <c r="Y62" s="131">
        <f>SUMIF(BDadosCal!$AF:$AF,Calendário!$F$6&amp;Calendário!$A$61&amp;Calendário!$B62,BDadosCal!Z:Z)</f>
        <v>0</v>
      </c>
      <c r="Z62" s="131">
        <f>SUMIF(BDadosCal!$AF:$AF,Calendário!$F$6&amp;Calendário!$A$61&amp;Calendário!$B62,BDadosCal!AA:AA)</f>
        <v>0</v>
      </c>
      <c r="AA62" s="131">
        <f>SUMIF(BDadosCal!$AF:$AF,Calendário!$F$6&amp;Calendário!$A$61&amp;Calendário!$B62,BDadosCal!AB:AB)</f>
        <v>0</v>
      </c>
      <c r="AB62" s="131">
        <f>SUMIF(BDadosCal!$AF:$AF,Calendário!$F$6&amp;Calendário!$A$61&amp;Calendário!$B62,BDadosCal!AC:AC)</f>
        <v>0</v>
      </c>
      <c r="AC62" s="131">
        <f>SUMIF(BDadosCal!$AF:$AF,Calendário!$F$6&amp;Calendário!$A$61&amp;Calendário!$B62,BDadosCal!AD:AD)</f>
        <v>0</v>
      </c>
      <c r="AE62" s="129"/>
    </row>
    <row r="63" spans="1:64" ht="12.75" customHeight="1">
      <c r="A63" s="496"/>
      <c r="B63" s="127" t="s">
        <v>77</v>
      </c>
      <c r="C63" s="131">
        <f>SUMIF(BDadosCal!$AF:$AF,Calendário!$F$6&amp;Calendário!$A$61&amp;Calendário!$B63,BDadosCal!D:D)</f>
        <v>0</v>
      </c>
      <c r="D63" s="131">
        <f>SUMIF(BDadosCal!$AF:$AF,Calendário!$F$6&amp;Calendário!$A$61&amp;Calendário!$B63,BDadosCal!E:E)</f>
        <v>0</v>
      </c>
      <c r="E63" s="131">
        <f>SUMIF(BDadosCal!$AF:$AF,Calendário!$F$6&amp;Calendário!$A$61&amp;Calendário!$B63,BDadosCal!F:F)</f>
        <v>0</v>
      </c>
      <c r="F63" s="131">
        <f>SUMIF(BDadosCal!$AF:$AF,Calendário!$F$6&amp;Calendário!$A$61&amp;Calendário!$B63,BDadosCal!G:G)</f>
        <v>0</v>
      </c>
      <c r="G63" s="131">
        <f>SUMIF(BDadosCal!$AF:$AF,Calendário!$F$6&amp;Calendário!$A$61&amp;Calendário!$B63,BDadosCal!H:H)</f>
        <v>0</v>
      </c>
      <c r="H63" s="131">
        <f>SUMIF(BDadosCal!$AF:$AF,Calendário!$F$6&amp;Calendário!$A$61&amp;Calendário!$B63,BDadosCal!I:I)</f>
        <v>0</v>
      </c>
      <c r="I63" s="131">
        <f>SUMIF(BDadosCal!$AF:$AF,Calendário!$F$6&amp;Calendário!$A$61&amp;Calendário!$B63,BDadosCal!J:J)</f>
        <v>0</v>
      </c>
      <c r="J63" s="131">
        <f>SUMIF(BDadosCal!$AF:$AF,Calendário!$F$6&amp;Calendário!$A$61&amp;Calendário!$B63,BDadosCal!K:K)</f>
        <v>0</v>
      </c>
      <c r="K63" s="131">
        <f>SUMIF(BDadosCal!$AF:$AF,Calendário!$F$6&amp;Calendário!$A$61&amp;Calendário!$B63,BDadosCal!L:L)</f>
        <v>1.5</v>
      </c>
      <c r="L63" s="131">
        <f>SUMIF(BDadosCal!$AF:$AF,Calendário!$F$6&amp;Calendário!$A$61&amp;Calendário!$B63,BDadosCal!M:M)</f>
        <v>2</v>
      </c>
      <c r="M63" s="131">
        <f>SUMIF(BDadosCal!$AF:$AF,Calendário!$F$6&amp;Calendário!$A$61&amp;Calendário!$B63,BDadosCal!N:N)</f>
        <v>6</v>
      </c>
      <c r="N63" s="131">
        <f>SUMIF(BDadosCal!$AF:$AF,Calendário!$F$6&amp;Calendário!$A$61&amp;Calendário!$B63,BDadosCal!O:O)</f>
        <v>7</v>
      </c>
      <c r="O63" s="131">
        <f>SUMIF(BDadosCal!$AF:$AF,Calendário!$F$6&amp;Calendário!$A$61&amp;Calendário!$B63,BDadosCal!P:P)</f>
        <v>14</v>
      </c>
      <c r="P63" s="131">
        <f>SUMIF(BDadosCal!$AF:$AF,Calendário!$F$6&amp;Calendário!$A$61&amp;Calendário!$B63,BDadosCal!Q:Q)</f>
        <v>18</v>
      </c>
      <c r="Q63" s="131">
        <f>SUMIF(BDadosCal!$AF:$AF,Calendário!$F$6&amp;Calendário!$A$61&amp;Calendário!$B63,BDadosCal!R:R)</f>
        <v>19</v>
      </c>
      <c r="R63" s="131">
        <f>SUMIF(BDadosCal!$AF:$AF,Calendário!$F$6&amp;Calendário!$A$61&amp;Calendário!$B63,BDadosCal!S:S)</f>
        <v>34</v>
      </c>
      <c r="S63" s="131">
        <f>SUMIF(BDadosCal!$AF:$AF,Calendário!$F$6&amp;Calendário!$A$61&amp;Calendário!$B63,BDadosCal!T:T)</f>
        <v>44</v>
      </c>
      <c r="T63" s="131">
        <f>SUMIF(BDadosCal!$AF:$AF,Calendário!$F$6&amp;Calendário!$A$61&amp;Calendário!$B63,BDadosCal!U:U)</f>
        <v>50</v>
      </c>
      <c r="U63" s="131">
        <f>SUMIF(BDadosCal!$AF:$AF,Calendário!$F$6&amp;Calendário!$A$61&amp;Calendário!$B63,BDadosCal!V:V)</f>
        <v>56</v>
      </c>
      <c r="V63" s="131">
        <f>SUMIF(BDadosCal!$AF:$AF,Calendário!$F$6&amp;Calendário!$A$61&amp;Calendário!$B63,BDadosCal!W:W)</f>
        <v>59</v>
      </c>
      <c r="W63" s="131">
        <f>SUMIF(BDadosCal!$AF:$AF,Calendário!$F$6&amp;Calendário!$A$61&amp;Calendário!$B63,BDadosCal!X:X)</f>
        <v>66</v>
      </c>
      <c r="X63" s="131">
        <f>SUMIF(BDadosCal!$AF:$AF,Calendário!$F$6&amp;Calendário!$A$61&amp;Calendário!$B63,BDadosCal!Y:Y)</f>
        <v>68</v>
      </c>
      <c r="Y63" s="131">
        <f>SUMIF(BDadosCal!$AF:$AF,Calendário!$F$6&amp;Calendário!$A$61&amp;Calendário!$B63,BDadosCal!Z:Z)</f>
        <v>80</v>
      </c>
      <c r="Z63" s="131">
        <f>SUMIF(BDadosCal!$AF:$AF,Calendário!$F$6&amp;Calendário!$A$61&amp;Calendário!$B63,BDadosCal!AA:AA)</f>
        <v>86</v>
      </c>
      <c r="AA63" s="131">
        <f>SUMIF(BDadosCal!$AF:$AF,Calendário!$F$6&amp;Calendário!$A$61&amp;Calendário!$B63,BDadosCal!AB:AB)</f>
        <v>89</v>
      </c>
      <c r="AB63" s="131">
        <f>SUMIF(BDadosCal!$AF:$AF,Calendário!$F$6&amp;Calendário!$A$61&amp;Calendário!$B63,BDadosCal!AC:AC)</f>
        <v>95</v>
      </c>
      <c r="AC63" s="131">
        <f>SUMIF(BDadosCal!$AF:$AF,Calendário!$F$6&amp;Calendário!$A$61&amp;Calendário!$B63,BDadosCal!AD:AD)</f>
        <v>97</v>
      </c>
      <c r="AE63" s="129"/>
    </row>
    <row r="64" spans="1:64" ht="5.25" customHeight="1">
      <c r="A64" s="125"/>
      <c r="B64" s="126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</row>
    <row r="65" spans="1:64" ht="12.75" customHeight="1">
      <c r="A65" s="119"/>
      <c r="B65" s="120"/>
      <c r="C65" s="499">
        <f>+K65-1</f>
        <v>2016</v>
      </c>
      <c r="D65" s="499"/>
      <c r="E65" s="499"/>
      <c r="F65" s="499"/>
      <c r="G65" s="499"/>
      <c r="H65" s="499"/>
      <c r="I65" s="499"/>
      <c r="J65" s="499"/>
      <c r="K65" s="499">
        <v>2017</v>
      </c>
      <c r="L65" s="499"/>
      <c r="M65" s="499"/>
      <c r="N65" s="499"/>
      <c r="O65" s="499"/>
      <c r="P65" s="499"/>
      <c r="Q65" s="499"/>
      <c r="R65" s="499"/>
      <c r="S65" s="499"/>
      <c r="T65" s="499"/>
      <c r="U65" s="499"/>
      <c r="V65" s="499"/>
      <c r="W65" s="499">
        <f>+K65+1</f>
        <v>2018</v>
      </c>
      <c r="X65" s="499"/>
      <c r="Y65" s="499"/>
      <c r="Z65" s="499"/>
      <c r="AA65" s="499"/>
      <c r="AB65" s="499"/>
      <c r="AC65" s="499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</row>
    <row r="66" spans="1:64" ht="12.75" customHeight="1">
      <c r="A66" s="122" t="s">
        <v>61</v>
      </c>
      <c r="B66" s="123"/>
      <c r="C66" s="124" t="s">
        <v>62</v>
      </c>
      <c r="D66" s="124" t="s">
        <v>63</v>
      </c>
      <c r="E66" s="124" t="s">
        <v>64</v>
      </c>
      <c r="F66" s="124" t="s">
        <v>65</v>
      </c>
      <c r="G66" s="124" t="s">
        <v>66</v>
      </c>
      <c r="H66" s="124" t="s">
        <v>67</v>
      </c>
      <c r="I66" s="124" t="s">
        <v>68</v>
      </c>
      <c r="J66" s="124" t="s">
        <v>69</v>
      </c>
      <c r="K66" s="124" t="s">
        <v>70</v>
      </c>
      <c r="L66" s="124" t="s">
        <v>71</v>
      </c>
      <c r="M66" s="124" t="s">
        <v>72</v>
      </c>
      <c r="N66" s="124" t="s">
        <v>73</v>
      </c>
      <c r="O66" s="124" t="s">
        <v>62</v>
      </c>
      <c r="P66" s="124" t="s">
        <v>63</v>
      </c>
      <c r="Q66" s="124" t="s">
        <v>64</v>
      </c>
      <c r="R66" s="124" t="s">
        <v>65</v>
      </c>
      <c r="S66" s="124" t="s">
        <v>66</v>
      </c>
      <c r="T66" s="124" t="s">
        <v>67</v>
      </c>
      <c r="U66" s="124" t="s">
        <v>68</v>
      </c>
      <c r="V66" s="124" t="s">
        <v>69</v>
      </c>
      <c r="W66" s="124" t="s">
        <v>70</v>
      </c>
      <c r="X66" s="124" t="s">
        <v>71</v>
      </c>
      <c r="Y66" s="124" t="s">
        <v>72</v>
      </c>
      <c r="Z66" s="124" t="s">
        <v>73</v>
      </c>
      <c r="AA66" s="124" t="s">
        <v>62</v>
      </c>
      <c r="AB66" s="124" t="s">
        <v>63</v>
      </c>
      <c r="AC66" s="124" t="s">
        <v>64</v>
      </c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</row>
    <row r="67" spans="1:64" ht="5.25" customHeight="1">
      <c r="A67" s="125"/>
      <c r="B67" s="126"/>
    </row>
    <row r="68" spans="1:64" ht="12.75" customHeight="1">
      <c r="A68" s="496" t="str">
        <f>RIGHT(C65,2)&amp;"/"&amp;RIGHT(K65,2)</f>
        <v>16/17</v>
      </c>
      <c r="B68" s="127" t="s">
        <v>75</v>
      </c>
      <c r="C68" s="131">
        <f>SUMIF(BDadosCal!$AF:$AF,Calendário!$F$6&amp;Calendário!$A$68&amp;Calendário!$B68,BDadosCal!D:D)</f>
        <v>0</v>
      </c>
      <c r="D68" s="131">
        <f>SUMIF(BDadosCal!$AF:$AF,Calendário!$F$6&amp;Calendário!$A$68&amp;Calendário!$B68,BDadosCal!E:E)</f>
        <v>0</v>
      </c>
      <c r="E68" s="131">
        <f>SUMIF(BDadosCal!$AF:$AF,Calendário!$F$6&amp;Calendário!$A$68&amp;Calendário!$B68,BDadosCal!F:F)</f>
        <v>0</v>
      </c>
      <c r="F68" s="131">
        <f>SUMIF(BDadosCal!$AF:$AF,Calendário!$F$6&amp;Calendário!$A$68&amp;Calendário!$B68,BDadosCal!G:G)</f>
        <v>0</v>
      </c>
      <c r="G68" s="131">
        <f>SUMIF(BDadosCal!$AF:$AF,Calendário!$F$6&amp;Calendário!$A$68&amp;Calendário!$B68,BDadosCal!H:H)</f>
        <v>0</v>
      </c>
      <c r="H68" s="131">
        <f>SUMIF(BDadosCal!$AF:$AF,Calendário!$F$6&amp;Calendário!$A$68&amp;Calendário!$B68,BDadosCal!I:I)</f>
        <v>0</v>
      </c>
      <c r="I68" s="131">
        <f>SUMIF(BDadosCal!$AF:$AF,Calendário!$F$6&amp;Calendário!$A$68&amp;Calendário!$B68,BDadosCal!J:J)</f>
        <v>0</v>
      </c>
      <c r="J68" s="131">
        <f>SUMIF(BDadosCal!$AF:$AF,Calendário!$F$6&amp;Calendário!$A$68&amp;Calendário!$B68,BDadosCal!K:K)</f>
        <v>0</v>
      </c>
      <c r="K68" s="131">
        <f>SUMIF(BDadosCal!$AF:$AF,Calendário!$F$6&amp;Calendário!$A$68&amp;Calendário!$B68,BDadosCal!L:L)</f>
        <v>3</v>
      </c>
      <c r="L68" s="131">
        <f>SUMIF(BDadosCal!$AF:$AF,Calendário!$F$6&amp;Calendário!$A$68&amp;Calendário!$B68,BDadosCal!M:M)</f>
        <v>48</v>
      </c>
      <c r="M68" s="131">
        <f>SUMIF(BDadosCal!$AF:$AF,Calendário!$F$6&amp;Calendário!$A$68&amp;Calendário!$B68,BDadosCal!N:N)</f>
        <v>94</v>
      </c>
      <c r="N68" s="131">
        <f>SUMIF(BDadosCal!$AF:$AF,Calendário!$F$6&amp;Calendário!$A$68&amp;Calendário!$B68,BDadosCal!O:O)</f>
        <v>100</v>
      </c>
      <c r="O68" s="131">
        <f>SUMIF(BDadosCal!$AF:$AF,Calendário!$F$6&amp;Calendário!$A$68&amp;Calendário!$B68,BDadosCal!P:P)</f>
        <v>0</v>
      </c>
      <c r="P68" s="131">
        <f>SUMIF(BDadosCal!$AF:$AF,Calendário!$F$6&amp;Calendário!$A$68&amp;Calendário!$B68,BDadosCal!Q:Q)</f>
        <v>0</v>
      </c>
      <c r="Q68" s="131">
        <f>SUMIF(BDadosCal!$AF:$AF,Calendário!$F$6&amp;Calendário!$A$68&amp;Calendário!$B68,BDadosCal!R:R)</f>
        <v>0</v>
      </c>
      <c r="R68" s="131">
        <f>SUMIF(BDadosCal!$AF:$AF,Calendário!$F$6&amp;Calendário!$A$68&amp;Calendário!$B68,BDadosCal!S:S)</f>
        <v>0</v>
      </c>
      <c r="S68" s="131">
        <f>SUMIF(BDadosCal!$AF:$AF,Calendário!$F$6&amp;Calendário!$A$68&amp;Calendário!$B68,BDadosCal!T:T)</f>
        <v>0</v>
      </c>
      <c r="T68" s="131">
        <f>SUMIF(BDadosCal!$AF:$AF,Calendário!$F$6&amp;Calendário!$A$68&amp;Calendário!$B68,BDadosCal!U:U)</f>
        <v>0</v>
      </c>
      <c r="U68" s="131">
        <f>SUMIF(BDadosCal!$AF:$AF,Calendário!$F$6&amp;Calendário!$A$68&amp;Calendário!$B68,BDadosCal!V:V)</f>
        <v>0</v>
      </c>
      <c r="V68" s="131">
        <f>SUMIF(BDadosCal!$AF:$AF,Calendário!$F$6&amp;Calendário!$A$68&amp;Calendário!$B68,BDadosCal!W:W)</f>
        <v>0</v>
      </c>
      <c r="W68" s="131">
        <f>SUMIF(BDadosCal!$AF:$AF,Calendário!$F$6&amp;Calendário!$A$68&amp;Calendário!$B68,BDadosCal!X:X)</f>
        <v>0</v>
      </c>
      <c r="X68" s="131">
        <f>SUMIF(BDadosCal!$AF:$AF,Calendário!$F$6&amp;Calendário!$A$68&amp;Calendário!$B68,BDadosCal!Y:Y)</f>
        <v>0</v>
      </c>
      <c r="Y68" s="131">
        <f>SUMIF(BDadosCal!$AF:$AF,Calendário!$F$6&amp;Calendário!$A$68&amp;Calendário!$B68,BDadosCal!Z:Z)</f>
        <v>0</v>
      </c>
      <c r="Z68" s="131">
        <f>SUMIF(BDadosCal!$AF:$AF,Calendário!$F$6&amp;Calendário!$A$68&amp;Calendário!$B68,BDadosCal!AA:AA)</f>
        <v>0</v>
      </c>
      <c r="AA68" s="131">
        <f>SUMIF(BDadosCal!$AF:$AF,Calendário!$F$6&amp;Calendário!$A$68&amp;Calendário!$B68,BDadosCal!AB:AB)</f>
        <v>0</v>
      </c>
      <c r="AB68" s="131">
        <f>SUMIF(BDadosCal!$AF:$AF,Calendário!$F$6&amp;Calendário!$A$68&amp;Calendário!$B68,BDadosCal!AC:AC)</f>
        <v>0</v>
      </c>
      <c r="AC68" s="131">
        <f>SUMIF(BDadosCal!$AF:$AF,Calendário!$F$6&amp;Calendário!$A$68&amp;Calendário!$B68,BDadosCal!AD:AD)</f>
        <v>0</v>
      </c>
      <c r="AE68" s="129"/>
    </row>
    <row r="69" spans="1:64" ht="12.75" customHeight="1">
      <c r="A69" s="496"/>
      <c r="B69" s="127" t="s">
        <v>76</v>
      </c>
      <c r="C69" s="131">
        <f>SUMIF(BDadosCal!$AF:$AF,Calendário!$F$6&amp;Calendário!$A$68&amp;Calendário!$B69,BDadosCal!D:D)</f>
        <v>0</v>
      </c>
      <c r="D69" s="131">
        <f>SUMIF(BDadosCal!$AF:$AF,Calendário!$F$6&amp;Calendário!$A$68&amp;Calendário!$B69,BDadosCal!E:E)</f>
        <v>0</v>
      </c>
      <c r="E69" s="131">
        <f>SUMIF(BDadosCal!$AF:$AF,Calendário!$F$6&amp;Calendário!$A$68&amp;Calendário!$B69,BDadosCal!F:F)</f>
        <v>0</v>
      </c>
      <c r="F69" s="131">
        <f>SUMIF(BDadosCal!$AF:$AF,Calendário!$F$6&amp;Calendário!$A$68&amp;Calendário!$B69,BDadosCal!G:G)</f>
        <v>0</v>
      </c>
      <c r="G69" s="131">
        <f>SUMIF(BDadosCal!$AF:$AF,Calendário!$F$6&amp;Calendário!$A$68&amp;Calendário!$B69,BDadosCal!H:H)</f>
        <v>0</v>
      </c>
      <c r="H69" s="131">
        <f>SUMIF(BDadosCal!$AF:$AF,Calendário!$F$6&amp;Calendário!$A$68&amp;Calendário!$B69,BDadosCal!I:I)</f>
        <v>0</v>
      </c>
      <c r="I69" s="131">
        <f>SUMIF(BDadosCal!$AF:$AF,Calendário!$F$6&amp;Calendário!$A$68&amp;Calendário!$B69,BDadosCal!J:J)</f>
        <v>0</v>
      </c>
      <c r="J69" s="131">
        <f>SUMIF(BDadosCal!$AF:$AF,Calendário!$F$6&amp;Calendário!$A$68&amp;Calendário!$B69,BDadosCal!K:K)</f>
        <v>0</v>
      </c>
      <c r="K69" s="133">
        <f>SUMIF(BDadosCal!$AF:$AF,Calendário!$F$6&amp;Calendário!$A$68&amp;Calendário!$B69,BDadosCal!L:L)</f>
        <v>0</v>
      </c>
      <c r="L69" s="131">
        <f>SUMIF(BDadosCal!$AF:$AF,Calendário!$F$6&amp;Calendário!$A$68&amp;Calendário!$B69,BDadosCal!M:M)</f>
        <v>0</v>
      </c>
      <c r="M69" s="131">
        <f>SUMIF(BDadosCal!$AF:$AF,Calendário!$F$6&amp;Calendário!$A$68&amp;Calendário!$B69,BDadosCal!N:N)</f>
        <v>0</v>
      </c>
      <c r="N69" s="131">
        <f>SUMIF(BDadosCal!$AF:$AF,Calendário!$F$6&amp;Calendário!$A$68&amp;Calendário!$B69,BDadosCal!O:O)</f>
        <v>0</v>
      </c>
      <c r="O69" s="131">
        <f>SUMIF(BDadosCal!$AF:$AF,Calendário!$F$6&amp;Calendário!$A$68&amp;Calendário!$B69,BDadosCal!P:P)</f>
        <v>1</v>
      </c>
      <c r="P69" s="131">
        <f>SUMIF(BDadosCal!$AF:$AF,Calendário!$F$6&amp;Calendário!$A$68&amp;Calendário!$B69,BDadosCal!Q:Q)</f>
        <v>4</v>
      </c>
      <c r="Q69" s="131">
        <f>SUMIF(BDadosCal!$AF:$AF,Calendário!$F$6&amp;Calendário!$A$68&amp;Calendário!$B69,BDadosCal!R:R)</f>
        <v>43</v>
      </c>
      <c r="R69" s="131">
        <f>SUMIF(BDadosCal!$AF:$AF,Calendário!$F$6&amp;Calendário!$A$68&amp;Calendário!$B69,BDadosCal!S:S)</f>
        <v>86</v>
      </c>
      <c r="S69" s="131">
        <f>SUMIF(BDadosCal!$AF:$AF,Calendário!$F$6&amp;Calendário!$A$68&amp;Calendário!$B69,BDadosCal!T:T)</f>
        <v>100</v>
      </c>
      <c r="T69" s="131">
        <f>SUMIF(BDadosCal!$AF:$AF,Calendário!$F$6&amp;Calendário!$A$68&amp;Calendário!$B69,BDadosCal!U:U)</f>
        <v>0</v>
      </c>
      <c r="U69" s="131">
        <f>SUMIF(BDadosCal!$AF:$AF,Calendário!$F$6&amp;Calendário!$A$68&amp;Calendário!$B69,BDadosCal!V:V)</f>
        <v>0</v>
      </c>
      <c r="V69" s="131">
        <f>SUMIF(BDadosCal!$AF:$AF,Calendário!$F$6&amp;Calendário!$A$68&amp;Calendário!$B69,BDadosCal!W:W)</f>
        <v>0</v>
      </c>
      <c r="W69" s="131">
        <f>SUMIF(BDadosCal!$AF:$AF,Calendário!$F$6&amp;Calendário!$A$68&amp;Calendário!$B69,BDadosCal!X:X)</f>
        <v>0</v>
      </c>
      <c r="X69" s="131">
        <f>SUMIF(BDadosCal!$AF:$AF,Calendário!$F$6&amp;Calendário!$A$68&amp;Calendário!$B69,BDadosCal!Y:Y)</f>
        <v>0</v>
      </c>
      <c r="Y69" s="131">
        <f>SUMIF(BDadosCal!$AF:$AF,Calendário!$F$6&amp;Calendário!$A$68&amp;Calendário!$B69,BDadosCal!Z:Z)</f>
        <v>0</v>
      </c>
      <c r="Z69" s="131">
        <f>SUMIF(BDadosCal!$AF:$AF,Calendário!$F$6&amp;Calendário!$A$68&amp;Calendário!$B69,BDadosCal!AA:AA)</f>
        <v>0</v>
      </c>
      <c r="AA69" s="131">
        <f>SUMIF(BDadosCal!$AF:$AF,Calendário!$F$6&amp;Calendário!$A$68&amp;Calendário!$B69,BDadosCal!AB:AB)</f>
        <v>0</v>
      </c>
      <c r="AB69" s="131">
        <f>SUMIF(BDadosCal!$AF:$AF,Calendário!$F$6&amp;Calendário!$A$68&amp;Calendário!$B69,BDadosCal!AC:AC)</f>
        <v>0</v>
      </c>
      <c r="AC69" s="131">
        <f>SUMIF(BDadosCal!$AF:$AF,Calendário!$F$6&amp;Calendário!$A$68&amp;Calendário!$B69,BDadosCal!AD:AD)</f>
        <v>0</v>
      </c>
      <c r="AE69" s="129"/>
    </row>
    <row r="70" spans="1:64" ht="12.75" customHeight="1">
      <c r="A70" s="496"/>
      <c r="B70" s="127" t="s">
        <v>77</v>
      </c>
      <c r="C70" s="131">
        <f>SUMIF(BDadosCal!$AF:$AF,Calendário!$F$6&amp;Calendário!$A$68&amp;Calendário!$B70,BDadosCal!D:D)</f>
        <v>0</v>
      </c>
      <c r="D70" s="131">
        <f>SUMIF(BDadosCal!$AF:$AF,Calendário!$F$6&amp;Calendário!$A$68&amp;Calendário!$B70,BDadosCal!E:E)</f>
        <v>0</v>
      </c>
      <c r="E70" s="131">
        <f>SUMIF(BDadosCal!$AF:$AF,Calendário!$F$6&amp;Calendário!$A$68&amp;Calendário!$B70,BDadosCal!F:F)</f>
        <v>0</v>
      </c>
      <c r="F70" s="131">
        <f>SUMIF(BDadosCal!$AF:$AF,Calendário!$F$6&amp;Calendário!$A$68&amp;Calendário!$B70,BDadosCal!G:G)</f>
        <v>0</v>
      </c>
      <c r="G70" s="131">
        <f>SUMIF(BDadosCal!$AF:$AF,Calendário!$F$6&amp;Calendário!$A$68&amp;Calendário!$B70,BDadosCal!H:H)</f>
        <v>0</v>
      </c>
      <c r="H70" s="131">
        <f>SUMIF(BDadosCal!$AF:$AF,Calendário!$F$6&amp;Calendário!$A$68&amp;Calendário!$B70,BDadosCal!I:I)</f>
        <v>0</v>
      </c>
      <c r="I70" s="131">
        <f>SUMIF(BDadosCal!$AF:$AF,Calendário!$F$6&amp;Calendário!$A$68&amp;Calendário!$B70,BDadosCal!J:J)</f>
        <v>0</v>
      </c>
      <c r="J70" s="131">
        <f>SUMIF(BDadosCal!$AF:$AF,Calendário!$F$6&amp;Calendário!$A$68&amp;Calendário!$B70,BDadosCal!K:K)</f>
        <v>0</v>
      </c>
      <c r="K70" s="133">
        <f>SUMIF(BDadosCal!$AF:$AF,Calendário!$F$6&amp;Calendário!$A$68&amp;Calendário!$B70,BDadosCal!L:L)</f>
        <v>1</v>
      </c>
      <c r="L70" s="131">
        <f>SUMIF(BDadosCal!$AF:$AF,Calendário!$F$6&amp;Calendário!$A$68&amp;Calendário!$B70,BDadosCal!M:M)</f>
        <v>1</v>
      </c>
      <c r="M70" s="131">
        <f>SUMIF(BDadosCal!$AF:$AF,Calendário!$F$6&amp;Calendário!$A$68&amp;Calendário!$B70,BDadosCal!N:N)</f>
        <v>2</v>
      </c>
      <c r="N70" s="131">
        <f>SUMIF(BDadosCal!$AF:$AF,Calendário!$F$6&amp;Calendário!$A$68&amp;Calendário!$B70,BDadosCal!O:O)</f>
        <v>3</v>
      </c>
      <c r="O70" s="131">
        <f>SUMIF(BDadosCal!$AF:$AF,Calendário!$F$6&amp;Calendário!$A$68&amp;Calendário!$B70,BDadosCal!P:P)</f>
        <v>4</v>
      </c>
      <c r="P70" s="131">
        <f>SUMIF(BDadosCal!$AF:$AF,Calendário!$F$6&amp;Calendário!$A$68&amp;Calendário!$B70,BDadosCal!Q:Q)</f>
        <v>9</v>
      </c>
      <c r="Q70" s="131">
        <f>SUMIF(BDadosCal!$AF:$AF,Calendário!$F$6&amp;Calendário!$A$68&amp;Calendário!$B70,BDadosCal!R:R)</f>
        <v>19</v>
      </c>
      <c r="R70" s="131">
        <f>SUMIF(BDadosCal!$AF:$AF,Calendário!$F$6&amp;Calendário!$A$68&amp;Calendário!$B70,BDadosCal!S:S)</f>
        <v>31</v>
      </c>
      <c r="S70" s="131">
        <f>SUMIF(BDadosCal!$AF:$AF,Calendário!$F$6&amp;Calendário!$A$68&amp;Calendário!$B70,BDadosCal!T:T)</f>
        <v>39</v>
      </c>
      <c r="T70" s="131">
        <f>SUMIF(BDadosCal!$AF:$AF,Calendário!$F$6&amp;Calendário!$A$68&amp;Calendário!$B70,BDadosCal!U:U)</f>
        <v>0</v>
      </c>
      <c r="U70" s="131">
        <f>SUMIF(BDadosCal!$AF:$AF,Calendário!$F$6&amp;Calendário!$A$68&amp;Calendário!$B70,BDadosCal!V:V)</f>
        <v>54</v>
      </c>
      <c r="V70" s="131">
        <f>SUMIF(BDadosCal!$AF:$AF,Calendário!$F$6&amp;Calendário!$A$68&amp;Calendário!$B70,BDadosCal!W:W)</f>
        <v>61</v>
      </c>
      <c r="W70" s="131">
        <f>SUMIF(BDadosCal!$AF:$AF,Calendário!$F$6&amp;Calendário!$A$68&amp;Calendário!$B70,BDadosCal!X:X)</f>
        <v>69</v>
      </c>
      <c r="X70" s="131">
        <f>SUMIF(BDadosCal!$AF:$AF,Calendário!$F$6&amp;Calendário!$A$68&amp;Calendário!$B70,BDadosCal!Y:Y)</f>
        <v>72</v>
      </c>
      <c r="Y70" s="131">
        <f>SUMIF(BDadosCal!$AF:$AF,Calendário!$F$6&amp;Calendário!$A$68&amp;Calendário!$B70,BDadosCal!Z:Z)</f>
        <v>79</v>
      </c>
      <c r="Z70" s="131">
        <f>SUMIF(BDadosCal!$AF:$AF,Calendário!$F$6&amp;Calendário!$A$68&amp;Calendário!$B70,BDadosCal!AA:AA)</f>
        <v>85</v>
      </c>
      <c r="AA70" s="131">
        <f>SUMIF(BDadosCal!$AF:$AF,Calendário!$F$6&amp;Calendário!$A$68&amp;Calendário!$B70,BDadosCal!AB:AB)</f>
        <v>86</v>
      </c>
      <c r="AB70" s="131">
        <f>SUMIF(BDadosCal!$AF:$AF,Calendário!$F$6&amp;Calendário!$A$68&amp;Calendário!$B70,BDadosCal!AC:AC)</f>
        <v>92</v>
      </c>
      <c r="AC70" s="131">
        <f>SUMIF(BDadosCal!$AF:$AF,Calendário!$F$6&amp;Calendário!$A$68&amp;Calendário!$B70,BDadosCal!AD:AD)</f>
        <v>100</v>
      </c>
      <c r="AE70" s="129"/>
    </row>
    <row r="71" spans="1:64" ht="5.25" customHeight="1">
      <c r="A71" s="125"/>
      <c r="B71" s="126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</row>
    <row r="72" spans="1:64" ht="12.75" customHeight="1">
      <c r="A72" s="119"/>
      <c r="B72" s="120"/>
      <c r="C72" s="499">
        <f>+K72-1</f>
        <v>2015</v>
      </c>
      <c r="D72" s="499"/>
      <c r="E72" s="499"/>
      <c r="F72" s="499"/>
      <c r="G72" s="499"/>
      <c r="H72" s="499"/>
      <c r="I72" s="499"/>
      <c r="J72" s="499"/>
      <c r="K72" s="499">
        <v>2016</v>
      </c>
      <c r="L72" s="499"/>
      <c r="M72" s="499"/>
      <c r="N72" s="499"/>
      <c r="O72" s="499"/>
      <c r="P72" s="499"/>
      <c r="Q72" s="499"/>
      <c r="R72" s="499"/>
      <c r="S72" s="499"/>
      <c r="T72" s="499"/>
      <c r="U72" s="499"/>
      <c r="V72" s="499"/>
      <c r="W72" s="499">
        <f>+K72+1</f>
        <v>2017</v>
      </c>
      <c r="X72" s="499"/>
      <c r="Y72" s="499"/>
      <c r="Z72" s="499"/>
      <c r="AA72" s="499"/>
      <c r="AB72" s="499"/>
      <c r="AC72" s="499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</row>
    <row r="73" spans="1:64" ht="12.75" customHeight="1">
      <c r="A73" s="122" t="s">
        <v>61</v>
      </c>
      <c r="B73" s="123"/>
      <c r="C73" s="134" t="s">
        <v>62</v>
      </c>
      <c r="D73" s="134" t="s">
        <v>63</v>
      </c>
      <c r="E73" s="134" t="s">
        <v>64</v>
      </c>
      <c r="F73" s="134" t="s">
        <v>65</v>
      </c>
      <c r="G73" s="134" t="s">
        <v>66</v>
      </c>
      <c r="H73" s="134" t="s">
        <v>67</v>
      </c>
      <c r="I73" s="134" t="s">
        <v>68</v>
      </c>
      <c r="J73" s="134" t="s">
        <v>69</v>
      </c>
      <c r="K73" s="134" t="s">
        <v>70</v>
      </c>
      <c r="L73" s="134" t="s">
        <v>71</v>
      </c>
      <c r="M73" s="134" t="s">
        <v>72</v>
      </c>
      <c r="N73" s="134" t="s">
        <v>73</v>
      </c>
      <c r="O73" s="134" t="s">
        <v>62</v>
      </c>
      <c r="P73" s="134" t="s">
        <v>63</v>
      </c>
      <c r="Q73" s="134" t="s">
        <v>64</v>
      </c>
      <c r="R73" s="134" t="s">
        <v>65</v>
      </c>
      <c r="S73" s="134" t="s">
        <v>66</v>
      </c>
      <c r="T73" s="134" t="s">
        <v>67</v>
      </c>
      <c r="U73" s="134" t="s">
        <v>68</v>
      </c>
      <c r="V73" s="134" t="s">
        <v>69</v>
      </c>
      <c r="W73" s="134" t="s">
        <v>70</v>
      </c>
      <c r="X73" s="134" t="s">
        <v>71</v>
      </c>
      <c r="Y73" s="134" t="s">
        <v>72</v>
      </c>
      <c r="Z73" s="134" t="s">
        <v>73</v>
      </c>
      <c r="AA73" s="134" t="s">
        <v>62</v>
      </c>
      <c r="AB73" s="134" t="s">
        <v>63</v>
      </c>
      <c r="AC73" s="134" t="s">
        <v>64</v>
      </c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</row>
    <row r="74" spans="1:64" ht="5.25" customHeight="1">
      <c r="A74" s="125"/>
      <c r="B74" s="126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</row>
    <row r="75" spans="1:64" ht="12.75" customHeight="1">
      <c r="A75" s="496" t="str">
        <f>RIGHT(C72,2)&amp;"/"&amp;RIGHT(K72,2)</f>
        <v>15/16</v>
      </c>
      <c r="B75" s="127" t="s">
        <v>75</v>
      </c>
      <c r="C75" s="131">
        <f>SUMIF(BDadosCal!$AF:$AF,Calendário!$F$6&amp;Calendário!$A$75&amp;Calendário!$B75,BDadosCal!D:D)</f>
        <v>0</v>
      </c>
      <c r="D75" s="131">
        <f>SUMIF(BDadosCal!$AF:$AF,Calendário!$F$6&amp;Calendário!$A$75&amp;Calendário!$B75,BDadosCal!E:E)</f>
        <v>0</v>
      </c>
      <c r="E75" s="131">
        <f>SUMIF(BDadosCal!$AF:$AF,Calendário!$F$6&amp;Calendário!$A$75&amp;Calendário!$B75,BDadosCal!F:F)</f>
        <v>0</v>
      </c>
      <c r="F75" s="131">
        <f>SUMIF(BDadosCal!$AF:$AF,Calendário!$F$6&amp;Calendário!$A$75&amp;Calendário!$B75,BDadosCal!G:G)</f>
        <v>0</v>
      </c>
      <c r="G75" s="131">
        <f>SUMIF(BDadosCal!$AF:$AF,Calendário!$F$6&amp;Calendário!$A$75&amp;Calendário!$B75,BDadosCal!H:H)</f>
        <v>0</v>
      </c>
      <c r="H75" s="131">
        <f>SUMIF(BDadosCal!$AF:$AF,Calendário!$F$6&amp;Calendário!$A$75&amp;Calendário!$B75,BDadosCal!I:I)</f>
        <v>0</v>
      </c>
      <c r="I75" s="131">
        <f>SUMIF(BDadosCal!$AF:$AF,Calendário!$F$6&amp;Calendário!$A$75&amp;Calendário!$B75,BDadosCal!J:J)</f>
        <v>0</v>
      </c>
      <c r="J75" s="131">
        <f>SUMIF(BDadosCal!$AF:$AF,Calendário!$F$6&amp;Calendário!$A$75&amp;Calendário!$B75,BDadosCal!K:K)</f>
        <v>0</v>
      </c>
      <c r="K75" s="131">
        <f>SUMIF(BDadosCal!$AF:$AF,Calendário!$F$6&amp;Calendário!$A$82&amp;Calendário!$B75,BDadosCal!L:L)</f>
        <v>11</v>
      </c>
      <c r="L75" s="131">
        <f>SUMIF(BDadosCal!$AF:$AF,Calendário!$F$6&amp;Calendário!$A$75&amp;Calendário!$B75,BDadosCal!L:L)</f>
        <v>13</v>
      </c>
      <c r="M75" s="131">
        <f>SUMIF(BDadosCal!$AF:$AF,Calendário!$F$6&amp;Calendário!$A$75&amp;Calendário!$B75,BDadosCal!M:M)</f>
        <v>69</v>
      </c>
      <c r="N75" s="131">
        <f>SUMIF(BDadosCal!$AF:$AF,Calendário!$F$6&amp;Calendário!$A$75&amp;Calendário!$B75,BDadosCal!N:N)</f>
        <v>96</v>
      </c>
      <c r="O75" s="131">
        <f>SUMIF(BDadosCal!$AF:$AF,Calendário!$F$6&amp;Calendário!$A$75&amp;Calendário!$B75,BDadosCal!O:O)</f>
        <v>100</v>
      </c>
      <c r="P75" s="131">
        <f>SUMIF(BDadosCal!$AF:$AF,Calendário!$F$6&amp;Calendário!$A$75&amp;Calendário!$B75,BDadosCal!P:P)</f>
        <v>0</v>
      </c>
      <c r="Q75" s="131">
        <f>SUMIF(BDadosCal!$AF:$AF,Calendário!$F$6&amp;Calendário!$A$75&amp;Calendário!$B75,BDadosCal!Q:Q)</f>
        <v>0</v>
      </c>
      <c r="R75" s="131">
        <f>SUMIF(BDadosCal!$AF:$AF,Calendário!$F$6&amp;Calendário!$A$75&amp;Calendário!$B75,BDadosCal!R:R)</f>
        <v>0</v>
      </c>
      <c r="S75" s="131">
        <f>SUMIF(BDadosCal!$AF:$AF,Calendário!$F$6&amp;Calendário!$A$75&amp;Calendário!$B75,BDadosCal!S:S)</f>
        <v>0</v>
      </c>
      <c r="T75" s="131">
        <f>SUMIF(BDadosCal!$AF:$AF,Calendário!$F$6&amp;Calendário!$A$75&amp;Calendário!$B75,BDadosCal!U:U)</f>
        <v>0</v>
      </c>
      <c r="U75" s="131">
        <f>SUMIF(BDadosCal!$AF:$AF,Calendário!$F$6&amp;Calendário!$A$75&amp;Calendário!$B75,BDadosCal!V:V)</f>
        <v>0</v>
      </c>
      <c r="V75" s="131">
        <f>SUMIF(BDadosCal!$AF:$AF,Calendário!$F$6&amp;Calendário!$A$75&amp;Calendário!$B75,BDadosCal!W:W)</f>
        <v>0</v>
      </c>
      <c r="W75" s="131">
        <f>SUMIF(BDadosCal!$AF:$AF,Calendário!$F$6&amp;Calendário!$A$75&amp;Calendário!$B75,BDadosCal!X:X)</f>
        <v>0</v>
      </c>
      <c r="X75" s="131">
        <f>SUMIF(BDadosCal!$AF:$AF,Calendário!$F$6&amp;Calendário!$A$75&amp;Calendário!$B75,BDadosCal!Y:Y)</f>
        <v>0</v>
      </c>
      <c r="Y75" s="131">
        <f>SUMIF(BDadosCal!$AF:$AF,Calendário!$F$6&amp;Calendário!$A$75&amp;Calendário!$B75,BDadosCal!Z:Z)</f>
        <v>0</v>
      </c>
      <c r="Z75" s="131">
        <f>SUMIF(BDadosCal!$AF:$AF,Calendário!$F$6&amp;Calendário!$A$75&amp;Calendário!$B75,BDadosCal!AA:AA)</f>
        <v>0</v>
      </c>
      <c r="AA75" s="131">
        <f>SUMIF(BDadosCal!$AF:$AF,Calendário!$F$6&amp;Calendário!$A$75&amp;Calendário!$B75,BDadosCal!AB:AB)</f>
        <v>0</v>
      </c>
      <c r="AB75" s="131">
        <f>SUMIF(BDadosCal!$AF:$AF,Calendário!$F$6&amp;Calendário!$A$75&amp;Calendário!$B75,BDadosCal!AC:AC)</f>
        <v>0</v>
      </c>
      <c r="AC75" s="131">
        <f>SUMIF(BDadosCal!$AF:$AF,Calendário!$F$6&amp;Calendário!$A$75&amp;Calendário!$B75,BDadosCal!AD:AD)</f>
        <v>0</v>
      </c>
      <c r="AE75" s="129"/>
    </row>
    <row r="76" spans="1:64" ht="12.75" customHeight="1">
      <c r="A76" s="496"/>
      <c r="B76" s="127" t="s">
        <v>76</v>
      </c>
      <c r="C76" s="131">
        <f>SUMIF(BDadosCal!$AF:$AF,Calendário!$F$6&amp;Calendário!$A$75&amp;Calendário!$B76,BDadosCal!D:D)</f>
        <v>0</v>
      </c>
      <c r="D76" s="131">
        <f>SUMIF(BDadosCal!$AF:$AF,Calendário!$F$6&amp;Calendário!$A$75&amp;Calendário!$B76,BDadosCal!E:E)</f>
        <v>0</v>
      </c>
      <c r="E76" s="131">
        <f>SUMIF(BDadosCal!$AF:$AF,Calendário!$F$6&amp;Calendário!$A$75&amp;Calendário!$B76,BDadosCal!F:F)</f>
        <v>0</v>
      </c>
      <c r="F76" s="131">
        <f>SUMIF(BDadosCal!$AF:$AF,Calendário!$F$6&amp;Calendário!$A$75&amp;Calendário!$B76,BDadosCal!G:G)</f>
        <v>0</v>
      </c>
      <c r="G76" s="131">
        <f>SUMIF(BDadosCal!$AF:$AF,Calendário!$F$6&amp;Calendário!$A$75&amp;Calendário!$B76,BDadosCal!H:H)</f>
        <v>0</v>
      </c>
      <c r="H76" s="131">
        <f>SUMIF(BDadosCal!$AF:$AF,Calendário!$F$6&amp;Calendário!$A$75&amp;Calendário!$B76,BDadosCal!I:I)</f>
        <v>0</v>
      </c>
      <c r="I76" s="131">
        <f>SUMIF(BDadosCal!$AF:$AF,Calendário!$F$6&amp;Calendário!$A$75&amp;Calendário!$B76,BDadosCal!J:J)</f>
        <v>0</v>
      </c>
      <c r="J76" s="131">
        <f>SUMIF(BDadosCal!$AF:$AF,Calendário!$F$6&amp;Calendário!$A$75&amp;Calendário!$B76,BDadosCal!K:K)</f>
        <v>0</v>
      </c>
      <c r="K76" s="131"/>
      <c r="L76" s="131">
        <f>SUMIF(BDadosCal!$AF:$AF,Calendário!$F$6&amp;Calendário!$A$75&amp;Calendário!$B76,BDadosCal!L:L)</f>
        <v>0</v>
      </c>
      <c r="M76" s="131">
        <f>SUMIF(BDadosCal!$AF:$AF,Calendário!$F$6&amp;Calendário!$A$75&amp;Calendário!$B76,BDadosCal!M:M)</f>
        <v>0</v>
      </c>
      <c r="N76" s="131">
        <f>SUMIF(BDadosCal!$AF:$AF,Calendário!$F$6&amp;Calendário!$A$75&amp;Calendário!$B76,BDadosCal!N:N)</f>
        <v>0</v>
      </c>
      <c r="O76" s="131">
        <f>SUMIF(BDadosCal!$AF:$AF,Calendário!$F$6&amp;Calendário!$A$75&amp;Calendário!$B76,BDadosCal!O:O)</f>
        <v>0</v>
      </c>
      <c r="P76" s="131">
        <f>SUMIF(BDadosCal!$AF:$AF,Calendário!$F$6&amp;Calendário!$A$75&amp;Calendário!$B76,BDadosCal!P:P)</f>
        <v>1</v>
      </c>
      <c r="Q76" s="131">
        <f>SUMIF(BDadosCal!$AF:$AF,Calendário!$F$6&amp;Calendário!$A$75&amp;Calendário!$B76,BDadosCal!Q:Q)</f>
        <v>10</v>
      </c>
      <c r="R76" s="131">
        <f>SUMIF(BDadosCal!$AF:$AF,Calendário!$F$6&amp;Calendário!$A$75&amp;Calendário!$B76,BDadosCal!R:R)</f>
        <v>65</v>
      </c>
      <c r="S76" s="131">
        <f>SUMIF(BDadosCal!$AF:$AF,Calendário!$F$6&amp;Calendário!$A$75&amp;Calendário!$B76,BDadosCal!S:S)</f>
        <v>90</v>
      </c>
      <c r="T76" s="131">
        <f>SUMIF(BDadosCal!$AF:$AF,Calendário!$F$6&amp;Calendário!$A$75&amp;Calendário!$B76,BDadosCal!U:U)</f>
        <v>0</v>
      </c>
      <c r="U76" s="131">
        <f>SUMIF(BDadosCal!$AF:$AF,Calendário!$F$6&amp;Calendário!$A$75&amp;Calendário!$B76,BDadosCal!V:V)</f>
        <v>0</v>
      </c>
      <c r="V76" s="131">
        <f>SUMIF(BDadosCal!$AF:$AF,Calendário!$F$6&amp;Calendário!$A$75&amp;Calendário!$B76,BDadosCal!W:W)</f>
        <v>0</v>
      </c>
      <c r="W76" s="131">
        <f>SUMIF(BDadosCal!$AF:$AF,Calendário!$F$6&amp;Calendário!$A$75&amp;Calendário!$B76,BDadosCal!X:X)</f>
        <v>0</v>
      </c>
      <c r="X76" s="131">
        <f>SUMIF(BDadosCal!$AF:$AF,Calendário!$F$6&amp;Calendário!$A$75&amp;Calendário!$B76,BDadosCal!Y:Y)</f>
        <v>0</v>
      </c>
      <c r="Y76" s="131">
        <f>SUMIF(BDadosCal!$AF:$AF,Calendário!$F$6&amp;Calendário!$A$75&amp;Calendário!$B76,BDadosCal!Z:Z)</f>
        <v>0</v>
      </c>
      <c r="Z76" s="131">
        <f>SUMIF(BDadosCal!$AF:$AF,Calendário!$F$6&amp;Calendário!$A$75&amp;Calendário!$B76,BDadosCal!AA:AA)</f>
        <v>0</v>
      </c>
      <c r="AA76" s="131">
        <f>SUMIF(BDadosCal!$AF:$AF,Calendário!$F$6&amp;Calendário!$A$75&amp;Calendário!$B76,BDadosCal!AB:AB)</f>
        <v>0</v>
      </c>
      <c r="AB76" s="131">
        <f>SUMIF(BDadosCal!$AF:$AF,Calendário!$F$6&amp;Calendário!$A$75&amp;Calendário!$B76,BDadosCal!AC:AC)</f>
        <v>0</v>
      </c>
      <c r="AC76" s="131">
        <f>SUMIF(BDadosCal!$AF:$AF,Calendário!$F$6&amp;Calendário!$A$75&amp;Calendário!$B76,BDadosCal!AD:AD)</f>
        <v>0</v>
      </c>
      <c r="AE76" s="129"/>
    </row>
    <row r="77" spans="1:64" ht="12.75" customHeight="1">
      <c r="A77" s="496"/>
      <c r="B77" s="127" t="s">
        <v>77</v>
      </c>
      <c r="C77" s="131">
        <f>SUMIF(BDadosCal!$AF:$AF,Calendário!$F$6&amp;Calendário!$A$75&amp;Calendário!$B77,BDadosCal!D:D)</f>
        <v>0</v>
      </c>
      <c r="D77" s="131">
        <f>SUMIF(BDadosCal!$AF:$AF,Calendário!$F$6&amp;Calendário!$A$75&amp;Calendário!$B77,BDadosCal!E:E)</f>
        <v>0</v>
      </c>
      <c r="E77" s="131">
        <f>SUMIF(BDadosCal!$AF:$AF,Calendário!$F$6&amp;Calendário!$A$75&amp;Calendário!$B77,BDadosCal!F:F)</f>
        <v>0</v>
      </c>
      <c r="F77" s="131">
        <f>SUMIF(BDadosCal!$AF:$AF,Calendário!$F$6&amp;Calendário!$A$75&amp;Calendário!$B77,BDadosCal!G:G)</f>
        <v>0</v>
      </c>
      <c r="G77" s="131">
        <f>SUMIF(BDadosCal!$AF:$AF,Calendário!$F$6&amp;Calendário!$A$75&amp;Calendário!$B77,BDadosCal!H:H)</f>
        <v>0</v>
      </c>
      <c r="H77" s="131">
        <f>SUMIF(BDadosCal!$AF:$AF,Calendário!$F$6&amp;Calendário!$A$75&amp;Calendário!$B77,BDadosCal!I:I)</f>
        <v>0</v>
      </c>
      <c r="I77" s="131">
        <f>SUMIF(BDadosCal!$AF:$AF,Calendário!$F$6&amp;Calendário!$A$75&amp;Calendário!$B77,BDadosCal!J:J)</f>
        <v>0</v>
      </c>
      <c r="J77" s="131">
        <f>SUMIF(BDadosCal!$AF:$AF,Calendário!$F$6&amp;Calendário!$A$75&amp;Calendário!$B77,BDadosCal!K:K)</f>
        <v>0</v>
      </c>
      <c r="K77" s="131"/>
      <c r="L77" s="131">
        <f>SUMIF(BDadosCal!$AF:$AF,Calendário!$F$6&amp;Calendário!$A$75&amp;Calendário!$B77,BDadosCal!L:L)</f>
        <v>19</v>
      </c>
      <c r="M77" s="131">
        <f>SUMIF(BDadosCal!$AF:$AF,Calendário!$F$6&amp;Calendário!$A$75&amp;Calendário!$B77,BDadosCal!M:M)</f>
        <v>19</v>
      </c>
      <c r="N77" s="131">
        <f>SUMIF(BDadosCal!$AF:$AF,Calendário!$F$6&amp;Calendário!$A$75&amp;Calendário!$B77,BDadosCal!N:N)</f>
        <v>19</v>
      </c>
      <c r="O77" s="131">
        <f>SUMIF(BDadosCal!$AF:$AF,Calendário!$F$6&amp;Calendário!$A$75&amp;Calendário!$B77,BDadosCal!O:O)</f>
        <v>21</v>
      </c>
      <c r="P77" s="131">
        <f>SUMIF(BDadosCal!$AF:$AF,Calendário!$F$6&amp;Calendário!$A$75&amp;Calendário!$B77,BDadosCal!P:P)</f>
        <v>24</v>
      </c>
      <c r="Q77" s="131">
        <f>SUMIF(BDadosCal!$AF:$AF,Calendário!$F$6&amp;Calendário!$A$75&amp;Calendário!$B77,BDadosCal!Q:Q)</f>
        <v>29</v>
      </c>
      <c r="R77" s="131">
        <f>SUMIF(BDadosCal!$AF:$AF,Calendário!$F$6&amp;Calendário!$A$75&amp;Calendário!$B77,BDadosCal!R:R)</f>
        <v>43</v>
      </c>
      <c r="S77" s="131">
        <f>SUMIF(BDadosCal!$AF:$AF,Calendário!$F$6&amp;Calendário!$A$75&amp;Calendário!$B77,BDadosCal!S:S)</f>
        <v>60</v>
      </c>
      <c r="T77" s="131">
        <f>SUMIF(BDadosCal!$AF:$AF,Calendário!$F$6&amp;Calendário!$A$75&amp;Calendário!$B77,BDadosCal!U:U)</f>
        <v>82</v>
      </c>
      <c r="U77" s="131">
        <f>SUMIF(BDadosCal!$AF:$AF,Calendário!$F$6&amp;Calendário!$A$75&amp;Calendário!$B77,BDadosCal!V:V)</f>
        <v>86</v>
      </c>
      <c r="V77" s="131">
        <f>SUMIF(BDadosCal!$AF:$AF,Calendário!$F$6&amp;Calendário!$A$75&amp;Calendário!$B77,BDadosCal!W:W)</f>
        <v>89</v>
      </c>
      <c r="W77" s="131">
        <f>SUMIF(BDadosCal!$AF:$AF,Calendário!$F$6&amp;Calendário!$A$75&amp;Calendário!$B77,BDadosCal!X:X)</f>
        <v>92</v>
      </c>
      <c r="X77" s="131">
        <f>SUMIF(BDadosCal!$AF:$AF,Calendário!$F$6&amp;Calendário!$A$75&amp;Calendário!$B77,BDadosCal!Y:Y)</f>
        <v>93</v>
      </c>
      <c r="Y77" s="131">
        <f>SUMIF(BDadosCal!$AF:$AF,Calendário!$F$6&amp;Calendário!$A$75&amp;Calendário!$B77,BDadosCal!Z:Z)</f>
        <v>95</v>
      </c>
      <c r="Z77" s="131">
        <f>SUMIF(BDadosCal!$AF:$AF,Calendário!$F$6&amp;Calendário!$A$75&amp;Calendário!$B77,BDadosCal!AA:AA)</f>
        <v>95</v>
      </c>
      <c r="AA77" s="131">
        <f>SUMIF(BDadosCal!$AF:$AF,Calendário!$F$6&amp;Calendário!$A$75&amp;Calendário!$B77,BDadosCal!AB:AB)</f>
        <v>97</v>
      </c>
      <c r="AB77" s="131">
        <f>SUMIF(BDadosCal!$AF:$AF,Calendário!$F$6&amp;Calendário!$A$75&amp;Calendário!$B77,BDadosCal!AC:AC)</f>
        <v>98</v>
      </c>
      <c r="AC77" s="131">
        <f>SUMIF(BDadosCal!$AF:$AF,Calendário!$F$6&amp;Calendário!$A$75&amp;Calendário!$B77,BDadosCal!AD:AD)</f>
        <v>100</v>
      </c>
      <c r="AE77" s="129"/>
    </row>
    <row r="78" spans="1:64" ht="5.25" customHeight="1">
      <c r="A78" s="125"/>
      <c r="B78" s="126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</row>
    <row r="79" spans="1:64" ht="12.75" customHeight="1">
      <c r="A79" s="119"/>
      <c r="B79" s="120"/>
      <c r="C79" s="499">
        <f>+K79-1</f>
        <v>2014</v>
      </c>
      <c r="D79" s="499"/>
      <c r="E79" s="499"/>
      <c r="F79" s="499"/>
      <c r="G79" s="499"/>
      <c r="H79" s="499"/>
      <c r="I79" s="499"/>
      <c r="J79" s="499"/>
      <c r="K79" s="499">
        <v>2015</v>
      </c>
      <c r="L79" s="499"/>
      <c r="M79" s="499"/>
      <c r="N79" s="499"/>
      <c r="O79" s="499"/>
      <c r="P79" s="499"/>
      <c r="Q79" s="499"/>
      <c r="R79" s="499"/>
      <c r="S79" s="499"/>
      <c r="T79" s="499"/>
      <c r="U79" s="499"/>
      <c r="V79" s="499"/>
      <c r="W79" s="499">
        <f>+K79+1</f>
        <v>2016</v>
      </c>
      <c r="X79" s="499"/>
      <c r="Y79" s="499"/>
      <c r="Z79" s="499"/>
      <c r="AA79" s="499"/>
      <c r="AB79" s="499"/>
      <c r="AC79" s="499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</row>
    <row r="80" spans="1:64" ht="12.75" customHeight="1">
      <c r="A80" s="122" t="s">
        <v>61</v>
      </c>
      <c r="B80" s="123"/>
      <c r="C80" s="134" t="s">
        <v>62</v>
      </c>
      <c r="D80" s="134" t="s">
        <v>63</v>
      </c>
      <c r="E80" s="134" t="s">
        <v>64</v>
      </c>
      <c r="F80" s="134" t="s">
        <v>65</v>
      </c>
      <c r="G80" s="134" t="s">
        <v>66</v>
      </c>
      <c r="H80" s="134" t="s">
        <v>67</v>
      </c>
      <c r="I80" s="134" t="s">
        <v>68</v>
      </c>
      <c r="J80" s="134" t="s">
        <v>69</v>
      </c>
      <c r="K80" s="134" t="s">
        <v>70</v>
      </c>
      <c r="L80" s="134" t="s">
        <v>71</v>
      </c>
      <c r="M80" s="134" t="s">
        <v>72</v>
      </c>
      <c r="N80" s="134" t="s">
        <v>73</v>
      </c>
      <c r="O80" s="134" t="s">
        <v>62</v>
      </c>
      <c r="P80" s="134" t="s">
        <v>63</v>
      </c>
      <c r="Q80" s="134" t="s">
        <v>64</v>
      </c>
      <c r="R80" s="134" t="s">
        <v>65</v>
      </c>
      <c r="S80" s="134" t="s">
        <v>66</v>
      </c>
      <c r="T80" s="134" t="s">
        <v>67</v>
      </c>
      <c r="U80" s="134" t="s">
        <v>68</v>
      </c>
      <c r="V80" s="134" t="s">
        <v>69</v>
      </c>
      <c r="W80" s="134" t="s">
        <v>70</v>
      </c>
      <c r="X80" s="134" t="s">
        <v>71</v>
      </c>
      <c r="Y80" s="134" t="s">
        <v>72</v>
      </c>
      <c r="Z80" s="134" t="s">
        <v>73</v>
      </c>
      <c r="AA80" s="134" t="s">
        <v>62</v>
      </c>
      <c r="AB80" s="134" t="s">
        <v>63</v>
      </c>
      <c r="AC80" s="134" t="s">
        <v>64</v>
      </c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</row>
    <row r="81" spans="1:64" ht="5.25" customHeight="1">
      <c r="A81" s="125"/>
      <c r="B81" s="126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</row>
    <row r="82" spans="1:64" ht="12.75" customHeight="1">
      <c r="A82" s="496" t="str">
        <f>RIGHT(C79,2)&amp;"/"&amp;RIGHT(K79,2)</f>
        <v>14/15</v>
      </c>
      <c r="B82" s="127" t="s">
        <v>75</v>
      </c>
      <c r="C82" s="131">
        <f>SUMIF(BDadosCal!$AF:$AF,Calendário!$F$6&amp;Calendário!$A$82&amp;Calendário!$B82,BDadosCal!D:D)</f>
        <v>0</v>
      </c>
      <c r="D82" s="131">
        <f>SUMIF(BDadosCal!$AF:$AF,Calendário!$F$6&amp;Calendário!$A$82&amp;Calendário!$B82,BDadosCal!E:E)</f>
        <v>0</v>
      </c>
      <c r="E82" s="131">
        <f>SUMIF(BDadosCal!$AF:$AF,Calendário!$F$6&amp;Calendário!$A$82&amp;Calendário!$B82,BDadosCal!F:F)</f>
        <v>0</v>
      </c>
      <c r="F82" s="131">
        <f>SUMIF(BDadosCal!$AF:$AF,Calendário!$F$6&amp;Calendário!$A$82&amp;Calendário!$B82,BDadosCal!G:G)</f>
        <v>0</v>
      </c>
      <c r="G82" s="131">
        <f>SUMIF(BDadosCal!$AF:$AF,Calendário!$F$6&amp;Calendário!$A$82&amp;Calendário!$B82,BDadosCal!H:H)</f>
        <v>0</v>
      </c>
      <c r="H82" s="131">
        <f>SUMIF(BDadosCal!$AF:$AF,Calendário!$F$6&amp;Calendário!$A$82&amp;Calendário!$B82,BDadosCal!I:I)</f>
        <v>0</v>
      </c>
      <c r="I82" s="131">
        <f>SUMIF(BDadosCal!$AF:$AF,Calendário!$F$6&amp;Calendário!$A$82&amp;Calendário!$B82,BDadosCal!J:J)</f>
        <v>0</v>
      </c>
      <c r="J82" s="131">
        <f>SUMIF(BDadosCal!$AF:$AF,Calendário!$F$6&amp;Calendário!$A$82&amp;Calendário!$B82,BDadosCal!K:K)</f>
        <v>0</v>
      </c>
      <c r="K82" s="131">
        <f>SUMIF(BDadosCal!$AF:$AF,Calendário!$F$6&amp;Calendário!$A$82&amp;Calendário!$B82,BDadosCal!L:L)</f>
        <v>11</v>
      </c>
      <c r="L82" s="131">
        <f>SUMIF(BDadosCal!$AF:$AF,Calendário!$F$6&amp;Calendário!$A$82&amp;Calendário!$B82,BDadosCal!M:M)</f>
        <v>49</v>
      </c>
      <c r="M82" s="131">
        <f>SUMIF(BDadosCal!$AF:$AF,Calendário!$F$6&amp;Calendário!$A$82&amp;Calendário!$B82,BDadosCal!N:N)</f>
        <v>93</v>
      </c>
      <c r="N82" s="131">
        <f>SUMIF(BDadosCal!$AF:$AF,Calendário!$F$6&amp;Calendário!$A$82&amp;Calendário!$B82,BDadosCal!O:O)</f>
        <v>100</v>
      </c>
      <c r="O82" s="131">
        <f>SUMIF(BDadosCal!$AF:$AF,Calendário!$F$6&amp;Calendário!$A$82&amp;Calendário!$B82,BDadosCal!P:P)</f>
        <v>0</v>
      </c>
      <c r="P82" s="131">
        <f>SUMIF(BDadosCal!$AF:$AF,Calendário!$F$6&amp;Calendário!$A$82&amp;Calendário!$B82,BDadosCal!Q:Q)</f>
        <v>0</v>
      </c>
      <c r="Q82" s="131">
        <f>SUMIF(BDadosCal!$AF:$AF,Calendário!$F$6&amp;Calendário!$A$82&amp;Calendário!$B82,BDadosCal!R:R)</f>
        <v>0</v>
      </c>
      <c r="R82" s="131">
        <f>SUMIF(BDadosCal!$AF:$AF,Calendário!$F$6&amp;Calendário!$A$82&amp;Calendário!$B82,BDadosCal!S:S)</f>
        <v>0</v>
      </c>
      <c r="S82" s="131">
        <f>SUMIF(BDadosCal!$AF:$AF,Calendário!$F$6&amp;Calendário!$A$82&amp;Calendário!$B82,BDadosCal!T:T)</f>
        <v>0</v>
      </c>
      <c r="T82" s="131">
        <f>SUMIF(BDadosCal!$AF:$AF,Calendário!$F$6&amp;Calendário!$A$82&amp;Calendário!$B82,BDadosCal!U:U)</f>
        <v>0</v>
      </c>
      <c r="U82" s="131">
        <f>SUMIF(BDadosCal!$AF:$AF,Calendário!$F$6&amp;Calendário!$A$82&amp;Calendário!$B82,BDadosCal!V:V)</f>
        <v>0</v>
      </c>
      <c r="V82" s="131">
        <f>SUMIF(BDadosCal!$AF:$AF,Calendário!$F$6&amp;Calendário!$A$82&amp;Calendário!$B82,BDadosCal!W:W)</f>
        <v>0</v>
      </c>
      <c r="W82" s="131">
        <f>SUMIF(BDadosCal!$AF:$AF,Calendário!$F$6&amp;Calendário!$A$82&amp;Calendário!$B82,BDadosCal!X:X)</f>
        <v>0</v>
      </c>
      <c r="X82" s="131">
        <f>SUMIF(BDadosCal!$AF:$AF,Calendário!$F$6&amp;Calendário!$A$82&amp;Calendário!$B82,BDadosCal!Y:Y)</f>
        <v>0</v>
      </c>
      <c r="Y82" s="131">
        <f>SUMIF(BDadosCal!$AF:$AF,Calendário!$F$6&amp;Calendário!$A$82&amp;Calendário!$B82,BDadosCal!Z:Z)</f>
        <v>0</v>
      </c>
      <c r="Z82" s="131">
        <f>SUMIF(BDadosCal!$AF:$AF,Calendário!$F$6&amp;Calendário!$A$82&amp;Calendário!$B82,BDadosCal!AA:AA)</f>
        <v>0</v>
      </c>
      <c r="AA82" s="131">
        <f>SUMIF(BDadosCal!$AF:$AF,Calendário!$F$6&amp;Calendário!$A$82&amp;Calendário!$B82,BDadosCal!AB:AB)</f>
        <v>0</v>
      </c>
      <c r="AB82" s="131">
        <f>SUMIF(BDadosCal!$AF:$AF,Calendário!$F$6&amp;Calendário!$A$82&amp;Calendário!$B82,BDadosCal!AC:AC)</f>
        <v>0</v>
      </c>
      <c r="AC82" s="131">
        <f>SUMIF(BDadosCal!$AF:$AF,Calendário!$F$6&amp;Calendário!$A$82&amp;Calendário!$B82,BDadosCal!AD:AD)</f>
        <v>0</v>
      </c>
      <c r="AE82" s="129"/>
    </row>
    <row r="83" spans="1:64" ht="12.75" customHeight="1">
      <c r="A83" s="496"/>
      <c r="B83" s="127" t="s">
        <v>76</v>
      </c>
      <c r="C83" s="131">
        <f>SUMIF(BDadosCal!$AF:$AF,Calendário!$F$6&amp;Calendário!$A$82&amp;Calendário!$B83,BDadosCal!D:D)</f>
        <v>0</v>
      </c>
      <c r="D83" s="131">
        <f>SUMIF(BDadosCal!$AF:$AF,Calendário!$F$6&amp;Calendário!$A$82&amp;Calendário!$B83,BDadosCal!E:E)</f>
        <v>0</v>
      </c>
      <c r="E83" s="131">
        <f>SUMIF(BDadosCal!$AF:$AF,Calendário!$F$6&amp;Calendário!$A$82&amp;Calendário!$B83,BDadosCal!F:F)</f>
        <v>0</v>
      </c>
      <c r="F83" s="131">
        <f>SUMIF(BDadosCal!$AF:$AF,Calendário!$F$6&amp;Calendário!$A$82&amp;Calendário!$B83,BDadosCal!G:G)</f>
        <v>0</v>
      </c>
      <c r="G83" s="131">
        <f>SUMIF(BDadosCal!$AF:$AF,Calendário!$F$6&amp;Calendário!$A$82&amp;Calendário!$B83,BDadosCal!H:H)</f>
        <v>0</v>
      </c>
      <c r="H83" s="131">
        <f>SUMIF(BDadosCal!$AF:$AF,Calendário!$F$6&amp;Calendário!$A$82&amp;Calendário!$B83,BDadosCal!I:I)</f>
        <v>0</v>
      </c>
      <c r="I83" s="131">
        <f>SUMIF(BDadosCal!$AF:$AF,Calendário!$F$6&amp;Calendário!$A$82&amp;Calendário!$B83,BDadosCal!J:J)</f>
        <v>0</v>
      </c>
      <c r="J83" s="131">
        <f>SUMIF(BDadosCal!$AF:$AF,Calendário!$F$6&amp;Calendário!$A$82&amp;Calendário!$B83,BDadosCal!K:K)</f>
        <v>0</v>
      </c>
      <c r="K83" s="131">
        <f>SUMIF(BDadosCal!$AF:$AF,Calendário!$F$6&amp;Calendário!$A$82&amp;Calendário!$B83,BDadosCal!L:L)</f>
        <v>0</v>
      </c>
      <c r="L83" s="131">
        <f>SUMIF(BDadosCal!$AF:$AF,Calendário!$F$6&amp;Calendário!$A$82&amp;Calendário!$B83,BDadosCal!M:M)</f>
        <v>0</v>
      </c>
      <c r="M83" s="131">
        <f>SUMIF(BDadosCal!$AF:$AF,Calendário!$F$6&amp;Calendário!$A$82&amp;Calendário!$B83,BDadosCal!N:N)</f>
        <v>0</v>
      </c>
      <c r="N83" s="131">
        <f>SUMIF(BDadosCal!$AF:$AF,Calendário!$F$6&amp;Calendário!$A$82&amp;Calendário!$B83,BDadosCal!O:O)</f>
        <v>0</v>
      </c>
      <c r="O83" s="131">
        <f>SUMIF(BDadosCal!$AF:$AF,Calendário!$F$6&amp;Calendário!$A$82&amp;Calendário!$B83,BDadosCal!P:P)</f>
        <v>2</v>
      </c>
      <c r="P83" s="131">
        <f>SUMIF(BDadosCal!$AF:$AF,Calendário!$F$6&amp;Calendário!$A$82&amp;Calendário!$B83,BDadosCal!Q:Q)</f>
        <v>9</v>
      </c>
      <c r="Q83" s="131">
        <f>SUMIF(BDadosCal!$AF:$AF,Calendário!$F$6&amp;Calendário!$A$82&amp;Calendário!$B83,BDadosCal!R:R)</f>
        <v>31</v>
      </c>
      <c r="R83" s="131">
        <f>SUMIF(BDadosCal!$AF:$AF,Calendário!$F$6&amp;Calendário!$A$82&amp;Calendário!$B83,BDadosCal!S:S)</f>
        <v>88</v>
      </c>
      <c r="S83" s="131">
        <f>SUMIF(BDadosCal!$AF:$AF,Calendário!$F$6&amp;Calendário!$A$82&amp;Calendário!$B83,BDadosCal!T:T)</f>
        <v>98</v>
      </c>
      <c r="T83" s="131">
        <f>SUMIF(BDadosCal!$AF:$AF,Calendário!$F$6&amp;Calendário!$A$82&amp;Calendário!$B83,BDadosCal!U:U)</f>
        <v>100</v>
      </c>
      <c r="U83" s="131">
        <f>SUMIF(BDadosCal!$AF:$AF,Calendário!$F$6&amp;Calendário!$A$82&amp;Calendário!$B83,BDadosCal!V:V)</f>
        <v>0</v>
      </c>
      <c r="V83" s="131">
        <f>SUMIF(BDadosCal!$AF:$AF,Calendário!$F$6&amp;Calendário!$A$82&amp;Calendário!$B83,BDadosCal!W:W)</f>
        <v>0</v>
      </c>
      <c r="W83" s="131">
        <f>SUMIF(BDadosCal!$AF:$AF,Calendário!$F$6&amp;Calendário!$A$82&amp;Calendário!$B83,BDadosCal!X:X)</f>
        <v>0</v>
      </c>
      <c r="X83" s="131">
        <f>SUMIF(BDadosCal!$AF:$AF,Calendário!$F$6&amp;Calendário!$A$82&amp;Calendário!$B83,BDadosCal!Y:Y)</f>
        <v>0</v>
      </c>
      <c r="Y83" s="131">
        <f>SUMIF(BDadosCal!$AF:$AF,Calendário!$F$6&amp;Calendário!$A$82&amp;Calendário!$B83,BDadosCal!Z:Z)</f>
        <v>0</v>
      </c>
      <c r="Z83" s="131">
        <f>SUMIF(BDadosCal!$AF:$AF,Calendário!$F$6&amp;Calendário!$A$82&amp;Calendário!$B83,BDadosCal!AA:AA)</f>
        <v>0</v>
      </c>
      <c r="AA83" s="131">
        <f>SUMIF(BDadosCal!$AF:$AF,Calendário!$F$6&amp;Calendário!$A$82&amp;Calendário!$B83,BDadosCal!AB:AB)</f>
        <v>0</v>
      </c>
      <c r="AB83" s="131">
        <f>SUMIF(BDadosCal!$AF:$AF,Calendário!$F$6&amp;Calendário!$A$82&amp;Calendário!$B83,BDadosCal!AC:AC)</f>
        <v>0</v>
      </c>
      <c r="AC83" s="131">
        <f>SUMIF(BDadosCal!$AF:$AF,Calendário!$F$6&amp;Calendário!$A$82&amp;Calendário!$B83,BDadosCal!AD:AD)</f>
        <v>0</v>
      </c>
      <c r="AE83" s="129"/>
    </row>
    <row r="84" spans="1:64" ht="12.75" customHeight="1">
      <c r="A84" s="496"/>
      <c r="B84" s="127" t="s">
        <v>77</v>
      </c>
      <c r="C84" s="131">
        <f>SUMIF(BDadosCal!$AF:$AF,Calendário!$F$6&amp;Calendário!$A$82&amp;Calendário!$B84,BDadosCal!D:D)</f>
        <v>0</v>
      </c>
      <c r="D84" s="131">
        <f>SUMIF(BDadosCal!$AF:$AF,Calendário!$F$6&amp;Calendário!$A$82&amp;Calendário!$B84,BDadosCal!E:E)</f>
        <v>0</v>
      </c>
      <c r="E84" s="131">
        <f>SUMIF(BDadosCal!$AF:$AF,Calendário!$F$6&amp;Calendário!$A$82&amp;Calendário!$B84,BDadosCal!F:F)</f>
        <v>0</v>
      </c>
      <c r="F84" s="131">
        <f>SUMIF(BDadosCal!$AF:$AF,Calendário!$F$6&amp;Calendário!$A$82&amp;Calendário!$B84,BDadosCal!G:G)</f>
        <v>0</v>
      </c>
      <c r="G84" s="131">
        <f>SUMIF(BDadosCal!$AF:$AF,Calendário!$F$6&amp;Calendário!$A$82&amp;Calendário!$B84,BDadosCal!H:H)</f>
        <v>0</v>
      </c>
      <c r="H84" s="131">
        <f>SUMIF(BDadosCal!$AF:$AF,Calendário!$F$6&amp;Calendário!$A$82&amp;Calendário!$B84,BDadosCal!I:I)</f>
        <v>0</v>
      </c>
      <c r="I84" s="131">
        <f>SUMIF(BDadosCal!$AF:$AF,Calendário!$F$6&amp;Calendário!$A$82&amp;Calendário!$B84,BDadosCal!J:J)</f>
        <v>0</v>
      </c>
      <c r="J84" s="131">
        <f>SUMIF(BDadosCal!$AF:$AF,Calendário!$F$6&amp;Calendário!$A$82&amp;Calendário!$B84,BDadosCal!K:K)</f>
        <v>0</v>
      </c>
      <c r="K84" s="131">
        <f>SUMIF(BDadosCal!$AF:$AF,Calendário!$F$6&amp;Calendário!$A$82&amp;Calendário!$B84,BDadosCal!L:L)</f>
        <v>8</v>
      </c>
      <c r="L84" s="131">
        <f>SUMIF(BDadosCal!$AF:$AF,Calendário!$F$6&amp;Calendário!$A$82&amp;Calendário!$B84,BDadosCal!M:M)</f>
        <v>8.4</v>
      </c>
      <c r="M84" s="131">
        <f>SUMIF(BDadosCal!$AF:$AF,Calendário!$F$6&amp;Calendário!$A$82&amp;Calendário!$B84,BDadosCal!N:N)</f>
        <v>12</v>
      </c>
      <c r="N84" s="131">
        <f>SUMIF(BDadosCal!$AF:$AF,Calendário!$F$6&amp;Calendário!$A$82&amp;Calendário!$B84,BDadosCal!O:O)</f>
        <v>13</v>
      </c>
      <c r="O84" s="131">
        <f>SUMIF(BDadosCal!$AF:$AF,Calendário!$F$6&amp;Calendário!$A$82&amp;Calendário!$B84,BDadosCal!P:P)</f>
        <v>16</v>
      </c>
      <c r="P84" s="131">
        <f>SUMIF(BDadosCal!$AF:$AF,Calendário!$F$6&amp;Calendário!$A$82&amp;Calendário!$B84,BDadosCal!Q:Q)</f>
        <v>18</v>
      </c>
      <c r="Q84" s="131">
        <f>SUMIF(BDadosCal!$AF:$AF,Calendário!$F$6&amp;Calendário!$A$82&amp;Calendário!$B84,BDadosCal!R:R)</f>
        <v>25</v>
      </c>
      <c r="R84" s="131">
        <f>SUMIF(BDadosCal!$AF:$AF,Calendário!$F$6&amp;Calendário!$A$82&amp;Calendário!$B84,BDadosCal!S:S)</f>
        <v>40</v>
      </c>
      <c r="S84" s="131">
        <f>SUMIF(BDadosCal!$AF:$AF,Calendário!$F$6&amp;Calendário!$A$82&amp;Calendário!$B84,BDadosCal!T:T)</f>
        <v>51</v>
      </c>
      <c r="T84" s="131">
        <f>SUMIF(BDadosCal!$AF:$AF,Calendário!$F$6&amp;Calendário!$A$82&amp;Calendário!$B84,BDadosCal!U:U)</f>
        <v>62</v>
      </c>
      <c r="U84" s="131">
        <f>SUMIF(BDadosCal!$AF:$AF,Calendário!$F$6&amp;Calendário!$A$82&amp;Calendário!$B84,BDadosCal!V:V)</f>
        <v>71.599999999999994</v>
      </c>
      <c r="V84" s="131">
        <f>SUMIF(BDadosCal!$AF:$AF,Calendário!$F$6&amp;Calendário!$A$82&amp;Calendário!$B84,BDadosCal!W:W)</f>
        <v>76</v>
      </c>
      <c r="W84" s="131">
        <f>SUMIF(BDadosCal!$AF:$AF,Calendário!$F$6&amp;Calendário!$A$82&amp;Calendário!$B84,BDadosCal!X:X)</f>
        <v>81</v>
      </c>
      <c r="X84" s="131">
        <f>SUMIF(BDadosCal!$AF:$AF,Calendário!$F$6&amp;Calendário!$A$82&amp;Calendário!$B84,BDadosCal!Y:Y)</f>
        <v>92</v>
      </c>
      <c r="Y84" s="131">
        <f>SUMIF(BDadosCal!$AF:$AF,Calendário!$F$6&amp;Calendário!$A$82&amp;Calendário!$B84,BDadosCal!Z:Z)</f>
        <v>95</v>
      </c>
      <c r="Z84" s="131">
        <f>SUMIF(BDadosCal!$AF:$AF,Calendário!$F$6&amp;Calendário!$A$82&amp;Calendário!$B84,BDadosCal!AA:AA)</f>
        <v>98</v>
      </c>
      <c r="AA84" s="131">
        <f>SUMIF(BDadosCal!$AF:$AF,Calendário!$F$6&amp;Calendário!$A$82&amp;Calendário!$B84,BDadosCal!AB:AB)</f>
        <v>99</v>
      </c>
      <c r="AB84" s="131">
        <f>SUMIF(BDadosCal!$AF:$AF,Calendário!$F$6&amp;Calendário!$A$82&amp;Calendário!$B84,BDadosCal!AC:AC)</f>
        <v>100</v>
      </c>
      <c r="AC84" s="131">
        <f>SUMIF(BDadosCal!$AF:$AF,Calendário!$F$6&amp;Calendário!$A$82&amp;Calendário!$B84,BDadosCal!AD:AD)</f>
        <v>0</v>
      </c>
      <c r="AE84" s="129"/>
    </row>
    <row r="85" spans="1:64" ht="5.25" customHeight="1">
      <c r="A85" s="125"/>
      <c r="B85" s="126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</row>
    <row r="86" spans="1:64" ht="12.75" customHeight="1">
      <c r="A86" s="119"/>
      <c r="B86" s="120"/>
      <c r="C86" s="499">
        <f>+K86-1</f>
        <v>2013</v>
      </c>
      <c r="D86" s="499"/>
      <c r="E86" s="499"/>
      <c r="F86" s="499"/>
      <c r="G86" s="499"/>
      <c r="H86" s="499"/>
      <c r="I86" s="499"/>
      <c r="J86" s="499"/>
      <c r="K86" s="499">
        <f>+C79</f>
        <v>2014</v>
      </c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>
        <f>+K86+1</f>
        <v>2015</v>
      </c>
      <c r="X86" s="499"/>
      <c r="Y86" s="499"/>
      <c r="Z86" s="499"/>
      <c r="AA86" s="499"/>
      <c r="AB86" s="499"/>
      <c r="AC86" s="499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</row>
    <row r="87" spans="1:64" ht="12.75" customHeight="1">
      <c r="A87" s="122" t="s">
        <v>61</v>
      </c>
      <c r="B87" s="123"/>
      <c r="C87" s="134" t="s">
        <v>62</v>
      </c>
      <c r="D87" s="134" t="s">
        <v>63</v>
      </c>
      <c r="E87" s="134" t="s">
        <v>64</v>
      </c>
      <c r="F87" s="134" t="s">
        <v>65</v>
      </c>
      <c r="G87" s="134" t="s">
        <v>66</v>
      </c>
      <c r="H87" s="134" t="s">
        <v>67</v>
      </c>
      <c r="I87" s="134" t="s">
        <v>68</v>
      </c>
      <c r="J87" s="134" t="s">
        <v>69</v>
      </c>
      <c r="K87" s="134" t="s">
        <v>70</v>
      </c>
      <c r="L87" s="134" t="s">
        <v>71</v>
      </c>
      <c r="M87" s="134" t="s">
        <v>72</v>
      </c>
      <c r="N87" s="134" t="s">
        <v>73</v>
      </c>
      <c r="O87" s="134" t="s">
        <v>62</v>
      </c>
      <c r="P87" s="134" t="s">
        <v>63</v>
      </c>
      <c r="Q87" s="134" t="s">
        <v>64</v>
      </c>
      <c r="R87" s="134" t="s">
        <v>65</v>
      </c>
      <c r="S87" s="134" t="s">
        <v>66</v>
      </c>
      <c r="T87" s="134" t="s">
        <v>67</v>
      </c>
      <c r="U87" s="134" t="s">
        <v>68</v>
      </c>
      <c r="V87" s="134" t="s">
        <v>69</v>
      </c>
      <c r="W87" s="134" t="s">
        <v>70</v>
      </c>
      <c r="X87" s="134" t="s">
        <v>71</v>
      </c>
      <c r="Y87" s="134" t="s">
        <v>72</v>
      </c>
      <c r="Z87" s="134" t="s">
        <v>73</v>
      </c>
      <c r="AA87" s="134" t="s">
        <v>62</v>
      </c>
      <c r="AB87" s="134" t="s">
        <v>63</v>
      </c>
      <c r="AC87" s="134" t="s">
        <v>64</v>
      </c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</row>
    <row r="88" spans="1:64" ht="5.25" customHeight="1">
      <c r="A88" s="125"/>
      <c r="B88" s="126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</row>
    <row r="89" spans="1:64" ht="12.75" customHeight="1">
      <c r="A89" s="496" t="str">
        <f>RIGHT(C86,2)&amp;"/"&amp;RIGHT(K86,2)</f>
        <v>13/14</v>
      </c>
      <c r="B89" s="127" t="s">
        <v>75</v>
      </c>
      <c r="C89" s="131">
        <f>SUMIF(BDadosCal!$AF:$AF,Calendário!$F$6&amp;Calendário!$A$89&amp;Calendário!$B89,BDadosCal!D:D)</f>
        <v>0</v>
      </c>
      <c r="D89" s="131">
        <f>SUMIF(BDadosCal!$AF:$AF,Calendário!$F$6&amp;Calendário!$A$89&amp;Calendário!$B89,BDadosCal!E:E)</f>
        <v>0</v>
      </c>
      <c r="E89" s="131">
        <f>SUMIF(BDadosCal!$AF:$AF,Calendário!$F$6&amp;Calendário!$A$89&amp;Calendário!$B89,BDadosCal!F:F)</f>
        <v>0</v>
      </c>
      <c r="F89" s="131">
        <f>SUMIF(BDadosCal!$AF:$AF,Calendário!$F$6&amp;Calendário!$A$89&amp;Calendário!$B89,BDadosCal!G:G)</f>
        <v>0</v>
      </c>
      <c r="G89" s="131">
        <f>SUMIF(BDadosCal!$AF:$AF,Calendário!$F$6&amp;Calendário!$A$89&amp;Calendário!$B89,BDadosCal!H:H)</f>
        <v>0</v>
      </c>
      <c r="H89" s="131">
        <f>SUMIF(BDadosCal!$AF:$AF,Calendário!$F$6&amp;Calendário!$A$89&amp;Calendário!$B89,BDadosCal!I:I)</f>
        <v>0</v>
      </c>
      <c r="I89" s="131">
        <f>SUMIF(BDadosCal!$AF:$AF,Calendário!$F$6&amp;Calendário!$A$89&amp;Calendário!$B89,BDadosCal!J:J)</f>
        <v>0</v>
      </c>
      <c r="J89" s="131">
        <f>SUMIF(BDadosCal!$AF:$AF,Calendário!$F$6&amp;Calendário!$A$89&amp;Calendário!$B89,BDadosCal!K:K)</f>
        <v>0</v>
      </c>
      <c r="K89" s="131">
        <f>SUMIF(BDadosCal!$AF:$AF,Calendário!$F$6&amp;Calendário!$A$89&amp;Calendário!$B89,BDadosCal!L:L)</f>
        <v>8</v>
      </c>
      <c r="L89" s="131">
        <f>SUMIF(BDadosCal!$AF:$AF,Calendário!$F$6&amp;Calendário!$A$89&amp;Calendário!$B89,BDadosCal!M:M)</f>
        <v>57</v>
      </c>
      <c r="M89" s="131">
        <f>SUMIF(BDadosCal!$AF:$AF,Calendário!$F$6&amp;Calendário!$A$89&amp;Calendário!$B89,BDadosCal!N:N)</f>
        <v>97</v>
      </c>
      <c r="N89" s="131">
        <f>SUMIF(BDadosCal!$AF:$AF,Calendário!$F$6&amp;Calendário!$A$89&amp;Calendário!$B89,BDadosCal!O:O)</f>
        <v>100</v>
      </c>
      <c r="O89" s="131">
        <f>SUMIF(BDadosCal!$AF:$AF,Calendário!$F$6&amp;Calendário!$A$89&amp;Calendário!$B89,BDadosCal!P:P)</f>
        <v>0</v>
      </c>
      <c r="P89" s="131">
        <f>SUMIF(BDadosCal!$AF:$AF,Calendário!$F$6&amp;Calendário!$A$89&amp;Calendário!$B89,BDadosCal!Q:Q)</f>
        <v>0</v>
      </c>
      <c r="Q89" s="131">
        <f>SUMIF(BDadosCal!$AF:$AF,Calendário!$F$6&amp;Calendário!$A$89&amp;Calendário!$B89,BDadosCal!R:R)</f>
        <v>0</v>
      </c>
      <c r="R89" s="131">
        <f>SUMIF(BDadosCal!$AF:$AF,Calendário!$F$6&amp;Calendário!$A$89&amp;Calendário!$B89,BDadosCal!S:S)</f>
        <v>0</v>
      </c>
      <c r="S89" s="131">
        <f>SUMIF(BDadosCal!$AF:$AF,Calendário!$F$6&amp;Calendário!$A$89&amp;Calendário!$B89,BDadosCal!T:T)</f>
        <v>0</v>
      </c>
      <c r="T89" s="131">
        <f>SUMIF(BDadosCal!$AF:$AF,Calendário!$F$6&amp;Calendário!$A$89&amp;Calendário!$B89,BDadosCal!U:U)</f>
        <v>0</v>
      </c>
      <c r="U89" s="131">
        <f>SUMIF(BDadosCal!$AF:$AF,Calendário!$F$6&amp;Calendário!$A$89&amp;Calendário!$B89,BDadosCal!V:V)</f>
        <v>0</v>
      </c>
      <c r="V89" s="131">
        <f>SUMIF(BDadosCal!$AF:$AF,Calendário!$F$6&amp;Calendário!$A$89&amp;Calendário!$B89,BDadosCal!W:W)</f>
        <v>0</v>
      </c>
      <c r="W89" s="131">
        <f>SUMIF(BDadosCal!$AF:$AF,Calendário!$F$6&amp;Calendário!$A$89&amp;Calendário!$B89,BDadosCal!X:X)</f>
        <v>0</v>
      </c>
      <c r="X89" s="131">
        <f>SUMIF(BDadosCal!$AF:$AF,Calendário!$F$6&amp;Calendário!$A$89&amp;Calendário!$B89,BDadosCal!Y:Y)</f>
        <v>0</v>
      </c>
      <c r="Y89" s="131">
        <f>SUMIF(BDadosCal!$AF:$AF,Calendário!$F$6&amp;Calendário!$A$89&amp;Calendário!$B89,BDadosCal!Z:Z)</f>
        <v>0</v>
      </c>
      <c r="Z89" s="131">
        <f>SUMIF(BDadosCal!$AF:$AF,Calendário!$F$6&amp;Calendário!$A$89&amp;Calendário!$B89,BDadosCal!AA:AA)</f>
        <v>0</v>
      </c>
      <c r="AA89" s="131">
        <f>SUMIF(BDadosCal!$AF:$AF,Calendário!$F$6&amp;Calendário!$A$89&amp;Calendário!$B89,BDadosCal!AB:AB)</f>
        <v>0</v>
      </c>
      <c r="AB89" s="131">
        <f>SUMIF(BDadosCal!$AF:$AF,Calendário!$F$6&amp;Calendário!$A$89&amp;Calendário!$B89,BDadosCal!AC:AC)</f>
        <v>0</v>
      </c>
      <c r="AC89" s="131">
        <f>SUMIF(BDadosCal!$AF:$AF,Calendário!$F$6&amp;Calendário!$A$89&amp;Calendário!$B89,BDadosCal!AD:AD)</f>
        <v>0</v>
      </c>
      <c r="AE89" s="129"/>
    </row>
    <row r="90" spans="1:64" ht="12.75" customHeight="1">
      <c r="A90" s="496"/>
      <c r="B90" s="127" t="s">
        <v>76</v>
      </c>
      <c r="C90" s="131">
        <f>SUMIF(BDadosCal!$AF:$AF,Calendário!$F$6&amp;Calendário!$A$89&amp;Calendário!$B90,BDadosCal!D:D)</f>
        <v>0</v>
      </c>
      <c r="D90" s="131">
        <f>SUMIF(BDadosCal!$AF:$AF,Calendário!$F$6&amp;Calendário!$A$89&amp;Calendário!$B90,BDadosCal!E:E)</f>
        <v>0</v>
      </c>
      <c r="E90" s="131">
        <f>SUMIF(BDadosCal!$AF:$AF,Calendário!$F$6&amp;Calendário!$A$89&amp;Calendário!$B90,BDadosCal!F:F)</f>
        <v>0</v>
      </c>
      <c r="F90" s="131">
        <f>SUMIF(BDadosCal!$AF:$AF,Calendário!$F$6&amp;Calendário!$A$89&amp;Calendário!$B90,BDadosCal!G:G)</f>
        <v>0</v>
      </c>
      <c r="G90" s="131">
        <f>SUMIF(BDadosCal!$AF:$AF,Calendário!$F$6&amp;Calendário!$A$89&amp;Calendário!$B90,BDadosCal!H:H)</f>
        <v>0</v>
      </c>
      <c r="H90" s="131">
        <f>SUMIF(BDadosCal!$AF:$AF,Calendário!$F$6&amp;Calendário!$A$89&amp;Calendário!$B90,BDadosCal!I:I)</f>
        <v>0</v>
      </c>
      <c r="I90" s="131">
        <f>SUMIF(BDadosCal!$AF:$AF,Calendário!$F$6&amp;Calendário!$A$89&amp;Calendário!$B90,BDadosCal!J:J)</f>
        <v>0</v>
      </c>
      <c r="J90" s="131">
        <f>SUMIF(BDadosCal!$AF:$AF,Calendário!$F$6&amp;Calendário!$A$89&amp;Calendário!$B90,BDadosCal!K:K)</f>
        <v>0</v>
      </c>
      <c r="K90" s="131">
        <f>SUMIF(BDadosCal!$AF:$AF,Calendário!$F$6&amp;Calendário!$A$89&amp;Calendário!$B90,BDadosCal!L:L)</f>
        <v>0</v>
      </c>
      <c r="L90" s="131">
        <f>SUMIF(BDadosCal!$AF:$AF,Calendário!$F$6&amp;Calendário!$A$89&amp;Calendário!$B90,BDadosCal!M:M)</f>
        <v>0</v>
      </c>
      <c r="M90" s="131">
        <f>SUMIF(BDadosCal!$AF:$AF,Calendário!$F$6&amp;Calendário!$A$89&amp;Calendário!$B90,BDadosCal!N:N)</f>
        <v>0</v>
      </c>
      <c r="N90" s="131">
        <f>SUMIF(BDadosCal!$AF:$AF,Calendário!$F$6&amp;Calendário!$A$89&amp;Calendário!$B90,BDadosCal!O:O)</f>
        <v>0</v>
      </c>
      <c r="O90" s="131">
        <f>SUMIF(BDadosCal!$AF:$AF,Calendário!$F$6&amp;Calendário!$A$89&amp;Calendário!$B90,BDadosCal!P:P)</f>
        <v>1</v>
      </c>
      <c r="P90" s="131">
        <f>SUMIF(BDadosCal!$AF:$AF,Calendário!$F$6&amp;Calendário!$A$89&amp;Calendário!$B90,BDadosCal!Q:Q)</f>
        <v>5</v>
      </c>
      <c r="Q90" s="131">
        <f>SUMIF(BDadosCal!$AF:$AF,Calendário!$F$6&amp;Calendário!$A$89&amp;Calendário!$B90,BDadosCal!R:R)</f>
        <v>46</v>
      </c>
      <c r="R90" s="131">
        <f>SUMIF(BDadosCal!$AF:$AF,Calendário!$F$6&amp;Calendário!$A$89&amp;Calendário!$B90,BDadosCal!S:S)</f>
        <v>87</v>
      </c>
      <c r="S90" s="131">
        <f>SUMIF(BDadosCal!$AF:$AF,Calendário!$F$6&amp;Calendário!$A$89&amp;Calendário!$B90,BDadosCal!T:T)</f>
        <v>100</v>
      </c>
      <c r="T90" s="131">
        <f>SUMIF(BDadosCal!$AF:$AF,Calendário!$F$6&amp;Calendário!$A$89&amp;Calendário!$B90,BDadosCal!U:U)</f>
        <v>0</v>
      </c>
      <c r="U90" s="131">
        <f>SUMIF(BDadosCal!$AF:$AF,Calendário!$F$6&amp;Calendário!$A$89&amp;Calendário!$B90,BDadosCal!V:V)</f>
        <v>0</v>
      </c>
      <c r="V90" s="131">
        <f>SUMIF(BDadosCal!$AF:$AF,Calendário!$F$6&amp;Calendário!$A$89&amp;Calendário!$B90,BDadosCal!W:W)</f>
        <v>0</v>
      </c>
      <c r="W90" s="131">
        <f>SUMIF(BDadosCal!$AF:$AF,Calendário!$F$6&amp;Calendário!$A$89&amp;Calendário!$B90,BDadosCal!X:X)</f>
        <v>0</v>
      </c>
      <c r="X90" s="131">
        <f>SUMIF(BDadosCal!$AF:$AF,Calendário!$F$6&amp;Calendário!$A$89&amp;Calendário!$B90,BDadosCal!Y:Y)</f>
        <v>0</v>
      </c>
      <c r="Y90" s="131">
        <f>SUMIF(BDadosCal!$AF:$AF,Calendário!$F$6&amp;Calendário!$A$89&amp;Calendário!$B90,BDadosCal!Z:Z)</f>
        <v>0</v>
      </c>
      <c r="Z90" s="131">
        <f>SUMIF(BDadosCal!$AF:$AF,Calendário!$F$6&amp;Calendário!$A$89&amp;Calendário!$B90,BDadosCal!AA:AA)</f>
        <v>0</v>
      </c>
      <c r="AA90" s="131">
        <f>SUMIF(BDadosCal!$AF:$AF,Calendário!$F$6&amp;Calendário!$A$89&amp;Calendário!$B90,BDadosCal!AB:AB)</f>
        <v>0</v>
      </c>
      <c r="AB90" s="131">
        <f>SUMIF(BDadosCal!$AF:$AF,Calendário!$F$6&amp;Calendário!$A$89&amp;Calendário!$B90,BDadosCal!AC:AC)</f>
        <v>0</v>
      </c>
      <c r="AC90" s="131">
        <f>SUMIF(BDadosCal!$AF:$AF,Calendário!$F$6&amp;Calendário!$A$89&amp;Calendário!$B90,BDadosCal!AD:AD)</f>
        <v>0</v>
      </c>
      <c r="AE90" s="129"/>
    </row>
    <row r="91" spans="1:64" ht="12.75" customHeight="1">
      <c r="A91" s="496"/>
      <c r="B91" s="127" t="s">
        <v>77</v>
      </c>
      <c r="C91" s="131">
        <f>SUMIF(BDadosCal!$AF:$AF,Calendário!$F$6&amp;Calendário!$A$89&amp;Calendário!$B91,BDadosCal!D:D)</f>
        <v>0</v>
      </c>
      <c r="D91" s="131">
        <f>SUMIF(BDadosCal!$AF:$AF,Calendário!$F$6&amp;Calendário!$A$89&amp;Calendário!$B91,BDadosCal!E:E)</f>
        <v>0</v>
      </c>
      <c r="E91" s="131">
        <f>SUMIF(BDadosCal!$AF:$AF,Calendário!$F$6&amp;Calendário!$A$89&amp;Calendário!$B91,BDadosCal!F:F)</f>
        <v>0</v>
      </c>
      <c r="F91" s="131">
        <f>SUMIF(BDadosCal!$AF:$AF,Calendário!$F$6&amp;Calendário!$A$89&amp;Calendário!$B91,BDadosCal!G:G)</f>
        <v>0</v>
      </c>
      <c r="G91" s="131">
        <f>SUMIF(BDadosCal!$AF:$AF,Calendário!$F$6&amp;Calendário!$A$89&amp;Calendário!$B91,BDadosCal!H:H)</f>
        <v>0</v>
      </c>
      <c r="H91" s="131">
        <f>SUMIF(BDadosCal!$AF:$AF,Calendário!$F$6&amp;Calendário!$A$89&amp;Calendário!$B91,BDadosCal!I:I)</f>
        <v>0</v>
      </c>
      <c r="I91" s="131">
        <f>SUMIF(BDadosCal!$AF:$AF,Calendário!$F$6&amp;Calendário!$A$89&amp;Calendário!$B91,BDadosCal!J:J)</f>
        <v>0</v>
      </c>
      <c r="J91" s="131">
        <f>SUMIF(BDadosCal!$AF:$AF,Calendário!$F$6&amp;Calendário!$A$89&amp;Calendário!$B91,BDadosCal!K:K)</f>
        <v>0</v>
      </c>
      <c r="K91" s="131">
        <f>SUMIF(BDadosCal!$AF:$AF,Calendário!$F$6&amp;Calendário!$A$89&amp;Calendário!$B91,BDadosCal!L:L)</f>
        <v>0</v>
      </c>
      <c r="L91" s="131">
        <f>SUMIF(BDadosCal!$AF:$AF,Calendário!$F$6&amp;Calendário!$A$89&amp;Calendário!$B91,BDadosCal!M:M)</f>
        <v>1</v>
      </c>
      <c r="M91" s="131">
        <f>SUMIF(BDadosCal!$AF:$AF,Calendário!$F$6&amp;Calendário!$A$89&amp;Calendário!$B91,BDadosCal!N:N)</f>
        <v>2</v>
      </c>
      <c r="N91" s="131">
        <f>SUMIF(BDadosCal!$AF:$AF,Calendário!$F$6&amp;Calendário!$A$89&amp;Calendário!$B91,BDadosCal!O:O)</f>
        <v>4.3</v>
      </c>
      <c r="O91" s="131">
        <f>SUMIF(BDadosCal!$AF:$AF,Calendário!$F$6&amp;Calendário!$A$89&amp;Calendário!$B91,BDadosCal!P:P)</f>
        <v>6</v>
      </c>
      <c r="P91" s="131">
        <f>SUMIF(BDadosCal!$AF:$AF,Calendário!$F$6&amp;Calendário!$A$89&amp;Calendário!$B91,BDadosCal!Q:Q)</f>
        <v>6</v>
      </c>
      <c r="Q91" s="131">
        <f>SUMIF(BDadosCal!$AF:$AF,Calendário!$F$6&amp;Calendário!$A$89&amp;Calendário!$B91,BDadosCal!R:R)</f>
        <v>15</v>
      </c>
      <c r="R91" s="131">
        <f>SUMIF(BDadosCal!$AF:$AF,Calendário!$F$6&amp;Calendário!$A$89&amp;Calendário!$B91,BDadosCal!S:S)</f>
        <v>25</v>
      </c>
      <c r="S91" s="131">
        <f>SUMIF(BDadosCal!$AF:$AF,Calendário!$F$6&amp;Calendário!$A$89&amp;Calendário!$B91,BDadosCal!T:T)</f>
        <v>39</v>
      </c>
      <c r="T91" s="131">
        <f>SUMIF(BDadosCal!$AF:$AF,Calendário!$F$6&amp;Calendário!$A$89&amp;Calendário!$B91,BDadosCal!U:U)</f>
        <v>50</v>
      </c>
      <c r="U91" s="131">
        <f>SUMIF(BDadosCal!$AF:$AF,Calendário!$F$6&amp;Calendário!$A$89&amp;Calendário!$B91,BDadosCal!V:V)</f>
        <v>55</v>
      </c>
      <c r="V91" s="131">
        <f>SUMIF(BDadosCal!$AF:$AF,Calendário!$F$6&amp;Calendário!$A$89&amp;Calendário!$B91,BDadosCal!W:W)</f>
        <v>60</v>
      </c>
      <c r="W91" s="131">
        <f>SUMIF(BDadosCal!$AF:$AF,Calendário!$F$6&amp;Calendário!$A$89&amp;Calendário!$B91,BDadosCal!X:X)</f>
        <v>67</v>
      </c>
      <c r="X91" s="131">
        <f>SUMIF(BDadosCal!$AF:$AF,Calendário!$F$6&amp;Calendário!$A$89&amp;Calendário!$B91,BDadosCal!Y:Y)</f>
        <v>71.099999999999994</v>
      </c>
      <c r="Y91" s="131">
        <f>SUMIF(BDadosCal!$AF:$AF,Calendário!$F$6&amp;Calendário!$A$89&amp;Calendário!$B91,BDadosCal!Z:Z)</f>
        <v>78</v>
      </c>
      <c r="Z91" s="131">
        <f>SUMIF(BDadosCal!$AF:$AF,Calendário!$F$6&amp;Calendário!$A$89&amp;Calendário!$B91,BDadosCal!AA:AA)</f>
        <v>81</v>
      </c>
      <c r="AA91" s="131">
        <f>SUMIF(BDadosCal!$AF:$AF,Calendário!$F$6&amp;Calendário!$A$89&amp;Calendário!$B91,BDadosCal!AB:AB)</f>
        <v>85</v>
      </c>
      <c r="AB91" s="131">
        <f>SUMIF(BDadosCal!$AF:$AF,Calendário!$F$6&amp;Calendário!$A$89&amp;Calendário!$B91,BDadosCal!AC:AC)</f>
        <v>88</v>
      </c>
      <c r="AC91" s="131">
        <f>SUMIF(BDadosCal!$AF:$AF,Calendário!$F$6&amp;Calendário!$A$89&amp;Calendário!$B91,BDadosCal!AD:AD)</f>
        <v>0</v>
      </c>
      <c r="AE91" s="129"/>
    </row>
    <row r="92" spans="1:64" ht="5.25" customHeight="1">
      <c r="A92" s="125"/>
      <c r="B92" s="126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</row>
    <row r="93" spans="1:64" ht="12.75" customHeight="1">
      <c r="A93" s="119"/>
      <c r="B93" s="120"/>
      <c r="C93" s="499">
        <f>+K93-1</f>
        <v>2012</v>
      </c>
      <c r="D93" s="499"/>
      <c r="E93" s="499"/>
      <c r="F93" s="499"/>
      <c r="G93" s="499"/>
      <c r="H93" s="499"/>
      <c r="I93" s="499"/>
      <c r="J93" s="499"/>
      <c r="K93" s="499">
        <f>+C86</f>
        <v>2013</v>
      </c>
      <c r="L93" s="499"/>
      <c r="M93" s="499"/>
      <c r="N93" s="499"/>
      <c r="O93" s="499"/>
      <c r="P93" s="499"/>
      <c r="Q93" s="499"/>
      <c r="R93" s="499"/>
      <c r="S93" s="499"/>
      <c r="T93" s="499"/>
      <c r="U93" s="499"/>
      <c r="V93" s="499"/>
      <c r="W93" s="499">
        <f>+K93+1</f>
        <v>2014</v>
      </c>
      <c r="X93" s="499"/>
      <c r="Y93" s="499"/>
      <c r="Z93" s="499"/>
      <c r="AA93" s="499"/>
      <c r="AB93" s="499"/>
      <c r="AC93" s="499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</row>
    <row r="94" spans="1:64" ht="12.75" customHeight="1">
      <c r="A94" s="122" t="s">
        <v>61</v>
      </c>
      <c r="B94" s="123"/>
      <c r="C94" s="134" t="s">
        <v>62</v>
      </c>
      <c r="D94" s="134" t="s">
        <v>63</v>
      </c>
      <c r="E94" s="134" t="s">
        <v>64</v>
      </c>
      <c r="F94" s="134" t="s">
        <v>65</v>
      </c>
      <c r="G94" s="134" t="s">
        <v>66</v>
      </c>
      <c r="H94" s="134" t="s">
        <v>67</v>
      </c>
      <c r="I94" s="134" t="s">
        <v>68</v>
      </c>
      <c r="J94" s="134" t="s">
        <v>69</v>
      </c>
      <c r="K94" s="134" t="s">
        <v>70</v>
      </c>
      <c r="L94" s="134" t="s">
        <v>71</v>
      </c>
      <c r="M94" s="134" t="s">
        <v>72</v>
      </c>
      <c r="N94" s="134" t="s">
        <v>73</v>
      </c>
      <c r="O94" s="134" t="s">
        <v>62</v>
      </c>
      <c r="P94" s="134" t="s">
        <v>63</v>
      </c>
      <c r="Q94" s="134" t="s">
        <v>64</v>
      </c>
      <c r="R94" s="134" t="s">
        <v>65</v>
      </c>
      <c r="S94" s="134" t="s">
        <v>66</v>
      </c>
      <c r="T94" s="134" t="s">
        <v>67</v>
      </c>
      <c r="U94" s="134" t="s">
        <v>68</v>
      </c>
      <c r="V94" s="134" t="s">
        <v>69</v>
      </c>
      <c r="W94" s="134" t="s">
        <v>70</v>
      </c>
      <c r="X94" s="134" t="s">
        <v>71</v>
      </c>
      <c r="Y94" s="134" t="s">
        <v>72</v>
      </c>
      <c r="Z94" s="134" t="s">
        <v>73</v>
      </c>
      <c r="AA94" s="134" t="s">
        <v>62</v>
      </c>
      <c r="AB94" s="134" t="s">
        <v>63</v>
      </c>
      <c r="AC94" s="134" t="s">
        <v>64</v>
      </c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</row>
    <row r="95" spans="1:64" ht="5.25" customHeight="1">
      <c r="A95" s="125"/>
      <c r="B95" s="126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</row>
    <row r="96" spans="1:64" ht="12.75" customHeight="1">
      <c r="A96" s="496" t="str">
        <f>RIGHT(C93,2)&amp;"/"&amp;RIGHT(K93,2)</f>
        <v>12/13</v>
      </c>
      <c r="B96" s="127" t="s">
        <v>75</v>
      </c>
      <c r="C96" s="131">
        <f>SUMIF(BDadosCal!$AF:$AF,Calendário!$F$6&amp;Calendário!$A$96&amp;Calendário!$B96,BDadosCal!D:D)</f>
        <v>0</v>
      </c>
      <c r="D96" s="131">
        <f>SUMIF(BDadosCal!$AF:$AF,Calendário!$F$6&amp;Calendário!$A$96&amp;Calendário!$B96,BDadosCal!E:E)</f>
        <v>0</v>
      </c>
      <c r="E96" s="131">
        <f>SUMIF(BDadosCal!$AF:$AF,Calendário!$F$6&amp;Calendário!$A$96&amp;Calendário!$B96,BDadosCal!F:F)</f>
        <v>0</v>
      </c>
      <c r="F96" s="131">
        <f>SUMIF(BDadosCal!$AF:$AF,Calendário!$F$6&amp;Calendário!$A$96&amp;Calendário!$B96,BDadosCal!G:G)</f>
        <v>0</v>
      </c>
      <c r="G96" s="131">
        <f>SUMIF(BDadosCal!$AF:$AF,Calendário!$F$6&amp;Calendário!$A$96&amp;Calendário!$B96,BDadosCal!H:H)</f>
        <v>0</v>
      </c>
      <c r="H96" s="131">
        <f>SUMIF(BDadosCal!$AF:$AF,Calendário!$F$6&amp;Calendário!$A$96&amp;Calendário!$B96,BDadosCal!I:I)</f>
        <v>0</v>
      </c>
      <c r="I96" s="131">
        <f>SUMIF(BDadosCal!$AF:$AF,Calendário!$F$6&amp;Calendário!$A$96&amp;Calendário!$B96,BDadosCal!J:J)</f>
        <v>0</v>
      </c>
      <c r="J96" s="131">
        <f>SUMIF(BDadosCal!$AF:$AF,Calendário!$F$6&amp;Calendário!$A$96&amp;Calendário!$B96,BDadosCal!K:K)</f>
        <v>0</v>
      </c>
      <c r="K96" s="131">
        <f>SUMIF(BDadosCal!$AF:$AF,Calendário!$F$6&amp;Calendário!$A$96&amp;Calendário!$B96,BDadosCal!L:L)</f>
        <v>2</v>
      </c>
      <c r="L96" s="131">
        <f>SUMIF(BDadosCal!$AF:$AF,Calendário!$F$6&amp;Calendário!$A$96&amp;Calendário!$B96,BDadosCal!M:M)</f>
        <v>51</v>
      </c>
      <c r="M96" s="131">
        <f>SUMIF(BDadosCal!$AF:$AF,Calendário!$F$6&amp;Calendário!$A$96&amp;Calendário!$B96,BDadosCal!N:N)</f>
        <v>93</v>
      </c>
      <c r="N96" s="131">
        <f>SUMIF(BDadosCal!$AF:$AF,Calendário!$F$6&amp;Calendário!$A$96&amp;Calendário!$B96,BDadosCal!O:O)</f>
        <v>100</v>
      </c>
      <c r="O96" s="131">
        <f>SUMIF(BDadosCal!$AF:$AF,Calendário!$F$6&amp;Calendário!$A$96&amp;Calendário!$B96,BDadosCal!P:P)</f>
        <v>0</v>
      </c>
      <c r="P96" s="131">
        <f>SUMIF(BDadosCal!$AF:$AF,Calendário!$F$6&amp;Calendário!$A$96&amp;Calendário!$B96,BDadosCal!Q:Q)</f>
        <v>0</v>
      </c>
      <c r="Q96" s="131">
        <f>SUMIF(BDadosCal!$AF:$AF,Calendário!$F$6&amp;Calendário!$A$96&amp;Calendário!$B96,BDadosCal!R:R)</f>
        <v>0</v>
      </c>
      <c r="R96" s="131">
        <f>SUMIF(BDadosCal!$AF:$AF,Calendário!$F$6&amp;Calendário!$A$96&amp;Calendário!$B96,BDadosCal!S:S)</f>
        <v>0</v>
      </c>
      <c r="S96" s="131">
        <f>SUMIF(BDadosCal!$AF:$AF,Calendário!$F$6&amp;Calendário!$A$96&amp;Calendário!$B96,BDadosCal!T:T)</f>
        <v>0</v>
      </c>
      <c r="T96" s="131">
        <f>SUMIF(BDadosCal!$AF:$AF,Calendário!$F$6&amp;Calendário!$A$96&amp;Calendário!$B96,BDadosCal!U:U)</f>
        <v>0</v>
      </c>
      <c r="U96" s="131">
        <f>SUMIF(BDadosCal!$AF:$AF,Calendário!$F$6&amp;Calendário!$A$96&amp;Calendário!$B96,BDadosCal!V:V)</f>
        <v>0</v>
      </c>
      <c r="V96" s="131">
        <f>SUMIF(BDadosCal!$AF:$AF,Calendário!$F$6&amp;Calendário!$A$96&amp;Calendário!$B96,BDadosCal!W:W)</f>
        <v>0</v>
      </c>
      <c r="W96" s="131">
        <f>SUMIF(BDadosCal!$AF:$AF,Calendário!$F$6&amp;Calendário!$A$96&amp;Calendário!$B96,BDadosCal!X:X)</f>
        <v>0</v>
      </c>
      <c r="X96" s="131">
        <f>SUMIF(BDadosCal!$AF:$AF,Calendário!$F$6&amp;Calendário!$A$96&amp;Calendário!$B96,BDadosCal!Y:Y)</f>
        <v>0</v>
      </c>
      <c r="Y96" s="131">
        <f>SUMIF(BDadosCal!$AF:$AF,Calendário!$F$6&amp;Calendário!$A$96&amp;Calendário!$B96,BDadosCal!Z:Z)</f>
        <v>0</v>
      </c>
      <c r="Z96" s="131">
        <f>SUMIF(BDadosCal!$AF:$AF,Calendário!$F$6&amp;Calendário!$A$96&amp;Calendário!$B96,BDadosCal!AA:AA)</f>
        <v>0</v>
      </c>
      <c r="AA96" s="131">
        <f>SUMIF(BDadosCal!$AF:$AF,Calendário!$F$6&amp;Calendário!$A$96&amp;Calendário!$B96,BDadosCal!AB:AB)</f>
        <v>0</v>
      </c>
      <c r="AB96" s="131">
        <f>SUMIF(BDadosCal!$AF:$AF,Calendário!$F$6&amp;Calendário!$A$96&amp;Calendário!$B96,BDadosCal!AC:AC)</f>
        <v>0</v>
      </c>
      <c r="AC96" s="131">
        <f>SUMIF(BDadosCal!$AF:$AF,Calendário!$F$6&amp;Calendário!$A$96&amp;Calendário!$B96,BDadosCal!AD:AD)</f>
        <v>0</v>
      </c>
      <c r="AE96" s="129"/>
    </row>
    <row r="97" spans="1:64" ht="12.75" customHeight="1">
      <c r="A97" s="496"/>
      <c r="B97" s="127" t="s">
        <v>76</v>
      </c>
      <c r="C97" s="131">
        <f>SUMIF(BDadosCal!$AF:$AF,Calendário!$F$6&amp;Calendário!$A$96&amp;Calendário!$B97,BDadosCal!D:D)</f>
        <v>0</v>
      </c>
      <c r="D97" s="131">
        <f>SUMIF(BDadosCal!$AF:$AF,Calendário!$F$6&amp;Calendário!$A$96&amp;Calendário!$B97,BDadosCal!E:E)</f>
        <v>0</v>
      </c>
      <c r="E97" s="131">
        <f>SUMIF(BDadosCal!$AF:$AF,Calendário!$F$6&amp;Calendário!$A$96&amp;Calendário!$B97,BDadosCal!F:F)</f>
        <v>0</v>
      </c>
      <c r="F97" s="131">
        <f>SUMIF(BDadosCal!$AF:$AF,Calendário!$F$6&amp;Calendário!$A$96&amp;Calendário!$B97,BDadosCal!G:G)</f>
        <v>0</v>
      </c>
      <c r="G97" s="131">
        <f>SUMIF(BDadosCal!$AF:$AF,Calendário!$F$6&amp;Calendário!$A$96&amp;Calendário!$B97,BDadosCal!H:H)</f>
        <v>0</v>
      </c>
      <c r="H97" s="131">
        <f>SUMIF(BDadosCal!$AF:$AF,Calendário!$F$6&amp;Calendário!$A$96&amp;Calendário!$B97,BDadosCal!I:I)</f>
        <v>0</v>
      </c>
      <c r="I97" s="131">
        <f>SUMIF(BDadosCal!$AF:$AF,Calendário!$F$6&amp;Calendário!$A$96&amp;Calendário!$B97,BDadosCal!J:J)</f>
        <v>0</v>
      </c>
      <c r="J97" s="131">
        <f>SUMIF(BDadosCal!$AF:$AF,Calendário!$F$6&amp;Calendário!$A$96&amp;Calendário!$B97,BDadosCal!K:K)</f>
        <v>0</v>
      </c>
      <c r="K97" s="131">
        <f>SUMIF(BDadosCal!$AF:$AF,Calendário!$F$6&amp;Calendário!$A$96&amp;Calendário!$B97,BDadosCal!L:L)</f>
        <v>0</v>
      </c>
      <c r="L97" s="131">
        <f>SUMIF(BDadosCal!$AF:$AF,Calendário!$F$6&amp;Calendário!$A$96&amp;Calendário!$B97,BDadosCal!M:M)</f>
        <v>0</v>
      </c>
      <c r="M97" s="135"/>
      <c r="N97" s="131">
        <f>SUMIF(BDadosCal!$AF:$AF,Calendário!$F$6&amp;Calendário!$A$96&amp;Calendário!$B97,BDadosCal!O:O)</f>
        <v>0</v>
      </c>
      <c r="O97" s="131">
        <f>SUMIF(BDadosCal!$AF:$AF,Calendário!$F$6&amp;Calendário!$A$96&amp;Calendário!$B97,BDadosCal!P:P)</f>
        <v>0</v>
      </c>
      <c r="P97" s="131">
        <f>SUMIF(BDadosCal!$AF:$AF,Calendário!$F$6&amp;Calendário!$A$96&amp;Calendário!$B97,BDadosCal!Q:Q)</f>
        <v>3</v>
      </c>
      <c r="Q97" s="131">
        <f>SUMIF(BDadosCal!$AF:$AF,Calendário!$F$6&amp;Calendário!$A$96&amp;Calendário!$B97,BDadosCal!R:R)</f>
        <v>29</v>
      </c>
      <c r="R97" s="131">
        <f>SUMIF(BDadosCal!$AF:$AF,Calendário!$F$6&amp;Calendário!$A$96&amp;Calendário!$B97,BDadosCal!S:S)</f>
        <v>84</v>
      </c>
      <c r="S97" s="131">
        <f>SUMIF(BDadosCal!$AF:$AF,Calendário!$F$6&amp;Calendário!$A$96&amp;Calendário!$B97,BDadosCal!T:T)</f>
        <v>99</v>
      </c>
      <c r="T97" s="131">
        <f>SUMIF(BDadosCal!$AF:$AF,Calendário!$F$6&amp;Calendário!$A$96&amp;Calendário!$B97,BDadosCal!U:U)</f>
        <v>100</v>
      </c>
      <c r="U97" s="131">
        <f>SUMIF(BDadosCal!$AF:$AF,Calendário!$F$6&amp;Calendário!$A$96&amp;Calendário!$B97,BDadosCal!V:V)</f>
        <v>0</v>
      </c>
      <c r="V97" s="131">
        <f>SUMIF(BDadosCal!$AF:$AF,Calendário!$F$6&amp;Calendário!$A$96&amp;Calendário!$B97,BDadosCal!W:W)</f>
        <v>0</v>
      </c>
      <c r="W97" s="131">
        <f>SUMIF(BDadosCal!$AF:$AF,Calendário!$F$6&amp;Calendário!$A$96&amp;Calendário!$B97,BDadosCal!X:X)</f>
        <v>0</v>
      </c>
      <c r="X97" s="131">
        <f>SUMIF(BDadosCal!$AF:$AF,Calendário!$F$6&amp;Calendário!$A$96&amp;Calendário!$B97,BDadosCal!Y:Y)</f>
        <v>0</v>
      </c>
      <c r="Y97" s="131">
        <f>SUMIF(BDadosCal!$AF:$AF,Calendário!$F$6&amp;Calendário!$A$96&amp;Calendário!$B97,BDadosCal!Z:Z)</f>
        <v>0</v>
      </c>
      <c r="Z97" s="131">
        <f>SUMIF(BDadosCal!$AF:$AF,Calendário!$F$6&amp;Calendário!$A$96&amp;Calendário!$B97,BDadosCal!AA:AA)</f>
        <v>0</v>
      </c>
      <c r="AA97" s="131">
        <f>SUMIF(BDadosCal!$AF:$AF,Calendário!$F$6&amp;Calendário!$A$96&amp;Calendário!$B97,BDadosCal!AB:AB)</f>
        <v>0</v>
      </c>
      <c r="AB97" s="131">
        <f>SUMIF(BDadosCal!$AF:$AF,Calendário!$F$6&amp;Calendário!$A$96&amp;Calendário!$B97,BDadosCal!AC:AC)</f>
        <v>0</v>
      </c>
      <c r="AC97" s="131">
        <f>SUMIF(BDadosCal!$AF:$AF,Calendário!$F$6&amp;Calendário!$A$96&amp;Calendário!$B97,BDadosCal!AD:AD)</f>
        <v>0</v>
      </c>
      <c r="AE97" s="129"/>
    </row>
    <row r="98" spans="1:64" ht="12.75" customHeight="1">
      <c r="A98" s="496"/>
      <c r="B98" s="127" t="s">
        <v>77</v>
      </c>
      <c r="C98" s="131">
        <f>SUMIF(BDadosCal!$AF:$AF,Calendário!$F$6&amp;Calendário!$A$96&amp;Calendário!$B98,BDadosCal!D:D)</f>
        <v>0</v>
      </c>
      <c r="D98" s="131">
        <f>SUMIF(BDadosCal!$AF:$AF,Calendário!$F$6&amp;Calendário!$A$96&amp;Calendário!$B98,BDadosCal!E:E)</f>
        <v>0</v>
      </c>
      <c r="E98" s="131">
        <f>SUMIF(BDadosCal!$AF:$AF,Calendário!$F$6&amp;Calendário!$A$96&amp;Calendário!$B98,BDadosCal!F:F)</f>
        <v>0</v>
      </c>
      <c r="F98" s="131">
        <f>SUMIF(BDadosCal!$AF:$AF,Calendário!$F$6&amp;Calendário!$A$96&amp;Calendário!$B98,BDadosCal!G:G)</f>
        <v>0</v>
      </c>
      <c r="G98" s="131">
        <f>SUMIF(BDadosCal!$AF:$AF,Calendário!$F$6&amp;Calendário!$A$96&amp;Calendário!$B98,BDadosCal!H:H)</f>
        <v>0</v>
      </c>
      <c r="H98" s="131">
        <f>SUMIF(BDadosCal!$AF:$AF,Calendário!$F$6&amp;Calendário!$A$96&amp;Calendário!$B98,BDadosCal!I:I)</f>
        <v>0</v>
      </c>
      <c r="I98" s="131">
        <f>SUMIF(BDadosCal!$AF:$AF,Calendário!$F$6&amp;Calendário!$A$96&amp;Calendário!$B98,BDadosCal!J:J)</f>
        <v>0</v>
      </c>
      <c r="J98" s="131">
        <f>SUMIF(BDadosCal!$AF:$AF,Calendário!$F$6&amp;Calendário!$A$96&amp;Calendário!$B98,BDadosCal!K:K)</f>
        <v>0</v>
      </c>
      <c r="K98" s="131">
        <f>SUMIF(BDadosCal!$AF:$AF,Calendário!$F$6&amp;Calendário!$A$96&amp;Calendário!$B98,BDadosCal!L:L)</f>
        <v>3</v>
      </c>
      <c r="L98" s="131">
        <f>SUMIF(BDadosCal!$AF:$AF,Calendário!$F$6&amp;Calendário!$A$96&amp;Calendário!$B98,BDadosCal!M:M)</f>
        <v>3</v>
      </c>
      <c r="M98" s="131">
        <f>SUMIF(BDadosCal!$AF:$AF,Calendário!$F$6&amp;Calendário!$A$96&amp;Calendário!$B98,BDadosCal!N:N)</f>
        <v>5</v>
      </c>
      <c r="N98" s="131">
        <f>SUMIF(BDadosCal!$AF:$AF,Calendário!$F$6&amp;Calendário!$A$96&amp;Calendário!$B98,BDadosCal!O:O)</f>
        <v>5</v>
      </c>
      <c r="O98" s="131">
        <f>SUMIF(BDadosCal!$AF:$AF,Calendário!$F$6&amp;Calendário!$A$96&amp;Calendário!$B98,BDadosCal!P:P)</f>
        <v>7</v>
      </c>
      <c r="P98" s="131">
        <f>SUMIF(BDadosCal!$AF:$AF,Calendário!$F$6&amp;Calendário!$A$96&amp;Calendário!$B98,BDadosCal!Q:Q)</f>
        <v>9</v>
      </c>
      <c r="Q98" s="131">
        <f>SUMIF(BDadosCal!$AF:$AF,Calendário!$F$6&amp;Calendário!$A$96&amp;Calendário!$B98,BDadosCal!R:R)</f>
        <v>12</v>
      </c>
      <c r="R98" s="131">
        <f>SUMIF(BDadosCal!$AF:$AF,Calendário!$F$6&amp;Calendário!$A$96&amp;Calendário!$B98,BDadosCal!S:S)</f>
        <v>23</v>
      </c>
      <c r="S98" s="131">
        <f>SUMIF(BDadosCal!$AF:$AF,Calendário!$F$6&amp;Calendário!$A$96&amp;Calendário!$B98,BDadosCal!T:T)</f>
        <v>34</v>
      </c>
      <c r="T98" s="131">
        <f>SUMIF(BDadosCal!$AF:$AF,Calendário!$F$6&amp;Calendário!$A$96&amp;Calendário!$B98,BDadosCal!U:U)</f>
        <v>43</v>
      </c>
      <c r="U98" s="131">
        <f>SUMIF(BDadosCal!$AF:$AF,Calendário!$F$6&amp;Calendário!$A$96&amp;Calendário!$B98,BDadosCal!V:V)</f>
        <v>55</v>
      </c>
      <c r="V98" s="131">
        <f>SUMIF(BDadosCal!$AF:$AF,Calendário!$F$6&amp;Calendário!$A$96&amp;Calendário!$B98,BDadosCal!W:W)</f>
        <v>60</v>
      </c>
      <c r="W98" s="131">
        <f>SUMIF(BDadosCal!$AF:$AF,Calendário!$F$6&amp;Calendário!$A$96&amp;Calendário!$B98,BDadosCal!X:X)</f>
        <v>66</v>
      </c>
      <c r="X98" s="131">
        <f>SUMIF(BDadosCal!$AF:$AF,Calendário!$F$6&amp;Calendário!$A$96&amp;Calendário!$B98,BDadosCal!Y:Y)</f>
        <v>69</v>
      </c>
      <c r="Y98" s="131">
        <f>SUMIF(BDadosCal!$AF:$AF,Calendário!$F$6&amp;Calendário!$A$96&amp;Calendário!$B98,BDadosCal!Z:Z)</f>
        <v>80.900000000000006</v>
      </c>
      <c r="Z98" s="131">
        <f>SUMIF(BDadosCal!$AF:$AF,Calendário!$F$6&amp;Calendário!$A$96&amp;Calendário!$B98,BDadosCal!AA:AA)</f>
        <v>87</v>
      </c>
      <c r="AA98" s="131">
        <f>SUMIF(BDadosCal!$AF:$AF,Calendário!$F$6&amp;Calendário!$A$96&amp;Calendário!$B98,BDadosCal!AB:AB)</f>
        <v>90.4</v>
      </c>
      <c r="AB98" s="131">
        <f>SUMIF(BDadosCal!$AF:$AF,Calendário!$F$6&amp;Calendário!$A$96&amp;Calendário!$B98,BDadosCal!AC:AC)</f>
        <v>0</v>
      </c>
      <c r="AC98" s="131">
        <f>SUMIF(BDadosCal!$AF:$AF,Calendário!$F$6&amp;Calendário!$A$96&amp;Calendário!$B98,BDadosCal!AD:AD)</f>
        <v>0</v>
      </c>
      <c r="AE98" s="129"/>
    </row>
    <row r="99" spans="1:64" ht="5.25" customHeight="1">
      <c r="A99" s="125"/>
      <c r="B99" s="126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</row>
    <row r="100" spans="1:64" ht="12.75" customHeight="1">
      <c r="A100" s="119"/>
      <c r="B100" s="120"/>
      <c r="C100" s="499">
        <f>+K100-1</f>
        <v>2011</v>
      </c>
      <c r="D100" s="499"/>
      <c r="E100" s="499"/>
      <c r="F100" s="499"/>
      <c r="G100" s="499"/>
      <c r="H100" s="499"/>
      <c r="I100" s="499"/>
      <c r="J100" s="499"/>
      <c r="K100" s="499">
        <f>+C93</f>
        <v>2012</v>
      </c>
      <c r="L100" s="499"/>
      <c r="M100" s="499"/>
      <c r="N100" s="499"/>
      <c r="O100" s="499"/>
      <c r="P100" s="499"/>
      <c r="Q100" s="499"/>
      <c r="R100" s="499"/>
      <c r="S100" s="499"/>
      <c r="T100" s="499"/>
      <c r="U100" s="499"/>
      <c r="V100" s="499"/>
      <c r="W100" s="499">
        <f>+K100+1</f>
        <v>2013</v>
      </c>
      <c r="X100" s="499"/>
      <c r="Y100" s="499"/>
      <c r="Z100" s="499"/>
      <c r="AA100" s="499"/>
      <c r="AB100" s="499"/>
      <c r="AC100" s="499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</row>
    <row r="101" spans="1:64" ht="12.75" customHeight="1">
      <c r="A101" s="122" t="s">
        <v>61</v>
      </c>
      <c r="B101" s="123"/>
      <c r="C101" s="134" t="s">
        <v>62</v>
      </c>
      <c r="D101" s="134" t="s">
        <v>63</v>
      </c>
      <c r="E101" s="134" t="s">
        <v>64</v>
      </c>
      <c r="F101" s="134" t="s">
        <v>65</v>
      </c>
      <c r="G101" s="134" t="s">
        <v>66</v>
      </c>
      <c r="H101" s="134" t="s">
        <v>67</v>
      </c>
      <c r="I101" s="134" t="s">
        <v>68</v>
      </c>
      <c r="J101" s="134" t="s">
        <v>69</v>
      </c>
      <c r="K101" s="134" t="s">
        <v>70</v>
      </c>
      <c r="L101" s="134" t="s">
        <v>71</v>
      </c>
      <c r="M101" s="134" t="s">
        <v>72</v>
      </c>
      <c r="N101" s="134" t="s">
        <v>73</v>
      </c>
      <c r="O101" s="134" t="s">
        <v>62</v>
      </c>
      <c r="P101" s="134" t="s">
        <v>63</v>
      </c>
      <c r="Q101" s="134" t="s">
        <v>64</v>
      </c>
      <c r="R101" s="134" t="s">
        <v>65</v>
      </c>
      <c r="S101" s="134" t="s">
        <v>66</v>
      </c>
      <c r="T101" s="134" t="s">
        <v>67</v>
      </c>
      <c r="U101" s="134" t="s">
        <v>68</v>
      </c>
      <c r="V101" s="134" t="s">
        <v>69</v>
      </c>
      <c r="W101" s="134" t="s">
        <v>70</v>
      </c>
      <c r="X101" s="134" t="s">
        <v>71</v>
      </c>
      <c r="Y101" s="134" t="s">
        <v>72</v>
      </c>
      <c r="Z101" s="134" t="s">
        <v>73</v>
      </c>
      <c r="AA101" s="134" t="s">
        <v>62</v>
      </c>
      <c r="AB101" s="134" t="s">
        <v>63</v>
      </c>
      <c r="AC101" s="134" t="s">
        <v>64</v>
      </c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</row>
    <row r="102" spans="1:64" ht="5.25" customHeight="1">
      <c r="A102" s="125"/>
      <c r="B102" s="126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</row>
    <row r="103" spans="1:64" ht="12.75" customHeight="1">
      <c r="A103" s="496" t="str">
        <f>RIGHT(C100,2)&amp;"/"&amp;RIGHT(K100,2)</f>
        <v>11/12</v>
      </c>
      <c r="B103" s="127" t="s">
        <v>75</v>
      </c>
      <c r="C103" s="131">
        <f>SUMIF(BDadosCal!$AF:$AF,Calendário!$F$6&amp;Calendário!$A$103&amp;Calendário!$B103,BDadosCal!D:D)</f>
        <v>0</v>
      </c>
      <c r="D103" s="131">
        <f>SUMIF(BDadosCal!$AF:$AF,Calendário!$F$6&amp;Calendário!$A$103&amp;Calendário!$B103,BDadosCal!E:E)</f>
        <v>0</v>
      </c>
      <c r="E103" s="131">
        <f>SUMIF(BDadosCal!$AF:$AF,Calendário!$F$6&amp;Calendário!$A$103&amp;Calendário!$B103,BDadosCal!F:F)</f>
        <v>0</v>
      </c>
      <c r="F103" s="131">
        <f>SUMIF(BDadosCal!$AF:$AF,Calendário!$F$6&amp;Calendário!$A$103&amp;Calendário!$B103,BDadosCal!G:G)</f>
        <v>0</v>
      </c>
      <c r="G103" s="131">
        <f>SUMIF(BDadosCal!$AF:$AF,Calendário!$F$6&amp;Calendário!$A$103&amp;Calendário!$B103,BDadosCal!H:H)</f>
        <v>0</v>
      </c>
      <c r="H103" s="131">
        <f>SUMIF(BDadosCal!$AF:$AF,Calendário!$F$6&amp;Calendário!$A$103&amp;Calendário!$B103,BDadosCal!I:I)</f>
        <v>0</v>
      </c>
      <c r="I103" s="131">
        <f>SUMIF(BDadosCal!$AF:$AF,Calendário!$F$6&amp;Calendário!$A$103&amp;Calendário!$B103,BDadosCal!J:J)</f>
        <v>0</v>
      </c>
      <c r="J103" s="131">
        <f>SUMIF(BDadosCal!$AF:$AF,Calendário!$F$6&amp;Calendário!$A$103&amp;Calendário!$B103,BDadosCal!K:K)</f>
        <v>0</v>
      </c>
      <c r="K103" s="131">
        <f>SUMIF(BDadosCal!$AF:$AF,Calendário!$F$6&amp;Calendário!$A$103&amp;Calendário!$B103,BDadosCal!L:L)</f>
        <v>4</v>
      </c>
      <c r="L103" s="131">
        <f>SUMIF(BDadosCal!$AF:$AF,Calendário!$F$6&amp;Calendário!$A$103&amp;Calendário!$B103,BDadosCal!M:M)</f>
        <v>26</v>
      </c>
      <c r="M103" s="131">
        <f>SUMIF(BDadosCal!$AF:$AF,Calendário!$F$6&amp;Calendário!$A$103&amp;Calendário!$B103,BDadosCal!N:N)</f>
        <v>88</v>
      </c>
      <c r="N103" s="131">
        <f>SUMIF(BDadosCal!$AF:$AF,Calendário!$F$6&amp;Calendário!$A$103&amp;Calendário!$B103,BDadosCal!O:O)</f>
        <v>100</v>
      </c>
      <c r="O103" s="131">
        <f>SUMIF(BDadosCal!$AF:$AF,Calendário!$F$6&amp;Calendário!$A$103&amp;Calendário!$B103,BDadosCal!P:P)</f>
        <v>0</v>
      </c>
      <c r="P103" s="131">
        <f>SUMIF(BDadosCal!$AF:$AF,Calendário!$F$6&amp;Calendário!$A$103&amp;Calendário!$B103,BDadosCal!Q:Q)</f>
        <v>0</v>
      </c>
      <c r="Q103" s="131">
        <f>SUMIF(BDadosCal!$AF:$AF,Calendário!$F$6&amp;Calendário!$A$103&amp;Calendário!$B103,BDadosCal!R:R)</f>
        <v>0</v>
      </c>
      <c r="R103" s="131">
        <f>SUMIF(BDadosCal!$AF:$AF,Calendário!$F$6&amp;Calendário!$A$103&amp;Calendário!$B103,BDadosCal!S:S)</f>
        <v>0</v>
      </c>
      <c r="S103" s="131">
        <f>SUMIF(BDadosCal!$AF:$AF,Calendário!$F$6&amp;Calendário!$A$103&amp;Calendário!$B103,BDadosCal!T:T)</f>
        <v>0</v>
      </c>
      <c r="T103" s="131">
        <f>SUMIF(BDadosCal!$AF:$AF,Calendário!$F$6&amp;Calendário!$A$103&amp;Calendário!$B103,BDadosCal!U:U)</f>
        <v>0</v>
      </c>
      <c r="U103" s="131">
        <f>SUMIF(BDadosCal!$AF:$AF,Calendário!$F$6&amp;Calendário!$A$103&amp;Calendário!$B103,BDadosCal!V:V)</f>
        <v>0</v>
      </c>
      <c r="V103" s="131">
        <f>SUMIF(BDadosCal!$AF:$AF,Calendário!$F$6&amp;Calendário!$A$103&amp;Calendário!$B103,BDadosCal!W:W)</f>
        <v>0</v>
      </c>
      <c r="W103" s="131">
        <f>SUMIF(BDadosCal!$AF:$AF,Calendário!$F$6&amp;Calendário!$A$103&amp;Calendário!$B103,BDadosCal!X:X)</f>
        <v>0</v>
      </c>
      <c r="X103" s="131">
        <f>SUMIF(BDadosCal!$AF:$AF,Calendário!$F$6&amp;Calendário!$A$103&amp;Calendário!$B103,BDadosCal!Y:Y)</f>
        <v>0</v>
      </c>
      <c r="Y103" s="131">
        <f>SUMIF(BDadosCal!$AF:$AF,Calendário!$F$6&amp;Calendário!$A$103&amp;Calendário!$B103,BDadosCal!Z:Z)</f>
        <v>0</v>
      </c>
      <c r="Z103" s="131">
        <f>SUMIF(BDadosCal!$AF:$AF,Calendário!$F$6&amp;Calendário!$A$103&amp;Calendário!$B103,BDadosCal!AA:AA)</f>
        <v>0</v>
      </c>
      <c r="AA103" s="131">
        <f>SUMIF(BDadosCal!$AF:$AF,Calendário!$F$6&amp;Calendário!$A$103&amp;Calendário!$B103,BDadosCal!AB:AB)</f>
        <v>0</v>
      </c>
      <c r="AB103" s="131">
        <f>SUMIF(BDadosCal!$AF:$AF,Calendário!$F$6&amp;Calendário!$A$103&amp;Calendário!$B103,BDadosCal!AC:AC)</f>
        <v>0</v>
      </c>
      <c r="AC103" s="131">
        <f>SUMIF(BDadosCal!$AF:$AF,Calendário!$F$6&amp;Calendário!$A$103&amp;Calendário!$B103,BDadosCal!AD:AD)</f>
        <v>0</v>
      </c>
      <c r="AE103" s="129"/>
    </row>
    <row r="104" spans="1:64" ht="12.75" customHeight="1">
      <c r="A104" s="496"/>
      <c r="B104" s="127" t="s">
        <v>76</v>
      </c>
      <c r="C104" s="131">
        <f>SUMIF(BDadosCal!$AF:$AF,Calendário!$F$6&amp;Calendário!$A$103&amp;Calendário!$B104,BDadosCal!D:D)</f>
        <v>0</v>
      </c>
      <c r="D104" s="131">
        <f>SUMIF(BDadosCal!$AF:$AF,Calendário!$F$6&amp;Calendário!$A$103&amp;Calendário!$B104,BDadosCal!E:E)</f>
        <v>0</v>
      </c>
      <c r="E104" s="131">
        <f>SUMIF(BDadosCal!$AF:$AF,Calendário!$F$6&amp;Calendário!$A$103&amp;Calendário!$B104,BDadosCal!F:F)</f>
        <v>0</v>
      </c>
      <c r="F104" s="131">
        <f>SUMIF(BDadosCal!$AF:$AF,Calendário!$F$6&amp;Calendário!$A$103&amp;Calendário!$B104,BDadosCal!G:G)</f>
        <v>0</v>
      </c>
      <c r="G104" s="131">
        <f>SUMIF(BDadosCal!$AF:$AF,Calendário!$F$6&amp;Calendário!$A$103&amp;Calendário!$B104,BDadosCal!H:H)</f>
        <v>0</v>
      </c>
      <c r="H104" s="131">
        <f>SUMIF(BDadosCal!$AF:$AF,Calendário!$F$6&amp;Calendário!$A$103&amp;Calendário!$B104,BDadosCal!I:I)</f>
        <v>0</v>
      </c>
      <c r="I104" s="131">
        <f>SUMIF(BDadosCal!$AF:$AF,Calendário!$F$6&amp;Calendário!$A$103&amp;Calendário!$B104,BDadosCal!J:J)</f>
        <v>0</v>
      </c>
      <c r="J104" s="131">
        <f>SUMIF(BDadosCal!$AF:$AF,Calendário!$F$6&amp;Calendário!$A$103&amp;Calendário!$B104,BDadosCal!K:K)</f>
        <v>0</v>
      </c>
      <c r="K104" s="131">
        <f>SUMIF(BDadosCal!$AF:$AF,Calendário!$F$6&amp;Calendário!$A$103&amp;Calendário!$B104,BDadosCal!L:L)</f>
        <v>0</v>
      </c>
      <c r="L104" s="131">
        <f>SUMIF(BDadosCal!$AF:$AF,Calendário!$F$6&amp;Calendário!$A$103&amp;Calendário!$B104,BDadosCal!M:M)</f>
        <v>0</v>
      </c>
      <c r="M104" s="131">
        <f>SUMIF(BDadosCal!$AF:$AF,Calendário!$F$6&amp;Calendário!$A$103&amp;Calendário!$B104,BDadosCal!N:N)</f>
        <v>0</v>
      </c>
      <c r="N104" s="131">
        <f>SUMIF(BDadosCal!$AF:$AF,Calendário!$F$6&amp;Calendário!$A$103&amp;Calendário!$B104,BDadosCal!O:O)</f>
        <v>0</v>
      </c>
      <c r="O104" s="131">
        <f>SUMIF(BDadosCal!$AF:$AF,Calendário!$F$6&amp;Calendário!$A$103&amp;Calendário!$B104,BDadosCal!P:P)</f>
        <v>1</v>
      </c>
      <c r="P104" s="131">
        <f>SUMIF(BDadosCal!$AF:$AF,Calendário!$F$6&amp;Calendário!$A$103&amp;Calendário!$B104,BDadosCal!Q:Q)</f>
        <v>4</v>
      </c>
      <c r="Q104" s="131">
        <f>SUMIF(BDadosCal!$AF:$AF,Calendário!$F$6&amp;Calendário!$A$103&amp;Calendário!$B104,BDadosCal!R:R)</f>
        <v>26</v>
      </c>
      <c r="R104" s="131">
        <f>SUMIF(BDadosCal!$AF:$AF,Calendário!$F$6&amp;Calendário!$A$103&amp;Calendário!$B104,BDadosCal!S:S)</f>
        <v>83</v>
      </c>
      <c r="S104" s="131">
        <f>SUMIF(BDadosCal!$AF:$AF,Calendário!$F$6&amp;Calendário!$A$103&amp;Calendário!$B104,BDadosCal!T:T)</f>
        <v>99</v>
      </c>
      <c r="T104" s="131">
        <f>SUMIF(BDadosCal!$AF:$AF,Calendário!$F$6&amp;Calendário!$A$103&amp;Calendário!$B104,BDadosCal!U:U)</f>
        <v>100</v>
      </c>
      <c r="U104" s="131">
        <f>SUMIF(BDadosCal!$AF:$AF,Calendário!$F$6&amp;Calendário!$A$103&amp;Calendário!$B104,BDadosCal!V:V)</f>
        <v>0</v>
      </c>
      <c r="V104" s="131">
        <f>SUMIF(BDadosCal!$AF:$AF,Calendário!$F$6&amp;Calendário!$A$103&amp;Calendário!$B104,BDadosCal!W:W)</f>
        <v>0</v>
      </c>
      <c r="W104" s="131">
        <f>SUMIF(BDadosCal!$AF:$AF,Calendário!$F$6&amp;Calendário!$A$103&amp;Calendário!$B104,BDadosCal!X:X)</f>
        <v>0</v>
      </c>
      <c r="X104" s="131">
        <f>SUMIF(BDadosCal!$AF:$AF,Calendário!$F$6&amp;Calendário!$A$103&amp;Calendário!$B104,BDadosCal!Y:Y)</f>
        <v>0</v>
      </c>
      <c r="Y104" s="131">
        <f>SUMIF(BDadosCal!$AF:$AF,Calendário!$F$6&amp;Calendário!$A$103&amp;Calendário!$B104,BDadosCal!Z:Z)</f>
        <v>0</v>
      </c>
      <c r="Z104" s="131">
        <f>SUMIF(BDadosCal!$AF:$AF,Calendário!$F$6&amp;Calendário!$A$103&amp;Calendário!$B104,BDadosCal!AA:AA)</f>
        <v>0</v>
      </c>
      <c r="AA104" s="131">
        <f>SUMIF(BDadosCal!$AF:$AF,Calendário!$F$6&amp;Calendário!$A$103&amp;Calendário!$B104,BDadosCal!AB:AB)</f>
        <v>0</v>
      </c>
      <c r="AB104" s="131">
        <f>SUMIF(BDadosCal!$AF:$AF,Calendário!$F$6&amp;Calendário!$A$103&amp;Calendário!$B104,BDadosCal!AC:AC)</f>
        <v>0</v>
      </c>
      <c r="AC104" s="131">
        <f>SUMIF(BDadosCal!$AF:$AF,Calendário!$F$6&amp;Calendário!$A$103&amp;Calendário!$B104,BDadosCal!AD:AD)</f>
        <v>0</v>
      </c>
      <c r="AE104" s="129"/>
    </row>
    <row r="105" spans="1:64" ht="12.75" customHeight="1">
      <c r="A105" s="496"/>
      <c r="B105" s="127" t="s">
        <v>77</v>
      </c>
      <c r="C105" s="131">
        <f>SUMIF(BDadosCal!$AF:$AF,Calendário!$F$6&amp;Calendário!$A$103&amp;Calendário!$B105,BDadosCal!D:D)</f>
        <v>0</v>
      </c>
      <c r="D105" s="131">
        <f>SUMIF(BDadosCal!$AF:$AF,Calendário!$F$6&amp;Calendário!$A$103&amp;Calendário!$B105,BDadosCal!E:E)</f>
        <v>0</v>
      </c>
      <c r="E105" s="131">
        <f>SUMIF(BDadosCal!$AF:$AF,Calendário!$F$6&amp;Calendário!$A$103&amp;Calendário!$B105,BDadosCal!F:F)</f>
        <v>0</v>
      </c>
      <c r="F105" s="131">
        <f>SUMIF(BDadosCal!$AF:$AF,Calendário!$F$6&amp;Calendário!$A$103&amp;Calendário!$B105,BDadosCal!G:G)</f>
        <v>0</v>
      </c>
      <c r="G105" s="131">
        <f>SUMIF(BDadosCal!$AF:$AF,Calendário!$F$6&amp;Calendário!$A$103&amp;Calendário!$B105,BDadosCal!H:H)</f>
        <v>0</v>
      </c>
      <c r="H105" s="131">
        <f>SUMIF(BDadosCal!$AF:$AF,Calendário!$F$6&amp;Calendário!$A$103&amp;Calendário!$B105,BDadosCal!I:I)</f>
        <v>0</v>
      </c>
      <c r="I105" s="131">
        <f>SUMIF(BDadosCal!$AF:$AF,Calendário!$F$6&amp;Calendário!$A$103&amp;Calendário!$B105,BDadosCal!J:J)</f>
        <v>0</v>
      </c>
      <c r="J105" s="131">
        <f>SUMIF(BDadosCal!$AF:$AF,Calendário!$F$6&amp;Calendário!$A$103&amp;Calendário!$B105,BDadosCal!K:K)</f>
        <v>0</v>
      </c>
      <c r="K105" s="131">
        <f>SUMIF(BDadosCal!$AF:$AF,Calendário!$F$6&amp;Calendário!$A$103&amp;Calendário!$B105,BDadosCal!L:L)</f>
        <v>0</v>
      </c>
      <c r="L105" s="131">
        <f>SUMIF(BDadosCal!$AF:$AF,Calendário!$F$6&amp;Calendário!$A$103&amp;Calendário!$B105,BDadosCal!M:M)</f>
        <v>0</v>
      </c>
      <c r="M105" s="131">
        <f>SUMIF(BDadosCal!$AF:$AF,Calendário!$F$6&amp;Calendário!$A$103&amp;Calendário!$B105,BDadosCal!N:N)</f>
        <v>2</v>
      </c>
      <c r="N105" s="131">
        <f>SUMIF(BDadosCal!$AF:$AF,Calendário!$F$6&amp;Calendário!$A$103&amp;Calendário!$B105,BDadosCal!O:O)</f>
        <v>5</v>
      </c>
      <c r="O105" s="131">
        <f>SUMIF(BDadosCal!$AF:$AF,Calendário!$F$6&amp;Calendário!$A$103&amp;Calendário!$B105,BDadosCal!P:P)</f>
        <v>16</v>
      </c>
      <c r="P105" s="131">
        <f>SUMIF(BDadosCal!$AF:$AF,Calendário!$F$6&amp;Calendário!$A$103&amp;Calendário!$B105,BDadosCal!Q:Q)</f>
        <v>18</v>
      </c>
      <c r="Q105" s="131">
        <f>SUMIF(BDadosCal!$AF:$AF,Calendário!$F$6&amp;Calendário!$A$103&amp;Calendário!$B105,BDadosCal!R:R)</f>
        <v>25</v>
      </c>
      <c r="R105" s="131">
        <f>SUMIF(BDadosCal!$AF:$AF,Calendário!$F$6&amp;Calendário!$A$103&amp;Calendário!$B105,BDadosCal!S:S)</f>
        <v>42</v>
      </c>
      <c r="S105" s="131">
        <f>SUMIF(BDadosCal!$AF:$AF,Calendário!$F$6&amp;Calendário!$A$103&amp;Calendário!$B105,BDadosCal!T:T)</f>
        <v>61</v>
      </c>
      <c r="T105" s="131">
        <f>SUMIF(BDadosCal!$AF:$AF,Calendário!$F$6&amp;Calendário!$A$103&amp;Calendário!$B105,BDadosCal!U:U)</f>
        <v>70</v>
      </c>
      <c r="U105" s="131">
        <f>SUMIF(BDadosCal!$AF:$AF,Calendário!$F$6&amp;Calendário!$A$103&amp;Calendário!$B105,BDadosCal!V:V)</f>
        <v>78</v>
      </c>
      <c r="V105" s="131">
        <f>SUMIF(BDadosCal!$AF:$AF,Calendário!$F$6&amp;Calendário!$A$103&amp;Calendário!$B105,BDadosCal!W:W)</f>
        <v>82.4</v>
      </c>
      <c r="W105" s="131">
        <f>SUMIF(BDadosCal!$AF:$AF,Calendário!$F$6&amp;Calendário!$A$103&amp;Calendário!$B105,BDadosCal!X:X)</f>
        <v>87</v>
      </c>
      <c r="X105" s="131">
        <f>SUMIF(BDadosCal!$AF:$AF,Calendário!$F$6&amp;Calendário!$A$103&amp;Calendário!$B105,BDadosCal!Y:Y)</f>
        <v>92</v>
      </c>
      <c r="Y105" s="131">
        <f>SUMIF(BDadosCal!$AF:$AF,Calendário!$F$6&amp;Calendário!$A$103&amp;Calendário!$B105,BDadosCal!Z:Z)</f>
        <v>97</v>
      </c>
      <c r="Z105" s="131">
        <f>SUMIF(BDadosCal!$AF:$AF,Calendário!$F$6&amp;Calendário!$A$103&amp;Calendário!$B105,BDadosCal!AA:AA)</f>
        <v>98</v>
      </c>
      <c r="AA105" s="131">
        <f>SUMIF(BDadosCal!$AF:$AF,Calendário!$F$6&amp;Calendário!$A$103&amp;Calendário!$B105,BDadosCal!AB:AB)</f>
        <v>99</v>
      </c>
      <c r="AB105" s="131">
        <f>SUMIF(BDadosCal!$AF:$AF,Calendário!$F$6&amp;Calendário!$A$103&amp;Calendário!$B105,BDadosCal!AC:AC)</f>
        <v>99</v>
      </c>
      <c r="AC105" s="131">
        <f>SUMIF(BDadosCal!$AF:$AF,Calendário!$F$6&amp;Calendário!$A$103&amp;Calendário!$B105,BDadosCal!AD:AD)</f>
        <v>100</v>
      </c>
      <c r="AE105" s="129"/>
    </row>
    <row r="106" spans="1:64" ht="5.25" customHeight="1">
      <c r="A106" s="125"/>
      <c r="B106" s="126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</row>
    <row r="107" spans="1:64" ht="12.75" customHeight="1">
      <c r="A107" s="119"/>
      <c r="B107" s="120"/>
      <c r="C107" s="499">
        <f>+K107-1</f>
        <v>2010</v>
      </c>
      <c r="D107" s="499"/>
      <c r="E107" s="499"/>
      <c r="F107" s="499"/>
      <c r="G107" s="499"/>
      <c r="H107" s="499"/>
      <c r="I107" s="499"/>
      <c r="J107" s="499"/>
      <c r="K107" s="499">
        <f>+C100</f>
        <v>2011</v>
      </c>
      <c r="L107" s="499"/>
      <c r="M107" s="499"/>
      <c r="N107" s="499"/>
      <c r="O107" s="499"/>
      <c r="P107" s="499"/>
      <c r="Q107" s="499"/>
      <c r="R107" s="499"/>
      <c r="S107" s="499"/>
      <c r="T107" s="499"/>
      <c r="U107" s="499"/>
      <c r="V107" s="499"/>
      <c r="W107" s="499">
        <f>+K107+1</f>
        <v>2012</v>
      </c>
      <c r="X107" s="499"/>
      <c r="Y107" s="499"/>
      <c r="Z107" s="499"/>
      <c r="AA107" s="499"/>
      <c r="AB107" s="499"/>
      <c r="AC107" s="499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</row>
    <row r="108" spans="1:64" ht="12.75" customHeight="1">
      <c r="A108" s="122" t="s">
        <v>61</v>
      </c>
      <c r="B108" s="123"/>
      <c r="C108" s="134" t="s">
        <v>62</v>
      </c>
      <c r="D108" s="134" t="s">
        <v>63</v>
      </c>
      <c r="E108" s="134" t="s">
        <v>64</v>
      </c>
      <c r="F108" s="134" t="s">
        <v>65</v>
      </c>
      <c r="G108" s="134" t="s">
        <v>66</v>
      </c>
      <c r="H108" s="134" t="s">
        <v>67</v>
      </c>
      <c r="I108" s="134" t="s">
        <v>68</v>
      </c>
      <c r="J108" s="134" t="s">
        <v>69</v>
      </c>
      <c r="K108" s="134" t="s">
        <v>70</v>
      </c>
      <c r="L108" s="134" t="s">
        <v>71</v>
      </c>
      <c r="M108" s="134" t="s">
        <v>72</v>
      </c>
      <c r="N108" s="134" t="s">
        <v>73</v>
      </c>
      <c r="O108" s="134" t="s">
        <v>62</v>
      </c>
      <c r="P108" s="134" t="s">
        <v>63</v>
      </c>
      <c r="Q108" s="134" t="s">
        <v>64</v>
      </c>
      <c r="R108" s="134" t="s">
        <v>65</v>
      </c>
      <c r="S108" s="134" t="s">
        <v>66</v>
      </c>
      <c r="T108" s="134" t="s">
        <v>67</v>
      </c>
      <c r="U108" s="134" t="s">
        <v>68</v>
      </c>
      <c r="V108" s="134" t="s">
        <v>69</v>
      </c>
      <c r="W108" s="134" t="s">
        <v>70</v>
      </c>
      <c r="X108" s="134" t="s">
        <v>71</v>
      </c>
      <c r="Y108" s="134" t="s">
        <v>72</v>
      </c>
      <c r="Z108" s="134" t="s">
        <v>73</v>
      </c>
      <c r="AA108" s="134" t="s">
        <v>62</v>
      </c>
      <c r="AB108" s="134" t="s">
        <v>63</v>
      </c>
      <c r="AC108" s="134" t="s">
        <v>64</v>
      </c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</row>
    <row r="109" spans="1:64" ht="5.25" customHeight="1">
      <c r="A109" s="125"/>
      <c r="B109" s="126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</row>
    <row r="110" spans="1:64" ht="12.75" customHeight="1">
      <c r="A110" s="496" t="str">
        <f>RIGHT(C107,2)&amp;"/"&amp;RIGHT(K107,2)</f>
        <v>10/11</v>
      </c>
      <c r="B110" s="127" t="s">
        <v>75</v>
      </c>
      <c r="C110" s="131">
        <f>SUMIF(BDadosCal!$AF:$AF,Calendário!$F$6&amp;Calendário!$A$110&amp;Calendário!$B110,BDadosCal!D:D)</f>
        <v>0</v>
      </c>
      <c r="D110" s="131">
        <f>SUMIF(BDadosCal!$AF:$AF,Calendário!$F$6&amp;Calendário!$A$110&amp;Calendário!$B110,BDadosCal!E:E)</f>
        <v>0</v>
      </c>
      <c r="E110" s="131">
        <f>SUMIF(BDadosCal!$AF:$AF,Calendário!$F$6&amp;Calendário!$A$110&amp;Calendário!$B110,BDadosCal!F:F)</f>
        <v>0</v>
      </c>
      <c r="F110" s="131">
        <f>SUMIF(BDadosCal!$AF:$AF,Calendário!$F$6&amp;Calendário!$A$110&amp;Calendário!$B110,BDadosCal!G:G)</f>
        <v>0</v>
      </c>
      <c r="G110" s="131">
        <f>SUMIF(BDadosCal!$AF:$AF,Calendário!$F$6&amp;Calendário!$A$110&amp;Calendário!$B110,BDadosCal!H:H)</f>
        <v>0</v>
      </c>
      <c r="H110" s="131">
        <f>SUMIF(BDadosCal!$AF:$AF,Calendário!$F$6&amp;Calendário!$A$110&amp;Calendário!$B110,BDadosCal!I:I)</f>
        <v>0</v>
      </c>
      <c r="I110" s="131">
        <f>SUMIF(BDadosCal!$AF:$AF,Calendário!$F$6&amp;Calendário!$A$110&amp;Calendário!$B110,BDadosCal!J:J)</f>
        <v>0</v>
      </c>
      <c r="J110" s="131">
        <f>SUMIF(BDadosCal!$AF:$AF,Calendário!$F$6&amp;Calendário!$A$110&amp;Calendário!$B110,BDadosCal!K:K)</f>
        <v>0</v>
      </c>
      <c r="K110" s="131">
        <f>SUMIF(BDadosCal!$AF:$AF,Calendário!$F$6&amp;Calendário!$A$110&amp;Calendário!$B110,BDadosCal!L:L)</f>
        <v>3</v>
      </c>
      <c r="L110" s="131">
        <f>SUMIF(BDadosCal!$AF:$AF,Calendário!$F$6&amp;Calendário!$A$110&amp;Calendário!$B110,BDadosCal!M:M)</f>
        <v>17</v>
      </c>
      <c r="M110" s="131">
        <f>SUMIF(BDadosCal!$AF:$AF,Calendário!$F$6&amp;Calendário!$A$110&amp;Calendário!$B110,BDadosCal!N:N)</f>
        <v>87</v>
      </c>
      <c r="N110" s="131">
        <f>SUMIF(BDadosCal!$AF:$AF,Calendário!$F$6&amp;Calendário!$A$110&amp;Calendário!$B110,BDadosCal!O:O)</f>
        <v>100</v>
      </c>
      <c r="O110" s="131">
        <f>SUMIF(BDadosCal!$AF:$AF,Calendário!$F$6&amp;Calendário!$A$110&amp;Calendário!$B110,BDadosCal!P:P)</f>
        <v>0</v>
      </c>
      <c r="P110" s="131">
        <f>SUMIF(BDadosCal!$AF:$AF,Calendário!$F$6&amp;Calendário!$A$110&amp;Calendário!$B110,BDadosCal!Q:Q)</f>
        <v>0</v>
      </c>
      <c r="Q110" s="131">
        <f>SUMIF(BDadosCal!$AF:$AF,Calendário!$F$6&amp;Calendário!$A$110&amp;Calendário!$B110,BDadosCal!R:R)</f>
        <v>0</v>
      </c>
      <c r="R110" s="131">
        <f>SUMIF(BDadosCal!$AF:$AF,Calendário!$F$6&amp;Calendário!$A$110&amp;Calendário!$B110,BDadosCal!S:S)</f>
        <v>0</v>
      </c>
      <c r="S110" s="131">
        <f>SUMIF(BDadosCal!$AF:$AF,Calendário!$F$6&amp;Calendário!$A$110&amp;Calendário!$B110,BDadosCal!T:T)</f>
        <v>0</v>
      </c>
      <c r="T110" s="131">
        <f>SUMIF(BDadosCal!$AF:$AF,Calendário!$F$6&amp;Calendário!$A$110&amp;Calendário!$B110,BDadosCal!U:U)</f>
        <v>0</v>
      </c>
      <c r="U110" s="131">
        <f>SUMIF(BDadosCal!$AF:$AF,Calendário!$F$6&amp;Calendário!$A$110&amp;Calendário!$B110,BDadosCal!V:V)</f>
        <v>0</v>
      </c>
      <c r="V110" s="131">
        <f>SUMIF(BDadosCal!$AF:$AF,Calendário!$F$6&amp;Calendário!$A$110&amp;Calendário!$B110,BDadosCal!W:W)</f>
        <v>0</v>
      </c>
      <c r="W110" s="131">
        <f>SUMIF(BDadosCal!$AF:$AF,Calendário!$F$6&amp;Calendário!$A$110&amp;Calendário!$B110,BDadosCal!X:X)</f>
        <v>0</v>
      </c>
      <c r="X110" s="131">
        <f>SUMIF(BDadosCal!$AF:$AF,Calendário!$F$6&amp;Calendário!$A$110&amp;Calendário!$B110,BDadosCal!Y:Y)</f>
        <v>0</v>
      </c>
      <c r="Y110" s="131">
        <f>SUMIF(BDadosCal!$AF:$AF,Calendário!$F$6&amp;Calendário!$A$110&amp;Calendário!$B110,BDadosCal!Z:Z)</f>
        <v>0</v>
      </c>
      <c r="Z110" s="131">
        <f>SUMIF(BDadosCal!$AF:$AF,Calendário!$F$6&amp;Calendário!$A$110&amp;Calendário!$B110,BDadosCal!AA:AA)</f>
        <v>0</v>
      </c>
      <c r="AA110" s="131">
        <f>SUMIF(BDadosCal!$AF:$AF,Calendário!$F$6&amp;Calendário!$A$110&amp;Calendário!$B110,BDadosCal!AB:AB)</f>
        <v>0</v>
      </c>
      <c r="AB110" s="131">
        <f>SUMIF(BDadosCal!$AF:$AF,Calendário!$F$6&amp;Calendário!$A$110&amp;Calendário!$B110,BDadosCal!AC:AC)</f>
        <v>0</v>
      </c>
      <c r="AC110" s="131">
        <f>SUMIF(BDadosCal!$AF:$AF,Calendário!$F$6&amp;Calendário!$A$110&amp;Calendário!$B110,BDadosCal!AD:AD)</f>
        <v>0</v>
      </c>
    </row>
    <row r="111" spans="1:64" ht="12.75" customHeight="1">
      <c r="A111" s="496"/>
      <c r="B111" s="127" t="s">
        <v>76</v>
      </c>
      <c r="C111" s="131">
        <f>SUMIF(BDadosCal!$AF:$AF,Calendário!$F$6&amp;Calendário!$A$110&amp;Calendário!$B111,BDadosCal!D:D)</f>
        <v>0</v>
      </c>
      <c r="D111" s="131">
        <f>SUMIF(BDadosCal!$AF:$AF,Calendário!$F$6&amp;Calendário!$A$110&amp;Calendário!$B111,BDadosCal!E:E)</f>
        <v>0</v>
      </c>
      <c r="E111" s="131">
        <f>SUMIF(BDadosCal!$AF:$AF,Calendário!$F$6&amp;Calendário!$A$110&amp;Calendário!$B111,BDadosCal!F:F)</f>
        <v>0</v>
      </c>
      <c r="F111" s="131">
        <f>SUMIF(BDadosCal!$AF:$AF,Calendário!$F$6&amp;Calendário!$A$110&amp;Calendário!$B111,BDadosCal!G:G)</f>
        <v>0</v>
      </c>
      <c r="G111" s="131">
        <f>SUMIF(BDadosCal!$AF:$AF,Calendário!$F$6&amp;Calendário!$A$110&amp;Calendário!$B111,BDadosCal!H:H)</f>
        <v>0</v>
      </c>
      <c r="H111" s="131">
        <f>SUMIF(BDadosCal!$AF:$AF,Calendário!$F$6&amp;Calendário!$A$110&amp;Calendário!$B111,BDadosCal!I:I)</f>
        <v>0</v>
      </c>
      <c r="I111" s="131">
        <f>SUMIF(BDadosCal!$AF:$AF,Calendário!$F$6&amp;Calendário!$A$110&amp;Calendário!$B111,BDadosCal!J:J)</f>
        <v>0</v>
      </c>
      <c r="J111" s="131">
        <f>SUMIF(BDadosCal!$AF:$AF,Calendário!$F$6&amp;Calendário!$A$110&amp;Calendário!$B111,BDadosCal!K:K)</f>
        <v>0</v>
      </c>
      <c r="K111" s="131">
        <f>SUMIF(BDadosCal!$AF:$AF,Calendário!$F$6&amp;Calendário!$A$110&amp;Calendário!$B111,BDadosCal!L:L)</f>
        <v>0</v>
      </c>
      <c r="L111" s="131">
        <f>SUMIF(BDadosCal!$AF:$AF,Calendário!$F$6&amp;Calendário!$A$110&amp;Calendário!$B111,BDadosCal!M:M)</f>
        <v>0</v>
      </c>
      <c r="M111" s="131">
        <f>SUMIF(BDadosCal!$AF:$AF,Calendário!$F$6&amp;Calendário!$A$110&amp;Calendário!$B111,BDadosCal!N:N)</f>
        <v>0</v>
      </c>
      <c r="N111" s="131">
        <f>SUMIF(BDadosCal!$AF:$AF,Calendário!$F$6&amp;Calendário!$A$110&amp;Calendário!$B111,BDadosCal!O:O)</f>
        <v>0</v>
      </c>
      <c r="O111" s="131">
        <f>SUMIF(BDadosCal!$AF:$AF,Calendário!$F$6&amp;Calendário!$A$110&amp;Calendário!$B111,BDadosCal!P:P)</f>
        <v>1</v>
      </c>
      <c r="P111" s="131">
        <f>SUMIF(BDadosCal!$AF:$AF,Calendário!$F$6&amp;Calendário!$A$110&amp;Calendário!$B111,BDadosCal!Q:Q)</f>
        <v>3</v>
      </c>
      <c r="Q111" s="131">
        <f>SUMIF(BDadosCal!$AF:$AF,Calendário!$F$6&amp;Calendário!$A$110&amp;Calendário!$B111,BDadosCal!R:R)</f>
        <v>12</v>
      </c>
      <c r="R111" s="131">
        <f>SUMIF(BDadosCal!$AF:$AF,Calendário!$F$6&amp;Calendário!$A$110&amp;Calendário!$B111,BDadosCal!S:S)</f>
        <v>68</v>
      </c>
      <c r="S111" s="131">
        <f>SUMIF(BDadosCal!$AF:$AF,Calendário!$F$6&amp;Calendário!$A$110&amp;Calendário!$B111,BDadosCal!T:T)</f>
        <v>99</v>
      </c>
      <c r="T111" s="131">
        <f>SUMIF(BDadosCal!$AF:$AF,Calendário!$F$6&amp;Calendário!$A$110&amp;Calendário!$B111,BDadosCal!U:U)</f>
        <v>100</v>
      </c>
      <c r="U111" s="131">
        <f>SUMIF(BDadosCal!$AF:$AF,Calendário!$F$6&amp;Calendário!$A$110&amp;Calendário!$B111,BDadosCal!V:V)</f>
        <v>0</v>
      </c>
      <c r="V111" s="131">
        <f>SUMIF(BDadosCal!$AF:$AF,Calendário!$F$6&amp;Calendário!$A$110&amp;Calendário!$B111,BDadosCal!W:W)</f>
        <v>0</v>
      </c>
      <c r="W111" s="131">
        <f>SUMIF(BDadosCal!$AF:$AF,Calendário!$F$6&amp;Calendário!$A$110&amp;Calendário!$B111,BDadosCal!X:X)</f>
        <v>0</v>
      </c>
      <c r="X111" s="131">
        <f>SUMIF(BDadosCal!$AF:$AF,Calendário!$F$6&amp;Calendário!$A$110&amp;Calendário!$B111,BDadosCal!Y:Y)</f>
        <v>0</v>
      </c>
      <c r="Y111" s="131">
        <f>SUMIF(BDadosCal!$AF:$AF,Calendário!$F$6&amp;Calendário!$A$110&amp;Calendário!$B111,BDadosCal!Z:Z)</f>
        <v>0</v>
      </c>
      <c r="Z111" s="131">
        <f>SUMIF(BDadosCal!$AF:$AF,Calendário!$F$6&amp;Calendário!$A$110&amp;Calendário!$B111,BDadosCal!AA:AA)</f>
        <v>0</v>
      </c>
      <c r="AA111" s="131">
        <f>SUMIF(BDadosCal!$AF:$AF,Calendário!$F$6&amp;Calendário!$A$110&amp;Calendário!$B111,BDadosCal!AB:AB)</f>
        <v>0</v>
      </c>
      <c r="AB111" s="131">
        <f>SUMIF(BDadosCal!$AF:$AF,Calendário!$F$6&amp;Calendário!$A$110&amp;Calendário!$B111,BDadosCal!AC:AC)</f>
        <v>0</v>
      </c>
      <c r="AC111" s="131">
        <f>SUMIF(BDadosCal!$AF:$AF,Calendário!$F$6&amp;Calendário!$A$110&amp;Calendário!$B111,BDadosCal!AD:AD)</f>
        <v>0</v>
      </c>
    </row>
    <row r="112" spans="1:64" ht="12.75" customHeight="1">
      <c r="A112" s="496"/>
      <c r="B112" s="127" t="s">
        <v>77</v>
      </c>
      <c r="C112" s="131">
        <f>SUMIF(BDadosCal!$AF:$AF,Calendário!$F$6&amp;Calendário!$A$110&amp;Calendário!$B112,BDadosCal!D:D)</f>
        <v>0</v>
      </c>
      <c r="D112" s="131">
        <f>SUMIF(BDadosCal!$AF:$AF,Calendário!$F$6&amp;Calendário!$A$110&amp;Calendário!$B112,BDadosCal!E:E)</f>
        <v>0</v>
      </c>
      <c r="E112" s="131">
        <f>SUMIF(BDadosCal!$AF:$AF,Calendário!$F$6&amp;Calendário!$A$110&amp;Calendário!$B112,BDadosCal!F:F)</f>
        <v>0</v>
      </c>
      <c r="F112" s="131">
        <f>SUMIF(BDadosCal!$AF:$AF,Calendário!$F$6&amp;Calendário!$A$110&amp;Calendário!$B112,BDadosCal!G:G)</f>
        <v>0</v>
      </c>
      <c r="G112" s="131">
        <f>SUMIF(BDadosCal!$AF:$AF,Calendário!$F$6&amp;Calendário!$A$110&amp;Calendário!$B112,BDadosCal!H:H)</f>
        <v>0</v>
      </c>
      <c r="H112" s="131">
        <f>SUMIF(BDadosCal!$AF:$AF,Calendário!$F$6&amp;Calendário!$A$110&amp;Calendário!$B112,BDadosCal!I:I)</f>
        <v>0</v>
      </c>
      <c r="I112" s="131">
        <f>SUMIF(BDadosCal!$AF:$AF,Calendário!$F$6&amp;Calendário!$A$110&amp;Calendário!$B112,BDadosCal!J:J)</f>
        <v>0</v>
      </c>
      <c r="J112" s="131">
        <f>SUMIF(BDadosCal!$AF:$AF,Calendário!$F$6&amp;Calendário!$A$110&amp;Calendário!$B112,BDadosCal!K:K)</f>
        <v>0</v>
      </c>
      <c r="K112" s="131">
        <f>SUMIF(BDadosCal!$AF:$AF,Calendário!$F$6&amp;Calendário!$A$110&amp;Calendário!$B112,BDadosCal!L:L)</f>
        <v>0</v>
      </c>
      <c r="L112" s="131">
        <f>SUMIF(BDadosCal!$AF:$AF,Calendário!$F$6&amp;Calendário!$A$110&amp;Calendário!$B112,BDadosCal!M:M)</f>
        <v>0</v>
      </c>
      <c r="M112" s="131">
        <f>SUMIF(BDadosCal!$AF:$AF,Calendário!$F$6&amp;Calendário!$A$110&amp;Calendário!$B112,BDadosCal!N:N)</f>
        <v>0</v>
      </c>
      <c r="N112" s="131">
        <f>SUMIF(BDadosCal!$AF:$AF,Calendário!$F$6&amp;Calendário!$A$110&amp;Calendário!$B112,BDadosCal!O:O)</f>
        <v>0</v>
      </c>
      <c r="O112" s="131">
        <f>SUMIF(BDadosCal!$AF:$AF,Calendário!$F$6&amp;Calendário!$A$110&amp;Calendário!$B112,BDadosCal!P:P)</f>
        <v>1</v>
      </c>
      <c r="P112" s="131">
        <f>SUMIF(BDadosCal!$AF:$AF,Calendário!$F$6&amp;Calendário!$A$110&amp;Calendário!$B112,BDadosCal!Q:Q)</f>
        <v>17</v>
      </c>
      <c r="Q112" s="131">
        <f>SUMIF(BDadosCal!$AF:$AF,Calendário!$F$6&amp;Calendário!$A$110&amp;Calendário!$B112,BDadosCal!R:R)</f>
        <v>29</v>
      </c>
      <c r="R112" s="131">
        <f>SUMIF(BDadosCal!$AF:$AF,Calendário!$F$6&amp;Calendário!$A$110&amp;Calendário!$B112,BDadosCal!S:S)</f>
        <v>38</v>
      </c>
      <c r="S112" s="131">
        <f>SUMIF(BDadosCal!$AF:$AF,Calendário!$F$6&amp;Calendário!$A$110&amp;Calendário!$B112,BDadosCal!T:T)</f>
        <v>54</v>
      </c>
      <c r="T112" s="131">
        <f>SUMIF(BDadosCal!$AF:$AF,Calendário!$F$6&amp;Calendário!$A$110&amp;Calendário!$B112,BDadosCal!U:U)</f>
        <v>65</v>
      </c>
      <c r="U112" s="131">
        <f>SUMIF(BDadosCal!$AF:$AF,Calendário!$F$6&amp;Calendário!$A$110&amp;Calendário!$B112,BDadosCal!V:V)</f>
        <v>74</v>
      </c>
      <c r="V112" s="131">
        <f>SUMIF(BDadosCal!$AF:$AF,Calendário!$F$6&amp;Calendário!$A$110&amp;Calendário!$B112,BDadosCal!W:W)</f>
        <v>82</v>
      </c>
      <c r="W112" s="131">
        <f>SUMIF(BDadosCal!$AF:$AF,Calendário!$F$6&amp;Calendário!$A$110&amp;Calendário!$B112,BDadosCal!X:X)</f>
        <v>87</v>
      </c>
      <c r="X112" s="131">
        <f>SUMIF(BDadosCal!$AF:$AF,Calendário!$F$6&amp;Calendário!$A$110&amp;Calendário!$B112,BDadosCal!Y:Y)</f>
        <v>93</v>
      </c>
      <c r="Y112" s="131">
        <f>SUMIF(BDadosCal!$AF:$AF,Calendário!$F$6&amp;Calendário!$A$110&amp;Calendário!$B112,BDadosCal!Z:Z)</f>
        <v>96</v>
      </c>
      <c r="Z112" s="131">
        <f>SUMIF(BDadosCal!$AF:$AF,Calendário!$F$6&amp;Calendário!$A$110&amp;Calendário!$B112,BDadosCal!AA:AA)</f>
        <v>98</v>
      </c>
      <c r="AA112" s="131">
        <f>SUMIF(BDadosCal!$AF:$AF,Calendário!$F$6&amp;Calendário!$A$110&amp;Calendário!$B112,BDadosCal!AB:AB)</f>
        <v>100</v>
      </c>
      <c r="AB112" s="131">
        <f>SUMIF(BDadosCal!$AF:$AF,Calendário!$F$6&amp;Calendário!$A$110&amp;Calendário!$B112,BDadosCal!AC:AC)</f>
        <v>0</v>
      </c>
      <c r="AC112" s="131">
        <f>SUMIF(BDadosCal!$AF:$AF,Calendário!$F$6&amp;Calendário!$A$110&amp;Calendário!$B112,BDadosCal!AD:AD)</f>
        <v>0</v>
      </c>
    </row>
    <row r="113" spans="1:64" ht="3" customHeight="1">
      <c r="A113" s="136"/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</row>
    <row r="114" spans="1:64" ht="12.75" customHeight="1">
      <c r="A114" s="119"/>
      <c r="B114" s="120"/>
      <c r="C114" s="499">
        <f>+K114-1</f>
        <v>2009</v>
      </c>
      <c r="D114" s="499"/>
      <c r="E114" s="499"/>
      <c r="F114" s="499"/>
      <c r="G114" s="499"/>
      <c r="H114" s="499"/>
      <c r="I114" s="499"/>
      <c r="J114" s="499"/>
      <c r="K114" s="499">
        <f>+C107</f>
        <v>2010</v>
      </c>
      <c r="L114" s="499"/>
      <c r="M114" s="499"/>
      <c r="N114" s="499"/>
      <c r="O114" s="499"/>
      <c r="P114" s="499"/>
      <c r="Q114" s="499"/>
      <c r="R114" s="499"/>
      <c r="S114" s="499"/>
      <c r="T114" s="499"/>
      <c r="U114" s="499"/>
      <c r="V114" s="499"/>
      <c r="W114" s="499">
        <f>+K114+1</f>
        <v>2011</v>
      </c>
      <c r="X114" s="499"/>
      <c r="Y114" s="499"/>
      <c r="Z114" s="499"/>
      <c r="AA114" s="499"/>
      <c r="AB114" s="499"/>
      <c r="AC114" s="499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</row>
    <row r="115" spans="1:64" ht="12.75" customHeight="1">
      <c r="A115" s="122" t="s">
        <v>61</v>
      </c>
      <c r="B115" s="123"/>
      <c r="C115" s="134" t="s">
        <v>62</v>
      </c>
      <c r="D115" s="134" t="s">
        <v>63</v>
      </c>
      <c r="E115" s="134" t="s">
        <v>64</v>
      </c>
      <c r="F115" s="134" t="s">
        <v>65</v>
      </c>
      <c r="G115" s="134" t="s">
        <v>66</v>
      </c>
      <c r="H115" s="134" t="s">
        <v>67</v>
      </c>
      <c r="I115" s="134" t="s">
        <v>68</v>
      </c>
      <c r="J115" s="134" t="s">
        <v>69</v>
      </c>
      <c r="K115" s="134" t="s">
        <v>70</v>
      </c>
      <c r="L115" s="134" t="s">
        <v>71</v>
      </c>
      <c r="M115" s="134" t="s">
        <v>72</v>
      </c>
      <c r="N115" s="134" t="s">
        <v>73</v>
      </c>
      <c r="O115" s="134" t="s">
        <v>62</v>
      </c>
      <c r="P115" s="134" t="s">
        <v>63</v>
      </c>
      <c r="Q115" s="134" t="s">
        <v>64</v>
      </c>
      <c r="R115" s="134" t="s">
        <v>65</v>
      </c>
      <c r="S115" s="134" t="s">
        <v>66</v>
      </c>
      <c r="T115" s="134" t="s">
        <v>67</v>
      </c>
      <c r="U115" s="134" t="s">
        <v>68</v>
      </c>
      <c r="V115" s="134" t="s">
        <v>69</v>
      </c>
      <c r="W115" s="134" t="s">
        <v>70</v>
      </c>
      <c r="X115" s="134" t="s">
        <v>71</v>
      </c>
      <c r="Y115" s="134" t="s">
        <v>72</v>
      </c>
      <c r="Z115" s="134" t="s">
        <v>73</v>
      </c>
      <c r="AA115" s="134" t="s">
        <v>62</v>
      </c>
      <c r="AB115" s="134" t="s">
        <v>63</v>
      </c>
      <c r="AC115" s="134" t="s">
        <v>64</v>
      </c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</row>
    <row r="116" spans="1:64" ht="5.25" customHeight="1">
      <c r="A116" s="125"/>
      <c r="B116" s="126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</row>
    <row r="117" spans="1:64" ht="12.75" customHeight="1">
      <c r="A117" s="496" t="str">
        <f>RIGHT(C114,2)&amp;"/"&amp;RIGHT(K114,2)</f>
        <v>09/10</v>
      </c>
      <c r="B117" s="127" t="s">
        <v>75</v>
      </c>
      <c r="C117" s="131">
        <f>SUMIF(BDadosCal!$AF:$AF,Calendário!$F$6&amp;Calendário!$A$117&amp;Calendário!$B117,BDadosCal!D:D)</f>
        <v>0</v>
      </c>
      <c r="D117" s="131">
        <f>SUMIF(BDadosCal!$AF:$AF,Calendário!$F$6&amp;Calendário!$A$117&amp;Calendário!$B117,BDadosCal!E:E)</f>
        <v>0</v>
      </c>
      <c r="E117" s="131">
        <f>SUMIF(BDadosCal!$AF:$AF,Calendário!$F$6&amp;Calendário!$A$117&amp;Calendário!$B117,BDadosCal!F:F)</f>
        <v>0</v>
      </c>
      <c r="F117" s="131">
        <f>SUMIF(BDadosCal!$AF:$AF,Calendário!$F$6&amp;Calendário!$A$117&amp;Calendário!$B117,BDadosCal!G:G)</f>
        <v>0</v>
      </c>
      <c r="G117" s="131">
        <f>SUMIF(BDadosCal!$AF:$AF,Calendário!$F$6&amp;Calendário!$A$117&amp;Calendário!$B117,BDadosCal!H:H)</f>
        <v>0</v>
      </c>
      <c r="H117" s="131">
        <f>SUMIF(BDadosCal!$AF:$AF,Calendário!$F$6&amp;Calendário!$A$117&amp;Calendário!$B117,BDadosCal!I:I)</f>
        <v>0</v>
      </c>
      <c r="I117" s="131">
        <f>SUMIF(BDadosCal!$AF:$AF,Calendário!$F$6&amp;Calendário!$A$117&amp;Calendário!$B117,BDadosCal!J:J)</f>
        <v>0</v>
      </c>
      <c r="J117" s="131">
        <f>SUMIF(BDadosCal!$AF:$AF,Calendário!$F$6&amp;Calendário!$A$117&amp;Calendário!$B117,BDadosCal!K:K)</f>
        <v>0</v>
      </c>
      <c r="K117" s="131">
        <f>SUMIF(BDadosCal!$AF:$AF,Calendário!$F$6&amp;Calendário!$A$117&amp;Calendário!$B117,BDadosCal!L:L)</f>
        <v>6</v>
      </c>
      <c r="L117" s="131">
        <f>SUMIF(BDadosCal!$AF:$AF,Calendário!$F$6&amp;Calendário!$A$117&amp;Calendário!$B117,BDadosCal!M:M)</f>
        <v>39</v>
      </c>
      <c r="M117" s="131">
        <f>SUMIF(BDadosCal!$AF:$AF,Calendário!$F$6&amp;Calendário!$A$117&amp;Calendário!$B117,BDadosCal!N:N)</f>
        <v>90</v>
      </c>
      <c r="N117" s="131">
        <f>SUMIF(BDadosCal!$AF:$AF,Calendário!$F$6&amp;Calendário!$A$117&amp;Calendário!$B117,BDadosCal!O:O)</f>
        <v>100</v>
      </c>
      <c r="O117" s="131">
        <f>SUMIF(BDadosCal!$AF:$AF,Calendário!$F$6&amp;Calendário!$A$117&amp;Calendário!$B117,BDadosCal!P:P)</f>
        <v>0</v>
      </c>
      <c r="P117" s="131">
        <f>SUMIF(BDadosCal!$AF:$AF,Calendário!$F$6&amp;Calendário!$A$117&amp;Calendário!$B117,BDadosCal!Q:Q)</f>
        <v>0</v>
      </c>
      <c r="Q117" s="131">
        <f>SUMIF(BDadosCal!$AF:$AF,Calendário!$F$6&amp;Calendário!$A$117&amp;Calendário!$B117,BDadosCal!R:R)</f>
        <v>0</v>
      </c>
      <c r="R117" s="131">
        <f>SUMIF(BDadosCal!$AF:$AF,Calendário!$F$6&amp;Calendário!$A$117&amp;Calendário!$B117,BDadosCal!S:S)</f>
        <v>0</v>
      </c>
      <c r="S117" s="131">
        <f>SUMIF(BDadosCal!$AF:$AF,Calendário!$F$6&amp;Calendário!$A$117&amp;Calendário!$B117,BDadosCal!T:T)</f>
        <v>0</v>
      </c>
      <c r="T117" s="131">
        <f>SUMIF(BDadosCal!$AF:$AF,Calendário!$F$6&amp;Calendário!$A$117&amp;Calendário!$B117,BDadosCal!U:U)</f>
        <v>0</v>
      </c>
      <c r="U117" s="131">
        <f>SUMIF(BDadosCal!$AF:$AF,Calendário!$F$6&amp;Calendário!$A$117&amp;Calendário!$B117,BDadosCal!V:V)</f>
        <v>0</v>
      </c>
      <c r="V117" s="131">
        <f>SUMIF(BDadosCal!$AF:$AF,Calendário!$F$6&amp;Calendário!$A$117&amp;Calendário!$B117,BDadosCal!W:W)</f>
        <v>0</v>
      </c>
      <c r="W117" s="131">
        <f>SUMIF(BDadosCal!$AF:$AF,Calendário!$F$6&amp;Calendário!$A$117&amp;Calendário!$B117,BDadosCal!X:X)</f>
        <v>0</v>
      </c>
      <c r="X117" s="131">
        <f>SUMIF(BDadosCal!$AF:$AF,Calendário!$F$6&amp;Calendário!$A$117&amp;Calendário!$B117,BDadosCal!Y:Y)</f>
        <v>0</v>
      </c>
      <c r="Y117" s="131">
        <f>SUMIF(BDadosCal!$AF:$AF,Calendário!$F$6&amp;Calendário!$A$117&amp;Calendário!$B117,BDadosCal!Z:Z)</f>
        <v>0</v>
      </c>
      <c r="Z117" s="131">
        <f>SUMIF(BDadosCal!$AF:$AF,Calendário!$F$6&amp;Calendário!$A$117&amp;Calendário!$B117,BDadosCal!AA:AA)</f>
        <v>0</v>
      </c>
      <c r="AA117" s="131">
        <f>SUMIF(BDadosCal!$AF:$AF,Calendário!$F$6&amp;Calendário!$A$117&amp;Calendário!$B117,BDadosCal!AB:AB)</f>
        <v>0</v>
      </c>
      <c r="AB117" s="131">
        <f>SUMIF(BDadosCal!$AF:$AF,Calendário!$F$6&amp;Calendário!$A$117&amp;Calendário!$B117,BDadosCal!AC:AC)</f>
        <v>0</v>
      </c>
      <c r="AC117" s="131">
        <f>SUMIF(BDadosCal!$AF:$AF,Calendário!$F$6&amp;Calendário!$A$117&amp;Calendário!$B117,BDadosCal!AD:AD)</f>
        <v>0</v>
      </c>
      <c r="AE117" s="129"/>
    </row>
    <row r="118" spans="1:64" ht="12.75" customHeight="1">
      <c r="A118" s="496"/>
      <c r="B118" s="127" t="s">
        <v>76</v>
      </c>
      <c r="C118" s="131">
        <f>SUMIF(BDadosCal!$AF:$AF,Calendário!$F$6&amp;Calendário!$A$117&amp;Calendário!$B118,BDadosCal!D:D)</f>
        <v>0</v>
      </c>
      <c r="D118" s="131">
        <f>SUMIF(BDadosCal!$AF:$AF,Calendário!$F$6&amp;Calendário!$A$117&amp;Calendário!$B118,BDadosCal!E:E)</f>
        <v>0</v>
      </c>
      <c r="E118" s="131">
        <f>SUMIF(BDadosCal!$AF:$AF,Calendário!$F$6&amp;Calendário!$A$117&amp;Calendário!$B118,BDadosCal!F:F)</f>
        <v>0</v>
      </c>
      <c r="F118" s="131">
        <f>SUMIF(BDadosCal!$AF:$AF,Calendário!$F$6&amp;Calendário!$A$117&amp;Calendário!$B118,BDadosCal!G:G)</f>
        <v>0</v>
      </c>
      <c r="G118" s="131">
        <f>SUMIF(BDadosCal!$AF:$AF,Calendário!$F$6&amp;Calendário!$A$117&amp;Calendário!$B118,BDadosCal!H:H)</f>
        <v>0</v>
      </c>
      <c r="H118" s="131">
        <f>SUMIF(BDadosCal!$AF:$AF,Calendário!$F$6&amp;Calendário!$A$117&amp;Calendário!$B118,BDadosCal!I:I)</f>
        <v>0</v>
      </c>
      <c r="I118" s="131">
        <f>SUMIF(BDadosCal!$AF:$AF,Calendário!$F$6&amp;Calendário!$A$117&amp;Calendário!$B118,BDadosCal!J:J)</f>
        <v>0</v>
      </c>
      <c r="J118" s="131">
        <f>SUMIF(BDadosCal!$AF:$AF,Calendário!$F$6&amp;Calendário!$A$117&amp;Calendário!$B118,BDadosCal!K:K)</f>
        <v>0</v>
      </c>
      <c r="K118" s="131">
        <f>SUMIF(BDadosCal!$AF:$AF,Calendário!$F$6&amp;Calendário!$A$117&amp;Calendário!$B118,BDadosCal!L:L)</f>
        <v>0</v>
      </c>
      <c r="L118" s="131">
        <f>SUMIF(BDadosCal!$AF:$AF,Calendário!$F$6&amp;Calendário!$A$117&amp;Calendário!$B118,BDadosCal!M:M)</f>
        <v>0</v>
      </c>
      <c r="M118" s="131">
        <f>SUMIF(BDadosCal!$AF:$AF,Calendário!$F$6&amp;Calendário!$A$117&amp;Calendário!$B118,BDadosCal!N:N)</f>
        <v>0</v>
      </c>
      <c r="N118" s="131">
        <f>SUMIF(BDadosCal!$AF:$AF,Calendário!$F$6&amp;Calendário!$A$117&amp;Calendário!$B118,BDadosCal!O:O)</f>
        <v>1</v>
      </c>
      <c r="O118" s="131">
        <f>SUMIF(BDadosCal!$AF:$AF,Calendário!$F$6&amp;Calendário!$A$117&amp;Calendário!$B118,BDadosCal!P:P)</f>
        <v>2</v>
      </c>
      <c r="P118" s="131">
        <f>SUMIF(BDadosCal!$AF:$AF,Calendário!$F$6&amp;Calendário!$A$117&amp;Calendário!$B118,BDadosCal!Q:Q)</f>
        <v>8</v>
      </c>
      <c r="Q118" s="131">
        <f>SUMIF(BDadosCal!$AF:$AF,Calendário!$F$6&amp;Calendário!$A$117&amp;Calendário!$B118,BDadosCal!R:R)</f>
        <v>34</v>
      </c>
      <c r="R118" s="131">
        <f>SUMIF(BDadosCal!$AF:$AF,Calendário!$F$6&amp;Calendário!$A$117&amp;Calendário!$B118,BDadosCal!S:S)</f>
        <v>76</v>
      </c>
      <c r="S118" s="131">
        <f>SUMIF(BDadosCal!$AF:$AF,Calendário!$F$6&amp;Calendário!$A$117&amp;Calendário!$B118,BDadosCal!T:T)</f>
        <v>99</v>
      </c>
      <c r="T118" s="131">
        <f>SUMIF(BDadosCal!$AF:$AF,Calendário!$F$6&amp;Calendário!$A$117&amp;Calendário!$B118,BDadosCal!U:U)</f>
        <v>100</v>
      </c>
      <c r="U118" s="131">
        <f>SUMIF(BDadosCal!$AF:$AF,Calendário!$F$6&amp;Calendário!$A$117&amp;Calendário!$B118,BDadosCal!V:V)</f>
        <v>0</v>
      </c>
      <c r="V118" s="131">
        <f>SUMIF(BDadosCal!$AF:$AF,Calendário!$F$6&amp;Calendário!$A$117&amp;Calendário!$B118,BDadosCal!W:W)</f>
        <v>0</v>
      </c>
      <c r="W118" s="131">
        <f>SUMIF(BDadosCal!$AF:$AF,Calendário!$F$6&amp;Calendário!$A$117&amp;Calendário!$B118,BDadosCal!X:X)</f>
        <v>0</v>
      </c>
      <c r="X118" s="131">
        <f>SUMIF(BDadosCal!$AF:$AF,Calendário!$F$6&amp;Calendário!$A$117&amp;Calendário!$B118,BDadosCal!Y:Y)</f>
        <v>0</v>
      </c>
      <c r="Y118" s="131">
        <f>SUMIF(BDadosCal!$AF:$AF,Calendário!$F$6&amp;Calendário!$A$117&amp;Calendário!$B118,BDadosCal!Z:Z)</f>
        <v>0</v>
      </c>
      <c r="Z118" s="131">
        <f>SUMIF(BDadosCal!$AF:$AF,Calendário!$F$6&amp;Calendário!$A$117&amp;Calendário!$B118,BDadosCal!AA:AA)</f>
        <v>0</v>
      </c>
      <c r="AA118" s="131">
        <f>SUMIF(BDadosCal!$AF:$AF,Calendário!$F$6&amp;Calendário!$A$117&amp;Calendário!$B118,BDadosCal!AB:AB)</f>
        <v>0</v>
      </c>
      <c r="AB118" s="131">
        <f>SUMIF(BDadosCal!$AF:$AF,Calendário!$F$6&amp;Calendário!$A$117&amp;Calendário!$B118,BDadosCal!AC:AC)</f>
        <v>0</v>
      </c>
      <c r="AC118" s="131">
        <f>SUMIF(BDadosCal!$AF:$AF,Calendário!$F$6&amp;Calendário!$A$117&amp;Calendário!$B118,BDadosCal!AD:AD)</f>
        <v>0</v>
      </c>
      <c r="AE118" s="129"/>
    </row>
    <row r="119" spans="1:64" ht="12.75" customHeight="1">
      <c r="A119" s="496"/>
      <c r="B119" s="127" t="s">
        <v>77</v>
      </c>
      <c r="C119" s="131">
        <f>SUMIF(BDadosCal!$AF:$AF,Calendário!$F$6&amp;Calendário!$A$117&amp;Calendário!$B119,BDadosCal!D:D)</f>
        <v>0</v>
      </c>
      <c r="D119" s="131">
        <f>SUMIF(BDadosCal!$AF:$AF,Calendário!$F$6&amp;Calendário!$A$117&amp;Calendário!$B119,BDadosCal!E:E)</f>
        <v>0</v>
      </c>
      <c r="E119" s="131">
        <f>SUMIF(BDadosCal!$AF:$AF,Calendário!$F$6&amp;Calendário!$A$117&amp;Calendário!$B119,BDadosCal!F:F)</f>
        <v>0</v>
      </c>
      <c r="F119" s="131">
        <f>SUMIF(BDadosCal!$AF:$AF,Calendário!$F$6&amp;Calendário!$A$117&amp;Calendário!$B119,BDadosCal!G:G)</f>
        <v>0</v>
      </c>
      <c r="G119" s="131">
        <f>SUMIF(BDadosCal!$AF:$AF,Calendário!$F$6&amp;Calendário!$A$117&amp;Calendário!$B119,BDadosCal!H:H)</f>
        <v>0</v>
      </c>
      <c r="H119" s="131">
        <f>SUMIF(BDadosCal!$AF:$AF,Calendário!$F$6&amp;Calendário!$A$117&amp;Calendário!$B119,BDadosCal!I:I)</f>
        <v>0</v>
      </c>
      <c r="I119" s="131">
        <f>SUMIF(BDadosCal!$AF:$AF,Calendário!$F$6&amp;Calendário!$A$117&amp;Calendário!$B119,BDadosCal!J:J)</f>
        <v>0</v>
      </c>
      <c r="J119" s="131">
        <f>SUMIF(BDadosCal!$AF:$AF,Calendário!$F$6&amp;Calendário!$A$117&amp;Calendário!$B119,BDadosCal!K:K)</f>
        <v>0</v>
      </c>
      <c r="K119" s="131">
        <f>SUMIF(BDadosCal!$AF:$AF,Calendário!$F$6&amp;Calendário!$A$117&amp;Calendário!$B119,BDadosCal!L:L)</f>
        <v>0</v>
      </c>
      <c r="L119" s="131">
        <f>SUMIF(BDadosCal!$AF:$AF,Calendário!$F$6&amp;Calendário!$A$117&amp;Calendário!$B119,BDadosCal!M:M)</f>
        <v>0</v>
      </c>
      <c r="M119" s="131">
        <f>SUMIF(BDadosCal!$AF:$AF,Calendário!$F$6&amp;Calendário!$A$117&amp;Calendário!$B119,BDadosCal!N:N)</f>
        <v>0</v>
      </c>
      <c r="N119" s="131">
        <f>SUMIF(BDadosCal!$AF:$AF,Calendário!$F$6&amp;Calendário!$A$117&amp;Calendário!$B119,BDadosCal!O:O)</f>
        <v>0</v>
      </c>
      <c r="O119" s="131">
        <f>SUMIF(BDadosCal!$AF:$AF,Calendário!$F$6&amp;Calendário!$A$117&amp;Calendário!$B119,BDadosCal!P:P)</f>
        <v>1</v>
      </c>
      <c r="P119" s="131">
        <f>SUMIF(BDadosCal!$AF:$AF,Calendário!$F$6&amp;Calendário!$A$117&amp;Calendário!$B119,BDadosCal!Q:Q)</f>
        <v>2</v>
      </c>
      <c r="Q119" s="131">
        <f>SUMIF(BDadosCal!$AF:$AF,Calendário!$F$6&amp;Calendário!$A$117&amp;Calendário!$B119,BDadosCal!R:R)</f>
        <v>10</v>
      </c>
      <c r="R119" s="131">
        <f>SUMIF(BDadosCal!$AF:$AF,Calendário!$F$6&amp;Calendário!$A$117&amp;Calendário!$B119,BDadosCal!S:S)</f>
        <v>15</v>
      </c>
      <c r="S119" s="131">
        <f>SUMIF(BDadosCal!$AF:$AF,Calendário!$F$6&amp;Calendário!$A$117&amp;Calendário!$B119,BDadosCal!T:T)</f>
        <v>43</v>
      </c>
      <c r="T119" s="131">
        <f>SUMIF(BDadosCal!$AF:$AF,Calendário!$F$6&amp;Calendário!$A$117&amp;Calendário!$B119,BDadosCal!U:U)</f>
        <v>59</v>
      </c>
      <c r="U119" s="131">
        <f>SUMIF(BDadosCal!$AF:$AF,Calendário!$F$6&amp;Calendário!$A$117&amp;Calendário!$B119,BDadosCal!V:V)</f>
        <v>71</v>
      </c>
      <c r="V119" s="131">
        <f>SUMIF(BDadosCal!$AF:$AF,Calendário!$F$6&amp;Calendário!$A$117&amp;Calendário!$B119,BDadosCal!W:W)</f>
        <v>79</v>
      </c>
      <c r="W119" s="131">
        <f>SUMIF(BDadosCal!$AF:$AF,Calendário!$F$6&amp;Calendário!$A$117&amp;Calendário!$B119,BDadosCal!X:X)</f>
        <v>84</v>
      </c>
      <c r="X119" s="131">
        <f>SUMIF(BDadosCal!$AF:$AF,Calendário!$F$6&amp;Calendário!$A$117&amp;Calendário!$B119,BDadosCal!Y:Y)</f>
        <v>89</v>
      </c>
      <c r="Y119" s="131">
        <f>SUMIF(BDadosCal!$AF:$AF,Calendário!$F$6&amp;Calendário!$A$117&amp;Calendário!$B119,BDadosCal!Z:Z)</f>
        <v>93</v>
      </c>
      <c r="Z119" s="131">
        <f>SUMIF(BDadosCal!$AF:$AF,Calendário!$F$6&amp;Calendário!$A$117&amp;Calendário!$B119,BDadosCal!AA:AA)</f>
        <v>97</v>
      </c>
      <c r="AA119" s="131">
        <f>SUMIF(BDadosCal!$AF:$AF,Calendário!$F$6&amp;Calendário!$A$117&amp;Calendário!$B119,BDadosCal!AB:AB)</f>
        <v>100</v>
      </c>
      <c r="AB119" s="131">
        <f>SUMIF(BDadosCal!$AF:$AF,Calendário!$F$6&amp;Calendário!$A$117&amp;Calendário!$B119,BDadosCal!AC:AC)</f>
        <v>0</v>
      </c>
      <c r="AC119" s="131">
        <f>SUMIF(BDadosCal!$AF:$AF,Calendário!$F$6&amp;Calendário!$A$117&amp;Calendário!$B119,BDadosCal!AD:AD)</f>
        <v>0</v>
      </c>
      <c r="AE119" s="129"/>
    </row>
    <row r="120" spans="1:64" ht="5.25" customHeight="1">
      <c r="A120" s="125"/>
      <c r="B120" s="126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</row>
    <row r="121" spans="1:64" ht="12.75" customHeight="1">
      <c r="A121" s="119"/>
      <c r="B121" s="120"/>
      <c r="C121" s="499">
        <f>+K121-1</f>
        <v>2008</v>
      </c>
      <c r="D121" s="499"/>
      <c r="E121" s="499"/>
      <c r="F121" s="499"/>
      <c r="G121" s="499"/>
      <c r="H121" s="499"/>
      <c r="I121" s="499"/>
      <c r="J121" s="499"/>
      <c r="K121" s="499">
        <f>+C114</f>
        <v>2009</v>
      </c>
      <c r="L121" s="499"/>
      <c r="M121" s="499"/>
      <c r="N121" s="499"/>
      <c r="O121" s="499"/>
      <c r="P121" s="499"/>
      <c r="Q121" s="499"/>
      <c r="R121" s="499"/>
      <c r="S121" s="499"/>
      <c r="T121" s="499"/>
      <c r="U121" s="499"/>
      <c r="V121" s="499"/>
      <c r="W121" s="499">
        <f>+K121+1</f>
        <v>2010</v>
      </c>
      <c r="X121" s="499"/>
      <c r="Y121" s="499"/>
      <c r="Z121" s="499"/>
      <c r="AA121" s="499"/>
      <c r="AB121" s="499"/>
      <c r="AC121" s="499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</row>
    <row r="122" spans="1:64" ht="12.75" customHeight="1">
      <c r="A122" s="122" t="s">
        <v>61</v>
      </c>
      <c r="B122" s="123"/>
      <c r="C122" s="134" t="s">
        <v>62</v>
      </c>
      <c r="D122" s="134" t="s">
        <v>63</v>
      </c>
      <c r="E122" s="134" t="s">
        <v>64</v>
      </c>
      <c r="F122" s="134" t="s">
        <v>65</v>
      </c>
      <c r="G122" s="134" t="s">
        <v>66</v>
      </c>
      <c r="H122" s="134" t="s">
        <v>67</v>
      </c>
      <c r="I122" s="134" t="s">
        <v>68</v>
      </c>
      <c r="J122" s="134" t="s">
        <v>69</v>
      </c>
      <c r="K122" s="134" t="s">
        <v>70</v>
      </c>
      <c r="L122" s="134" t="s">
        <v>71</v>
      </c>
      <c r="M122" s="134" t="s">
        <v>72</v>
      </c>
      <c r="N122" s="134" t="s">
        <v>73</v>
      </c>
      <c r="O122" s="134" t="s">
        <v>62</v>
      </c>
      <c r="P122" s="134" t="s">
        <v>63</v>
      </c>
      <c r="Q122" s="134" t="s">
        <v>64</v>
      </c>
      <c r="R122" s="134" t="s">
        <v>65</v>
      </c>
      <c r="S122" s="134" t="s">
        <v>66</v>
      </c>
      <c r="T122" s="134" t="s">
        <v>67</v>
      </c>
      <c r="U122" s="134" t="s">
        <v>68</v>
      </c>
      <c r="V122" s="134" t="s">
        <v>69</v>
      </c>
      <c r="W122" s="134" t="s">
        <v>70</v>
      </c>
      <c r="X122" s="134" t="s">
        <v>71</v>
      </c>
      <c r="Y122" s="134" t="s">
        <v>72</v>
      </c>
      <c r="Z122" s="134" t="s">
        <v>73</v>
      </c>
      <c r="AA122" s="134" t="s">
        <v>62</v>
      </c>
      <c r="AB122" s="134" t="s">
        <v>63</v>
      </c>
      <c r="AC122" s="134" t="s">
        <v>64</v>
      </c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</row>
    <row r="123" spans="1:64" ht="5.25" customHeight="1">
      <c r="A123" s="125"/>
      <c r="B123" s="126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</row>
    <row r="124" spans="1:64" ht="12.75" customHeight="1">
      <c r="A124" s="496" t="str">
        <f>RIGHT(C121,2)&amp;"/"&amp;RIGHT(K121,2)</f>
        <v>08/09</v>
      </c>
      <c r="B124" s="127" t="s">
        <v>75</v>
      </c>
      <c r="C124" s="131">
        <f>SUMIF(BDadosCal!$AF:$AF,Calendário!$F$6&amp;Calendário!$A$124&amp;Calendário!$B124,BDadosCal!D:D)</f>
        <v>0</v>
      </c>
      <c r="D124" s="131">
        <f>SUMIF(BDadosCal!$AF:$AF,Calendário!$F$6&amp;Calendário!$A$124&amp;Calendário!$B124,BDadosCal!E:E)</f>
        <v>0</v>
      </c>
      <c r="E124" s="131">
        <f>SUMIF(BDadosCal!$AF:$AF,Calendário!$F$6&amp;Calendário!$A$124&amp;Calendário!$B124,BDadosCal!F:F)</f>
        <v>0</v>
      </c>
      <c r="F124" s="131">
        <f>SUMIF(BDadosCal!$AF:$AF,Calendário!$F$6&amp;Calendário!$A$124&amp;Calendário!$B124,BDadosCal!G:G)</f>
        <v>0</v>
      </c>
      <c r="G124" s="131">
        <f>SUMIF(BDadosCal!$AF:$AF,Calendário!$F$6&amp;Calendário!$A$124&amp;Calendário!$B124,BDadosCal!H:H)</f>
        <v>0</v>
      </c>
      <c r="H124" s="131">
        <f>SUMIF(BDadosCal!$AF:$AF,Calendário!$F$6&amp;Calendário!$A$124&amp;Calendário!$B124,BDadosCal!I:I)</f>
        <v>0</v>
      </c>
      <c r="I124" s="131">
        <f>SUMIF(BDadosCal!$AF:$AF,Calendário!$F$6&amp;Calendário!$A$124&amp;Calendário!$B124,BDadosCal!J:J)</f>
        <v>0</v>
      </c>
      <c r="J124" s="131">
        <f>SUMIF(BDadosCal!$AF:$AF,Calendário!$F$6&amp;Calendário!$A$124&amp;Calendário!$B124,BDadosCal!K:K)</f>
        <v>0</v>
      </c>
      <c r="K124" s="131">
        <f>SUMIF(BDadosCal!$AF:$AF,Calendário!$F$6&amp;Calendário!$A$124&amp;Calendário!$B124,BDadosCal!L:L)</f>
        <v>5.8</v>
      </c>
      <c r="L124" s="131">
        <f>SUMIF(BDadosCal!$AF:$AF,Calendário!$F$6&amp;Calendário!$A$124&amp;Calendário!$B124,BDadosCal!M:M)</f>
        <v>53</v>
      </c>
      <c r="M124" s="131">
        <f>SUMIF(BDadosCal!$AF:$AF,Calendário!$F$6&amp;Calendário!$A$124&amp;Calendário!$B124,BDadosCal!N:N)</f>
        <v>89</v>
      </c>
      <c r="N124" s="131">
        <f>SUMIF(BDadosCal!$AF:$AF,Calendário!$F$6&amp;Calendário!$A$124&amp;Calendário!$B124,BDadosCal!O:O)</f>
        <v>100</v>
      </c>
      <c r="O124" s="131">
        <f>SUMIF(BDadosCal!$AF:$AF,Calendário!$F$6&amp;Calendário!$A$124&amp;Calendário!$B124,BDadosCal!P:P)</f>
        <v>0</v>
      </c>
      <c r="P124" s="131">
        <f>SUMIF(BDadosCal!$AF:$AF,Calendário!$F$6&amp;Calendário!$A$124&amp;Calendário!$B124,BDadosCal!Q:Q)</f>
        <v>0</v>
      </c>
      <c r="Q124" s="131">
        <f>SUMIF(BDadosCal!$AF:$AF,Calendário!$F$6&amp;Calendário!$A$124&amp;Calendário!$B124,BDadosCal!R:R)</f>
        <v>0</v>
      </c>
      <c r="R124" s="131">
        <f>SUMIF(BDadosCal!$AF:$AF,Calendário!$F$6&amp;Calendário!$A$124&amp;Calendário!$B124,BDadosCal!S:S)</f>
        <v>0</v>
      </c>
      <c r="S124" s="131">
        <f>SUMIF(BDadosCal!$AF:$AF,Calendário!$F$6&amp;Calendário!$A$124&amp;Calendário!$B124,BDadosCal!T:T)</f>
        <v>0</v>
      </c>
      <c r="T124" s="131">
        <f>SUMIF(BDadosCal!$AF:$AF,Calendário!$F$6&amp;Calendário!$A$124&amp;Calendário!$B124,BDadosCal!U:U)</f>
        <v>0</v>
      </c>
      <c r="U124" s="131">
        <f>SUMIF(BDadosCal!$AF:$AF,Calendário!$F$6&amp;Calendário!$A$124&amp;Calendário!$B124,BDadosCal!V:V)</f>
        <v>0</v>
      </c>
      <c r="V124" s="131">
        <f>SUMIF(BDadosCal!$AF:$AF,Calendário!$F$6&amp;Calendário!$A$124&amp;Calendário!$B124,BDadosCal!W:W)</f>
        <v>0</v>
      </c>
      <c r="W124" s="131">
        <f>SUMIF(BDadosCal!$AF:$AF,Calendário!$F$6&amp;Calendário!$A$124&amp;Calendário!$B124,BDadosCal!X:X)</f>
        <v>0</v>
      </c>
      <c r="X124" s="131">
        <f>SUMIF(BDadosCal!$AF:$AF,Calendário!$F$6&amp;Calendário!$A$124&amp;Calendário!$B124,BDadosCal!Y:Y)</f>
        <v>0</v>
      </c>
      <c r="Y124" s="131">
        <f>SUMIF(BDadosCal!$AF:$AF,Calendário!$F$6&amp;Calendário!$A$124&amp;Calendário!$B124,BDadosCal!Z:Z)</f>
        <v>0</v>
      </c>
      <c r="Z124" s="131">
        <f>SUMIF(BDadosCal!$AF:$AF,Calendário!$F$6&amp;Calendário!$A$124&amp;Calendário!$B124,BDadosCal!AA:AA)</f>
        <v>0</v>
      </c>
      <c r="AA124" s="131">
        <f>SUMIF(BDadosCal!$AF:$AF,Calendário!$F$6&amp;Calendário!$A$124&amp;Calendário!$B124,BDadosCal!AB:AB)</f>
        <v>0</v>
      </c>
      <c r="AB124" s="131">
        <f>SUMIF(BDadosCal!$AF:$AF,Calendário!$F$6&amp;Calendário!$A$124&amp;Calendário!$B124,BDadosCal!AC:AC)</f>
        <v>0</v>
      </c>
      <c r="AC124" s="131">
        <f>SUMIF(BDadosCal!$AF:$AF,Calendário!$F$6&amp;Calendário!$A$124&amp;Calendário!$B124,BDadosCal!AD:AD)</f>
        <v>0</v>
      </c>
    </row>
    <row r="125" spans="1:64" ht="12.75" customHeight="1">
      <c r="A125" s="496"/>
      <c r="B125" s="127" t="s">
        <v>76</v>
      </c>
      <c r="C125" s="131">
        <f>SUMIF(BDadosCal!$AF:$AF,Calendário!$F$6&amp;Calendário!$A$124&amp;Calendário!$B125,BDadosCal!D:D)</f>
        <v>0</v>
      </c>
      <c r="D125" s="131">
        <f>SUMIF(BDadosCal!$AF:$AF,Calendário!$F$6&amp;Calendário!$A$124&amp;Calendário!$B125,BDadosCal!E:E)</f>
        <v>0</v>
      </c>
      <c r="E125" s="131">
        <f>SUMIF(BDadosCal!$AF:$AF,Calendário!$F$6&amp;Calendário!$A$124&amp;Calendário!$B125,BDadosCal!F:F)</f>
        <v>0</v>
      </c>
      <c r="F125" s="131">
        <f>SUMIF(BDadosCal!$AF:$AF,Calendário!$F$6&amp;Calendário!$A$124&amp;Calendário!$B125,BDadosCal!G:G)</f>
        <v>0</v>
      </c>
      <c r="G125" s="131">
        <f>SUMIF(BDadosCal!$AF:$AF,Calendário!$F$6&amp;Calendário!$A$124&amp;Calendário!$B125,BDadosCal!H:H)</f>
        <v>0</v>
      </c>
      <c r="H125" s="131">
        <f>SUMIF(BDadosCal!$AF:$AF,Calendário!$F$6&amp;Calendário!$A$124&amp;Calendário!$B125,BDadosCal!I:I)</f>
        <v>0</v>
      </c>
      <c r="I125" s="131">
        <f>SUMIF(BDadosCal!$AF:$AF,Calendário!$F$6&amp;Calendário!$A$124&amp;Calendário!$B125,BDadosCal!J:J)</f>
        <v>0</v>
      </c>
      <c r="J125" s="131">
        <f>SUMIF(BDadosCal!$AF:$AF,Calendário!$F$6&amp;Calendário!$A$124&amp;Calendário!$B125,BDadosCal!K:K)</f>
        <v>0</v>
      </c>
      <c r="K125" s="131">
        <f>SUMIF(BDadosCal!$AF:$AF,Calendário!$F$6&amp;Calendário!$A$124&amp;Calendário!$B125,BDadosCal!L:L)</f>
        <v>0</v>
      </c>
      <c r="L125" s="131">
        <f>SUMIF(BDadosCal!$AF:$AF,Calendário!$F$6&amp;Calendário!$A$124&amp;Calendário!$B125,BDadosCal!M:M)</f>
        <v>0</v>
      </c>
      <c r="M125" s="131">
        <f>SUMIF(BDadosCal!$AF:$AF,Calendário!$F$6&amp;Calendário!$A$124&amp;Calendário!$B125,BDadosCal!N:N)</f>
        <v>0</v>
      </c>
      <c r="N125" s="131">
        <f>SUMIF(BDadosCal!$AF:$AF,Calendário!$F$6&amp;Calendário!$A$124&amp;Calendário!$B125,BDadosCal!O:O)</f>
        <v>0</v>
      </c>
      <c r="O125" s="131">
        <f>SUMIF(BDadosCal!$AF:$AF,Calendário!$F$6&amp;Calendário!$A$124&amp;Calendário!$B125,BDadosCal!P:P)</f>
        <v>2</v>
      </c>
      <c r="P125" s="131">
        <f>SUMIF(BDadosCal!$AF:$AF,Calendário!$F$6&amp;Calendário!$A$124&amp;Calendário!$B125,BDadosCal!Q:Q)</f>
        <v>8</v>
      </c>
      <c r="Q125" s="131">
        <f>SUMIF(BDadosCal!$AF:$AF,Calendário!$F$6&amp;Calendário!$A$124&amp;Calendário!$B125,BDadosCal!R:R)</f>
        <v>29</v>
      </c>
      <c r="R125" s="131">
        <f>SUMIF(BDadosCal!$AF:$AF,Calendário!$F$6&amp;Calendário!$A$124&amp;Calendário!$B125,BDadosCal!S:S)</f>
        <v>75</v>
      </c>
      <c r="S125" s="131">
        <f>SUMIF(BDadosCal!$AF:$AF,Calendário!$F$6&amp;Calendário!$A$124&amp;Calendário!$B125,BDadosCal!T:T)</f>
        <v>95.6</v>
      </c>
      <c r="T125" s="131">
        <f>SUMIF(BDadosCal!$AF:$AF,Calendário!$F$6&amp;Calendário!$A$124&amp;Calendário!$B125,BDadosCal!U:U)</f>
        <v>100</v>
      </c>
      <c r="U125" s="131">
        <f>SUMIF(BDadosCal!$AF:$AF,Calendário!$F$6&amp;Calendário!$A$124&amp;Calendário!$B125,BDadosCal!V:V)</f>
        <v>0</v>
      </c>
      <c r="V125" s="131">
        <f>SUMIF(BDadosCal!$AF:$AF,Calendário!$F$6&amp;Calendário!$A$124&amp;Calendário!$B125,BDadosCal!W:W)</f>
        <v>0</v>
      </c>
      <c r="W125" s="131">
        <f>SUMIF(BDadosCal!$AF:$AF,Calendário!$F$6&amp;Calendário!$A$124&amp;Calendário!$B125,BDadosCal!X:X)</f>
        <v>0</v>
      </c>
      <c r="X125" s="131">
        <f>SUMIF(BDadosCal!$AF:$AF,Calendário!$F$6&amp;Calendário!$A$124&amp;Calendário!$B125,BDadosCal!Y:Y)</f>
        <v>0</v>
      </c>
      <c r="Y125" s="131">
        <f>SUMIF(BDadosCal!$AF:$AF,Calendário!$F$6&amp;Calendário!$A$124&amp;Calendário!$B125,BDadosCal!Z:Z)</f>
        <v>0</v>
      </c>
      <c r="Z125" s="131">
        <f>SUMIF(BDadosCal!$AF:$AF,Calendário!$F$6&amp;Calendário!$A$124&amp;Calendário!$B125,BDadosCal!AA:AA)</f>
        <v>0</v>
      </c>
      <c r="AA125" s="131">
        <f>SUMIF(BDadosCal!$AF:$AF,Calendário!$F$6&amp;Calendário!$A$124&amp;Calendário!$B125,BDadosCal!AB:AB)</f>
        <v>0</v>
      </c>
      <c r="AB125" s="131">
        <f>SUMIF(BDadosCal!$AF:$AF,Calendário!$F$6&amp;Calendário!$A$124&amp;Calendário!$B125,BDadosCal!AC:AC)</f>
        <v>0</v>
      </c>
      <c r="AC125" s="131">
        <f>SUMIF(BDadosCal!$AF:$AF,Calendário!$F$6&amp;Calendário!$A$124&amp;Calendário!$B125,BDadosCal!AD:AD)</f>
        <v>0</v>
      </c>
    </row>
    <row r="126" spans="1:64" ht="12.75" customHeight="1">
      <c r="A126" s="496"/>
      <c r="B126" s="127" t="s">
        <v>77</v>
      </c>
      <c r="C126" s="131">
        <f>SUMIF(BDadosCal!$AF:$AF,Calendário!$F$6&amp;Calendário!$A$124&amp;Calendário!$B126,BDadosCal!D:D)</f>
        <v>0</v>
      </c>
      <c r="D126" s="131">
        <f>SUMIF(BDadosCal!$AF:$AF,Calendário!$F$6&amp;Calendário!$A$124&amp;Calendário!$B126,BDadosCal!E:E)</f>
        <v>0</v>
      </c>
      <c r="E126" s="131">
        <f>SUMIF(BDadosCal!$AF:$AF,Calendário!$F$6&amp;Calendário!$A$124&amp;Calendário!$B126,BDadosCal!F:F)</f>
        <v>0</v>
      </c>
      <c r="F126" s="131">
        <f>SUMIF(BDadosCal!$AF:$AF,Calendário!$F$6&amp;Calendário!$A$124&amp;Calendário!$B126,BDadosCal!G:G)</f>
        <v>0</v>
      </c>
      <c r="G126" s="131">
        <f>SUMIF(BDadosCal!$AF:$AF,Calendário!$F$6&amp;Calendário!$A$124&amp;Calendário!$B126,BDadosCal!H:H)</f>
        <v>0</v>
      </c>
      <c r="H126" s="131">
        <f>SUMIF(BDadosCal!$AF:$AF,Calendário!$F$6&amp;Calendário!$A$124&amp;Calendário!$B126,BDadosCal!I:I)</f>
        <v>0</v>
      </c>
      <c r="I126" s="131">
        <f>SUMIF(BDadosCal!$AF:$AF,Calendário!$F$6&amp;Calendário!$A$124&amp;Calendário!$B126,BDadosCal!J:J)</f>
        <v>0</v>
      </c>
      <c r="J126" s="131">
        <f>SUMIF(BDadosCal!$AF:$AF,Calendário!$F$6&amp;Calendário!$A$124&amp;Calendário!$B126,BDadosCal!K:K)</f>
        <v>0</v>
      </c>
      <c r="K126" s="131">
        <f>SUMIF(BDadosCal!$AF:$AF,Calendário!$F$6&amp;Calendário!$A$124&amp;Calendário!$B126,BDadosCal!L:L)</f>
        <v>0</v>
      </c>
      <c r="L126" s="131">
        <f>SUMIF(BDadosCal!$AF:$AF,Calendário!$F$6&amp;Calendário!$A$124&amp;Calendário!$B126,BDadosCal!M:M)</f>
        <v>0</v>
      </c>
      <c r="M126" s="131">
        <f>SUMIF(BDadosCal!$AF:$AF,Calendário!$F$6&amp;Calendário!$A$124&amp;Calendário!$B126,BDadosCal!N:N)</f>
        <v>0</v>
      </c>
      <c r="N126" s="131">
        <f>SUMIF(BDadosCal!$AF:$AF,Calendário!$F$6&amp;Calendário!$A$124&amp;Calendário!$B126,BDadosCal!O:O)</f>
        <v>0</v>
      </c>
      <c r="O126" s="131">
        <f>SUMIF(BDadosCal!$AF:$AF,Calendário!$F$6&amp;Calendário!$A$124&amp;Calendário!$B126,BDadosCal!P:P)</f>
        <v>0</v>
      </c>
      <c r="P126" s="131">
        <f>SUMIF(BDadosCal!$AF:$AF,Calendário!$F$6&amp;Calendário!$A$124&amp;Calendário!$B126,BDadosCal!Q:Q)</f>
        <v>2</v>
      </c>
      <c r="Q126" s="131">
        <f>SUMIF(BDadosCal!$AF:$AF,Calendário!$F$6&amp;Calendário!$A$124&amp;Calendário!$B126,BDadosCal!R:R)</f>
        <v>8</v>
      </c>
      <c r="R126" s="131">
        <f>SUMIF(BDadosCal!$AF:$AF,Calendário!$F$6&amp;Calendário!$A$124&amp;Calendário!$B126,BDadosCal!S:S)</f>
        <v>16</v>
      </c>
      <c r="S126" s="131">
        <f>SUMIF(BDadosCal!$AF:$AF,Calendário!$F$6&amp;Calendário!$A$124&amp;Calendário!$B126,BDadosCal!T:T)</f>
        <v>44.3</v>
      </c>
      <c r="T126" s="131">
        <f>SUMIF(BDadosCal!$AF:$AF,Calendário!$F$6&amp;Calendário!$A$124&amp;Calendário!$B126,BDadosCal!U:U)</f>
        <v>57</v>
      </c>
      <c r="U126" s="131">
        <f>SUMIF(BDadosCal!$AF:$AF,Calendário!$F$6&amp;Calendário!$A$124&amp;Calendário!$B126,BDadosCal!V:V)</f>
        <v>76</v>
      </c>
      <c r="V126" s="131">
        <f>SUMIF(BDadosCal!$AF:$AF,Calendário!$F$6&amp;Calendário!$A$124&amp;Calendário!$B126,BDadosCal!W:W)</f>
        <v>76</v>
      </c>
      <c r="W126" s="131">
        <f>SUMIF(BDadosCal!$AF:$AF,Calendário!$F$6&amp;Calendário!$A$124&amp;Calendário!$B126,BDadosCal!X:X)</f>
        <v>79</v>
      </c>
      <c r="X126" s="131">
        <f>SUMIF(BDadosCal!$AF:$AF,Calendário!$F$6&amp;Calendário!$A$124&amp;Calendário!$B126,BDadosCal!Y:Y)</f>
        <v>83</v>
      </c>
      <c r="Y126" s="131">
        <f>SUMIF(BDadosCal!$AF:$AF,Calendário!$F$6&amp;Calendário!$A$124&amp;Calendário!$B126,BDadosCal!Z:Z)</f>
        <v>88</v>
      </c>
      <c r="Z126" s="131">
        <f>SUMIF(BDadosCal!$AF:$AF,Calendário!$F$6&amp;Calendário!$A$124&amp;Calendário!$B126,BDadosCal!AA:AA)</f>
        <v>91</v>
      </c>
      <c r="AA126" s="131">
        <f>SUMIF(BDadosCal!$AF:$AF,Calendário!$F$6&amp;Calendário!$A$124&amp;Calendário!$B126,BDadosCal!AB:AB)</f>
        <v>95</v>
      </c>
      <c r="AB126" s="131">
        <f>SUMIF(BDadosCal!$AF:$AF,Calendário!$F$6&amp;Calendário!$A$124&amp;Calendário!$B126,BDadosCal!AC:AC)</f>
        <v>98</v>
      </c>
      <c r="AC126" s="131">
        <f>SUMIF(BDadosCal!$AF:$AF,Calendário!$F$6&amp;Calendário!$A$124&amp;Calendário!$B126,BDadosCal!AD:AD)</f>
        <v>99</v>
      </c>
    </row>
    <row r="127" spans="1:64" ht="5.25" customHeight="1">
      <c r="A127" s="125"/>
      <c r="B127" s="126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</row>
    <row r="128" spans="1:64" ht="12.75" customHeight="1">
      <c r="A128" s="119"/>
      <c r="B128" s="119"/>
      <c r="C128" s="499">
        <f>+K128-1</f>
        <v>2007</v>
      </c>
      <c r="D128" s="499"/>
      <c r="E128" s="499"/>
      <c r="F128" s="499"/>
      <c r="G128" s="499"/>
      <c r="H128" s="499"/>
      <c r="I128" s="499"/>
      <c r="J128" s="499"/>
      <c r="K128" s="499">
        <f>+C121</f>
        <v>2008</v>
      </c>
      <c r="L128" s="499"/>
      <c r="M128" s="499"/>
      <c r="N128" s="499"/>
      <c r="O128" s="499"/>
      <c r="P128" s="499"/>
      <c r="Q128" s="499"/>
      <c r="R128" s="499"/>
      <c r="S128" s="499"/>
      <c r="T128" s="499"/>
      <c r="U128" s="499"/>
      <c r="V128" s="499"/>
      <c r="W128" s="499">
        <f>+K128+1</f>
        <v>2009</v>
      </c>
      <c r="X128" s="499"/>
      <c r="Y128" s="499"/>
      <c r="Z128" s="499"/>
      <c r="AA128" s="499"/>
      <c r="AB128" s="499"/>
      <c r="AC128" s="499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</row>
    <row r="129" spans="1:64" ht="12.75" customHeight="1">
      <c r="A129" s="122" t="s">
        <v>61</v>
      </c>
      <c r="B129" s="121"/>
      <c r="C129" s="134" t="s">
        <v>62</v>
      </c>
      <c r="D129" s="134" t="s">
        <v>63</v>
      </c>
      <c r="E129" s="134" t="s">
        <v>64</v>
      </c>
      <c r="F129" s="134" t="s">
        <v>65</v>
      </c>
      <c r="G129" s="134" t="s">
        <v>66</v>
      </c>
      <c r="H129" s="134" t="s">
        <v>67</v>
      </c>
      <c r="I129" s="134" t="s">
        <v>68</v>
      </c>
      <c r="J129" s="134" t="s">
        <v>69</v>
      </c>
      <c r="K129" s="134" t="s">
        <v>70</v>
      </c>
      <c r="L129" s="134" t="s">
        <v>71</v>
      </c>
      <c r="M129" s="134" t="s">
        <v>72</v>
      </c>
      <c r="N129" s="134" t="s">
        <v>73</v>
      </c>
      <c r="O129" s="134" t="s">
        <v>62</v>
      </c>
      <c r="P129" s="134" t="s">
        <v>63</v>
      </c>
      <c r="Q129" s="134" t="s">
        <v>64</v>
      </c>
      <c r="R129" s="134" t="s">
        <v>65</v>
      </c>
      <c r="S129" s="134" t="s">
        <v>66</v>
      </c>
      <c r="T129" s="134" t="s">
        <v>67</v>
      </c>
      <c r="U129" s="134" t="s">
        <v>68</v>
      </c>
      <c r="V129" s="134" t="s">
        <v>69</v>
      </c>
      <c r="W129" s="134" t="s">
        <v>70</v>
      </c>
      <c r="X129" s="134" t="s">
        <v>71</v>
      </c>
      <c r="Y129" s="134" t="s">
        <v>72</v>
      </c>
      <c r="Z129" s="134" t="s">
        <v>73</v>
      </c>
      <c r="AA129" s="134" t="s">
        <v>62</v>
      </c>
      <c r="AB129" s="134" t="s">
        <v>63</v>
      </c>
      <c r="AC129" s="134" t="s">
        <v>64</v>
      </c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</row>
    <row r="130" spans="1:64" ht="12.75" customHeight="1">
      <c r="A130" s="125"/>
      <c r="B130" s="126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</row>
    <row r="131" spans="1:64" ht="12.75" customHeight="1">
      <c r="A131" s="496" t="str">
        <f>RIGHT(C128,2)&amp;"/"&amp;RIGHT(K128,2)</f>
        <v>07/08</v>
      </c>
      <c r="B131" s="127" t="s">
        <v>75</v>
      </c>
      <c r="C131" s="131">
        <f>SUMIF(BDadosCal!$AF:$AF,Calendário!$F$6&amp;Calendário!$A$131&amp;Calendário!$B131,BDadosCal!D:D)</f>
        <v>0</v>
      </c>
      <c r="D131" s="131">
        <f>SUMIF(BDadosCal!$AF:$AF,Calendário!$F$6&amp;Calendário!$A$131&amp;Calendário!$B131,BDadosCal!E:E)</f>
        <v>0</v>
      </c>
      <c r="E131" s="131">
        <f>SUMIF(BDadosCal!$AF:$AF,Calendário!$F$6&amp;Calendário!$A$131&amp;Calendário!$B131,BDadosCal!F:F)</f>
        <v>0</v>
      </c>
      <c r="F131" s="131">
        <f>SUMIF(BDadosCal!$AF:$AF,Calendário!$F$6&amp;Calendário!$A$131&amp;Calendário!$B131,BDadosCal!G:G)</f>
        <v>0</v>
      </c>
      <c r="G131" s="131">
        <f>SUMIF(BDadosCal!$AF:$AF,Calendário!$F$6&amp;Calendário!$A$131&amp;Calendário!$B131,BDadosCal!H:H)</f>
        <v>0</v>
      </c>
      <c r="H131" s="131">
        <f>SUMIF(BDadosCal!$AF:$AF,Calendário!$F$6&amp;Calendário!$A$131&amp;Calendário!$B131,BDadosCal!I:I)</f>
        <v>0</v>
      </c>
      <c r="I131" s="131">
        <f>SUMIF(BDadosCal!$AF:$AF,Calendário!$F$6&amp;Calendário!$A$131&amp;Calendário!$B131,BDadosCal!J:J)</f>
        <v>0</v>
      </c>
      <c r="J131" s="131">
        <f>SUMIF(BDadosCal!$AF:$AF,Calendário!$F$6&amp;Calendário!$A$131&amp;Calendário!$B131,BDadosCal!K:K)</f>
        <v>0</v>
      </c>
      <c r="K131" s="131">
        <f>SUMIF(BDadosCal!$AF:$AF,Calendário!$F$6&amp;Calendário!$A$131&amp;Calendário!$B131,BDadosCal!L:L)</f>
        <v>4</v>
      </c>
      <c r="L131" s="131">
        <f>SUMIF(BDadosCal!$AF:$AF,Calendário!$F$6&amp;Calendário!$A$131&amp;Calendário!$B131,BDadosCal!M:M)</f>
        <v>26</v>
      </c>
      <c r="M131" s="131">
        <f>SUMIF(BDadosCal!$AF:$AF,Calendário!$F$6&amp;Calendário!$A$131&amp;Calendário!$B131,BDadosCal!N:N)</f>
        <v>78.599999999999994</v>
      </c>
      <c r="N131" s="131">
        <f>SUMIF(BDadosCal!$AF:$AF,Calendário!$F$6&amp;Calendário!$A$131&amp;Calendário!$B131,BDadosCal!O:O)</f>
        <v>99</v>
      </c>
      <c r="O131" s="131">
        <f>SUMIF(BDadosCal!$AF:$AF,Calendário!$F$6&amp;Calendário!$A$131&amp;Calendário!$B131,BDadosCal!P:P)</f>
        <v>100</v>
      </c>
      <c r="P131" s="131">
        <f>SUMIF(BDadosCal!$AF:$AF,Calendário!$F$6&amp;Calendário!$A$131&amp;Calendário!$B131,BDadosCal!Q:Q)</f>
        <v>0</v>
      </c>
      <c r="Q131" s="131">
        <f>SUMIF(BDadosCal!$AF:$AF,Calendário!$F$6&amp;Calendário!$A$131&amp;Calendário!$B131,BDadosCal!R:R)</f>
        <v>0</v>
      </c>
      <c r="R131" s="131">
        <f>SUMIF(BDadosCal!$AF:$AF,Calendário!$F$6&amp;Calendário!$A$131&amp;Calendário!$B131,BDadosCal!S:S)</f>
        <v>0</v>
      </c>
      <c r="S131" s="131">
        <f>SUMIF(BDadosCal!$AF:$AF,Calendário!$F$6&amp;Calendário!$A$131&amp;Calendário!$B131,BDadosCal!T:T)</f>
        <v>0</v>
      </c>
      <c r="T131" s="131">
        <f>SUMIF(BDadosCal!$AF:$AF,Calendário!$F$6&amp;Calendário!$A$131&amp;Calendário!$B131,BDadosCal!U:U)</f>
        <v>0</v>
      </c>
      <c r="U131" s="131">
        <f>SUMIF(BDadosCal!$AF:$AF,Calendário!$F$6&amp;Calendário!$A$131&amp;Calendário!$B131,BDadosCal!V:V)</f>
        <v>0</v>
      </c>
      <c r="V131" s="131">
        <f>SUMIF(BDadosCal!$AF:$AF,Calendário!$F$6&amp;Calendário!$A$131&amp;Calendário!$B131,BDadosCal!W:W)</f>
        <v>0</v>
      </c>
      <c r="W131" s="131">
        <f>SUMIF(BDadosCal!$AF:$AF,Calendário!$F$6&amp;Calendário!$A$131&amp;Calendário!$B131,BDadosCal!X:X)</f>
        <v>0</v>
      </c>
      <c r="X131" s="131">
        <f>SUMIF(BDadosCal!$AF:$AF,Calendário!$F$6&amp;Calendário!$A$131&amp;Calendário!$B131,BDadosCal!Y:Y)</f>
        <v>0</v>
      </c>
      <c r="Y131" s="131">
        <f>SUMIF(BDadosCal!$AF:$AF,Calendário!$F$6&amp;Calendário!$A$131&amp;Calendário!$B131,BDadosCal!Z:Z)</f>
        <v>0</v>
      </c>
      <c r="Z131" s="131">
        <f>SUMIF(BDadosCal!$AF:$AF,Calendário!$F$6&amp;Calendário!$A$131&amp;Calendário!$B131,BDadosCal!AA:AA)</f>
        <v>0</v>
      </c>
      <c r="AA131" s="131">
        <f>SUMIF(BDadosCal!$AF:$AF,Calendário!$F$6&amp;Calendário!$A$131&amp;Calendário!$B131,BDadosCal!AB:AB)</f>
        <v>0</v>
      </c>
      <c r="AB131" s="131">
        <f>SUMIF(BDadosCal!$AF:$AF,Calendário!$F$6&amp;Calendário!$A$131&amp;Calendário!$B131,BDadosCal!AC:AC)</f>
        <v>0</v>
      </c>
      <c r="AC131" s="131">
        <f>SUMIF(BDadosCal!$AF:$AF,Calendário!$F$6&amp;Calendário!$A$131&amp;Calendário!$B131,BDadosCal!AD:AD)</f>
        <v>0</v>
      </c>
    </row>
    <row r="132" spans="1:64" ht="12.75" customHeight="1">
      <c r="A132" s="496"/>
      <c r="B132" s="127" t="s">
        <v>76</v>
      </c>
      <c r="C132" s="131">
        <f>SUMIF(BDadosCal!$AF:$AF,Calendário!$F$6&amp;Calendário!$A$131&amp;Calendário!$B132,BDadosCal!D:D)</f>
        <v>0</v>
      </c>
      <c r="D132" s="131">
        <f>SUMIF(BDadosCal!$AF:$AF,Calendário!$F$6&amp;Calendário!$A$131&amp;Calendário!$B132,BDadosCal!E:E)</f>
        <v>0</v>
      </c>
      <c r="E132" s="131">
        <f>SUMIF(BDadosCal!$AF:$AF,Calendário!$F$6&amp;Calendário!$A$131&amp;Calendário!$B132,BDadosCal!F:F)</f>
        <v>0</v>
      </c>
      <c r="F132" s="131">
        <f>SUMIF(BDadosCal!$AF:$AF,Calendário!$F$6&amp;Calendário!$A$131&amp;Calendário!$B132,BDadosCal!G:G)</f>
        <v>0</v>
      </c>
      <c r="G132" s="131">
        <f>SUMIF(BDadosCal!$AF:$AF,Calendário!$F$6&amp;Calendário!$A$131&amp;Calendário!$B132,BDadosCal!H:H)</f>
        <v>0</v>
      </c>
      <c r="H132" s="131">
        <f>SUMIF(BDadosCal!$AF:$AF,Calendário!$F$6&amp;Calendário!$A$131&amp;Calendário!$B132,BDadosCal!I:I)</f>
        <v>0</v>
      </c>
      <c r="I132" s="131">
        <f>SUMIF(BDadosCal!$AF:$AF,Calendário!$F$6&amp;Calendário!$A$131&amp;Calendário!$B132,BDadosCal!J:J)</f>
        <v>0</v>
      </c>
      <c r="J132" s="131">
        <f>SUMIF(BDadosCal!$AF:$AF,Calendário!$F$6&amp;Calendário!$A$131&amp;Calendário!$B132,BDadosCal!K:K)</f>
        <v>0</v>
      </c>
      <c r="K132" s="131">
        <f>SUMIF(BDadosCal!$AF:$AF,Calendário!$F$6&amp;Calendário!$A$131&amp;Calendário!$B132,BDadosCal!L:L)</f>
        <v>0</v>
      </c>
      <c r="L132" s="131">
        <f>SUMIF(BDadosCal!$AF:$AF,Calendário!$F$6&amp;Calendário!$A$131&amp;Calendário!$B132,BDadosCal!M:M)</f>
        <v>0</v>
      </c>
      <c r="M132" s="131">
        <f>SUMIF(BDadosCal!$AF:$AF,Calendário!$F$6&amp;Calendário!$A$131&amp;Calendário!$B132,BDadosCal!N:N)</f>
        <v>0</v>
      </c>
      <c r="N132" s="131">
        <f>SUMIF(BDadosCal!$AF:$AF,Calendário!$F$6&amp;Calendário!$A$131&amp;Calendário!$B132,BDadosCal!O:O)</f>
        <v>0</v>
      </c>
      <c r="O132" s="131">
        <f>SUMIF(BDadosCal!$AF:$AF,Calendário!$F$6&amp;Calendário!$A$131&amp;Calendário!$B132,BDadosCal!P:P)</f>
        <v>2</v>
      </c>
      <c r="P132" s="131">
        <f>SUMIF(BDadosCal!$AF:$AF,Calendário!$F$6&amp;Calendário!$A$131&amp;Calendário!$B132,BDadosCal!Q:Q)</f>
        <v>5</v>
      </c>
      <c r="Q132" s="131">
        <f>SUMIF(BDadosCal!$AF:$AF,Calendário!$F$6&amp;Calendário!$A$131&amp;Calendário!$B132,BDadosCal!R:R)</f>
        <v>13</v>
      </c>
      <c r="R132" s="131">
        <f>SUMIF(BDadosCal!$AF:$AF,Calendário!$F$6&amp;Calendário!$A$131&amp;Calendário!$B132,BDadosCal!S:S)</f>
        <v>71</v>
      </c>
      <c r="S132" s="131">
        <f>SUMIF(BDadosCal!$AF:$AF,Calendário!$F$6&amp;Calendário!$A$131&amp;Calendário!$B132,BDadosCal!T:T)</f>
        <v>96</v>
      </c>
      <c r="T132" s="131">
        <f>SUMIF(BDadosCal!$AF:$AF,Calendário!$F$6&amp;Calendário!$A$131&amp;Calendário!$B132,BDadosCal!U:U)</f>
        <v>100</v>
      </c>
      <c r="U132" s="131">
        <f>SUMIF(BDadosCal!$AF:$AF,Calendário!$F$6&amp;Calendário!$A$131&amp;Calendário!$B132,BDadosCal!V:V)</f>
        <v>0</v>
      </c>
      <c r="V132" s="131">
        <f>SUMIF(BDadosCal!$AF:$AF,Calendário!$F$6&amp;Calendário!$A$131&amp;Calendário!$B132,BDadosCal!W:W)</f>
        <v>0</v>
      </c>
      <c r="W132" s="131">
        <f>SUMIF(BDadosCal!$AF:$AF,Calendário!$F$6&amp;Calendário!$A$131&amp;Calendário!$B132,BDadosCal!X:X)</f>
        <v>0</v>
      </c>
      <c r="X132" s="131">
        <f>SUMIF(BDadosCal!$AF:$AF,Calendário!$F$6&amp;Calendário!$A$131&amp;Calendário!$B132,BDadosCal!Y:Y)</f>
        <v>0</v>
      </c>
      <c r="Y132" s="131">
        <f>SUMIF(BDadosCal!$AF:$AF,Calendário!$F$6&amp;Calendário!$A$131&amp;Calendário!$B132,BDadosCal!Z:Z)</f>
        <v>0</v>
      </c>
      <c r="Z132" s="131">
        <f>SUMIF(BDadosCal!$AF:$AF,Calendário!$F$6&amp;Calendário!$A$131&amp;Calendário!$B132,BDadosCal!AA:AA)</f>
        <v>0</v>
      </c>
      <c r="AA132" s="131">
        <f>SUMIF(BDadosCal!$AF:$AF,Calendário!$F$6&amp;Calendário!$A$131&amp;Calendário!$B132,BDadosCal!AB:AB)</f>
        <v>0</v>
      </c>
      <c r="AB132" s="131">
        <f>SUMIF(BDadosCal!$AF:$AF,Calendário!$F$6&amp;Calendário!$A$131&amp;Calendário!$B132,BDadosCal!AC:AC)</f>
        <v>0</v>
      </c>
      <c r="AC132" s="131">
        <f>SUMIF(BDadosCal!$AF:$AF,Calendário!$F$6&amp;Calendário!$A$131&amp;Calendário!$B132,BDadosCal!AD:AD)</f>
        <v>0</v>
      </c>
    </row>
    <row r="133" spans="1:64" ht="12.75" customHeight="1">
      <c r="A133" s="496"/>
      <c r="B133" s="127" t="s">
        <v>77</v>
      </c>
      <c r="C133" s="131">
        <f>SUMIF(BDadosCal!$AF:$AF,Calendário!$F$6&amp;Calendário!$A$131&amp;Calendário!$B133,BDadosCal!D:D)</f>
        <v>0</v>
      </c>
      <c r="D133" s="131">
        <f>SUMIF(BDadosCal!$AF:$AF,Calendário!$F$6&amp;Calendário!$A$131&amp;Calendário!$B133,BDadosCal!E:E)</f>
        <v>0</v>
      </c>
      <c r="E133" s="131">
        <f>SUMIF(BDadosCal!$AF:$AF,Calendário!$F$6&amp;Calendário!$A$131&amp;Calendário!$B133,BDadosCal!F:F)</f>
        <v>0</v>
      </c>
      <c r="F133" s="131">
        <f>SUMIF(BDadosCal!$AF:$AF,Calendário!$F$6&amp;Calendário!$A$131&amp;Calendário!$B133,BDadosCal!G:G)</f>
        <v>0</v>
      </c>
      <c r="G133" s="131">
        <f>SUMIF(BDadosCal!$AF:$AF,Calendário!$F$6&amp;Calendário!$A$131&amp;Calendário!$B133,BDadosCal!H:H)</f>
        <v>0</v>
      </c>
      <c r="H133" s="131">
        <f>SUMIF(BDadosCal!$AF:$AF,Calendário!$F$6&amp;Calendário!$A$131&amp;Calendário!$B133,BDadosCal!I:I)</f>
        <v>0</v>
      </c>
      <c r="I133" s="131">
        <f>SUMIF(BDadosCal!$AF:$AF,Calendário!$F$6&amp;Calendário!$A$131&amp;Calendário!$B133,BDadosCal!J:J)</f>
        <v>0</v>
      </c>
      <c r="J133" s="131">
        <f>SUMIF(BDadosCal!$AF:$AF,Calendário!$F$6&amp;Calendário!$A$131&amp;Calendário!$B133,BDadosCal!K:K)</f>
        <v>0</v>
      </c>
      <c r="K133" s="131">
        <f>SUMIF(BDadosCal!$AF:$AF,Calendário!$F$6&amp;Calendário!$A$131&amp;Calendário!$B133,BDadosCal!L:L)</f>
        <v>0</v>
      </c>
      <c r="L133" s="131">
        <f>SUMIF(BDadosCal!$AF:$AF,Calendário!$F$6&amp;Calendário!$A$131&amp;Calendário!$B133,BDadosCal!M:M)</f>
        <v>0</v>
      </c>
      <c r="M133" s="131">
        <f>SUMIF(BDadosCal!$AF:$AF,Calendário!$F$6&amp;Calendário!$A$131&amp;Calendário!$B133,BDadosCal!N:N)</f>
        <v>0</v>
      </c>
      <c r="N133" s="131">
        <f>SUMIF(BDadosCal!$AF:$AF,Calendário!$F$6&amp;Calendário!$A$131&amp;Calendário!$B133,BDadosCal!O:O)</f>
        <v>0</v>
      </c>
      <c r="O133" s="131">
        <f>SUMIF(BDadosCal!$AF:$AF,Calendário!$F$6&amp;Calendário!$A$131&amp;Calendário!$B133,BDadosCal!P:P)</f>
        <v>1</v>
      </c>
      <c r="P133" s="131">
        <f>SUMIF(BDadosCal!$AF:$AF,Calendário!$F$6&amp;Calendário!$A$131&amp;Calendário!$B133,BDadosCal!Q:Q)</f>
        <v>2</v>
      </c>
      <c r="Q133" s="131">
        <f>SUMIF(BDadosCal!$AF:$AF,Calendário!$F$6&amp;Calendário!$A$131&amp;Calendário!$B133,BDadosCal!R:R)</f>
        <v>6</v>
      </c>
      <c r="R133" s="131">
        <f>SUMIF(BDadosCal!$AF:$AF,Calendário!$F$6&amp;Calendário!$A$131&amp;Calendário!$B133,BDadosCal!S:S)</f>
        <v>18</v>
      </c>
      <c r="S133" s="131">
        <f>SUMIF(BDadosCal!$AF:$AF,Calendário!$F$6&amp;Calendário!$A$131&amp;Calendário!$B133,BDadosCal!T:T)</f>
        <v>34</v>
      </c>
      <c r="T133" s="131">
        <f>SUMIF(BDadosCal!$AF:$AF,Calendário!$F$6&amp;Calendário!$A$131&amp;Calendário!$B133,BDadosCal!U:U)</f>
        <v>52</v>
      </c>
      <c r="U133" s="131">
        <f>SUMIF(BDadosCal!$AF:$AF,Calendário!$F$6&amp;Calendário!$A$131&amp;Calendário!$B133,BDadosCal!V:V)</f>
        <v>67</v>
      </c>
      <c r="V133" s="131">
        <f>SUMIF(BDadosCal!$AF:$AF,Calendário!$F$6&amp;Calendário!$A$131&amp;Calendário!$B133,BDadosCal!W:W)</f>
        <v>64</v>
      </c>
      <c r="W133" s="131">
        <f>SUMIF(BDadosCal!$AF:$AF,Calendário!$F$6&amp;Calendário!$A$131&amp;Calendário!$B133,BDadosCal!X:X)</f>
        <v>75.400000000000006</v>
      </c>
      <c r="X133" s="131">
        <f>SUMIF(BDadosCal!$AF:$AF,Calendário!$F$6&amp;Calendário!$A$131&amp;Calendário!$B133,BDadosCal!Y:Y)</f>
        <v>87</v>
      </c>
      <c r="Y133" s="131">
        <f>SUMIF(BDadosCal!$AF:$AF,Calendário!$F$6&amp;Calendário!$A$131&amp;Calendário!$B133,BDadosCal!Z:Z)</f>
        <v>90</v>
      </c>
      <c r="Z133" s="131">
        <f>SUMIF(BDadosCal!$AF:$AF,Calendário!$F$6&amp;Calendário!$A$131&amp;Calendário!$B133,BDadosCal!AA:AA)</f>
        <v>94</v>
      </c>
      <c r="AA133" s="131">
        <f>SUMIF(BDadosCal!$AF:$AF,Calendário!$F$6&amp;Calendário!$A$131&amp;Calendário!$B133,BDadosCal!AB:AB)</f>
        <v>96</v>
      </c>
      <c r="AB133" s="131">
        <f>SUMIF(BDadosCal!$AF:$AF,Calendário!$F$6&amp;Calendário!$A$131&amp;Calendário!$B133,BDadosCal!AC:AC)</f>
        <v>98</v>
      </c>
      <c r="AC133" s="131">
        <f>SUMIF(BDadosCal!$AF:$AF,Calendário!$F$6&amp;Calendário!$A$131&amp;Calendário!$B133,BDadosCal!AD:AD)</f>
        <v>99</v>
      </c>
    </row>
    <row r="134" spans="1:64" ht="12.75" customHeight="1">
      <c r="A134" s="125"/>
      <c r="B134" s="126"/>
      <c r="AD134" s="114" t="s">
        <v>81</v>
      </c>
      <c r="AE134" s="114"/>
      <c r="AF134" s="114"/>
    </row>
    <row r="135" spans="1:64" ht="12.75" customHeight="1">
      <c r="AD135" s="114" t="s">
        <v>82</v>
      </c>
      <c r="AE135" s="114"/>
      <c r="AF135" s="114"/>
    </row>
    <row r="137" spans="1:64" ht="12.75" customHeight="1">
      <c r="AD137" s="138" t="s">
        <v>83</v>
      </c>
    </row>
    <row r="138" spans="1:64" ht="12.75" customHeight="1">
      <c r="AD138" s="139" t="s">
        <v>84</v>
      </c>
    </row>
    <row r="139" spans="1:64" ht="12.75" customHeight="1">
      <c r="AD139" s="138" t="s">
        <v>85</v>
      </c>
    </row>
    <row r="140" spans="1:64" ht="12.75" customHeight="1">
      <c r="AD140" s="123" t="s">
        <v>86</v>
      </c>
    </row>
    <row r="141" spans="1:64" ht="12.75" customHeight="1">
      <c r="AD141" s="123" t="s">
        <v>87</v>
      </c>
    </row>
    <row r="142" spans="1:64" ht="12.75" customHeight="1">
      <c r="AD142" s="140" t="s">
        <v>88</v>
      </c>
    </row>
    <row r="143" spans="1:64" ht="12.75" customHeight="1">
      <c r="AD143" s="103" t="s">
        <v>89</v>
      </c>
    </row>
    <row r="144" spans="1:64" ht="12.75" customHeight="1">
      <c r="AD144" s="138" t="s">
        <v>90</v>
      </c>
    </row>
    <row r="145" spans="15:30" ht="12.75" customHeight="1">
      <c r="AD145" s="138" t="s">
        <v>91</v>
      </c>
    </row>
    <row r="146" spans="15:30" ht="12.75" customHeight="1">
      <c r="AD146" s="139" t="s">
        <v>92</v>
      </c>
    </row>
    <row r="147" spans="15:30" ht="12.75" customHeight="1">
      <c r="AD147" s="123" t="s">
        <v>93</v>
      </c>
    </row>
    <row r="148" spans="15:30" ht="12.75" customHeight="1">
      <c r="AD148" s="121" t="s">
        <v>94</v>
      </c>
    </row>
    <row r="149" spans="15:30" ht="12.75" customHeight="1">
      <c r="AD149" s="139" t="s">
        <v>95</v>
      </c>
    </row>
    <row r="150" spans="15:30" ht="12.75" customHeight="1">
      <c r="AD150" s="141" t="s">
        <v>96</v>
      </c>
    </row>
    <row r="151" spans="15:30" ht="12.75" customHeight="1">
      <c r="O151" s="138"/>
      <c r="AD151" s="138" t="s">
        <v>97</v>
      </c>
    </row>
    <row r="152" spans="15:30" ht="12.75" customHeight="1">
      <c r="O152" s="138"/>
      <c r="AD152" s="138" t="s">
        <v>58</v>
      </c>
    </row>
    <row r="153" spans="15:30" ht="12.75" customHeight="1">
      <c r="AD153" s="138" t="s">
        <v>98</v>
      </c>
    </row>
    <row r="154" spans="15:30" ht="12.75" customHeight="1">
      <c r="AD154" s="138" t="s">
        <v>99</v>
      </c>
    </row>
    <row r="155" spans="15:30" ht="12.75" customHeight="1">
      <c r="AD155" s="142" t="s">
        <v>101</v>
      </c>
    </row>
    <row r="156" spans="15:30" ht="12.75" customHeight="1">
      <c r="AD156" s="142" t="s">
        <v>102</v>
      </c>
    </row>
    <row r="157" spans="15:30" ht="12.75" customHeight="1">
      <c r="AD157" s="143" t="s">
        <v>103</v>
      </c>
    </row>
    <row r="158" spans="15:30" ht="12.75" customHeight="1">
      <c r="AD158" s="143" t="s">
        <v>104</v>
      </c>
    </row>
    <row r="159" spans="15:30" ht="12.75" customHeight="1">
      <c r="AD159" s="142" t="s">
        <v>105</v>
      </c>
    </row>
    <row r="160" spans="15:30" ht="12.75" customHeight="1">
      <c r="AD160" s="143" t="s">
        <v>106</v>
      </c>
    </row>
    <row r="161" spans="30:30" ht="12.75" customHeight="1">
      <c r="AD161" s="143" t="s">
        <v>107</v>
      </c>
    </row>
    <row r="162" spans="30:30" ht="12.75" customHeight="1">
      <c r="AD162" s="142" t="s">
        <v>295</v>
      </c>
    </row>
    <row r="163" spans="30:30" ht="12.75" customHeight="1">
      <c r="AD163" s="143" t="s">
        <v>108</v>
      </c>
    </row>
    <row r="164" spans="30:30" ht="12.75" customHeight="1">
      <c r="AD164" s="143" t="s">
        <v>109</v>
      </c>
    </row>
    <row r="165" spans="30:30" ht="12.75" customHeight="1">
      <c r="AD165" s="142" t="s">
        <v>110</v>
      </c>
    </row>
    <row r="166" spans="30:30" ht="12.75" customHeight="1">
      <c r="AD166" s="142" t="s">
        <v>111</v>
      </c>
    </row>
  </sheetData>
  <sheetProtection autoFilter="0" pivotTables="0"/>
  <sortState ref="AD138:AD166">
    <sortCondition ref="AD137"/>
  </sortState>
  <mergeCells count="75">
    <mergeCell ref="A131:A133"/>
    <mergeCell ref="A117:A119"/>
    <mergeCell ref="C121:J121"/>
    <mergeCell ref="K121:V121"/>
    <mergeCell ref="W121:AC121"/>
    <mergeCell ref="A124:A126"/>
    <mergeCell ref="C128:J128"/>
    <mergeCell ref="K128:V128"/>
    <mergeCell ref="W128:AC128"/>
    <mergeCell ref="C114:J114"/>
    <mergeCell ref="K114:V114"/>
    <mergeCell ref="W114:AC114"/>
    <mergeCell ref="A89:A91"/>
    <mergeCell ref="C93:J93"/>
    <mergeCell ref="K93:V93"/>
    <mergeCell ref="W93:AC93"/>
    <mergeCell ref="A96:A98"/>
    <mergeCell ref="C100:J100"/>
    <mergeCell ref="K100:V100"/>
    <mergeCell ref="W100:AC100"/>
    <mergeCell ref="A103:A105"/>
    <mergeCell ref="C107:J107"/>
    <mergeCell ref="K107:V107"/>
    <mergeCell ref="W107:AC107"/>
    <mergeCell ref="A110:A112"/>
    <mergeCell ref="C86:J86"/>
    <mergeCell ref="K86:V86"/>
    <mergeCell ref="W86:AC86"/>
    <mergeCell ref="A61:A63"/>
    <mergeCell ref="C65:J65"/>
    <mergeCell ref="K65:V65"/>
    <mergeCell ref="W65:AC65"/>
    <mergeCell ref="A68:A70"/>
    <mergeCell ref="C72:J72"/>
    <mergeCell ref="K72:V72"/>
    <mergeCell ref="W72:AC72"/>
    <mergeCell ref="A75:A77"/>
    <mergeCell ref="C79:J79"/>
    <mergeCell ref="K79:V79"/>
    <mergeCell ref="W79:AC79"/>
    <mergeCell ref="A82:A84"/>
    <mergeCell ref="A47:A49"/>
    <mergeCell ref="C51:J51"/>
    <mergeCell ref="K51:V51"/>
    <mergeCell ref="W51:AC51"/>
    <mergeCell ref="A54:A56"/>
    <mergeCell ref="C58:J58"/>
    <mergeCell ref="K58:V58"/>
    <mergeCell ref="W58:AC58"/>
    <mergeCell ref="C37:J37"/>
    <mergeCell ref="K37:V37"/>
    <mergeCell ref="W37:AC37"/>
    <mergeCell ref="W44:AC44"/>
    <mergeCell ref="C44:J44"/>
    <mergeCell ref="K44:V44"/>
    <mergeCell ref="AA8:AC8"/>
    <mergeCell ref="C30:J30"/>
    <mergeCell ref="K30:V30"/>
    <mergeCell ref="W30:AC30"/>
    <mergeCell ref="C23:J23"/>
    <mergeCell ref="K23:V23"/>
    <mergeCell ref="W23:AC23"/>
    <mergeCell ref="C16:J16"/>
    <mergeCell ref="K16:V16"/>
    <mergeCell ref="W16:AC16"/>
    <mergeCell ref="C9:J9"/>
    <mergeCell ref="W9:AC9"/>
    <mergeCell ref="K9:Q9"/>
    <mergeCell ref="R9:V9"/>
    <mergeCell ref="A40:A42"/>
    <mergeCell ref="A33:A35"/>
    <mergeCell ref="A26:A28"/>
    <mergeCell ref="F6:K6"/>
    <mergeCell ref="A12:A14"/>
    <mergeCell ref="A19:A21"/>
  </mergeCells>
  <conditionalFormatting sqref="C75:AC77 C89:AC91 C96:L98 C103:AC105 C110:AC112 C117:AE119 C124:AC126 C131:AC133 M96 M98 N96:AC98 AD158:AD159 AD163 AE103:AE105">
    <cfRule type="cellIs" dxfId="34" priority="7" stopIfTrue="1" operator="equal">
      <formula>0</formula>
    </cfRule>
  </conditionalFormatting>
  <conditionalFormatting sqref="AD140:AD142 AD147 AD150 AE89:AE91 AE96:AE98">
    <cfRule type="cellIs" dxfId="33" priority="8" stopIfTrue="1" operator="notEqual">
      <formula>0</formula>
    </cfRule>
  </conditionalFormatting>
  <conditionalFormatting sqref="C61:Q63 R62:R63 S61:AC63">
    <cfRule type="cellIs" dxfId="32" priority="9" stopIfTrue="1" operator="equal">
      <formula>0</formula>
    </cfRule>
  </conditionalFormatting>
  <conditionalFormatting sqref="AE61:AE63">
    <cfRule type="cellIs" dxfId="31" priority="10" stopIfTrue="1" operator="notEqual">
      <formula>0</formula>
    </cfRule>
  </conditionalFormatting>
  <conditionalFormatting sqref="R61">
    <cfRule type="cellIs" dxfId="30" priority="11" stopIfTrue="1" operator="equal">
      <formula>0</formula>
    </cfRule>
  </conditionalFormatting>
  <conditionalFormatting sqref="C68:AC70 C82:AC84">
    <cfRule type="cellIs" dxfId="29" priority="12" stopIfTrue="1" operator="equal">
      <formula>0</formula>
    </cfRule>
  </conditionalFormatting>
  <conditionalFormatting sqref="AE68:AE70 AE75:AE77 AE82:AE84">
    <cfRule type="cellIs" dxfId="28" priority="13" stopIfTrue="1" operator="notEqual">
      <formula>0</formula>
    </cfRule>
  </conditionalFormatting>
  <conditionalFormatting sqref="AE54:AE56">
    <cfRule type="cellIs" dxfId="27" priority="14" stopIfTrue="1" operator="notEqual">
      <formula>0</formula>
    </cfRule>
  </conditionalFormatting>
  <conditionalFormatting sqref="C54:J56">
    <cfRule type="cellIs" dxfId="26" priority="15" stopIfTrue="1" operator="equal">
      <formula>0</formula>
    </cfRule>
  </conditionalFormatting>
  <conditionalFormatting sqref="K54:V56">
    <cfRule type="cellIs" dxfId="25" priority="16" stopIfTrue="1" operator="equal">
      <formula>0</formula>
    </cfRule>
  </conditionalFormatting>
  <conditionalFormatting sqref="W54:AC56">
    <cfRule type="cellIs" dxfId="24" priority="17" stopIfTrue="1" operator="equal">
      <formula>0</formula>
    </cfRule>
  </conditionalFormatting>
  <conditionalFormatting sqref="AE47:AE49 AE40:AE42">
    <cfRule type="cellIs" dxfId="23" priority="18" stopIfTrue="1" operator="notEqual">
      <formula>0</formula>
    </cfRule>
  </conditionalFormatting>
  <conditionalFormatting sqref="C47:AC49 C40:AC42">
    <cfRule type="cellIs" dxfId="22" priority="19" stopIfTrue="1" operator="equal">
      <formula>0</formula>
    </cfRule>
  </conditionalFormatting>
  <conditionalFormatting sqref="AE33:AE35">
    <cfRule type="cellIs" dxfId="21" priority="20" stopIfTrue="1" operator="notEqual">
      <formula>0</formula>
    </cfRule>
  </conditionalFormatting>
  <conditionalFormatting sqref="C33:AC35">
    <cfRule type="cellIs" dxfId="20" priority="21" stopIfTrue="1" operator="equal">
      <formula>0</formula>
    </cfRule>
  </conditionalFormatting>
  <conditionalFormatting sqref="AE26:AE28">
    <cfRule type="cellIs" dxfId="19" priority="5" stopIfTrue="1" operator="notEqual">
      <formula>0</formula>
    </cfRule>
  </conditionalFormatting>
  <conditionalFormatting sqref="C26:AC28">
    <cfRule type="cellIs" dxfId="18" priority="6" stopIfTrue="1" operator="equal">
      <formula>0</formula>
    </cfRule>
  </conditionalFormatting>
  <conditionalFormatting sqref="AE19:AE21">
    <cfRule type="cellIs" dxfId="17" priority="3" stopIfTrue="1" operator="notEqual">
      <formula>0</formula>
    </cfRule>
  </conditionalFormatting>
  <conditionalFormatting sqref="C19:AC21">
    <cfRule type="cellIs" dxfId="16" priority="4" stopIfTrue="1" operator="equal">
      <formula>0</formula>
    </cfRule>
  </conditionalFormatting>
  <conditionalFormatting sqref="AE12:AE14">
    <cfRule type="cellIs" dxfId="15" priority="1" stopIfTrue="1" operator="notEqual">
      <formula>0</formula>
    </cfRule>
  </conditionalFormatting>
  <conditionalFormatting sqref="C12:AC14">
    <cfRule type="cellIs" dxfId="14" priority="2" stopIfTrue="1" operator="equal">
      <formula>0</formula>
    </cfRule>
  </conditionalFormatting>
  <dataValidations count="2">
    <dataValidation type="list" operator="equal" allowBlank="1" showErrorMessage="1" sqref="F6">
      <formula1>$AD$137:$AD$166</formula1>
      <formula2>0</formula2>
    </dataValidation>
    <dataValidation type="list" operator="equal" allowBlank="1" showErrorMessage="1" sqref="G6:K6">
      <formula1>NA()</formula1>
      <formula2>0</formula2>
    </dataValidation>
  </dataValidations>
  <pageMargins left="0.78749999999999998" right="0.78749999999999998" top="0.98402777777777772" bottom="0.98402777777777772" header="0.51180555555555551" footer="0.51180555555555551"/>
  <pageSetup paperSize="9" scale="58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pageSetUpPr fitToPage="1"/>
  </sheetPr>
  <dimension ref="A1:BJ57"/>
  <sheetViews>
    <sheetView zoomScale="85" zoomScaleNormal="85" zoomScaleSheetLayoutView="81" workbookViewId="0">
      <selection activeCell="D6" sqref="D6:H6"/>
    </sheetView>
  </sheetViews>
  <sheetFormatPr defaultColWidth="7.140625" defaultRowHeight="15" customHeight="1"/>
  <cols>
    <col min="1" max="1" width="17.140625" style="7" customWidth="1"/>
    <col min="2" max="3" width="10.85546875" style="7" customWidth="1"/>
    <col min="4" max="4" width="5.140625" style="144" customWidth="1"/>
    <col min="5" max="5" width="7" style="32" hidden="1" customWidth="1"/>
    <col min="6" max="6" width="7" style="7" hidden="1" customWidth="1"/>
    <col min="7" max="7" width="1.85546875" style="145" customWidth="1"/>
    <col min="8" max="9" width="10.85546875" style="7" customWidth="1"/>
    <col min="10" max="10" width="3.7109375" style="32" customWidth="1"/>
    <col min="11" max="11" width="10.85546875" style="146" customWidth="1"/>
    <col min="12" max="12" width="5.5703125" style="144" customWidth="1"/>
    <col min="13" max="13" width="10.85546875" style="7" customWidth="1"/>
    <col min="14" max="14" width="5.5703125" style="144" customWidth="1"/>
    <col min="15" max="15" width="5.140625" style="144" customWidth="1"/>
    <col min="16" max="16" width="4.5703125" style="32" customWidth="1"/>
    <col min="17" max="18" width="10.85546875" style="7" customWidth="1"/>
    <col min="19" max="19" width="5.140625" style="144" customWidth="1"/>
    <col min="20" max="20" width="2.140625" style="7" customWidth="1"/>
    <col min="21" max="21" width="8.42578125" style="7" customWidth="1"/>
    <col min="22" max="22" width="7.140625" style="7"/>
    <col min="23" max="25" width="7" style="7" hidden="1" customWidth="1"/>
    <col min="26" max="26" width="0" style="7" hidden="1" customWidth="1"/>
    <col min="27" max="62" width="7.140625" style="7"/>
  </cols>
  <sheetData>
    <row r="1" spans="1:62" ht="15" customHeight="1">
      <c r="B1" s="9" t="s">
        <v>0</v>
      </c>
      <c r="C1" s="12"/>
      <c r="D1" s="10"/>
      <c r="E1" s="10"/>
      <c r="F1" s="10"/>
      <c r="G1" s="147"/>
      <c r="H1" s="10"/>
      <c r="I1" s="10"/>
      <c r="J1" s="10"/>
      <c r="K1" s="10"/>
      <c r="L1" s="10"/>
      <c r="M1" s="10"/>
      <c r="N1" s="10"/>
      <c r="O1" s="10"/>
      <c r="P1" s="10"/>
      <c r="Q1" s="148"/>
      <c r="R1" s="148"/>
      <c r="S1" s="149"/>
      <c r="T1" s="148"/>
      <c r="U1" s="148"/>
    </row>
    <row r="2" spans="1:62" ht="15" customHeight="1">
      <c r="B2" s="9" t="s">
        <v>2</v>
      </c>
      <c r="C2" s="12"/>
      <c r="D2" s="10"/>
      <c r="E2" s="10"/>
      <c r="F2" s="10"/>
      <c r="G2" s="147"/>
      <c r="H2" s="10"/>
      <c r="I2" s="10"/>
      <c r="J2" s="10"/>
      <c r="K2" s="10"/>
      <c r="L2" s="10"/>
      <c r="M2" s="10"/>
      <c r="N2" s="10"/>
      <c r="O2" s="10"/>
      <c r="P2" s="10"/>
      <c r="Q2" s="148"/>
      <c r="R2" s="148"/>
      <c r="S2" s="149"/>
      <c r="T2" s="148"/>
      <c r="U2" s="148"/>
    </row>
    <row r="3" spans="1:62" ht="15" customHeight="1">
      <c r="B3" s="148"/>
      <c r="C3" s="148"/>
      <c r="D3" s="149"/>
      <c r="E3" s="150"/>
      <c r="F3" s="148"/>
      <c r="G3" s="151"/>
      <c r="H3" s="148"/>
      <c r="I3" s="148"/>
      <c r="J3" s="150"/>
      <c r="K3" s="148"/>
      <c r="L3" s="149"/>
      <c r="M3" s="148"/>
      <c r="N3" s="149"/>
      <c r="O3" s="149"/>
      <c r="P3" s="150"/>
      <c r="Q3" s="148"/>
      <c r="R3" s="148"/>
      <c r="S3" s="149"/>
      <c r="T3" s="148"/>
      <c r="U3" s="148"/>
    </row>
    <row r="4" spans="1:62" ht="12.75" customHeight="1">
      <c r="B4" s="505" t="str">
        <f>"PARANÁ  -  COMPARATIVO DE ÁREA, PRODUÇÃO E RENDIMENTO PARA A CULTURA:  "&amp;D6&amp;"  -  SAFRAS "&amp;D7</f>
        <v>PARANÁ  -  COMPARATIVO DE ÁREA, PRODUÇÃO E RENDIMENTO PARA A CULTURA:  MILHO (2ª SAFRA)  -  SAFRAS 23/24 – 24/25</v>
      </c>
      <c r="C4" s="505"/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  <c r="O4" s="505"/>
      <c r="P4" s="505"/>
      <c r="Q4" s="505"/>
      <c r="R4" s="505"/>
      <c r="S4" s="505"/>
      <c r="T4" s="505"/>
      <c r="U4" s="505"/>
    </row>
    <row r="5" spans="1:62" ht="12.75" customHeight="1">
      <c r="C5" s="27"/>
      <c r="D5" s="107"/>
      <c r="E5" s="108"/>
      <c r="F5" s="27"/>
      <c r="G5" s="152"/>
      <c r="H5" s="27"/>
      <c r="I5" s="27"/>
      <c r="K5" s="7"/>
    </row>
    <row r="6" spans="1:62" ht="15" customHeight="1">
      <c r="A6" s="153"/>
      <c r="B6" s="154"/>
      <c r="C6" s="155" t="s">
        <v>57</v>
      </c>
      <c r="D6" s="506" t="s">
        <v>104</v>
      </c>
      <c r="E6" s="506"/>
      <c r="F6" s="506"/>
      <c r="G6" s="506"/>
      <c r="H6" s="506"/>
      <c r="I6" s="108"/>
      <c r="J6" s="27"/>
      <c r="K6" s="27"/>
      <c r="L6" s="27"/>
      <c r="M6" s="27"/>
      <c r="N6" s="156"/>
      <c r="O6" s="156"/>
      <c r="P6" s="108"/>
      <c r="Q6" s="108"/>
      <c r="R6" s="108"/>
      <c r="S6" s="15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</row>
    <row r="7" spans="1:62" ht="15" customHeight="1">
      <c r="A7" s="158"/>
      <c r="B7" s="158"/>
      <c r="C7" s="155" t="s">
        <v>7</v>
      </c>
      <c r="D7" s="506" t="s">
        <v>290</v>
      </c>
      <c r="E7" s="506"/>
      <c r="F7" s="506"/>
      <c r="G7" s="506"/>
      <c r="H7" s="506"/>
      <c r="I7" s="154"/>
      <c r="J7" s="27"/>
      <c r="K7" s="27"/>
      <c r="L7" s="27"/>
      <c r="M7" s="27"/>
      <c r="N7" s="157"/>
      <c r="O7" s="157"/>
      <c r="P7" s="158"/>
      <c r="Q7" s="158"/>
      <c r="R7" s="158"/>
      <c r="S7" s="15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</row>
    <row r="8" spans="1:62" ht="6.75" customHeight="1">
      <c r="A8" s="32"/>
      <c r="B8" s="159"/>
      <c r="C8" s="158"/>
      <c r="D8" s="156"/>
      <c r="E8" s="108"/>
      <c r="F8" s="108"/>
      <c r="G8" s="160"/>
      <c r="H8" s="108"/>
      <c r="I8" s="108"/>
      <c r="K8" s="32"/>
      <c r="L8" s="161"/>
      <c r="M8" s="32"/>
      <c r="N8" s="161"/>
      <c r="O8" s="161"/>
      <c r="Q8" s="32"/>
      <c r="R8" s="32"/>
      <c r="S8" s="161"/>
    </row>
    <row r="9" spans="1:62" ht="18" customHeight="1">
      <c r="A9" s="32"/>
      <c r="B9" s="159"/>
      <c r="C9" s="159"/>
      <c r="D9" s="161"/>
      <c r="F9" s="32"/>
      <c r="G9" s="162"/>
      <c r="H9" s="32"/>
      <c r="I9" s="32"/>
      <c r="K9" s="32"/>
      <c r="L9" s="161"/>
      <c r="M9" s="32"/>
      <c r="N9" s="161"/>
      <c r="O9" s="161"/>
      <c r="Q9" s="32"/>
      <c r="R9" s="32"/>
      <c r="S9" s="161"/>
    </row>
    <row r="10" spans="1:62" ht="15" customHeight="1">
      <c r="A10" s="507" t="s">
        <v>113</v>
      </c>
      <c r="B10" s="508" t="s">
        <v>114</v>
      </c>
      <c r="C10" s="508"/>
      <c r="D10" s="508"/>
      <c r="E10" s="508"/>
      <c r="F10" s="508"/>
      <c r="G10" s="508"/>
      <c r="H10" s="508"/>
      <c r="I10" s="508"/>
      <c r="J10" s="163"/>
      <c r="K10" s="509" t="s">
        <v>115</v>
      </c>
      <c r="L10" s="509"/>
      <c r="M10" s="509"/>
      <c r="N10" s="509"/>
      <c r="O10" s="509"/>
      <c r="P10" s="164"/>
      <c r="Q10" s="509" t="s">
        <v>116</v>
      </c>
      <c r="R10" s="509"/>
      <c r="S10" s="509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</row>
    <row r="11" spans="1:62" ht="15" customHeight="1">
      <c r="A11" s="507"/>
      <c r="B11" s="508" t="s">
        <v>117</v>
      </c>
      <c r="C11" s="508"/>
      <c r="D11" s="508"/>
      <c r="E11" s="163"/>
      <c r="F11" s="510" t="s">
        <v>118</v>
      </c>
      <c r="G11" s="510"/>
      <c r="H11" s="508" t="s">
        <v>119</v>
      </c>
      <c r="I11" s="508"/>
      <c r="J11" s="163"/>
      <c r="K11" s="509"/>
      <c r="L11" s="509"/>
      <c r="M11" s="509"/>
      <c r="N11" s="509"/>
      <c r="O11" s="509"/>
      <c r="P11" s="166"/>
      <c r="Q11" s="509"/>
      <c r="R11" s="509"/>
      <c r="S11" s="509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</row>
    <row r="12" spans="1:62" ht="15" customHeight="1">
      <c r="A12" s="507"/>
      <c r="B12" s="167" t="str">
        <f>LEFT($D$7,5)</f>
        <v>23/24</v>
      </c>
      <c r="C12" s="167" t="str">
        <f>RIGHT($D$7,5)</f>
        <v>24/25</v>
      </c>
      <c r="D12" s="168" t="s">
        <v>15</v>
      </c>
      <c r="E12" s="167"/>
      <c r="F12" s="167" t="str">
        <f>LEFT($D$7,5)</f>
        <v>23/24</v>
      </c>
      <c r="G12" s="169" t="str">
        <f>RIGHT($D$7,5)</f>
        <v>24/25</v>
      </c>
      <c r="H12" s="167" t="str">
        <f>LEFT($D$7,5)</f>
        <v>23/24</v>
      </c>
      <c r="I12" s="167" t="str">
        <f>RIGHT($D$7,5)</f>
        <v>24/25</v>
      </c>
      <c r="J12" s="167"/>
      <c r="K12" s="167" t="str">
        <f>LEFT($D$7,5)</f>
        <v>23/24</v>
      </c>
      <c r="L12" s="170" t="s">
        <v>120</v>
      </c>
      <c r="M12" s="167" t="str">
        <f>RIGHT($D$7,5)</f>
        <v>24/25</v>
      </c>
      <c r="N12" s="170" t="s">
        <v>120</v>
      </c>
      <c r="O12" s="168" t="s">
        <v>15</v>
      </c>
      <c r="P12" s="171"/>
      <c r="Q12" s="167" t="str">
        <f>LEFT($D$7,5)</f>
        <v>23/24</v>
      </c>
      <c r="R12" s="167" t="str">
        <f>RIGHT($D$7,5)</f>
        <v>24/25</v>
      </c>
      <c r="S12" s="168" t="s">
        <v>15</v>
      </c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</row>
    <row r="13" spans="1:62" ht="10.5" customHeight="1">
      <c r="A13" s="507"/>
      <c r="B13" s="172" t="s">
        <v>121</v>
      </c>
      <c r="C13" s="172" t="s">
        <v>121</v>
      </c>
      <c r="D13" s="173" t="s">
        <v>122</v>
      </c>
      <c r="E13" s="174"/>
      <c r="F13" s="174" t="s">
        <v>123</v>
      </c>
      <c r="G13" s="165" t="s">
        <v>123</v>
      </c>
      <c r="H13" s="172" t="s">
        <v>121</v>
      </c>
      <c r="I13" s="172" t="s">
        <v>121</v>
      </c>
      <c r="J13" s="174"/>
      <c r="K13" s="172" t="s">
        <v>124</v>
      </c>
      <c r="L13" s="175" t="s">
        <v>122</v>
      </c>
      <c r="M13" s="172" t="s">
        <v>124</v>
      </c>
      <c r="N13" s="175" t="s">
        <v>122</v>
      </c>
      <c r="O13" s="173" t="s">
        <v>122</v>
      </c>
      <c r="P13" s="176"/>
      <c r="Q13" s="172" t="s">
        <v>125</v>
      </c>
      <c r="R13" s="172" t="s">
        <v>125</v>
      </c>
      <c r="S13" s="173" t="s">
        <v>122</v>
      </c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</row>
    <row r="14" spans="1:62" ht="6.75" customHeight="1">
      <c r="K14" s="7"/>
    </row>
    <row r="15" spans="1:62" ht="15" customHeight="1">
      <c r="A15" s="59" t="s">
        <v>126</v>
      </c>
      <c r="B15" s="177">
        <f>SUMIF(BDados!$H:$H,$B$12&amp;$D$6&amp;$A15,BDados!$D:$D)</f>
        <v>66030</v>
      </c>
      <c r="C15" s="177">
        <f>SUMIF(BDados!$H:$H,C$12&amp;$D$6&amp;$A15,BDados!$D:$D)</f>
        <v>81600</v>
      </c>
      <c r="D15" s="54">
        <f t="shared" ref="D15:D44" si="0">IF(C15=0,"",IF(B15=0,"",((C15/B15)-1)*100))</f>
        <v>23.580190822353476</v>
      </c>
      <c r="E15" s="54"/>
      <c r="F15" s="177">
        <f>SUMIF(BDados!$H:$H,F$12&amp;$D$6&amp;$A15,BDados!$E:$E)</f>
        <v>0</v>
      </c>
      <c r="G15" s="178">
        <f>SUMIF(BDados!$H:$H,G$12&amp;$D$6&amp;$A15,BDados!$E:$E)</f>
        <v>0</v>
      </c>
      <c r="H15" s="177">
        <f t="shared" ref="H15:H35" si="1">IF(B15=0,0,B15-F15)</f>
        <v>66030</v>
      </c>
      <c r="I15" s="177">
        <f t="shared" ref="I15:I35" si="2">IF(C15=0,0,C15-G15)</f>
        <v>81600</v>
      </c>
      <c r="J15" s="54"/>
      <c r="K15" s="177">
        <f>SUMIF(BDados!$H:$H,K$12&amp;$D$6&amp;$A15,BDados!$F:$F)</f>
        <v>345865</v>
      </c>
      <c r="L15" s="54">
        <f t="shared" ref="L15:L44" si="3">IF(K15=0,"",K15*100/K$44)</f>
        <v>2.6965182236106831</v>
      </c>
      <c r="M15" s="177">
        <f>SUMIF(BDados!$H:$H,M$12&amp;$D$6&amp;$A15,BDados!$F:$F)</f>
        <v>493680</v>
      </c>
      <c r="N15" s="54">
        <f t="shared" ref="N15:N44" si="4">IF(M15=0,"",M15*100/M$44)</f>
        <v>3.045598848091442</v>
      </c>
      <c r="O15" s="54">
        <f t="shared" ref="O15:O44" si="5">IF(M15=0,"",IF(K15=0,"",((M15/K15)-1)*100))</f>
        <v>42.73777340869993</v>
      </c>
      <c r="P15" s="54"/>
      <c r="Q15" s="177">
        <f t="shared" ref="Q15:Q35" si="6">IF(K15=0,0,K15*1000/H15)</f>
        <v>5237.9978797516278</v>
      </c>
      <c r="R15" s="177">
        <f t="shared" ref="R15:R35" si="7">IF(M15=0,0,M15*1000/I15)</f>
        <v>6050</v>
      </c>
      <c r="S15" s="54">
        <f t="shared" ref="S15:S35" si="8">IF(R15=0,"",IF(Q15=0,"",((R15/Q15)-1)*100))</f>
        <v>15.502146791378134</v>
      </c>
      <c r="T15" s="59"/>
      <c r="U15" s="59"/>
      <c r="V15" s="59"/>
      <c r="W15" s="59" t="s">
        <v>127</v>
      </c>
      <c r="X15" s="59"/>
      <c r="Y15" s="59" t="s">
        <v>3</v>
      </c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</row>
    <row r="16" spans="1:62" ht="15" customHeight="1">
      <c r="A16" s="59" t="s">
        <v>128</v>
      </c>
      <c r="B16" s="177">
        <f>SUMIF(BDados!$H:$H,$B$12&amp;$D$6&amp;A16,BDados!$D:$D)</f>
        <v>449800</v>
      </c>
      <c r="C16" s="177">
        <f>SUMIF(BDados!$H:$H,$C$12&amp;$D$6&amp;A16,BDados!$D:$D)</f>
        <v>450000</v>
      </c>
      <c r="D16" s="54">
        <f t="shared" si="0"/>
        <v>4.4464206313921117E-2</v>
      </c>
      <c r="E16" s="54"/>
      <c r="F16" s="177">
        <f>SUMIF(BDados!$H:$H,F$12&amp;$D$6&amp;$A16,BDados!$E:$E)</f>
        <v>0</v>
      </c>
      <c r="G16" s="178">
        <f>SUMIF(BDados!$H:$H,G$12&amp;$D$6&amp;$A16,BDados!$E:$E)</f>
        <v>0</v>
      </c>
      <c r="H16" s="177">
        <f t="shared" si="1"/>
        <v>449800</v>
      </c>
      <c r="I16" s="177">
        <f t="shared" si="2"/>
        <v>450000</v>
      </c>
      <c r="J16" s="54"/>
      <c r="K16" s="177">
        <f>SUMIF(BDados!$H:$H,K$12&amp;$D$6&amp;$A16,BDados!$F:$F)</f>
        <v>2653820</v>
      </c>
      <c r="L16" s="54">
        <f t="shared" si="3"/>
        <v>20.690367606385447</v>
      </c>
      <c r="M16" s="177">
        <f>SUMIF(BDados!$H:$H,M$12&amp;$D$6&amp;$A16,BDados!$F:$F)</f>
        <v>2655000</v>
      </c>
      <c r="N16" s="54">
        <f t="shared" si="4"/>
        <v>16.37916249733183</v>
      </c>
      <c r="O16" s="54">
        <f t="shared" si="5"/>
        <v>4.4464206313921117E-2</v>
      </c>
      <c r="P16" s="54"/>
      <c r="Q16" s="177">
        <f t="shared" si="6"/>
        <v>5900</v>
      </c>
      <c r="R16" s="177">
        <f t="shared" si="7"/>
        <v>5900</v>
      </c>
      <c r="S16" s="54">
        <f t="shared" si="8"/>
        <v>0</v>
      </c>
      <c r="T16" s="59"/>
      <c r="U16" s="59"/>
      <c r="V16" s="59"/>
      <c r="W16" s="142" t="s">
        <v>83</v>
      </c>
      <c r="X16" s="59"/>
      <c r="Y16" s="59" t="s">
        <v>129</v>
      </c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</row>
    <row r="17" spans="1:62" ht="15" customHeight="1">
      <c r="A17" s="59" t="s">
        <v>130</v>
      </c>
      <c r="B17" s="177">
        <f>SUMIF(BDados!$H:$H,$B$12&amp;$D$6&amp;A17,BDados!$D:$D)</f>
        <v>388664</v>
      </c>
      <c r="C17" s="177">
        <f>SUMIF(BDados!$H:$H,$C$12&amp;$D$6&amp;A17,BDados!$D:$D)</f>
        <v>445000</v>
      </c>
      <c r="D17" s="54">
        <f t="shared" si="0"/>
        <v>14.494782125434824</v>
      </c>
      <c r="E17" s="54"/>
      <c r="F17" s="177">
        <f>SUMIF(BDados!$H:$H,F$12&amp;$D$6&amp;$A17,BDados!$E:$E)</f>
        <v>0</v>
      </c>
      <c r="G17" s="178">
        <f>SUMIF(BDados!$H:$H,G$12&amp;$D$6&amp;$A17,BDados!$E:$E)</f>
        <v>0</v>
      </c>
      <c r="H17" s="177">
        <f t="shared" si="1"/>
        <v>388664</v>
      </c>
      <c r="I17" s="177">
        <f t="shared" si="2"/>
        <v>445000</v>
      </c>
      <c r="J17" s="54"/>
      <c r="K17" s="177">
        <f>SUMIF(BDados!$H:$H,K$12&amp;$D$6&amp;$A17,BDados!$F:$F)</f>
        <v>2521363</v>
      </c>
      <c r="L17" s="54">
        <f t="shared" si="3"/>
        <v>19.657673594719622</v>
      </c>
      <c r="M17" s="177">
        <f>SUMIF(BDados!$H:$H,M$12&amp;$D$6&amp;$A17,BDados!$F:$F)</f>
        <v>2848000</v>
      </c>
      <c r="N17" s="54">
        <f t="shared" si="4"/>
        <v>17.569813481130343</v>
      </c>
      <c r="O17" s="54">
        <f t="shared" si="5"/>
        <v>12.954778823993207</v>
      </c>
      <c r="P17" s="54"/>
      <c r="Q17" s="177">
        <f t="shared" si="6"/>
        <v>6487.2563448119708</v>
      </c>
      <c r="R17" s="177">
        <f t="shared" si="7"/>
        <v>6400</v>
      </c>
      <c r="S17" s="54">
        <f t="shared" si="8"/>
        <v>-1.345042344160674</v>
      </c>
      <c r="T17" s="59"/>
      <c r="U17" s="59"/>
      <c r="V17" s="59"/>
      <c r="W17" s="139" t="s">
        <v>84</v>
      </c>
      <c r="X17" s="59"/>
      <c r="Y17" s="59" t="s">
        <v>131</v>
      </c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</row>
    <row r="18" spans="1:62" ht="15" customHeight="1">
      <c r="A18" s="59" t="s">
        <v>132</v>
      </c>
      <c r="B18" s="177">
        <f>SUMIF(BDados!$H:$H,$B$12&amp;$D$6&amp;A18,BDados!$D:$D)</f>
        <v>200000</v>
      </c>
      <c r="C18" s="177">
        <f>SUMIF(BDados!$H:$H,$C$12&amp;$D$6&amp;A18,BDados!$D:$D)</f>
        <v>215000</v>
      </c>
      <c r="D18" s="54">
        <f t="shared" si="0"/>
        <v>7.4999999999999956</v>
      </c>
      <c r="E18" s="54"/>
      <c r="F18" s="177">
        <f>SUMIF(BDados!$H:$H,F$12&amp;$D$6&amp;$A18,BDados!$E:$E)</f>
        <v>0</v>
      </c>
      <c r="G18" s="178">
        <f>SUMIF(BDados!$H:$H,G$12&amp;$D$6&amp;$A18,BDados!$E:$E)</f>
        <v>0</v>
      </c>
      <c r="H18" s="177">
        <f t="shared" si="1"/>
        <v>200000</v>
      </c>
      <c r="I18" s="177">
        <f t="shared" si="2"/>
        <v>215000</v>
      </c>
      <c r="J18" s="54"/>
      <c r="K18" s="177">
        <f>SUMIF(BDados!$H:$H,K$12&amp;$D$6&amp;$A18,BDados!$F:$F)</f>
        <v>756000</v>
      </c>
      <c r="L18" s="54">
        <f t="shared" si="3"/>
        <v>5.8941141111406941</v>
      </c>
      <c r="M18" s="177">
        <f>SUMIF(BDados!$H:$H,M$12&amp;$D$6&amp;$A18,BDados!$F:$F)</f>
        <v>1139500</v>
      </c>
      <c r="N18" s="54">
        <f t="shared" si="4"/>
        <v>7.0297761452766938</v>
      </c>
      <c r="O18" s="54">
        <f t="shared" si="5"/>
        <v>50.727513227513235</v>
      </c>
      <c r="P18" s="54"/>
      <c r="Q18" s="177">
        <f t="shared" si="6"/>
        <v>3780</v>
      </c>
      <c r="R18" s="177">
        <f t="shared" si="7"/>
        <v>5300</v>
      </c>
      <c r="S18" s="54">
        <f t="shared" si="8"/>
        <v>40.211640211640209</v>
      </c>
      <c r="T18" s="59"/>
      <c r="U18" s="59"/>
      <c r="V18" s="59"/>
      <c r="W18" s="138" t="s">
        <v>85</v>
      </c>
      <c r="X18" s="59"/>
      <c r="Y18" s="179" t="s">
        <v>133</v>
      </c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</row>
    <row r="19" spans="1:62" ht="15" customHeight="1">
      <c r="A19" s="59" t="s">
        <v>134</v>
      </c>
      <c r="B19" s="177">
        <f>SUMIF(BDados!$H:$H,$B$12&amp;$D$6&amp;A19,BDados!$D:$D)</f>
        <v>0</v>
      </c>
      <c r="C19" s="177">
        <f>SUMIF(BDados!$H:$H,$C$12&amp;$D$6&amp;A19,BDados!$D:$D)</f>
        <v>0</v>
      </c>
      <c r="D19" s="54" t="str">
        <f t="shared" si="0"/>
        <v/>
      </c>
      <c r="E19" s="54"/>
      <c r="F19" s="177">
        <f>SUMIF(BDados!$H:$H,F$12&amp;$D$6&amp;$A19,BDados!$E:$E)</f>
        <v>0</v>
      </c>
      <c r="G19" s="178">
        <f>SUMIF(BDados!$H:$H,G$12&amp;$D$6&amp;$A19,BDados!$E:$E)</f>
        <v>0</v>
      </c>
      <c r="H19" s="177">
        <f t="shared" si="1"/>
        <v>0</v>
      </c>
      <c r="I19" s="177">
        <f t="shared" si="2"/>
        <v>0</v>
      </c>
      <c r="J19" s="54"/>
      <c r="K19" s="177">
        <f>SUMIF(BDados!$H:$H,K$12&amp;$D$6&amp;$A19,BDados!$F:$F)</f>
        <v>0</v>
      </c>
      <c r="L19" s="54" t="str">
        <f t="shared" si="3"/>
        <v/>
      </c>
      <c r="M19" s="177">
        <f>SUMIF(BDados!$H:$H,M$12&amp;$D$6&amp;$A19,BDados!$F:$F)</f>
        <v>0</v>
      </c>
      <c r="N19" s="54" t="str">
        <f t="shared" si="4"/>
        <v/>
      </c>
      <c r="O19" s="54" t="str">
        <f t="shared" si="5"/>
        <v/>
      </c>
      <c r="P19" s="54"/>
      <c r="Q19" s="177">
        <f t="shared" si="6"/>
        <v>0</v>
      </c>
      <c r="R19" s="177">
        <f t="shared" si="7"/>
        <v>0</v>
      </c>
      <c r="S19" s="54" t="str">
        <f t="shared" si="8"/>
        <v/>
      </c>
      <c r="T19" s="59"/>
      <c r="U19" s="59"/>
      <c r="V19" s="59"/>
      <c r="W19" s="142" t="s">
        <v>86</v>
      </c>
      <c r="X19" s="59"/>
      <c r="Y19" s="179" t="s">
        <v>135</v>
      </c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</row>
    <row r="20" spans="1:62" ht="15" customHeight="1">
      <c r="A20" s="59" t="s">
        <v>136</v>
      </c>
      <c r="B20" s="177">
        <f>SUMIF(BDados!$H:$H,$B$12&amp;$D$6&amp;A20,BDados!$D:$D)</f>
        <v>38150</v>
      </c>
      <c r="C20" s="177">
        <f>SUMIF(BDados!$H:$H,$C$12&amp;$D$6&amp;A20,BDados!$D:$D)</f>
        <v>74750</v>
      </c>
      <c r="D20" s="54">
        <f t="shared" si="0"/>
        <v>95.937090432503268</v>
      </c>
      <c r="E20" s="54"/>
      <c r="F20" s="177">
        <f>SUMIF(BDados!$H:$H,F$12&amp;$D$6&amp;$A20,BDados!$E:$E)</f>
        <v>0</v>
      </c>
      <c r="G20" s="178">
        <f>SUMIF(BDados!$H:$H,G$12&amp;$D$6&amp;$A20,BDados!$E:$E)</f>
        <v>0</v>
      </c>
      <c r="H20" s="177">
        <f t="shared" si="1"/>
        <v>38150</v>
      </c>
      <c r="I20" s="177">
        <f t="shared" si="2"/>
        <v>74750</v>
      </c>
      <c r="J20" s="54"/>
      <c r="K20" s="177">
        <f>SUMIF(BDados!$H:$H,K$12&amp;$D$6&amp;$A20,BDados!$F:$F)</f>
        <v>213640</v>
      </c>
      <c r="L20" s="54">
        <f t="shared" si="3"/>
        <v>1.6656329877038332</v>
      </c>
      <c r="M20" s="177">
        <f>SUMIF(BDados!$H:$H,M$12&amp;$D$6&amp;$A20,BDados!$F:$F)</f>
        <v>426075</v>
      </c>
      <c r="N20" s="54">
        <f t="shared" si="4"/>
        <v>2.6285316990774614</v>
      </c>
      <c r="O20" s="54">
        <f t="shared" si="5"/>
        <v>99.435967047369417</v>
      </c>
      <c r="P20" s="54"/>
      <c r="Q20" s="177">
        <f t="shared" si="6"/>
        <v>5600</v>
      </c>
      <c r="R20" s="177">
        <f t="shared" si="7"/>
        <v>5700</v>
      </c>
      <c r="S20" s="54">
        <f t="shared" si="8"/>
        <v>1.7857142857142794</v>
      </c>
      <c r="T20" s="59"/>
      <c r="U20" s="59"/>
      <c r="V20" s="59"/>
      <c r="W20" s="142" t="s">
        <v>87</v>
      </c>
      <c r="X20" s="59"/>
      <c r="Y20" s="59" t="s">
        <v>137</v>
      </c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</row>
    <row r="21" spans="1:62" ht="15" customHeight="1">
      <c r="A21" s="59" t="s">
        <v>138</v>
      </c>
      <c r="B21" s="177">
        <f>SUMIF(BDados!$H:$H,$B$12&amp;$D$6&amp;A21,BDados!$D:$D)</f>
        <v>6390</v>
      </c>
      <c r="C21" s="177">
        <f>SUMIF(BDados!$H:$H,$C$12&amp;$D$6&amp;A21,BDados!$D:$D)</f>
        <v>7100</v>
      </c>
      <c r="D21" s="54">
        <f t="shared" si="0"/>
        <v>11.111111111111116</v>
      </c>
      <c r="E21" s="54"/>
      <c r="F21" s="177">
        <f>SUMIF(BDados!$H:$H,F$12&amp;$D$6&amp;$A21,BDados!$E:$E)</f>
        <v>0</v>
      </c>
      <c r="G21" s="178">
        <f>SUMIF(BDados!$H:$H,G$12&amp;$D$6&amp;$A21,BDados!$E:$E)</f>
        <v>0</v>
      </c>
      <c r="H21" s="177">
        <f t="shared" si="1"/>
        <v>6390</v>
      </c>
      <c r="I21" s="177">
        <f t="shared" si="2"/>
        <v>7100</v>
      </c>
      <c r="J21" s="54"/>
      <c r="K21" s="177">
        <f>SUMIF(BDados!$H:$H,K$12&amp;$D$6&amp;$A21,BDados!$F:$F)</f>
        <v>33994</v>
      </c>
      <c r="L21" s="54">
        <f t="shared" si="3"/>
        <v>0.26503242737317034</v>
      </c>
      <c r="M21" s="177">
        <f>SUMIF(BDados!$H:$H,M$12&amp;$D$6&amp;$A21,BDados!$F:$F)</f>
        <v>37275</v>
      </c>
      <c r="N21" s="54">
        <f t="shared" si="4"/>
        <v>0.22995603845124069</v>
      </c>
      <c r="O21" s="54">
        <f t="shared" si="5"/>
        <v>9.6517032417485549</v>
      </c>
      <c r="P21" s="54"/>
      <c r="Q21" s="177">
        <f t="shared" si="6"/>
        <v>5319.8748043818468</v>
      </c>
      <c r="R21" s="177">
        <f t="shared" si="7"/>
        <v>5250</v>
      </c>
      <c r="S21" s="54">
        <f t="shared" si="8"/>
        <v>-1.3134670824263117</v>
      </c>
      <c r="T21" s="59"/>
      <c r="U21" s="59"/>
      <c r="V21" s="59"/>
      <c r="W21" s="142" t="s">
        <v>88</v>
      </c>
      <c r="X21" s="59"/>
      <c r="Y21" s="59" t="s">
        <v>139</v>
      </c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</row>
    <row r="22" spans="1:62" ht="15" customHeight="1">
      <c r="A22" s="59" t="s">
        <v>140</v>
      </c>
      <c r="B22" s="177">
        <f>SUMIF(BDados!$H:$H,$B$12&amp;$D$6&amp;A22,BDados!$D:$D)</f>
        <v>4000</v>
      </c>
      <c r="C22" s="177">
        <f>SUMIF(BDados!$H:$H,$C$12&amp;$D$6&amp;A22,BDados!$D:$D)</f>
        <v>2000</v>
      </c>
      <c r="D22" s="54">
        <f t="shared" si="0"/>
        <v>-50</v>
      </c>
      <c r="E22" s="54"/>
      <c r="F22" s="177">
        <f>SUMIF(BDados!$H:$H,F$12&amp;$D$6&amp;$A22,BDados!$E:$E)</f>
        <v>0</v>
      </c>
      <c r="G22" s="178">
        <f>SUMIF(BDados!$H:$H,G$12&amp;$D$6&amp;$A22,BDados!$E:$E)</f>
        <v>0</v>
      </c>
      <c r="H22" s="177">
        <f t="shared" si="1"/>
        <v>4000</v>
      </c>
      <c r="I22" s="177">
        <f t="shared" si="2"/>
        <v>2000</v>
      </c>
      <c r="J22" s="54"/>
      <c r="K22" s="177">
        <f>SUMIF(BDados!$H:$H,K$12&amp;$D$6&amp;$A22,BDados!$F:$F)</f>
        <v>20000</v>
      </c>
      <c r="L22" s="54">
        <f t="shared" si="3"/>
        <v>0.15592894473917179</v>
      </c>
      <c r="M22" s="177">
        <f>SUMIF(BDados!$H:$H,M$12&amp;$D$6&amp;$A22,BDados!$F:$F)</f>
        <v>14100</v>
      </c>
      <c r="N22" s="54">
        <f t="shared" si="4"/>
        <v>8.6985382754191654E-2</v>
      </c>
      <c r="O22" s="54">
        <f t="shared" si="5"/>
        <v>-29.500000000000004</v>
      </c>
      <c r="P22" s="54"/>
      <c r="Q22" s="177">
        <f t="shared" si="6"/>
        <v>5000</v>
      </c>
      <c r="R22" s="177">
        <f t="shared" si="7"/>
        <v>7050</v>
      </c>
      <c r="S22" s="54">
        <f t="shared" si="8"/>
        <v>40.999999999999993</v>
      </c>
      <c r="T22" s="59"/>
      <c r="U22" s="59"/>
      <c r="V22" s="59"/>
      <c r="W22" s="142" t="s">
        <v>89</v>
      </c>
      <c r="X22" s="59"/>
      <c r="Y22" s="59" t="s">
        <v>141</v>
      </c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</row>
    <row r="23" spans="1:62" ht="15" customHeight="1">
      <c r="A23" s="59" t="s">
        <v>142</v>
      </c>
      <c r="B23" s="177">
        <f>SUMIF(BDados!$H:$H,$B$12&amp;$D$6&amp;A23,BDados!$D:$D)</f>
        <v>109480</v>
      </c>
      <c r="C23" s="177">
        <f>SUMIF(BDados!$H:$H,$C$12&amp;$D$6&amp;A23,BDados!$D:$D)</f>
        <v>120000</v>
      </c>
      <c r="D23" s="54">
        <f t="shared" si="0"/>
        <v>9.6090610157106404</v>
      </c>
      <c r="E23" s="54"/>
      <c r="F23" s="177">
        <f>SUMIF(BDados!$H:$H,F$12&amp;$D$6&amp;$A23,BDados!$E:$E)</f>
        <v>0</v>
      </c>
      <c r="G23" s="178">
        <f>SUMIF(BDados!$H:$H,G$12&amp;$D$6&amp;$A23,BDados!$E:$E)</f>
        <v>0</v>
      </c>
      <c r="H23" s="177">
        <f t="shared" si="1"/>
        <v>109480</v>
      </c>
      <c r="I23" s="177">
        <f t="shared" si="2"/>
        <v>120000</v>
      </c>
      <c r="J23" s="54"/>
      <c r="K23" s="177">
        <f>SUMIF(BDados!$H:$H,K$12&amp;$D$6&amp;$A23,BDados!$F:$F)</f>
        <v>547947</v>
      </c>
      <c r="L23" s="54">
        <f t="shared" si="3"/>
        <v>4.2720398741497485</v>
      </c>
      <c r="M23" s="177">
        <f>SUMIF(BDados!$H:$H,M$12&amp;$D$6&amp;$A23,BDados!$F:$F)</f>
        <v>630000</v>
      </c>
      <c r="N23" s="54">
        <f t="shared" si="4"/>
        <v>3.8865809315702649</v>
      </c>
      <c r="O23" s="54">
        <f t="shared" si="5"/>
        <v>14.974623458108184</v>
      </c>
      <c r="P23" s="54"/>
      <c r="Q23" s="177">
        <f t="shared" si="6"/>
        <v>5004.9963463646327</v>
      </c>
      <c r="R23" s="177">
        <f t="shared" si="7"/>
        <v>5250</v>
      </c>
      <c r="S23" s="54">
        <f t="shared" si="8"/>
        <v>4.895181468280696</v>
      </c>
      <c r="T23" s="59"/>
      <c r="U23" s="59"/>
      <c r="V23" s="59"/>
      <c r="W23" s="1" t="s">
        <v>90</v>
      </c>
      <c r="X23" s="59"/>
      <c r="Y23" s="59" t="s">
        <v>143</v>
      </c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</row>
    <row r="24" spans="1:62" ht="15" customHeight="1">
      <c r="A24" s="59" t="s">
        <v>144</v>
      </c>
      <c r="B24" s="177">
        <f>SUMIF(BDados!$H:$H,$B$12&amp;$D$6&amp;A24,BDados!$D:$D)</f>
        <v>75000</v>
      </c>
      <c r="C24" s="177">
        <f>SUMIF(BDados!$H:$H,$C$12&amp;$D$6&amp;A24,BDados!$D:$D)</f>
        <v>96000</v>
      </c>
      <c r="D24" s="54">
        <f t="shared" si="0"/>
        <v>28.000000000000004</v>
      </c>
      <c r="E24" s="54"/>
      <c r="F24" s="177">
        <f>SUMIF(BDados!$H:$H,F$12&amp;$D$6&amp;$A24,BDados!$E:$E)</f>
        <v>0</v>
      </c>
      <c r="G24" s="178">
        <f>SUMIF(BDados!$H:$H,G$12&amp;$D$6&amp;$A24,BDados!$E:$E)</f>
        <v>0</v>
      </c>
      <c r="H24" s="177">
        <f t="shared" si="1"/>
        <v>75000</v>
      </c>
      <c r="I24" s="177">
        <f t="shared" si="2"/>
        <v>96000</v>
      </c>
      <c r="J24" s="54"/>
      <c r="K24" s="177">
        <f>SUMIF(BDados!$H:$H,K$12&amp;$D$6&amp;$A24,BDados!$F:$F)</f>
        <v>243750</v>
      </c>
      <c r="L24" s="54">
        <f t="shared" si="3"/>
        <v>1.9003840140086563</v>
      </c>
      <c r="M24" s="177">
        <f>SUMIF(BDados!$H:$H,M$12&amp;$D$6&amp;$A24,BDados!$F:$F)</f>
        <v>556800</v>
      </c>
      <c r="N24" s="54">
        <f t="shared" si="4"/>
        <v>3.4349972423782913</v>
      </c>
      <c r="O24" s="54">
        <f t="shared" si="5"/>
        <v>128.43076923076922</v>
      </c>
      <c r="P24" s="54"/>
      <c r="Q24" s="177">
        <f t="shared" si="6"/>
        <v>3250</v>
      </c>
      <c r="R24" s="177">
        <f t="shared" si="7"/>
        <v>5800</v>
      </c>
      <c r="S24" s="54">
        <f t="shared" si="8"/>
        <v>78.461538461538467</v>
      </c>
      <c r="T24" s="59"/>
      <c r="U24" s="59"/>
      <c r="V24" s="59"/>
      <c r="W24" s="1" t="s">
        <v>91</v>
      </c>
      <c r="X24" s="59"/>
      <c r="Y24" s="59" t="s">
        <v>145</v>
      </c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</row>
    <row r="25" spans="1:62" ht="15" customHeight="1">
      <c r="A25" s="59" t="s">
        <v>146</v>
      </c>
      <c r="B25" s="177">
        <f>SUMIF(BDados!$H:$H,$B$12&amp;$D$6&amp;A25,BDados!$D:$D)</f>
        <v>15400</v>
      </c>
      <c r="C25" s="177">
        <f>SUMIF(BDados!$H:$H,$C$12&amp;$D$6&amp;A25,BDados!$D:$D)</f>
        <v>20800</v>
      </c>
      <c r="D25" s="54">
        <f t="shared" si="0"/>
        <v>35.064935064935064</v>
      </c>
      <c r="E25" s="54"/>
      <c r="F25" s="177">
        <f>SUMIF(BDados!$H:$H,F$12&amp;$D$6&amp;$A25,BDados!$E:$E)</f>
        <v>0</v>
      </c>
      <c r="G25" s="178">
        <f>SUMIF(BDados!$H:$H,G$12&amp;$D$6&amp;$A25,BDados!$E:$E)</f>
        <v>0</v>
      </c>
      <c r="H25" s="177">
        <f t="shared" si="1"/>
        <v>15400</v>
      </c>
      <c r="I25" s="177">
        <f t="shared" si="2"/>
        <v>20800</v>
      </c>
      <c r="J25" s="54"/>
      <c r="K25" s="177">
        <f>SUMIF(BDados!$H:$H,K$12&amp;$D$6&amp;$A25,BDados!$F:$F)</f>
        <v>101640</v>
      </c>
      <c r="L25" s="54">
        <f t="shared" si="3"/>
        <v>0.79243089716447113</v>
      </c>
      <c r="M25" s="177">
        <f>SUMIF(BDados!$H:$H,M$12&amp;$D$6&amp;$A25,BDados!$F:$F)</f>
        <v>124800</v>
      </c>
      <c r="N25" s="54">
        <f t="shared" si="4"/>
        <v>0.7699131750158239</v>
      </c>
      <c r="O25" s="54">
        <f t="shared" si="5"/>
        <v>22.786304604486428</v>
      </c>
      <c r="P25" s="54"/>
      <c r="Q25" s="177">
        <f t="shared" si="6"/>
        <v>6600</v>
      </c>
      <c r="R25" s="177">
        <f t="shared" si="7"/>
        <v>6000</v>
      </c>
      <c r="S25" s="54">
        <f t="shared" si="8"/>
        <v>-9.0909090909090935</v>
      </c>
      <c r="T25" s="59"/>
      <c r="U25" s="59"/>
      <c r="V25" s="59"/>
      <c r="W25" s="142" t="s">
        <v>92</v>
      </c>
      <c r="X25" s="59"/>
      <c r="Y25" s="59" t="s">
        <v>147</v>
      </c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</row>
    <row r="26" spans="1:62" ht="15" customHeight="1">
      <c r="A26" s="59" t="s">
        <v>148</v>
      </c>
      <c r="B26" s="177">
        <f>SUMIF(BDados!$H:$H,$B$12&amp;$D$6&amp;A26,BDados!$D:$D)</f>
        <v>240000</v>
      </c>
      <c r="C26" s="177">
        <f>SUMIF(BDados!$H:$H,$C$12&amp;$D$6&amp;A26,BDados!$D:$D)</f>
        <v>240000</v>
      </c>
      <c r="D26" s="54">
        <f t="shared" si="0"/>
        <v>0</v>
      </c>
      <c r="E26" s="54"/>
      <c r="F26" s="177">
        <f>SUMIF(BDados!$H:$H,F$12&amp;$D$6&amp;$A26,BDados!$E:$E)</f>
        <v>0</v>
      </c>
      <c r="G26" s="178">
        <f>SUMIF(BDados!$H:$H,G$12&amp;$D$6&amp;$A26,BDados!$E:$E)</f>
        <v>0</v>
      </c>
      <c r="H26" s="177">
        <f t="shared" si="1"/>
        <v>240000</v>
      </c>
      <c r="I26" s="177">
        <f t="shared" si="2"/>
        <v>240000</v>
      </c>
      <c r="J26" s="54"/>
      <c r="K26" s="177">
        <f>SUMIF(BDados!$H:$H,K$12&amp;$D$6&amp;$A26,BDados!$F:$F)</f>
        <v>1152000</v>
      </c>
      <c r="L26" s="54">
        <f t="shared" si="3"/>
        <v>8.9815072169762953</v>
      </c>
      <c r="M26" s="177">
        <f>SUMIF(BDados!$H:$H,M$12&amp;$D$6&amp;$A26,BDados!$F:$F)</f>
        <v>1476000</v>
      </c>
      <c r="N26" s="54">
        <f t="shared" si="4"/>
        <v>9.1057038968217636</v>
      </c>
      <c r="O26" s="54">
        <f t="shared" si="5"/>
        <v>28.125</v>
      </c>
      <c r="P26" s="54"/>
      <c r="Q26" s="177">
        <f t="shared" si="6"/>
        <v>4800</v>
      </c>
      <c r="R26" s="177">
        <f t="shared" si="7"/>
        <v>6150</v>
      </c>
      <c r="S26" s="54">
        <f t="shared" si="8"/>
        <v>28.125</v>
      </c>
      <c r="T26" s="59"/>
      <c r="U26" s="59"/>
      <c r="V26" s="59"/>
      <c r="W26" s="180" t="s">
        <v>93</v>
      </c>
      <c r="X26" s="59"/>
      <c r="Y26" s="59" t="s">
        <v>149</v>
      </c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</row>
    <row r="27" spans="1:62" ht="15" customHeight="1">
      <c r="A27" s="59" t="s">
        <v>150</v>
      </c>
      <c r="B27" s="177">
        <f>SUMIF(BDados!$H:$H,$B$12&amp;$D$6&amp;A27,BDados!$D:$D)</f>
        <v>248356</v>
      </c>
      <c r="C27" s="177">
        <f>SUMIF(BDados!$H:$H,$C$12&amp;$D$6&amp;A27,BDados!$D:$D)</f>
        <v>250000</v>
      </c>
      <c r="D27" s="54">
        <f t="shared" si="0"/>
        <v>0.66195300294737969</v>
      </c>
      <c r="E27" s="54"/>
      <c r="F27" s="177">
        <f>SUMIF(BDados!$H:$H,F$12&amp;$D$6&amp;$A27,BDados!$E:$E)</f>
        <v>0</v>
      </c>
      <c r="G27" s="178">
        <f>SUMIF(BDados!$H:$H,G$12&amp;$D$6&amp;$A27,BDados!$E:$E)</f>
        <v>0</v>
      </c>
      <c r="H27" s="177">
        <f t="shared" si="1"/>
        <v>248356</v>
      </c>
      <c r="I27" s="177">
        <f t="shared" si="2"/>
        <v>250000</v>
      </c>
      <c r="J27" s="54"/>
      <c r="K27" s="177">
        <f>SUMIF(BDados!$H:$H,K$12&amp;$D$6&amp;$A27,BDados!$F:$F)</f>
        <v>1192108</v>
      </c>
      <c r="L27" s="54">
        <f t="shared" si="3"/>
        <v>9.294207122756232</v>
      </c>
      <c r="M27" s="177">
        <f>SUMIF(BDados!$H:$H,M$12&amp;$D$6&amp;$A27,BDados!$F:$F)</f>
        <v>1450000</v>
      </c>
      <c r="N27" s="54">
        <f t="shared" si="4"/>
        <v>8.9453053186934675</v>
      </c>
      <c r="O27" s="54">
        <f t="shared" si="5"/>
        <v>21.633274837514715</v>
      </c>
      <c r="P27" s="54"/>
      <c r="Q27" s="177">
        <f t="shared" si="6"/>
        <v>4799.9967788175036</v>
      </c>
      <c r="R27" s="177">
        <f t="shared" si="7"/>
        <v>5800</v>
      </c>
      <c r="S27" s="54">
        <f t="shared" si="8"/>
        <v>20.833414422183228</v>
      </c>
      <c r="T27" s="59"/>
      <c r="U27" s="59"/>
      <c r="V27" s="59"/>
      <c r="W27" s="142" t="s">
        <v>94</v>
      </c>
      <c r="X27" s="59"/>
      <c r="Y27" s="59" t="s">
        <v>151</v>
      </c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</row>
    <row r="28" spans="1:62" ht="15" customHeight="1">
      <c r="A28" s="59" t="s">
        <v>152</v>
      </c>
      <c r="B28" s="177">
        <f>SUMIF(BDados!$H:$H,$B$12&amp;$D$6&amp;A28,BDados!$D:$D)</f>
        <v>0</v>
      </c>
      <c r="C28" s="177">
        <f>SUMIF(BDados!$H:$H,$C$12&amp;$D$6&amp;A28,BDados!$D:$D)</f>
        <v>0</v>
      </c>
      <c r="D28" s="54" t="str">
        <f t="shared" si="0"/>
        <v/>
      </c>
      <c r="E28" s="54"/>
      <c r="F28" s="177">
        <f>SUMIF(BDados!$H:$H,F$12&amp;$D$6&amp;$A28,BDados!$E:$E)</f>
        <v>0</v>
      </c>
      <c r="G28" s="178">
        <f>SUMIF(BDados!$H:$H,G$12&amp;$D$6&amp;$A28,BDados!$E:$E)</f>
        <v>0</v>
      </c>
      <c r="H28" s="177">
        <f t="shared" si="1"/>
        <v>0</v>
      </c>
      <c r="I28" s="177">
        <f t="shared" si="2"/>
        <v>0</v>
      </c>
      <c r="J28" s="54"/>
      <c r="K28" s="177">
        <f>SUMIF(BDados!$H:$H,K$12&amp;$D$6&amp;$A28,BDados!$F:$F)</f>
        <v>0</v>
      </c>
      <c r="L28" s="54" t="str">
        <f t="shared" si="3"/>
        <v/>
      </c>
      <c r="M28" s="177">
        <f>SUMIF(BDados!$H:$H,M$12&amp;$D$6&amp;$A28,BDados!$F:$F)</f>
        <v>0</v>
      </c>
      <c r="N28" s="54" t="str">
        <f t="shared" si="4"/>
        <v/>
      </c>
      <c r="O28" s="54" t="str">
        <f t="shared" si="5"/>
        <v/>
      </c>
      <c r="P28" s="54"/>
      <c r="Q28" s="177">
        <f t="shared" si="6"/>
        <v>0</v>
      </c>
      <c r="R28" s="177">
        <f t="shared" si="7"/>
        <v>0</v>
      </c>
      <c r="S28" s="54" t="str">
        <f t="shared" si="8"/>
        <v/>
      </c>
      <c r="T28" s="59"/>
      <c r="U28" s="59"/>
      <c r="V28" s="59"/>
      <c r="W28" s="180" t="s">
        <v>95</v>
      </c>
      <c r="X28" s="59"/>
      <c r="Y28" s="59" t="s">
        <v>153</v>
      </c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</row>
    <row r="29" spans="1:62" ht="15" customHeight="1">
      <c r="A29" s="59" t="s">
        <v>154</v>
      </c>
      <c r="B29" s="177">
        <f>SUMIF(BDados!$H:$H,$B$12&amp;$D$6&amp;A29,BDados!$D:$D)</f>
        <v>54140</v>
      </c>
      <c r="C29" s="177">
        <f>SUMIF(BDados!$H:$H,$C$12&amp;$D$6&amp;A29,BDados!$D:$D)</f>
        <v>35100</v>
      </c>
      <c r="D29" s="54">
        <f t="shared" si="0"/>
        <v>-35.168082748429995</v>
      </c>
      <c r="E29" s="54"/>
      <c r="F29" s="177">
        <f>SUMIF(BDados!$H:$H,F$12&amp;$D$6&amp;$A29,BDados!$E:$E)</f>
        <v>2924</v>
      </c>
      <c r="G29" s="178">
        <f>SUMIF(BDados!$H:$H,G$12&amp;$D$6&amp;$A29,BDados!$E:$E)</f>
        <v>0</v>
      </c>
      <c r="H29" s="177">
        <f t="shared" si="1"/>
        <v>51216</v>
      </c>
      <c r="I29" s="177">
        <f t="shared" si="2"/>
        <v>35100</v>
      </c>
      <c r="J29" s="54"/>
      <c r="K29" s="177">
        <f>SUMIF(BDados!$H:$H,K$12&amp;$D$6&amp;$A29,BDados!$F:$F)</f>
        <v>141151</v>
      </c>
      <c r="L29" s="54">
        <f t="shared" si="3"/>
        <v>1.1004763239439419</v>
      </c>
      <c r="M29" s="177">
        <f>SUMIF(BDados!$H:$H,M$12&amp;$D$6&amp;$A29,BDados!$F:$F)</f>
        <v>220500</v>
      </c>
      <c r="N29" s="54">
        <f t="shared" si="4"/>
        <v>1.3603033260495927</v>
      </c>
      <c r="O29" s="54">
        <f t="shared" si="5"/>
        <v>56.215683912972622</v>
      </c>
      <c r="P29" s="54"/>
      <c r="Q29" s="177">
        <f t="shared" si="6"/>
        <v>2755.994220556076</v>
      </c>
      <c r="R29" s="177">
        <f t="shared" si="7"/>
        <v>6282.0512820512822</v>
      </c>
      <c r="S29" s="54">
        <f t="shared" si="8"/>
        <v>127.94138083438197</v>
      </c>
      <c r="T29" s="59"/>
      <c r="U29" s="59"/>
      <c r="V29" s="59"/>
      <c r="W29" s="142" t="s">
        <v>96</v>
      </c>
      <c r="X29" s="59"/>
      <c r="Y29" s="59" t="s">
        <v>112</v>
      </c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</row>
    <row r="30" spans="1:62" ht="15" customHeight="1">
      <c r="A30" s="59" t="s">
        <v>155</v>
      </c>
      <c r="B30" s="177">
        <f>SUMIF(BDados!$H:$H,$B$12&amp;$D$6&amp;A30,BDados!$D:$D)</f>
        <v>22250</v>
      </c>
      <c r="C30" s="177">
        <f>SUMIF(BDados!$H:$H,$C$12&amp;$D$6&amp;A30,BDados!$D:$D)</f>
        <v>45875</v>
      </c>
      <c r="D30" s="54">
        <f t="shared" si="0"/>
        <v>106.17977528089888</v>
      </c>
      <c r="E30" s="54"/>
      <c r="F30" s="177">
        <f>SUMIF(BDados!$H:$H,F$12&amp;$D$6&amp;$A30,BDados!$E:$E)</f>
        <v>0</v>
      </c>
      <c r="G30" s="178">
        <f>SUMIF(BDados!$H:$H,G$12&amp;$D$6&amp;$A30,BDados!$E:$E)</f>
        <v>0</v>
      </c>
      <c r="H30" s="177">
        <f t="shared" si="1"/>
        <v>22250</v>
      </c>
      <c r="I30" s="177">
        <f t="shared" si="2"/>
        <v>45875</v>
      </c>
      <c r="J30" s="54"/>
      <c r="K30" s="177">
        <f>SUMIF(BDados!$H:$H,K$12&amp;$D$6&amp;$A30,BDados!$F:$F)</f>
        <v>142978</v>
      </c>
      <c r="L30" s="54">
        <f t="shared" si="3"/>
        <v>1.1147204330458653</v>
      </c>
      <c r="M30" s="177">
        <f>SUMIF(BDados!$H:$H,M$12&amp;$D$6&amp;$A30,BDados!$F:$F)</f>
        <v>293599</v>
      </c>
      <c r="N30" s="54">
        <f t="shared" si="4"/>
        <v>1.8112639284572989</v>
      </c>
      <c r="O30" s="54">
        <f t="shared" si="5"/>
        <v>105.34557764131547</v>
      </c>
      <c r="P30" s="54"/>
      <c r="Q30" s="177">
        <f t="shared" si="6"/>
        <v>6425.9775280898875</v>
      </c>
      <c r="R30" s="177">
        <f t="shared" si="7"/>
        <v>6399.9782016348772</v>
      </c>
      <c r="S30" s="54">
        <f t="shared" si="8"/>
        <v>-0.40459722028841627</v>
      </c>
      <c r="T30" s="59"/>
      <c r="U30" s="59"/>
      <c r="V30" s="59"/>
      <c r="W30" s="142" t="s">
        <v>97</v>
      </c>
      <c r="X30" s="59"/>
      <c r="Y30" s="59" t="s">
        <v>264</v>
      </c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</row>
    <row r="31" spans="1:62" ht="15" customHeight="1">
      <c r="A31" s="59" t="s">
        <v>156</v>
      </c>
      <c r="B31" s="177">
        <f>SUMIF(BDados!$H:$H,$B$12&amp;$D$6&amp;A31,BDados!$D:$D)</f>
        <v>9250</v>
      </c>
      <c r="C31" s="177">
        <f>SUMIF(BDados!$H:$H,$C$12&amp;$D$6&amp;A31,BDados!$D:$D)</f>
        <v>9000</v>
      </c>
      <c r="D31" s="54">
        <f t="shared" si="0"/>
        <v>-2.7027027027026973</v>
      </c>
      <c r="E31" s="54"/>
      <c r="F31" s="177">
        <f>SUMIF(BDados!$H:$H,F$12&amp;$D$6&amp;$A31,BDados!$E:$E)</f>
        <v>0</v>
      </c>
      <c r="G31" s="178">
        <f>SUMIF(BDados!$H:$H,G$12&amp;$D$6&amp;$A31,BDados!$E:$E)</f>
        <v>0</v>
      </c>
      <c r="H31" s="177">
        <f t="shared" si="1"/>
        <v>9250</v>
      </c>
      <c r="I31" s="177">
        <f t="shared" si="2"/>
        <v>9000</v>
      </c>
      <c r="J31" s="54"/>
      <c r="K31" s="177">
        <f>SUMIF(BDados!$H:$H,K$12&amp;$D$6&amp;$A31,BDados!$F:$F)</f>
        <v>43660</v>
      </c>
      <c r="L31" s="54">
        <f t="shared" si="3"/>
        <v>0.34039288636561205</v>
      </c>
      <c r="M31" s="177">
        <f>SUMIF(BDados!$H:$H,M$12&amp;$D$6&amp;$A31,BDados!$F:$F)</f>
        <v>44550</v>
      </c>
      <c r="N31" s="54">
        <f t="shared" si="4"/>
        <v>0.27483679444675446</v>
      </c>
      <c r="O31" s="54">
        <f t="shared" si="5"/>
        <v>2.0384791571232297</v>
      </c>
      <c r="P31" s="54"/>
      <c r="Q31" s="177">
        <f t="shared" si="6"/>
        <v>4720</v>
      </c>
      <c r="R31" s="177">
        <f t="shared" si="7"/>
        <v>4950</v>
      </c>
      <c r="S31" s="54">
        <f t="shared" si="8"/>
        <v>4.8728813559322015</v>
      </c>
      <c r="T31" s="59"/>
      <c r="U31" s="59"/>
      <c r="V31" s="59"/>
      <c r="W31" s="138" t="s">
        <v>58</v>
      </c>
      <c r="X31" s="59"/>
      <c r="Y31" s="59" t="s">
        <v>266</v>
      </c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</row>
    <row r="32" spans="1:62" ht="15" customHeight="1">
      <c r="A32" s="59" t="s">
        <v>157</v>
      </c>
      <c r="B32" s="177">
        <f>SUMIF(BDados!$H:$H,$B$12&amp;$D$6&amp;A32,BDados!$D:$D)</f>
        <v>29520</v>
      </c>
      <c r="C32" s="177">
        <f>SUMIF(BDados!$H:$H,$C$12&amp;$D$6&amp;A32,BDados!$D:$D)</f>
        <v>31000</v>
      </c>
      <c r="D32" s="54">
        <f t="shared" si="0"/>
        <v>5.0135501355013545</v>
      </c>
      <c r="E32" s="54"/>
      <c r="F32" s="177">
        <f>SUMIF(BDados!$H:$H,F$12&amp;$D$6&amp;$A32,BDados!$E:$E)</f>
        <v>0</v>
      </c>
      <c r="G32" s="178">
        <f>SUMIF(BDados!$H:$H,G$12&amp;$D$6&amp;$A32,BDados!$E:$E)</f>
        <v>0</v>
      </c>
      <c r="H32" s="177">
        <f t="shared" si="1"/>
        <v>29520</v>
      </c>
      <c r="I32" s="177">
        <f t="shared" si="2"/>
        <v>31000</v>
      </c>
      <c r="J32" s="54"/>
      <c r="K32" s="177">
        <f>SUMIF(BDados!$H:$H,K$12&amp;$D$6&amp;$A32,BDados!$F:$F)</f>
        <v>192529</v>
      </c>
      <c r="L32" s="54">
        <f t="shared" si="3"/>
        <v>1.5010421900844004</v>
      </c>
      <c r="M32" s="177">
        <f>SUMIF(BDados!$H:$H,M$12&amp;$D$6&amp;$A32,BDados!$F:$F)</f>
        <v>203050</v>
      </c>
      <c r="N32" s="54">
        <f t="shared" si="4"/>
        <v>1.2526512034211783</v>
      </c>
      <c r="O32" s="54">
        <f t="shared" si="5"/>
        <v>5.464631302297307</v>
      </c>
      <c r="P32" s="54"/>
      <c r="Q32" s="177">
        <f t="shared" si="6"/>
        <v>6521.9850948509484</v>
      </c>
      <c r="R32" s="177">
        <f t="shared" si="7"/>
        <v>6550</v>
      </c>
      <c r="S32" s="54">
        <f t="shared" si="8"/>
        <v>0.42954567883279893</v>
      </c>
      <c r="T32" s="59"/>
      <c r="U32" s="59"/>
      <c r="V32" s="59"/>
      <c r="W32" s="138" t="s">
        <v>98</v>
      </c>
      <c r="X32" s="59"/>
      <c r="Y32" s="59" t="s">
        <v>290</v>
      </c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</row>
    <row r="33" spans="1:62" ht="15" customHeight="1">
      <c r="A33" s="59" t="s">
        <v>158</v>
      </c>
      <c r="B33" s="177">
        <f>SUMIF(BDados!$H:$H,$B$12&amp;$D$6&amp;A33,BDados!$D:$D)</f>
        <v>461900</v>
      </c>
      <c r="C33" s="177">
        <f>SUMIF(BDados!$H:$H,$C$12&amp;$D$6&amp;A33,BDados!$D:$D)</f>
        <v>469588</v>
      </c>
      <c r="D33" s="54">
        <f t="shared" si="0"/>
        <v>1.664429530201339</v>
      </c>
      <c r="E33" s="54"/>
      <c r="F33" s="177">
        <f>SUMIF(BDados!$H:$H,F$12&amp;$D$6&amp;$A33,BDados!$E:$E)</f>
        <v>0</v>
      </c>
      <c r="G33" s="178">
        <f>SUMIF(BDados!$H:$H,G$12&amp;$D$6&amp;$A33,BDados!$E:$E)</f>
        <v>0</v>
      </c>
      <c r="H33" s="177">
        <f t="shared" si="1"/>
        <v>461900</v>
      </c>
      <c r="I33" s="177">
        <f t="shared" si="2"/>
        <v>469588</v>
      </c>
      <c r="J33" s="54"/>
      <c r="K33" s="177">
        <f>SUMIF(BDados!$H:$H,K$12&amp;$D$6&amp;$A33,BDados!$F:$F)</f>
        <v>2217120</v>
      </c>
      <c r="L33" s="54">
        <f t="shared" si="3"/>
        <v>17.285659098005631</v>
      </c>
      <c r="M33" s="177">
        <f>SUMIF(BDados!$H:$H,M$12&amp;$D$6&amp;$A33,BDados!$F:$F)</f>
        <v>3099280</v>
      </c>
      <c r="N33" s="54">
        <f t="shared" si="4"/>
        <v>19.12000404697951</v>
      </c>
      <c r="O33" s="54">
        <f t="shared" si="5"/>
        <v>39.788554521180643</v>
      </c>
      <c r="P33" s="54"/>
      <c r="Q33" s="177">
        <f t="shared" si="6"/>
        <v>4800</v>
      </c>
      <c r="R33" s="177">
        <f t="shared" si="7"/>
        <v>6599.9982963789535</v>
      </c>
      <c r="S33" s="54">
        <f t="shared" si="8"/>
        <v>37.499964507894859</v>
      </c>
      <c r="T33" s="59"/>
      <c r="U33" s="59"/>
      <c r="V33" s="59"/>
      <c r="W33" s="138" t="s">
        <v>99</v>
      </c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</row>
    <row r="34" spans="1:62" ht="15" customHeight="1">
      <c r="A34" s="59" t="s">
        <v>159</v>
      </c>
      <c r="B34" s="177">
        <f>SUMIF(BDados!$H:$H,$B$12&amp;$D$6&amp;A34,BDados!$D:$D)</f>
        <v>119855</v>
      </c>
      <c r="C34" s="177">
        <f>SUMIF(BDados!$H:$H,$C$12&amp;$D$6&amp;A34,BDados!$D:$D)</f>
        <v>114320</v>
      </c>
      <c r="D34" s="54">
        <f t="shared" si="0"/>
        <v>-4.6180801802177651</v>
      </c>
      <c r="E34" s="54"/>
      <c r="F34" s="177">
        <f>SUMIF(BDados!$H:$H,F$12&amp;$D$6&amp;$A34,BDados!$E:$E)</f>
        <v>1750</v>
      </c>
      <c r="G34" s="178">
        <f>SUMIF(BDados!$H:$H,G$12&amp;$D$6&amp;$A34,BDados!$E:$E)</f>
        <v>0</v>
      </c>
      <c r="H34" s="177">
        <f t="shared" si="1"/>
        <v>118105</v>
      </c>
      <c r="I34" s="177">
        <f t="shared" si="2"/>
        <v>114320</v>
      </c>
      <c r="J34" s="54"/>
      <c r="K34" s="177">
        <f>SUMIF(BDados!$H:$H,K$12&amp;$D$6&amp;$A34,BDados!$F:$F)</f>
        <v>299750</v>
      </c>
      <c r="L34" s="54">
        <f t="shared" si="3"/>
        <v>2.3369850592783377</v>
      </c>
      <c r="M34" s="177">
        <f>SUMIF(BDados!$H:$H,M$12&amp;$D$6&amp;$A34,BDados!$F:$F)</f>
        <v>490361</v>
      </c>
      <c r="N34" s="54">
        <f t="shared" si="4"/>
        <v>3.0251233526757568</v>
      </c>
      <c r="O34" s="54">
        <f t="shared" si="5"/>
        <v>63.589991659716439</v>
      </c>
      <c r="P34" s="54"/>
      <c r="Q34" s="177">
        <f t="shared" si="6"/>
        <v>2537.995851149401</v>
      </c>
      <c r="R34" s="177">
        <f t="shared" si="7"/>
        <v>4289.3719384184742</v>
      </c>
      <c r="S34" s="54">
        <f t="shared" si="8"/>
        <v>69.006262814650171</v>
      </c>
      <c r="T34" s="59"/>
      <c r="U34" s="59"/>
      <c r="V34" s="59"/>
      <c r="W34" s="138" t="s">
        <v>161</v>
      </c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</row>
    <row r="35" spans="1:62" ht="15" customHeight="1">
      <c r="A35" s="59" t="s">
        <v>160</v>
      </c>
      <c r="B35" s="177">
        <f>SUMIF(BDados!$H:$H,$B$12&amp;$D$6&amp;A35,BDados!$D:$D)</f>
        <v>3200</v>
      </c>
      <c r="C35" s="177">
        <f>SUMIF(BDados!$H:$H,$C$12&amp;$D$6&amp;A35,BDados!$D:$D)</f>
        <v>3000</v>
      </c>
      <c r="D35" s="54">
        <f t="shared" si="0"/>
        <v>-6.25</v>
      </c>
      <c r="E35" s="54"/>
      <c r="F35" s="177">
        <f>SUMIF(BDados!$H:$H,F$12&amp;$D$6&amp;$A35,BDados!$E:$E)</f>
        <v>0</v>
      </c>
      <c r="G35" s="178">
        <f>SUMIF(BDados!$H:$H,G$12&amp;$D$6&amp;$A35,BDados!$E:$E)</f>
        <v>0</v>
      </c>
      <c r="H35" s="177">
        <f t="shared" si="1"/>
        <v>3200</v>
      </c>
      <c r="I35" s="177">
        <f t="shared" si="2"/>
        <v>3000</v>
      </c>
      <c r="J35" s="54"/>
      <c r="K35" s="177">
        <f>SUMIF(BDados!$H:$H,K$12&amp;$D$6&amp;$A35,BDados!$F:$F)</f>
        <v>7040</v>
      </c>
      <c r="L35" s="54">
        <f t="shared" si="3"/>
        <v>5.4886988548188478E-2</v>
      </c>
      <c r="M35" s="177">
        <f>SUMIF(BDados!$H:$H,M$12&amp;$D$6&amp;$A35,BDados!$F:$F)</f>
        <v>7050</v>
      </c>
      <c r="N35" s="54">
        <f t="shared" si="4"/>
        <v>4.3492691377095827E-2</v>
      </c>
      <c r="O35" s="54">
        <f t="shared" si="5"/>
        <v>0.14204545454545858</v>
      </c>
      <c r="P35" s="54"/>
      <c r="Q35" s="177">
        <f t="shared" si="6"/>
        <v>2200</v>
      </c>
      <c r="R35" s="177">
        <f t="shared" si="7"/>
        <v>2350</v>
      </c>
      <c r="S35" s="54">
        <f t="shared" si="8"/>
        <v>6.8181818181818121</v>
      </c>
      <c r="T35" s="59"/>
      <c r="U35" s="59"/>
      <c r="V35" s="59"/>
      <c r="W35" s="138" t="s">
        <v>163</v>
      </c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</row>
    <row r="36" spans="1:62" ht="8.25" customHeight="1">
      <c r="A36" s="181"/>
      <c r="B36" s="182"/>
      <c r="C36" s="182"/>
      <c r="D36" s="183" t="str">
        <f t="shared" si="0"/>
        <v/>
      </c>
      <c r="E36" s="54"/>
      <c r="F36" s="182"/>
      <c r="G36" s="184"/>
      <c r="H36" s="182"/>
      <c r="I36" s="182"/>
      <c r="J36" s="54"/>
      <c r="K36" s="182"/>
      <c r="L36" s="185" t="str">
        <f t="shared" si="3"/>
        <v/>
      </c>
      <c r="M36" s="182"/>
      <c r="N36" s="185" t="str">
        <f t="shared" si="4"/>
        <v/>
      </c>
      <c r="O36" s="183" t="str">
        <f t="shared" si="5"/>
        <v/>
      </c>
      <c r="P36" s="54"/>
      <c r="Q36" s="182"/>
      <c r="R36" s="182"/>
      <c r="S36" s="183"/>
      <c r="T36" s="59"/>
      <c r="U36" s="59"/>
      <c r="V36" s="59"/>
      <c r="W36" s="142" t="s">
        <v>101</v>
      </c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</row>
    <row r="37" spans="1:62" ht="15" customHeight="1">
      <c r="A37" s="186" t="s">
        <v>162</v>
      </c>
      <c r="B37" s="177">
        <f>IF(B16=0,0,B16)</f>
        <v>449800</v>
      </c>
      <c r="C37" s="177">
        <f>IF(C16=0,0,C16)</f>
        <v>450000</v>
      </c>
      <c r="D37" s="54">
        <f t="shared" si="0"/>
        <v>4.4464206313921117E-2</v>
      </c>
      <c r="E37" s="54"/>
      <c r="F37" s="177">
        <f>IF(F16=0,0,F16)</f>
        <v>0</v>
      </c>
      <c r="G37" s="178">
        <f>IF(G16=0,0,G16)</f>
        <v>0</v>
      </c>
      <c r="H37" s="177">
        <f t="shared" ref="H37:H42" si="9">IF(B37=0,0,B37-F37)</f>
        <v>449800</v>
      </c>
      <c r="I37" s="177">
        <f t="shared" ref="I37:I42" si="10">IF(C37=0,0,C37-G37)</f>
        <v>450000</v>
      </c>
      <c r="J37" s="54"/>
      <c r="K37" s="177">
        <f>IF(K16=0,0,K16)</f>
        <v>2653820</v>
      </c>
      <c r="L37" s="54">
        <f t="shared" si="3"/>
        <v>20.690367606385447</v>
      </c>
      <c r="M37" s="177">
        <f>IF(M16=0,0,M16)</f>
        <v>2655000</v>
      </c>
      <c r="N37" s="54">
        <f t="shared" si="4"/>
        <v>16.37916249733183</v>
      </c>
      <c r="O37" s="54">
        <f t="shared" si="5"/>
        <v>4.4464206313921117E-2</v>
      </c>
      <c r="P37" s="54"/>
      <c r="Q37" s="177">
        <f t="shared" ref="Q37:Q42" si="11">IF(K37=0,0,K37*1000/H37)</f>
        <v>5900</v>
      </c>
      <c r="R37" s="177">
        <f t="shared" ref="R37:R42" si="12">IF(M37=0,0,M37*1000/I37)</f>
        <v>5900</v>
      </c>
      <c r="S37" s="54">
        <f t="shared" ref="S37:S42" si="13">IF(R37=0,"",IF(Q37=0,"",((R37/Q37)-1)*100))</f>
        <v>0</v>
      </c>
      <c r="T37" s="59"/>
      <c r="U37" s="59"/>
      <c r="V37" s="59"/>
      <c r="W37" s="180" t="s">
        <v>102</v>
      </c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</row>
    <row r="38" spans="1:62" ht="15" customHeight="1">
      <c r="A38" s="186" t="s">
        <v>164</v>
      </c>
      <c r="B38" s="177">
        <f>IF((B29+B34)=0,0,B29+B34)</f>
        <v>173995</v>
      </c>
      <c r="C38" s="177">
        <f>IF((C29+C34)=0,0,C29+C34)</f>
        <v>149420</v>
      </c>
      <c r="D38" s="54">
        <f t="shared" si="0"/>
        <v>-14.123969079571253</v>
      </c>
      <c r="E38" s="54"/>
      <c r="F38" s="177">
        <f>IF((F29+F34)=0,0,F29+F34)</f>
        <v>4674</v>
      </c>
      <c r="G38" s="178">
        <f>IF((G29+G34)=0,0,G29+G34)</f>
        <v>0</v>
      </c>
      <c r="H38" s="177">
        <f t="shared" si="9"/>
        <v>169321</v>
      </c>
      <c r="I38" s="177">
        <f t="shared" si="10"/>
        <v>149420</v>
      </c>
      <c r="J38" s="54"/>
      <c r="K38" s="177">
        <f>IF((K29+K34)=0,0,K29+K34)</f>
        <v>440901</v>
      </c>
      <c r="L38" s="54">
        <f t="shared" si="3"/>
        <v>3.4374613832222796</v>
      </c>
      <c r="M38" s="177">
        <f>IF((M29+M34)=0,0,M29+M34)</f>
        <v>710861</v>
      </c>
      <c r="N38" s="54">
        <f t="shared" si="4"/>
        <v>4.3854266787253495</v>
      </c>
      <c r="O38" s="54">
        <f t="shared" si="5"/>
        <v>61.229164823849345</v>
      </c>
      <c r="P38" s="54"/>
      <c r="Q38" s="177">
        <f t="shared" si="11"/>
        <v>2603.9357197276181</v>
      </c>
      <c r="R38" s="177">
        <f t="shared" si="12"/>
        <v>4757.4688796680493</v>
      </c>
      <c r="S38" s="54">
        <f t="shared" si="13"/>
        <v>82.7030077442042</v>
      </c>
      <c r="T38" s="59"/>
      <c r="U38" s="59"/>
      <c r="V38" s="59"/>
      <c r="W38" s="138" t="s">
        <v>103</v>
      </c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</row>
    <row r="39" spans="1:62" ht="15" customHeight="1">
      <c r="A39" s="186" t="s">
        <v>165</v>
      </c>
      <c r="B39" s="177">
        <f>IF((B15+B18+B23+B24+B26+B27)=0,0,B15+B18+B23+B24+B26+B27)</f>
        <v>938866</v>
      </c>
      <c r="C39" s="177">
        <f>IF((C15+C18+C23+C24+C26+C27)=0,0,C15+C18+C23+C24+C26+C27)</f>
        <v>1002600</v>
      </c>
      <c r="D39" s="54">
        <f t="shared" si="0"/>
        <v>6.7884021787986804</v>
      </c>
      <c r="E39" s="54"/>
      <c r="F39" s="177">
        <f>IF((F15+F18+F23+F24+F26+F27)=0,0,F15+F18+F23+F24+F26+F27)</f>
        <v>0</v>
      </c>
      <c r="G39" s="178">
        <f>IF((G15+G18+G23+G24+G26+G27)=0,0,G15+G18+G23+G24+G26+G27)</f>
        <v>0</v>
      </c>
      <c r="H39" s="177">
        <f t="shared" si="9"/>
        <v>938866</v>
      </c>
      <c r="I39" s="177">
        <f t="shared" si="10"/>
        <v>1002600</v>
      </c>
      <c r="J39" s="54"/>
      <c r="K39" s="177">
        <f>IF((K15+K18+K23+K24+K26+K27)=0,0,K15+K18+K23+K24+K26+K27)</f>
        <v>4237670</v>
      </c>
      <c r="L39" s="54">
        <f t="shared" si="3"/>
        <v>33.038770562642313</v>
      </c>
      <c r="M39" s="177">
        <f>IF((M15+M18+M23+M24+M26+M27)=0,0,M15+M18+M23+M24+M26+M27)</f>
        <v>5745980</v>
      </c>
      <c r="N39" s="54">
        <f t="shared" si="4"/>
        <v>35.447962382831925</v>
      </c>
      <c r="O39" s="54">
        <f t="shared" si="5"/>
        <v>35.592908367097962</v>
      </c>
      <c r="P39" s="54"/>
      <c r="Q39" s="177">
        <f t="shared" si="11"/>
        <v>4513.6047103633537</v>
      </c>
      <c r="R39" s="177">
        <f t="shared" si="12"/>
        <v>5731.0791940953522</v>
      </c>
      <c r="S39" s="54">
        <f t="shared" si="13"/>
        <v>26.97344056152382</v>
      </c>
      <c r="T39" s="59"/>
      <c r="U39" s="59"/>
      <c r="V39" s="59"/>
      <c r="W39" s="138" t="s">
        <v>104</v>
      </c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</row>
    <row r="40" spans="1:62" ht="15" customHeight="1">
      <c r="A40" s="186" t="s">
        <v>166</v>
      </c>
      <c r="B40" s="177">
        <f>IF((B17+B33)=0,0,B17+B33)</f>
        <v>850564</v>
      </c>
      <c r="C40" s="177">
        <f>IF((C17+C33)=0,0,C17+C33)</f>
        <v>914588</v>
      </c>
      <c r="D40" s="54">
        <f t="shared" si="0"/>
        <v>7.5272407484915815</v>
      </c>
      <c r="E40" s="54"/>
      <c r="F40" s="177">
        <f>IF((F17+F33)=0,0,F17+F33)</f>
        <v>0</v>
      </c>
      <c r="G40" s="178">
        <f>IF((G17+G33)=0,0,G17+G33)</f>
        <v>0</v>
      </c>
      <c r="H40" s="177">
        <f t="shared" si="9"/>
        <v>850564</v>
      </c>
      <c r="I40" s="177">
        <f t="shared" si="10"/>
        <v>914588</v>
      </c>
      <c r="J40" s="54"/>
      <c r="K40" s="177">
        <f>IF((K17+K33)=0,0,K17+K33)</f>
        <v>4738483</v>
      </c>
      <c r="L40" s="54">
        <f t="shared" si="3"/>
        <v>36.943332692725249</v>
      </c>
      <c r="M40" s="177">
        <f>IF((M17+M33)=0,0,M17+M33)</f>
        <v>5947280</v>
      </c>
      <c r="N40" s="54">
        <f t="shared" si="4"/>
        <v>36.689817528109849</v>
      </c>
      <c r="O40" s="54">
        <f t="shared" si="5"/>
        <v>25.510210757324646</v>
      </c>
      <c r="P40" s="54"/>
      <c r="Q40" s="177">
        <f t="shared" si="11"/>
        <v>5570.9893670552719</v>
      </c>
      <c r="R40" s="177">
        <f t="shared" si="12"/>
        <v>6502.6875489291351</v>
      </c>
      <c r="S40" s="54">
        <f t="shared" si="13"/>
        <v>16.724106267076632</v>
      </c>
      <c r="T40" s="59"/>
      <c r="U40" s="59"/>
      <c r="V40" s="59"/>
      <c r="W40" s="180" t="s">
        <v>105</v>
      </c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</row>
    <row r="41" spans="1:62" ht="15" customHeight="1">
      <c r="A41" s="186" t="s">
        <v>167</v>
      </c>
      <c r="B41" s="177">
        <f>IF((B20+B30)=0,0,(B20+B30))</f>
        <v>60400</v>
      </c>
      <c r="C41" s="177">
        <f>IF((C20+C30)=0,0,(C20+C30))</f>
        <v>120625</v>
      </c>
      <c r="D41" s="54">
        <f t="shared" si="0"/>
        <v>99.710264900662253</v>
      </c>
      <c r="E41" s="54"/>
      <c r="F41" s="177">
        <f>IF((F20+F30)=0,0,(F20+F30))</f>
        <v>0</v>
      </c>
      <c r="G41" s="178">
        <f>IF((G20+G30)=0,0,(G20+G30))</f>
        <v>0</v>
      </c>
      <c r="H41" s="177">
        <f t="shared" si="9"/>
        <v>60400</v>
      </c>
      <c r="I41" s="177">
        <f t="shared" si="10"/>
        <v>120625</v>
      </c>
      <c r="J41" s="54"/>
      <c r="K41" s="177">
        <f>IF((K20+K30)=0,0,(K20+K30))</f>
        <v>356618</v>
      </c>
      <c r="L41" s="54">
        <f t="shared" si="3"/>
        <v>2.7803534207496985</v>
      </c>
      <c r="M41" s="177">
        <f>IF((M20+M30)=0,0,(M20+M30))</f>
        <v>719674</v>
      </c>
      <c r="N41" s="54">
        <f t="shared" si="4"/>
        <v>4.4397956275347603</v>
      </c>
      <c r="O41" s="54">
        <f t="shared" si="5"/>
        <v>101.80529305867903</v>
      </c>
      <c r="P41" s="54"/>
      <c r="Q41" s="177">
        <f t="shared" si="11"/>
        <v>5904.2715231788079</v>
      </c>
      <c r="R41" s="177">
        <f t="shared" si="12"/>
        <v>5966.2093264248706</v>
      </c>
      <c r="S41" s="54">
        <f t="shared" si="13"/>
        <v>1.0490337885530776</v>
      </c>
      <c r="T41" s="59"/>
      <c r="U41" s="59"/>
      <c r="V41" s="59"/>
      <c r="W41" s="138" t="s">
        <v>106</v>
      </c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</row>
    <row r="42" spans="1:62" ht="15" customHeight="1">
      <c r="A42" s="186" t="s">
        <v>168</v>
      </c>
      <c r="B42" s="177">
        <f>IF((B19+B21+B22+B25+B28+B31+B32+B35)=0,0,B19+B21+B22+B25+B28+B31+B32+B35)</f>
        <v>67760</v>
      </c>
      <c r="C42" s="177">
        <f>IF((C19+C21+C22+C25+C28+C31+C32+C35)=0,0,C19+C21+C22+C25+C28+C31+C32+C35)</f>
        <v>72900</v>
      </c>
      <c r="D42" s="54">
        <f t="shared" si="0"/>
        <v>7.5855962219598672</v>
      </c>
      <c r="E42" s="54"/>
      <c r="F42" s="177">
        <f>IF((F19+F21+F22+F25+F28+F31+F32+F35)=0,0,F19+F21+F22+F25+F28+F31+F32+F35)</f>
        <v>0</v>
      </c>
      <c r="G42" s="178">
        <f>IF((G19+G21+G22+G25+G28+G31+G32+G35)=0,0,G19+G21+G22+G25+G28+G31+G32+G35)</f>
        <v>0</v>
      </c>
      <c r="H42" s="177">
        <f t="shared" si="9"/>
        <v>67760</v>
      </c>
      <c r="I42" s="177">
        <f t="shared" si="10"/>
        <v>72900</v>
      </c>
      <c r="J42" s="54"/>
      <c r="K42" s="177">
        <f>IF((K19+K21+K22+K25+K28+K31+K32+K35)=0,0,K19+K21+K22+K25+K28+K31+K32+K35)</f>
        <v>398863</v>
      </c>
      <c r="L42" s="54">
        <f t="shared" si="3"/>
        <v>3.1097143342750142</v>
      </c>
      <c r="M42" s="177">
        <f>IF((M19+M21+M22+M25+M28+M31+M32+M35)=0,0,M19+M21+M22+M25+M28+M31+M32+M35)</f>
        <v>430825</v>
      </c>
      <c r="N42" s="54">
        <f t="shared" si="4"/>
        <v>2.6578352854662848</v>
      </c>
      <c r="O42" s="54">
        <f t="shared" si="5"/>
        <v>8.0132777419815717</v>
      </c>
      <c r="P42" s="54"/>
      <c r="Q42" s="177">
        <f t="shared" si="11"/>
        <v>5886.4079102715468</v>
      </c>
      <c r="R42" s="177">
        <f t="shared" si="12"/>
        <v>5909.8079561042523</v>
      </c>
      <c r="S42" s="54">
        <f t="shared" si="13"/>
        <v>0.39752674618205308</v>
      </c>
      <c r="T42" s="59"/>
      <c r="U42" s="59"/>
      <c r="V42" s="59"/>
      <c r="W42" s="138" t="s">
        <v>107</v>
      </c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</row>
    <row r="43" spans="1:62" ht="7.5" customHeight="1">
      <c r="A43" s="181"/>
      <c r="B43" s="182"/>
      <c r="C43" s="182"/>
      <c r="D43" s="183" t="str">
        <f t="shared" si="0"/>
        <v/>
      </c>
      <c r="E43" s="54"/>
      <c r="F43" s="182"/>
      <c r="G43" s="184"/>
      <c r="H43" s="182"/>
      <c r="I43" s="182"/>
      <c r="J43" s="54"/>
      <c r="K43" s="182"/>
      <c r="L43" s="185" t="str">
        <f t="shared" si="3"/>
        <v/>
      </c>
      <c r="M43" s="182"/>
      <c r="N43" s="185" t="str">
        <f t="shared" si="4"/>
        <v/>
      </c>
      <c r="O43" s="183" t="str">
        <f t="shared" si="5"/>
        <v/>
      </c>
      <c r="P43" s="54"/>
      <c r="Q43" s="182"/>
      <c r="R43" s="182"/>
      <c r="S43" s="183"/>
      <c r="T43" s="59"/>
      <c r="U43" s="59"/>
      <c r="V43" s="59"/>
      <c r="W43" s="180" t="s">
        <v>295</v>
      </c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</row>
    <row r="44" spans="1:62" ht="15" customHeight="1">
      <c r="A44" s="187" t="s">
        <v>169</v>
      </c>
      <c r="B44" s="188">
        <f>SUM(B37:B42)</f>
        <v>2541385</v>
      </c>
      <c r="C44" s="188">
        <f>SUM(C37:C42)</f>
        <v>2710133</v>
      </c>
      <c r="D44" s="183">
        <f t="shared" si="0"/>
        <v>6.640001416550434</v>
      </c>
      <c r="E44" s="189"/>
      <c r="F44" s="188">
        <f>SUM(F37:F42)</f>
        <v>4674</v>
      </c>
      <c r="G44" s="190">
        <f>SUM(G37:G42)</f>
        <v>0</v>
      </c>
      <c r="H44" s="188">
        <f>IF(B44=0,0,B44-F44)</f>
        <v>2536711</v>
      </c>
      <c r="I44" s="188">
        <f>IF(C44=0,0,C44-G44)</f>
        <v>2710133</v>
      </c>
      <c r="J44" s="189"/>
      <c r="K44" s="188">
        <f>SUM(K37:K42)</f>
        <v>12826355</v>
      </c>
      <c r="L44" s="185">
        <f t="shared" si="3"/>
        <v>100</v>
      </c>
      <c r="M44" s="188">
        <f>SUM(M37:M42)</f>
        <v>16209620</v>
      </c>
      <c r="N44" s="185">
        <f t="shared" si="4"/>
        <v>100</v>
      </c>
      <c r="O44" s="183">
        <f t="shared" si="5"/>
        <v>26.377447061148708</v>
      </c>
      <c r="P44" s="189"/>
      <c r="Q44" s="188">
        <f>IF(K44=0,0,K44*1000/H44)</f>
        <v>5056.2933657007043</v>
      </c>
      <c r="R44" s="188">
        <f>IF(M44=0,0,M44*1000/I44)</f>
        <v>5981.1160559278824</v>
      </c>
      <c r="S44" s="183">
        <f>IF(R44=0,"",IF(Q44=0,"",((R44/Q44)-1)*100))</f>
        <v>18.290526742389979</v>
      </c>
      <c r="T44" s="191"/>
      <c r="U44" s="191"/>
      <c r="V44" s="191"/>
      <c r="W44" s="1" t="s">
        <v>108</v>
      </c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</row>
    <row r="45" spans="1:62" ht="15" customHeight="1">
      <c r="A45" s="192" t="s">
        <v>170</v>
      </c>
      <c r="B45" s="193"/>
      <c r="C45" s="193"/>
      <c r="D45" s="193"/>
      <c r="E45" s="193"/>
      <c r="F45" s="193"/>
      <c r="G45" s="194"/>
      <c r="H45" s="193"/>
      <c r="I45" s="193"/>
      <c r="J45" s="193"/>
      <c r="K45" s="193"/>
      <c r="L45" s="193"/>
      <c r="M45" s="193"/>
      <c r="N45" s="193"/>
      <c r="O45" s="193"/>
      <c r="P45" s="195"/>
      <c r="Q45" s="196" t="s">
        <v>60</v>
      </c>
      <c r="R45" s="197">
        <f>+Paraná!X2</f>
        <v>45769</v>
      </c>
      <c r="S45" s="191"/>
      <c r="T45" s="193"/>
      <c r="U45" s="193"/>
      <c r="V45" s="193"/>
      <c r="W45" s="1" t="s">
        <v>109</v>
      </c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</row>
    <row r="46" spans="1:62" ht="15" customHeight="1">
      <c r="A46" s="198" t="s">
        <v>171</v>
      </c>
      <c r="W46" s="142" t="s">
        <v>110</v>
      </c>
    </row>
    <row r="47" spans="1:62" ht="15" customHeight="1">
      <c r="W47" s="142" t="s">
        <v>111</v>
      </c>
    </row>
    <row r="48" spans="1:62" ht="15" customHeight="1">
      <c r="W48" s="142"/>
    </row>
    <row r="49" spans="2:10" ht="15" hidden="1" customHeight="1">
      <c r="J49" s="32" t="s">
        <v>172</v>
      </c>
    </row>
    <row r="57" spans="2:10" ht="15" customHeight="1">
      <c r="B57" s="458"/>
    </row>
  </sheetData>
  <sheetProtection sort="0" autoFilter="0" pivotTables="0"/>
  <sortState ref="W17:W47">
    <sortCondition ref="W16"/>
  </sortState>
  <mergeCells count="10">
    <mergeCell ref="B4:U4"/>
    <mergeCell ref="D6:H6"/>
    <mergeCell ref="D7:H7"/>
    <mergeCell ref="A10:A13"/>
    <mergeCell ref="B10:I10"/>
    <mergeCell ref="K10:O11"/>
    <mergeCell ref="Q10:S11"/>
    <mergeCell ref="B11:D11"/>
    <mergeCell ref="F11:G11"/>
    <mergeCell ref="H11:I11"/>
  </mergeCells>
  <conditionalFormatting sqref="E15:E43 J15:J43 P15:P43">
    <cfRule type="cellIs" dxfId="13" priority="1" stopIfTrue="1" operator="greaterThan">
      <formula>0</formula>
    </cfRule>
    <cfRule type="cellIs" dxfId="12" priority="2" stopIfTrue="1" operator="lessThan">
      <formula>0</formula>
    </cfRule>
  </conditionalFormatting>
  <conditionalFormatting sqref="L15:L35 L37:L42 N15:N35 N37:N42">
    <cfRule type="cellIs" dxfId="11" priority="3" stopIfTrue="1" operator="greaterThan">
      <formula>0</formula>
    </cfRule>
    <cfRule type="cellIs" dxfId="10" priority="4" stopIfTrue="1" operator="lessThan">
      <formula>0</formula>
    </cfRule>
  </conditionalFormatting>
  <conditionalFormatting sqref="D15:D30 D32:D44 O15:O30 O32:O44 S15:S30 S32:S44">
    <cfRule type="cellIs" dxfId="9" priority="5" stopIfTrue="1" operator="greaterThan">
      <formula>0</formula>
    </cfRule>
    <cfRule type="cellIs" dxfId="8" priority="6" stopIfTrue="1" operator="lessThan">
      <formula>0</formula>
    </cfRule>
  </conditionalFormatting>
  <conditionalFormatting sqref="D31 O31 S31">
    <cfRule type="cellIs" dxfId="7" priority="7" stopIfTrue="1" operator="greaterThan">
      <formula>0</formula>
    </cfRule>
    <cfRule type="cellIs" dxfId="6" priority="8" stopIfTrue="1" operator="lessThan">
      <formula>0</formula>
    </cfRule>
  </conditionalFormatting>
  <dataValidations count="2">
    <dataValidation type="list" operator="equal" allowBlank="1" showErrorMessage="1" errorTitle="Erro Seleção" error="Somente é permitido selecionar uma única cultura e esta deve constar na lista." sqref="D6">
      <formula1>$W$16:$W$50</formula1>
      <formula2>0</formula2>
    </dataValidation>
    <dataValidation type="list" operator="equal" allowBlank="1" showErrorMessage="1" sqref="D7:H7">
      <formula1>$Y$16:$Y$33</formula1>
    </dataValidation>
  </dataValidations>
  <printOptions horizontalCentered="1"/>
  <pageMargins left="0.2361111111111111" right="0.2361111111111111" top="0.19652777777777777" bottom="0.19652777777777777" header="0.51180555555555551" footer="0.51180555555555551"/>
  <pageSetup paperSize="9" scale="82" firstPageNumber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 filterMode="1"/>
  <dimension ref="A1:BL7465"/>
  <sheetViews>
    <sheetView zoomScale="124" zoomScaleNormal="124" zoomScaleSheetLayoutView="81" workbookViewId="0">
      <selection activeCell="F7077" sqref="F7077"/>
    </sheetView>
  </sheetViews>
  <sheetFormatPr defaultColWidth="7.140625" defaultRowHeight="12.75" customHeight="1"/>
  <cols>
    <col min="1" max="1" width="5.42578125" style="199" customWidth="1"/>
    <col min="2" max="2" width="11.140625" style="200" customWidth="1"/>
    <col min="3" max="3" width="14.28515625" style="199" customWidth="1"/>
    <col min="4" max="4" width="12.140625" style="201" customWidth="1"/>
    <col min="5" max="5" width="16.42578125" style="202" bestFit="1" customWidth="1"/>
    <col min="6" max="6" width="11.140625" style="202" customWidth="1"/>
    <col min="7" max="7" width="10.140625" style="202" customWidth="1"/>
    <col min="8" max="8" width="28.140625" style="203" customWidth="1"/>
    <col min="9" max="9" width="20.140625" style="203" customWidth="1"/>
    <col min="10" max="10" width="13.28515625" style="204" customWidth="1"/>
    <col min="11" max="12" width="13.5703125" style="204" bestFit="1" customWidth="1"/>
    <col min="13" max="13" width="7.140625" style="204"/>
    <col min="14" max="14" width="13.28515625" style="204" bestFit="1" customWidth="1"/>
    <col min="15" max="64" width="7.140625" style="204"/>
  </cols>
  <sheetData>
    <row r="1" spans="1:64" ht="12.75" customHeight="1">
      <c r="A1" s="205" t="s">
        <v>61</v>
      </c>
      <c r="B1" s="206" t="s">
        <v>173</v>
      </c>
      <c r="C1" s="205" t="s">
        <v>174</v>
      </c>
      <c r="D1" s="207" t="s">
        <v>175</v>
      </c>
      <c r="E1" s="208" t="s">
        <v>176</v>
      </c>
      <c r="F1" s="208" t="s">
        <v>177</v>
      </c>
      <c r="G1" s="208" t="s">
        <v>178</v>
      </c>
      <c r="H1" s="205" t="s">
        <v>179</v>
      </c>
      <c r="I1" s="205" t="s">
        <v>179</v>
      </c>
    </row>
    <row r="2" spans="1:64" ht="14.65" hidden="1" customHeight="1">
      <c r="A2" s="209" t="s">
        <v>180</v>
      </c>
      <c r="B2" s="209" t="s">
        <v>83</v>
      </c>
      <c r="C2" s="209" t="s">
        <v>128</v>
      </c>
      <c r="D2" s="202">
        <v>597.70000000000005</v>
      </c>
      <c r="F2" s="202">
        <v>1381.77</v>
      </c>
      <c r="G2" s="202">
        <f t="shared" ref="G2:G65" si="0">F2/(D2-E2)*1000</f>
        <v>2311.8119457922035</v>
      </c>
      <c r="H2" s="210" t="str">
        <f t="shared" ref="H2:H65" si="1">A2&amp;B2&amp;C2</f>
        <v>07/08ALGODÃOCAMPO MOURÃO (a)</v>
      </c>
      <c r="I2" s="210" t="str">
        <f t="shared" ref="I2:I65" si="2">A2&amp;B2</f>
        <v>07/08ALGODÃO</v>
      </c>
      <c r="J2" s="211" t="b">
        <f>FALSE</f>
        <v>0</v>
      </c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4" ht="14.65" hidden="1" customHeight="1">
      <c r="A3" s="209" t="s">
        <v>180</v>
      </c>
      <c r="B3" s="209" t="s">
        <v>83</v>
      </c>
      <c r="C3" s="209" t="s">
        <v>130</v>
      </c>
      <c r="D3" s="202">
        <v>70</v>
      </c>
      <c r="E3" s="202">
        <v>0</v>
      </c>
      <c r="F3" s="202">
        <v>170</v>
      </c>
      <c r="G3" s="202">
        <f t="shared" si="0"/>
        <v>2428.5714285714284</v>
      </c>
      <c r="H3" s="210" t="str">
        <f t="shared" si="1"/>
        <v>07/08ALGODÃOCASCAVEL (d)</v>
      </c>
      <c r="I3" s="210" t="str">
        <f t="shared" si="2"/>
        <v>07/08ALGODÃO</v>
      </c>
      <c r="J3" s="211" t="b">
        <f>FALSE</f>
        <v>0</v>
      </c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</row>
    <row r="4" spans="1:64" ht="14.65" hidden="1" customHeight="1">
      <c r="A4" s="209" t="s">
        <v>180</v>
      </c>
      <c r="B4" s="209" t="s">
        <v>83</v>
      </c>
      <c r="C4" s="209" t="s">
        <v>132</v>
      </c>
      <c r="D4" s="202">
        <v>1630</v>
      </c>
      <c r="E4" s="202">
        <v>0</v>
      </c>
      <c r="F4" s="202">
        <v>4319.1499999999996</v>
      </c>
      <c r="G4" s="202">
        <f t="shared" si="0"/>
        <v>2649.7852760736196</v>
      </c>
      <c r="H4" s="210" t="str">
        <f t="shared" si="1"/>
        <v>07/08ALGODÃOCORNÉLIO PROCÓPIO (c)</v>
      </c>
      <c r="I4" s="210" t="str">
        <f t="shared" si="2"/>
        <v>07/08ALGODÃO</v>
      </c>
      <c r="J4" s="211" t="b">
        <f>FALSE</f>
        <v>0</v>
      </c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</row>
    <row r="5" spans="1:64" ht="14.65" hidden="1" customHeight="1">
      <c r="A5" s="209" t="s">
        <v>180</v>
      </c>
      <c r="B5" s="209" t="s">
        <v>83</v>
      </c>
      <c r="C5" s="209" t="s">
        <v>138</v>
      </c>
      <c r="D5" s="202">
        <v>5</v>
      </c>
      <c r="E5" s="202">
        <v>0</v>
      </c>
      <c r="F5" s="202">
        <v>8</v>
      </c>
      <c r="G5" s="202">
        <f t="shared" si="0"/>
        <v>1600</v>
      </c>
      <c r="H5" s="210" t="str">
        <f t="shared" si="1"/>
        <v>07/08ALGODÃOGUARAPUAVA (f)</v>
      </c>
      <c r="I5" s="210" t="str">
        <f t="shared" si="2"/>
        <v>07/08ALGODÃO</v>
      </c>
      <c r="J5" s="211" t="b">
        <f>FALSE</f>
        <v>0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</row>
    <row r="6" spans="1:64" ht="14.65" hidden="1" customHeight="1">
      <c r="A6" s="209" t="s">
        <v>180</v>
      </c>
      <c r="B6" s="209" t="s">
        <v>83</v>
      </c>
      <c r="C6" s="209" t="s">
        <v>142</v>
      </c>
      <c r="D6" s="202">
        <v>1000</v>
      </c>
      <c r="E6" s="202">
        <v>0</v>
      </c>
      <c r="F6" s="202">
        <v>1900</v>
      </c>
      <c r="G6" s="202">
        <f t="shared" si="0"/>
        <v>1900</v>
      </c>
      <c r="H6" s="210" t="str">
        <f t="shared" si="1"/>
        <v>07/08ALGODÃOIVAIPORÃ (c)</v>
      </c>
      <c r="I6" s="210" t="str">
        <f t="shared" si="2"/>
        <v>07/08ALGODÃO</v>
      </c>
      <c r="J6" s="211" t="b">
        <f>FALSE</f>
        <v>0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</row>
    <row r="7" spans="1:64" ht="14.65" hidden="1" customHeight="1">
      <c r="A7" s="209" t="s">
        <v>180</v>
      </c>
      <c r="B7" s="209" t="s">
        <v>83</v>
      </c>
      <c r="C7" s="209" t="s">
        <v>144</v>
      </c>
      <c r="D7" s="202">
        <v>275</v>
      </c>
      <c r="E7" s="202">
        <v>0</v>
      </c>
      <c r="F7" s="202">
        <v>825</v>
      </c>
      <c r="G7" s="202">
        <f t="shared" si="0"/>
        <v>3000</v>
      </c>
      <c r="H7" s="210" t="str">
        <f t="shared" si="1"/>
        <v>07/08ALGODÃOJACAREZINHO (c)</v>
      </c>
      <c r="I7" s="210" t="str">
        <f t="shared" si="2"/>
        <v>07/08ALGODÃO</v>
      </c>
      <c r="J7" s="211" t="b">
        <f>FALSE</f>
        <v>0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</row>
    <row r="8" spans="1:64" ht="14.65" hidden="1" customHeight="1">
      <c r="A8" s="209" t="s">
        <v>180</v>
      </c>
      <c r="B8" s="209" t="s">
        <v>83</v>
      </c>
      <c r="C8" s="209" t="s">
        <v>148</v>
      </c>
      <c r="D8" s="202">
        <v>1407</v>
      </c>
      <c r="E8" s="202">
        <v>0</v>
      </c>
      <c r="F8" s="202">
        <v>3935.11</v>
      </c>
      <c r="G8" s="202">
        <f t="shared" si="0"/>
        <v>2796.8088130774699</v>
      </c>
      <c r="H8" s="210" t="str">
        <f t="shared" si="1"/>
        <v>07/08ALGODÃOLONDRINA (c)</v>
      </c>
      <c r="I8" s="210" t="str">
        <f t="shared" si="2"/>
        <v>07/08ALGODÃO</v>
      </c>
      <c r="J8" s="211" t="b">
        <f>FALSE</f>
        <v>0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</row>
    <row r="9" spans="1:64" ht="14.65" hidden="1" customHeight="1">
      <c r="A9" s="209" t="s">
        <v>180</v>
      </c>
      <c r="B9" s="209" t="s">
        <v>83</v>
      </c>
      <c r="C9" s="209" t="s">
        <v>150</v>
      </c>
      <c r="D9" s="202">
        <v>1081</v>
      </c>
      <c r="E9" s="202">
        <v>0</v>
      </c>
      <c r="F9" s="202">
        <v>3354.5</v>
      </c>
      <c r="G9" s="202">
        <f t="shared" si="0"/>
        <v>3103.1452358926922</v>
      </c>
      <c r="H9" s="210" t="str">
        <f t="shared" si="1"/>
        <v>07/08ALGODÃOMARINGÁ (c)</v>
      </c>
      <c r="I9" s="210" t="str">
        <f t="shared" si="2"/>
        <v>07/08ALGODÃO</v>
      </c>
      <c r="J9" s="211" t="b">
        <f>FALSE</f>
        <v>0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</row>
    <row r="10" spans="1:64" ht="14.65" hidden="1" customHeight="1">
      <c r="A10" s="209" t="s">
        <v>180</v>
      </c>
      <c r="B10" s="209" t="s">
        <v>83</v>
      </c>
      <c r="C10" s="209" t="s">
        <v>154</v>
      </c>
      <c r="D10" s="202">
        <v>10</v>
      </c>
      <c r="E10" s="202">
        <v>0</v>
      </c>
      <c r="F10" s="202">
        <v>18</v>
      </c>
      <c r="G10" s="202">
        <f t="shared" si="0"/>
        <v>1800</v>
      </c>
      <c r="H10" s="210" t="str">
        <f t="shared" si="1"/>
        <v>07/08ALGODÃOPARANAVAÍ (b)</v>
      </c>
      <c r="I10" s="210" t="str">
        <f t="shared" si="2"/>
        <v>07/08ALGODÃO</v>
      </c>
      <c r="J10" s="211" t="b">
        <f>FALSE</f>
        <v>0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</row>
    <row r="11" spans="1:64" ht="14.65" hidden="1" customHeight="1">
      <c r="A11" s="209" t="s">
        <v>180</v>
      </c>
      <c r="B11" s="209" t="s">
        <v>83</v>
      </c>
      <c r="C11" s="209" t="s">
        <v>158</v>
      </c>
      <c r="D11" s="202">
        <v>91</v>
      </c>
      <c r="E11" s="202">
        <v>0</v>
      </c>
      <c r="F11" s="202">
        <v>219</v>
      </c>
      <c r="G11" s="202">
        <f t="shared" si="0"/>
        <v>2406.5934065934066</v>
      </c>
      <c r="H11" s="210" t="str">
        <f t="shared" si="1"/>
        <v>07/08ALGODÃOTOLEDO (d)</v>
      </c>
      <c r="I11" s="210" t="str">
        <f t="shared" si="2"/>
        <v>07/08ALGODÃO</v>
      </c>
      <c r="J11" s="211" t="b">
        <f>FALSE</f>
        <v>0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</row>
    <row r="12" spans="1:64" ht="14.65" hidden="1" customHeight="1">
      <c r="A12" s="209" t="s">
        <v>180</v>
      </c>
      <c r="B12" s="209" t="s">
        <v>83</v>
      </c>
      <c r="C12" s="209" t="s">
        <v>159</v>
      </c>
      <c r="D12" s="202">
        <v>361</v>
      </c>
      <c r="E12" s="202">
        <v>0</v>
      </c>
      <c r="F12" s="202">
        <v>629.20000000000005</v>
      </c>
      <c r="G12" s="202">
        <f t="shared" si="0"/>
        <v>1742.9362880886429</v>
      </c>
      <c r="H12" s="210" t="str">
        <f t="shared" si="1"/>
        <v>07/08ALGODÃOUMUARAMA (b)</v>
      </c>
      <c r="I12" s="210" t="str">
        <f t="shared" si="2"/>
        <v>07/08ALGODÃO</v>
      </c>
      <c r="J12" s="211" t="b">
        <f>FALSE</f>
        <v>0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</row>
    <row r="13" spans="1:64" ht="14.65" hidden="1" customHeight="1">
      <c r="A13" s="209" t="s">
        <v>180</v>
      </c>
      <c r="B13" s="209" t="s">
        <v>84</v>
      </c>
      <c r="C13" s="209" t="s">
        <v>126</v>
      </c>
      <c r="D13" s="202">
        <v>30</v>
      </c>
      <c r="E13" s="212">
        <v>0</v>
      </c>
      <c r="F13" s="202">
        <v>74.7</v>
      </c>
      <c r="G13" s="202">
        <f t="shared" si="0"/>
        <v>2490</v>
      </c>
      <c r="H13" s="210" t="str">
        <f t="shared" si="1"/>
        <v>07/08ALHOAPUCARANA (c)</v>
      </c>
      <c r="I13" s="210" t="str">
        <f t="shared" si="2"/>
        <v>07/08ALHO</v>
      </c>
      <c r="J13" s="211" t="b">
        <f>FALSE</f>
        <v>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</row>
    <row r="14" spans="1:64" ht="14.65" hidden="1" customHeight="1">
      <c r="A14" s="209" t="s">
        <v>180</v>
      </c>
      <c r="B14" s="209" t="s">
        <v>84</v>
      </c>
      <c r="C14" s="209" t="s">
        <v>128</v>
      </c>
      <c r="D14" s="202">
        <v>58</v>
      </c>
      <c r="E14" s="212">
        <v>0</v>
      </c>
      <c r="F14" s="202">
        <v>118.5</v>
      </c>
      <c r="G14" s="202">
        <f t="shared" si="0"/>
        <v>2043.1034482758621</v>
      </c>
      <c r="H14" s="210" t="str">
        <f t="shared" si="1"/>
        <v>07/08ALHOCAMPO MOURÃO (a)</v>
      </c>
      <c r="I14" s="210" t="str">
        <f t="shared" si="2"/>
        <v>07/08ALHO</v>
      </c>
      <c r="J14" s="211" t="b">
        <f>FALSE</f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</row>
    <row r="15" spans="1:64" ht="14.65" hidden="1" customHeight="1">
      <c r="A15" s="209" t="s">
        <v>180</v>
      </c>
      <c r="B15" s="209" t="s">
        <v>84</v>
      </c>
      <c r="C15" s="209" t="s">
        <v>130</v>
      </c>
      <c r="D15" s="202">
        <v>41</v>
      </c>
      <c r="E15" s="212">
        <v>0</v>
      </c>
      <c r="F15" s="202">
        <v>158.5</v>
      </c>
      <c r="G15" s="202">
        <f t="shared" si="0"/>
        <v>3865.853658536585</v>
      </c>
      <c r="H15" s="210" t="str">
        <f t="shared" si="1"/>
        <v>07/08ALHOCASCAVEL (d)</v>
      </c>
      <c r="I15" s="210" t="str">
        <f t="shared" si="2"/>
        <v>07/08ALHO</v>
      </c>
      <c r="J15" s="211" t="b">
        <f>FALSE</f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</row>
    <row r="16" spans="1:64" ht="14.65" hidden="1" customHeight="1">
      <c r="A16" s="209" t="s">
        <v>180</v>
      </c>
      <c r="B16" s="209" t="s">
        <v>84</v>
      </c>
      <c r="C16" s="209" t="s">
        <v>132</v>
      </c>
      <c r="D16" s="202">
        <v>260</v>
      </c>
      <c r="E16" s="212">
        <v>0</v>
      </c>
      <c r="F16" s="202">
        <v>1820</v>
      </c>
      <c r="G16" s="202">
        <f t="shared" si="0"/>
        <v>7000</v>
      </c>
      <c r="H16" s="210" t="str">
        <f t="shared" si="1"/>
        <v>07/08ALHOCORNÉLIO PROCÓPIO (c)</v>
      </c>
      <c r="I16" s="210" t="str">
        <f t="shared" si="2"/>
        <v>07/08ALHO</v>
      </c>
      <c r="J16" s="211" t="b">
        <f>FALSE</f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</row>
    <row r="17" spans="1:64" ht="14.65" hidden="1" customHeight="1">
      <c r="A17" s="209" t="s">
        <v>180</v>
      </c>
      <c r="B17" s="209" t="s">
        <v>84</v>
      </c>
      <c r="C17" s="209" t="s">
        <v>134</v>
      </c>
      <c r="D17" s="202">
        <v>16</v>
      </c>
      <c r="E17" s="212">
        <v>0</v>
      </c>
      <c r="F17" s="202">
        <v>76</v>
      </c>
      <c r="G17" s="202">
        <f t="shared" si="0"/>
        <v>4750</v>
      </c>
      <c r="H17" s="210" t="str">
        <f t="shared" si="1"/>
        <v>07/08ALHOCURITIBA (f)</v>
      </c>
      <c r="I17" s="210" t="str">
        <f t="shared" si="2"/>
        <v>07/08ALHO</v>
      </c>
      <c r="J17" s="211" t="b">
        <f>FALSE</f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</row>
    <row r="18" spans="1:64" ht="14.65" hidden="1" customHeight="1">
      <c r="A18" s="209" t="s">
        <v>180</v>
      </c>
      <c r="B18" s="209" t="s">
        <v>84</v>
      </c>
      <c r="C18" s="209" t="s">
        <v>136</v>
      </c>
      <c r="D18" s="202">
        <v>69</v>
      </c>
      <c r="E18" s="212">
        <v>0</v>
      </c>
      <c r="F18" s="202">
        <v>207</v>
      </c>
      <c r="G18" s="202">
        <f t="shared" si="0"/>
        <v>3000</v>
      </c>
      <c r="H18" s="210" t="str">
        <f t="shared" si="1"/>
        <v>07/08ALHOFRANCISCO BELTRÃO (e)</v>
      </c>
      <c r="I18" s="210" t="str">
        <f t="shared" si="2"/>
        <v>07/08ALHO</v>
      </c>
      <c r="J18" s="211" t="b">
        <f>FALSE</f>
        <v>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</row>
    <row r="19" spans="1:64" ht="14.65" hidden="1" customHeight="1">
      <c r="A19" s="209" t="s">
        <v>180</v>
      </c>
      <c r="B19" s="209" t="s">
        <v>84</v>
      </c>
      <c r="C19" s="209" t="s">
        <v>138</v>
      </c>
      <c r="D19" s="202">
        <v>28</v>
      </c>
      <c r="E19" s="212">
        <v>0</v>
      </c>
      <c r="F19" s="202">
        <v>102</v>
      </c>
      <c r="G19" s="202">
        <f t="shared" si="0"/>
        <v>3642.8571428571427</v>
      </c>
      <c r="H19" s="210" t="str">
        <f t="shared" si="1"/>
        <v>07/08ALHOGUARAPUAVA (f)</v>
      </c>
      <c r="I19" s="210" t="str">
        <f t="shared" si="2"/>
        <v>07/08ALHO</v>
      </c>
      <c r="J19" s="211" t="b">
        <f>FALSE</f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64" ht="14.65" hidden="1" customHeight="1">
      <c r="A20" s="209" t="s">
        <v>180</v>
      </c>
      <c r="B20" s="209" t="s">
        <v>84</v>
      </c>
      <c r="C20" s="209" t="s">
        <v>140</v>
      </c>
      <c r="D20" s="202">
        <v>22</v>
      </c>
      <c r="E20" s="212">
        <v>0</v>
      </c>
      <c r="F20" s="202">
        <v>187.4</v>
      </c>
      <c r="G20" s="202">
        <f t="shared" si="0"/>
        <v>8518.181818181818</v>
      </c>
      <c r="H20" s="210" t="str">
        <f t="shared" si="1"/>
        <v>07/08ALHOIRATI (f)</v>
      </c>
      <c r="I20" s="210" t="str">
        <f t="shared" si="2"/>
        <v>07/08ALHO</v>
      </c>
      <c r="J20" s="211" t="b">
        <f>FALSE</f>
        <v>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</row>
    <row r="21" spans="1:64" ht="14.65" hidden="1" customHeight="1">
      <c r="A21" s="209" t="s">
        <v>180</v>
      </c>
      <c r="B21" s="209" t="s">
        <v>84</v>
      </c>
      <c r="C21" s="209" t="s">
        <v>142</v>
      </c>
      <c r="D21" s="202">
        <v>27.4</v>
      </c>
      <c r="E21" s="212">
        <v>0</v>
      </c>
      <c r="F21" s="202">
        <v>74.5</v>
      </c>
      <c r="G21" s="202">
        <f t="shared" si="0"/>
        <v>2718.9781021897811</v>
      </c>
      <c r="H21" s="210" t="str">
        <f t="shared" si="1"/>
        <v>07/08ALHOIVAIPORÃ (c)</v>
      </c>
      <c r="I21" s="210" t="str">
        <f t="shared" si="2"/>
        <v>07/08ALHO</v>
      </c>
      <c r="J21" s="211" t="b">
        <f>FALSE</f>
        <v>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</row>
    <row r="22" spans="1:64" ht="14.65" hidden="1" customHeight="1">
      <c r="A22" s="209" t="s">
        <v>180</v>
      </c>
      <c r="B22" s="209" t="s">
        <v>84</v>
      </c>
      <c r="C22" s="209" t="s">
        <v>144</v>
      </c>
      <c r="D22" s="202">
        <v>80</v>
      </c>
      <c r="E22" s="212">
        <v>0</v>
      </c>
      <c r="F22" s="202">
        <v>472</v>
      </c>
      <c r="G22" s="202">
        <f t="shared" si="0"/>
        <v>5900</v>
      </c>
      <c r="H22" s="210" t="str">
        <f t="shared" si="1"/>
        <v>07/08ALHOJACAREZINHO (c)</v>
      </c>
      <c r="I22" s="210" t="str">
        <f t="shared" si="2"/>
        <v>07/08ALHO</v>
      </c>
      <c r="J22" s="211" t="b">
        <f>FALSE</f>
        <v>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</row>
    <row r="23" spans="1:64" ht="14.65" hidden="1" customHeight="1">
      <c r="A23" s="209" t="s">
        <v>180</v>
      </c>
      <c r="B23" s="209" t="s">
        <v>84</v>
      </c>
      <c r="C23" s="209" t="s">
        <v>146</v>
      </c>
      <c r="D23" s="202">
        <v>8</v>
      </c>
      <c r="E23" s="212">
        <v>0</v>
      </c>
      <c r="F23" s="202">
        <v>36</v>
      </c>
      <c r="G23" s="202">
        <f t="shared" si="0"/>
        <v>4500</v>
      </c>
      <c r="H23" s="210" t="str">
        <f t="shared" si="1"/>
        <v>07/08ALHOLARANJEIRAS DO SUL (f)</v>
      </c>
      <c r="I23" s="210" t="str">
        <f t="shared" si="2"/>
        <v>07/08ALHO</v>
      </c>
      <c r="J23" s="211" t="b">
        <f>FALSE</f>
        <v>0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</row>
    <row r="24" spans="1:64" ht="14.65" hidden="1" customHeight="1">
      <c r="A24" s="209" t="s">
        <v>180</v>
      </c>
      <c r="B24" s="209" t="s">
        <v>84</v>
      </c>
      <c r="C24" s="209" t="s">
        <v>150</v>
      </c>
      <c r="D24" s="202">
        <v>27.3</v>
      </c>
      <c r="E24" s="212">
        <v>0</v>
      </c>
      <c r="F24" s="202">
        <v>155.69999999999999</v>
      </c>
      <c r="G24" s="202">
        <f t="shared" si="0"/>
        <v>5703.2967032967026</v>
      </c>
      <c r="H24" s="210" t="str">
        <f t="shared" si="1"/>
        <v>07/08ALHOMARINGÁ (c)</v>
      </c>
      <c r="I24" s="210" t="str">
        <f t="shared" si="2"/>
        <v>07/08ALHO</v>
      </c>
      <c r="J24" s="211" t="b">
        <f>FALSE</f>
        <v>0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</row>
    <row r="25" spans="1:64" ht="14.65" hidden="1" customHeight="1">
      <c r="A25" s="209" t="s">
        <v>180</v>
      </c>
      <c r="B25" s="209" t="s">
        <v>84</v>
      </c>
      <c r="C25" s="209" t="s">
        <v>154</v>
      </c>
      <c r="D25" s="202">
        <v>2</v>
      </c>
      <c r="E25" s="212">
        <v>0</v>
      </c>
      <c r="F25" s="202">
        <v>4</v>
      </c>
      <c r="G25" s="202">
        <f t="shared" si="0"/>
        <v>2000</v>
      </c>
      <c r="H25" s="210" t="str">
        <f t="shared" si="1"/>
        <v>07/08ALHOPARANAVAÍ (b)</v>
      </c>
      <c r="I25" s="210" t="str">
        <f t="shared" si="2"/>
        <v>07/08ALHO</v>
      </c>
      <c r="J25" s="211" t="b">
        <f>FALSE</f>
        <v>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</row>
    <row r="26" spans="1:64" ht="14.65" hidden="1" customHeight="1">
      <c r="A26" s="209" t="s">
        <v>180</v>
      </c>
      <c r="B26" s="209" t="s">
        <v>84</v>
      </c>
      <c r="C26" s="209" t="s">
        <v>155</v>
      </c>
      <c r="D26" s="202">
        <v>13</v>
      </c>
      <c r="E26" s="212">
        <v>0</v>
      </c>
      <c r="F26" s="202">
        <v>66</v>
      </c>
      <c r="G26" s="202">
        <f t="shared" si="0"/>
        <v>5076.9230769230762</v>
      </c>
      <c r="H26" s="210" t="str">
        <f t="shared" si="1"/>
        <v>07/08ALHOPATO BRANCO (e)</v>
      </c>
      <c r="I26" s="210" t="str">
        <f t="shared" si="2"/>
        <v>07/08ALHO</v>
      </c>
      <c r="J26" s="211" t="b">
        <f>FALSE</f>
        <v>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</row>
    <row r="27" spans="1:64" ht="14.65" hidden="1" customHeight="1">
      <c r="A27" s="209" t="s">
        <v>180</v>
      </c>
      <c r="B27" s="209" t="s">
        <v>84</v>
      </c>
      <c r="C27" s="209" t="s">
        <v>157</v>
      </c>
      <c r="D27" s="202">
        <v>23</v>
      </c>
      <c r="E27" s="212">
        <v>0</v>
      </c>
      <c r="F27" s="202">
        <v>82.5</v>
      </c>
      <c r="G27" s="202">
        <f t="shared" si="0"/>
        <v>3586.9565217391305</v>
      </c>
      <c r="H27" s="210" t="str">
        <f t="shared" si="1"/>
        <v>07/08ALHOPONTA GROSSA (f)</v>
      </c>
      <c r="I27" s="210" t="str">
        <f t="shared" si="2"/>
        <v>07/08ALHO</v>
      </c>
      <c r="J27" s="211" t="b">
        <f>FALSE</f>
        <v>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</row>
    <row r="28" spans="1:64" ht="14.65" hidden="1" customHeight="1">
      <c r="A28" s="209" t="s">
        <v>180</v>
      </c>
      <c r="B28" s="209" t="s">
        <v>84</v>
      </c>
      <c r="C28" s="209" t="s">
        <v>158</v>
      </c>
      <c r="D28" s="202">
        <v>20</v>
      </c>
      <c r="E28" s="212">
        <v>0</v>
      </c>
      <c r="F28" s="202">
        <v>50</v>
      </c>
      <c r="G28" s="202">
        <f t="shared" si="0"/>
        <v>2500</v>
      </c>
      <c r="H28" s="210" t="str">
        <f t="shared" si="1"/>
        <v>07/08ALHOTOLEDO (d)</v>
      </c>
      <c r="I28" s="210" t="str">
        <f t="shared" si="2"/>
        <v>07/08ALHO</v>
      </c>
      <c r="J28" s="211" t="b">
        <f>FALSE</f>
        <v>0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</row>
    <row r="29" spans="1:64" ht="14.65" hidden="1" customHeight="1">
      <c r="A29" s="209" t="s">
        <v>180</v>
      </c>
      <c r="B29" s="209" t="s">
        <v>84</v>
      </c>
      <c r="C29" s="209" t="s">
        <v>160</v>
      </c>
      <c r="D29" s="202">
        <v>37</v>
      </c>
      <c r="E29" s="212">
        <v>0</v>
      </c>
      <c r="F29" s="202">
        <v>95.3</v>
      </c>
      <c r="G29" s="202">
        <f t="shared" si="0"/>
        <v>2575.6756756756758</v>
      </c>
      <c r="H29" s="210" t="str">
        <f t="shared" si="1"/>
        <v>07/08ALHOUNIÃO DA VITÓRIA (f)</v>
      </c>
      <c r="I29" s="210" t="str">
        <f t="shared" si="2"/>
        <v>07/08ALHO</v>
      </c>
      <c r="J29" s="211" t="b">
        <f>FALSE</f>
        <v>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</row>
    <row r="30" spans="1:64" ht="14.65" hidden="1" customHeight="1">
      <c r="A30" s="209" t="s">
        <v>180</v>
      </c>
      <c r="B30" s="213" t="s">
        <v>85</v>
      </c>
      <c r="C30" s="209" t="s">
        <v>126</v>
      </c>
      <c r="D30" s="202">
        <v>134</v>
      </c>
      <c r="E30" s="202">
        <v>0</v>
      </c>
      <c r="F30" s="202">
        <v>263</v>
      </c>
      <c r="G30" s="202">
        <f t="shared" si="0"/>
        <v>1962.686567164179</v>
      </c>
      <c r="H30" s="210" t="str">
        <f t="shared" si="1"/>
        <v>07/08AMENDOIM (1ª SAFRA)APUCARANA (c)</v>
      </c>
      <c r="I30" s="210" t="str">
        <f t="shared" si="2"/>
        <v>07/08AMENDOIM (1ª SAFRA)</v>
      </c>
      <c r="J30" s="211" t="b">
        <f>FALSE</f>
        <v>0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</row>
    <row r="31" spans="1:64" ht="14.65" hidden="1" customHeight="1">
      <c r="A31" s="209" t="s">
        <v>180</v>
      </c>
      <c r="B31" s="213" t="s">
        <v>85</v>
      </c>
      <c r="C31" s="209" t="s">
        <v>128</v>
      </c>
      <c r="D31" s="202">
        <v>102</v>
      </c>
      <c r="E31" s="202">
        <v>0</v>
      </c>
      <c r="F31" s="202">
        <v>221.5</v>
      </c>
      <c r="G31" s="202">
        <f t="shared" si="0"/>
        <v>2171.5686274509803</v>
      </c>
      <c r="H31" s="210" t="str">
        <f t="shared" si="1"/>
        <v>07/08AMENDOIM (1ª SAFRA)CAMPO MOURÃO (a)</v>
      </c>
      <c r="I31" s="210" t="str">
        <f t="shared" si="2"/>
        <v>07/08AMENDOIM (1ª SAFRA)</v>
      </c>
      <c r="J31" s="211" t="b">
        <f>FALSE</f>
        <v>0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</row>
    <row r="32" spans="1:64" ht="14.65" hidden="1" customHeight="1">
      <c r="A32" s="209" t="s">
        <v>180</v>
      </c>
      <c r="B32" s="213" t="s">
        <v>85</v>
      </c>
      <c r="C32" s="209" t="s">
        <v>130</v>
      </c>
      <c r="D32" s="202">
        <v>419</v>
      </c>
      <c r="E32" s="202">
        <v>0</v>
      </c>
      <c r="F32" s="202">
        <v>857.9</v>
      </c>
      <c r="G32" s="202">
        <f t="shared" si="0"/>
        <v>2047.494033412888</v>
      </c>
      <c r="H32" s="210" t="str">
        <f t="shared" si="1"/>
        <v>07/08AMENDOIM (1ª SAFRA)CASCAVEL (d)</v>
      </c>
      <c r="I32" s="210" t="str">
        <f t="shared" si="2"/>
        <v>07/08AMENDOIM (1ª SAFRA)</v>
      </c>
      <c r="J32" s="211" t="b">
        <f>FALSE</f>
        <v>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</row>
    <row r="33" spans="1:64" ht="14.65" hidden="1" customHeight="1">
      <c r="A33" s="209" t="s">
        <v>180</v>
      </c>
      <c r="B33" s="213" t="s">
        <v>85</v>
      </c>
      <c r="C33" s="209" t="s">
        <v>132</v>
      </c>
      <c r="D33" s="202">
        <v>50</v>
      </c>
      <c r="E33" s="202">
        <v>0</v>
      </c>
      <c r="F33" s="202">
        <v>65</v>
      </c>
      <c r="G33" s="202">
        <f t="shared" si="0"/>
        <v>1300</v>
      </c>
      <c r="H33" s="210" t="str">
        <f t="shared" si="1"/>
        <v>07/08AMENDOIM (1ª SAFRA)CORNÉLIO PROCÓPIO (c)</v>
      </c>
      <c r="I33" s="210" t="str">
        <f t="shared" si="2"/>
        <v>07/08AMENDOIM (1ª SAFRA)</v>
      </c>
      <c r="J33" s="211" t="b">
        <f>FALSE</f>
        <v>0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</row>
    <row r="34" spans="1:64" ht="14.65" hidden="1" customHeight="1">
      <c r="A34" s="209" t="s">
        <v>180</v>
      </c>
      <c r="B34" s="213" t="s">
        <v>85</v>
      </c>
      <c r="C34" s="209" t="s">
        <v>136</v>
      </c>
      <c r="D34" s="202">
        <v>305</v>
      </c>
      <c r="E34" s="202">
        <v>0</v>
      </c>
      <c r="F34" s="202">
        <v>550</v>
      </c>
      <c r="G34" s="202">
        <f t="shared" si="0"/>
        <v>1803.2786885245903</v>
      </c>
      <c r="H34" s="210" t="str">
        <f t="shared" si="1"/>
        <v>07/08AMENDOIM (1ª SAFRA)FRANCISCO BELTRÃO (e)</v>
      </c>
      <c r="I34" s="210" t="str">
        <f t="shared" si="2"/>
        <v>07/08AMENDOIM (1ª SAFRA)</v>
      </c>
      <c r="J34" s="211" t="b">
        <f>FALSE</f>
        <v>0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</row>
    <row r="35" spans="1:64" ht="14.65" hidden="1" customHeight="1">
      <c r="A35" s="209" t="s">
        <v>180</v>
      </c>
      <c r="B35" s="213" t="s">
        <v>85</v>
      </c>
      <c r="C35" s="209" t="s">
        <v>138</v>
      </c>
      <c r="D35" s="202">
        <v>49</v>
      </c>
      <c r="E35" s="202">
        <v>0</v>
      </c>
      <c r="F35" s="202">
        <v>74</v>
      </c>
      <c r="G35" s="202">
        <f t="shared" si="0"/>
        <v>1510.204081632653</v>
      </c>
      <c r="H35" s="210" t="str">
        <f t="shared" si="1"/>
        <v>07/08AMENDOIM (1ª SAFRA)GUARAPUAVA (f)</v>
      </c>
      <c r="I35" s="210" t="str">
        <f t="shared" si="2"/>
        <v>07/08AMENDOIM (1ª SAFRA)</v>
      </c>
      <c r="J35" s="211" t="b">
        <f>FALSE</f>
        <v>0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</row>
    <row r="36" spans="1:64" ht="14.65" hidden="1" customHeight="1">
      <c r="A36" s="209" t="s">
        <v>180</v>
      </c>
      <c r="B36" s="213" t="s">
        <v>85</v>
      </c>
      <c r="C36" s="209" t="s">
        <v>142</v>
      </c>
      <c r="D36" s="202">
        <v>60</v>
      </c>
      <c r="E36" s="202">
        <v>0</v>
      </c>
      <c r="F36" s="202">
        <v>114</v>
      </c>
      <c r="G36" s="202">
        <f t="shared" si="0"/>
        <v>1900</v>
      </c>
      <c r="H36" s="210" t="str">
        <f t="shared" si="1"/>
        <v>07/08AMENDOIM (1ª SAFRA)IVAIPORÃ (c)</v>
      </c>
      <c r="I36" s="210" t="str">
        <f t="shared" si="2"/>
        <v>07/08AMENDOIM (1ª SAFRA)</v>
      </c>
      <c r="J36" s="211" t="b">
        <f>FALSE</f>
        <v>0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1:64" ht="14.65" hidden="1" customHeight="1">
      <c r="A37" s="209" t="s">
        <v>180</v>
      </c>
      <c r="B37" s="213" t="s">
        <v>85</v>
      </c>
      <c r="C37" s="209" t="s">
        <v>144</v>
      </c>
      <c r="D37" s="202">
        <v>71</v>
      </c>
      <c r="F37" s="202">
        <v>136</v>
      </c>
      <c r="G37" s="202">
        <f t="shared" si="0"/>
        <v>1915.4929577464789</v>
      </c>
      <c r="H37" s="210" t="str">
        <f t="shared" si="1"/>
        <v>07/08AMENDOIM (1ª SAFRA)JACAREZINHO (c)</v>
      </c>
      <c r="I37" s="210" t="str">
        <f t="shared" si="2"/>
        <v>07/08AMENDOIM (1ª SAFRA)</v>
      </c>
      <c r="J37" s="211" t="b">
        <f>FALSE</f>
        <v>0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1:64" ht="14.65" hidden="1" customHeight="1">
      <c r="A38" s="209" t="s">
        <v>180</v>
      </c>
      <c r="B38" s="213" t="s">
        <v>85</v>
      </c>
      <c r="C38" s="209" t="s">
        <v>146</v>
      </c>
      <c r="D38" s="202">
        <v>51</v>
      </c>
      <c r="E38" s="202">
        <v>0</v>
      </c>
      <c r="F38" s="202">
        <v>84.15</v>
      </c>
      <c r="G38" s="202">
        <f t="shared" si="0"/>
        <v>1650.0000000000002</v>
      </c>
      <c r="H38" s="210" t="str">
        <f t="shared" si="1"/>
        <v>07/08AMENDOIM (1ª SAFRA)LARANJEIRAS DO SUL (f)</v>
      </c>
      <c r="I38" s="210" t="str">
        <f t="shared" si="2"/>
        <v>07/08AMENDOIM (1ª SAFRA)</v>
      </c>
      <c r="J38" s="211" t="b">
        <f>FALSE</f>
        <v>0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1:64" ht="14.65" hidden="1" customHeight="1">
      <c r="A39" s="209" t="s">
        <v>180</v>
      </c>
      <c r="B39" s="213" t="s">
        <v>85</v>
      </c>
      <c r="C39" s="209" t="s">
        <v>148</v>
      </c>
      <c r="D39" s="202">
        <v>495</v>
      </c>
      <c r="E39" s="202">
        <v>0</v>
      </c>
      <c r="F39" s="202">
        <v>891.3</v>
      </c>
      <c r="G39" s="202">
        <f t="shared" si="0"/>
        <v>1800.6060606060605</v>
      </c>
      <c r="H39" s="210" t="str">
        <f t="shared" si="1"/>
        <v>07/08AMENDOIM (1ª SAFRA)LONDRINA (c)</v>
      </c>
      <c r="I39" s="210" t="str">
        <f t="shared" si="2"/>
        <v>07/08AMENDOIM (1ª SAFRA)</v>
      </c>
      <c r="J39" s="211" t="b">
        <f>FALSE</f>
        <v>0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1:64" ht="14.65" hidden="1" customHeight="1">
      <c r="A40" s="209" t="s">
        <v>180</v>
      </c>
      <c r="B40" s="213" t="s">
        <v>85</v>
      </c>
      <c r="C40" s="209" t="s">
        <v>150</v>
      </c>
      <c r="D40" s="202">
        <v>137</v>
      </c>
      <c r="E40" s="202">
        <v>0</v>
      </c>
      <c r="F40" s="202">
        <v>266.26</v>
      </c>
      <c r="G40" s="202">
        <f t="shared" si="0"/>
        <v>1943.5036496350365</v>
      </c>
      <c r="H40" s="210" t="str">
        <f t="shared" si="1"/>
        <v>07/08AMENDOIM (1ª SAFRA)MARINGÁ (c)</v>
      </c>
      <c r="I40" s="210" t="str">
        <f t="shared" si="2"/>
        <v>07/08AMENDOIM (1ª SAFRA)</v>
      </c>
      <c r="J40" s="211" t="b">
        <f>FALSE</f>
        <v>0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</row>
    <row r="41" spans="1:64" ht="14.65" hidden="1" customHeight="1">
      <c r="A41" s="209" t="s">
        <v>180</v>
      </c>
      <c r="B41" s="213" t="s">
        <v>85</v>
      </c>
      <c r="C41" s="209" t="s">
        <v>154</v>
      </c>
      <c r="D41" s="202">
        <v>1299</v>
      </c>
      <c r="E41" s="202">
        <v>0</v>
      </c>
      <c r="F41" s="202">
        <v>5837.77</v>
      </c>
      <c r="G41" s="202">
        <f t="shared" si="0"/>
        <v>4494.0492686682064</v>
      </c>
      <c r="H41" s="210" t="str">
        <f t="shared" si="1"/>
        <v>07/08AMENDOIM (1ª SAFRA)PARANAVAÍ (b)</v>
      </c>
      <c r="I41" s="210" t="str">
        <f t="shared" si="2"/>
        <v>07/08AMENDOIM (1ª SAFRA)</v>
      </c>
      <c r="J41" s="211" t="b">
        <f>FALSE</f>
        <v>0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</row>
    <row r="42" spans="1:64" ht="14.65" hidden="1" customHeight="1">
      <c r="A42" s="209" t="s">
        <v>180</v>
      </c>
      <c r="B42" s="213" t="s">
        <v>85</v>
      </c>
      <c r="C42" s="209" t="s">
        <v>155</v>
      </c>
      <c r="D42" s="202">
        <v>67</v>
      </c>
      <c r="E42" s="202">
        <v>0</v>
      </c>
      <c r="F42" s="202">
        <v>80</v>
      </c>
      <c r="G42" s="202">
        <f t="shared" si="0"/>
        <v>1194.0298507462685</v>
      </c>
      <c r="H42" s="210" t="str">
        <f t="shared" si="1"/>
        <v>07/08AMENDOIM (1ª SAFRA)PATO BRANCO (e)</v>
      </c>
      <c r="I42" s="210" t="str">
        <f t="shared" si="2"/>
        <v>07/08AMENDOIM (1ª SAFRA)</v>
      </c>
      <c r="J42" s="211" t="b">
        <f>FALSE</f>
        <v>0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</row>
    <row r="43" spans="1:64" ht="14.65" hidden="1" customHeight="1">
      <c r="A43" s="209" t="s">
        <v>180</v>
      </c>
      <c r="B43" s="213" t="s">
        <v>85</v>
      </c>
      <c r="C43" s="209" t="s">
        <v>157</v>
      </c>
      <c r="D43" s="202">
        <v>6</v>
      </c>
      <c r="E43" s="202">
        <v>0</v>
      </c>
      <c r="F43" s="202">
        <v>6</v>
      </c>
      <c r="G43" s="202">
        <f t="shared" si="0"/>
        <v>1000</v>
      </c>
      <c r="H43" s="210" t="str">
        <f t="shared" si="1"/>
        <v>07/08AMENDOIM (1ª SAFRA)PONTA GROSSA (f)</v>
      </c>
      <c r="I43" s="210" t="str">
        <f t="shared" si="2"/>
        <v>07/08AMENDOIM (1ª SAFRA)</v>
      </c>
      <c r="J43" s="211" t="b">
        <f>FALSE</f>
        <v>0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</row>
    <row r="44" spans="1:64" ht="14.65" hidden="1" customHeight="1">
      <c r="A44" s="209" t="s">
        <v>180</v>
      </c>
      <c r="B44" s="213" t="s">
        <v>85</v>
      </c>
      <c r="C44" s="209" t="s">
        <v>158</v>
      </c>
      <c r="D44" s="202">
        <v>1981</v>
      </c>
      <c r="E44" s="202">
        <v>0</v>
      </c>
      <c r="F44" s="202">
        <v>6044.5</v>
      </c>
      <c r="G44" s="202">
        <f t="shared" si="0"/>
        <v>3051.2367491166078</v>
      </c>
      <c r="H44" s="210" t="str">
        <f t="shared" si="1"/>
        <v>07/08AMENDOIM (1ª SAFRA)TOLEDO (d)</v>
      </c>
      <c r="I44" s="210" t="str">
        <f t="shared" si="2"/>
        <v>07/08AMENDOIM (1ª SAFRA)</v>
      </c>
      <c r="J44" s="211" t="b">
        <f>FALSE</f>
        <v>0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</row>
    <row r="45" spans="1:64" ht="14.65" hidden="1" customHeight="1">
      <c r="A45" s="209" t="s">
        <v>180</v>
      </c>
      <c r="B45" s="213" t="s">
        <v>85</v>
      </c>
      <c r="C45" s="209" t="s">
        <v>159</v>
      </c>
      <c r="D45" s="202">
        <v>537</v>
      </c>
      <c r="E45" s="202">
        <v>0</v>
      </c>
      <c r="F45" s="202">
        <v>1114.7</v>
      </c>
      <c r="G45" s="202">
        <f t="shared" si="0"/>
        <v>2075.7914338919927</v>
      </c>
      <c r="H45" s="210" t="str">
        <f t="shared" si="1"/>
        <v>07/08AMENDOIM (1ª SAFRA)UMUARAMA (b)</v>
      </c>
      <c r="I45" s="210" t="str">
        <f t="shared" si="2"/>
        <v>07/08AMENDOIM (1ª SAFRA)</v>
      </c>
      <c r="J45" s="211" t="b">
        <f>FALSE</f>
        <v>0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</row>
    <row r="46" spans="1:64" ht="14.65" hidden="1" customHeight="1">
      <c r="A46" s="209" t="s">
        <v>180</v>
      </c>
      <c r="B46" s="213" t="s">
        <v>85</v>
      </c>
      <c r="C46" s="209" t="s">
        <v>160</v>
      </c>
      <c r="D46" s="202">
        <v>50</v>
      </c>
      <c r="E46" s="202">
        <v>0</v>
      </c>
      <c r="F46" s="202">
        <v>45.26</v>
      </c>
      <c r="G46" s="202">
        <f t="shared" si="0"/>
        <v>905.2</v>
      </c>
      <c r="H46" s="210" t="str">
        <f t="shared" si="1"/>
        <v>07/08AMENDOIM (1ª SAFRA)UNIÃO DA VITÓRIA (f)</v>
      </c>
      <c r="I46" s="210" t="str">
        <f t="shared" si="2"/>
        <v>07/08AMENDOIM (1ª SAFRA)</v>
      </c>
      <c r="J46" s="211" t="b">
        <f>FALSE</f>
        <v>0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</row>
    <row r="47" spans="1:64" ht="14.65" hidden="1" customHeight="1">
      <c r="A47" s="209" t="s">
        <v>180</v>
      </c>
      <c r="B47" s="209" t="s">
        <v>86</v>
      </c>
      <c r="C47" s="209" t="s">
        <v>126</v>
      </c>
      <c r="D47" s="202">
        <v>36</v>
      </c>
      <c r="E47" s="202">
        <v>0</v>
      </c>
      <c r="F47" s="202">
        <v>206</v>
      </c>
      <c r="G47" s="202">
        <f t="shared" si="0"/>
        <v>5722.2222222222226</v>
      </c>
      <c r="H47" s="210" t="str">
        <f t="shared" si="1"/>
        <v>07/08ARROZ IRRIGADOAPUCARANA (c)</v>
      </c>
      <c r="I47" s="210" t="str">
        <f t="shared" si="2"/>
        <v>07/08ARROZ IRRIGADO</v>
      </c>
      <c r="J47" s="211" t="b">
        <f>FALSE</f>
        <v>0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</row>
    <row r="48" spans="1:64" ht="14.65" hidden="1" customHeight="1">
      <c r="A48" s="209" t="s">
        <v>180</v>
      </c>
      <c r="B48" s="209" t="s">
        <v>86</v>
      </c>
      <c r="C48" s="209" t="s">
        <v>128</v>
      </c>
      <c r="D48" s="202">
        <v>120</v>
      </c>
      <c r="E48" s="202">
        <v>0</v>
      </c>
      <c r="F48" s="202">
        <v>590</v>
      </c>
      <c r="G48" s="202">
        <f t="shared" si="0"/>
        <v>4916.666666666667</v>
      </c>
      <c r="H48" s="210" t="str">
        <f t="shared" si="1"/>
        <v>07/08ARROZ IRRIGADOCAMPO MOURÃO (a)</v>
      </c>
      <c r="I48" s="210" t="str">
        <f t="shared" si="2"/>
        <v>07/08ARROZ IRRIGADO</v>
      </c>
      <c r="J48" s="211" t="b">
        <f>FALSE</f>
        <v>0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</row>
    <row r="49" spans="1:64" ht="14.65" hidden="1" customHeight="1">
      <c r="A49" s="209" t="s">
        <v>180</v>
      </c>
      <c r="B49" s="209" t="s">
        <v>86</v>
      </c>
      <c r="C49" s="209" t="s">
        <v>130</v>
      </c>
      <c r="D49" s="202">
        <v>209</v>
      </c>
      <c r="E49" s="202">
        <v>0</v>
      </c>
      <c r="F49" s="202">
        <v>1250.8</v>
      </c>
      <c r="G49" s="202">
        <f t="shared" si="0"/>
        <v>5984.6889952153106</v>
      </c>
      <c r="H49" s="210" t="str">
        <f t="shared" si="1"/>
        <v>07/08ARROZ IRRIGADOCASCAVEL (d)</v>
      </c>
      <c r="I49" s="210" t="str">
        <f t="shared" si="2"/>
        <v>07/08ARROZ IRRIGADO</v>
      </c>
      <c r="J49" s="211" t="b">
        <f>FALSE</f>
        <v>0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</row>
    <row r="50" spans="1:64" ht="14.65" hidden="1" customHeight="1">
      <c r="A50" s="209" t="s">
        <v>180</v>
      </c>
      <c r="B50" s="209" t="s">
        <v>86</v>
      </c>
      <c r="C50" s="209" t="s">
        <v>132</v>
      </c>
      <c r="D50" s="202">
        <v>500</v>
      </c>
      <c r="E50" s="202">
        <v>0</v>
      </c>
      <c r="F50" s="202">
        <v>2349.85</v>
      </c>
      <c r="G50" s="202">
        <f t="shared" si="0"/>
        <v>4699.7</v>
      </c>
      <c r="H50" s="210" t="str">
        <f t="shared" si="1"/>
        <v>07/08ARROZ IRRIGADOCORNÉLIO PROCÓPIO (c)</v>
      </c>
      <c r="I50" s="210" t="str">
        <f t="shared" si="2"/>
        <v>07/08ARROZ IRRIGADO</v>
      </c>
      <c r="J50" s="211" t="b">
        <f>FALSE</f>
        <v>0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</row>
    <row r="51" spans="1:64" ht="14.65" hidden="1" customHeight="1">
      <c r="A51" s="209" t="s">
        <v>180</v>
      </c>
      <c r="B51" s="209" t="s">
        <v>86</v>
      </c>
      <c r="C51" s="209" t="s">
        <v>144</v>
      </c>
      <c r="D51" s="202">
        <v>945</v>
      </c>
      <c r="E51" s="202">
        <v>0</v>
      </c>
      <c r="F51" s="202">
        <v>5063</v>
      </c>
      <c r="G51" s="202">
        <f t="shared" si="0"/>
        <v>5357.6719576719579</v>
      </c>
      <c r="H51" s="210" t="str">
        <f t="shared" si="1"/>
        <v>07/08ARROZ IRRIGADOJACAREZINHO (c)</v>
      </c>
      <c r="I51" s="210" t="str">
        <f t="shared" si="2"/>
        <v>07/08ARROZ IRRIGADO</v>
      </c>
      <c r="J51" s="211" t="b">
        <f>FALSE</f>
        <v>0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</row>
    <row r="52" spans="1:64" ht="14.65" hidden="1" customHeight="1">
      <c r="A52" s="209" t="s">
        <v>180</v>
      </c>
      <c r="B52" s="209" t="s">
        <v>86</v>
      </c>
      <c r="C52" s="209" t="s">
        <v>148</v>
      </c>
      <c r="D52" s="202">
        <v>542</v>
      </c>
      <c r="E52" s="202">
        <v>0</v>
      </c>
      <c r="F52" s="202">
        <v>2978.28</v>
      </c>
      <c r="G52" s="202">
        <f t="shared" si="0"/>
        <v>5494.9815498154985</v>
      </c>
      <c r="H52" s="210" t="str">
        <f t="shared" si="1"/>
        <v>07/08ARROZ IRRIGADOLONDRINA (c)</v>
      </c>
      <c r="I52" s="210" t="str">
        <f t="shared" si="2"/>
        <v>07/08ARROZ IRRIGADO</v>
      </c>
      <c r="J52" s="211" t="b">
        <f>FALSE</f>
        <v>0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</row>
    <row r="53" spans="1:64" ht="14.65" hidden="1" customHeight="1">
      <c r="A53" s="209" t="s">
        <v>180</v>
      </c>
      <c r="B53" s="209" t="s">
        <v>86</v>
      </c>
      <c r="C53" s="209" t="s">
        <v>150</v>
      </c>
      <c r="D53" s="202">
        <v>95</v>
      </c>
      <c r="E53" s="202">
        <v>0</v>
      </c>
      <c r="F53" s="202">
        <v>557.5</v>
      </c>
      <c r="G53" s="202">
        <f t="shared" si="0"/>
        <v>5868.4210526315792</v>
      </c>
      <c r="H53" s="210" t="str">
        <f t="shared" si="1"/>
        <v>07/08ARROZ IRRIGADOMARINGÁ (c)</v>
      </c>
      <c r="I53" s="210" t="str">
        <f t="shared" si="2"/>
        <v>07/08ARROZ IRRIGADO</v>
      </c>
      <c r="J53" s="211" t="b">
        <f>FALSE</f>
        <v>0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</row>
    <row r="54" spans="1:64" ht="14.65" hidden="1" customHeight="1">
      <c r="A54" s="209" t="s">
        <v>180</v>
      </c>
      <c r="B54" s="209" t="s">
        <v>86</v>
      </c>
      <c r="C54" s="209" t="s">
        <v>152</v>
      </c>
      <c r="D54" s="202">
        <v>1450</v>
      </c>
      <c r="E54" s="202">
        <v>0</v>
      </c>
      <c r="F54" s="202">
        <v>8266.15</v>
      </c>
      <c r="G54" s="202">
        <f t="shared" si="0"/>
        <v>5700.7931034482754</v>
      </c>
      <c r="H54" s="210" t="str">
        <f t="shared" si="1"/>
        <v>07/08ARROZ IRRIGADOPARANAGUÁ (f)</v>
      </c>
      <c r="I54" s="210" t="str">
        <f t="shared" si="2"/>
        <v>07/08ARROZ IRRIGADO</v>
      </c>
      <c r="J54" s="211" t="b">
        <f>FALSE</f>
        <v>0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</row>
    <row r="55" spans="1:64" ht="14.65" hidden="1" customHeight="1">
      <c r="A55" s="209" t="s">
        <v>180</v>
      </c>
      <c r="B55" s="209" t="s">
        <v>86</v>
      </c>
      <c r="C55" s="209" t="s">
        <v>154</v>
      </c>
      <c r="D55" s="202">
        <v>13427</v>
      </c>
      <c r="E55" s="202">
        <v>0</v>
      </c>
      <c r="F55" s="202">
        <v>88846</v>
      </c>
      <c r="G55" s="202">
        <f t="shared" si="0"/>
        <v>6616.965815148581</v>
      </c>
      <c r="H55" s="210" t="str">
        <f t="shared" si="1"/>
        <v>07/08ARROZ IRRIGADOPARANAVAÍ (b)</v>
      </c>
      <c r="I55" s="210" t="str">
        <f t="shared" si="2"/>
        <v>07/08ARROZ IRRIGADO</v>
      </c>
      <c r="J55" s="211" t="b">
        <f>FALSE</f>
        <v>0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</row>
    <row r="56" spans="1:64" ht="14.65" hidden="1" customHeight="1">
      <c r="A56" s="209" t="s">
        <v>180</v>
      </c>
      <c r="B56" s="209" t="s">
        <v>86</v>
      </c>
      <c r="C56" s="209" t="s">
        <v>158</v>
      </c>
      <c r="D56" s="202">
        <v>280</v>
      </c>
      <c r="E56" s="202">
        <v>0</v>
      </c>
      <c r="F56" s="202">
        <v>1400</v>
      </c>
      <c r="G56" s="202">
        <f t="shared" si="0"/>
        <v>5000</v>
      </c>
      <c r="H56" s="210" t="str">
        <f t="shared" si="1"/>
        <v>07/08ARROZ IRRIGADOTOLEDO (d)</v>
      </c>
      <c r="I56" s="210" t="str">
        <f t="shared" si="2"/>
        <v>07/08ARROZ IRRIGADO</v>
      </c>
      <c r="J56" s="211" t="b">
        <f>FALSE</f>
        <v>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</row>
    <row r="57" spans="1:64" ht="14.65" hidden="1" customHeight="1">
      <c r="A57" s="209" t="s">
        <v>180</v>
      </c>
      <c r="B57" s="209" t="s">
        <v>86</v>
      </c>
      <c r="C57" s="209" t="s">
        <v>159</v>
      </c>
      <c r="D57" s="202">
        <v>1244</v>
      </c>
      <c r="E57" s="202">
        <v>0</v>
      </c>
      <c r="F57" s="202">
        <v>6495</v>
      </c>
      <c r="G57" s="202">
        <f t="shared" si="0"/>
        <v>5221.0610932475884</v>
      </c>
      <c r="H57" s="210" t="str">
        <f t="shared" si="1"/>
        <v>07/08ARROZ IRRIGADOUMUARAMA (b)</v>
      </c>
      <c r="I57" s="210" t="str">
        <f t="shared" si="2"/>
        <v>07/08ARROZ IRRIGADO</v>
      </c>
      <c r="J57" s="211" t="b">
        <f>FALSE</f>
        <v>0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64" ht="14.65" hidden="1" customHeight="1">
      <c r="A58" s="209" t="s">
        <v>180</v>
      </c>
      <c r="B58" s="209" t="s">
        <v>86</v>
      </c>
      <c r="C58" s="209" t="s">
        <v>160</v>
      </c>
      <c r="D58" s="202">
        <v>120</v>
      </c>
      <c r="E58" s="202">
        <v>0</v>
      </c>
      <c r="F58" s="202">
        <v>468</v>
      </c>
      <c r="G58" s="202">
        <f t="shared" si="0"/>
        <v>3900</v>
      </c>
      <c r="H58" s="210" t="str">
        <f t="shared" si="1"/>
        <v>07/08ARROZ IRRIGADOUNIÃO DA VITÓRIA (f)</v>
      </c>
      <c r="I58" s="210" t="str">
        <f t="shared" si="2"/>
        <v>07/08ARROZ IRRIGADO</v>
      </c>
      <c r="J58" s="211" t="b">
        <f>FALSE</f>
        <v>0</v>
      </c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59" spans="1:64" ht="14.65" hidden="1" customHeight="1">
      <c r="A59" s="209" t="s">
        <v>180</v>
      </c>
      <c r="B59" s="209" t="s">
        <v>87</v>
      </c>
      <c r="C59" s="209" t="s">
        <v>126</v>
      </c>
      <c r="D59" s="202">
        <v>1340</v>
      </c>
      <c r="E59" s="202">
        <v>0</v>
      </c>
      <c r="F59" s="202">
        <v>2600.5</v>
      </c>
      <c r="G59" s="202">
        <f t="shared" si="0"/>
        <v>1940.6716417910447</v>
      </c>
      <c r="H59" s="210" t="str">
        <f t="shared" si="1"/>
        <v>07/08ARROZ SEQUEIROAPUCARANA (c)</v>
      </c>
      <c r="I59" s="210" t="str">
        <f t="shared" si="2"/>
        <v>07/08ARROZ SEQUEIRO</v>
      </c>
      <c r="J59" s="211" t="b">
        <f>FALSE</f>
        <v>0</v>
      </c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:64" ht="14.65" hidden="1" customHeight="1">
      <c r="A60" s="209" t="s">
        <v>180</v>
      </c>
      <c r="B60" s="209" t="s">
        <v>87</v>
      </c>
      <c r="C60" s="209" t="s">
        <v>128</v>
      </c>
      <c r="D60" s="202">
        <v>1409</v>
      </c>
      <c r="E60" s="202">
        <v>0</v>
      </c>
      <c r="F60" s="202">
        <v>2549.0500000000002</v>
      </c>
      <c r="G60" s="202">
        <f t="shared" si="0"/>
        <v>1809.1199432221433</v>
      </c>
      <c r="H60" s="210" t="str">
        <f t="shared" si="1"/>
        <v>07/08ARROZ SEQUEIROCAMPO MOURÃO (a)</v>
      </c>
      <c r="I60" s="210" t="str">
        <f t="shared" si="2"/>
        <v>07/08ARROZ SEQUEIRO</v>
      </c>
      <c r="J60" s="211" t="b">
        <f>FALSE</f>
        <v>0</v>
      </c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1" spans="1:64" ht="14.65" hidden="1" customHeight="1">
      <c r="A61" s="209" t="s">
        <v>180</v>
      </c>
      <c r="B61" s="209" t="s">
        <v>87</v>
      </c>
      <c r="C61" s="209" t="s">
        <v>130</v>
      </c>
      <c r="D61" s="202">
        <v>1590</v>
      </c>
      <c r="E61" s="202">
        <v>0</v>
      </c>
      <c r="F61" s="202">
        <v>3748.7</v>
      </c>
      <c r="G61" s="202">
        <f t="shared" si="0"/>
        <v>2357.6729559748428</v>
      </c>
      <c r="H61" s="210" t="str">
        <f t="shared" si="1"/>
        <v>07/08ARROZ SEQUEIROCASCAVEL (d)</v>
      </c>
      <c r="I61" s="210" t="str">
        <f t="shared" si="2"/>
        <v>07/08ARROZ SEQUEIRO</v>
      </c>
      <c r="J61" s="211" t="b">
        <f>FALSE</f>
        <v>0</v>
      </c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64" ht="14.65" hidden="1" customHeight="1">
      <c r="A62" s="209" t="s">
        <v>180</v>
      </c>
      <c r="B62" s="209" t="s">
        <v>87</v>
      </c>
      <c r="C62" s="209" t="s">
        <v>132</v>
      </c>
      <c r="D62" s="202">
        <v>1300</v>
      </c>
      <c r="E62" s="202">
        <v>0</v>
      </c>
      <c r="F62" s="202">
        <v>2729.75</v>
      </c>
      <c r="G62" s="202">
        <f t="shared" si="0"/>
        <v>2099.8076923076924</v>
      </c>
      <c r="H62" s="210" t="str">
        <f t="shared" si="1"/>
        <v>07/08ARROZ SEQUEIROCORNÉLIO PROCÓPIO (c)</v>
      </c>
      <c r="I62" s="210" t="str">
        <f t="shared" si="2"/>
        <v>07/08ARROZ SEQUEIRO</v>
      </c>
      <c r="J62" s="211" t="b">
        <f>FALSE</f>
        <v>0</v>
      </c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:64" ht="14.65" hidden="1" customHeight="1">
      <c r="A63" s="209" t="s">
        <v>180</v>
      </c>
      <c r="B63" s="209" t="s">
        <v>87</v>
      </c>
      <c r="C63" s="209" t="s">
        <v>134</v>
      </c>
      <c r="D63" s="202">
        <v>505</v>
      </c>
      <c r="E63" s="202">
        <v>0</v>
      </c>
      <c r="F63" s="202">
        <v>645.07000000000005</v>
      </c>
      <c r="G63" s="202">
        <f t="shared" si="0"/>
        <v>1277.3663366336634</v>
      </c>
      <c r="H63" s="210" t="str">
        <f t="shared" si="1"/>
        <v>07/08ARROZ SEQUEIROCURITIBA (f)</v>
      </c>
      <c r="I63" s="210" t="str">
        <f t="shared" si="2"/>
        <v>07/08ARROZ SEQUEIRO</v>
      </c>
      <c r="J63" s="211" t="b">
        <f>FALSE</f>
        <v>0</v>
      </c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4" spans="1:64" ht="14.65" hidden="1" customHeight="1">
      <c r="A64" s="209" t="s">
        <v>180</v>
      </c>
      <c r="B64" s="209" t="s">
        <v>87</v>
      </c>
      <c r="C64" s="209" t="s">
        <v>136</v>
      </c>
      <c r="D64" s="202">
        <v>670</v>
      </c>
      <c r="E64" s="202">
        <v>0</v>
      </c>
      <c r="F64" s="202">
        <v>1322</v>
      </c>
      <c r="G64" s="202">
        <f t="shared" si="0"/>
        <v>1973.1343283582089</v>
      </c>
      <c r="H64" s="210" t="str">
        <f t="shared" si="1"/>
        <v>07/08ARROZ SEQUEIROFRANCISCO BELTRÃO (e)</v>
      </c>
      <c r="I64" s="210" t="str">
        <f t="shared" si="2"/>
        <v>07/08ARROZ SEQUEIRO</v>
      </c>
      <c r="J64" s="211" t="b">
        <f>FALSE</f>
        <v>0</v>
      </c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5" spans="1:64" ht="14.65" hidden="1" customHeight="1">
      <c r="A65" s="209" t="s">
        <v>180</v>
      </c>
      <c r="B65" s="209" t="s">
        <v>87</v>
      </c>
      <c r="C65" s="209" t="s">
        <v>138</v>
      </c>
      <c r="D65" s="202">
        <v>1940</v>
      </c>
      <c r="E65" s="202">
        <v>0</v>
      </c>
      <c r="F65" s="202">
        <v>4375</v>
      </c>
      <c r="G65" s="202">
        <f t="shared" si="0"/>
        <v>2255.1546391752577</v>
      </c>
      <c r="H65" s="210" t="str">
        <f t="shared" si="1"/>
        <v>07/08ARROZ SEQUEIROGUARAPUAVA (f)</v>
      </c>
      <c r="I65" s="210" t="str">
        <f t="shared" si="2"/>
        <v>07/08ARROZ SEQUEIRO</v>
      </c>
      <c r="J65" s="211" t="b">
        <f>FALSE</f>
        <v>0</v>
      </c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:64" ht="14.65" hidden="1" customHeight="1">
      <c r="A66" s="209" t="s">
        <v>180</v>
      </c>
      <c r="B66" s="209" t="s">
        <v>87</v>
      </c>
      <c r="C66" s="209" t="s">
        <v>140</v>
      </c>
      <c r="D66" s="202">
        <v>2820</v>
      </c>
      <c r="E66" s="202">
        <v>0</v>
      </c>
      <c r="F66" s="202">
        <v>5311.3</v>
      </c>
      <c r="G66" s="202">
        <f t="shared" ref="G66:G129" si="3">F66/(D66-E66)*1000</f>
        <v>1883.4397163120568</v>
      </c>
      <c r="H66" s="210" t="str">
        <f t="shared" ref="H66:H129" si="4">A66&amp;B66&amp;C66</f>
        <v>07/08ARROZ SEQUEIROIRATI (f)</v>
      </c>
      <c r="I66" s="210" t="str">
        <f t="shared" ref="I66:I129" si="5">A66&amp;B66</f>
        <v>07/08ARROZ SEQUEIRO</v>
      </c>
      <c r="J66" s="211" t="b">
        <f>FALSE</f>
        <v>0</v>
      </c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1:64" ht="14.65" hidden="1" customHeight="1">
      <c r="A67" s="209" t="s">
        <v>180</v>
      </c>
      <c r="B67" s="209" t="s">
        <v>87</v>
      </c>
      <c r="C67" s="209" t="s">
        <v>142</v>
      </c>
      <c r="D67" s="202">
        <v>2810</v>
      </c>
      <c r="E67" s="202">
        <v>0</v>
      </c>
      <c r="F67" s="202">
        <v>4921</v>
      </c>
      <c r="G67" s="202">
        <f t="shared" si="3"/>
        <v>1751.2455516014236</v>
      </c>
      <c r="H67" s="210" t="str">
        <f t="shared" si="4"/>
        <v>07/08ARROZ SEQUEIROIVAIPORÃ (c)</v>
      </c>
      <c r="I67" s="210" t="str">
        <f t="shared" si="5"/>
        <v>07/08ARROZ SEQUEIRO</v>
      </c>
      <c r="J67" s="211" t="b">
        <f>FALSE</f>
        <v>0</v>
      </c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1:64" ht="14.65" hidden="1" customHeight="1">
      <c r="A68" s="209" t="s">
        <v>180</v>
      </c>
      <c r="B68" s="209" t="s">
        <v>87</v>
      </c>
      <c r="C68" s="209" t="s">
        <v>144</v>
      </c>
      <c r="D68" s="202">
        <v>5370</v>
      </c>
      <c r="E68" s="202">
        <v>0</v>
      </c>
      <c r="F68" s="202">
        <v>11037</v>
      </c>
      <c r="G68" s="202">
        <f t="shared" si="3"/>
        <v>2055.3072625698323</v>
      </c>
      <c r="H68" s="210" t="str">
        <f t="shared" si="4"/>
        <v>07/08ARROZ SEQUEIROJACAREZINHO (c)</v>
      </c>
      <c r="I68" s="210" t="str">
        <f t="shared" si="5"/>
        <v>07/08ARROZ SEQUEIRO</v>
      </c>
      <c r="J68" s="211" t="b">
        <f>FALSE</f>
        <v>0</v>
      </c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69" spans="1:64" ht="14.65" hidden="1" customHeight="1">
      <c r="A69" s="209" t="s">
        <v>180</v>
      </c>
      <c r="B69" s="209" t="s">
        <v>87</v>
      </c>
      <c r="C69" s="209" t="s">
        <v>146</v>
      </c>
      <c r="D69" s="202">
        <v>640</v>
      </c>
      <c r="E69" s="202">
        <v>0</v>
      </c>
      <c r="F69" s="202">
        <v>1329.57</v>
      </c>
      <c r="G69" s="202">
        <f t="shared" si="3"/>
        <v>2077.453125</v>
      </c>
      <c r="H69" s="210" t="str">
        <f t="shared" si="4"/>
        <v>07/08ARROZ SEQUEIROLARANJEIRAS DO SUL (f)</v>
      </c>
      <c r="I69" s="210" t="str">
        <f t="shared" si="5"/>
        <v>07/08ARROZ SEQUEIRO</v>
      </c>
      <c r="J69" s="211" t="b">
        <f>FALSE</f>
        <v>0</v>
      </c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:64" ht="14.65" hidden="1" customHeight="1">
      <c r="A70" s="209" t="s">
        <v>180</v>
      </c>
      <c r="B70" s="209" t="s">
        <v>87</v>
      </c>
      <c r="C70" s="209" t="s">
        <v>148</v>
      </c>
      <c r="D70" s="202">
        <v>1984</v>
      </c>
      <c r="E70" s="202">
        <v>0</v>
      </c>
      <c r="F70" s="202">
        <v>3678.86</v>
      </c>
      <c r="G70" s="202">
        <f t="shared" si="3"/>
        <v>1854.2641129032259</v>
      </c>
      <c r="H70" s="210" t="str">
        <f t="shared" si="4"/>
        <v>07/08ARROZ SEQUEIROLONDRINA (c)</v>
      </c>
      <c r="I70" s="210" t="str">
        <f t="shared" si="5"/>
        <v>07/08ARROZ SEQUEIRO</v>
      </c>
      <c r="J70" s="211" t="b">
        <f>FALSE</f>
        <v>0</v>
      </c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1" spans="1:64" ht="14.65" hidden="1" customHeight="1">
      <c r="A71" s="209" t="s">
        <v>180</v>
      </c>
      <c r="B71" s="209" t="s">
        <v>87</v>
      </c>
      <c r="C71" s="209" t="s">
        <v>150</v>
      </c>
      <c r="D71" s="202">
        <v>40</v>
      </c>
      <c r="E71" s="202">
        <v>0</v>
      </c>
      <c r="F71" s="202">
        <v>61.5</v>
      </c>
      <c r="G71" s="202">
        <f t="shared" si="3"/>
        <v>1537.5</v>
      </c>
      <c r="H71" s="210" t="str">
        <f t="shared" si="4"/>
        <v>07/08ARROZ SEQUEIROMARINGÁ (c)</v>
      </c>
      <c r="I71" s="210" t="str">
        <f t="shared" si="5"/>
        <v>07/08ARROZ SEQUEIRO</v>
      </c>
      <c r="J71" s="211" t="b">
        <f>FALSE</f>
        <v>0</v>
      </c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2" spans="1:64" ht="14.65" hidden="1" customHeight="1">
      <c r="A72" s="209" t="s">
        <v>180</v>
      </c>
      <c r="B72" s="209" t="s">
        <v>87</v>
      </c>
      <c r="C72" s="209" t="s">
        <v>152</v>
      </c>
      <c r="D72" s="202">
        <v>101</v>
      </c>
      <c r="E72" s="202">
        <v>0</v>
      </c>
      <c r="F72" s="202">
        <v>192.3</v>
      </c>
      <c r="G72" s="202">
        <f t="shared" si="3"/>
        <v>1903.9603960396041</v>
      </c>
      <c r="H72" s="210" t="str">
        <f t="shared" si="4"/>
        <v>07/08ARROZ SEQUEIROPARANAGUÁ (f)</v>
      </c>
      <c r="I72" s="210" t="str">
        <f t="shared" si="5"/>
        <v>07/08ARROZ SEQUEIRO</v>
      </c>
      <c r="J72" s="211" t="b">
        <f>FALSE</f>
        <v>0</v>
      </c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</row>
    <row r="73" spans="1:64" ht="14.65" hidden="1" customHeight="1">
      <c r="A73" s="209" t="s">
        <v>180</v>
      </c>
      <c r="B73" s="209" t="s">
        <v>87</v>
      </c>
      <c r="C73" s="209" t="s">
        <v>154</v>
      </c>
      <c r="D73" s="202">
        <v>120</v>
      </c>
      <c r="E73" s="202">
        <v>0</v>
      </c>
      <c r="F73" s="202">
        <v>220</v>
      </c>
      <c r="G73" s="202">
        <f t="shared" si="3"/>
        <v>1833.3333333333333</v>
      </c>
      <c r="H73" s="210" t="str">
        <f t="shared" si="4"/>
        <v>07/08ARROZ SEQUEIROPARANAVAÍ (b)</v>
      </c>
      <c r="I73" s="210" t="str">
        <f t="shared" si="5"/>
        <v>07/08ARROZ SEQUEIRO</v>
      </c>
      <c r="J73" s="211" t="b">
        <f>FALSE</f>
        <v>0</v>
      </c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</row>
    <row r="74" spans="1:64" ht="14.65" hidden="1" customHeight="1">
      <c r="A74" s="209" t="s">
        <v>180</v>
      </c>
      <c r="B74" s="209" t="s">
        <v>87</v>
      </c>
      <c r="C74" s="209" t="s">
        <v>155</v>
      </c>
      <c r="D74" s="202">
        <v>240</v>
      </c>
      <c r="E74" s="202">
        <v>0</v>
      </c>
      <c r="F74" s="202">
        <v>432.4</v>
      </c>
      <c r="G74" s="202">
        <f t="shared" si="3"/>
        <v>1801.6666666666665</v>
      </c>
      <c r="H74" s="210" t="str">
        <f t="shared" si="4"/>
        <v>07/08ARROZ SEQUEIROPATO BRANCO (e)</v>
      </c>
      <c r="I74" s="210" t="str">
        <f t="shared" si="5"/>
        <v>07/08ARROZ SEQUEIRO</v>
      </c>
      <c r="J74" s="211" t="b">
        <f>FALSE</f>
        <v>0</v>
      </c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</row>
    <row r="75" spans="1:64" ht="14.65" hidden="1" customHeight="1">
      <c r="A75" s="209" t="s">
        <v>180</v>
      </c>
      <c r="B75" s="209" t="s">
        <v>87</v>
      </c>
      <c r="C75" s="209" t="s">
        <v>157</v>
      </c>
      <c r="D75" s="202">
        <v>715</v>
      </c>
      <c r="E75" s="202">
        <v>0</v>
      </c>
      <c r="F75" s="202">
        <v>1228.5</v>
      </c>
      <c r="G75" s="202">
        <f t="shared" si="3"/>
        <v>1718.1818181818182</v>
      </c>
      <c r="H75" s="210" t="str">
        <f t="shared" si="4"/>
        <v>07/08ARROZ SEQUEIROPONTA GROSSA (f)</v>
      </c>
      <c r="I75" s="210" t="str">
        <f t="shared" si="5"/>
        <v>07/08ARROZ SEQUEIRO</v>
      </c>
      <c r="J75" s="211" t="b">
        <f>FALSE</f>
        <v>0</v>
      </c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</row>
    <row r="76" spans="1:64" ht="14.65" hidden="1" customHeight="1">
      <c r="A76" s="209" t="s">
        <v>180</v>
      </c>
      <c r="B76" s="209" t="s">
        <v>87</v>
      </c>
      <c r="C76" s="209" t="s">
        <v>158</v>
      </c>
      <c r="D76" s="202">
        <v>367</v>
      </c>
      <c r="E76" s="202">
        <v>0</v>
      </c>
      <c r="F76" s="202">
        <v>731</v>
      </c>
      <c r="G76" s="202">
        <f t="shared" si="3"/>
        <v>1991.8256130790191</v>
      </c>
      <c r="H76" s="210" t="str">
        <f t="shared" si="4"/>
        <v>07/08ARROZ SEQUEIROTOLEDO (d)</v>
      </c>
      <c r="I76" s="210" t="str">
        <f t="shared" si="5"/>
        <v>07/08ARROZ SEQUEIRO</v>
      </c>
      <c r="J76" s="211" t="b">
        <f>FALSE</f>
        <v>0</v>
      </c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</row>
    <row r="77" spans="1:64" ht="14.65" hidden="1" customHeight="1">
      <c r="A77" s="209" t="s">
        <v>180</v>
      </c>
      <c r="B77" s="209" t="s">
        <v>87</v>
      </c>
      <c r="C77" s="209" t="s">
        <v>159</v>
      </c>
      <c r="D77" s="202">
        <v>145</v>
      </c>
      <c r="E77" s="202">
        <v>0</v>
      </c>
      <c r="F77" s="202">
        <v>148</v>
      </c>
      <c r="G77" s="202">
        <f t="shared" si="3"/>
        <v>1020.6896551724138</v>
      </c>
      <c r="H77" s="210" t="str">
        <f t="shared" si="4"/>
        <v>07/08ARROZ SEQUEIROUMUARAMA (b)</v>
      </c>
      <c r="I77" s="210" t="str">
        <f t="shared" si="5"/>
        <v>07/08ARROZ SEQUEIRO</v>
      </c>
      <c r="J77" s="211" t="b">
        <f>FALSE</f>
        <v>0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64" ht="14.65" hidden="1" customHeight="1">
      <c r="A78" s="209" t="s">
        <v>180</v>
      </c>
      <c r="B78" s="209" t="s">
        <v>87</v>
      </c>
      <c r="C78" s="209" t="s">
        <v>160</v>
      </c>
      <c r="D78" s="202">
        <v>3885</v>
      </c>
      <c r="E78" s="202">
        <v>0</v>
      </c>
      <c r="F78" s="202">
        <v>7009</v>
      </c>
      <c r="G78" s="202">
        <f t="shared" si="3"/>
        <v>1804.1184041184042</v>
      </c>
      <c r="H78" s="210" t="str">
        <f t="shared" si="4"/>
        <v>07/08ARROZ SEQUEIROUNIÃO DA VITÓRIA (f)</v>
      </c>
      <c r="I78" s="210" t="str">
        <f t="shared" si="5"/>
        <v>07/08ARROZ SEQUEIRO</v>
      </c>
      <c r="J78" s="211" t="b">
        <f>FALSE</f>
        <v>0</v>
      </c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79" spans="1:64" ht="14.65" hidden="1" customHeight="1">
      <c r="A79" s="209" t="s">
        <v>180</v>
      </c>
      <c r="B79" s="209" t="s">
        <v>88</v>
      </c>
      <c r="C79" s="209" t="s">
        <v>126</v>
      </c>
      <c r="D79" s="202">
        <v>9200</v>
      </c>
      <c r="E79" s="212">
        <v>0</v>
      </c>
      <c r="F79" s="202">
        <v>22420</v>
      </c>
      <c r="G79" s="202">
        <f t="shared" si="3"/>
        <v>2436.9565217391305</v>
      </c>
      <c r="H79" s="210" t="str">
        <f t="shared" si="4"/>
        <v>07/08AVEIA BRANCAAPUCARANA (c)</v>
      </c>
      <c r="I79" s="210" t="str">
        <f t="shared" si="5"/>
        <v>07/08AVEIA BRANCA</v>
      </c>
      <c r="J79" s="211" t="b">
        <f>FALSE</f>
        <v>0</v>
      </c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</row>
    <row r="80" spans="1:64" ht="14.65" hidden="1" customHeight="1">
      <c r="A80" s="209" t="s">
        <v>180</v>
      </c>
      <c r="B80" s="209" t="s">
        <v>88</v>
      </c>
      <c r="C80" s="209" t="s">
        <v>128</v>
      </c>
      <c r="D80" s="202">
        <v>3640</v>
      </c>
      <c r="E80" s="212">
        <v>0</v>
      </c>
      <c r="F80" s="202">
        <v>6791.4</v>
      </c>
      <c r="G80" s="202">
        <f t="shared" si="3"/>
        <v>1865.7692307692307</v>
      </c>
      <c r="H80" s="210" t="str">
        <f t="shared" si="4"/>
        <v>07/08AVEIA BRANCACAMPO MOURÃO (a)</v>
      </c>
      <c r="I80" s="210" t="str">
        <f t="shared" si="5"/>
        <v>07/08AVEIA BRANCA</v>
      </c>
      <c r="J80" s="211" t="b">
        <f>FALSE</f>
        <v>0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</row>
    <row r="81" spans="1:64" ht="14.65" hidden="1" customHeight="1">
      <c r="A81" s="209" t="s">
        <v>180</v>
      </c>
      <c r="B81" s="209" t="s">
        <v>88</v>
      </c>
      <c r="C81" s="209" t="s">
        <v>130</v>
      </c>
      <c r="D81" s="202">
        <v>1420</v>
      </c>
      <c r="E81" s="212">
        <v>0</v>
      </c>
      <c r="F81" s="202">
        <v>2636</v>
      </c>
      <c r="G81" s="202">
        <f t="shared" si="3"/>
        <v>1856.338028169014</v>
      </c>
      <c r="H81" s="210" t="str">
        <f t="shared" si="4"/>
        <v>07/08AVEIA BRANCACASCAVEL (d)</v>
      </c>
      <c r="I81" s="210" t="str">
        <f t="shared" si="5"/>
        <v>07/08AVEIA BRANCA</v>
      </c>
      <c r="J81" s="211" t="b">
        <f>FALSE</f>
        <v>0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</row>
    <row r="82" spans="1:64" ht="14.65" hidden="1" customHeight="1">
      <c r="A82" s="209" t="s">
        <v>180</v>
      </c>
      <c r="B82" s="209" t="s">
        <v>88</v>
      </c>
      <c r="C82" s="209" t="s">
        <v>138</v>
      </c>
      <c r="D82" s="202">
        <v>4530</v>
      </c>
      <c r="E82" s="212">
        <v>0</v>
      </c>
      <c r="F82" s="202">
        <v>9175</v>
      </c>
      <c r="G82" s="202">
        <f t="shared" si="3"/>
        <v>2025.3863134657836</v>
      </c>
      <c r="H82" s="210" t="str">
        <f t="shared" si="4"/>
        <v>07/08AVEIA BRANCAGUARAPUAVA (f)</v>
      </c>
      <c r="I82" s="210" t="str">
        <f t="shared" si="5"/>
        <v>07/08AVEIA BRANCA</v>
      </c>
      <c r="J82" s="211" t="b">
        <f>FALSE</f>
        <v>0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3" spans="1:64" ht="14.65" hidden="1" customHeight="1">
      <c r="A83" s="209" t="s">
        <v>180</v>
      </c>
      <c r="B83" s="209" t="s">
        <v>88</v>
      </c>
      <c r="C83" s="209" t="s">
        <v>140</v>
      </c>
      <c r="D83" s="202">
        <v>200</v>
      </c>
      <c r="E83" s="212">
        <v>0</v>
      </c>
      <c r="F83" s="202">
        <v>431.1</v>
      </c>
      <c r="G83" s="202">
        <f t="shared" si="3"/>
        <v>2155.5</v>
      </c>
      <c r="H83" s="210" t="str">
        <f t="shared" si="4"/>
        <v>07/08AVEIA BRANCAIRATI (f)</v>
      </c>
      <c r="I83" s="210" t="str">
        <f t="shared" si="5"/>
        <v>07/08AVEIA BRANCA</v>
      </c>
      <c r="J83" s="211" t="b">
        <f>FALSE</f>
        <v>0</v>
      </c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</row>
    <row r="84" spans="1:64" ht="14.65" hidden="1" customHeight="1">
      <c r="A84" s="209" t="s">
        <v>180</v>
      </c>
      <c r="B84" s="209" t="s">
        <v>88</v>
      </c>
      <c r="C84" s="209" t="s">
        <v>142</v>
      </c>
      <c r="D84" s="202">
        <v>3500</v>
      </c>
      <c r="E84" s="212">
        <v>0</v>
      </c>
      <c r="F84" s="202">
        <v>8890</v>
      </c>
      <c r="G84" s="202">
        <f t="shared" si="3"/>
        <v>2540</v>
      </c>
      <c r="H84" s="210" t="str">
        <f t="shared" si="4"/>
        <v>07/08AVEIA BRANCAIVAIPORÃ (c)</v>
      </c>
      <c r="I84" s="210" t="str">
        <f t="shared" si="5"/>
        <v>07/08AVEIA BRANCA</v>
      </c>
      <c r="J84" s="211" t="b">
        <f>FALSE</f>
        <v>0</v>
      </c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</row>
    <row r="85" spans="1:64" ht="14.65" hidden="1" customHeight="1">
      <c r="A85" s="209" t="s">
        <v>180</v>
      </c>
      <c r="B85" s="209" t="s">
        <v>88</v>
      </c>
      <c r="C85" s="209" t="s">
        <v>148</v>
      </c>
      <c r="D85" s="202">
        <v>593</v>
      </c>
      <c r="E85" s="212">
        <v>0</v>
      </c>
      <c r="F85" s="202">
        <v>1226.1600000000001</v>
      </c>
      <c r="G85" s="202">
        <f t="shared" si="3"/>
        <v>2067.7234401349078</v>
      </c>
      <c r="H85" s="210" t="str">
        <f t="shared" si="4"/>
        <v>07/08AVEIA BRANCALONDRINA (c)</v>
      </c>
      <c r="I85" s="210" t="str">
        <f t="shared" si="5"/>
        <v>07/08AVEIA BRANCA</v>
      </c>
      <c r="J85" s="211" t="b">
        <f>FALSE</f>
        <v>0</v>
      </c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</row>
    <row r="86" spans="1:64" ht="14.65" hidden="1" customHeight="1">
      <c r="A86" s="209" t="s">
        <v>180</v>
      </c>
      <c r="B86" s="209" t="s">
        <v>88</v>
      </c>
      <c r="C86" s="209" t="s">
        <v>155</v>
      </c>
      <c r="D86" s="202">
        <v>705</v>
      </c>
      <c r="E86" s="212">
        <v>0</v>
      </c>
      <c r="F86" s="202">
        <v>1138</v>
      </c>
      <c r="G86" s="202">
        <f t="shared" si="3"/>
        <v>1614.1843971631206</v>
      </c>
      <c r="H86" s="210" t="str">
        <f t="shared" si="4"/>
        <v>07/08AVEIA BRANCAPATO BRANCO (e)</v>
      </c>
      <c r="I86" s="210" t="str">
        <f t="shared" si="5"/>
        <v>07/08AVEIA BRANCA</v>
      </c>
      <c r="J86" s="211" t="b">
        <f>FALSE</f>
        <v>0</v>
      </c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</row>
    <row r="87" spans="1:64" ht="14.65" hidden="1" customHeight="1">
      <c r="A87" s="209" t="s">
        <v>180</v>
      </c>
      <c r="B87" s="209" t="s">
        <v>88</v>
      </c>
      <c r="C87" s="209" t="s">
        <v>157</v>
      </c>
      <c r="D87" s="202">
        <v>16460</v>
      </c>
      <c r="E87" s="212">
        <v>0</v>
      </c>
      <c r="F87" s="202">
        <v>47160</v>
      </c>
      <c r="G87" s="202">
        <f t="shared" si="3"/>
        <v>2865.1275820170108</v>
      </c>
      <c r="H87" s="210" t="str">
        <f t="shared" si="4"/>
        <v>07/08AVEIA BRANCAPONTA GROSSA (f)</v>
      </c>
      <c r="I87" s="210" t="str">
        <f t="shared" si="5"/>
        <v>07/08AVEIA BRANCA</v>
      </c>
      <c r="J87" s="211" t="b">
        <f>FALSE</f>
        <v>0</v>
      </c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</row>
    <row r="88" spans="1:64" ht="14.65" hidden="1" customHeight="1">
      <c r="A88" s="209" t="s">
        <v>180</v>
      </c>
      <c r="B88" s="209" t="s">
        <v>89</v>
      </c>
      <c r="C88" s="209" t="s">
        <v>126</v>
      </c>
      <c r="D88" s="202">
        <v>1050</v>
      </c>
      <c r="E88" s="212">
        <v>0</v>
      </c>
      <c r="F88" s="202">
        <v>1231</v>
      </c>
      <c r="G88" s="202">
        <f t="shared" si="3"/>
        <v>1172.3809523809523</v>
      </c>
      <c r="H88" s="210" t="str">
        <f t="shared" si="4"/>
        <v>07/08AVEIA PRETAAPUCARANA (c)</v>
      </c>
      <c r="I88" s="210" t="str">
        <f t="shared" si="5"/>
        <v>07/08AVEIA PRETA</v>
      </c>
      <c r="J88" s="211" t="b">
        <f>FALSE</f>
        <v>0</v>
      </c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</row>
    <row r="89" spans="1:64" ht="14.65" hidden="1" customHeight="1">
      <c r="A89" s="209" t="s">
        <v>180</v>
      </c>
      <c r="B89" s="209" t="s">
        <v>89</v>
      </c>
      <c r="C89" s="209" t="s">
        <v>128</v>
      </c>
      <c r="D89" s="202">
        <v>47200</v>
      </c>
      <c r="E89" s="212">
        <v>26600</v>
      </c>
      <c r="F89" s="202">
        <v>23740</v>
      </c>
      <c r="G89" s="202">
        <f t="shared" si="3"/>
        <v>1152.4271844660195</v>
      </c>
      <c r="H89" s="210" t="str">
        <f t="shared" si="4"/>
        <v>07/08AVEIA PRETACAMPO MOURÃO (a)</v>
      </c>
      <c r="I89" s="210" t="str">
        <f t="shared" si="5"/>
        <v>07/08AVEIA PRETA</v>
      </c>
      <c r="J89" s="211" t="b">
        <f>FALSE</f>
        <v>0</v>
      </c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</row>
    <row r="90" spans="1:64" ht="14.65" hidden="1" customHeight="1">
      <c r="A90" s="209" t="s">
        <v>180</v>
      </c>
      <c r="B90" s="209" t="s">
        <v>89</v>
      </c>
      <c r="C90" s="209" t="s">
        <v>130</v>
      </c>
      <c r="D90" s="202">
        <v>17775</v>
      </c>
      <c r="E90" s="212">
        <v>0</v>
      </c>
      <c r="F90" s="202">
        <v>21627.75</v>
      </c>
      <c r="G90" s="202">
        <f t="shared" si="3"/>
        <v>1216.7510548523205</v>
      </c>
      <c r="H90" s="210" t="str">
        <f t="shared" si="4"/>
        <v>07/08AVEIA PRETACASCAVEL (d)</v>
      </c>
      <c r="I90" s="210" t="str">
        <f t="shared" si="5"/>
        <v>07/08AVEIA PRETA</v>
      </c>
      <c r="J90" s="211" t="b">
        <f>FALSE</f>
        <v>0</v>
      </c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</row>
    <row r="91" spans="1:64" ht="14.65" hidden="1" customHeight="1">
      <c r="A91" s="209" t="s">
        <v>180</v>
      </c>
      <c r="B91" s="209" t="s">
        <v>89</v>
      </c>
      <c r="C91" s="209" t="s">
        <v>132</v>
      </c>
      <c r="D91" s="202">
        <v>700</v>
      </c>
      <c r="E91" s="212">
        <v>0</v>
      </c>
      <c r="F91" s="202">
        <v>1561.9</v>
      </c>
      <c r="G91" s="202">
        <f t="shared" si="3"/>
        <v>2231.2857142857142</v>
      </c>
      <c r="H91" s="210" t="str">
        <f t="shared" si="4"/>
        <v>07/08AVEIA PRETACORNÉLIO PROCÓPIO (c)</v>
      </c>
      <c r="I91" s="210" t="str">
        <f t="shared" si="5"/>
        <v>07/08AVEIA PRETA</v>
      </c>
      <c r="J91" s="211" t="b">
        <f>FALSE</f>
        <v>0</v>
      </c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</row>
    <row r="92" spans="1:64" ht="14.65" hidden="1" customHeight="1">
      <c r="A92" s="209" t="s">
        <v>180</v>
      </c>
      <c r="B92" s="209" t="s">
        <v>89</v>
      </c>
      <c r="C92" s="209" t="s">
        <v>136</v>
      </c>
      <c r="D92" s="202">
        <v>10950</v>
      </c>
      <c r="E92" s="212">
        <v>50</v>
      </c>
      <c r="F92" s="202">
        <v>11412</v>
      </c>
      <c r="G92" s="202">
        <f t="shared" si="3"/>
        <v>1046.9724770642201</v>
      </c>
      <c r="H92" s="210" t="str">
        <f t="shared" si="4"/>
        <v>07/08AVEIA PRETAFRANCISCO BELTRÃO (e)</v>
      </c>
      <c r="I92" s="210" t="str">
        <f t="shared" si="5"/>
        <v>07/08AVEIA PRETA</v>
      </c>
      <c r="J92" s="211" t="b">
        <f>FALSE</f>
        <v>0</v>
      </c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</row>
    <row r="93" spans="1:64" ht="14.65" hidden="1" customHeight="1">
      <c r="A93" s="209" t="s">
        <v>180</v>
      </c>
      <c r="B93" s="209" t="s">
        <v>89</v>
      </c>
      <c r="C93" s="209" t="s">
        <v>138</v>
      </c>
      <c r="D93" s="202">
        <v>11400</v>
      </c>
      <c r="E93" s="212">
        <v>0</v>
      </c>
      <c r="F93" s="202">
        <v>12590</v>
      </c>
      <c r="G93" s="202">
        <f t="shared" si="3"/>
        <v>1104.3859649122808</v>
      </c>
      <c r="H93" s="210" t="str">
        <f t="shared" si="4"/>
        <v>07/08AVEIA PRETAGUARAPUAVA (f)</v>
      </c>
      <c r="I93" s="210" t="str">
        <f t="shared" si="5"/>
        <v>07/08AVEIA PRETA</v>
      </c>
      <c r="J93" s="211" t="b">
        <f>FALSE</f>
        <v>0</v>
      </c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</row>
    <row r="94" spans="1:64" ht="14.65" hidden="1" customHeight="1">
      <c r="A94" s="209" t="s">
        <v>180</v>
      </c>
      <c r="B94" s="209" t="s">
        <v>89</v>
      </c>
      <c r="C94" s="209" t="s">
        <v>140</v>
      </c>
      <c r="D94" s="202">
        <v>4120</v>
      </c>
      <c r="E94" s="212">
        <v>0</v>
      </c>
      <c r="F94" s="202">
        <v>4943.3</v>
      </c>
      <c r="G94" s="202">
        <f t="shared" si="3"/>
        <v>1199.8300970873788</v>
      </c>
      <c r="H94" s="210" t="str">
        <f t="shared" si="4"/>
        <v>07/08AVEIA PRETAIRATI (f)</v>
      </c>
      <c r="I94" s="210" t="str">
        <f t="shared" si="5"/>
        <v>07/08AVEIA PRETA</v>
      </c>
      <c r="J94" s="211" t="b">
        <f>FALSE</f>
        <v>0</v>
      </c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</row>
    <row r="95" spans="1:64" ht="14.65" hidden="1" customHeight="1">
      <c r="A95" s="209" t="s">
        <v>180</v>
      </c>
      <c r="B95" s="209" t="s">
        <v>89</v>
      </c>
      <c r="C95" s="209" t="s">
        <v>142</v>
      </c>
      <c r="D95" s="202">
        <v>6335</v>
      </c>
      <c r="E95" s="212">
        <v>0</v>
      </c>
      <c r="F95" s="202">
        <v>9957.5</v>
      </c>
      <c r="G95" s="202">
        <f t="shared" si="3"/>
        <v>1571.8232044198894</v>
      </c>
      <c r="H95" s="210" t="str">
        <f t="shared" si="4"/>
        <v>07/08AVEIA PRETAIVAIPORÃ (c)</v>
      </c>
      <c r="I95" s="210" t="str">
        <f t="shared" si="5"/>
        <v>07/08AVEIA PRETA</v>
      </c>
      <c r="J95" s="211" t="b">
        <f>FALSE</f>
        <v>0</v>
      </c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</row>
    <row r="96" spans="1:64" ht="14.65" hidden="1" customHeight="1">
      <c r="A96" s="209" t="s">
        <v>180</v>
      </c>
      <c r="B96" s="209" t="s">
        <v>89</v>
      </c>
      <c r="C96" s="209" t="s">
        <v>144</v>
      </c>
      <c r="D96" s="202">
        <v>721</v>
      </c>
      <c r="E96" s="212">
        <v>0</v>
      </c>
      <c r="F96" s="202">
        <v>1177.8</v>
      </c>
      <c r="G96" s="202">
        <f t="shared" si="3"/>
        <v>1633.5644937586685</v>
      </c>
      <c r="H96" s="210" t="str">
        <f t="shared" si="4"/>
        <v>07/08AVEIA PRETAJACAREZINHO (c)</v>
      </c>
      <c r="I96" s="210" t="str">
        <f t="shared" si="5"/>
        <v>07/08AVEIA PRETA</v>
      </c>
      <c r="J96" s="211" t="b">
        <f>FALSE</f>
        <v>0</v>
      </c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</row>
    <row r="97" spans="1:64" ht="14.65" hidden="1" customHeight="1">
      <c r="A97" s="209" t="s">
        <v>180</v>
      </c>
      <c r="B97" s="209" t="s">
        <v>89</v>
      </c>
      <c r="C97" s="209" t="s">
        <v>146</v>
      </c>
      <c r="D97" s="202">
        <v>2720</v>
      </c>
      <c r="E97" s="212">
        <v>60</v>
      </c>
      <c r="F97" s="202">
        <v>2794.8</v>
      </c>
      <c r="G97" s="202">
        <f t="shared" si="3"/>
        <v>1050.6766917293232</v>
      </c>
      <c r="H97" s="210" t="str">
        <f t="shared" si="4"/>
        <v>07/08AVEIA PRETALARANJEIRAS DO SUL (f)</v>
      </c>
      <c r="I97" s="210" t="str">
        <f t="shared" si="5"/>
        <v>07/08AVEIA PRETA</v>
      </c>
      <c r="J97" s="211" t="b">
        <f>FALSE</f>
        <v>0</v>
      </c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</row>
    <row r="98" spans="1:64" ht="14.65" hidden="1" customHeight="1">
      <c r="A98" s="209" t="s">
        <v>180</v>
      </c>
      <c r="B98" s="209" t="s">
        <v>89</v>
      </c>
      <c r="C98" s="209" t="s">
        <v>148</v>
      </c>
      <c r="D98" s="202">
        <v>1248</v>
      </c>
      <c r="E98" s="212">
        <v>0</v>
      </c>
      <c r="F98" s="202">
        <v>2273.7199999999998</v>
      </c>
      <c r="G98" s="202">
        <f t="shared" si="3"/>
        <v>1821.8910256410254</v>
      </c>
      <c r="H98" s="210" t="str">
        <f t="shared" si="4"/>
        <v>07/08AVEIA PRETALONDRINA (c)</v>
      </c>
      <c r="I98" s="210" t="str">
        <f t="shared" si="5"/>
        <v>07/08AVEIA PRETA</v>
      </c>
      <c r="J98" s="211" t="b">
        <f>FALSE</f>
        <v>0</v>
      </c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</row>
    <row r="99" spans="1:64" ht="14.65" hidden="1" customHeight="1">
      <c r="A99" s="209" t="s">
        <v>180</v>
      </c>
      <c r="B99" s="209" t="s">
        <v>89</v>
      </c>
      <c r="C99" s="209" t="s">
        <v>150</v>
      </c>
      <c r="D99" s="202">
        <v>1619</v>
      </c>
      <c r="E99" s="212">
        <v>0</v>
      </c>
      <c r="F99" s="202">
        <v>1594</v>
      </c>
      <c r="G99" s="202">
        <f t="shared" si="3"/>
        <v>984.55836936380479</v>
      </c>
      <c r="H99" s="210" t="str">
        <f t="shared" si="4"/>
        <v>07/08AVEIA PRETAMARINGÁ (c)</v>
      </c>
      <c r="I99" s="210" t="str">
        <f t="shared" si="5"/>
        <v>07/08AVEIA PRETA</v>
      </c>
      <c r="J99" s="211" t="b">
        <f>FALSE</f>
        <v>0</v>
      </c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</row>
    <row r="100" spans="1:64" ht="14.65" hidden="1" customHeight="1">
      <c r="A100" s="209" t="s">
        <v>180</v>
      </c>
      <c r="B100" s="209" t="s">
        <v>89</v>
      </c>
      <c r="C100" s="209" t="s">
        <v>154</v>
      </c>
      <c r="D100" s="202">
        <v>0.5</v>
      </c>
      <c r="E100" s="212">
        <v>0</v>
      </c>
      <c r="F100" s="202">
        <v>2</v>
      </c>
      <c r="G100" s="202">
        <f t="shared" si="3"/>
        <v>4000</v>
      </c>
      <c r="H100" s="210" t="str">
        <f t="shared" si="4"/>
        <v>07/08AVEIA PRETAPARANAVAÍ (b)</v>
      </c>
      <c r="I100" s="210" t="str">
        <f t="shared" si="5"/>
        <v>07/08AVEIA PRETA</v>
      </c>
      <c r="J100" s="211" t="b">
        <f>FALSE</f>
        <v>0</v>
      </c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</row>
    <row r="101" spans="1:64" ht="14.65" hidden="1" customHeight="1">
      <c r="A101" s="209" t="s">
        <v>180</v>
      </c>
      <c r="B101" s="209" t="s">
        <v>89</v>
      </c>
      <c r="C101" s="209" t="s">
        <v>155</v>
      </c>
      <c r="D101" s="202">
        <v>4850</v>
      </c>
      <c r="E101" s="212">
        <v>0</v>
      </c>
      <c r="F101" s="202">
        <v>4655</v>
      </c>
      <c r="G101" s="202">
        <f t="shared" si="3"/>
        <v>959.79381443298973</v>
      </c>
      <c r="H101" s="210" t="str">
        <f t="shared" si="4"/>
        <v>07/08AVEIA PRETAPATO BRANCO (e)</v>
      </c>
      <c r="I101" s="210" t="str">
        <f t="shared" si="5"/>
        <v>07/08AVEIA PRETA</v>
      </c>
      <c r="J101" s="211" t="b">
        <f>FALSE</f>
        <v>0</v>
      </c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</row>
    <row r="102" spans="1:64" ht="14.65" hidden="1" customHeight="1">
      <c r="A102" s="209" t="s">
        <v>180</v>
      </c>
      <c r="B102" s="209" t="s">
        <v>89</v>
      </c>
      <c r="C102" s="209" t="s">
        <v>157</v>
      </c>
      <c r="D102" s="202">
        <v>47550</v>
      </c>
      <c r="E102" s="212">
        <v>0</v>
      </c>
      <c r="F102" s="202">
        <v>75810</v>
      </c>
      <c r="G102" s="202">
        <f t="shared" si="3"/>
        <v>1594.3217665615141</v>
      </c>
      <c r="H102" s="210" t="str">
        <f t="shared" si="4"/>
        <v>07/08AVEIA PRETAPONTA GROSSA (f)</v>
      </c>
      <c r="I102" s="210" t="str">
        <f t="shared" si="5"/>
        <v>07/08AVEIA PRETA</v>
      </c>
      <c r="J102" s="211" t="b">
        <f>FALSE</f>
        <v>0</v>
      </c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</row>
    <row r="103" spans="1:64" ht="14.65" hidden="1" customHeight="1">
      <c r="A103" s="209" t="s">
        <v>180</v>
      </c>
      <c r="B103" s="209" t="s">
        <v>89</v>
      </c>
      <c r="C103" s="209" t="s">
        <v>158</v>
      </c>
      <c r="D103" s="202">
        <v>3965</v>
      </c>
      <c r="E103" s="212">
        <v>0</v>
      </c>
      <c r="F103" s="202">
        <v>3615</v>
      </c>
      <c r="G103" s="202">
        <f t="shared" si="3"/>
        <v>911.72761664564939</v>
      </c>
      <c r="H103" s="210" t="str">
        <f t="shared" si="4"/>
        <v>07/08AVEIA PRETATOLEDO (d)</v>
      </c>
      <c r="I103" s="210" t="str">
        <f t="shared" si="5"/>
        <v>07/08AVEIA PRETA</v>
      </c>
      <c r="J103" s="211" t="b">
        <f>FALSE</f>
        <v>0</v>
      </c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</row>
    <row r="104" spans="1:64" ht="14.65" hidden="1" customHeight="1">
      <c r="A104" s="209" t="s">
        <v>180</v>
      </c>
      <c r="B104" s="209" t="s">
        <v>89</v>
      </c>
      <c r="C104" s="209" t="s">
        <v>159</v>
      </c>
      <c r="D104" s="202">
        <v>890</v>
      </c>
      <c r="E104" s="212">
        <v>0</v>
      </c>
      <c r="F104" s="202">
        <v>970</v>
      </c>
      <c r="G104" s="202">
        <f t="shared" si="3"/>
        <v>1089.8876404494381</v>
      </c>
      <c r="H104" s="210" t="str">
        <f t="shared" si="4"/>
        <v>07/08AVEIA PRETAUMUARAMA (b)</v>
      </c>
      <c r="I104" s="210" t="str">
        <f t="shared" si="5"/>
        <v>07/08AVEIA PRETA</v>
      </c>
      <c r="J104" s="211" t="b">
        <f>FALSE</f>
        <v>0</v>
      </c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</row>
    <row r="105" spans="1:64" ht="14.65" hidden="1" customHeight="1">
      <c r="A105" s="209" t="s">
        <v>180</v>
      </c>
      <c r="B105" s="209" t="s">
        <v>89</v>
      </c>
      <c r="C105" s="209" t="s">
        <v>160</v>
      </c>
      <c r="D105" s="202">
        <v>2000</v>
      </c>
      <c r="E105" s="212">
        <v>0</v>
      </c>
      <c r="F105" s="202">
        <v>1805</v>
      </c>
      <c r="G105" s="202">
        <f t="shared" si="3"/>
        <v>902.5</v>
      </c>
      <c r="H105" s="210" t="str">
        <f t="shared" si="4"/>
        <v>07/08AVEIA PRETAUNIÃO DA VITÓRIA (f)</v>
      </c>
      <c r="I105" s="210" t="str">
        <f t="shared" si="5"/>
        <v>07/08AVEIA PRETA</v>
      </c>
      <c r="J105" s="211" t="b">
        <f>FALSE</f>
        <v>0</v>
      </c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</row>
    <row r="106" spans="1:64" ht="14.65" hidden="1" customHeight="1">
      <c r="A106" s="209" t="s">
        <v>180</v>
      </c>
      <c r="B106" s="213" t="s">
        <v>90</v>
      </c>
      <c r="C106" s="209" t="s">
        <v>134</v>
      </c>
      <c r="D106" s="202">
        <v>7800</v>
      </c>
      <c r="E106" s="202">
        <v>0</v>
      </c>
      <c r="F106" s="202">
        <v>171329.42</v>
      </c>
      <c r="G106" s="202">
        <f t="shared" si="3"/>
        <v>21965.310256410259</v>
      </c>
      <c r="H106" s="210" t="str">
        <f t="shared" si="4"/>
        <v>07/08BATATA (1ª SAFRA)CURITIBA (f)</v>
      </c>
      <c r="I106" s="210" t="str">
        <f t="shared" si="5"/>
        <v>07/08BATATA (1ª SAFRA)</v>
      </c>
      <c r="J106" s="211" t="b">
        <f>FALSE</f>
        <v>0</v>
      </c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</row>
    <row r="107" spans="1:64" ht="14.65" hidden="1" customHeight="1">
      <c r="A107" s="209" t="s">
        <v>180</v>
      </c>
      <c r="B107" s="213" t="s">
        <v>90</v>
      </c>
      <c r="C107" s="209" t="s">
        <v>136</v>
      </c>
      <c r="D107" s="202">
        <v>247</v>
      </c>
      <c r="E107" s="202">
        <v>0</v>
      </c>
      <c r="F107" s="202">
        <v>3074</v>
      </c>
      <c r="G107" s="202">
        <f t="shared" si="3"/>
        <v>12445.344129554655</v>
      </c>
      <c r="H107" s="210" t="str">
        <f t="shared" si="4"/>
        <v>07/08BATATA (1ª SAFRA)FRANCISCO BELTRÃO (e)</v>
      </c>
      <c r="I107" s="210" t="str">
        <f t="shared" si="5"/>
        <v>07/08BATATA (1ª SAFRA)</v>
      </c>
      <c r="J107" s="211" t="b">
        <f>FALSE</f>
        <v>0</v>
      </c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</row>
    <row r="108" spans="1:64" ht="14.65" hidden="1" customHeight="1">
      <c r="A108" s="209" t="s">
        <v>180</v>
      </c>
      <c r="B108" s="213" t="s">
        <v>90</v>
      </c>
      <c r="C108" s="209" t="s">
        <v>138</v>
      </c>
      <c r="D108" s="202">
        <v>1565</v>
      </c>
      <c r="E108" s="202">
        <v>0</v>
      </c>
      <c r="F108" s="202">
        <v>55463</v>
      </c>
      <c r="G108" s="202">
        <f t="shared" si="3"/>
        <v>35439.616613418526</v>
      </c>
      <c r="H108" s="210" t="str">
        <f t="shared" si="4"/>
        <v>07/08BATATA (1ª SAFRA)GUARAPUAVA (f)</v>
      </c>
      <c r="I108" s="210" t="str">
        <f t="shared" si="5"/>
        <v>07/08BATATA (1ª SAFRA)</v>
      </c>
      <c r="J108" s="211" t="b">
        <f>FALSE</f>
        <v>0</v>
      </c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</row>
    <row r="109" spans="1:64" ht="14.65" hidden="1" customHeight="1">
      <c r="A109" s="209" t="s">
        <v>180</v>
      </c>
      <c r="B109" s="213" t="s">
        <v>90</v>
      </c>
      <c r="C109" s="209" t="s">
        <v>140</v>
      </c>
      <c r="D109" s="202">
        <v>1200</v>
      </c>
      <c r="E109" s="202">
        <v>0</v>
      </c>
      <c r="F109" s="202">
        <v>32999.599999999999</v>
      </c>
      <c r="G109" s="202">
        <f t="shared" si="3"/>
        <v>27499.666666666668</v>
      </c>
      <c r="H109" s="210" t="str">
        <f t="shared" si="4"/>
        <v>07/08BATATA (1ª SAFRA)IRATI (f)</v>
      </c>
      <c r="I109" s="210" t="str">
        <f t="shared" si="5"/>
        <v>07/08BATATA (1ª SAFRA)</v>
      </c>
      <c r="J109" s="211" t="b">
        <f>FALSE</f>
        <v>0</v>
      </c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</row>
    <row r="110" spans="1:64" ht="14.65" hidden="1" customHeight="1">
      <c r="A110" s="209" t="s">
        <v>180</v>
      </c>
      <c r="B110" s="213" t="s">
        <v>90</v>
      </c>
      <c r="C110" s="209" t="s">
        <v>142</v>
      </c>
      <c r="D110" s="202">
        <v>100</v>
      </c>
      <c r="E110" s="202">
        <v>0</v>
      </c>
      <c r="F110" s="202">
        <v>1800</v>
      </c>
      <c r="G110" s="202">
        <f t="shared" si="3"/>
        <v>18000</v>
      </c>
      <c r="H110" s="210" t="str">
        <f t="shared" si="4"/>
        <v>07/08BATATA (1ª SAFRA)IVAIPORÃ (c)</v>
      </c>
      <c r="I110" s="210" t="str">
        <f t="shared" si="5"/>
        <v>07/08BATATA (1ª SAFRA)</v>
      </c>
      <c r="J110" s="211" t="b">
        <f>FALSE</f>
        <v>0</v>
      </c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</row>
    <row r="111" spans="1:64" ht="14.65" hidden="1" customHeight="1">
      <c r="A111" s="209" t="s">
        <v>180</v>
      </c>
      <c r="B111" s="213" t="s">
        <v>90</v>
      </c>
      <c r="C111" s="209" t="s">
        <v>144</v>
      </c>
      <c r="D111" s="202">
        <v>50</v>
      </c>
      <c r="E111" s="202">
        <v>0</v>
      </c>
      <c r="F111" s="202">
        <v>1000</v>
      </c>
      <c r="G111" s="202">
        <f t="shared" si="3"/>
        <v>20000</v>
      </c>
      <c r="H111" s="210" t="str">
        <f t="shared" si="4"/>
        <v>07/08BATATA (1ª SAFRA)JACAREZINHO (c)</v>
      </c>
      <c r="I111" s="210" t="str">
        <f t="shared" si="5"/>
        <v>07/08BATATA (1ª SAFRA)</v>
      </c>
      <c r="J111" s="211" t="b">
        <f>FALSE</f>
        <v>0</v>
      </c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</row>
    <row r="112" spans="1:64" ht="14.65" hidden="1" customHeight="1">
      <c r="A112" s="209" t="s">
        <v>180</v>
      </c>
      <c r="B112" s="213" t="s">
        <v>90</v>
      </c>
      <c r="C112" s="209" t="s">
        <v>146</v>
      </c>
      <c r="D112" s="202">
        <v>52</v>
      </c>
      <c r="E112" s="202">
        <v>0</v>
      </c>
      <c r="F112" s="202">
        <v>439.4</v>
      </c>
      <c r="G112" s="202">
        <f t="shared" si="3"/>
        <v>8450</v>
      </c>
      <c r="H112" s="210" t="str">
        <f t="shared" si="4"/>
        <v>07/08BATATA (1ª SAFRA)LARANJEIRAS DO SUL (f)</v>
      </c>
      <c r="I112" s="210" t="str">
        <f t="shared" si="5"/>
        <v>07/08BATATA (1ª SAFRA)</v>
      </c>
      <c r="J112" s="211" t="b">
        <f>FALSE</f>
        <v>0</v>
      </c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</row>
    <row r="113" spans="1:64" ht="14.65" hidden="1" customHeight="1">
      <c r="A113" s="209" t="s">
        <v>180</v>
      </c>
      <c r="B113" s="213" t="s">
        <v>90</v>
      </c>
      <c r="C113" s="209" t="s">
        <v>155</v>
      </c>
      <c r="D113" s="202">
        <v>538</v>
      </c>
      <c r="E113" s="202">
        <v>0</v>
      </c>
      <c r="F113" s="202">
        <v>13210</v>
      </c>
      <c r="G113" s="202">
        <f t="shared" si="3"/>
        <v>24553.90334572491</v>
      </c>
      <c r="H113" s="210" t="str">
        <f t="shared" si="4"/>
        <v>07/08BATATA (1ª SAFRA)PATO BRANCO (e)</v>
      </c>
      <c r="I113" s="210" t="str">
        <f t="shared" si="5"/>
        <v>07/08BATATA (1ª SAFRA)</v>
      </c>
      <c r="J113" s="211" t="b">
        <f>FALSE</f>
        <v>0</v>
      </c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</row>
    <row r="114" spans="1:64" ht="14.65" hidden="1" customHeight="1">
      <c r="A114" s="209" t="s">
        <v>180</v>
      </c>
      <c r="B114" s="213" t="s">
        <v>90</v>
      </c>
      <c r="C114" s="209" t="s">
        <v>157</v>
      </c>
      <c r="D114" s="202">
        <v>2210</v>
      </c>
      <c r="E114" s="202">
        <v>0</v>
      </c>
      <c r="F114" s="202">
        <v>59920</v>
      </c>
      <c r="G114" s="202">
        <f t="shared" si="3"/>
        <v>27113.122171945703</v>
      </c>
      <c r="H114" s="210" t="str">
        <f t="shared" si="4"/>
        <v>07/08BATATA (1ª SAFRA)PONTA GROSSA (f)</v>
      </c>
      <c r="I114" s="210" t="str">
        <f t="shared" si="5"/>
        <v>07/08BATATA (1ª SAFRA)</v>
      </c>
      <c r="J114" s="211" t="b">
        <f>FALSE</f>
        <v>0</v>
      </c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</row>
    <row r="115" spans="1:64" ht="14.65" hidden="1" customHeight="1">
      <c r="A115" s="209" t="s">
        <v>180</v>
      </c>
      <c r="B115" s="213" t="s">
        <v>90</v>
      </c>
      <c r="C115" s="209" t="s">
        <v>160</v>
      </c>
      <c r="D115" s="202">
        <v>2160</v>
      </c>
      <c r="E115" s="202">
        <v>0</v>
      </c>
      <c r="F115" s="202">
        <v>60430</v>
      </c>
      <c r="G115" s="202">
        <f t="shared" si="3"/>
        <v>27976.85185185185</v>
      </c>
      <c r="H115" s="210" t="str">
        <f t="shared" si="4"/>
        <v>07/08BATATA (1ª SAFRA)UNIÃO DA VITÓRIA (f)</v>
      </c>
      <c r="I115" s="210" t="str">
        <f t="shared" si="5"/>
        <v>07/08BATATA (1ª SAFRA)</v>
      </c>
      <c r="J115" s="211" t="b">
        <f>FALSE</f>
        <v>0</v>
      </c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</row>
    <row r="116" spans="1:64" ht="14.65" hidden="1" customHeight="1">
      <c r="A116" s="209" t="s">
        <v>180</v>
      </c>
      <c r="B116" s="213" t="s">
        <v>91</v>
      </c>
      <c r="C116" s="209" t="s">
        <v>128</v>
      </c>
      <c r="D116" s="202">
        <v>514</v>
      </c>
      <c r="E116" s="212">
        <v>0</v>
      </c>
      <c r="F116" s="202">
        <v>10277.219999999999</v>
      </c>
      <c r="G116" s="202">
        <f t="shared" si="3"/>
        <v>19994.591439688716</v>
      </c>
      <c r="H116" s="210" t="str">
        <f t="shared" si="4"/>
        <v>07/08BATATA (2ª SAFRA)CAMPO MOURÃO (a)</v>
      </c>
      <c r="I116" s="210" t="str">
        <f t="shared" si="5"/>
        <v>07/08BATATA (2ª SAFRA)</v>
      </c>
      <c r="J116" s="211" t="b">
        <f>FALSE</f>
        <v>0</v>
      </c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</row>
    <row r="117" spans="1:64" ht="14.65" hidden="1" customHeight="1">
      <c r="A117" s="209" t="s">
        <v>180</v>
      </c>
      <c r="B117" s="213" t="s">
        <v>91</v>
      </c>
      <c r="C117" s="209" t="s">
        <v>132</v>
      </c>
      <c r="D117" s="202">
        <v>371</v>
      </c>
      <c r="E117" s="212">
        <v>0</v>
      </c>
      <c r="F117" s="202">
        <v>12614</v>
      </c>
      <c r="G117" s="202">
        <f t="shared" si="3"/>
        <v>34000</v>
      </c>
      <c r="H117" s="210" t="str">
        <f t="shared" si="4"/>
        <v>07/08BATATA (2ª SAFRA)CORNÉLIO PROCÓPIO (c)</v>
      </c>
      <c r="I117" s="210" t="str">
        <f t="shared" si="5"/>
        <v>07/08BATATA (2ª SAFRA)</v>
      </c>
      <c r="J117" s="211" t="b">
        <f>FALSE</f>
        <v>0</v>
      </c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</row>
    <row r="118" spans="1:64" ht="14.65" hidden="1" customHeight="1">
      <c r="A118" s="209" t="s">
        <v>180</v>
      </c>
      <c r="B118" s="213" t="s">
        <v>91</v>
      </c>
      <c r="C118" s="209" t="s">
        <v>134</v>
      </c>
      <c r="D118" s="202">
        <v>3775</v>
      </c>
      <c r="E118" s="212">
        <v>0</v>
      </c>
      <c r="F118" s="202">
        <v>71517.8</v>
      </c>
      <c r="G118" s="202">
        <f t="shared" si="3"/>
        <v>18945.112582781458</v>
      </c>
      <c r="H118" s="210" t="str">
        <f t="shared" si="4"/>
        <v>07/08BATATA (2ª SAFRA)CURITIBA (f)</v>
      </c>
      <c r="I118" s="210" t="str">
        <f t="shared" si="5"/>
        <v>07/08BATATA (2ª SAFRA)</v>
      </c>
      <c r="J118" s="211" t="b">
        <f>FALSE</f>
        <v>0</v>
      </c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</row>
    <row r="119" spans="1:64" ht="14.65" hidden="1" customHeight="1">
      <c r="A119" s="209" t="s">
        <v>180</v>
      </c>
      <c r="B119" s="213" t="s">
        <v>91</v>
      </c>
      <c r="C119" s="209" t="s">
        <v>138</v>
      </c>
      <c r="D119" s="202">
        <v>1795</v>
      </c>
      <c r="E119" s="212">
        <v>0</v>
      </c>
      <c r="F119" s="202">
        <v>55050</v>
      </c>
      <c r="G119" s="202">
        <f t="shared" si="3"/>
        <v>30668.523676880224</v>
      </c>
      <c r="H119" s="210" t="str">
        <f t="shared" si="4"/>
        <v>07/08BATATA (2ª SAFRA)GUARAPUAVA (f)</v>
      </c>
      <c r="I119" s="210" t="str">
        <f t="shared" si="5"/>
        <v>07/08BATATA (2ª SAFRA)</v>
      </c>
      <c r="J119" s="211" t="b">
        <f>FALSE</f>
        <v>0</v>
      </c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</row>
    <row r="120" spans="1:64" ht="14.65" hidden="1" customHeight="1">
      <c r="A120" s="209" t="s">
        <v>180</v>
      </c>
      <c r="B120" s="213" t="s">
        <v>91</v>
      </c>
      <c r="C120" s="209" t="s">
        <v>140</v>
      </c>
      <c r="D120" s="202">
        <v>900</v>
      </c>
      <c r="E120" s="212">
        <v>0</v>
      </c>
      <c r="F120" s="202">
        <v>19495</v>
      </c>
      <c r="G120" s="202">
        <f t="shared" si="3"/>
        <v>21661.111111111113</v>
      </c>
      <c r="H120" s="210" t="str">
        <f t="shared" si="4"/>
        <v>07/08BATATA (2ª SAFRA)IRATI (f)</v>
      </c>
      <c r="I120" s="210" t="str">
        <f t="shared" si="5"/>
        <v>07/08BATATA (2ª SAFRA)</v>
      </c>
      <c r="J120" s="211" t="b">
        <f>FALSE</f>
        <v>0</v>
      </c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</row>
    <row r="121" spans="1:64" ht="14.65" hidden="1" customHeight="1">
      <c r="A121" s="209" t="s">
        <v>180</v>
      </c>
      <c r="B121" s="213" t="s">
        <v>91</v>
      </c>
      <c r="C121" s="209" t="s">
        <v>142</v>
      </c>
      <c r="D121" s="202">
        <v>50</v>
      </c>
      <c r="E121" s="212">
        <v>0</v>
      </c>
      <c r="F121" s="202">
        <v>850</v>
      </c>
      <c r="G121" s="202">
        <f t="shared" si="3"/>
        <v>17000</v>
      </c>
      <c r="H121" s="210" t="str">
        <f t="shared" si="4"/>
        <v>07/08BATATA (2ª SAFRA)IVAIPORÃ (c)</v>
      </c>
      <c r="I121" s="210" t="str">
        <f t="shared" si="5"/>
        <v>07/08BATATA (2ª SAFRA)</v>
      </c>
      <c r="J121" s="211" t="b">
        <f>FALSE</f>
        <v>0</v>
      </c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</row>
    <row r="122" spans="1:64" ht="14.65" hidden="1" customHeight="1">
      <c r="A122" s="209" t="s">
        <v>180</v>
      </c>
      <c r="B122" s="213" t="s">
        <v>91</v>
      </c>
      <c r="C122" s="209" t="s">
        <v>144</v>
      </c>
      <c r="D122" s="202">
        <v>50</v>
      </c>
      <c r="E122" s="212">
        <v>0</v>
      </c>
      <c r="F122" s="202">
        <v>1000</v>
      </c>
      <c r="G122" s="202">
        <f t="shared" si="3"/>
        <v>20000</v>
      </c>
      <c r="H122" s="210" t="str">
        <f t="shared" si="4"/>
        <v>07/08BATATA (2ª SAFRA)JACAREZINHO (c)</v>
      </c>
      <c r="I122" s="210" t="str">
        <f t="shared" si="5"/>
        <v>07/08BATATA (2ª SAFRA)</v>
      </c>
      <c r="J122" s="211" t="b">
        <f>FALSE</f>
        <v>0</v>
      </c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</row>
    <row r="123" spans="1:64" ht="14.65" hidden="1" customHeight="1">
      <c r="A123" s="209" t="s">
        <v>180</v>
      </c>
      <c r="B123" s="213" t="s">
        <v>91</v>
      </c>
      <c r="C123" s="209" t="s">
        <v>148</v>
      </c>
      <c r="D123" s="202">
        <v>160</v>
      </c>
      <c r="E123" s="212">
        <v>0</v>
      </c>
      <c r="F123" s="202">
        <v>4960</v>
      </c>
      <c r="G123" s="202">
        <f t="shared" si="3"/>
        <v>31000</v>
      </c>
      <c r="H123" s="210" t="str">
        <f t="shared" si="4"/>
        <v>07/08BATATA (2ª SAFRA)LONDRINA (c)</v>
      </c>
      <c r="I123" s="210" t="str">
        <f t="shared" si="5"/>
        <v>07/08BATATA (2ª SAFRA)</v>
      </c>
      <c r="J123" s="211" t="b">
        <f>FALSE</f>
        <v>0</v>
      </c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</row>
    <row r="124" spans="1:64" ht="14.65" hidden="1" customHeight="1">
      <c r="A124" s="209" t="s">
        <v>180</v>
      </c>
      <c r="B124" s="213" t="s">
        <v>91</v>
      </c>
      <c r="C124" s="209" t="s">
        <v>155</v>
      </c>
      <c r="D124" s="202">
        <v>360</v>
      </c>
      <c r="E124" s="212">
        <v>0</v>
      </c>
      <c r="F124" s="202">
        <v>9360</v>
      </c>
      <c r="G124" s="202">
        <f t="shared" si="3"/>
        <v>26000</v>
      </c>
      <c r="H124" s="210" t="str">
        <f t="shared" si="4"/>
        <v>07/08BATATA (2ª SAFRA)PATO BRANCO (e)</v>
      </c>
      <c r="I124" s="210" t="str">
        <f t="shared" si="5"/>
        <v>07/08BATATA (2ª SAFRA)</v>
      </c>
      <c r="J124" s="211" t="b">
        <f>FALSE</f>
        <v>0</v>
      </c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</row>
    <row r="125" spans="1:64" ht="14.65" hidden="1" customHeight="1">
      <c r="A125" s="209" t="s">
        <v>180</v>
      </c>
      <c r="B125" s="213" t="s">
        <v>91</v>
      </c>
      <c r="C125" s="209" t="s">
        <v>157</v>
      </c>
      <c r="D125" s="202">
        <v>1807</v>
      </c>
      <c r="E125" s="212">
        <v>0</v>
      </c>
      <c r="F125" s="202">
        <v>49854</v>
      </c>
      <c r="G125" s="202">
        <f t="shared" si="3"/>
        <v>27589.374654122857</v>
      </c>
      <c r="H125" s="210" t="str">
        <f t="shared" si="4"/>
        <v>07/08BATATA (2ª SAFRA)PONTA GROSSA (f)</v>
      </c>
      <c r="I125" s="210" t="str">
        <f t="shared" si="5"/>
        <v>07/08BATATA (2ª SAFRA)</v>
      </c>
      <c r="J125" s="211" t="b">
        <f>FALSE</f>
        <v>0</v>
      </c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</row>
    <row r="126" spans="1:64" ht="14.65" hidden="1" customHeight="1">
      <c r="A126" s="209" t="s">
        <v>180</v>
      </c>
      <c r="B126" s="213" t="s">
        <v>91</v>
      </c>
      <c r="C126" s="209" t="s">
        <v>160</v>
      </c>
      <c r="D126" s="202">
        <v>2000</v>
      </c>
      <c r="E126" s="212">
        <v>0</v>
      </c>
      <c r="F126" s="202">
        <v>45998</v>
      </c>
      <c r="G126" s="202">
        <f t="shared" si="3"/>
        <v>22999</v>
      </c>
      <c r="H126" s="210" t="str">
        <f t="shared" si="4"/>
        <v>07/08BATATA (2ª SAFRA)UNIÃO DA VITÓRIA (f)</v>
      </c>
      <c r="I126" s="210" t="str">
        <f t="shared" si="5"/>
        <v>07/08BATATA (2ª SAFRA)</v>
      </c>
      <c r="J126" s="211" t="b">
        <f>FALSE</f>
        <v>0</v>
      </c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</row>
    <row r="127" spans="1:64" ht="14.65" hidden="1" customHeight="1">
      <c r="A127" s="209" t="s">
        <v>180</v>
      </c>
      <c r="B127" s="209" t="s">
        <v>92</v>
      </c>
      <c r="C127" s="209" t="s">
        <v>126</v>
      </c>
      <c r="D127" s="202">
        <v>9230</v>
      </c>
      <c r="E127" s="202">
        <v>0</v>
      </c>
      <c r="F127" s="202">
        <v>15428.4</v>
      </c>
      <c r="G127" s="202">
        <f t="shared" si="3"/>
        <v>1671.5492957746478</v>
      </c>
      <c r="H127" s="210" t="str">
        <f t="shared" si="4"/>
        <v>07/08CAFÉAPUCARANA (c)</v>
      </c>
      <c r="I127" s="210" t="str">
        <f t="shared" si="5"/>
        <v>07/08CAFÉ</v>
      </c>
      <c r="J127" s="211" t="b">
        <f>FALSE</f>
        <v>0</v>
      </c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</row>
    <row r="128" spans="1:64" ht="14.65" hidden="1" customHeight="1">
      <c r="A128" s="209" t="s">
        <v>180</v>
      </c>
      <c r="B128" s="209" t="s">
        <v>92</v>
      </c>
      <c r="C128" s="209" t="s">
        <v>128</v>
      </c>
      <c r="D128" s="202">
        <v>4525</v>
      </c>
      <c r="E128" s="202">
        <v>0</v>
      </c>
      <c r="F128" s="202">
        <v>6175.2</v>
      </c>
      <c r="G128" s="202">
        <f t="shared" si="3"/>
        <v>1364.6850828729282</v>
      </c>
      <c r="H128" s="210" t="str">
        <f t="shared" si="4"/>
        <v>07/08CAFÉCAMPO MOURÃO (a)</v>
      </c>
      <c r="I128" s="210" t="str">
        <f t="shared" si="5"/>
        <v>07/08CAFÉ</v>
      </c>
      <c r="J128" s="211" t="b">
        <f>FALSE</f>
        <v>0</v>
      </c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</row>
    <row r="129" spans="1:64" ht="14.65" hidden="1" customHeight="1">
      <c r="A129" s="209" t="s">
        <v>180</v>
      </c>
      <c r="B129" s="209" t="s">
        <v>92</v>
      </c>
      <c r="C129" s="209" t="s">
        <v>130</v>
      </c>
      <c r="D129" s="202">
        <v>426</v>
      </c>
      <c r="E129" s="202">
        <v>0</v>
      </c>
      <c r="F129" s="202">
        <v>436.95</v>
      </c>
      <c r="G129" s="202">
        <f t="shared" si="3"/>
        <v>1025.7042253521126</v>
      </c>
      <c r="H129" s="210" t="str">
        <f t="shared" si="4"/>
        <v>07/08CAFÉCASCAVEL (d)</v>
      </c>
      <c r="I129" s="210" t="str">
        <f t="shared" si="5"/>
        <v>07/08CAFÉ</v>
      </c>
      <c r="J129" s="211" t="b">
        <f>FALSE</f>
        <v>0</v>
      </c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</row>
    <row r="130" spans="1:64" ht="14.65" hidden="1" customHeight="1">
      <c r="A130" s="209" t="s">
        <v>180</v>
      </c>
      <c r="B130" s="209" t="s">
        <v>92</v>
      </c>
      <c r="C130" s="209" t="s">
        <v>132</v>
      </c>
      <c r="D130" s="202">
        <v>13450</v>
      </c>
      <c r="E130" s="202">
        <v>0</v>
      </c>
      <c r="F130" s="202">
        <v>20588.400000000001</v>
      </c>
      <c r="G130" s="202">
        <f t="shared" ref="G130:G193" si="6">F130/(D130-E130)*1000</f>
        <v>1530.7360594795541</v>
      </c>
      <c r="H130" s="210" t="str">
        <f t="shared" ref="H130:H193" si="7">A130&amp;B130&amp;C130</f>
        <v>07/08CAFÉCORNÉLIO PROCÓPIO (c)</v>
      </c>
      <c r="I130" s="210" t="str">
        <f t="shared" ref="I130:I193" si="8">A130&amp;B130</f>
        <v>07/08CAFÉ</v>
      </c>
      <c r="J130" s="211" t="b">
        <f>FALSE</f>
        <v>0</v>
      </c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</row>
    <row r="131" spans="1:64" ht="14.65" hidden="1" customHeight="1">
      <c r="A131" s="209" t="s">
        <v>180</v>
      </c>
      <c r="B131" s="209" t="s">
        <v>92</v>
      </c>
      <c r="C131" s="209" t="s">
        <v>142</v>
      </c>
      <c r="D131" s="202">
        <v>9000</v>
      </c>
      <c r="E131" s="202">
        <v>0</v>
      </c>
      <c r="F131" s="202">
        <v>11460.5</v>
      </c>
      <c r="G131" s="202">
        <f t="shared" si="6"/>
        <v>1273.3888888888889</v>
      </c>
      <c r="H131" s="210" t="str">
        <f t="shared" si="7"/>
        <v>07/08CAFÉIVAIPORÃ (c)</v>
      </c>
      <c r="I131" s="210" t="str">
        <f t="shared" si="8"/>
        <v>07/08CAFÉ</v>
      </c>
      <c r="J131" s="211" t="b">
        <f>FALSE</f>
        <v>0</v>
      </c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</row>
    <row r="132" spans="1:64" ht="14.65" hidden="1" customHeight="1">
      <c r="A132" s="209" t="s">
        <v>180</v>
      </c>
      <c r="B132" s="209" t="s">
        <v>92</v>
      </c>
      <c r="C132" s="209" t="s">
        <v>144</v>
      </c>
      <c r="D132" s="202">
        <v>26509</v>
      </c>
      <c r="E132" s="202">
        <v>0</v>
      </c>
      <c r="F132" s="202">
        <v>50527.89</v>
      </c>
      <c r="G132" s="202">
        <f t="shared" si="6"/>
        <v>1906.0654871930287</v>
      </c>
      <c r="H132" s="210" t="str">
        <f t="shared" si="7"/>
        <v>07/08CAFÉJACAREZINHO (c)</v>
      </c>
      <c r="I132" s="210" t="str">
        <f t="shared" si="8"/>
        <v>07/08CAFÉ</v>
      </c>
      <c r="J132" s="211" t="b">
        <f>FALSE</f>
        <v>0</v>
      </c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</row>
    <row r="133" spans="1:64" ht="14.65" hidden="1" customHeight="1">
      <c r="A133" s="209" t="s">
        <v>180</v>
      </c>
      <c r="B133" s="209" t="s">
        <v>92</v>
      </c>
      <c r="C133" s="209" t="s">
        <v>148</v>
      </c>
      <c r="D133" s="202">
        <v>14883</v>
      </c>
      <c r="E133" s="202">
        <v>0</v>
      </c>
      <c r="F133" s="202">
        <v>22249.14</v>
      </c>
      <c r="G133" s="202">
        <f t="shared" si="6"/>
        <v>1494.9365047369481</v>
      </c>
      <c r="H133" s="210" t="str">
        <f t="shared" si="7"/>
        <v>07/08CAFÉLONDRINA (c)</v>
      </c>
      <c r="I133" s="210" t="str">
        <f t="shared" si="8"/>
        <v>07/08CAFÉ</v>
      </c>
      <c r="J133" s="211" t="b">
        <f>FALSE</f>
        <v>0</v>
      </c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</row>
    <row r="134" spans="1:64" ht="14.65" hidden="1" customHeight="1">
      <c r="A134" s="209" t="s">
        <v>180</v>
      </c>
      <c r="B134" s="209" t="s">
        <v>92</v>
      </c>
      <c r="C134" s="209" t="s">
        <v>150</v>
      </c>
      <c r="D134" s="202">
        <v>4916</v>
      </c>
      <c r="E134" s="202">
        <v>0</v>
      </c>
      <c r="F134" s="202">
        <v>9759.77</v>
      </c>
      <c r="G134" s="202">
        <f t="shared" si="6"/>
        <v>1985.307160292921</v>
      </c>
      <c r="H134" s="210" t="str">
        <f t="shared" si="7"/>
        <v>07/08CAFÉMARINGÁ (c)</v>
      </c>
      <c r="I134" s="210" t="str">
        <f t="shared" si="8"/>
        <v>07/08CAFÉ</v>
      </c>
      <c r="J134" s="211" t="b">
        <f>FALSE</f>
        <v>0</v>
      </c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</row>
    <row r="135" spans="1:64" ht="14.65" hidden="1" customHeight="1">
      <c r="A135" s="209" t="s">
        <v>180</v>
      </c>
      <c r="B135" s="209" t="s">
        <v>92</v>
      </c>
      <c r="C135" s="209" t="s">
        <v>154</v>
      </c>
      <c r="D135" s="202">
        <v>3159</v>
      </c>
      <c r="E135" s="202">
        <v>0</v>
      </c>
      <c r="F135" s="202">
        <v>3617.77</v>
      </c>
      <c r="G135" s="202">
        <f t="shared" si="6"/>
        <v>1145.2263374485597</v>
      </c>
      <c r="H135" s="210" t="str">
        <f t="shared" si="7"/>
        <v>07/08CAFÉPARANAVAÍ (b)</v>
      </c>
      <c r="I135" s="210" t="str">
        <f t="shared" si="8"/>
        <v>07/08CAFÉ</v>
      </c>
      <c r="J135" s="211" t="b">
        <f>FALSE</f>
        <v>0</v>
      </c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</row>
    <row r="136" spans="1:64" ht="14.65" hidden="1" customHeight="1">
      <c r="A136" s="209" t="s">
        <v>180</v>
      </c>
      <c r="B136" s="209" t="s">
        <v>92</v>
      </c>
      <c r="C136" s="209" t="s">
        <v>157</v>
      </c>
      <c r="D136" s="202">
        <v>195</v>
      </c>
      <c r="E136" s="202">
        <v>0</v>
      </c>
      <c r="F136" s="202">
        <v>292.5</v>
      </c>
      <c r="G136" s="202">
        <f t="shared" si="6"/>
        <v>1500</v>
      </c>
      <c r="H136" s="210" t="str">
        <f t="shared" si="7"/>
        <v>07/08CAFÉPONTA GROSSA (f)</v>
      </c>
      <c r="I136" s="210" t="str">
        <f t="shared" si="8"/>
        <v>07/08CAFÉ</v>
      </c>
      <c r="J136" s="211" t="b">
        <f>FALSE</f>
        <v>0</v>
      </c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</row>
    <row r="137" spans="1:64" ht="14.65" hidden="1" customHeight="1">
      <c r="A137" s="209" t="s">
        <v>180</v>
      </c>
      <c r="B137" s="209" t="s">
        <v>92</v>
      </c>
      <c r="C137" s="209" t="s">
        <v>158</v>
      </c>
      <c r="D137" s="202">
        <v>4240</v>
      </c>
      <c r="E137" s="202">
        <v>0</v>
      </c>
      <c r="F137" s="202">
        <v>9268.2000000000007</v>
      </c>
      <c r="G137" s="202">
        <f t="shared" si="6"/>
        <v>2185.8962264150941</v>
      </c>
      <c r="H137" s="210" t="str">
        <f t="shared" si="7"/>
        <v>07/08CAFÉTOLEDO (d)</v>
      </c>
      <c r="I137" s="210" t="str">
        <f t="shared" si="8"/>
        <v>07/08CAFÉ</v>
      </c>
      <c r="J137" s="211" t="b">
        <f>FALSE</f>
        <v>0</v>
      </c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</row>
    <row r="138" spans="1:64" ht="14.65" hidden="1" customHeight="1">
      <c r="A138" s="209" t="s">
        <v>180</v>
      </c>
      <c r="B138" s="209" t="s">
        <v>92</v>
      </c>
      <c r="C138" s="209" t="s">
        <v>159</v>
      </c>
      <c r="D138" s="202">
        <v>6092</v>
      </c>
      <c r="E138" s="202">
        <v>0</v>
      </c>
      <c r="F138" s="202">
        <v>8814.69</v>
      </c>
      <c r="G138" s="202">
        <f t="shared" si="6"/>
        <v>1446.9287590282338</v>
      </c>
      <c r="H138" s="210" t="str">
        <f t="shared" si="7"/>
        <v>07/08CAFÉUMUARAMA (b)</v>
      </c>
      <c r="I138" s="210" t="str">
        <f t="shared" si="8"/>
        <v>07/08CAFÉ</v>
      </c>
      <c r="J138" s="211" t="b">
        <f>FALSE</f>
        <v>0</v>
      </c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</row>
    <row r="139" spans="1:64" ht="14.65" hidden="1" customHeight="1">
      <c r="A139" s="209" t="s">
        <v>180</v>
      </c>
      <c r="B139" s="209" t="s">
        <v>93</v>
      </c>
      <c r="C139" s="209" t="s">
        <v>126</v>
      </c>
      <c r="D139" s="202">
        <v>18496</v>
      </c>
      <c r="E139" s="202">
        <v>3250</v>
      </c>
      <c r="F139" s="202">
        <v>1518822.88</v>
      </c>
      <c r="G139" s="202">
        <f t="shared" si="6"/>
        <v>99621.073068345795</v>
      </c>
      <c r="H139" s="210" t="str">
        <f t="shared" si="7"/>
        <v>07/08CANA-DE-AÇÚCARAPUCARANA (c)</v>
      </c>
      <c r="I139" s="210" t="str">
        <f t="shared" si="8"/>
        <v>07/08CANA-DE-AÇÚCAR</v>
      </c>
      <c r="J139" s="211" t="b">
        <f>FALSE</f>
        <v>0</v>
      </c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</row>
    <row r="140" spans="1:64" ht="14.65" hidden="1" customHeight="1">
      <c r="A140" s="209" t="s">
        <v>180</v>
      </c>
      <c r="B140" s="209" t="s">
        <v>93</v>
      </c>
      <c r="C140" s="209" t="s">
        <v>128</v>
      </c>
      <c r="D140" s="202">
        <v>28150</v>
      </c>
      <c r="E140" s="202">
        <v>0</v>
      </c>
      <c r="F140" s="202">
        <v>2515070</v>
      </c>
      <c r="G140" s="202">
        <f t="shared" si="6"/>
        <v>89345.293072824163</v>
      </c>
      <c r="H140" s="210" t="str">
        <f t="shared" si="7"/>
        <v>07/08CANA-DE-AÇÚCARCAMPO MOURÃO (a)</v>
      </c>
      <c r="I140" s="210" t="str">
        <f t="shared" si="8"/>
        <v>07/08CANA-DE-AÇÚCAR</v>
      </c>
      <c r="J140" s="211" t="b">
        <f>FALSE</f>
        <v>0</v>
      </c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</row>
    <row r="141" spans="1:64" ht="14.65" hidden="1" customHeight="1">
      <c r="A141" s="209" t="s">
        <v>180</v>
      </c>
      <c r="B141" s="209" t="s">
        <v>93</v>
      </c>
      <c r="C141" s="209" t="s">
        <v>130</v>
      </c>
      <c r="D141" s="202">
        <v>6046</v>
      </c>
      <c r="E141" s="202">
        <v>0</v>
      </c>
      <c r="F141" s="202">
        <v>341650</v>
      </c>
      <c r="G141" s="202">
        <f t="shared" si="6"/>
        <v>56508.435329143234</v>
      </c>
      <c r="H141" s="210" t="str">
        <f t="shared" si="7"/>
        <v>07/08CANA-DE-AÇÚCARCASCAVEL (d)</v>
      </c>
      <c r="I141" s="210" t="str">
        <f t="shared" si="8"/>
        <v>07/08CANA-DE-AÇÚCAR</v>
      </c>
      <c r="J141" s="211" t="b">
        <f>FALSE</f>
        <v>0</v>
      </c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</row>
    <row r="142" spans="1:64" ht="14.65" hidden="1" customHeight="1">
      <c r="A142" s="209" t="s">
        <v>180</v>
      </c>
      <c r="B142" s="209" t="s">
        <v>93</v>
      </c>
      <c r="C142" s="209" t="s">
        <v>132</v>
      </c>
      <c r="D142" s="202">
        <v>38000</v>
      </c>
      <c r="E142" s="202">
        <v>0</v>
      </c>
      <c r="F142" s="202">
        <v>3534010</v>
      </c>
      <c r="G142" s="202">
        <f t="shared" si="6"/>
        <v>93000.263157894733</v>
      </c>
      <c r="H142" s="210" t="str">
        <f t="shared" si="7"/>
        <v>07/08CANA-DE-AÇÚCARCORNÉLIO PROCÓPIO (c)</v>
      </c>
      <c r="I142" s="210" t="str">
        <f t="shared" si="8"/>
        <v>07/08CANA-DE-AÇÚCAR</v>
      </c>
      <c r="J142" s="211" t="b">
        <f>FALSE</f>
        <v>0</v>
      </c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</row>
    <row r="143" spans="1:64" ht="14.65" hidden="1" customHeight="1">
      <c r="A143" s="209" t="s">
        <v>180</v>
      </c>
      <c r="B143" s="209" t="s">
        <v>93</v>
      </c>
      <c r="C143" s="209" t="s">
        <v>134</v>
      </c>
      <c r="D143" s="202">
        <v>490</v>
      </c>
      <c r="E143" s="202">
        <v>0</v>
      </c>
      <c r="F143" s="202">
        <v>19880</v>
      </c>
      <c r="G143" s="202">
        <f t="shared" si="6"/>
        <v>40571.428571428572</v>
      </c>
      <c r="H143" s="210" t="str">
        <f t="shared" si="7"/>
        <v>07/08CANA-DE-AÇÚCARCURITIBA (f)</v>
      </c>
      <c r="I143" s="210" t="str">
        <f t="shared" si="8"/>
        <v>07/08CANA-DE-AÇÚCAR</v>
      </c>
      <c r="J143" s="211" t="b">
        <f>FALSE</f>
        <v>0</v>
      </c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</row>
    <row r="144" spans="1:64" ht="14.65" hidden="1" customHeight="1">
      <c r="A144" s="209" t="s">
        <v>180</v>
      </c>
      <c r="B144" s="209" t="s">
        <v>93</v>
      </c>
      <c r="C144" s="209" t="s">
        <v>136</v>
      </c>
      <c r="D144" s="202">
        <v>1560</v>
      </c>
      <c r="E144" s="202">
        <v>0</v>
      </c>
      <c r="F144" s="202">
        <v>78000</v>
      </c>
      <c r="G144" s="202">
        <f t="shared" si="6"/>
        <v>50000</v>
      </c>
      <c r="H144" s="210" t="str">
        <f t="shared" si="7"/>
        <v>07/08CANA-DE-AÇÚCARFRANCISCO BELTRÃO (e)</v>
      </c>
      <c r="I144" s="210" t="str">
        <f t="shared" si="8"/>
        <v>07/08CANA-DE-AÇÚCAR</v>
      </c>
      <c r="J144" s="211" t="b">
        <f>FALSE</f>
        <v>0</v>
      </c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</row>
    <row r="145" spans="1:64" ht="14.65" hidden="1" customHeight="1">
      <c r="A145" s="209" t="s">
        <v>180</v>
      </c>
      <c r="B145" s="209" t="s">
        <v>93</v>
      </c>
      <c r="C145" s="209" t="s">
        <v>138</v>
      </c>
      <c r="D145" s="202">
        <v>52</v>
      </c>
      <c r="E145" s="202">
        <v>0</v>
      </c>
      <c r="F145" s="202">
        <v>3005</v>
      </c>
      <c r="G145" s="202">
        <f t="shared" si="6"/>
        <v>57788.461538461539</v>
      </c>
      <c r="H145" s="210" t="str">
        <f t="shared" si="7"/>
        <v>07/08CANA-DE-AÇÚCARGUARAPUAVA (f)</v>
      </c>
      <c r="I145" s="210" t="str">
        <f t="shared" si="8"/>
        <v>07/08CANA-DE-AÇÚCAR</v>
      </c>
      <c r="J145" s="211" t="b">
        <f>FALSE</f>
        <v>0</v>
      </c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</row>
    <row r="146" spans="1:64" ht="14.65" hidden="1" customHeight="1">
      <c r="A146" s="209" t="s">
        <v>180</v>
      </c>
      <c r="B146" s="209" t="s">
        <v>93</v>
      </c>
      <c r="C146" s="209" t="s">
        <v>142</v>
      </c>
      <c r="D146" s="202">
        <v>12322</v>
      </c>
      <c r="E146" s="202">
        <v>0</v>
      </c>
      <c r="F146" s="202">
        <v>1039120</v>
      </c>
      <c r="G146" s="202">
        <f t="shared" si="6"/>
        <v>84330.465833468596</v>
      </c>
      <c r="H146" s="210" t="str">
        <f t="shared" si="7"/>
        <v>07/08CANA-DE-AÇÚCARIVAIPORÃ (c)</v>
      </c>
      <c r="I146" s="210" t="str">
        <f t="shared" si="8"/>
        <v>07/08CANA-DE-AÇÚCAR</v>
      </c>
      <c r="J146" s="211" t="b">
        <f>FALSE</f>
        <v>0</v>
      </c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</row>
    <row r="147" spans="1:64" ht="14.65" hidden="1" customHeight="1">
      <c r="A147" s="209" t="s">
        <v>180</v>
      </c>
      <c r="B147" s="209" t="s">
        <v>93</v>
      </c>
      <c r="C147" s="209" t="s">
        <v>144</v>
      </c>
      <c r="D147" s="202">
        <v>72196</v>
      </c>
      <c r="E147" s="202">
        <v>7308</v>
      </c>
      <c r="F147" s="202">
        <v>6083135</v>
      </c>
      <c r="G147" s="202">
        <f t="shared" si="6"/>
        <v>93748.227715448156</v>
      </c>
      <c r="H147" s="210" t="str">
        <f t="shared" si="7"/>
        <v>07/08CANA-DE-AÇÚCARJACAREZINHO (c)</v>
      </c>
      <c r="I147" s="210" t="str">
        <f t="shared" si="8"/>
        <v>07/08CANA-DE-AÇÚCAR</v>
      </c>
      <c r="J147" s="211" t="b">
        <f>FALSE</f>
        <v>0</v>
      </c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</row>
    <row r="148" spans="1:64" ht="14.65" hidden="1" customHeight="1">
      <c r="A148" s="209" t="s">
        <v>180</v>
      </c>
      <c r="B148" s="209" t="s">
        <v>93</v>
      </c>
      <c r="C148" s="209" t="s">
        <v>146</v>
      </c>
      <c r="D148" s="202">
        <v>211</v>
      </c>
      <c r="E148" s="202">
        <v>0</v>
      </c>
      <c r="F148" s="202">
        <v>11183</v>
      </c>
      <c r="G148" s="202">
        <f t="shared" si="6"/>
        <v>53000</v>
      </c>
      <c r="H148" s="210" t="str">
        <f t="shared" si="7"/>
        <v>07/08CANA-DE-AÇÚCARLARANJEIRAS DO SUL (f)</v>
      </c>
      <c r="I148" s="210" t="str">
        <f t="shared" si="8"/>
        <v>07/08CANA-DE-AÇÚCAR</v>
      </c>
      <c r="J148" s="211" t="b">
        <f>FALSE</f>
        <v>0</v>
      </c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</row>
    <row r="149" spans="1:64" ht="14.65" hidden="1" customHeight="1">
      <c r="A149" s="209" t="s">
        <v>180</v>
      </c>
      <c r="B149" s="209" t="s">
        <v>93</v>
      </c>
      <c r="C149" s="209" t="s">
        <v>148</v>
      </c>
      <c r="D149" s="202">
        <v>30604</v>
      </c>
      <c r="E149" s="202">
        <v>0</v>
      </c>
      <c r="F149" s="202">
        <v>2835244.77</v>
      </c>
      <c r="G149" s="202">
        <f t="shared" si="6"/>
        <v>92642.947653901443</v>
      </c>
      <c r="H149" s="210" t="str">
        <f t="shared" si="7"/>
        <v>07/08CANA-DE-AÇÚCARLONDRINA (c)</v>
      </c>
      <c r="I149" s="210" t="str">
        <f t="shared" si="8"/>
        <v>07/08CANA-DE-AÇÚCAR</v>
      </c>
      <c r="J149" s="211" t="b">
        <f>FALSE</f>
        <v>0</v>
      </c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</row>
    <row r="150" spans="1:64" ht="14.65" hidden="1" customHeight="1">
      <c r="A150" s="209" t="s">
        <v>180</v>
      </c>
      <c r="B150" s="209" t="s">
        <v>93</v>
      </c>
      <c r="C150" s="209" t="s">
        <v>150</v>
      </c>
      <c r="D150" s="202">
        <v>91577</v>
      </c>
      <c r="E150" s="202">
        <v>0</v>
      </c>
      <c r="F150" s="202">
        <v>7799167.3600000003</v>
      </c>
      <c r="G150" s="202">
        <f t="shared" si="6"/>
        <v>85165.132729833917</v>
      </c>
      <c r="H150" s="210" t="str">
        <f t="shared" si="7"/>
        <v>07/08CANA-DE-AÇÚCARMARINGÁ (c)</v>
      </c>
      <c r="I150" s="210" t="str">
        <f t="shared" si="8"/>
        <v>07/08CANA-DE-AÇÚCAR</v>
      </c>
      <c r="J150" s="211" t="b">
        <f>FALSE</f>
        <v>0</v>
      </c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</row>
    <row r="151" spans="1:64" ht="14.65" hidden="1" customHeight="1">
      <c r="A151" s="209" t="s">
        <v>180</v>
      </c>
      <c r="B151" s="209" t="s">
        <v>93</v>
      </c>
      <c r="C151" s="209" t="s">
        <v>152</v>
      </c>
      <c r="D151" s="202">
        <v>399</v>
      </c>
      <c r="E151" s="202">
        <v>0</v>
      </c>
      <c r="F151" s="202">
        <v>19551.009999999998</v>
      </c>
      <c r="G151" s="202">
        <f t="shared" si="6"/>
        <v>49000.025062656641</v>
      </c>
      <c r="H151" s="210" t="str">
        <f t="shared" si="7"/>
        <v>07/08CANA-DE-AÇÚCARPARANAGUÁ (f)</v>
      </c>
      <c r="I151" s="210" t="str">
        <f t="shared" si="8"/>
        <v>07/08CANA-DE-AÇÚCAR</v>
      </c>
      <c r="J151" s="211" t="b">
        <f>FALSE</f>
        <v>0</v>
      </c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</row>
    <row r="152" spans="1:64" ht="14.65" hidden="1" customHeight="1">
      <c r="A152" s="209" t="s">
        <v>180</v>
      </c>
      <c r="B152" s="209" t="s">
        <v>93</v>
      </c>
      <c r="C152" s="209" t="s">
        <v>154</v>
      </c>
      <c r="D152" s="202">
        <v>100518</v>
      </c>
      <c r="E152" s="202">
        <v>0</v>
      </c>
      <c r="F152" s="202">
        <v>9099314.3300000001</v>
      </c>
      <c r="G152" s="202">
        <f t="shared" si="6"/>
        <v>90524.227799996021</v>
      </c>
      <c r="H152" s="210" t="str">
        <f t="shared" si="7"/>
        <v>07/08CANA-DE-AÇÚCARPARANAVAÍ (b)</v>
      </c>
      <c r="I152" s="210" t="str">
        <f t="shared" si="8"/>
        <v>07/08CANA-DE-AÇÚCAR</v>
      </c>
      <c r="J152" s="211" t="b">
        <f>FALSE</f>
        <v>0</v>
      </c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</row>
    <row r="153" spans="1:64" ht="14.65" hidden="1" customHeight="1">
      <c r="A153" s="209" t="s">
        <v>180</v>
      </c>
      <c r="B153" s="209" t="s">
        <v>93</v>
      </c>
      <c r="C153" s="209" t="s">
        <v>155</v>
      </c>
      <c r="D153" s="202">
        <v>1710</v>
      </c>
      <c r="E153" s="202">
        <v>0</v>
      </c>
      <c r="F153" s="202">
        <v>67100</v>
      </c>
      <c r="G153" s="202">
        <f t="shared" si="6"/>
        <v>39239.766081871341</v>
      </c>
      <c r="H153" s="210" t="str">
        <f t="shared" si="7"/>
        <v>07/08CANA-DE-AÇÚCARPATO BRANCO (e)</v>
      </c>
      <c r="I153" s="210" t="str">
        <f t="shared" si="8"/>
        <v>07/08CANA-DE-AÇÚCAR</v>
      </c>
      <c r="J153" s="211" t="b">
        <f>FALSE</f>
        <v>0</v>
      </c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</row>
    <row r="154" spans="1:64" ht="14.65" hidden="1" customHeight="1">
      <c r="A154" s="209" t="s">
        <v>180</v>
      </c>
      <c r="B154" s="209" t="s">
        <v>93</v>
      </c>
      <c r="C154" s="209" t="s">
        <v>157</v>
      </c>
      <c r="D154" s="202">
        <v>353</v>
      </c>
      <c r="E154" s="202">
        <v>0</v>
      </c>
      <c r="F154" s="202">
        <v>27650</v>
      </c>
      <c r="G154" s="202">
        <f t="shared" si="6"/>
        <v>78328.611898016999</v>
      </c>
      <c r="H154" s="210" t="str">
        <f t="shared" si="7"/>
        <v>07/08CANA-DE-AÇÚCARPONTA GROSSA (f)</v>
      </c>
      <c r="I154" s="210" t="str">
        <f t="shared" si="8"/>
        <v>07/08CANA-DE-AÇÚCAR</v>
      </c>
      <c r="J154" s="211" t="b">
        <f>FALSE</f>
        <v>0</v>
      </c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</row>
    <row r="155" spans="1:64" ht="14.65" hidden="1" customHeight="1">
      <c r="A155" s="209" t="s">
        <v>180</v>
      </c>
      <c r="B155" s="209" t="s">
        <v>93</v>
      </c>
      <c r="C155" s="209" t="s">
        <v>158</v>
      </c>
      <c r="D155" s="202">
        <v>1140</v>
      </c>
      <c r="E155" s="202">
        <v>0</v>
      </c>
      <c r="F155" s="202">
        <v>65650</v>
      </c>
      <c r="G155" s="202">
        <f t="shared" si="6"/>
        <v>57587.719298245618</v>
      </c>
      <c r="H155" s="210" t="str">
        <f t="shared" si="7"/>
        <v>07/08CANA-DE-AÇÚCARTOLEDO (d)</v>
      </c>
      <c r="I155" s="210" t="str">
        <f t="shared" si="8"/>
        <v>07/08CANA-DE-AÇÚCAR</v>
      </c>
      <c r="J155" s="211" t="b">
        <f>FALSE</f>
        <v>0</v>
      </c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</row>
    <row r="156" spans="1:64" ht="14.65" hidden="1" customHeight="1">
      <c r="A156" s="209" t="s">
        <v>180</v>
      </c>
      <c r="B156" s="209" t="s">
        <v>93</v>
      </c>
      <c r="C156" s="209" t="s">
        <v>159</v>
      </c>
      <c r="D156" s="202">
        <v>155418.48000000001</v>
      </c>
      <c r="E156" s="202">
        <v>0</v>
      </c>
      <c r="F156" s="202">
        <v>12950735.59</v>
      </c>
      <c r="G156" s="202">
        <f t="shared" si="6"/>
        <v>83328.157565303685</v>
      </c>
      <c r="H156" s="210" t="str">
        <f t="shared" si="7"/>
        <v>07/08CANA-DE-AÇÚCARUMUARAMA (b)</v>
      </c>
      <c r="I156" s="210" t="str">
        <f t="shared" si="8"/>
        <v>07/08CANA-DE-AÇÚCAR</v>
      </c>
      <c r="J156" s="211" t="b">
        <f>FALSE</f>
        <v>0</v>
      </c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</row>
    <row r="157" spans="1:64" ht="14.65" hidden="1" customHeight="1">
      <c r="A157" s="209" t="s">
        <v>180</v>
      </c>
      <c r="B157" s="209" t="s">
        <v>93</v>
      </c>
      <c r="C157" s="209" t="s">
        <v>160</v>
      </c>
      <c r="D157" s="202">
        <v>264</v>
      </c>
      <c r="E157" s="202">
        <v>0</v>
      </c>
      <c r="F157" s="202">
        <v>9543</v>
      </c>
      <c r="G157" s="202">
        <f t="shared" si="6"/>
        <v>36147.727272727272</v>
      </c>
      <c r="H157" s="210" t="str">
        <f t="shared" si="7"/>
        <v>07/08CANA-DE-AÇÚCARUNIÃO DA VITÓRIA (f)</v>
      </c>
      <c r="I157" s="210" t="str">
        <f t="shared" si="8"/>
        <v>07/08CANA-DE-AÇÚCAR</v>
      </c>
      <c r="J157" s="211" t="b">
        <f>FALSE</f>
        <v>0</v>
      </c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</row>
    <row r="158" spans="1:64" ht="14.65" hidden="1" customHeight="1">
      <c r="A158" s="209" t="s">
        <v>180</v>
      </c>
      <c r="B158" s="209" t="s">
        <v>94</v>
      </c>
      <c r="C158" s="209" t="s">
        <v>130</v>
      </c>
      <c r="D158" s="202">
        <v>1220</v>
      </c>
      <c r="E158" s="212">
        <v>0</v>
      </c>
      <c r="F158" s="202">
        <v>2229</v>
      </c>
      <c r="G158" s="202">
        <f t="shared" si="6"/>
        <v>1827.0491803278687</v>
      </c>
      <c r="H158" s="210" t="str">
        <f t="shared" si="7"/>
        <v>07/08CANOLACASCAVEL (d)</v>
      </c>
      <c r="I158" s="210" t="str">
        <f t="shared" si="8"/>
        <v>07/08CANOLA</v>
      </c>
      <c r="J158" s="211" t="b">
        <f>FALSE</f>
        <v>0</v>
      </c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</row>
    <row r="159" spans="1:64" ht="14.65" hidden="1" customHeight="1">
      <c r="A159" s="209" t="s">
        <v>180</v>
      </c>
      <c r="B159" s="209" t="s">
        <v>94</v>
      </c>
      <c r="C159" s="209" t="s">
        <v>138</v>
      </c>
      <c r="D159" s="202">
        <v>490</v>
      </c>
      <c r="E159" s="212">
        <v>20</v>
      </c>
      <c r="F159" s="202">
        <v>660</v>
      </c>
      <c r="G159" s="202">
        <f t="shared" si="6"/>
        <v>1404.2553191489362</v>
      </c>
      <c r="H159" s="210" t="str">
        <f t="shared" si="7"/>
        <v>07/08CANOLAGUARAPUAVA (f)</v>
      </c>
      <c r="I159" s="210" t="str">
        <f t="shared" si="8"/>
        <v>07/08CANOLA</v>
      </c>
      <c r="J159" s="211" t="b">
        <f>FALSE</f>
        <v>0</v>
      </c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</row>
    <row r="160" spans="1:64" ht="14.65" hidden="1" customHeight="1">
      <c r="A160" s="209" t="s">
        <v>180</v>
      </c>
      <c r="B160" s="209" t="s">
        <v>94</v>
      </c>
      <c r="C160" s="209" t="s">
        <v>146</v>
      </c>
      <c r="D160" s="202">
        <v>125</v>
      </c>
      <c r="E160" s="212">
        <v>0</v>
      </c>
      <c r="F160" s="202">
        <v>187.5</v>
      </c>
      <c r="G160" s="202">
        <f t="shared" si="6"/>
        <v>1500</v>
      </c>
      <c r="H160" s="210" t="str">
        <f t="shared" si="7"/>
        <v>07/08CANOLALARANJEIRAS DO SUL (f)</v>
      </c>
      <c r="I160" s="210" t="str">
        <f t="shared" si="8"/>
        <v>07/08CANOLA</v>
      </c>
      <c r="J160" s="211" t="b">
        <f>FALSE</f>
        <v>0</v>
      </c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</row>
    <row r="161" spans="1:64" ht="14.65" hidden="1" customHeight="1">
      <c r="A161" s="209" t="s">
        <v>180</v>
      </c>
      <c r="B161" s="209" t="s">
        <v>94</v>
      </c>
      <c r="C161" s="209" t="s">
        <v>150</v>
      </c>
      <c r="D161" s="202">
        <v>100</v>
      </c>
      <c r="E161" s="212">
        <v>0</v>
      </c>
      <c r="F161" s="202">
        <v>75.53</v>
      </c>
      <c r="G161" s="202">
        <f t="shared" si="6"/>
        <v>755.3</v>
      </c>
      <c r="H161" s="210" t="str">
        <f t="shared" si="7"/>
        <v>07/08CANOLAMARINGÁ (c)</v>
      </c>
      <c r="I161" s="210" t="str">
        <f t="shared" si="8"/>
        <v>07/08CANOLA</v>
      </c>
      <c r="J161" s="211" t="b">
        <f>FALSE</f>
        <v>0</v>
      </c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</row>
    <row r="162" spans="1:64" ht="14.65" hidden="1" customHeight="1">
      <c r="A162" s="209" t="s">
        <v>180</v>
      </c>
      <c r="B162" s="209" t="s">
        <v>94</v>
      </c>
      <c r="C162" s="209" t="s">
        <v>155</v>
      </c>
      <c r="D162" s="202">
        <v>1350</v>
      </c>
      <c r="E162" s="212">
        <v>0</v>
      </c>
      <c r="F162" s="202">
        <v>1820</v>
      </c>
      <c r="G162" s="202">
        <f t="shared" si="6"/>
        <v>1348.148148148148</v>
      </c>
      <c r="H162" s="210" t="str">
        <f t="shared" si="7"/>
        <v>07/08CANOLAPATO BRANCO (e)</v>
      </c>
      <c r="I162" s="210" t="str">
        <f t="shared" si="8"/>
        <v>07/08CANOLA</v>
      </c>
      <c r="J162" s="211" t="b">
        <f>FALSE</f>
        <v>0</v>
      </c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</row>
    <row r="163" spans="1:64" ht="14.65" hidden="1" customHeight="1">
      <c r="A163" s="209" t="s">
        <v>180</v>
      </c>
      <c r="B163" s="209" t="s">
        <v>94</v>
      </c>
      <c r="C163" s="209" t="s">
        <v>157</v>
      </c>
      <c r="D163" s="202">
        <v>170</v>
      </c>
      <c r="E163" s="212">
        <v>0</v>
      </c>
      <c r="F163" s="202">
        <v>306</v>
      </c>
      <c r="G163" s="202">
        <f t="shared" si="6"/>
        <v>1800</v>
      </c>
      <c r="H163" s="210" t="str">
        <f t="shared" si="7"/>
        <v>07/08CANOLAPONTA GROSSA (f)</v>
      </c>
      <c r="I163" s="210" t="str">
        <f t="shared" si="8"/>
        <v>07/08CANOLA</v>
      </c>
      <c r="J163" s="211" t="b">
        <f>FALSE</f>
        <v>0</v>
      </c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</row>
    <row r="164" spans="1:64" ht="14.65" hidden="1" customHeight="1">
      <c r="A164" s="209" t="s">
        <v>180</v>
      </c>
      <c r="B164" s="209" t="s">
        <v>94</v>
      </c>
      <c r="C164" s="209" t="s">
        <v>159</v>
      </c>
      <c r="D164" s="202">
        <v>450</v>
      </c>
      <c r="E164" s="212">
        <v>40</v>
      </c>
      <c r="F164" s="202">
        <v>369</v>
      </c>
      <c r="G164" s="202">
        <f t="shared" si="6"/>
        <v>900</v>
      </c>
      <c r="H164" s="210" t="str">
        <f t="shared" si="7"/>
        <v>07/08CANOLAUMUARAMA (b)</v>
      </c>
      <c r="I164" s="210" t="str">
        <f t="shared" si="8"/>
        <v>07/08CANOLA</v>
      </c>
      <c r="J164" s="211" t="b">
        <f>FALSE</f>
        <v>0</v>
      </c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</row>
    <row r="165" spans="1:64" ht="14.65" hidden="1" customHeight="1">
      <c r="A165" s="209" t="s">
        <v>180</v>
      </c>
      <c r="B165" s="209" t="s">
        <v>95</v>
      </c>
      <c r="C165" s="209" t="s">
        <v>126</v>
      </c>
      <c r="D165" s="202">
        <v>130</v>
      </c>
      <c r="E165" s="202">
        <v>0</v>
      </c>
      <c r="F165" s="202">
        <v>4430</v>
      </c>
      <c r="G165" s="202">
        <f t="shared" si="6"/>
        <v>34076.923076923078</v>
      </c>
      <c r="H165" s="210" t="str">
        <f t="shared" si="7"/>
        <v>07/08CEBOLAAPUCARANA (c)</v>
      </c>
      <c r="I165" s="210" t="str">
        <f t="shared" si="8"/>
        <v>07/08CEBOLA</v>
      </c>
      <c r="J165" s="211" t="b">
        <f>FALSE</f>
        <v>0</v>
      </c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</row>
    <row r="166" spans="1:64" ht="14.65" hidden="1" customHeight="1">
      <c r="A166" s="209" t="s">
        <v>180</v>
      </c>
      <c r="B166" s="209" t="s">
        <v>95</v>
      </c>
      <c r="C166" s="209" t="s">
        <v>130</v>
      </c>
      <c r="D166" s="202">
        <v>17.5</v>
      </c>
      <c r="E166" s="202">
        <v>0</v>
      </c>
      <c r="F166" s="202">
        <v>144.5</v>
      </c>
      <c r="G166" s="202">
        <f t="shared" si="6"/>
        <v>8257.1428571428587</v>
      </c>
      <c r="H166" s="210" t="str">
        <f t="shared" si="7"/>
        <v>07/08CEBOLACASCAVEL (d)</v>
      </c>
      <c r="I166" s="210" t="str">
        <f t="shared" si="8"/>
        <v>07/08CEBOLA</v>
      </c>
      <c r="J166" s="211" t="b">
        <f>FALSE</f>
        <v>0</v>
      </c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</row>
    <row r="167" spans="1:64" ht="14.65" hidden="1" customHeight="1">
      <c r="A167" s="209" t="s">
        <v>180</v>
      </c>
      <c r="B167" s="209" t="s">
        <v>95</v>
      </c>
      <c r="C167" s="209" t="s">
        <v>132</v>
      </c>
      <c r="D167" s="202">
        <v>22</v>
      </c>
      <c r="E167" s="202">
        <v>0</v>
      </c>
      <c r="F167" s="202">
        <v>209</v>
      </c>
      <c r="G167" s="202">
        <f t="shared" si="6"/>
        <v>9500</v>
      </c>
      <c r="H167" s="210" t="str">
        <f t="shared" si="7"/>
        <v>07/08CEBOLACORNÉLIO PROCÓPIO (c)</v>
      </c>
      <c r="I167" s="210" t="str">
        <f t="shared" si="8"/>
        <v>07/08CEBOLA</v>
      </c>
      <c r="J167" s="211" t="b">
        <f>FALSE</f>
        <v>0</v>
      </c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</row>
    <row r="168" spans="1:64" ht="14.65" hidden="1" customHeight="1">
      <c r="A168" s="209" t="s">
        <v>180</v>
      </c>
      <c r="B168" s="209" t="s">
        <v>95</v>
      </c>
      <c r="C168" s="209" t="s">
        <v>134</v>
      </c>
      <c r="D168" s="202">
        <v>4304</v>
      </c>
      <c r="E168" s="202">
        <v>0</v>
      </c>
      <c r="F168" s="202">
        <v>61146.8</v>
      </c>
      <c r="G168" s="202">
        <f t="shared" si="6"/>
        <v>14206.970260223048</v>
      </c>
      <c r="H168" s="210" t="str">
        <f t="shared" si="7"/>
        <v>07/08CEBOLACURITIBA (f)</v>
      </c>
      <c r="I168" s="210" t="str">
        <f t="shared" si="8"/>
        <v>07/08CEBOLA</v>
      </c>
      <c r="J168" s="211" t="b">
        <f>FALSE</f>
        <v>0</v>
      </c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</row>
    <row r="169" spans="1:64" ht="14.65" hidden="1" customHeight="1">
      <c r="A169" s="209" t="s">
        <v>180</v>
      </c>
      <c r="B169" s="209" t="s">
        <v>95</v>
      </c>
      <c r="C169" s="209" t="s">
        <v>136</v>
      </c>
      <c r="D169" s="202">
        <v>195</v>
      </c>
      <c r="E169" s="202">
        <v>0</v>
      </c>
      <c r="F169" s="202">
        <v>1774</v>
      </c>
      <c r="G169" s="202">
        <f t="shared" si="6"/>
        <v>9097.4358974358965</v>
      </c>
      <c r="H169" s="210" t="str">
        <f t="shared" si="7"/>
        <v>07/08CEBOLAFRANCISCO BELTRÃO (e)</v>
      </c>
      <c r="I169" s="210" t="str">
        <f t="shared" si="8"/>
        <v>07/08CEBOLA</v>
      </c>
      <c r="J169" s="211" t="b">
        <f>FALSE</f>
        <v>0</v>
      </c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</row>
    <row r="170" spans="1:64" ht="14.65" hidden="1" customHeight="1">
      <c r="A170" s="209" t="s">
        <v>180</v>
      </c>
      <c r="B170" s="209" t="s">
        <v>95</v>
      </c>
      <c r="C170" s="209" t="s">
        <v>138</v>
      </c>
      <c r="D170" s="202">
        <v>223</v>
      </c>
      <c r="E170" s="202">
        <v>15</v>
      </c>
      <c r="F170" s="202">
        <v>2436</v>
      </c>
      <c r="G170" s="202">
        <f t="shared" si="6"/>
        <v>11711.538461538461</v>
      </c>
      <c r="H170" s="210" t="str">
        <f t="shared" si="7"/>
        <v>07/08CEBOLAGUARAPUAVA (f)</v>
      </c>
      <c r="I170" s="210" t="str">
        <f t="shared" si="8"/>
        <v>07/08CEBOLA</v>
      </c>
      <c r="J170" s="211" t="b">
        <f>FALSE</f>
        <v>0</v>
      </c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</row>
    <row r="171" spans="1:64" ht="14.65" hidden="1" customHeight="1">
      <c r="A171" s="209" t="s">
        <v>180</v>
      </c>
      <c r="B171" s="209" t="s">
        <v>95</v>
      </c>
      <c r="C171" s="209" t="s">
        <v>140</v>
      </c>
      <c r="D171" s="202">
        <v>1300</v>
      </c>
      <c r="E171" s="202">
        <v>0</v>
      </c>
      <c r="F171" s="202">
        <v>27966.5</v>
      </c>
      <c r="G171" s="202">
        <f t="shared" si="6"/>
        <v>21512.692307692309</v>
      </c>
      <c r="H171" s="210" t="str">
        <f t="shared" si="7"/>
        <v>07/08CEBOLAIRATI (f)</v>
      </c>
      <c r="I171" s="210" t="str">
        <f t="shared" si="8"/>
        <v>07/08CEBOLA</v>
      </c>
      <c r="J171" s="211" t="b">
        <f>FALSE</f>
        <v>0</v>
      </c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</row>
    <row r="172" spans="1:64" ht="14.65" hidden="1" customHeight="1">
      <c r="A172" s="209" t="s">
        <v>180</v>
      </c>
      <c r="B172" s="209" t="s">
        <v>95</v>
      </c>
      <c r="C172" s="209" t="s">
        <v>142</v>
      </c>
      <c r="D172" s="202">
        <v>40</v>
      </c>
      <c r="E172" s="202">
        <v>0</v>
      </c>
      <c r="F172" s="202">
        <v>1200</v>
      </c>
      <c r="G172" s="202">
        <f t="shared" si="6"/>
        <v>30000</v>
      </c>
      <c r="H172" s="210" t="str">
        <f t="shared" si="7"/>
        <v>07/08CEBOLAIVAIPORÃ (c)</v>
      </c>
      <c r="I172" s="210" t="str">
        <f t="shared" si="8"/>
        <v>07/08CEBOLA</v>
      </c>
      <c r="J172" s="211" t="b">
        <f>FALSE</f>
        <v>0</v>
      </c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</row>
    <row r="173" spans="1:64" ht="14.65" hidden="1" customHeight="1">
      <c r="A173" s="209" t="s">
        <v>180</v>
      </c>
      <c r="B173" s="209" t="s">
        <v>95</v>
      </c>
      <c r="C173" s="209" t="s">
        <v>144</v>
      </c>
      <c r="D173" s="202">
        <v>123</v>
      </c>
      <c r="E173" s="202">
        <v>0</v>
      </c>
      <c r="F173" s="202">
        <v>3129</v>
      </c>
      <c r="G173" s="202">
        <f t="shared" si="6"/>
        <v>25439.0243902439</v>
      </c>
      <c r="H173" s="210" t="str">
        <f t="shared" si="7"/>
        <v>07/08CEBOLAJACAREZINHO (c)</v>
      </c>
      <c r="I173" s="210" t="str">
        <f t="shared" si="8"/>
        <v>07/08CEBOLA</v>
      </c>
      <c r="J173" s="211" t="b">
        <f>FALSE</f>
        <v>0</v>
      </c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</row>
    <row r="174" spans="1:64" ht="14.65" hidden="1" customHeight="1">
      <c r="A174" s="209" t="s">
        <v>180</v>
      </c>
      <c r="B174" s="209" t="s">
        <v>95</v>
      </c>
      <c r="C174" s="209" t="s">
        <v>146</v>
      </c>
      <c r="D174" s="202">
        <v>59</v>
      </c>
      <c r="E174" s="202">
        <v>0</v>
      </c>
      <c r="F174" s="202">
        <v>333</v>
      </c>
      <c r="G174" s="202">
        <f t="shared" si="6"/>
        <v>5644.0677966101694</v>
      </c>
      <c r="H174" s="210" t="str">
        <f t="shared" si="7"/>
        <v>07/08CEBOLALARANJEIRAS DO SUL (f)</v>
      </c>
      <c r="I174" s="210" t="str">
        <f t="shared" si="8"/>
        <v>07/08CEBOLA</v>
      </c>
      <c r="J174" s="211" t="b">
        <f>FALSE</f>
        <v>0</v>
      </c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</row>
    <row r="175" spans="1:64" ht="14.65" hidden="1" customHeight="1">
      <c r="A175" s="209" t="s">
        <v>180</v>
      </c>
      <c r="B175" s="209" t="s">
        <v>95</v>
      </c>
      <c r="C175" s="209" t="s">
        <v>150</v>
      </c>
      <c r="D175" s="202">
        <v>0.5</v>
      </c>
      <c r="E175" s="202">
        <v>0</v>
      </c>
      <c r="F175" s="202">
        <v>3</v>
      </c>
      <c r="G175" s="202">
        <f t="shared" si="6"/>
        <v>6000</v>
      </c>
      <c r="H175" s="210" t="str">
        <f t="shared" si="7"/>
        <v>07/08CEBOLAMARINGÁ (c)</v>
      </c>
      <c r="I175" s="210" t="str">
        <f t="shared" si="8"/>
        <v>07/08CEBOLA</v>
      </c>
      <c r="J175" s="211" t="b">
        <f>FALSE</f>
        <v>0</v>
      </c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</row>
    <row r="176" spans="1:64" ht="14.65" hidden="1" customHeight="1">
      <c r="A176" s="209" t="s">
        <v>180</v>
      </c>
      <c r="B176" s="209" t="s">
        <v>95</v>
      </c>
      <c r="C176" s="209" t="s">
        <v>155</v>
      </c>
      <c r="D176" s="202">
        <v>39</v>
      </c>
      <c r="E176" s="202">
        <v>0</v>
      </c>
      <c r="F176" s="202">
        <v>296</v>
      </c>
      <c r="G176" s="202">
        <f t="shared" si="6"/>
        <v>7589.7435897435898</v>
      </c>
      <c r="H176" s="210" t="str">
        <f t="shared" si="7"/>
        <v>07/08CEBOLAPATO BRANCO (e)</v>
      </c>
      <c r="I176" s="210" t="str">
        <f t="shared" si="8"/>
        <v>07/08CEBOLA</v>
      </c>
      <c r="J176" s="211" t="b">
        <f>FALSE</f>
        <v>0</v>
      </c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</row>
    <row r="177" spans="1:64" ht="14.65" hidden="1" customHeight="1">
      <c r="A177" s="209" t="s">
        <v>180</v>
      </c>
      <c r="B177" s="209" t="s">
        <v>95</v>
      </c>
      <c r="C177" s="209" t="s">
        <v>157</v>
      </c>
      <c r="D177" s="202">
        <v>138</v>
      </c>
      <c r="E177" s="202">
        <v>0</v>
      </c>
      <c r="F177" s="202">
        <v>2636</v>
      </c>
      <c r="G177" s="202">
        <f t="shared" si="6"/>
        <v>19101.44927536232</v>
      </c>
      <c r="H177" s="210" t="str">
        <f t="shared" si="7"/>
        <v>07/08CEBOLAPONTA GROSSA (f)</v>
      </c>
      <c r="I177" s="210" t="str">
        <f t="shared" si="8"/>
        <v>07/08CEBOLA</v>
      </c>
      <c r="J177" s="211" t="b">
        <f>FALSE</f>
        <v>0</v>
      </c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</row>
    <row r="178" spans="1:64" ht="14.65" hidden="1" customHeight="1">
      <c r="A178" s="209" t="s">
        <v>180</v>
      </c>
      <c r="B178" s="209" t="s">
        <v>95</v>
      </c>
      <c r="C178" s="209" t="s">
        <v>160</v>
      </c>
      <c r="D178" s="202">
        <v>150</v>
      </c>
      <c r="E178" s="202">
        <v>0</v>
      </c>
      <c r="F178" s="202">
        <v>1800.3</v>
      </c>
      <c r="G178" s="202">
        <f t="shared" si="6"/>
        <v>12001.999999999998</v>
      </c>
      <c r="H178" s="210" t="str">
        <f t="shared" si="7"/>
        <v>07/08CEBOLAUNIÃO DA VITÓRIA (f)</v>
      </c>
      <c r="I178" s="210" t="str">
        <f t="shared" si="8"/>
        <v>07/08CEBOLA</v>
      </c>
      <c r="J178" s="211" t="b">
        <f>FALSE</f>
        <v>0</v>
      </c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</row>
    <row r="179" spans="1:64" ht="14.65" hidden="1" customHeight="1">
      <c r="A179" s="209" t="s">
        <v>180</v>
      </c>
      <c r="B179" s="209" t="s">
        <v>96</v>
      </c>
      <c r="C179" s="209" t="s">
        <v>128</v>
      </c>
      <c r="D179" s="202">
        <v>1100</v>
      </c>
      <c r="E179" s="212">
        <v>0</v>
      </c>
      <c r="F179" s="202">
        <v>1650</v>
      </c>
      <c r="G179" s="202">
        <f t="shared" si="6"/>
        <v>1500</v>
      </c>
      <c r="H179" s="210" t="str">
        <f t="shared" si="7"/>
        <v>07/08CENTEIOCAMPO MOURÃO (a)</v>
      </c>
      <c r="I179" s="210" t="str">
        <f t="shared" si="8"/>
        <v>07/08CENTEIO</v>
      </c>
      <c r="J179" s="211" t="b">
        <f>FALSE</f>
        <v>0</v>
      </c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</row>
    <row r="180" spans="1:64" ht="14.65" hidden="1" customHeight="1">
      <c r="A180" s="209" t="s">
        <v>180</v>
      </c>
      <c r="B180" s="209" t="s">
        <v>96</v>
      </c>
      <c r="C180" s="209" t="s">
        <v>138</v>
      </c>
      <c r="D180" s="202">
        <v>155</v>
      </c>
      <c r="E180" s="212">
        <v>10</v>
      </c>
      <c r="F180" s="202">
        <v>225</v>
      </c>
      <c r="G180" s="202">
        <f t="shared" si="6"/>
        <v>1551.7241379310344</v>
      </c>
      <c r="H180" s="210" t="str">
        <f t="shared" si="7"/>
        <v>07/08CENTEIOGUARAPUAVA (f)</v>
      </c>
      <c r="I180" s="210" t="str">
        <f t="shared" si="8"/>
        <v>07/08CENTEIO</v>
      </c>
      <c r="J180" s="211" t="b">
        <f>FALSE</f>
        <v>0</v>
      </c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</row>
    <row r="181" spans="1:64" ht="14.65" hidden="1" customHeight="1">
      <c r="A181" s="209" t="s">
        <v>180</v>
      </c>
      <c r="B181" s="209" t="s">
        <v>96</v>
      </c>
      <c r="C181" s="209" t="s">
        <v>155</v>
      </c>
      <c r="D181" s="202">
        <v>370</v>
      </c>
      <c r="E181" s="212">
        <v>0</v>
      </c>
      <c r="F181" s="202">
        <v>301</v>
      </c>
      <c r="G181" s="202">
        <f t="shared" si="6"/>
        <v>813.51351351351354</v>
      </c>
      <c r="H181" s="210" t="str">
        <f t="shared" si="7"/>
        <v>07/08CENTEIOPATO BRANCO (e)</v>
      </c>
      <c r="I181" s="210" t="str">
        <f t="shared" si="8"/>
        <v>07/08CENTEIO</v>
      </c>
      <c r="J181" s="211" t="b">
        <f>FALSE</f>
        <v>0</v>
      </c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</row>
    <row r="182" spans="1:64" ht="14.65" hidden="1" customHeight="1">
      <c r="A182" s="209" t="s">
        <v>180</v>
      </c>
      <c r="B182" s="209" t="s">
        <v>96</v>
      </c>
      <c r="C182" s="209" t="s">
        <v>157</v>
      </c>
      <c r="D182" s="202">
        <v>200</v>
      </c>
      <c r="E182" s="212">
        <v>0</v>
      </c>
      <c r="F182" s="202">
        <v>275</v>
      </c>
      <c r="G182" s="202">
        <f t="shared" si="6"/>
        <v>1375</v>
      </c>
      <c r="H182" s="210" t="str">
        <f t="shared" si="7"/>
        <v>07/08CENTEIOPONTA GROSSA (f)</v>
      </c>
      <c r="I182" s="210" t="str">
        <f t="shared" si="8"/>
        <v>07/08CENTEIO</v>
      </c>
      <c r="J182" s="211" t="b">
        <f>FALSE</f>
        <v>0</v>
      </c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</row>
    <row r="183" spans="1:64" ht="14.65" hidden="1" customHeight="1">
      <c r="A183" s="209" t="s">
        <v>180</v>
      </c>
      <c r="B183" s="209" t="s">
        <v>97</v>
      </c>
      <c r="C183" s="209" t="s">
        <v>134</v>
      </c>
      <c r="D183" s="202">
        <v>360</v>
      </c>
      <c r="E183" s="212">
        <v>0</v>
      </c>
      <c r="F183" s="202">
        <v>960</v>
      </c>
      <c r="G183" s="202">
        <f t="shared" si="6"/>
        <v>2666.6666666666665</v>
      </c>
      <c r="H183" s="210" t="str">
        <f t="shared" si="7"/>
        <v>07/08CEVADACURITIBA (f)</v>
      </c>
      <c r="I183" s="210" t="str">
        <f t="shared" si="8"/>
        <v>07/08CEVADA</v>
      </c>
      <c r="J183" s="211" t="b">
        <f>FALSE</f>
        <v>0</v>
      </c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</row>
    <row r="184" spans="1:64" ht="14.65" hidden="1" customHeight="1">
      <c r="A184" s="209" t="s">
        <v>180</v>
      </c>
      <c r="B184" s="209" t="s">
        <v>97</v>
      </c>
      <c r="C184" s="209" t="s">
        <v>138</v>
      </c>
      <c r="D184" s="202">
        <v>24390</v>
      </c>
      <c r="E184" s="212">
        <v>0</v>
      </c>
      <c r="F184" s="202">
        <v>109915</v>
      </c>
      <c r="G184" s="202">
        <f t="shared" si="6"/>
        <v>4506.5600656006563</v>
      </c>
      <c r="H184" s="210" t="str">
        <f t="shared" si="7"/>
        <v>07/08CEVADAGUARAPUAVA (f)</v>
      </c>
      <c r="I184" s="210" t="str">
        <f t="shared" si="8"/>
        <v>07/08CEVADA</v>
      </c>
      <c r="J184" s="211" t="b">
        <f>FALSE</f>
        <v>0</v>
      </c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</row>
    <row r="185" spans="1:64" ht="14.65" hidden="1" customHeight="1">
      <c r="A185" s="209" t="s">
        <v>180</v>
      </c>
      <c r="B185" s="209" t="s">
        <v>97</v>
      </c>
      <c r="C185" s="209" t="s">
        <v>140</v>
      </c>
      <c r="D185" s="202">
        <v>595</v>
      </c>
      <c r="E185" s="212">
        <v>0</v>
      </c>
      <c r="F185" s="202">
        <v>2220</v>
      </c>
      <c r="G185" s="202">
        <f t="shared" si="6"/>
        <v>3731.09243697479</v>
      </c>
      <c r="H185" s="210" t="str">
        <f t="shared" si="7"/>
        <v>07/08CEVADAIRATI (f)</v>
      </c>
      <c r="I185" s="210" t="str">
        <f t="shared" si="8"/>
        <v>07/08CEVADA</v>
      </c>
      <c r="J185" s="211" t="b">
        <f>FALSE</f>
        <v>0</v>
      </c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</row>
    <row r="186" spans="1:64" ht="14.65" hidden="1" customHeight="1">
      <c r="A186" s="209" t="s">
        <v>180</v>
      </c>
      <c r="B186" s="209" t="s">
        <v>97</v>
      </c>
      <c r="C186" s="209" t="s">
        <v>142</v>
      </c>
      <c r="D186" s="202">
        <v>930</v>
      </c>
      <c r="E186" s="212">
        <v>0</v>
      </c>
      <c r="F186" s="202">
        <v>2063</v>
      </c>
      <c r="G186" s="202">
        <f t="shared" si="6"/>
        <v>2218.2795698924733</v>
      </c>
      <c r="H186" s="210" t="str">
        <f t="shared" si="7"/>
        <v>07/08CEVADAIVAIPORÃ (c)</v>
      </c>
      <c r="I186" s="210" t="str">
        <f t="shared" si="8"/>
        <v>07/08CEVADA</v>
      </c>
      <c r="J186" s="211" t="b">
        <f>FALSE</f>
        <v>0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</row>
    <row r="187" spans="1:64" ht="14.65" hidden="1" customHeight="1">
      <c r="A187" s="209" t="s">
        <v>180</v>
      </c>
      <c r="B187" s="209" t="s">
        <v>97</v>
      </c>
      <c r="C187" s="209" t="s">
        <v>155</v>
      </c>
      <c r="D187" s="202">
        <v>2361</v>
      </c>
      <c r="E187" s="212">
        <v>0</v>
      </c>
      <c r="F187" s="202">
        <v>9126</v>
      </c>
      <c r="G187" s="202">
        <f t="shared" si="6"/>
        <v>3865.3113087674715</v>
      </c>
      <c r="H187" s="210" t="str">
        <f t="shared" si="7"/>
        <v>07/08CEVADAPATO BRANCO (e)</v>
      </c>
      <c r="I187" s="210" t="str">
        <f t="shared" si="8"/>
        <v>07/08CEVADA</v>
      </c>
      <c r="J187" s="211" t="b">
        <f>FALSE</f>
        <v>0</v>
      </c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</row>
    <row r="188" spans="1:64" ht="14.65" hidden="1" customHeight="1">
      <c r="A188" s="209" t="s">
        <v>180</v>
      </c>
      <c r="B188" s="209" t="s">
        <v>97</v>
      </c>
      <c r="C188" s="209" t="s">
        <v>157</v>
      </c>
      <c r="D188" s="202">
        <v>7900</v>
      </c>
      <c r="E188" s="212">
        <v>0</v>
      </c>
      <c r="F188" s="202">
        <v>29770</v>
      </c>
      <c r="G188" s="202">
        <f t="shared" si="6"/>
        <v>3768.3544303797471</v>
      </c>
      <c r="H188" s="210" t="str">
        <f t="shared" si="7"/>
        <v>07/08CEVADAPONTA GROSSA (f)</v>
      </c>
      <c r="I188" s="210" t="str">
        <f t="shared" si="8"/>
        <v>07/08CEVADA</v>
      </c>
      <c r="J188" s="211" t="b">
        <f>FALSE</f>
        <v>0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</row>
    <row r="189" spans="1:64" ht="14.65" hidden="1" customHeight="1">
      <c r="A189" s="209" t="s">
        <v>180</v>
      </c>
      <c r="B189" s="213" t="s">
        <v>58</v>
      </c>
      <c r="C189" s="209" t="s">
        <v>126</v>
      </c>
      <c r="D189" s="202">
        <v>3220</v>
      </c>
      <c r="E189" s="202">
        <v>0</v>
      </c>
      <c r="F189" s="202">
        <v>4912.2</v>
      </c>
      <c r="G189" s="202">
        <f t="shared" si="6"/>
        <v>1525.5279503105589</v>
      </c>
      <c r="H189" s="210" t="str">
        <f t="shared" si="7"/>
        <v>07/08FEIJÃO (1ª SAFRA)APUCARANA (c)</v>
      </c>
      <c r="I189" s="210" t="str">
        <f t="shared" si="8"/>
        <v>07/08FEIJÃO (1ª SAFRA)</v>
      </c>
      <c r="J189" s="211" t="b">
        <f>FALSE</f>
        <v>0</v>
      </c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</row>
    <row r="190" spans="1:64" ht="14.65" hidden="1" customHeight="1">
      <c r="A190" s="209" t="s">
        <v>180</v>
      </c>
      <c r="B190" s="213" t="s">
        <v>58</v>
      </c>
      <c r="C190" s="209" t="s">
        <v>128</v>
      </c>
      <c r="D190" s="202">
        <v>3868</v>
      </c>
      <c r="E190" s="202">
        <v>0</v>
      </c>
      <c r="F190" s="202">
        <v>5212.43</v>
      </c>
      <c r="G190" s="202">
        <f t="shared" si="6"/>
        <v>1347.5775594622546</v>
      </c>
      <c r="H190" s="210" t="str">
        <f t="shared" si="7"/>
        <v>07/08FEIJÃO (1ª SAFRA)CAMPO MOURÃO (a)</v>
      </c>
      <c r="I190" s="210" t="str">
        <f t="shared" si="8"/>
        <v>07/08FEIJÃO (1ª SAFRA)</v>
      </c>
      <c r="J190" s="211" t="b">
        <f>FALSE</f>
        <v>0</v>
      </c>
    </row>
    <row r="191" spans="1:64" ht="14.65" hidden="1" customHeight="1">
      <c r="A191" s="209" t="s">
        <v>180</v>
      </c>
      <c r="B191" s="213" t="s">
        <v>58</v>
      </c>
      <c r="C191" s="209" t="s">
        <v>130</v>
      </c>
      <c r="D191" s="202">
        <v>8463</v>
      </c>
      <c r="E191" s="202">
        <v>680</v>
      </c>
      <c r="F191" s="202">
        <v>14957.11</v>
      </c>
      <c r="G191" s="202">
        <f t="shared" si="6"/>
        <v>1921.7666709495054</v>
      </c>
      <c r="H191" s="210" t="str">
        <f t="shared" si="7"/>
        <v>07/08FEIJÃO (1ª SAFRA)CASCAVEL (d)</v>
      </c>
      <c r="I191" s="210" t="str">
        <f t="shared" si="8"/>
        <v>07/08FEIJÃO (1ª SAFRA)</v>
      </c>
      <c r="J191" s="211" t="b">
        <f>FALSE</f>
        <v>0</v>
      </c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</row>
    <row r="192" spans="1:64" ht="14.65" hidden="1" customHeight="1">
      <c r="A192" s="209" t="s">
        <v>180</v>
      </c>
      <c r="B192" s="213" t="s">
        <v>58</v>
      </c>
      <c r="C192" s="209" t="s">
        <v>132</v>
      </c>
      <c r="D192" s="202">
        <v>500</v>
      </c>
      <c r="E192" s="202">
        <v>0</v>
      </c>
      <c r="F192" s="202">
        <v>475.02</v>
      </c>
      <c r="G192" s="202">
        <f t="shared" si="6"/>
        <v>950.04</v>
      </c>
      <c r="H192" s="210" t="str">
        <f t="shared" si="7"/>
        <v>07/08FEIJÃO (1ª SAFRA)CORNÉLIO PROCÓPIO (c)</v>
      </c>
      <c r="I192" s="210" t="str">
        <f t="shared" si="8"/>
        <v>07/08FEIJÃO (1ª SAFRA)</v>
      </c>
      <c r="J192" s="211" t="b">
        <f>FALSE</f>
        <v>0</v>
      </c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</row>
    <row r="193" spans="1:64" ht="14.65" hidden="1" customHeight="1">
      <c r="A193" s="209" t="s">
        <v>180</v>
      </c>
      <c r="B193" s="213" t="s">
        <v>58</v>
      </c>
      <c r="C193" s="209" t="s">
        <v>134</v>
      </c>
      <c r="D193" s="202">
        <v>45396</v>
      </c>
      <c r="E193" s="202">
        <v>0</v>
      </c>
      <c r="F193" s="202">
        <v>77939.88</v>
      </c>
      <c r="G193" s="202">
        <f t="shared" si="6"/>
        <v>1716.8887126619086</v>
      </c>
      <c r="H193" s="210" t="str">
        <f t="shared" si="7"/>
        <v>07/08FEIJÃO (1ª SAFRA)CURITIBA (f)</v>
      </c>
      <c r="I193" s="210" t="str">
        <f t="shared" si="8"/>
        <v>07/08FEIJÃO (1ª SAFRA)</v>
      </c>
      <c r="J193" s="211" t="b">
        <f>FALSE</f>
        <v>0</v>
      </c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</row>
    <row r="194" spans="1:64" ht="14.65" hidden="1" customHeight="1">
      <c r="A194" s="209" t="s">
        <v>180</v>
      </c>
      <c r="B194" s="213" t="s">
        <v>58</v>
      </c>
      <c r="C194" s="209" t="s">
        <v>136</v>
      </c>
      <c r="D194" s="202">
        <v>5600</v>
      </c>
      <c r="E194" s="202">
        <v>510</v>
      </c>
      <c r="F194" s="202">
        <v>8012</v>
      </c>
      <c r="G194" s="202">
        <f t="shared" ref="G194:G257" si="9">F194/(D194-E194)*1000</f>
        <v>1574.0667976424361</v>
      </c>
      <c r="H194" s="210" t="str">
        <f t="shared" ref="H194:H257" si="10">A194&amp;B194&amp;C194</f>
        <v>07/08FEIJÃO (1ª SAFRA)FRANCISCO BELTRÃO (e)</v>
      </c>
      <c r="I194" s="210" t="str">
        <f t="shared" ref="I194:I257" si="11">A194&amp;B194</f>
        <v>07/08FEIJÃO (1ª SAFRA)</v>
      </c>
      <c r="J194" s="211" t="b">
        <f>FALSE</f>
        <v>0</v>
      </c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</row>
    <row r="195" spans="1:64" ht="14.65" hidden="1" customHeight="1">
      <c r="A195" s="209" t="s">
        <v>180</v>
      </c>
      <c r="B195" s="213" t="s">
        <v>58</v>
      </c>
      <c r="C195" s="209" t="s">
        <v>138</v>
      </c>
      <c r="D195" s="202">
        <v>29950</v>
      </c>
      <c r="E195" s="202">
        <v>0</v>
      </c>
      <c r="F195" s="202">
        <v>36630</v>
      </c>
      <c r="G195" s="202">
        <f t="shared" si="9"/>
        <v>1223.0383973288815</v>
      </c>
      <c r="H195" s="210" t="str">
        <f t="shared" si="10"/>
        <v>07/08FEIJÃO (1ª SAFRA)GUARAPUAVA (f)</v>
      </c>
      <c r="I195" s="210" t="str">
        <f t="shared" si="11"/>
        <v>07/08FEIJÃO (1ª SAFRA)</v>
      </c>
      <c r="J195" s="211" t="b">
        <f>FALSE</f>
        <v>0</v>
      </c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</row>
    <row r="196" spans="1:64" ht="14.65" hidden="1" customHeight="1">
      <c r="A196" s="209" t="s">
        <v>180</v>
      </c>
      <c r="B196" s="213" t="s">
        <v>58</v>
      </c>
      <c r="C196" s="209" t="s">
        <v>140</v>
      </c>
      <c r="D196" s="202">
        <v>45000</v>
      </c>
      <c r="E196" s="202">
        <v>0</v>
      </c>
      <c r="F196" s="202">
        <v>76604.62</v>
      </c>
      <c r="G196" s="202">
        <f t="shared" si="9"/>
        <v>1702.3248888888888</v>
      </c>
      <c r="H196" s="210" t="str">
        <f t="shared" si="10"/>
        <v>07/08FEIJÃO (1ª SAFRA)IRATI (f)</v>
      </c>
      <c r="I196" s="210" t="str">
        <f t="shared" si="11"/>
        <v>07/08FEIJÃO (1ª SAFRA)</v>
      </c>
      <c r="J196" s="211" t="b">
        <f>FALSE</f>
        <v>0</v>
      </c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</row>
    <row r="197" spans="1:64" ht="14.65" hidden="1" customHeight="1">
      <c r="A197" s="209" t="s">
        <v>180</v>
      </c>
      <c r="B197" s="213" t="s">
        <v>58</v>
      </c>
      <c r="C197" s="209" t="s">
        <v>142</v>
      </c>
      <c r="D197" s="202">
        <v>23624</v>
      </c>
      <c r="E197" s="202">
        <v>0</v>
      </c>
      <c r="F197" s="202">
        <v>31618</v>
      </c>
      <c r="G197" s="202">
        <f t="shared" si="9"/>
        <v>1338.3846935320014</v>
      </c>
      <c r="H197" s="210" t="str">
        <f t="shared" si="10"/>
        <v>07/08FEIJÃO (1ª SAFRA)IVAIPORÃ (c)</v>
      </c>
      <c r="I197" s="210" t="str">
        <f t="shared" si="11"/>
        <v>07/08FEIJÃO (1ª SAFRA)</v>
      </c>
      <c r="J197" s="211" t="b">
        <f>FALSE</f>
        <v>0</v>
      </c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</row>
    <row r="198" spans="1:64" ht="14.65" hidden="1" customHeight="1">
      <c r="A198" s="209" t="s">
        <v>180</v>
      </c>
      <c r="B198" s="213" t="s">
        <v>58</v>
      </c>
      <c r="C198" s="209" t="s">
        <v>144</v>
      </c>
      <c r="D198" s="202">
        <v>26046</v>
      </c>
      <c r="E198" s="202">
        <v>7678</v>
      </c>
      <c r="F198" s="202">
        <v>16876.43</v>
      </c>
      <c r="G198" s="202">
        <f t="shared" si="9"/>
        <v>918.79518728223002</v>
      </c>
      <c r="H198" s="210" t="str">
        <f t="shared" si="10"/>
        <v>07/08FEIJÃO (1ª SAFRA)JACAREZINHO (c)</v>
      </c>
      <c r="I198" s="210" t="str">
        <f t="shared" si="11"/>
        <v>07/08FEIJÃO (1ª SAFRA)</v>
      </c>
      <c r="J198" s="211" t="b">
        <f>FALSE</f>
        <v>0</v>
      </c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</row>
    <row r="199" spans="1:64" ht="14.65" hidden="1" customHeight="1">
      <c r="A199" s="209" t="s">
        <v>180</v>
      </c>
      <c r="B199" s="213" t="s">
        <v>58</v>
      </c>
      <c r="C199" s="209" t="s">
        <v>146</v>
      </c>
      <c r="D199" s="202">
        <v>5600</v>
      </c>
      <c r="E199" s="202">
        <v>0</v>
      </c>
      <c r="F199" s="202">
        <v>9108.7999999999993</v>
      </c>
      <c r="G199" s="202">
        <f t="shared" si="9"/>
        <v>1626.5714285714284</v>
      </c>
      <c r="H199" s="210" t="str">
        <f t="shared" si="10"/>
        <v>07/08FEIJÃO (1ª SAFRA)LARANJEIRAS DO SUL (f)</v>
      </c>
      <c r="I199" s="210" t="str">
        <f t="shared" si="11"/>
        <v>07/08FEIJÃO (1ª SAFRA)</v>
      </c>
      <c r="J199" s="211" t="b">
        <f>FALSE</f>
        <v>0</v>
      </c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</row>
    <row r="200" spans="1:64" ht="14.65" hidden="1" customHeight="1">
      <c r="A200" s="209" t="s">
        <v>180</v>
      </c>
      <c r="B200" s="213" t="s">
        <v>58</v>
      </c>
      <c r="C200" s="209" t="s">
        <v>148</v>
      </c>
      <c r="D200" s="202">
        <v>2380</v>
      </c>
      <c r="E200" s="202">
        <v>1520</v>
      </c>
      <c r="F200" s="202">
        <v>625.20000000000005</v>
      </c>
      <c r="G200" s="202">
        <f t="shared" si="9"/>
        <v>726.97674418604652</v>
      </c>
      <c r="H200" s="210" t="str">
        <f t="shared" si="10"/>
        <v>07/08FEIJÃO (1ª SAFRA)LONDRINA (c)</v>
      </c>
      <c r="I200" s="210" t="str">
        <f t="shared" si="11"/>
        <v>07/08FEIJÃO (1ª SAFRA)</v>
      </c>
      <c r="J200" s="211" t="b">
        <f>FALSE</f>
        <v>0</v>
      </c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</row>
    <row r="201" spans="1:64" ht="14.65" hidden="1" customHeight="1">
      <c r="A201" s="209" t="s">
        <v>180</v>
      </c>
      <c r="B201" s="213" t="s">
        <v>58</v>
      </c>
      <c r="C201" s="209" t="s">
        <v>150</v>
      </c>
      <c r="D201" s="202">
        <v>173</v>
      </c>
      <c r="E201" s="202">
        <v>0</v>
      </c>
      <c r="F201" s="202">
        <v>208.3</v>
      </c>
      <c r="G201" s="202">
        <f t="shared" si="9"/>
        <v>1204.0462427745665</v>
      </c>
      <c r="H201" s="210" t="str">
        <f t="shared" si="10"/>
        <v>07/08FEIJÃO (1ª SAFRA)MARINGÁ (c)</v>
      </c>
      <c r="I201" s="210" t="str">
        <f t="shared" si="11"/>
        <v>07/08FEIJÃO (1ª SAFRA)</v>
      </c>
      <c r="J201" s="211" t="b">
        <f>FALSE</f>
        <v>0</v>
      </c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</row>
    <row r="202" spans="1:64" ht="14.65" hidden="1" customHeight="1">
      <c r="A202" s="209" t="s">
        <v>180</v>
      </c>
      <c r="B202" s="213" t="s">
        <v>58</v>
      </c>
      <c r="C202" s="209" t="s">
        <v>152</v>
      </c>
      <c r="D202" s="202">
        <v>131</v>
      </c>
      <c r="E202" s="202">
        <v>0</v>
      </c>
      <c r="F202" s="202">
        <v>73</v>
      </c>
      <c r="G202" s="202">
        <f t="shared" si="9"/>
        <v>557.25190839694665</v>
      </c>
      <c r="H202" s="210" t="str">
        <f t="shared" si="10"/>
        <v>07/08FEIJÃO (1ª SAFRA)PARANAGUÁ (f)</v>
      </c>
      <c r="I202" s="210" t="str">
        <f t="shared" si="11"/>
        <v>07/08FEIJÃO (1ª SAFRA)</v>
      </c>
      <c r="J202" s="211" t="b">
        <f>FALSE</f>
        <v>0</v>
      </c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</row>
    <row r="203" spans="1:64" ht="14.65" hidden="1" customHeight="1">
      <c r="A203" s="209" t="s">
        <v>180</v>
      </c>
      <c r="B203" s="213" t="s">
        <v>58</v>
      </c>
      <c r="C203" s="209" t="s">
        <v>154</v>
      </c>
      <c r="D203" s="202">
        <v>254</v>
      </c>
      <c r="E203" s="202">
        <v>0</v>
      </c>
      <c r="F203" s="202">
        <v>143</v>
      </c>
      <c r="G203" s="202">
        <f t="shared" si="9"/>
        <v>562.99212598425197</v>
      </c>
      <c r="H203" s="210" t="str">
        <f t="shared" si="10"/>
        <v>07/08FEIJÃO (1ª SAFRA)PARANAVAÍ (b)</v>
      </c>
      <c r="I203" s="210" t="str">
        <f t="shared" si="11"/>
        <v>07/08FEIJÃO (1ª SAFRA)</v>
      </c>
      <c r="J203" s="211" t="b">
        <f>FALSE</f>
        <v>0</v>
      </c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</row>
    <row r="204" spans="1:64" ht="14.65" hidden="1" customHeight="1">
      <c r="A204" s="209" t="s">
        <v>180</v>
      </c>
      <c r="B204" s="213" t="s">
        <v>58</v>
      </c>
      <c r="C204" s="209" t="s">
        <v>155</v>
      </c>
      <c r="D204" s="202">
        <v>9290</v>
      </c>
      <c r="E204" s="202">
        <v>0</v>
      </c>
      <c r="F204" s="202">
        <v>16569</v>
      </c>
      <c r="G204" s="202">
        <f t="shared" si="9"/>
        <v>1783.5306781485469</v>
      </c>
      <c r="H204" s="210" t="str">
        <f t="shared" si="10"/>
        <v>07/08FEIJÃO (1ª SAFRA)PATO BRANCO (e)</v>
      </c>
      <c r="I204" s="210" t="str">
        <f t="shared" si="11"/>
        <v>07/08FEIJÃO (1ª SAFRA)</v>
      </c>
      <c r="J204" s="211" t="b">
        <f>FALSE</f>
        <v>0</v>
      </c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</row>
    <row r="205" spans="1:64" ht="14.65" hidden="1" customHeight="1">
      <c r="A205" s="209" t="s">
        <v>180</v>
      </c>
      <c r="B205" s="213" t="s">
        <v>58</v>
      </c>
      <c r="C205" s="209" t="s">
        <v>157</v>
      </c>
      <c r="D205" s="202">
        <v>49870</v>
      </c>
      <c r="E205" s="202">
        <v>0</v>
      </c>
      <c r="F205" s="202">
        <v>86678.399999999994</v>
      </c>
      <c r="G205" s="202">
        <f t="shared" si="9"/>
        <v>1738.0870262682974</v>
      </c>
      <c r="H205" s="210" t="str">
        <f t="shared" si="10"/>
        <v>07/08FEIJÃO (1ª SAFRA)PONTA GROSSA (f)</v>
      </c>
      <c r="I205" s="210" t="str">
        <f t="shared" si="11"/>
        <v>07/08FEIJÃO (1ª SAFRA)</v>
      </c>
      <c r="J205" s="211" t="b">
        <f>FALSE</f>
        <v>0</v>
      </c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</row>
    <row r="206" spans="1:64" ht="14.65" hidden="1" customHeight="1">
      <c r="A206" s="209" t="s">
        <v>180</v>
      </c>
      <c r="B206" s="213" t="s">
        <v>58</v>
      </c>
      <c r="C206" s="209" t="s">
        <v>158</v>
      </c>
      <c r="D206" s="202">
        <v>715</v>
      </c>
      <c r="E206" s="202">
        <v>0</v>
      </c>
      <c r="F206" s="202">
        <v>1244.46</v>
      </c>
      <c r="G206" s="202">
        <f t="shared" si="9"/>
        <v>1740.5034965034965</v>
      </c>
      <c r="H206" s="210" t="str">
        <f t="shared" si="10"/>
        <v>07/08FEIJÃO (1ª SAFRA)TOLEDO (d)</v>
      </c>
      <c r="I206" s="210" t="str">
        <f t="shared" si="11"/>
        <v>07/08FEIJÃO (1ª SAFRA)</v>
      </c>
      <c r="J206" s="211" t="b">
        <f>FALSE</f>
        <v>0</v>
      </c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</row>
    <row r="207" spans="1:64" ht="14.65" hidden="1" customHeight="1">
      <c r="A207" s="209" t="s">
        <v>180</v>
      </c>
      <c r="B207" s="213" t="s">
        <v>58</v>
      </c>
      <c r="C207" s="209" t="s">
        <v>159</v>
      </c>
      <c r="D207" s="202">
        <v>864</v>
      </c>
      <c r="E207" s="202">
        <v>527</v>
      </c>
      <c r="F207" s="202">
        <v>162.44999999999999</v>
      </c>
      <c r="G207" s="202">
        <f t="shared" si="9"/>
        <v>482.04747774480711</v>
      </c>
      <c r="H207" s="210" t="str">
        <f t="shared" si="10"/>
        <v>07/08FEIJÃO (1ª SAFRA)UMUARAMA (b)</v>
      </c>
      <c r="I207" s="210" t="str">
        <f t="shared" si="11"/>
        <v>07/08FEIJÃO (1ª SAFRA)</v>
      </c>
      <c r="J207" s="211" t="b">
        <f>FALSE</f>
        <v>0</v>
      </c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</row>
    <row r="208" spans="1:64" ht="14.65" hidden="1" customHeight="1">
      <c r="A208" s="209" t="s">
        <v>180</v>
      </c>
      <c r="B208" s="213" t="s">
        <v>58</v>
      </c>
      <c r="C208" s="209" t="s">
        <v>160</v>
      </c>
      <c r="D208" s="202">
        <v>24500</v>
      </c>
      <c r="E208" s="202">
        <v>0</v>
      </c>
      <c r="F208" s="202">
        <v>37120.5</v>
      </c>
      <c r="G208" s="202">
        <f t="shared" si="9"/>
        <v>1515.1224489795918</v>
      </c>
      <c r="H208" s="210" t="str">
        <f t="shared" si="10"/>
        <v>07/08FEIJÃO (1ª SAFRA)UNIÃO DA VITÓRIA (f)</v>
      </c>
      <c r="I208" s="210" t="str">
        <f t="shared" si="11"/>
        <v>07/08FEIJÃO (1ª SAFRA)</v>
      </c>
      <c r="J208" s="211" t="b">
        <f>FALSE</f>
        <v>0</v>
      </c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</row>
    <row r="209" spans="1:64" ht="14.65" hidden="1" customHeight="1">
      <c r="A209" s="209" t="s">
        <v>180</v>
      </c>
      <c r="B209" s="213" t="s">
        <v>98</v>
      </c>
      <c r="C209" s="209" t="s">
        <v>126</v>
      </c>
      <c r="D209" s="202">
        <v>1415</v>
      </c>
      <c r="E209" s="212">
        <v>0</v>
      </c>
      <c r="F209" s="202">
        <v>1794</v>
      </c>
      <c r="G209" s="202">
        <f t="shared" si="9"/>
        <v>1267.8445229681979</v>
      </c>
      <c r="H209" s="210" t="str">
        <f t="shared" si="10"/>
        <v>07/08FEIJÃO (2ª SAFRA)APUCARANA (c)</v>
      </c>
      <c r="I209" s="210" t="str">
        <f t="shared" si="11"/>
        <v>07/08FEIJÃO (2ª SAFRA)</v>
      </c>
      <c r="J209" s="211" t="b">
        <f>FALSE</f>
        <v>0</v>
      </c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</row>
    <row r="210" spans="1:64" ht="14.65" hidden="1" customHeight="1">
      <c r="A210" s="209" t="s">
        <v>180</v>
      </c>
      <c r="B210" s="213" t="s">
        <v>98</v>
      </c>
      <c r="C210" s="209" t="s">
        <v>128</v>
      </c>
      <c r="D210" s="202">
        <v>5805</v>
      </c>
      <c r="E210" s="212">
        <v>0</v>
      </c>
      <c r="F210" s="202">
        <v>7930.85</v>
      </c>
      <c r="G210" s="202">
        <f t="shared" si="9"/>
        <v>1366.210163652024</v>
      </c>
      <c r="H210" s="210" t="str">
        <f t="shared" si="10"/>
        <v>07/08FEIJÃO (2ª SAFRA)CAMPO MOURÃO (a)</v>
      </c>
      <c r="I210" s="210" t="str">
        <f t="shared" si="11"/>
        <v>07/08FEIJÃO (2ª SAFRA)</v>
      </c>
      <c r="J210" s="211" t="b">
        <f>FALSE</f>
        <v>0</v>
      </c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</row>
    <row r="211" spans="1:64" ht="14.65" hidden="1" customHeight="1">
      <c r="A211" s="209" t="s">
        <v>180</v>
      </c>
      <c r="B211" s="213" t="s">
        <v>98</v>
      </c>
      <c r="C211" s="209" t="s">
        <v>130</v>
      </c>
      <c r="D211" s="202">
        <v>13420</v>
      </c>
      <c r="E211" s="212">
        <v>520</v>
      </c>
      <c r="F211" s="202">
        <v>21020.2</v>
      </c>
      <c r="G211" s="202">
        <f t="shared" si="9"/>
        <v>1629.4728682170544</v>
      </c>
      <c r="H211" s="210" t="str">
        <f t="shared" si="10"/>
        <v>07/08FEIJÃO (2ª SAFRA)CASCAVEL (d)</v>
      </c>
      <c r="I211" s="210" t="str">
        <f t="shared" si="11"/>
        <v>07/08FEIJÃO (2ª SAFRA)</v>
      </c>
      <c r="J211" s="211" t="b">
        <f>FALSE</f>
        <v>0</v>
      </c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</row>
    <row r="212" spans="1:64" ht="14.65" hidden="1" customHeight="1">
      <c r="A212" s="209" t="s">
        <v>180</v>
      </c>
      <c r="B212" s="213" t="s">
        <v>98</v>
      </c>
      <c r="C212" s="209" t="s">
        <v>132</v>
      </c>
      <c r="D212" s="202">
        <v>300</v>
      </c>
      <c r="E212" s="212">
        <v>0</v>
      </c>
      <c r="F212" s="202">
        <v>180</v>
      </c>
      <c r="G212" s="202">
        <f t="shared" si="9"/>
        <v>600</v>
      </c>
      <c r="H212" s="210" t="str">
        <f t="shared" si="10"/>
        <v>07/08FEIJÃO (2ª SAFRA)CORNÉLIO PROCÓPIO (c)</v>
      </c>
      <c r="I212" s="210" t="str">
        <f t="shared" si="11"/>
        <v>07/08FEIJÃO (2ª SAFRA)</v>
      </c>
      <c r="J212" s="211" t="b">
        <f>FALSE</f>
        <v>0</v>
      </c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</row>
    <row r="213" spans="1:64" ht="14.65" hidden="1" customHeight="1">
      <c r="A213" s="209" t="s">
        <v>180</v>
      </c>
      <c r="B213" s="213" t="s">
        <v>98</v>
      </c>
      <c r="C213" s="209" t="s">
        <v>134</v>
      </c>
      <c r="D213" s="202">
        <v>19486</v>
      </c>
      <c r="E213" s="212">
        <v>348</v>
      </c>
      <c r="F213" s="202">
        <v>29694.99</v>
      </c>
      <c r="G213" s="202">
        <f t="shared" si="9"/>
        <v>1551.6245166684084</v>
      </c>
      <c r="H213" s="210" t="str">
        <f t="shared" si="10"/>
        <v>07/08FEIJÃO (2ª SAFRA)CURITIBA (f)</v>
      </c>
      <c r="I213" s="210" t="str">
        <f t="shared" si="11"/>
        <v>07/08FEIJÃO (2ª SAFRA)</v>
      </c>
      <c r="J213" s="211" t="b">
        <f>FALSE</f>
        <v>0</v>
      </c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</row>
    <row r="214" spans="1:64" ht="14.65" hidden="1" customHeight="1">
      <c r="A214" s="209" t="s">
        <v>180</v>
      </c>
      <c r="B214" s="213" t="s">
        <v>98</v>
      </c>
      <c r="C214" s="209" t="s">
        <v>136</v>
      </c>
      <c r="D214" s="202">
        <v>12800</v>
      </c>
      <c r="E214" s="212">
        <v>500</v>
      </c>
      <c r="F214" s="202">
        <v>19477</v>
      </c>
      <c r="G214" s="202">
        <f t="shared" si="9"/>
        <v>1583.4959349593496</v>
      </c>
      <c r="H214" s="210" t="str">
        <f t="shared" si="10"/>
        <v>07/08FEIJÃO (2ª SAFRA)FRANCISCO BELTRÃO (e)</v>
      </c>
      <c r="I214" s="210" t="str">
        <f t="shared" si="11"/>
        <v>07/08FEIJÃO (2ª SAFRA)</v>
      </c>
      <c r="J214" s="211" t="b">
        <f>FALSE</f>
        <v>0</v>
      </c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</row>
    <row r="215" spans="1:64" ht="14.65" hidden="1" customHeight="1">
      <c r="A215" s="209" t="s">
        <v>180</v>
      </c>
      <c r="B215" s="213" t="s">
        <v>98</v>
      </c>
      <c r="C215" s="209" t="s">
        <v>138</v>
      </c>
      <c r="D215" s="202">
        <v>23870</v>
      </c>
      <c r="E215" s="212">
        <v>50</v>
      </c>
      <c r="F215" s="202">
        <v>31645</v>
      </c>
      <c r="G215" s="202">
        <f t="shared" si="9"/>
        <v>1328.5054575986567</v>
      </c>
      <c r="H215" s="210" t="str">
        <f t="shared" si="10"/>
        <v>07/08FEIJÃO (2ª SAFRA)GUARAPUAVA (f)</v>
      </c>
      <c r="I215" s="210" t="str">
        <f t="shared" si="11"/>
        <v>07/08FEIJÃO (2ª SAFRA)</v>
      </c>
      <c r="J215" s="211" t="b">
        <f>FALSE</f>
        <v>0</v>
      </c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</row>
    <row r="216" spans="1:64" ht="14.65" hidden="1" customHeight="1">
      <c r="A216" s="209" t="s">
        <v>180</v>
      </c>
      <c r="B216" s="213" t="s">
        <v>98</v>
      </c>
      <c r="C216" s="209" t="s">
        <v>140</v>
      </c>
      <c r="D216" s="202">
        <v>15420</v>
      </c>
      <c r="E216" s="212">
        <v>0</v>
      </c>
      <c r="F216" s="202">
        <v>23317</v>
      </c>
      <c r="G216" s="202">
        <f t="shared" si="9"/>
        <v>1512.1271076523994</v>
      </c>
      <c r="H216" s="210" t="str">
        <f t="shared" si="10"/>
        <v>07/08FEIJÃO (2ª SAFRA)IRATI (f)</v>
      </c>
      <c r="I216" s="210" t="str">
        <f t="shared" si="11"/>
        <v>07/08FEIJÃO (2ª SAFRA)</v>
      </c>
      <c r="J216" s="211" t="b">
        <f>FALSE</f>
        <v>0</v>
      </c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</row>
    <row r="217" spans="1:64" ht="14.65" hidden="1" customHeight="1">
      <c r="A217" s="209" t="s">
        <v>180</v>
      </c>
      <c r="B217" s="213" t="s">
        <v>98</v>
      </c>
      <c r="C217" s="209" t="s">
        <v>142</v>
      </c>
      <c r="D217" s="202">
        <v>10800</v>
      </c>
      <c r="E217" s="212">
        <v>0</v>
      </c>
      <c r="F217" s="202">
        <v>14283.5</v>
      </c>
      <c r="G217" s="202">
        <f t="shared" si="9"/>
        <v>1322.5462962962963</v>
      </c>
      <c r="H217" s="210" t="str">
        <f t="shared" si="10"/>
        <v>07/08FEIJÃO (2ª SAFRA)IVAIPORÃ (c)</v>
      </c>
      <c r="I217" s="210" t="str">
        <f t="shared" si="11"/>
        <v>07/08FEIJÃO (2ª SAFRA)</v>
      </c>
      <c r="J217" s="211" t="b">
        <f>FALSE</f>
        <v>0</v>
      </c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</row>
    <row r="218" spans="1:64" ht="14.65" hidden="1" customHeight="1">
      <c r="A218" s="209" t="s">
        <v>180</v>
      </c>
      <c r="B218" s="213" t="s">
        <v>98</v>
      </c>
      <c r="C218" s="209" t="s">
        <v>144</v>
      </c>
      <c r="D218" s="202">
        <v>14200</v>
      </c>
      <c r="E218" s="212">
        <v>0</v>
      </c>
      <c r="F218" s="202">
        <v>22110</v>
      </c>
      <c r="G218" s="202">
        <f t="shared" si="9"/>
        <v>1557.0422535211269</v>
      </c>
      <c r="H218" s="210" t="str">
        <f t="shared" si="10"/>
        <v>07/08FEIJÃO (2ª SAFRA)JACAREZINHO (c)</v>
      </c>
      <c r="I218" s="210" t="str">
        <f t="shared" si="11"/>
        <v>07/08FEIJÃO (2ª SAFRA)</v>
      </c>
      <c r="J218" s="211" t="b">
        <f>FALSE</f>
        <v>0</v>
      </c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</row>
    <row r="219" spans="1:64" ht="14.65" hidden="1" customHeight="1">
      <c r="A219" s="209" t="s">
        <v>180</v>
      </c>
      <c r="B219" s="213" t="s">
        <v>98</v>
      </c>
      <c r="C219" s="209" t="s">
        <v>146</v>
      </c>
      <c r="D219" s="202">
        <v>4030</v>
      </c>
      <c r="E219" s="212">
        <v>155</v>
      </c>
      <c r="F219" s="202">
        <v>4647.2</v>
      </c>
      <c r="G219" s="202">
        <f t="shared" si="9"/>
        <v>1199.2774193548385</v>
      </c>
      <c r="H219" s="210" t="str">
        <f t="shared" si="10"/>
        <v>07/08FEIJÃO (2ª SAFRA)LARANJEIRAS DO SUL (f)</v>
      </c>
      <c r="I219" s="210" t="str">
        <f t="shared" si="11"/>
        <v>07/08FEIJÃO (2ª SAFRA)</v>
      </c>
      <c r="J219" s="211" t="b">
        <f>FALSE</f>
        <v>0</v>
      </c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</row>
    <row r="220" spans="1:64" ht="14.65" hidden="1" customHeight="1">
      <c r="A220" s="209" t="s">
        <v>180</v>
      </c>
      <c r="B220" s="213" t="s">
        <v>98</v>
      </c>
      <c r="C220" s="209" t="s">
        <v>148</v>
      </c>
      <c r="D220" s="202">
        <v>903</v>
      </c>
      <c r="E220" s="212">
        <v>0</v>
      </c>
      <c r="F220" s="202">
        <v>1399.14</v>
      </c>
      <c r="G220" s="202">
        <f t="shared" si="9"/>
        <v>1549.4352159468438</v>
      </c>
      <c r="H220" s="210" t="str">
        <f t="shared" si="10"/>
        <v>07/08FEIJÃO (2ª SAFRA)LONDRINA (c)</v>
      </c>
      <c r="I220" s="210" t="str">
        <f t="shared" si="11"/>
        <v>07/08FEIJÃO (2ª SAFRA)</v>
      </c>
      <c r="J220" s="211" t="b">
        <f>FALSE</f>
        <v>0</v>
      </c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</row>
    <row r="221" spans="1:64" ht="14.65" hidden="1" customHeight="1">
      <c r="A221" s="209" t="s">
        <v>180</v>
      </c>
      <c r="B221" s="213" t="s">
        <v>98</v>
      </c>
      <c r="C221" s="209" t="s">
        <v>152</v>
      </c>
      <c r="D221" s="202">
        <v>112</v>
      </c>
      <c r="E221" s="212">
        <v>0</v>
      </c>
      <c r="F221" s="202">
        <v>60.47</v>
      </c>
      <c r="G221" s="202">
        <f t="shared" si="9"/>
        <v>539.91071428571422</v>
      </c>
      <c r="H221" s="210" t="str">
        <f t="shared" si="10"/>
        <v>07/08FEIJÃO (2ª SAFRA)PARANAGUÁ (f)</v>
      </c>
      <c r="I221" s="210" t="str">
        <f t="shared" si="11"/>
        <v>07/08FEIJÃO (2ª SAFRA)</v>
      </c>
      <c r="J221" s="211" t="b">
        <f>FALSE</f>
        <v>0</v>
      </c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</row>
    <row r="222" spans="1:64" ht="14.65" hidden="1" customHeight="1">
      <c r="A222" s="209" t="s">
        <v>180</v>
      </c>
      <c r="B222" s="213" t="s">
        <v>98</v>
      </c>
      <c r="C222" s="209" t="s">
        <v>155</v>
      </c>
      <c r="D222" s="202">
        <v>27070</v>
      </c>
      <c r="E222" s="212">
        <v>0</v>
      </c>
      <c r="F222" s="202">
        <v>44019</v>
      </c>
      <c r="G222" s="202">
        <f t="shared" si="9"/>
        <v>1626.1174732175841</v>
      </c>
      <c r="H222" s="210" t="str">
        <f t="shared" si="10"/>
        <v>07/08FEIJÃO (2ª SAFRA)PATO BRANCO (e)</v>
      </c>
      <c r="I222" s="210" t="str">
        <f t="shared" si="11"/>
        <v>07/08FEIJÃO (2ª SAFRA)</v>
      </c>
      <c r="J222" s="211" t="b">
        <f>FALSE</f>
        <v>0</v>
      </c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</row>
    <row r="223" spans="1:64" ht="14.65" hidden="1" customHeight="1">
      <c r="A223" s="209" t="s">
        <v>180</v>
      </c>
      <c r="B223" s="213" t="s">
        <v>98</v>
      </c>
      <c r="C223" s="209" t="s">
        <v>157</v>
      </c>
      <c r="D223" s="202">
        <v>47610</v>
      </c>
      <c r="E223" s="212">
        <v>0</v>
      </c>
      <c r="F223" s="202">
        <v>96119</v>
      </c>
      <c r="G223" s="202">
        <f t="shared" si="9"/>
        <v>2018.8825876916617</v>
      </c>
      <c r="H223" s="210" t="str">
        <f t="shared" si="10"/>
        <v>07/08FEIJÃO (2ª SAFRA)PONTA GROSSA (f)</v>
      </c>
      <c r="I223" s="210" t="str">
        <f t="shared" si="11"/>
        <v>07/08FEIJÃO (2ª SAFRA)</v>
      </c>
      <c r="J223" s="211" t="b">
        <f>FALSE</f>
        <v>0</v>
      </c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</row>
    <row r="224" spans="1:64" ht="14.65" hidden="1" customHeight="1">
      <c r="A224" s="209" t="s">
        <v>180</v>
      </c>
      <c r="B224" s="213" t="s">
        <v>98</v>
      </c>
      <c r="C224" s="209" t="s">
        <v>158</v>
      </c>
      <c r="D224" s="202">
        <v>2220</v>
      </c>
      <c r="E224" s="212">
        <v>0</v>
      </c>
      <c r="F224" s="202">
        <v>3847</v>
      </c>
      <c r="G224" s="202">
        <f t="shared" si="9"/>
        <v>1732.8828828828828</v>
      </c>
      <c r="H224" s="210" t="str">
        <f t="shared" si="10"/>
        <v>07/08FEIJÃO (2ª SAFRA)TOLEDO (d)</v>
      </c>
      <c r="I224" s="210" t="str">
        <f t="shared" si="11"/>
        <v>07/08FEIJÃO (2ª SAFRA)</v>
      </c>
      <c r="J224" s="211" t="b">
        <f>FALSE</f>
        <v>0</v>
      </c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</row>
    <row r="225" spans="1:64" ht="14.65" hidden="1" customHeight="1">
      <c r="A225" s="209" t="s">
        <v>180</v>
      </c>
      <c r="B225" s="213" t="s">
        <v>98</v>
      </c>
      <c r="C225" s="209" t="s">
        <v>160</v>
      </c>
      <c r="D225" s="202">
        <v>10400</v>
      </c>
      <c r="E225" s="212">
        <v>0</v>
      </c>
      <c r="F225" s="202">
        <v>15235</v>
      </c>
      <c r="G225" s="202">
        <f t="shared" si="9"/>
        <v>1464.9038461538462</v>
      </c>
      <c r="H225" s="210" t="str">
        <f t="shared" si="10"/>
        <v>07/08FEIJÃO (2ª SAFRA)UNIÃO DA VITÓRIA (f)</v>
      </c>
      <c r="I225" s="210" t="str">
        <f t="shared" si="11"/>
        <v>07/08FEIJÃO (2ª SAFRA)</v>
      </c>
      <c r="J225" s="211" t="b">
        <f>FALSE</f>
        <v>0</v>
      </c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</row>
    <row r="226" spans="1:64" ht="14.65" hidden="1" customHeight="1">
      <c r="A226" s="209" t="s">
        <v>180</v>
      </c>
      <c r="B226" s="213" t="s">
        <v>99</v>
      </c>
      <c r="C226" s="209" t="s">
        <v>132</v>
      </c>
      <c r="D226" s="202">
        <v>1200</v>
      </c>
      <c r="E226" s="212">
        <v>0</v>
      </c>
      <c r="F226" s="202">
        <v>900.13</v>
      </c>
      <c r="G226" s="202">
        <f t="shared" si="9"/>
        <v>750.10833333333335</v>
      </c>
      <c r="H226" s="210" t="str">
        <f t="shared" si="10"/>
        <v>07/08FEIJÃO (3ª SAFRA)CORNÉLIO PROCÓPIO (c)</v>
      </c>
      <c r="I226" s="210" t="str">
        <f t="shared" si="11"/>
        <v>07/08FEIJÃO (3ª SAFRA)</v>
      </c>
      <c r="J226" s="211" t="b">
        <f>FALSE</f>
        <v>0</v>
      </c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</row>
    <row r="227" spans="1:64" ht="14.65" hidden="1" customHeight="1">
      <c r="A227" s="209" t="s">
        <v>180</v>
      </c>
      <c r="B227" s="213" t="s">
        <v>99</v>
      </c>
      <c r="C227" s="209" t="s">
        <v>144</v>
      </c>
      <c r="D227" s="202">
        <v>1211</v>
      </c>
      <c r="E227" s="212">
        <v>0</v>
      </c>
      <c r="F227" s="202">
        <v>1414.4</v>
      </c>
      <c r="G227" s="202">
        <f t="shared" si="9"/>
        <v>1167.9603633360859</v>
      </c>
      <c r="H227" s="210" t="str">
        <f t="shared" si="10"/>
        <v>07/08FEIJÃO (3ª SAFRA)JACAREZINHO (c)</v>
      </c>
      <c r="I227" s="210" t="str">
        <f t="shared" si="11"/>
        <v>07/08FEIJÃO (3ª SAFRA)</v>
      </c>
      <c r="J227" s="211" t="b">
        <f>FALSE</f>
        <v>0</v>
      </c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</row>
    <row r="228" spans="1:64" ht="14.65" hidden="1" customHeight="1">
      <c r="A228" s="209" t="s">
        <v>180</v>
      </c>
      <c r="B228" s="213" t="s">
        <v>99</v>
      </c>
      <c r="C228" s="209" t="s">
        <v>148</v>
      </c>
      <c r="D228" s="202">
        <v>2058</v>
      </c>
      <c r="E228" s="212">
        <v>0</v>
      </c>
      <c r="F228" s="202">
        <v>2383.98</v>
      </c>
      <c r="G228" s="202">
        <f t="shared" si="9"/>
        <v>1158.3965014577259</v>
      </c>
      <c r="H228" s="210" t="str">
        <f t="shared" si="10"/>
        <v>07/08FEIJÃO (3ª SAFRA)LONDRINA (c)</v>
      </c>
      <c r="I228" s="210" t="str">
        <f t="shared" si="11"/>
        <v>07/08FEIJÃO (3ª SAFRA)</v>
      </c>
      <c r="J228" s="211" t="b">
        <f>FALSE</f>
        <v>0</v>
      </c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</row>
    <row r="229" spans="1:64" ht="14.65" hidden="1" customHeight="1">
      <c r="A229" s="209" t="s">
        <v>180</v>
      </c>
      <c r="B229" s="213" t="s">
        <v>99</v>
      </c>
      <c r="C229" s="209" t="s">
        <v>150</v>
      </c>
      <c r="D229" s="202">
        <v>321</v>
      </c>
      <c r="E229" s="212">
        <v>0</v>
      </c>
      <c r="F229" s="202">
        <v>262.7</v>
      </c>
      <c r="G229" s="202">
        <f t="shared" si="9"/>
        <v>818.38006230529595</v>
      </c>
      <c r="H229" s="210" t="str">
        <f t="shared" si="10"/>
        <v>07/08FEIJÃO (3ª SAFRA)MARINGÁ (c)</v>
      </c>
      <c r="I229" s="210" t="str">
        <f t="shared" si="11"/>
        <v>07/08FEIJÃO (3ª SAFRA)</v>
      </c>
      <c r="J229" s="211" t="b">
        <f>FALSE</f>
        <v>0</v>
      </c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</row>
    <row r="230" spans="1:64" ht="14.65" hidden="1" customHeight="1">
      <c r="A230" s="209" t="s">
        <v>180</v>
      </c>
      <c r="B230" s="213" t="s">
        <v>99</v>
      </c>
      <c r="C230" s="209" t="s">
        <v>154</v>
      </c>
      <c r="D230" s="202">
        <v>1095</v>
      </c>
      <c r="E230" s="212">
        <v>0</v>
      </c>
      <c r="F230" s="202">
        <v>771.1</v>
      </c>
      <c r="G230" s="202">
        <f t="shared" si="9"/>
        <v>704.20091324200916</v>
      </c>
      <c r="H230" s="210" t="str">
        <f t="shared" si="10"/>
        <v>07/08FEIJÃO (3ª SAFRA)PARANAVAÍ (b)</v>
      </c>
      <c r="I230" s="210" t="str">
        <f t="shared" si="11"/>
        <v>07/08FEIJÃO (3ª SAFRA)</v>
      </c>
      <c r="J230" s="211" t="b">
        <f>FALSE</f>
        <v>0</v>
      </c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</row>
    <row r="231" spans="1:64" ht="14.65" hidden="1" customHeight="1">
      <c r="A231" s="209" t="s">
        <v>180</v>
      </c>
      <c r="B231" s="213" t="s">
        <v>99</v>
      </c>
      <c r="C231" s="209" t="s">
        <v>159</v>
      </c>
      <c r="D231" s="202">
        <v>1911</v>
      </c>
      <c r="E231" s="212">
        <v>0</v>
      </c>
      <c r="F231" s="202">
        <v>1002.2</v>
      </c>
      <c r="G231" s="202">
        <f t="shared" si="9"/>
        <v>524.4374672946102</v>
      </c>
      <c r="H231" s="210" t="str">
        <f t="shared" si="10"/>
        <v>07/08FEIJÃO (3ª SAFRA)UMUARAMA (b)</v>
      </c>
      <c r="I231" s="210" t="str">
        <f t="shared" si="11"/>
        <v>07/08FEIJÃO (3ª SAFRA)</v>
      </c>
      <c r="J231" s="211" t="b">
        <f>FALSE</f>
        <v>0</v>
      </c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</row>
    <row r="232" spans="1:64" ht="14.65" hidden="1" customHeight="1">
      <c r="A232" s="209" t="s">
        <v>180</v>
      </c>
      <c r="B232" s="209" t="s">
        <v>295</v>
      </c>
      <c r="C232" s="209" t="s">
        <v>126</v>
      </c>
      <c r="D232" s="202">
        <v>242</v>
      </c>
      <c r="E232" s="202">
        <v>0</v>
      </c>
      <c r="F232" s="202">
        <v>498.3</v>
      </c>
      <c r="G232" s="202">
        <f t="shared" si="9"/>
        <v>2059.090909090909</v>
      </c>
      <c r="H232" s="210" t="str">
        <f t="shared" si="10"/>
        <v>07/08TABACOAPUCARANA (c)</v>
      </c>
      <c r="I232" s="210" t="str">
        <f t="shared" si="11"/>
        <v>07/08TABACO</v>
      </c>
      <c r="J232" s="211" t="b">
        <f>FALSE</f>
        <v>0</v>
      </c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</row>
    <row r="233" spans="1:64" ht="14.65" hidden="1" customHeight="1">
      <c r="A233" s="209" t="s">
        <v>180</v>
      </c>
      <c r="B233" s="209" t="s">
        <v>295</v>
      </c>
      <c r="C233" s="209" t="s">
        <v>128</v>
      </c>
      <c r="D233" s="202">
        <v>295.2</v>
      </c>
      <c r="E233" s="202">
        <v>0</v>
      </c>
      <c r="F233" s="202">
        <v>852.78</v>
      </c>
      <c r="G233" s="202">
        <f t="shared" si="9"/>
        <v>2888.8211382113818</v>
      </c>
      <c r="H233" s="210" t="str">
        <f t="shared" si="10"/>
        <v>07/08TABACOCAMPO MOURÃO (a)</v>
      </c>
      <c r="I233" s="210" t="str">
        <f t="shared" si="11"/>
        <v>07/08TABACO</v>
      </c>
      <c r="J233" s="211" t="b">
        <f>FALSE</f>
        <v>0</v>
      </c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</row>
    <row r="234" spans="1:64" ht="14.65" hidden="1" customHeight="1">
      <c r="A234" s="209" t="s">
        <v>180</v>
      </c>
      <c r="B234" s="209" t="s">
        <v>295</v>
      </c>
      <c r="C234" s="209" t="s">
        <v>130</v>
      </c>
      <c r="D234" s="202">
        <v>4262.1000000000004</v>
      </c>
      <c r="E234" s="202">
        <v>0</v>
      </c>
      <c r="F234" s="202">
        <v>7970.14</v>
      </c>
      <c r="G234" s="202">
        <f t="shared" si="9"/>
        <v>1870.0030501396025</v>
      </c>
      <c r="H234" s="210" t="str">
        <f t="shared" si="10"/>
        <v>07/08TABACOCASCAVEL (d)</v>
      </c>
      <c r="I234" s="210" t="str">
        <f t="shared" si="11"/>
        <v>07/08TABACO</v>
      </c>
      <c r="J234" s="211" t="b">
        <f>FALSE</f>
        <v>0</v>
      </c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</row>
    <row r="235" spans="1:64" ht="14.65" hidden="1" customHeight="1">
      <c r="A235" s="209" t="s">
        <v>180</v>
      </c>
      <c r="B235" s="209" t="s">
        <v>295</v>
      </c>
      <c r="C235" s="209" t="s">
        <v>134</v>
      </c>
      <c r="D235" s="202">
        <v>10855</v>
      </c>
      <c r="E235" s="202">
        <v>0</v>
      </c>
      <c r="F235" s="202">
        <v>23510.85</v>
      </c>
      <c r="G235" s="202">
        <f t="shared" si="9"/>
        <v>2165.9005066789496</v>
      </c>
      <c r="H235" s="210" t="str">
        <f t="shared" si="10"/>
        <v>07/08TABACOCURITIBA (f)</v>
      </c>
      <c r="I235" s="210" t="str">
        <f t="shared" si="11"/>
        <v>07/08TABACO</v>
      </c>
      <c r="J235" s="211" t="b">
        <f>FALSE</f>
        <v>0</v>
      </c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</row>
    <row r="236" spans="1:64" ht="14.65" hidden="1" customHeight="1">
      <c r="A236" s="209" t="s">
        <v>180</v>
      </c>
      <c r="B236" s="209" t="s">
        <v>295</v>
      </c>
      <c r="C236" s="209" t="s">
        <v>136</v>
      </c>
      <c r="D236" s="202">
        <v>8250</v>
      </c>
      <c r="E236" s="202">
        <v>0</v>
      </c>
      <c r="F236" s="202">
        <v>15063</v>
      </c>
      <c r="G236" s="202">
        <f t="shared" si="9"/>
        <v>1825.8181818181818</v>
      </c>
      <c r="H236" s="210" t="str">
        <f t="shared" si="10"/>
        <v>07/08TABACOFRANCISCO BELTRÃO (e)</v>
      </c>
      <c r="I236" s="210" t="str">
        <f t="shared" si="11"/>
        <v>07/08TABACO</v>
      </c>
      <c r="J236" s="211" t="b">
        <f>FALSE</f>
        <v>0</v>
      </c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</row>
    <row r="237" spans="1:64" ht="14.65" hidden="1" customHeight="1">
      <c r="A237" s="209" t="s">
        <v>180</v>
      </c>
      <c r="B237" s="209" t="s">
        <v>295</v>
      </c>
      <c r="C237" s="209" t="s">
        <v>138</v>
      </c>
      <c r="D237" s="202">
        <v>4775</v>
      </c>
      <c r="E237" s="202">
        <v>0</v>
      </c>
      <c r="F237" s="202">
        <v>9690</v>
      </c>
      <c r="G237" s="202">
        <f t="shared" si="9"/>
        <v>2029.3193717277486</v>
      </c>
      <c r="H237" s="210" t="str">
        <f t="shared" si="10"/>
        <v>07/08TABACOGUARAPUAVA (f)</v>
      </c>
      <c r="I237" s="210" t="str">
        <f t="shared" si="11"/>
        <v>07/08TABACO</v>
      </c>
      <c r="J237" s="211" t="b">
        <f>FALSE</f>
        <v>0</v>
      </c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</row>
    <row r="238" spans="1:64" ht="14.65" hidden="1" customHeight="1">
      <c r="A238" s="209" t="s">
        <v>180</v>
      </c>
      <c r="B238" s="209" t="s">
        <v>295</v>
      </c>
      <c r="C238" s="209" t="s">
        <v>140</v>
      </c>
      <c r="D238" s="202">
        <v>18022</v>
      </c>
      <c r="E238" s="202">
        <v>25</v>
      </c>
      <c r="F238" s="202">
        <v>36637.15</v>
      </c>
      <c r="G238" s="202">
        <f t="shared" si="9"/>
        <v>2035.7365116408293</v>
      </c>
      <c r="H238" s="210" t="str">
        <f t="shared" si="10"/>
        <v>07/08TABACOIRATI (f)</v>
      </c>
      <c r="I238" s="210" t="str">
        <f t="shared" si="11"/>
        <v>07/08TABACO</v>
      </c>
      <c r="J238" s="211" t="b">
        <f>FALSE</f>
        <v>0</v>
      </c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</row>
    <row r="239" spans="1:64" ht="14.65" hidden="1" customHeight="1">
      <c r="A239" s="209" t="s">
        <v>180</v>
      </c>
      <c r="B239" s="209" t="s">
        <v>295</v>
      </c>
      <c r="C239" s="209" t="s">
        <v>142</v>
      </c>
      <c r="D239" s="202">
        <v>1820</v>
      </c>
      <c r="E239" s="202">
        <v>0</v>
      </c>
      <c r="F239" s="202">
        <v>3440.2</v>
      </c>
      <c r="G239" s="202">
        <f t="shared" si="9"/>
        <v>1890.2197802197802</v>
      </c>
      <c r="H239" s="210" t="str">
        <f t="shared" si="10"/>
        <v>07/08TABACOIVAIPORÃ (c)</v>
      </c>
      <c r="I239" s="210" t="str">
        <f t="shared" si="11"/>
        <v>07/08TABACO</v>
      </c>
      <c r="J239" s="211" t="b">
        <f>FALSE</f>
        <v>0</v>
      </c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</row>
    <row r="240" spans="1:64" ht="14.65" hidden="1" customHeight="1">
      <c r="A240" s="209" t="s">
        <v>180</v>
      </c>
      <c r="B240" s="209" t="s">
        <v>295</v>
      </c>
      <c r="C240" s="209" t="s">
        <v>146</v>
      </c>
      <c r="D240" s="202">
        <v>2555</v>
      </c>
      <c r="E240" s="202">
        <v>0</v>
      </c>
      <c r="F240" s="202">
        <v>4854.5</v>
      </c>
      <c r="G240" s="202">
        <f t="shared" si="9"/>
        <v>1900</v>
      </c>
      <c r="H240" s="210" t="str">
        <f t="shared" si="10"/>
        <v>07/08TABACOLARANJEIRAS DO SUL (f)</v>
      </c>
      <c r="I240" s="210" t="str">
        <f t="shared" si="11"/>
        <v>07/08TABACO</v>
      </c>
      <c r="J240" s="211" t="b">
        <f>FALSE</f>
        <v>0</v>
      </c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</row>
    <row r="241" spans="1:64" ht="14.65" hidden="1" customHeight="1">
      <c r="A241" s="209" t="s">
        <v>180</v>
      </c>
      <c r="B241" s="209" t="s">
        <v>295</v>
      </c>
      <c r="C241" s="209" t="s">
        <v>155</v>
      </c>
      <c r="D241" s="202">
        <v>483.2</v>
      </c>
      <c r="E241" s="202">
        <v>0</v>
      </c>
      <c r="F241" s="202">
        <v>880.8</v>
      </c>
      <c r="G241" s="202">
        <f t="shared" si="9"/>
        <v>1822.8476821192053</v>
      </c>
      <c r="H241" s="210" t="str">
        <f t="shared" si="10"/>
        <v>07/08TABACOPATO BRANCO (e)</v>
      </c>
      <c r="I241" s="210" t="str">
        <f t="shared" si="11"/>
        <v>07/08TABACO</v>
      </c>
      <c r="J241" s="211" t="b">
        <f>FALSE</f>
        <v>0</v>
      </c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</row>
    <row r="242" spans="1:64" ht="14.65" hidden="1" customHeight="1">
      <c r="A242" s="209" t="s">
        <v>180</v>
      </c>
      <c r="B242" s="209" t="s">
        <v>295</v>
      </c>
      <c r="C242" s="209" t="s">
        <v>157</v>
      </c>
      <c r="D242" s="202">
        <v>13556</v>
      </c>
      <c r="E242" s="202">
        <v>91</v>
      </c>
      <c r="F242" s="202">
        <v>27469.8</v>
      </c>
      <c r="G242" s="202">
        <f t="shared" si="9"/>
        <v>2040.0891199405869</v>
      </c>
      <c r="H242" s="210" t="str">
        <f t="shared" si="10"/>
        <v>07/08TABACOPONTA GROSSA (f)</v>
      </c>
      <c r="I242" s="210" t="str">
        <f t="shared" si="11"/>
        <v>07/08TABACO</v>
      </c>
      <c r="J242" s="211" t="b">
        <f>FALSE</f>
        <v>0</v>
      </c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</row>
    <row r="243" spans="1:64" ht="14.65" hidden="1" customHeight="1">
      <c r="A243" s="209" t="s">
        <v>180</v>
      </c>
      <c r="B243" s="209" t="s">
        <v>295</v>
      </c>
      <c r="C243" s="209" t="s">
        <v>158</v>
      </c>
      <c r="D243" s="202">
        <v>1793.87</v>
      </c>
      <c r="E243" s="202">
        <v>0</v>
      </c>
      <c r="F243" s="202">
        <v>3898.71</v>
      </c>
      <c r="G243" s="202">
        <f t="shared" si="9"/>
        <v>2173.351469170007</v>
      </c>
      <c r="H243" s="210" t="str">
        <f t="shared" si="10"/>
        <v>07/08TABACOTOLEDO (d)</v>
      </c>
      <c r="I243" s="210" t="str">
        <f t="shared" si="11"/>
        <v>07/08TABACO</v>
      </c>
      <c r="J243" s="211" t="b">
        <f>FALSE</f>
        <v>0</v>
      </c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</row>
    <row r="244" spans="1:64" ht="14.65" hidden="1" customHeight="1">
      <c r="A244" s="209" t="s">
        <v>180</v>
      </c>
      <c r="B244" s="209" t="s">
        <v>295</v>
      </c>
      <c r="C244" s="209" t="s">
        <v>159</v>
      </c>
      <c r="D244" s="202">
        <v>134.5</v>
      </c>
      <c r="E244" s="202">
        <v>0</v>
      </c>
      <c r="F244" s="202">
        <v>255.13</v>
      </c>
      <c r="G244" s="202">
        <f t="shared" si="9"/>
        <v>1896.8773234200744</v>
      </c>
      <c r="H244" s="210" t="str">
        <f t="shared" si="10"/>
        <v>07/08TABACOUMUARAMA (b)</v>
      </c>
      <c r="I244" s="210" t="str">
        <f t="shared" si="11"/>
        <v>07/08TABACO</v>
      </c>
      <c r="J244" s="211" t="b">
        <f>FALSE</f>
        <v>0</v>
      </c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</row>
    <row r="245" spans="1:64" ht="14.65" hidden="1" customHeight="1">
      <c r="A245" s="209" t="s">
        <v>180</v>
      </c>
      <c r="B245" s="209" t="s">
        <v>295</v>
      </c>
      <c r="C245" s="209" t="s">
        <v>160</v>
      </c>
      <c r="D245" s="202">
        <v>6500</v>
      </c>
      <c r="E245" s="202">
        <v>0</v>
      </c>
      <c r="F245" s="202">
        <v>13015.5</v>
      </c>
      <c r="G245" s="202">
        <f t="shared" si="9"/>
        <v>2002.3846153846155</v>
      </c>
      <c r="H245" s="210" t="str">
        <f t="shared" si="10"/>
        <v>07/08TABACOUNIÃO DA VITÓRIA (f)</v>
      </c>
      <c r="I245" s="210" t="str">
        <f t="shared" si="11"/>
        <v>07/08TABACO</v>
      </c>
      <c r="J245" s="211" t="b">
        <f>FALSE</f>
        <v>0</v>
      </c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</row>
    <row r="246" spans="1:64" ht="14.65" hidden="1" customHeight="1">
      <c r="A246" s="209" t="s">
        <v>180</v>
      </c>
      <c r="B246" s="213" t="s">
        <v>161</v>
      </c>
      <c r="C246" s="209" t="s">
        <v>136</v>
      </c>
      <c r="D246" s="202">
        <v>110</v>
      </c>
      <c r="E246" s="202">
        <v>0</v>
      </c>
      <c r="F246" s="202">
        <v>275</v>
      </c>
      <c r="G246" s="202">
        <f t="shared" si="9"/>
        <v>2500</v>
      </c>
      <c r="H246" s="210" t="str">
        <f t="shared" si="10"/>
        <v>07/08GIRASSOL (1ª SAFRA)FRANCISCO BELTRÃO (e)</v>
      </c>
      <c r="I246" s="210" t="str">
        <f t="shared" si="11"/>
        <v>07/08GIRASSOL (1ª SAFRA)</v>
      </c>
      <c r="J246" s="211" t="b">
        <f>FALSE</f>
        <v>0</v>
      </c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</row>
    <row r="247" spans="1:64" ht="14.65" hidden="1" customHeight="1">
      <c r="A247" s="209" t="s">
        <v>180</v>
      </c>
      <c r="B247" s="213" t="s">
        <v>161</v>
      </c>
      <c r="C247" s="209" t="s">
        <v>138</v>
      </c>
      <c r="D247" s="202">
        <v>71</v>
      </c>
      <c r="E247" s="202">
        <v>17</v>
      </c>
      <c r="F247" s="202">
        <v>39</v>
      </c>
      <c r="G247" s="202">
        <f t="shared" si="9"/>
        <v>722.22222222222217</v>
      </c>
      <c r="H247" s="210" t="str">
        <f t="shared" si="10"/>
        <v>07/08GIRASSOL (1ª SAFRA)GUARAPUAVA (f)</v>
      </c>
      <c r="I247" s="210" t="str">
        <f t="shared" si="11"/>
        <v>07/08GIRASSOL (1ª SAFRA)</v>
      </c>
      <c r="J247" s="211" t="b">
        <f>FALSE</f>
        <v>0</v>
      </c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</row>
    <row r="248" spans="1:64" ht="14.65" hidden="1" customHeight="1">
      <c r="A248" s="209" t="s">
        <v>180</v>
      </c>
      <c r="B248" s="213" t="s">
        <v>161</v>
      </c>
      <c r="C248" s="204" t="s">
        <v>140</v>
      </c>
      <c r="D248" s="202">
        <v>5</v>
      </c>
      <c r="E248" s="202">
        <v>0</v>
      </c>
      <c r="F248" s="202">
        <v>12</v>
      </c>
      <c r="G248" s="202">
        <f t="shared" si="9"/>
        <v>2400</v>
      </c>
      <c r="H248" s="210" t="str">
        <f t="shared" si="10"/>
        <v>07/08GIRASSOL (1ª SAFRA)IRATI (f)</v>
      </c>
      <c r="I248" s="210" t="str">
        <f t="shared" si="11"/>
        <v>07/08GIRASSOL (1ª SAFRA)</v>
      </c>
      <c r="J248" s="211" t="b">
        <f>FALSE</f>
        <v>0</v>
      </c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</row>
    <row r="249" spans="1:64" ht="14.65" hidden="1" customHeight="1">
      <c r="A249" s="209" t="s">
        <v>180</v>
      </c>
      <c r="B249" s="213" t="s">
        <v>161</v>
      </c>
      <c r="C249" s="204" t="s">
        <v>158</v>
      </c>
      <c r="D249" s="202">
        <v>43</v>
      </c>
      <c r="E249" s="202">
        <v>0</v>
      </c>
      <c r="F249" s="202">
        <v>70.2</v>
      </c>
      <c r="G249" s="202">
        <f t="shared" si="9"/>
        <v>1632.5581395348838</v>
      </c>
      <c r="H249" s="210" t="str">
        <f t="shared" si="10"/>
        <v>07/08GIRASSOL (1ª SAFRA)TOLEDO (d)</v>
      </c>
      <c r="I249" s="210" t="str">
        <f t="shared" si="11"/>
        <v>07/08GIRASSOL (1ª SAFRA)</v>
      </c>
      <c r="J249" s="211" t="b">
        <f>FALSE</f>
        <v>0</v>
      </c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</row>
    <row r="250" spans="1:64" ht="14.65" hidden="1" customHeight="1">
      <c r="A250" s="213" t="s">
        <v>180</v>
      </c>
      <c r="B250" s="209" t="s">
        <v>163</v>
      </c>
      <c r="C250" s="209" t="s">
        <v>126</v>
      </c>
      <c r="D250" s="202">
        <v>175</v>
      </c>
      <c r="E250" s="212">
        <v>0</v>
      </c>
      <c r="F250" s="202">
        <v>170</v>
      </c>
      <c r="G250" s="202">
        <f t="shared" si="9"/>
        <v>971.42857142857144</v>
      </c>
      <c r="H250" s="210" t="str">
        <f t="shared" si="10"/>
        <v>07/08GIRASSOL (2ª SAFRA)APUCARANA (c)</v>
      </c>
      <c r="I250" s="210" t="str">
        <f t="shared" si="11"/>
        <v>07/08GIRASSOL (2ª SAFRA)</v>
      </c>
      <c r="J250" s="211" t="b">
        <f>FALSE</f>
        <v>0</v>
      </c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</row>
    <row r="251" spans="1:64" ht="14.65" hidden="1" customHeight="1">
      <c r="A251" s="213" t="s">
        <v>180</v>
      </c>
      <c r="B251" s="209" t="s">
        <v>163</v>
      </c>
      <c r="C251" s="209" t="s">
        <v>130</v>
      </c>
      <c r="D251" s="202">
        <v>523</v>
      </c>
      <c r="E251" s="212">
        <v>108</v>
      </c>
      <c r="F251" s="202">
        <v>622.5</v>
      </c>
      <c r="G251" s="202">
        <f t="shared" si="9"/>
        <v>1500</v>
      </c>
      <c r="H251" s="210" t="str">
        <f t="shared" si="10"/>
        <v>07/08GIRASSOL (2ª SAFRA)CASCAVEL (d)</v>
      </c>
      <c r="I251" s="210" t="str">
        <f t="shared" si="11"/>
        <v>07/08GIRASSOL (2ª SAFRA)</v>
      </c>
      <c r="J251" s="211" t="b">
        <f>FALSE</f>
        <v>0</v>
      </c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</row>
    <row r="252" spans="1:64" ht="14.65" hidden="1" customHeight="1">
      <c r="A252" s="213" t="s">
        <v>180</v>
      </c>
      <c r="B252" s="209" t="s">
        <v>163</v>
      </c>
      <c r="C252" s="209" t="s">
        <v>132</v>
      </c>
      <c r="D252" s="202">
        <v>4</v>
      </c>
      <c r="E252" s="212">
        <v>0</v>
      </c>
      <c r="F252" s="202">
        <v>6.4</v>
      </c>
      <c r="G252" s="202">
        <f t="shared" si="9"/>
        <v>1600</v>
      </c>
      <c r="H252" s="210" t="str">
        <f t="shared" si="10"/>
        <v>07/08GIRASSOL (2ª SAFRA)CORNÉLIO PROCÓPIO (c)</v>
      </c>
      <c r="I252" s="210" t="str">
        <f t="shared" si="11"/>
        <v>07/08GIRASSOL (2ª SAFRA)</v>
      </c>
      <c r="J252" s="211" t="b">
        <f>FALSE</f>
        <v>0</v>
      </c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</row>
    <row r="253" spans="1:64" ht="14.65" hidden="1" customHeight="1">
      <c r="A253" s="209" t="s">
        <v>180</v>
      </c>
      <c r="B253" s="209" t="s">
        <v>163</v>
      </c>
      <c r="C253" s="209" t="s">
        <v>136</v>
      </c>
      <c r="D253" s="202">
        <v>565</v>
      </c>
      <c r="E253" s="212">
        <v>43</v>
      </c>
      <c r="F253" s="202">
        <v>748</v>
      </c>
      <c r="G253" s="202">
        <f t="shared" si="9"/>
        <v>1432.9501915708813</v>
      </c>
      <c r="H253" s="210" t="str">
        <f t="shared" si="10"/>
        <v>07/08GIRASSOL (2ª SAFRA)FRANCISCO BELTRÃO (e)</v>
      </c>
      <c r="I253" s="210" t="str">
        <f t="shared" si="11"/>
        <v>07/08GIRASSOL (2ª SAFRA)</v>
      </c>
      <c r="J253" s="211" t="b">
        <f>FALSE</f>
        <v>0</v>
      </c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</row>
    <row r="254" spans="1:64" ht="14.65" hidden="1" customHeight="1">
      <c r="A254" s="209" t="s">
        <v>180</v>
      </c>
      <c r="B254" s="209" t="s">
        <v>163</v>
      </c>
      <c r="C254" s="209" t="s">
        <v>142</v>
      </c>
      <c r="D254" s="202">
        <v>50</v>
      </c>
      <c r="E254" s="212">
        <v>0</v>
      </c>
      <c r="F254" s="202">
        <v>120</v>
      </c>
      <c r="G254" s="202">
        <f t="shared" si="9"/>
        <v>2400</v>
      </c>
      <c r="H254" s="210" t="str">
        <f t="shared" si="10"/>
        <v>07/08GIRASSOL (2ª SAFRA)IVAIPORÃ (c)</v>
      </c>
      <c r="I254" s="210" t="str">
        <f t="shared" si="11"/>
        <v>07/08GIRASSOL (2ª SAFRA)</v>
      </c>
      <c r="J254" s="211" t="b">
        <f>FALSE</f>
        <v>0</v>
      </c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</row>
    <row r="255" spans="1:64" ht="14.65" hidden="1" customHeight="1">
      <c r="A255" s="213" t="s">
        <v>180</v>
      </c>
      <c r="B255" s="209" t="s">
        <v>163</v>
      </c>
      <c r="C255" s="209" t="s">
        <v>146</v>
      </c>
      <c r="D255" s="202">
        <v>25</v>
      </c>
      <c r="E255" s="212">
        <v>20</v>
      </c>
      <c r="F255" s="202">
        <v>9</v>
      </c>
      <c r="G255" s="202">
        <f t="shared" si="9"/>
        <v>1800</v>
      </c>
      <c r="H255" s="210" t="str">
        <f t="shared" si="10"/>
        <v>07/08GIRASSOL (2ª SAFRA)LARANJEIRAS DO SUL (f)</v>
      </c>
      <c r="I255" s="210" t="str">
        <f t="shared" si="11"/>
        <v>07/08GIRASSOL (2ª SAFRA)</v>
      </c>
      <c r="J255" s="211" t="b">
        <f>FALSE</f>
        <v>0</v>
      </c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</row>
    <row r="256" spans="1:64" ht="14.65" hidden="1" customHeight="1">
      <c r="A256" s="213" t="s">
        <v>180</v>
      </c>
      <c r="B256" s="209" t="s">
        <v>163</v>
      </c>
      <c r="C256" s="209" t="s">
        <v>155</v>
      </c>
      <c r="D256" s="202">
        <v>123</v>
      </c>
      <c r="E256" s="212">
        <v>53</v>
      </c>
      <c r="F256" s="202">
        <v>80</v>
      </c>
      <c r="G256" s="202">
        <f t="shared" si="9"/>
        <v>1142.8571428571429</v>
      </c>
      <c r="H256" s="210" t="str">
        <f t="shared" si="10"/>
        <v>07/08GIRASSOL (2ª SAFRA)PATO BRANCO (e)</v>
      </c>
      <c r="I256" s="210" t="str">
        <f t="shared" si="11"/>
        <v>07/08GIRASSOL (2ª SAFRA)</v>
      </c>
      <c r="J256" s="211" t="b">
        <f>FALSE</f>
        <v>0</v>
      </c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</row>
    <row r="257" spans="1:64" ht="14.65" hidden="1" customHeight="1">
      <c r="A257" s="213" t="s">
        <v>180</v>
      </c>
      <c r="B257" s="209" t="s">
        <v>163</v>
      </c>
      <c r="C257" s="209" t="s">
        <v>159</v>
      </c>
      <c r="D257" s="202">
        <v>275</v>
      </c>
      <c r="E257" s="212">
        <v>0</v>
      </c>
      <c r="F257" s="202">
        <v>277.5</v>
      </c>
      <c r="G257" s="202">
        <f t="shared" si="9"/>
        <v>1009.090909090909</v>
      </c>
      <c r="H257" s="210" t="str">
        <f t="shared" si="10"/>
        <v>07/08GIRASSOL (2ª SAFRA)UMUARAMA (b)</v>
      </c>
      <c r="I257" s="210" t="str">
        <f t="shared" si="11"/>
        <v>07/08GIRASSOL (2ª SAFRA)</v>
      </c>
      <c r="J257" s="211" t="b">
        <f>FALSE</f>
        <v>0</v>
      </c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</row>
    <row r="258" spans="1:64" ht="14.65" hidden="1" customHeight="1">
      <c r="A258" s="209" t="s">
        <v>180</v>
      </c>
      <c r="B258" s="209" t="s">
        <v>101</v>
      </c>
      <c r="C258" s="209" t="s">
        <v>130</v>
      </c>
      <c r="D258" s="202">
        <v>20</v>
      </c>
      <c r="E258" s="202">
        <v>0</v>
      </c>
      <c r="F258" s="202">
        <v>40.299999999999997</v>
      </c>
      <c r="G258" s="202">
        <f t="shared" ref="G258:G321" si="12">F258/(D258-E258)*1000</f>
        <v>2014.9999999999998</v>
      </c>
      <c r="H258" s="210" t="str">
        <f t="shared" ref="H258:H321" si="13">A258&amp;B258&amp;C258</f>
        <v>07/08MAMONACASCAVEL (d)</v>
      </c>
      <c r="I258" s="210" t="str">
        <f t="shared" ref="I258:I321" si="14">A258&amp;B258</f>
        <v>07/08MAMONA</v>
      </c>
      <c r="J258" s="211" t="b">
        <f>FALSE</f>
        <v>0</v>
      </c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</row>
    <row r="259" spans="1:64" ht="14.65" hidden="1" customHeight="1">
      <c r="A259" s="209" t="s">
        <v>180</v>
      </c>
      <c r="B259" s="209" t="s">
        <v>101</v>
      </c>
      <c r="C259" s="209" t="s">
        <v>132</v>
      </c>
      <c r="D259" s="202">
        <v>40</v>
      </c>
      <c r="E259" s="202">
        <v>0</v>
      </c>
      <c r="F259" s="202">
        <v>63.98</v>
      </c>
      <c r="G259" s="202">
        <f t="shared" si="12"/>
        <v>1599.5</v>
      </c>
      <c r="H259" s="210" t="str">
        <f t="shared" si="13"/>
        <v>07/08MAMONACORNÉLIO PROCÓPIO (c)</v>
      </c>
      <c r="I259" s="210" t="str">
        <f t="shared" si="14"/>
        <v>07/08MAMONA</v>
      </c>
      <c r="J259" s="211" t="b">
        <f>FALSE</f>
        <v>0</v>
      </c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</row>
    <row r="260" spans="1:64" ht="14.65" hidden="1" customHeight="1">
      <c r="A260" s="209" t="s">
        <v>180</v>
      </c>
      <c r="B260" s="209" t="s">
        <v>101</v>
      </c>
      <c r="C260" s="209" t="s">
        <v>138</v>
      </c>
      <c r="D260" s="202">
        <v>232</v>
      </c>
      <c r="E260" s="202">
        <v>72</v>
      </c>
      <c r="F260" s="202">
        <v>130</v>
      </c>
      <c r="G260" s="202">
        <f t="shared" si="12"/>
        <v>812.5</v>
      </c>
      <c r="H260" s="210" t="str">
        <f t="shared" si="13"/>
        <v>07/08MAMONAGUARAPUAVA (f)</v>
      </c>
      <c r="I260" s="210" t="str">
        <f t="shared" si="14"/>
        <v>07/08MAMONA</v>
      </c>
      <c r="J260" s="211" t="b">
        <f>FALSE</f>
        <v>0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</row>
    <row r="261" spans="1:64" ht="14.65" hidden="1" customHeight="1">
      <c r="A261" s="209" t="s">
        <v>180</v>
      </c>
      <c r="B261" s="209" t="s">
        <v>101</v>
      </c>
      <c r="C261" s="209" t="s">
        <v>144</v>
      </c>
      <c r="D261" s="202">
        <v>223.36</v>
      </c>
      <c r="E261" s="202">
        <v>0</v>
      </c>
      <c r="F261" s="202">
        <v>456.31</v>
      </c>
      <c r="G261" s="202">
        <f t="shared" si="12"/>
        <v>2042.9351719197707</v>
      </c>
      <c r="H261" s="210" t="str">
        <f t="shared" si="13"/>
        <v>07/08MAMONAJACAREZINHO (c)</v>
      </c>
      <c r="I261" s="210" t="str">
        <f t="shared" si="14"/>
        <v>07/08MAMONA</v>
      </c>
      <c r="J261" s="211" t="b">
        <f>FALSE</f>
        <v>0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</row>
    <row r="262" spans="1:64" ht="14.65" hidden="1" customHeight="1">
      <c r="A262" s="209" t="s">
        <v>180</v>
      </c>
      <c r="B262" s="209" t="s">
        <v>101</v>
      </c>
      <c r="C262" s="209" t="s">
        <v>150</v>
      </c>
      <c r="D262" s="202">
        <v>27</v>
      </c>
      <c r="E262" s="202">
        <v>0</v>
      </c>
      <c r="F262" s="202">
        <v>36.6</v>
      </c>
      <c r="G262" s="202">
        <f t="shared" si="12"/>
        <v>1355.5555555555557</v>
      </c>
      <c r="H262" s="210" t="str">
        <f t="shared" si="13"/>
        <v>07/08MAMONAMARINGÁ (c)</v>
      </c>
      <c r="I262" s="210" t="str">
        <f t="shared" si="14"/>
        <v>07/08MAMONA</v>
      </c>
      <c r="J262" s="211" t="b">
        <f>FALSE</f>
        <v>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</row>
    <row r="263" spans="1:64" ht="14.65" hidden="1" customHeight="1">
      <c r="A263" s="209" t="s">
        <v>180</v>
      </c>
      <c r="B263" s="209" t="s">
        <v>101</v>
      </c>
      <c r="C263" s="209" t="s">
        <v>154</v>
      </c>
      <c r="D263" s="202">
        <v>99</v>
      </c>
      <c r="E263" s="202">
        <v>0</v>
      </c>
      <c r="F263" s="202">
        <v>146.62</v>
      </c>
      <c r="G263" s="202">
        <f t="shared" si="12"/>
        <v>1481.0101010101012</v>
      </c>
      <c r="H263" s="210" t="str">
        <f t="shared" si="13"/>
        <v>07/08MAMONAPARANAVAÍ (b)</v>
      </c>
      <c r="I263" s="210" t="str">
        <f t="shared" si="14"/>
        <v>07/08MAMONA</v>
      </c>
      <c r="J263" s="211" t="b">
        <f>FALSE</f>
        <v>0</v>
      </c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</row>
    <row r="264" spans="1:64" ht="14.65" hidden="1" customHeight="1">
      <c r="A264" s="209" t="s">
        <v>180</v>
      </c>
      <c r="B264" s="209" t="s">
        <v>101</v>
      </c>
      <c r="C264" s="209" t="s">
        <v>159</v>
      </c>
      <c r="D264" s="202">
        <v>121</v>
      </c>
      <c r="E264" s="202">
        <v>0</v>
      </c>
      <c r="F264" s="202">
        <v>100.5</v>
      </c>
      <c r="G264" s="202">
        <f t="shared" si="12"/>
        <v>830.57851239669424</v>
      </c>
      <c r="H264" s="210" t="str">
        <f t="shared" si="13"/>
        <v>07/08MAMONAUMUARAMA (b)</v>
      </c>
      <c r="I264" s="210" t="str">
        <f t="shared" si="14"/>
        <v>07/08MAMONA</v>
      </c>
      <c r="J264" s="211" t="b">
        <f>FALSE</f>
        <v>0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</row>
    <row r="265" spans="1:64" ht="14.65" hidden="1" customHeight="1">
      <c r="A265" s="209" t="s">
        <v>180</v>
      </c>
      <c r="B265" s="209" t="s">
        <v>102</v>
      </c>
      <c r="C265" s="209" t="s">
        <v>126</v>
      </c>
      <c r="D265" s="202">
        <v>212</v>
      </c>
      <c r="E265" s="202">
        <v>0</v>
      </c>
      <c r="F265" s="202">
        <v>3476</v>
      </c>
      <c r="G265" s="202">
        <f t="shared" si="12"/>
        <v>16396.226415094341</v>
      </c>
      <c r="H265" s="210" t="str">
        <f t="shared" si="13"/>
        <v>07/08MANDIOCAAPUCARANA (c)</v>
      </c>
      <c r="I265" s="210" t="str">
        <f t="shared" si="14"/>
        <v>07/08MANDIOCA</v>
      </c>
      <c r="J265" s="211" t="b">
        <f>FALSE</f>
        <v>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</row>
    <row r="266" spans="1:64" ht="14.65" hidden="1" customHeight="1">
      <c r="A266" s="209" t="s">
        <v>180</v>
      </c>
      <c r="B266" s="209" t="s">
        <v>102</v>
      </c>
      <c r="C266" s="209" t="s">
        <v>128</v>
      </c>
      <c r="D266" s="202">
        <v>11684</v>
      </c>
      <c r="E266" s="202">
        <v>0</v>
      </c>
      <c r="F266" s="202">
        <v>242073</v>
      </c>
      <c r="G266" s="202">
        <f t="shared" si="12"/>
        <v>20718.332762752481</v>
      </c>
      <c r="H266" s="210" t="str">
        <f t="shared" si="13"/>
        <v>07/08MANDIOCACAMPO MOURÃO (a)</v>
      </c>
      <c r="I266" s="210" t="str">
        <f t="shared" si="14"/>
        <v>07/08MANDIOCA</v>
      </c>
      <c r="J266" s="211" t="b">
        <f>FALSE</f>
        <v>0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</row>
    <row r="267" spans="1:64" ht="14.65" hidden="1" customHeight="1">
      <c r="A267" s="209" t="s">
        <v>180</v>
      </c>
      <c r="B267" s="209" t="s">
        <v>102</v>
      </c>
      <c r="C267" s="209" t="s">
        <v>130</v>
      </c>
      <c r="D267" s="202">
        <v>14558</v>
      </c>
      <c r="E267" s="202">
        <v>0</v>
      </c>
      <c r="F267" s="202">
        <v>368105</v>
      </c>
      <c r="G267" s="202">
        <f t="shared" si="12"/>
        <v>25285.410083802719</v>
      </c>
      <c r="H267" s="210" t="str">
        <f t="shared" si="13"/>
        <v>07/08MANDIOCACASCAVEL (d)</v>
      </c>
      <c r="I267" s="210" t="str">
        <f t="shared" si="14"/>
        <v>07/08MANDIOCA</v>
      </c>
      <c r="J267" s="211" t="b">
        <f>FALSE</f>
        <v>0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</row>
    <row r="268" spans="1:64" ht="14.65" hidden="1" customHeight="1">
      <c r="A268" s="209" t="s">
        <v>180</v>
      </c>
      <c r="B268" s="209" t="s">
        <v>102</v>
      </c>
      <c r="C268" s="209" t="s">
        <v>132</v>
      </c>
      <c r="D268" s="202">
        <v>819</v>
      </c>
      <c r="E268" s="202">
        <v>0</v>
      </c>
      <c r="F268" s="202">
        <v>16983</v>
      </c>
      <c r="G268" s="202">
        <f t="shared" si="12"/>
        <v>20736.263736263736</v>
      </c>
      <c r="H268" s="210" t="str">
        <f t="shared" si="13"/>
        <v>07/08MANDIOCACORNÉLIO PROCÓPIO (c)</v>
      </c>
      <c r="I268" s="210" t="str">
        <f t="shared" si="14"/>
        <v>07/08MANDIOCA</v>
      </c>
      <c r="J268" s="211" t="b">
        <f>FALSE</f>
        <v>0</v>
      </c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</row>
    <row r="269" spans="1:64" ht="14.65" hidden="1" customHeight="1">
      <c r="A269" s="209" t="s">
        <v>180</v>
      </c>
      <c r="B269" s="209" t="s">
        <v>102</v>
      </c>
      <c r="C269" s="209" t="s">
        <v>134</v>
      </c>
      <c r="D269" s="202">
        <v>4226</v>
      </c>
      <c r="E269" s="202">
        <v>0</v>
      </c>
      <c r="F269" s="202">
        <v>68283.820000000007</v>
      </c>
      <c r="G269" s="202">
        <f t="shared" si="12"/>
        <v>16158.026502602937</v>
      </c>
      <c r="H269" s="210" t="str">
        <f t="shared" si="13"/>
        <v>07/08MANDIOCACURITIBA (f)</v>
      </c>
      <c r="I269" s="210" t="str">
        <f t="shared" si="14"/>
        <v>07/08MANDIOCA</v>
      </c>
      <c r="J269" s="211" t="b">
        <f>FALSE</f>
        <v>0</v>
      </c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</row>
    <row r="270" spans="1:64" ht="14.65" hidden="1" customHeight="1">
      <c r="A270" s="209" t="s">
        <v>180</v>
      </c>
      <c r="B270" s="209" t="s">
        <v>102</v>
      </c>
      <c r="C270" s="209" t="s">
        <v>136</v>
      </c>
      <c r="D270" s="202">
        <v>11060</v>
      </c>
      <c r="E270" s="202">
        <v>0</v>
      </c>
      <c r="F270" s="202">
        <v>255390</v>
      </c>
      <c r="G270" s="202">
        <f t="shared" si="12"/>
        <v>23091.320072332732</v>
      </c>
      <c r="H270" s="210" t="str">
        <f t="shared" si="13"/>
        <v>07/08MANDIOCAFRANCISCO BELTRÃO (e)</v>
      </c>
      <c r="I270" s="210" t="str">
        <f t="shared" si="14"/>
        <v>07/08MANDIOCA</v>
      </c>
      <c r="J270" s="211" t="b">
        <f>FALSE</f>
        <v>0</v>
      </c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</row>
    <row r="271" spans="1:64" ht="14.65" hidden="1" customHeight="1">
      <c r="A271" s="209" t="s">
        <v>180</v>
      </c>
      <c r="B271" s="209" t="s">
        <v>102</v>
      </c>
      <c r="C271" s="209" t="s">
        <v>138</v>
      </c>
      <c r="D271" s="202">
        <v>1690</v>
      </c>
      <c r="E271" s="202">
        <v>30</v>
      </c>
      <c r="F271" s="202">
        <v>34115</v>
      </c>
      <c r="G271" s="202">
        <f t="shared" si="12"/>
        <v>20551.204819277107</v>
      </c>
      <c r="H271" s="210" t="str">
        <f t="shared" si="13"/>
        <v>07/08MANDIOCAGUARAPUAVA (f)</v>
      </c>
      <c r="I271" s="210" t="str">
        <f t="shared" si="14"/>
        <v>07/08MANDIOCA</v>
      </c>
      <c r="J271" s="211" t="b">
        <f>FALSE</f>
        <v>0</v>
      </c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</row>
    <row r="272" spans="1:64" ht="14.65" hidden="1" customHeight="1">
      <c r="A272" s="209" t="s">
        <v>180</v>
      </c>
      <c r="B272" s="209" t="s">
        <v>102</v>
      </c>
      <c r="C272" s="209" t="s">
        <v>140</v>
      </c>
      <c r="D272" s="202">
        <v>920</v>
      </c>
      <c r="E272" s="202">
        <v>0</v>
      </c>
      <c r="F272" s="202">
        <v>16563.5</v>
      </c>
      <c r="G272" s="202">
        <f t="shared" si="12"/>
        <v>18003.804347826088</v>
      </c>
      <c r="H272" s="210" t="str">
        <f t="shared" si="13"/>
        <v>07/08MANDIOCAIRATI (f)</v>
      </c>
      <c r="I272" s="210" t="str">
        <f t="shared" si="14"/>
        <v>07/08MANDIOCA</v>
      </c>
      <c r="J272" s="211" t="b">
        <f>FALSE</f>
        <v>0</v>
      </c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</row>
    <row r="273" spans="1:64" ht="14.65" hidden="1" customHeight="1">
      <c r="A273" s="209" t="s">
        <v>180</v>
      </c>
      <c r="B273" s="209" t="s">
        <v>102</v>
      </c>
      <c r="C273" s="209" t="s">
        <v>142</v>
      </c>
      <c r="D273" s="202">
        <v>2250</v>
      </c>
      <c r="E273" s="202">
        <v>0</v>
      </c>
      <c r="F273" s="202">
        <v>49390</v>
      </c>
      <c r="G273" s="202">
        <f t="shared" si="12"/>
        <v>21951.111111111109</v>
      </c>
      <c r="H273" s="210" t="str">
        <f t="shared" si="13"/>
        <v>07/08MANDIOCAIVAIPORÃ (c)</v>
      </c>
      <c r="I273" s="210" t="str">
        <f t="shared" si="14"/>
        <v>07/08MANDIOCA</v>
      </c>
      <c r="J273" s="211" t="b">
        <f>FALSE</f>
        <v>0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</row>
    <row r="274" spans="1:64" ht="14.65" hidden="1" customHeight="1">
      <c r="A274" s="209" t="s">
        <v>180</v>
      </c>
      <c r="B274" s="209" t="s">
        <v>102</v>
      </c>
      <c r="C274" s="209" t="s">
        <v>144</v>
      </c>
      <c r="D274" s="202">
        <v>1481</v>
      </c>
      <c r="E274" s="202">
        <v>0</v>
      </c>
      <c r="F274" s="202">
        <v>34695</v>
      </c>
      <c r="G274" s="202">
        <f t="shared" si="12"/>
        <v>23426.738690074275</v>
      </c>
      <c r="H274" s="210" t="str">
        <f t="shared" si="13"/>
        <v>07/08MANDIOCAJACAREZINHO (c)</v>
      </c>
      <c r="I274" s="210" t="str">
        <f t="shared" si="14"/>
        <v>07/08MANDIOCA</v>
      </c>
      <c r="J274" s="211" t="b">
        <f>FALSE</f>
        <v>0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</row>
    <row r="275" spans="1:64" ht="14.65" hidden="1" customHeight="1">
      <c r="A275" s="209" t="s">
        <v>180</v>
      </c>
      <c r="B275" s="209" t="s">
        <v>102</v>
      </c>
      <c r="C275" s="209" t="s">
        <v>146</v>
      </c>
      <c r="D275" s="202">
        <v>930</v>
      </c>
      <c r="E275" s="202">
        <v>0</v>
      </c>
      <c r="F275" s="202">
        <v>17385</v>
      </c>
      <c r="G275" s="202">
        <f t="shared" si="12"/>
        <v>18693.548387096776</v>
      </c>
      <c r="H275" s="210" t="str">
        <f t="shared" si="13"/>
        <v>07/08MANDIOCALARANJEIRAS DO SUL (f)</v>
      </c>
      <c r="I275" s="210" t="str">
        <f t="shared" si="14"/>
        <v>07/08MANDIOCA</v>
      </c>
      <c r="J275" s="211" t="b">
        <f>FALSE</f>
        <v>0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</row>
    <row r="276" spans="1:64" ht="14.65" hidden="1" customHeight="1">
      <c r="A276" s="209" t="s">
        <v>180</v>
      </c>
      <c r="B276" s="209" t="s">
        <v>102</v>
      </c>
      <c r="C276" s="209" t="s">
        <v>148</v>
      </c>
      <c r="D276" s="202">
        <v>915</v>
      </c>
      <c r="E276" s="202">
        <v>0</v>
      </c>
      <c r="F276" s="202">
        <v>19403</v>
      </c>
      <c r="G276" s="202">
        <f t="shared" si="12"/>
        <v>21205.464480874314</v>
      </c>
      <c r="H276" s="210" t="str">
        <f t="shared" si="13"/>
        <v>07/08MANDIOCALONDRINA (c)</v>
      </c>
      <c r="I276" s="210" t="str">
        <f t="shared" si="14"/>
        <v>07/08MANDIOCA</v>
      </c>
      <c r="J276" s="211" t="b">
        <f>FALSE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</row>
    <row r="277" spans="1:64" ht="14.65" hidden="1" customHeight="1">
      <c r="A277" s="209" t="s">
        <v>180</v>
      </c>
      <c r="B277" s="209" t="s">
        <v>102</v>
      </c>
      <c r="C277" s="209" t="s">
        <v>150</v>
      </c>
      <c r="D277" s="202">
        <v>6378</v>
      </c>
      <c r="E277" s="202">
        <v>0</v>
      </c>
      <c r="F277" s="202">
        <v>140306</v>
      </c>
      <c r="G277" s="202">
        <f t="shared" si="12"/>
        <v>21998.432110379428</v>
      </c>
      <c r="H277" s="210" t="str">
        <f t="shared" si="13"/>
        <v>07/08MANDIOCAMARINGÁ (c)</v>
      </c>
      <c r="I277" s="210" t="str">
        <f t="shared" si="14"/>
        <v>07/08MANDIOCA</v>
      </c>
      <c r="J277" s="211" t="b">
        <f>FALSE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</row>
    <row r="278" spans="1:64" ht="14.65" hidden="1" customHeight="1">
      <c r="A278" s="209" t="s">
        <v>180</v>
      </c>
      <c r="B278" s="209" t="s">
        <v>102</v>
      </c>
      <c r="C278" s="209" t="s">
        <v>152</v>
      </c>
      <c r="D278" s="202">
        <v>1225</v>
      </c>
      <c r="E278" s="202">
        <v>0</v>
      </c>
      <c r="F278" s="202">
        <v>18374.75</v>
      </c>
      <c r="G278" s="202">
        <f t="shared" si="12"/>
        <v>14999.795918367347</v>
      </c>
      <c r="H278" s="210" t="str">
        <f t="shared" si="13"/>
        <v>07/08MANDIOCAPARANAGUÁ (f)</v>
      </c>
      <c r="I278" s="210" t="str">
        <f t="shared" si="14"/>
        <v>07/08MANDIOCA</v>
      </c>
      <c r="J278" s="211" t="b">
        <f>FALSE</f>
        <v>0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</row>
    <row r="279" spans="1:64" ht="14.65" hidden="1" customHeight="1">
      <c r="A279" s="209" t="s">
        <v>180</v>
      </c>
      <c r="B279" s="209" t="s">
        <v>102</v>
      </c>
      <c r="C279" s="209" t="s">
        <v>154</v>
      </c>
      <c r="D279" s="202">
        <v>30818</v>
      </c>
      <c r="E279" s="202">
        <v>0</v>
      </c>
      <c r="F279" s="202">
        <v>772171.28</v>
      </c>
      <c r="G279" s="202">
        <f t="shared" si="12"/>
        <v>25055.853072879487</v>
      </c>
      <c r="H279" s="210" t="str">
        <f t="shared" si="13"/>
        <v>07/08MANDIOCAPARANAVAÍ (b)</v>
      </c>
      <c r="I279" s="210" t="str">
        <f t="shared" si="14"/>
        <v>07/08MANDIOCA</v>
      </c>
      <c r="J279" s="211" t="b">
        <f>FALSE</f>
        <v>0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</row>
    <row r="280" spans="1:64" ht="14.65" hidden="1" customHeight="1">
      <c r="A280" s="209" t="s">
        <v>180</v>
      </c>
      <c r="B280" s="209" t="s">
        <v>102</v>
      </c>
      <c r="C280" s="209" t="s">
        <v>155</v>
      </c>
      <c r="D280" s="202">
        <v>1774</v>
      </c>
      <c r="E280" s="202">
        <v>0</v>
      </c>
      <c r="F280" s="202">
        <v>35480</v>
      </c>
      <c r="G280" s="202">
        <f t="shared" si="12"/>
        <v>20000</v>
      </c>
      <c r="H280" s="210" t="str">
        <f t="shared" si="13"/>
        <v>07/08MANDIOCAPATO BRANCO (e)</v>
      </c>
      <c r="I280" s="210" t="str">
        <f t="shared" si="14"/>
        <v>07/08MANDIOCA</v>
      </c>
      <c r="J280" s="211" t="b">
        <f>FALSE</f>
        <v>0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</row>
    <row r="281" spans="1:64" ht="14.65" hidden="1" customHeight="1">
      <c r="A281" s="209" t="s">
        <v>180</v>
      </c>
      <c r="B281" s="209" t="s">
        <v>102</v>
      </c>
      <c r="C281" s="209" t="s">
        <v>157</v>
      </c>
      <c r="D281" s="202">
        <v>925</v>
      </c>
      <c r="E281" s="202">
        <v>0</v>
      </c>
      <c r="F281" s="202">
        <v>13935</v>
      </c>
      <c r="G281" s="202">
        <f t="shared" si="12"/>
        <v>15064.864864864865</v>
      </c>
      <c r="H281" s="210" t="str">
        <f t="shared" si="13"/>
        <v>07/08MANDIOCAPONTA GROSSA (f)</v>
      </c>
      <c r="I281" s="210" t="str">
        <f t="shared" si="14"/>
        <v>07/08MANDIOCA</v>
      </c>
      <c r="J281" s="211" t="b">
        <f>FALSE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</row>
    <row r="282" spans="1:64" ht="14.65" hidden="1" customHeight="1">
      <c r="A282" s="209" t="s">
        <v>180</v>
      </c>
      <c r="B282" s="209" t="s">
        <v>102</v>
      </c>
      <c r="C282" s="209" t="s">
        <v>158</v>
      </c>
      <c r="D282" s="202">
        <v>19995</v>
      </c>
      <c r="E282" s="202">
        <v>0</v>
      </c>
      <c r="F282" s="202">
        <v>563760</v>
      </c>
      <c r="G282" s="202">
        <f t="shared" si="12"/>
        <v>28195.048762190549</v>
      </c>
      <c r="H282" s="210" t="str">
        <f t="shared" si="13"/>
        <v>07/08MANDIOCATOLEDO (d)</v>
      </c>
      <c r="I282" s="210" t="str">
        <f t="shared" si="14"/>
        <v>07/08MANDIOCA</v>
      </c>
      <c r="J282" s="211" t="b">
        <f>FALSE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</row>
    <row r="283" spans="1:64" ht="14.65" hidden="1" customHeight="1">
      <c r="A283" s="209" t="s">
        <v>180</v>
      </c>
      <c r="B283" s="209" t="s">
        <v>102</v>
      </c>
      <c r="C283" s="209" t="s">
        <v>159</v>
      </c>
      <c r="D283" s="202">
        <v>29435</v>
      </c>
      <c r="E283" s="202">
        <v>0</v>
      </c>
      <c r="F283" s="202">
        <v>660346.26</v>
      </c>
      <c r="G283" s="202">
        <f t="shared" si="12"/>
        <v>22434.049940546967</v>
      </c>
      <c r="H283" s="210" t="str">
        <f t="shared" si="13"/>
        <v>07/08MANDIOCAUMUARAMA (b)</v>
      </c>
      <c r="I283" s="210" t="str">
        <f t="shared" si="14"/>
        <v>07/08MANDIOCA</v>
      </c>
      <c r="J283" s="211" t="b">
        <f>FALSE</f>
        <v>0</v>
      </c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</row>
    <row r="284" spans="1:64" ht="14.65" hidden="1" customHeight="1">
      <c r="A284" s="209" t="s">
        <v>180</v>
      </c>
      <c r="B284" s="209" t="s">
        <v>102</v>
      </c>
      <c r="C284" s="209" t="s">
        <v>160</v>
      </c>
      <c r="D284" s="202">
        <v>5000</v>
      </c>
      <c r="E284" s="202">
        <v>0</v>
      </c>
      <c r="F284" s="202">
        <v>90234</v>
      </c>
      <c r="G284" s="202">
        <f t="shared" si="12"/>
        <v>18046.8</v>
      </c>
      <c r="H284" s="210" t="str">
        <f t="shared" si="13"/>
        <v>07/08MANDIOCAUNIÃO DA VITÓRIA (f)</v>
      </c>
      <c r="I284" s="210" t="str">
        <f t="shared" si="14"/>
        <v>07/08MANDIOCA</v>
      </c>
      <c r="J284" s="211" t="b">
        <f>FALSE</f>
        <v>0</v>
      </c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</row>
    <row r="285" spans="1:64" ht="14.65" hidden="1" customHeight="1">
      <c r="A285" s="209" t="s">
        <v>180</v>
      </c>
      <c r="B285" s="213" t="s">
        <v>103</v>
      </c>
      <c r="C285" s="209" t="s">
        <v>126</v>
      </c>
      <c r="D285" s="202">
        <v>28100</v>
      </c>
      <c r="E285" s="202">
        <v>0</v>
      </c>
      <c r="F285" s="202">
        <v>226090</v>
      </c>
      <c r="G285" s="202">
        <f t="shared" si="12"/>
        <v>8045.9074733096077</v>
      </c>
      <c r="H285" s="210" t="str">
        <f t="shared" si="13"/>
        <v>07/08MILHO (1ª SAFRA)APUCARANA (c)</v>
      </c>
      <c r="I285" s="210" t="str">
        <f t="shared" si="14"/>
        <v>07/08MILHO (1ª SAFRA)</v>
      </c>
      <c r="J285" s="211" t="b">
        <f>FALSE</f>
        <v>0</v>
      </c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</row>
    <row r="286" spans="1:64" ht="14.65" hidden="1" customHeight="1">
      <c r="A286" s="209" t="s">
        <v>180</v>
      </c>
      <c r="B286" s="213" t="s">
        <v>103</v>
      </c>
      <c r="C286" s="209" t="s">
        <v>128</v>
      </c>
      <c r="D286" s="202">
        <v>55081.8</v>
      </c>
      <c r="E286" s="202">
        <v>0</v>
      </c>
      <c r="F286" s="202">
        <v>444461</v>
      </c>
      <c r="G286" s="202">
        <f t="shared" si="12"/>
        <v>8069.108126459193</v>
      </c>
      <c r="H286" s="210" t="str">
        <f t="shared" si="13"/>
        <v>07/08MILHO (1ª SAFRA)CAMPO MOURÃO (a)</v>
      </c>
      <c r="I286" s="210" t="str">
        <f t="shared" si="14"/>
        <v>07/08MILHO (1ª SAFRA)</v>
      </c>
      <c r="J286" s="211" t="b">
        <f>FALSE</f>
        <v>0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</row>
    <row r="287" spans="1:64" ht="14.65" hidden="1" customHeight="1">
      <c r="A287" s="209" t="s">
        <v>180</v>
      </c>
      <c r="B287" s="213" t="s">
        <v>103</v>
      </c>
      <c r="C287" s="209" t="s">
        <v>130</v>
      </c>
      <c r="D287" s="202">
        <v>76135</v>
      </c>
      <c r="E287" s="202">
        <v>250</v>
      </c>
      <c r="F287" s="202">
        <v>710163.95</v>
      </c>
      <c r="G287" s="202">
        <f t="shared" si="12"/>
        <v>9358.4232720564014</v>
      </c>
      <c r="H287" s="210" t="str">
        <f t="shared" si="13"/>
        <v>07/08MILHO (1ª SAFRA)CASCAVEL (d)</v>
      </c>
      <c r="I287" s="210" t="str">
        <f t="shared" si="14"/>
        <v>07/08MILHO (1ª SAFRA)</v>
      </c>
      <c r="J287" s="211" t="b">
        <f>FALSE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</row>
    <row r="288" spans="1:64" ht="14.65" hidden="1" customHeight="1">
      <c r="A288" s="209" t="s">
        <v>180</v>
      </c>
      <c r="B288" s="213" t="s">
        <v>103</v>
      </c>
      <c r="C288" s="209" t="s">
        <v>132</v>
      </c>
      <c r="D288" s="202">
        <v>53000</v>
      </c>
      <c r="E288" s="202">
        <v>0</v>
      </c>
      <c r="F288" s="202">
        <v>355100</v>
      </c>
      <c r="G288" s="202">
        <f t="shared" si="12"/>
        <v>6700</v>
      </c>
      <c r="H288" s="210" t="str">
        <f t="shared" si="13"/>
        <v>07/08MILHO (1ª SAFRA)CORNÉLIO PROCÓPIO (c)</v>
      </c>
      <c r="I288" s="210" t="str">
        <f t="shared" si="14"/>
        <v>07/08MILHO (1ª SAFRA)</v>
      </c>
      <c r="J288" s="211" t="b">
        <f>FALSE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</row>
    <row r="289" spans="1:64" ht="14.65" hidden="1" customHeight="1">
      <c r="A289" s="209" t="s">
        <v>180</v>
      </c>
      <c r="B289" s="213" t="s">
        <v>103</v>
      </c>
      <c r="C289" s="209" t="s">
        <v>134</v>
      </c>
      <c r="D289" s="202">
        <v>148590</v>
      </c>
      <c r="E289" s="202">
        <v>0</v>
      </c>
      <c r="F289" s="202">
        <v>957954.55</v>
      </c>
      <c r="G289" s="202">
        <f t="shared" si="12"/>
        <v>6446.9651389730134</v>
      </c>
      <c r="H289" s="210" t="str">
        <f t="shared" si="13"/>
        <v>07/08MILHO (1ª SAFRA)CURITIBA (f)</v>
      </c>
      <c r="I289" s="210" t="str">
        <f t="shared" si="14"/>
        <v>07/08MILHO (1ª SAFRA)</v>
      </c>
      <c r="J289" s="211" t="b">
        <f>FALSE</f>
        <v>0</v>
      </c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</row>
    <row r="290" spans="1:64" ht="14.65" hidden="1" customHeight="1">
      <c r="A290" s="209" t="s">
        <v>180</v>
      </c>
      <c r="B290" s="213" t="s">
        <v>103</v>
      </c>
      <c r="C290" s="209" t="s">
        <v>136</v>
      </c>
      <c r="D290" s="202">
        <v>143650</v>
      </c>
      <c r="E290" s="202">
        <v>0</v>
      </c>
      <c r="F290" s="202">
        <v>943820</v>
      </c>
      <c r="G290" s="202">
        <f t="shared" si="12"/>
        <v>6570.2749738948833</v>
      </c>
      <c r="H290" s="210" t="str">
        <f t="shared" si="13"/>
        <v>07/08MILHO (1ª SAFRA)FRANCISCO BELTRÃO (e)</v>
      </c>
      <c r="I290" s="210" t="str">
        <f t="shared" si="14"/>
        <v>07/08MILHO (1ª SAFRA)</v>
      </c>
      <c r="J290" s="211" t="b">
        <f>FALSE</f>
        <v>0</v>
      </c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</row>
    <row r="291" spans="1:64" ht="14.65" hidden="1" customHeight="1">
      <c r="A291" s="209" t="s">
        <v>180</v>
      </c>
      <c r="B291" s="213" t="s">
        <v>103</v>
      </c>
      <c r="C291" s="209" t="s">
        <v>138</v>
      </c>
      <c r="D291" s="202">
        <v>142650</v>
      </c>
      <c r="E291" s="202">
        <v>0</v>
      </c>
      <c r="F291" s="202">
        <v>845180</v>
      </c>
      <c r="G291" s="202">
        <f t="shared" si="12"/>
        <v>5924.851033999299</v>
      </c>
      <c r="H291" s="210" t="str">
        <f t="shared" si="13"/>
        <v>07/08MILHO (1ª SAFRA)GUARAPUAVA (f)</v>
      </c>
      <c r="I291" s="210" t="str">
        <f t="shared" si="14"/>
        <v>07/08MILHO (1ª SAFRA)</v>
      </c>
      <c r="J291" s="211" t="b">
        <f>FALSE</f>
        <v>0</v>
      </c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</row>
    <row r="292" spans="1:64" ht="14.65" hidden="1" customHeight="1">
      <c r="A292" s="209" t="s">
        <v>180</v>
      </c>
      <c r="B292" s="213" t="s">
        <v>103</v>
      </c>
      <c r="C292" s="209" t="s">
        <v>140</v>
      </c>
      <c r="D292" s="202">
        <v>84000</v>
      </c>
      <c r="E292" s="202">
        <v>0</v>
      </c>
      <c r="F292" s="202">
        <v>502471</v>
      </c>
      <c r="G292" s="202">
        <f t="shared" si="12"/>
        <v>5981.7976190476184</v>
      </c>
      <c r="H292" s="210" t="str">
        <f t="shared" si="13"/>
        <v>07/08MILHO (1ª SAFRA)IRATI (f)</v>
      </c>
      <c r="I292" s="210" t="str">
        <f t="shared" si="14"/>
        <v>07/08MILHO (1ª SAFRA)</v>
      </c>
      <c r="J292" s="211" t="b">
        <f>FALSE</f>
        <v>0</v>
      </c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</row>
    <row r="293" spans="1:64" ht="14.65" hidden="1" customHeight="1">
      <c r="A293" s="209" t="s">
        <v>180</v>
      </c>
      <c r="B293" s="213" t="s">
        <v>103</v>
      </c>
      <c r="C293" s="209" t="s">
        <v>142</v>
      </c>
      <c r="D293" s="202">
        <v>85000</v>
      </c>
      <c r="E293" s="202">
        <v>0</v>
      </c>
      <c r="F293" s="202">
        <v>590610</v>
      </c>
      <c r="G293" s="202">
        <f t="shared" si="12"/>
        <v>6948.3529411764712</v>
      </c>
      <c r="H293" s="210" t="str">
        <f t="shared" si="13"/>
        <v>07/08MILHO (1ª SAFRA)IVAIPORÃ (c)</v>
      </c>
      <c r="I293" s="210" t="str">
        <f t="shared" si="14"/>
        <v>07/08MILHO (1ª SAFRA)</v>
      </c>
      <c r="J293" s="211" t="b">
        <f>FALSE</f>
        <v>0</v>
      </c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</row>
    <row r="294" spans="1:64" ht="14.65" hidden="1" customHeight="1">
      <c r="A294" s="209" t="s">
        <v>180</v>
      </c>
      <c r="B294" s="213" t="s">
        <v>103</v>
      </c>
      <c r="C294" s="209" t="s">
        <v>144</v>
      </c>
      <c r="D294" s="202">
        <v>68620</v>
      </c>
      <c r="E294" s="202">
        <v>0</v>
      </c>
      <c r="F294" s="202">
        <v>410627.6</v>
      </c>
      <c r="G294" s="202">
        <f t="shared" si="12"/>
        <v>5984.0804430195276</v>
      </c>
      <c r="H294" s="210" t="str">
        <f t="shared" si="13"/>
        <v>07/08MILHO (1ª SAFRA)JACAREZINHO (c)</v>
      </c>
      <c r="I294" s="210" t="str">
        <f t="shared" si="14"/>
        <v>07/08MILHO (1ª SAFRA)</v>
      </c>
      <c r="J294" s="211" t="b">
        <f>FALSE</f>
        <v>0</v>
      </c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</row>
    <row r="295" spans="1:64" ht="14.65" hidden="1" customHeight="1">
      <c r="A295" s="209" t="s">
        <v>180</v>
      </c>
      <c r="B295" s="213" t="s">
        <v>103</v>
      </c>
      <c r="C295" s="209" t="s">
        <v>146</v>
      </c>
      <c r="D295" s="202">
        <v>65740</v>
      </c>
      <c r="E295" s="202">
        <v>0</v>
      </c>
      <c r="F295" s="202">
        <v>435705</v>
      </c>
      <c r="G295" s="202">
        <f t="shared" si="12"/>
        <v>6627.7000304228786</v>
      </c>
      <c r="H295" s="210" t="str">
        <f t="shared" si="13"/>
        <v>07/08MILHO (1ª SAFRA)LARANJEIRAS DO SUL (f)</v>
      </c>
      <c r="I295" s="210" t="str">
        <f t="shared" si="14"/>
        <v>07/08MILHO (1ª SAFRA)</v>
      </c>
      <c r="J295" s="211" t="b">
        <f>FALSE</f>
        <v>0</v>
      </c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</row>
    <row r="296" spans="1:64" ht="14.65" hidden="1" customHeight="1">
      <c r="A296" s="209" t="s">
        <v>180</v>
      </c>
      <c r="B296" s="213" t="s">
        <v>103</v>
      </c>
      <c r="C296" s="209" t="s">
        <v>148</v>
      </c>
      <c r="D296" s="202">
        <v>33120</v>
      </c>
      <c r="E296" s="202">
        <v>0</v>
      </c>
      <c r="F296" s="202">
        <v>238335.9</v>
      </c>
      <c r="G296" s="202">
        <f t="shared" si="12"/>
        <v>7196.132246376812</v>
      </c>
      <c r="H296" s="210" t="str">
        <f t="shared" si="13"/>
        <v>07/08MILHO (1ª SAFRA)LONDRINA (c)</v>
      </c>
      <c r="I296" s="210" t="str">
        <f t="shared" si="14"/>
        <v>07/08MILHO (1ª SAFRA)</v>
      </c>
      <c r="J296" s="211" t="b">
        <f>FALSE</f>
        <v>0</v>
      </c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</row>
    <row r="297" spans="1:64" ht="14.65" hidden="1" customHeight="1">
      <c r="A297" s="209" t="s">
        <v>180</v>
      </c>
      <c r="B297" s="213" t="s">
        <v>103</v>
      </c>
      <c r="C297" s="209" t="s">
        <v>150</v>
      </c>
      <c r="D297" s="202">
        <v>11963</v>
      </c>
      <c r="E297" s="202">
        <v>0</v>
      </c>
      <c r="F297" s="202">
        <v>80164.55</v>
      </c>
      <c r="G297" s="202">
        <f t="shared" si="12"/>
        <v>6701.0407088522952</v>
      </c>
      <c r="H297" s="210" t="str">
        <f t="shared" si="13"/>
        <v>07/08MILHO (1ª SAFRA)MARINGÁ (c)</v>
      </c>
      <c r="I297" s="210" t="str">
        <f t="shared" si="14"/>
        <v>07/08MILHO (1ª SAFRA)</v>
      </c>
      <c r="J297" s="211" t="b">
        <f>FALSE</f>
        <v>0</v>
      </c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</row>
    <row r="298" spans="1:64" ht="14.65" hidden="1" customHeight="1">
      <c r="A298" s="209" t="s">
        <v>180</v>
      </c>
      <c r="B298" s="213" t="s">
        <v>103</v>
      </c>
      <c r="C298" s="209" t="s">
        <v>152</v>
      </c>
      <c r="D298" s="202">
        <v>249</v>
      </c>
      <c r="E298" s="202">
        <v>10</v>
      </c>
      <c r="F298" s="202">
        <v>669.41</v>
      </c>
      <c r="G298" s="202">
        <f t="shared" si="12"/>
        <v>2800.8786610878656</v>
      </c>
      <c r="H298" s="210" t="str">
        <f t="shared" si="13"/>
        <v>07/08MILHO (1ª SAFRA)PARANAGUÁ (f)</v>
      </c>
      <c r="I298" s="210" t="str">
        <f t="shared" si="14"/>
        <v>07/08MILHO (1ª SAFRA)</v>
      </c>
      <c r="J298" s="211" t="b">
        <f>FALSE</f>
        <v>0</v>
      </c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</row>
    <row r="299" spans="1:64" ht="14.65" hidden="1" customHeight="1">
      <c r="A299" s="209" t="s">
        <v>180</v>
      </c>
      <c r="B299" s="213" t="s">
        <v>103</v>
      </c>
      <c r="C299" s="209" t="s">
        <v>154</v>
      </c>
      <c r="D299" s="202">
        <v>6004</v>
      </c>
      <c r="E299" s="202">
        <v>0</v>
      </c>
      <c r="F299" s="202">
        <v>18031.400000000001</v>
      </c>
      <c r="G299" s="202">
        <f t="shared" si="12"/>
        <v>3003.2311792138576</v>
      </c>
      <c r="H299" s="210" t="str">
        <f t="shared" si="13"/>
        <v>07/08MILHO (1ª SAFRA)PARANAVAÍ (b)</v>
      </c>
      <c r="I299" s="210" t="str">
        <f t="shared" si="14"/>
        <v>07/08MILHO (1ª SAFRA)</v>
      </c>
      <c r="J299" s="211" t="b">
        <f>FALSE</f>
        <v>0</v>
      </c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</row>
    <row r="300" spans="1:64" ht="14.65" hidden="1" customHeight="1">
      <c r="A300" s="209" t="s">
        <v>180</v>
      </c>
      <c r="B300" s="213" t="s">
        <v>103</v>
      </c>
      <c r="C300" s="209" t="s">
        <v>155</v>
      </c>
      <c r="D300" s="202">
        <v>76450</v>
      </c>
      <c r="E300" s="202">
        <v>0</v>
      </c>
      <c r="F300" s="202">
        <v>593495</v>
      </c>
      <c r="G300" s="202">
        <f t="shared" si="12"/>
        <v>7763.178548070634</v>
      </c>
      <c r="H300" s="210" t="str">
        <f t="shared" si="13"/>
        <v>07/08MILHO (1ª SAFRA)PATO BRANCO (e)</v>
      </c>
      <c r="I300" s="210" t="str">
        <f t="shared" si="14"/>
        <v>07/08MILHO (1ª SAFRA)</v>
      </c>
      <c r="J300" s="211" t="b">
        <f>FALSE</f>
        <v>0</v>
      </c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</row>
    <row r="301" spans="1:64" ht="14.65" hidden="1" customHeight="1">
      <c r="A301" s="209" t="s">
        <v>180</v>
      </c>
      <c r="B301" s="213" t="s">
        <v>103</v>
      </c>
      <c r="C301" s="209" t="s">
        <v>157</v>
      </c>
      <c r="D301" s="202">
        <v>201570</v>
      </c>
      <c r="E301" s="202">
        <v>10</v>
      </c>
      <c r="F301" s="202">
        <v>1639530</v>
      </c>
      <c r="G301" s="202">
        <f t="shared" si="12"/>
        <v>8134.2032149235965</v>
      </c>
      <c r="H301" s="210" t="str">
        <f t="shared" si="13"/>
        <v>07/08MILHO (1ª SAFRA)PONTA GROSSA (f)</v>
      </c>
      <c r="I301" s="210" t="str">
        <f t="shared" si="14"/>
        <v>07/08MILHO (1ª SAFRA)</v>
      </c>
      <c r="J301" s="211" t="b">
        <f>FALSE</f>
        <v>0</v>
      </c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</row>
    <row r="302" spans="1:64" ht="14.65" hidden="1" customHeight="1">
      <c r="A302" s="209" t="s">
        <v>180</v>
      </c>
      <c r="B302" s="213" t="s">
        <v>103</v>
      </c>
      <c r="C302" s="209" t="s">
        <v>158</v>
      </c>
      <c r="D302" s="202">
        <v>36600</v>
      </c>
      <c r="E302" s="202">
        <v>0</v>
      </c>
      <c r="F302" s="202">
        <v>291318</v>
      </c>
      <c r="G302" s="202">
        <f t="shared" si="12"/>
        <v>7959.5081967213118</v>
      </c>
      <c r="H302" s="210" t="str">
        <f t="shared" si="13"/>
        <v>07/08MILHO (1ª SAFRA)TOLEDO (d)</v>
      </c>
      <c r="I302" s="210" t="str">
        <f t="shared" si="14"/>
        <v>07/08MILHO (1ª SAFRA)</v>
      </c>
      <c r="J302" s="211" t="b">
        <f>FALSE</f>
        <v>0</v>
      </c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</row>
    <row r="303" spans="1:64" ht="14.65" hidden="1" customHeight="1">
      <c r="A303" s="209" t="s">
        <v>180</v>
      </c>
      <c r="B303" s="213" t="s">
        <v>103</v>
      </c>
      <c r="C303" s="209" t="s">
        <v>159</v>
      </c>
      <c r="D303" s="202">
        <v>10235</v>
      </c>
      <c r="E303" s="202">
        <v>0</v>
      </c>
      <c r="F303" s="202">
        <v>41157.5</v>
      </c>
      <c r="G303" s="202">
        <f t="shared" si="12"/>
        <v>4021.2506106497308</v>
      </c>
      <c r="H303" s="210" t="str">
        <f t="shared" si="13"/>
        <v>07/08MILHO (1ª SAFRA)UMUARAMA (b)</v>
      </c>
      <c r="I303" s="210" t="str">
        <f t="shared" si="14"/>
        <v>07/08MILHO (1ª SAFRA)</v>
      </c>
      <c r="J303" s="211" t="b">
        <f>FALSE</f>
        <v>0</v>
      </c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</row>
    <row r="304" spans="1:64" ht="14.65" hidden="1" customHeight="1">
      <c r="A304" s="209" t="s">
        <v>180</v>
      </c>
      <c r="B304" s="213" t="s">
        <v>103</v>
      </c>
      <c r="C304" s="209" t="s">
        <v>160</v>
      </c>
      <c r="D304" s="202">
        <v>55800</v>
      </c>
      <c r="E304" s="202">
        <v>0</v>
      </c>
      <c r="F304" s="202">
        <v>336820</v>
      </c>
      <c r="G304" s="202">
        <f t="shared" si="12"/>
        <v>6036.2007168458777</v>
      </c>
      <c r="H304" s="210" t="str">
        <f t="shared" si="13"/>
        <v>07/08MILHO (1ª SAFRA)UNIÃO DA VITÓRIA (f)</v>
      </c>
      <c r="I304" s="210" t="str">
        <f t="shared" si="14"/>
        <v>07/08MILHO (1ª SAFRA)</v>
      </c>
      <c r="J304" s="211" t="b">
        <f>FALSE</f>
        <v>0</v>
      </c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</row>
    <row r="305" spans="1:64" ht="14.65" hidden="1" customHeight="1">
      <c r="A305" s="209" t="s">
        <v>180</v>
      </c>
      <c r="B305" s="213" t="s">
        <v>104</v>
      </c>
      <c r="C305" s="209" t="s">
        <v>126</v>
      </c>
      <c r="D305" s="202">
        <v>14680</v>
      </c>
      <c r="E305" s="212">
        <v>900</v>
      </c>
      <c r="F305" s="202">
        <v>42055</v>
      </c>
      <c r="G305" s="202">
        <f t="shared" si="12"/>
        <v>3051.8867924528299</v>
      </c>
      <c r="H305" s="210" t="str">
        <f t="shared" si="13"/>
        <v>07/08MILHO (2ª SAFRA)APUCARANA (c)</v>
      </c>
      <c r="I305" s="210" t="str">
        <f t="shared" si="14"/>
        <v>07/08MILHO (2ª SAFRA)</v>
      </c>
      <c r="J305" s="211" t="b">
        <f>FALSE</f>
        <v>0</v>
      </c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</row>
    <row r="306" spans="1:64" ht="14.65" hidden="1" customHeight="1">
      <c r="A306" s="209" t="s">
        <v>180</v>
      </c>
      <c r="B306" s="213" t="s">
        <v>104</v>
      </c>
      <c r="C306" s="209" t="s">
        <v>128</v>
      </c>
      <c r="D306" s="202">
        <v>288473.3</v>
      </c>
      <c r="E306" s="212">
        <v>0</v>
      </c>
      <c r="F306" s="202">
        <v>1135789.05</v>
      </c>
      <c r="G306" s="202">
        <f t="shared" si="12"/>
        <v>3937.2415055396809</v>
      </c>
      <c r="H306" s="210" t="str">
        <f t="shared" si="13"/>
        <v>07/08MILHO (2ª SAFRA)CAMPO MOURÃO (a)</v>
      </c>
      <c r="I306" s="210" t="str">
        <f t="shared" si="14"/>
        <v>07/08MILHO (2ª SAFRA)</v>
      </c>
      <c r="J306" s="211" t="b">
        <f>FALSE</f>
        <v>0</v>
      </c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</row>
    <row r="307" spans="1:64" ht="14.65" hidden="1" customHeight="1">
      <c r="A307" s="209" t="s">
        <v>180</v>
      </c>
      <c r="B307" s="213" t="s">
        <v>104</v>
      </c>
      <c r="C307" s="209" t="s">
        <v>130</v>
      </c>
      <c r="D307" s="202">
        <v>221100</v>
      </c>
      <c r="E307" s="212">
        <v>30672</v>
      </c>
      <c r="F307" s="202">
        <v>664909.16</v>
      </c>
      <c r="G307" s="202">
        <f t="shared" si="12"/>
        <v>3491.6564790892098</v>
      </c>
      <c r="H307" s="210" t="str">
        <f t="shared" si="13"/>
        <v>07/08MILHO (2ª SAFRA)CASCAVEL (d)</v>
      </c>
      <c r="I307" s="210" t="str">
        <f t="shared" si="14"/>
        <v>07/08MILHO (2ª SAFRA)</v>
      </c>
      <c r="J307" s="211" t="b">
        <f>FALSE</f>
        <v>0</v>
      </c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</row>
    <row r="308" spans="1:64" ht="14.65" hidden="1" customHeight="1">
      <c r="A308" s="209" t="s">
        <v>180</v>
      </c>
      <c r="B308" s="213" t="s">
        <v>104</v>
      </c>
      <c r="C308" s="209" t="s">
        <v>132</v>
      </c>
      <c r="D308" s="202">
        <v>100000</v>
      </c>
      <c r="E308" s="212">
        <v>1900</v>
      </c>
      <c r="F308" s="202">
        <v>457231</v>
      </c>
      <c r="G308" s="202">
        <f t="shared" si="12"/>
        <v>4660.8664627930684</v>
      </c>
      <c r="H308" s="210" t="str">
        <f t="shared" si="13"/>
        <v>07/08MILHO (2ª SAFRA)CORNÉLIO PROCÓPIO (c)</v>
      </c>
      <c r="I308" s="210" t="str">
        <f t="shared" si="14"/>
        <v>07/08MILHO (2ª SAFRA)</v>
      </c>
      <c r="J308" s="211" t="b">
        <f>FALSE</f>
        <v>0</v>
      </c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</row>
    <row r="309" spans="1:64" ht="14.65" hidden="1" customHeight="1">
      <c r="A309" s="209" t="s">
        <v>180</v>
      </c>
      <c r="B309" s="213" t="s">
        <v>104</v>
      </c>
      <c r="C309" s="209" t="s">
        <v>136</v>
      </c>
      <c r="D309" s="202">
        <v>54700</v>
      </c>
      <c r="E309" s="212">
        <v>4910</v>
      </c>
      <c r="F309" s="202">
        <v>193920</v>
      </c>
      <c r="G309" s="202">
        <f t="shared" si="12"/>
        <v>3894.7579835308293</v>
      </c>
      <c r="H309" s="210" t="str">
        <f t="shared" si="13"/>
        <v>07/08MILHO (2ª SAFRA)FRANCISCO BELTRÃO (e)</v>
      </c>
      <c r="I309" s="210" t="str">
        <f t="shared" si="14"/>
        <v>07/08MILHO (2ª SAFRA)</v>
      </c>
      <c r="J309" s="211" t="b">
        <f>FALSE</f>
        <v>0</v>
      </c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</row>
    <row r="310" spans="1:64" ht="14.65" hidden="1" customHeight="1">
      <c r="A310" s="209" t="s">
        <v>180</v>
      </c>
      <c r="B310" s="213" t="s">
        <v>104</v>
      </c>
      <c r="C310" s="209" t="s">
        <v>138</v>
      </c>
      <c r="D310" s="202">
        <v>4610</v>
      </c>
      <c r="E310" s="212">
        <v>780</v>
      </c>
      <c r="F310" s="202">
        <v>9940</v>
      </c>
      <c r="G310" s="202">
        <f t="shared" si="12"/>
        <v>2595.3002610966055</v>
      </c>
      <c r="H310" s="210" t="str">
        <f t="shared" si="13"/>
        <v>07/08MILHO (2ª SAFRA)GUARAPUAVA (f)</v>
      </c>
      <c r="I310" s="210" t="str">
        <f t="shared" si="14"/>
        <v>07/08MILHO (2ª SAFRA)</v>
      </c>
      <c r="J310" s="211" t="b">
        <f>FALSE</f>
        <v>0</v>
      </c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</row>
    <row r="311" spans="1:64" ht="14.65" hidden="1" customHeight="1">
      <c r="A311" s="209" t="s">
        <v>180</v>
      </c>
      <c r="B311" s="213" t="s">
        <v>104</v>
      </c>
      <c r="C311" s="209" t="s">
        <v>140</v>
      </c>
      <c r="D311" s="202">
        <v>12000</v>
      </c>
      <c r="E311" s="212">
        <v>105</v>
      </c>
      <c r="F311" s="202">
        <v>39328.699999999997</v>
      </c>
      <c r="G311" s="202">
        <f t="shared" si="12"/>
        <v>3306.3219840269016</v>
      </c>
      <c r="H311" s="210" t="str">
        <f t="shared" si="13"/>
        <v>07/08MILHO (2ª SAFRA)IRATI (f)</v>
      </c>
      <c r="I311" s="210" t="str">
        <f t="shared" si="14"/>
        <v>07/08MILHO (2ª SAFRA)</v>
      </c>
      <c r="J311" s="211" t="b">
        <f>FALSE</f>
        <v>0</v>
      </c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</row>
    <row r="312" spans="1:64" ht="14.65" hidden="1" customHeight="1">
      <c r="A312" s="209" t="s">
        <v>180</v>
      </c>
      <c r="B312" s="213" t="s">
        <v>104</v>
      </c>
      <c r="C312" s="209" t="s">
        <v>142</v>
      </c>
      <c r="D312" s="202">
        <v>28030</v>
      </c>
      <c r="E312" s="212">
        <v>0</v>
      </c>
      <c r="F312" s="202">
        <v>97106.1</v>
      </c>
      <c r="G312" s="202">
        <f t="shared" si="12"/>
        <v>3464.3631823046735</v>
      </c>
      <c r="H312" s="210" t="str">
        <f t="shared" si="13"/>
        <v>07/08MILHO (2ª SAFRA)IVAIPORÃ (c)</v>
      </c>
      <c r="I312" s="210" t="str">
        <f t="shared" si="14"/>
        <v>07/08MILHO (2ª SAFRA)</v>
      </c>
      <c r="J312" s="211" t="b">
        <f>FALSE</f>
        <v>0</v>
      </c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</row>
    <row r="313" spans="1:64" ht="14.65" hidden="1" customHeight="1">
      <c r="A313" s="209" t="s">
        <v>180</v>
      </c>
      <c r="B313" s="213" t="s">
        <v>104</v>
      </c>
      <c r="C313" s="209" t="s">
        <v>144</v>
      </c>
      <c r="D313" s="202">
        <v>40700</v>
      </c>
      <c r="E313" s="212">
        <v>0</v>
      </c>
      <c r="F313" s="202">
        <v>175125</v>
      </c>
      <c r="G313" s="202">
        <f t="shared" si="12"/>
        <v>4302.8255528255531</v>
      </c>
      <c r="H313" s="210" t="str">
        <f t="shared" si="13"/>
        <v>07/08MILHO (2ª SAFRA)JACAREZINHO (c)</v>
      </c>
      <c r="I313" s="210" t="str">
        <f t="shared" si="14"/>
        <v>07/08MILHO (2ª SAFRA)</v>
      </c>
      <c r="J313" s="211" t="b">
        <f>FALSE</f>
        <v>0</v>
      </c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</row>
    <row r="314" spans="1:64" ht="14.65" hidden="1" customHeight="1">
      <c r="A314" s="209" t="s">
        <v>180</v>
      </c>
      <c r="B314" s="213" t="s">
        <v>104</v>
      </c>
      <c r="C314" s="209" t="s">
        <v>146</v>
      </c>
      <c r="D314" s="202">
        <v>6510</v>
      </c>
      <c r="E314" s="212">
        <v>1540</v>
      </c>
      <c r="F314" s="202">
        <v>15646</v>
      </c>
      <c r="G314" s="202">
        <f t="shared" si="12"/>
        <v>3148.088531187123</v>
      </c>
      <c r="H314" s="210" t="str">
        <f t="shared" si="13"/>
        <v>07/08MILHO (2ª SAFRA)LARANJEIRAS DO SUL (f)</v>
      </c>
      <c r="I314" s="210" t="str">
        <f t="shared" si="14"/>
        <v>07/08MILHO (2ª SAFRA)</v>
      </c>
      <c r="J314" s="211" t="b">
        <f>FALSE</f>
        <v>0</v>
      </c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</row>
    <row r="315" spans="1:64" ht="14.65" hidden="1" customHeight="1">
      <c r="A315" s="209" t="s">
        <v>180</v>
      </c>
      <c r="B315" s="213" t="s">
        <v>104</v>
      </c>
      <c r="C315" s="209" t="s">
        <v>148</v>
      </c>
      <c r="D315" s="202">
        <v>117805</v>
      </c>
      <c r="E315" s="212">
        <v>0</v>
      </c>
      <c r="F315" s="202">
        <v>501883.52</v>
      </c>
      <c r="G315" s="202">
        <f t="shared" si="12"/>
        <v>4260.2904800305587</v>
      </c>
      <c r="H315" s="210" t="str">
        <f t="shared" si="13"/>
        <v>07/08MILHO (2ª SAFRA)LONDRINA (c)</v>
      </c>
      <c r="I315" s="210" t="str">
        <f t="shared" si="14"/>
        <v>07/08MILHO (2ª SAFRA)</v>
      </c>
      <c r="J315" s="211" t="b">
        <f>FALSE</f>
        <v>0</v>
      </c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</row>
    <row r="316" spans="1:64" ht="14.65" hidden="1" customHeight="1">
      <c r="A316" s="209" t="s">
        <v>180</v>
      </c>
      <c r="B316" s="213" t="s">
        <v>104</v>
      </c>
      <c r="C316" s="209" t="s">
        <v>150</v>
      </c>
      <c r="D316" s="202">
        <v>189881</v>
      </c>
      <c r="E316" s="212">
        <v>1575</v>
      </c>
      <c r="F316" s="202">
        <v>740059.42</v>
      </c>
      <c r="G316" s="202">
        <f t="shared" si="12"/>
        <v>3930.0894289082662</v>
      </c>
      <c r="H316" s="210" t="str">
        <f t="shared" si="13"/>
        <v>07/08MILHO (2ª SAFRA)MARINGÁ (c)</v>
      </c>
      <c r="I316" s="210" t="str">
        <f t="shared" si="14"/>
        <v>07/08MILHO (2ª SAFRA)</v>
      </c>
      <c r="J316" s="211" t="b">
        <f>FALSE</f>
        <v>0</v>
      </c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</row>
    <row r="317" spans="1:64" ht="14.65" hidden="1" customHeight="1">
      <c r="A317" s="209" t="s">
        <v>180</v>
      </c>
      <c r="B317" s="213" t="s">
        <v>104</v>
      </c>
      <c r="C317" s="209" t="s">
        <v>154</v>
      </c>
      <c r="D317" s="202">
        <v>20118</v>
      </c>
      <c r="E317" s="212">
        <v>0</v>
      </c>
      <c r="F317" s="202">
        <v>84170.76</v>
      </c>
      <c r="G317" s="202">
        <f t="shared" si="12"/>
        <v>4183.8532657321803</v>
      </c>
      <c r="H317" s="210" t="str">
        <f t="shared" si="13"/>
        <v>07/08MILHO (2ª SAFRA)PARANAVAÍ (b)</v>
      </c>
      <c r="I317" s="210" t="str">
        <f t="shared" si="14"/>
        <v>07/08MILHO (2ª SAFRA)</v>
      </c>
      <c r="J317" s="211" t="b">
        <f>FALSE</f>
        <v>0</v>
      </c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</row>
    <row r="318" spans="1:64" ht="14.65" hidden="1" customHeight="1">
      <c r="A318" s="209" t="s">
        <v>180</v>
      </c>
      <c r="B318" s="213" t="s">
        <v>104</v>
      </c>
      <c r="C318" s="209" t="s">
        <v>155</v>
      </c>
      <c r="D318" s="202">
        <v>1920</v>
      </c>
      <c r="E318" s="212">
        <v>0</v>
      </c>
      <c r="F318" s="202">
        <v>7420</v>
      </c>
      <c r="G318" s="202">
        <f t="shared" si="12"/>
        <v>3864.5833333333335</v>
      </c>
      <c r="H318" s="210" t="str">
        <f t="shared" si="13"/>
        <v>07/08MILHO (2ª SAFRA)PATO BRANCO (e)</v>
      </c>
      <c r="I318" s="210" t="str">
        <f t="shared" si="14"/>
        <v>07/08MILHO (2ª SAFRA)</v>
      </c>
      <c r="J318" s="211" t="b">
        <f>FALSE</f>
        <v>0</v>
      </c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</row>
    <row r="319" spans="1:64" ht="14.65" hidden="1" customHeight="1">
      <c r="A319" s="209" t="s">
        <v>180</v>
      </c>
      <c r="B319" s="213" t="s">
        <v>104</v>
      </c>
      <c r="C319" s="209" t="s">
        <v>157</v>
      </c>
      <c r="D319" s="202">
        <v>25650</v>
      </c>
      <c r="E319" s="212">
        <v>500</v>
      </c>
      <c r="F319" s="202">
        <v>87050</v>
      </c>
      <c r="G319" s="202">
        <f t="shared" si="12"/>
        <v>3461.2326043737576</v>
      </c>
      <c r="H319" s="210" t="str">
        <f t="shared" si="13"/>
        <v>07/08MILHO (2ª SAFRA)PONTA GROSSA (f)</v>
      </c>
      <c r="I319" s="210" t="str">
        <f t="shared" si="14"/>
        <v>07/08MILHO (2ª SAFRA)</v>
      </c>
      <c r="J319" s="211" t="b">
        <f>FALSE</f>
        <v>0</v>
      </c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</row>
    <row r="320" spans="1:64" ht="14.65" hidden="1" customHeight="1">
      <c r="A320" s="209" t="s">
        <v>180</v>
      </c>
      <c r="B320" s="213" t="s">
        <v>104</v>
      </c>
      <c r="C320" s="209" t="s">
        <v>158</v>
      </c>
      <c r="D320" s="202">
        <v>340710</v>
      </c>
      <c r="E320" s="212">
        <v>5150</v>
      </c>
      <c r="F320" s="202">
        <v>1229332</v>
      </c>
      <c r="G320" s="202">
        <f t="shared" si="12"/>
        <v>3663.5236619382522</v>
      </c>
      <c r="H320" s="210" t="str">
        <f t="shared" si="13"/>
        <v>07/08MILHO (2ª SAFRA)TOLEDO (d)</v>
      </c>
      <c r="I320" s="210" t="str">
        <f t="shared" si="14"/>
        <v>07/08MILHO (2ª SAFRA)</v>
      </c>
      <c r="J320" s="211" t="b">
        <f>FALSE</f>
        <v>0</v>
      </c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</row>
    <row r="321" spans="1:64" ht="14.65" hidden="1" customHeight="1">
      <c r="A321" s="209" t="s">
        <v>180</v>
      </c>
      <c r="B321" s="213" t="s">
        <v>104</v>
      </c>
      <c r="C321" s="209" t="s">
        <v>159</v>
      </c>
      <c r="D321" s="202">
        <v>119230</v>
      </c>
      <c r="E321" s="212">
        <v>786</v>
      </c>
      <c r="F321" s="202">
        <v>452231.6</v>
      </c>
      <c r="G321" s="202">
        <f t="shared" si="12"/>
        <v>3818.1047583668233</v>
      </c>
      <c r="H321" s="210" t="str">
        <f t="shared" si="13"/>
        <v>07/08MILHO (2ª SAFRA)UMUARAMA (b)</v>
      </c>
      <c r="I321" s="210" t="str">
        <f t="shared" si="14"/>
        <v>07/08MILHO (2ª SAFRA)</v>
      </c>
      <c r="J321" s="211" t="b">
        <f>FALSE</f>
        <v>0</v>
      </c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</row>
    <row r="322" spans="1:64" ht="14.65" hidden="1" customHeight="1">
      <c r="A322" s="209" t="s">
        <v>180</v>
      </c>
      <c r="B322" s="213" t="s">
        <v>104</v>
      </c>
      <c r="C322" s="209" t="s">
        <v>160</v>
      </c>
      <c r="D322" s="202">
        <v>3600</v>
      </c>
      <c r="E322" s="212">
        <v>0</v>
      </c>
      <c r="F322" s="202">
        <v>7695</v>
      </c>
      <c r="G322" s="202">
        <f t="shared" ref="G322:G385" si="15">F322/(D322-E322)*1000</f>
        <v>2137.5</v>
      </c>
      <c r="H322" s="210" t="str">
        <f t="shared" ref="H322:H385" si="16">A322&amp;B322&amp;C322</f>
        <v>07/08MILHO (2ª SAFRA)UNIÃO DA VITÓRIA (f)</v>
      </c>
      <c r="I322" s="210" t="str">
        <f t="shared" ref="I322:I385" si="17">A322&amp;B322</f>
        <v>07/08MILHO (2ª SAFRA)</v>
      </c>
      <c r="J322" s="211" t="b">
        <f>FALSE</f>
        <v>0</v>
      </c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</row>
    <row r="323" spans="1:64" ht="14.65" hidden="1" customHeight="1">
      <c r="A323" s="209" t="s">
        <v>180</v>
      </c>
      <c r="B323" s="209" t="s">
        <v>105</v>
      </c>
      <c r="C323" s="209" t="s">
        <v>126</v>
      </c>
      <c r="D323" s="202">
        <v>335.9</v>
      </c>
      <c r="E323" s="202">
        <v>0</v>
      </c>
      <c r="F323" s="202">
        <v>139.65</v>
      </c>
      <c r="G323" s="202">
        <f t="shared" si="15"/>
        <v>415.7487347424829</v>
      </c>
      <c r="H323" s="210" t="str">
        <f t="shared" si="16"/>
        <v>07/08SERICICULTURAAPUCARANA (c)</v>
      </c>
      <c r="I323" s="210" t="str">
        <f t="shared" si="17"/>
        <v>07/08SERICICULTURA</v>
      </c>
      <c r="J323" s="211" t="b">
        <f>FALSE</f>
        <v>0</v>
      </c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:64" ht="14.65" hidden="1" customHeight="1">
      <c r="A324" s="209" t="s">
        <v>180</v>
      </c>
      <c r="B324" s="209" t="s">
        <v>105</v>
      </c>
      <c r="C324" s="209" t="s">
        <v>128</v>
      </c>
      <c r="D324" s="202">
        <v>982.66</v>
      </c>
      <c r="E324" s="202">
        <v>0</v>
      </c>
      <c r="F324" s="202">
        <v>397.8</v>
      </c>
      <c r="G324" s="202">
        <f t="shared" si="15"/>
        <v>404.81957136751265</v>
      </c>
      <c r="H324" s="210" t="str">
        <f t="shared" si="16"/>
        <v>07/08SERICICULTURACAMPO MOURÃO (a)</v>
      </c>
      <c r="I324" s="210" t="str">
        <f t="shared" si="17"/>
        <v>07/08SERICICULTURA</v>
      </c>
      <c r="J324" s="211" t="b">
        <f>FALSE</f>
        <v>0</v>
      </c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:64" ht="14.65" hidden="1" customHeight="1">
      <c r="A325" s="209" t="s">
        <v>180</v>
      </c>
      <c r="B325" s="209" t="s">
        <v>105</v>
      </c>
      <c r="C325" s="209" t="s">
        <v>130</v>
      </c>
      <c r="D325" s="202">
        <v>756.47</v>
      </c>
      <c r="E325" s="202">
        <v>0</v>
      </c>
      <c r="F325" s="202">
        <v>354.89</v>
      </c>
      <c r="G325" s="202">
        <f t="shared" si="15"/>
        <v>469.13955609607785</v>
      </c>
      <c r="H325" s="210" t="str">
        <f t="shared" si="16"/>
        <v>07/08SERICICULTURACASCAVEL (d)</v>
      </c>
      <c r="I325" s="210" t="str">
        <f t="shared" si="17"/>
        <v>07/08SERICICULTURA</v>
      </c>
      <c r="J325" s="211" t="b">
        <f>FALSE</f>
        <v>0</v>
      </c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:64" ht="14.65" hidden="1" customHeight="1">
      <c r="A326" s="209" t="s">
        <v>180</v>
      </c>
      <c r="B326" s="209" t="s">
        <v>105</v>
      </c>
      <c r="C326" s="209" t="s">
        <v>132</v>
      </c>
      <c r="D326" s="202">
        <v>447</v>
      </c>
      <c r="E326" s="202">
        <v>0</v>
      </c>
      <c r="F326" s="202">
        <v>107.37</v>
      </c>
      <c r="G326" s="202">
        <f t="shared" si="15"/>
        <v>240.20134228187919</v>
      </c>
      <c r="H326" s="210" t="str">
        <f t="shared" si="16"/>
        <v>07/08SERICICULTURACORNÉLIO PROCÓPIO (c)</v>
      </c>
      <c r="I326" s="210" t="str">
        <f t="shared" si="17"/>
        <v>07/08SERICICULTURA</v>
      </c>
      <c r="J326" s="211" t="b">
        <f>FALSE</f>
        <v>0</v>
      </c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:64" ht="14.65" hidden="1" customHeight="1">
      <c r="A327" s="209" t="s">
        <v>180</v>
      </c>
      <c r="B327" s="209" t="s">
        <v>105</v>
      </c>
      <c r="C327" s="209" t="s">
        <v>136</v>
      </c>
      <c r="D327" s="202">
        <v>283.22000000000003</v>
      </c>
      <c r="E327" s="202">
        <v>0</v>
      </c>
      <c r="F327" s="202">
        <v>104.78</v>
      </c>
      <c r="G327" s="202">
        <f t="shared" si="15"/>
        <v>369.95974860532442</v>
      </c>
      <c r="H327" s="210" t="str">
        <f t="shared" si="16"/>
        <v>07/08SERICICULTURAFRANCISCO BELTRÃO (e)</v>
      </c>
      <c r="I327" s="210" t="str">
        <f t="shared" si="17"/>
        <v>07/08SERICICULTURA</v>
      </c>
      <c r="J327" s="211" t="b">
        <f>FALSE</f>
        <v>0</v>
      </c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:64" ht="14.65" hidden="1" customHeight="1">
      <c r="A328" s="209" t="s">
        <v>180</v>
      </c>
      <c r="B328" s="209" t="s">
        <v>105</v>
      </c>
      <c r="C328" s="209" t="s">
        <v>138</v>
      </c>
      <c r="D328" s="202">
        <v>304</v>
      </c>
      <c r="E328" s="202">
        <v>0</v>
      </c>
      <c r="F328" s="202">
        <v>108.39</v>
      </c>
      <c r="G328" s="202">
        <f t="shared" si="15"/>
        <v>356.54605263157896</v>
      </c>
      <c r="H328" s="210" t="str">
        <f t="shared" si="16"/>
        <v>07/08SERICICULTURAGUARAPUAVA (f)</v>
      </c>
      <c r="I328" s="210" t="str">
        <f t="shared" si="17"/>
        <v>07/08SERICICULTURA</v>
      </c>
      <c r="J328" s="211" t="b">
        <f>FALSE</f>
        <v>0</v>
      </c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:64" ht="14.65" hidden="1" customHeight="1">
      <c r="A329" s="209" t="s">
        <v>180</v>
      </c>
      <c r="B329" s="209" t="s">
        <v>105</v>
      </c>
      <c r="C329" s="209" t="s">
        <v>142</v>
      </c>
      <c r="D329" s="202">
        <v>1600</v>
      </c>
      <c r="E329" s="202">
        <v>0</v>
      </c>
      <c r="F329" s="202">
        <v>687.45</v>
      </c>
      <c r="G329" s="202">
        <f t="shared" si="15"/>
        <v>429.65625</v>
      </c>
      <c r="H329" s="210" t="str">
        <f t="shared" si="16"/>
        <v>07/08SERICICULTURAIVAIPORÃ (c)</v>
      </c>
      <c r="I329" s="210" t="str">
        <f t="shared" si="17"/>
        <v>07/08SERICICULTURA</v>
      </c>
      <c r="J329" s="211" t="b">
        <f>FALSE</f>
        <v>0</v>
      </c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:64" ht="14.65" hidden="1" customHeight="1">
      <c r="A330" s="209" t="s">
        <v>180</v>
      </c>
      <c r="B330" s="209" t="s">
        <v>105</v>
      </c>
      <c r="C330" s="209" t="s">
        <v>144</v>
      </c>
      <c r="D330" s="202">
        <v>960</v>
      </c>
      <c r="E330" s="202">
        <v>0</v>
      </c>
      <c r="F330" s="202">
        <v>343.03</v>
      </c>
      <c r="G330" s="202">
        <f t="shared" si="15"/>
        <v>357.32291666666663</v>
      </c>
      <c r="H330" s="210" t="str">
        <f t="shared" si="16"/>
        <v>07/08SERICICULTURAJACAREZINHO (c)</v>
      </c>
      <c r="I330" s="210" t="str">
        <f t="shared" si="17"/>
        <v>07/08SERICICULTURA</v>
      </c>
      <c r="J330" s="211" t="b">
        <f>FALSE</f>
        <v>0</v>
      </c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:64" ht="14.65" hidden="1" customHeight="1">
      <c r="A331" s="209" t="s">
        <v>180</v>
      </c>
      <c r="B331" s="209" t="s">
        <v>105</v>
      </c>
      <c r="C331" s="209" t="s">
        <v>146</v>
      </c>
      <c r="D331" s="202">
        <v>406</v>
      </c>
      <c r="E331" s="202">
        <v>0</v>
      </c>
      <c r="F331" s="202">
        <v>187.44</v>
      </c>
      <c r="G331" s="202">
        <f t="shared" si="15"/>
        <v>461.67487684729065</v>
      </c>
      <c r="H331" s="210" t="str">
        <f t="shared" si="16"/>
        <v>07/08SERICICULTURALARANJEIRAS DO SUL (f)</v>
      </c>
      <c r="I331" s="210" t="str">
        <f t="shared" si="17"/>
        <v>07/08SERICICULTURA</v>
      </c>
      <c r="J331" s="211" t="b">
        <f>FALSE</f>
        <v>0</v>
      </c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2" spans="1:64" ht="14.65" hidden="1" customHeight="1">
      <c r="A332" s="209" t="s">
        <v>180</v>
      </c>
      <c r="B332" s="209" t="s">
        <v>105</v>
      </c>
      <c r="C332" s="209" t="s">
        <v>148</v>
      </c>
      <c r="D332" s="202">
        <v>404.47</v>
      </c>
      <c r="E332" s="202">
        <v>0</v>
      </c>
      <c r="F332" s="202">
        <v>174.24</v>
      </c>
      <c r="G332" s="202">
        <f t="shared" si="15"/>
        <v>430.78596682077779</v>
      </c>
      <c r="H332" s="210" t="str">
        <f t="shared" si="16"/>
        <v>07/08SERICICULTURALONDRINA (c)</v>
      </c>
      <c r="I332" s="210" t="str">
        <f t="shared" si="17"/>
        <v>07/08SERICICULTURA</v>
      </c>
      <c r="J332" s="211" t="b">
        <f>FALSE</f>
        <v>0</v>
      </c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</row>
    <row r="333" spans="1:64" ht="14.65" hidden="1" customHeight="1">
      <c r="A333" s="209" t="s">
        <v>180</v>
      </c>
      <c r="B333" s="209" t="s">
        <v>105</v>
      </c>
      <c r="C333" s="209" t="s">
        <v>150</v>
      </c>
      <c r="D333" s="202">
        <v>3114</v>
      </c>
      <c r="E333" s="202">
        <v>0</v>
      </c>
      <c r="F333" s="202">
        <v>1223.8900000000001</v>
      </c>
      <c r="G333" s="202">
        <f t="shared" si="15"/>
        <v>393.02825947334617</v>
      </c>
      <c r="H333" s="210" t="str">
        <f t="shared" si="16"/>
        <v>07/08SERICICULTURAMARINGÁ (c)</v>
      </c>
      <c r="I333" s="210" t="str">
        <f t="shared" si="17"/>
        <v>07/08SERICICULTURA</v>
      </c>
      <c r="J333" s="211" t="b">
        <f>FALSE</f>
        <v>0</v>
      </c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</row>
    <row r="334" spans="1:64" ht="14.65" hidden="1" customHeight="1">
      <c r="A334" s="209" t="s">
        <v>180</v>
      </c>
      <c r="B334" s="209" t="s">
        <v>105</v>
      </c>
      <c r="C334" s="209" t="s">
        <v>154</v>
      </c>
      <c r="D334" s="202">
        <v>2091.6999999999998</v>
      </c>
      <c r="E334" s="202">
        <v>0</v>
      </c>
      <c r="F334" s="202">
        <v>716.12</v>
      </c>
      <c r="G334" s="202">
        <f t="shared" si="15"/>
        <v>342.36267151121103</v>
      </c>
      <c r="H334" s="210" t="str">
        <f t="shared" si="16"/>
        <v>07/08SERICICULTURAPARANAVAÍ (b)</v>
      </c>
      <c r="I334" s="210" t="str">
        <f t="shared" si="17"/>
        <v>07/08SERICICULTURA</v>
      </c>
      <c r="J334" s="211" t="b">
        <f>FALSE</f>
        <v>0</v>
      </c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</row>
    <row r="335" spans="1:64" ht="14.65" hidden="1" customHeight="1">
      <c r="A335" s="209" t="s">
        <v>180</v>
      </c>
      <c r="B335" s="209" t="s">
        <v>105</v>
      </c>
      <c r="C335" s="209" t="s">
        <v>155</v>
      </c>
      <c r="D335" s="202">
        <v>10.7</v>
      </c>
      <c r="E335" s="202">
        <v>0</v>
      </c>
      <c r="F335" s="202">
        <v>3.62</v>
      </c>
      <c r="G335" s="202">
        <f t="shared" si="15"/>
        <v>338.31775700934588</v>
      </c>
      <c r="H335" s="210" t="str">
        <f t="shared" si="16"/>
        <v>07/08SERICICULTURAPATO BRANCO (e)</v>
      </c>
      <c r="I335" s="210" t="str">
        <f t="shared" si="17"/>
        <v>07/08SERICICULTURA</v>
      </c>
      <c r="J335" s="211" t="b">
        <f>FALSE</f>
        <v>0</v>
      </c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</row>
    <row r="336" spans="1:64" ht="14.65" hidden="1" customHeight="1">
      <c r="A336" s="209" t="s">
        <v>180</v>
      </c>
      <c r="B336" s="209" t="s">
        <v>105</v>
      </c>
      <c r="C336" s="209" t="s">
        <v>157</v>
      </c>
      <c r="D336" s="202">
        <v>65.11</v>
      </c>
      <c r="E336" s="202">
        <v>0</v>
      </c>
      <c r="F336" s="202">
        <v>43.05</v>
      </c>
      <c r="G336" s="202">
        <f t="shared" si="15"/>
        <v>661.1887574873291</v>
      </c>
      <c r="H336" s="210" t="str">
        <f t="shared" si="16"/>
        <v>07/08SERICICULTURAPONTA GROSSA (f)</v>
      </c>
      <c r="I336" s="210" t="str">
        <f t="shared" si="17"/>
        <v>07/08SERICICULTURA</v>
      </c>
      <c r="J336" s="211" t="b">
        <f>FALSE</f>
        <v>0</v>
      </c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</row>
    <row r="337" spans="1:64" ht="14.65" hidden="1" customHeight="1">
      <c r="A337" s="209" t="s">
        <v>180</v>
      </c>
      <c r="B337" s="209" t="s">
        <v>105</v>
      </c>
      <c r="C337" s="209" t="s">
        <v>158</v>
      </c>
      <c r="D337" s="202">
        <v>89.58</v>
      </c>
      <c r="E337" s="202">
        <v>0</v>
      </c>
      <c r="F337" s="202">
        <v>34.39</v>
      </c>
      <c r="G337" s="202">
        <f t="shared" si="15"/>
        <v>383.90265684304529</v>
      </c>
      <c r="H337" s="210" t="str">
        <f t="shared" si="16"/>
        <v>07/08SERICICULTURATOLEDO (d)</v>
      </c>
      <c r="I337" s="210" t="str">
        <f t="shared" si="17"/>
        <v>07/08SERICICULTURA</v>
      </c>
      <c r="J337" s="211" t="b">
        <f>FALSE</f>
        <v>0</v>
      </c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</row>
    <row r="338" spans="1:64" ht="14.65" hidden="1" customHeight="1">
      <c r="A338" s="209" t="s">
        <v>180</v>
      </c>
      <c r="B338" s="209" t="s">
        <v>105</v>
      </c>
      <c r="C338" s="209" t="s">
        <v>159</v>
      </c>
      <c r="D338" s="202">
        <v>2623.38</v>
      </c>
      <c r="E338" s="202">
        <v>0</v>
      </c>
      <c r="F338" s="202">
        <v>1151.83</v>
      </c>
      <c r="G338" s="202">
        <f t="shared" si="15"/>
        <v>439.06334576004997</v>
      </c>
      <c r="H338" s="210" t="str">
        <f t="shared" si="16"/>
        <v>07/08SERICICULTURAUMUARAMA (b)</v>
      </c>
      <c r="I338" s="210" t="str">
        <f t="shared" si="17"/>
        <v>07/08SERICICULTURA</v>
      </c>
      <c r="J338" s="211" t="b">
        <f>FALSE</f>
        <v>0</v>
      </c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39" spans="1:64" ht="14.65" hidden="1" customHeight="1">
      <c r="A339" s="209" t="s">
        <v>180</v>
      </c>
      <c r="B339" s="213" t="s">
        <v>106</v>
      </c>
      <c r="C339" s="209" t="s">
        <v>126</v>
      </c>
      <c r="D339" s="202">
        <v>89500</v>
      </c>
      <c r="E339" s="202">
        <v>0</v>
      </c>
      <c r="F339" s="202">
        <v>280186</v>
      </c>
      <c r="G339" s="202">
        <f t="shared" si="15"/>
        <v>3130.5698324022346</v>
      </c>
      <c r="H339" s="210" t="str">
        <f t="shared" si="16"/>
        <v>07/08SOJA (1ª SAFRA)APUCARANA (c)</v>
      </c>
      <c r="I339" s="210" t="str">
        <f t="shared" si="17"/>
        <v>07/08SOJA (1ª SAFRA)</v>
      </c>
      <c r="J339" s="211" t="b">
        <f>FALSE</f>
        <v>0</v>
      </c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</row>
    <row r="340" spans="1:64" ht="14.65" hidden="1" customHeight="1">
      <c r="A340" s="209" t="s">
        <v>180</v>
      </c>
      <c r="B340" s="213" t="s">
        <v>106</v>
      </c>
      <c r="C340" s="209" t="s">
        <v>128</v>
      </c>
      <c r="D340" s="202">
        <v>553523.69999999995</v>
      </c>
      <c r="E340" s="202">
        <v>0</v>
      </c>
      <c r="F340" s="202">
        <v>1708799.58</v>
      </c>
      <c r="G340" s="202">
        <f t="shared" si="15"/>
        <v>3087.1299277700309</v>
      </c>
      <c r="H340" s="210" t="str">
        <f t="shared" si="16"/>
        <v>07/08SOJA (1ª SAFRA)CAMPO MOURÃO (a)</v>
      </c>
      <c r="I340" s="210" t="str">
        <f t="shared" si="17"/>
        <v>07/08SOJA (1ª SAFRA)</v>
      </c>
      <c r="J340" s="211" t="b">
        <f>FALSE</f>
        <v>0</v>
      </c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:64" ht="14.65" hidden="1" customHeight="1">
      <c r="A341" s="209" t="s">
        <v>180</v>
      </c>
      <c r="B341" s="213" t="s">
        <v>106</v>
      </c>
      <c r="C341" s="209" t="s">
        <v>130</v>
      </c>
      <c r="D341" s="202">
        <v>449845</v>
      </c>
      <c r="E341" s="202">
        <v>0</v>
      </c>
      <c r="F341" s="202">
        <v>1512663.33</v>
      </c>
      <c r="G341" s="202">
        <f t="shared" si="15"/>
        <v>3362.6323066834134</v>
      </c>
      <c r="H341" s="210" t="str">
        <f t="shared" si="16"/>
        <v>07/08SOJA (1ª SAFRA)CASCAVEL (d)</v>
      </c>
      <c r="I341" s="210" t="str">
        <f t="shared" si="17"/>
        <v>07/08SOJA (1ª SAFRA)</v>
      </c>
      <c r="J341" s="211" t="b">
        <f>FALSE</f>
        <v>0</v>
      </c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:64" ht="14.65" hidden="1" customHeight="1">
      <c r="A342" s="209" t="s">
        <v>180</v>
      </c>
      <c r="B342" s="213" t="s">
        <v>106</v>
      </c>
      <c r="C342" s="209" t="s">
        <v>132</v>
      </c>
      <c r="D342" s="202">
        <v>257000</v>
      </c>
      <c r="E342" s="202">
        <v>0</v>
      </c>
      <c r="F342" s="202">
        <v>740523.5</v>
      </c>
      <c r="G342" s="202">
        <f t="shared" si="15"/>
        <v>2881.4143968871595</v>
      </c>
      <c r="H342" s="210" t="str">
        <f t="shared" si="16"/>
        <v>07/08SOJA (1ª SAFRA)CORNÉLIO PROCÓPIO (c)</v>
      </c>
      <c r="I342" s="210" t="str">
        <f t="shared" si="17"/>
        <v>07/08SOJA (1ª SAFRA)</v>
      </c>
      <c r="J342" s="211" t="b">
        <f>FALSE</f>
        <v>0</v>
      </c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:64" ht="14.65" hidden="1" customHeight="1">
      <c r="A343" s="209" t="s">
        <v>180</v>
      </c>
      <c r="B343" s="213" t="s">
        <v>106</v>
      </c>
      <c r="C343" s="209" t="s">
        <v>134</v>
      </c>
      <c r="D343" s="202">
        <v>41635</v>
      </c>
      <c r="E343" s="202">
        <v>0</v>
      </c>
      <c r="F343" s="202">
        <v>127424.54</v>
      </c>
      <c r="G343" s="202">
        <f t="shared" si="15"/>
        <v>3060.5149513630358</v>
      </c>
      <c r="H343" s="210" t="str">
        <f t="shared" si="16"/>
        <v>07/08SOJA (1ª SAFRA)CURITIBA (f)</v>
      </c>
      <c r="I343" s="210" t="str">
        <f t="shared" si="17"/>
        <v>07/08SOJA (1ª SAFRA)</v>
      </c>
      <c r="J343" s="211" t="b">
        <f>FALSE</f>
        <v>0</v>
      </c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:64" ht="14.65" hidden="1" customHeight="1">
      <c r="A344" s="209" t="s">
        <v>180</v>
      </c>
      <c r="B344" s="213" t="s">
        <v>106</v>
      </c>
      <c r="C344" s="209" t="s">
        <v>136</v>
      </c>
      <c r="D344" s="202">
        <v>184800</v>
      </c>
      <c r="E344" s="202">
        <v>0</v>
      </c>
      <c r="F344" s="202">
        <v>525394</v>
      </c>
      <c r="G344" s="202">
        <f t="shared" si="15"/>
        <v>2843.0411255411254</v>
      </c>
      <c r="H344" s="210" t="str">
        <f t="shared" si="16"/>
        <v>07/08SOJA (1ª SAFRA)FRANCISCO BELTRÃO (e)</v>
      </c>
      <c r="I344" s="210" t="str">
        <f t="shared" si="17"/>
        <v>07/08SOJA (1ª SAFRA)</v>
      </c>
      <c r="J344" s="211" t="b">
        <f>FALSE</f>
        <v>0</v>
      </c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:64" ht="14.65" hidden="1" customHeight="1">
      <c r="A345" s="209" t="s">
        <v>180</v>
      </c>
      <c r="B345" s="213" t="s">
        <v>106</v>
      </c>
      <c r="C345" s="209" t="s">
        <v>138</v>
      </c>
      <c r="D345" s="202">
        <v>173350</v>
      </c>
      <c r="E345" s="202">
        <v>0</v>
      </c>
      <c r="F345" s="202">
        <v>484915</v>
      </c>
      <c r="G345" s="202">
        <f t="shared" si="15"/>
        <v>2797.3175656186904</v>
      </c>
      <c r="H345" s="210" t="str">
        <f t="shared" si="16"/>
        <v>07/08SOJA (1ª SAFRA)GUARAPUAVA (f)</v>
      </c>
      <c r="I345" s="210" t="str">
        <f t="shared" si="17"/>
        <v>07/08SOJA (1ª SAFRA)</v>
      </c>
      <c r="J345" s="211" t="b">
        <f>FALSE</f>
        <v>0</v>
      </c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4.65" hidden="1" customHeight="1">
      <c r="A346" s="209" t="s">
        <v>180</v>
      </c>
      <c r="B346" s="213" t="s">
        <v>106</v>
      </c>
      <c r="C346" s="209" t="s">
        <v>140</v>
      </c>
      <c r="D346" s="202">
        <v>77900</v>
      </c>
      <c r="E346" s="202">
        <v>0</v>
      </c>
      <c r="F346" s="202">
        <v>207405</v>
      </c>
      <c r="G346" s="202">
        <f t="shared" si="15"/>
        <v>2662.4518613607188</v>
      </c>
      <c r="H346" s="210" t="str">
        <f t="shared" si="16"/>
        <v>07/08SOJA (1ª SAFRA)IRATI (f)</v>
      </c>
      <c r="I346" s="210" t="str">
        <f t="shared" si="17"/>
        <v>07/08SOJA (1ª SAFRA)</v>
      </c>
      <c r="J346" s="211" t="b">
        <f>FALSE</f>
        <v>0</v>
      </c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:64" ht="14.65" hidden="1" customHeight="1">
      <c r="A347" s="209" t="s">
        <v>180</v>
      </c>
      <c r="B347" s="213" t="s">
        <v>106</v>
      </c>
      <c r="C347" s="209" t="s">
        <v>142</v>
      </c>
      <c r="D347" s="202">
        <v>193750</v>
      </c>
      <c r="E347" s="202">
        <v>0</v>
      </c>
      <c r="F347" s="202">
        <v>600695</v>
      </c>
      <c r="G347" s="202">
        <f t="shared" si="15"/>
        <v>3100.3612903225808</v>
      </c>
      <c r="H347" s="210" t="str">
        <f t="shared" si="16"/>
        <v>07/08SOJA (1ª SAFRA)IVAIPORÃ (c)</v>
      </c>
      <c r="I347" s="210" t="str">
        <f t="shared" si="17"/>
        <v>07/08SOJA (1ª SAFRA)</v>
      </c>
      <c r="J347" s="211" t="b">
        <f>FALSE</f>
        <v>0</v>
      </c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:64" ht="14.65" hidden="1" customHeight="1">
      <c r="A348" s="209" t="s">
        <v>180</v>
      </c>
      <c r="B348" s="213" t="s">
        <v>106</v>
      </c>
      <c r="C348" s="209" t="s">
        <v>144</v>
      </c>
      <c r="D348" s="202">
        <v>53718</v>
      </c>
      <c r="E348" s="202">
        <v>0</v>
      </c>
      <c r="F348" s="202">
        <v>164496.73000000001</v>
      </c>
      <c r="G348" s="202">
        <f t="shared" si="15"/>
        <v>3062.2273725753007</v>
      </c>
      <c r="H348" s="210" t="str">
        <f t="shared" si="16"/>
        <v>07/08SOJA (1ª SAFRA)JACAREZINHO (c)</v>
      </c>
      <c r="I348" s="210" t="str">
        <f t="shared" si="17"/>
        <v>07/08SOJA (1ª SAFRA)</v>
      </c>
      <c r="J348" s="211" t="b">
        <f>FALSE</f>
        <v>0</v>
      </c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:64" ht="14.65" hidden="1" customHeight="1">
      <c r="A349" s="209" t="s">
        <v>180</v>
      </c>
      <c r="B349" s="213" t="s">
        <v>106</v>
      </c>
      <c r="C349" s="209" t="s">
        <v>146</v>
      </c>
      <c r="D349" s="202">
        <v>71850</v>
      </c>
      <c r="E349" s="202">
        <v>0</v>
      </c>
      <c r="F349" s="202">
        <v>217202</v>
      </c>
      <c r="G349" s="202">
        <f t="shared" si="15"/>
        <v>3022.992345163535</v>
      </c>
      <c r="H349" s="210" t="str">
        <f t="shared" si="16"/>
        <v>07/08SOJA (1ª SAFRA)LARANJEIRAS DO SUL (f)</v>
      </c>
      <c r="I349" s="210" t="str">
        <f t="shared" si="17"/>
        <v>07/08SOJA (1ª SAFRA)</v>
      </c>
      <c r="J349" s="211" t="b">
        <f>FALSE</f>
        <v>0</v>
      </c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:64" ht="14.65" hidden="1" customHeight="1">
      <c r="A350" s="209" t="s">
        <v>180</v>
      </c>
      <c r="B350" s="213" t="s">
        <v>106</v>
      </c>
      <c r="C350" s="209" t="s">
        <v>148</v>
      </c>
      <c r="D350" s="202">
        <v>234837</v>
      </c>
      <c r="E350" s="202">
        <v>0</v>
      </c>
      <c r="F350" s="202">
        <v>665948.34</v>
      </c>
      <c r="G350" s="202">
        <f t="shared" si="15"/>
        <v>2835.7896753918676</v>
      </c>
      <c r="H350" s="210" t="str">
        <f t="shared" si="16"/>
        <v>07/08SOJA (1ª SAFRA)LONDRINA (c)</v>
      </c>
      <c r="I350" s="210" t="str">
        <f t="shared" si="17"/>
        <v>07/08SOJA (1ª SAFRA)</v>
      </c>
      <c r="J350" s="211" t="b">
        <f>FALSE</f>
        <v>0</v>
      </c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:64" ht="14.65" hidden="1" customHeight="1">
      <c r="A351" s="209" t="s">
        <v>180</v>
      </c>
      <c r="B351" s="213" t="s">
        <v>106</v>
      </c>
      <c r="C351" s="209" t="s">
        <v>150</v>
      </c>
      <c r="D351" s="202">
        <v>219547</v>
      </c>
      <c r="E351" s="202">
        <v>0</v>
      </c>
      <c r="F351" s="202">
        <v>611424.67000000004</v>
      </c>
      <c r="G351" s="202">
        <f t="shared" si="15"/>
        <v>2784.9374849121145</v>
      </c>
      <c r="H351" s="210" t="str">
        <f t="shared" si="16"/>
        <v>07/08SOJA (1ª SAFRA)MARINGÁ (c)</v>
      </c>
      <c r="I351" s="210" t="str">
        <f t="shared" si="17"/>
        <v>07/08SOJA (1ª SAFRA)</v>
      </c>
      <c r="J351" s="211" t="b">
        <f>FALSE</f>
        <v>0</v>
      </c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:64" ht="14.65" hidden="1" customHeight="1">
      <c r="A352" s="209" t="s">
        <v>180</v>
      </c>
      <c r="B352" s="213" t="s">
        <v>106</v>
      </c>
      <c r="C352" s="209" t="s">
        <v>154</v>
      </c>
      <c r="D352" s="202">
        <v>21158</v>
      </c>
      <c r="E352" s="202">
        <v>0</v>
      </c>
      <c r="F352" s="202">
        <v>49020.79</v>
      </c>
      <c r="G352" s="202">
        <f t="shared" si="15"/>
        <v>2316.8914831269494</v>
      </c>
      <c r="H352" s="210" t="str">
        <f t="shared" si="16"/>
        <v>07/08SOJA (1ª SAFRA)PARANAVAÍ (b)</v>
      </c>
      <c r="I352" s="210" t="str">
        <f t="shared" si="17"/>
        <v>07/08SOJA (1ª SAFRA)</v>
      </c>
      <c r="J352" s="211" t="b">
        <f>FALSE</f>
        <v>0</v>
      </c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1:64" ht="14.65" hidden="1" customHeight="1">
      <c r="A353" s="209" t="s">
        <v>180</v>
      </c>
      <c r="B353" s="213" t="s">
        <v>106</v>
      </c>
      <c r="C353" s="209" t="s">
        <v>155</v>
      </c>
      <c r="D353" s="202">
        <v>234640</v>
      </c>
      <c r="E353" s="202">
        <v>0</v>
      </c>
      <c r="F353" s="202">
        <v>632073</v>
      </c>
      <c r="G353" s="202">
        <f t="shared" si="15"/>
        <v>2693.7990112512784</v>
      </c>
      <c r="H353" s="210" t="str">
        <f t="shared" si="16"/>
        <v>07/08SOJA (1ª SAFRA)PATO BRANCO (e)</v>
      </c>
      <c r="I353" s="210" t="str">
        <f t="shared" si="17"/>
        <v>07/08SOJA (1ª SAFRA)</v>
      </c>
      <c r="J353" s="211" t="b">
        <f>FALSE</f>
        <v>0</v>
      </c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1:64" ht="14.65" hidden="1" customHeight="1">
      <c r="A354" s="209" t="s">
        <v>180</v>
      </c>
      <c r="B354" s="213" t="s">
        <v>106</v>
      </c>
      <c r="C354" s="209" t="s">
        <v>157</v>
      </c>
      <c r="D354" s="202">
        <v>425030</v>
      </c>
      <c r="E354" s="202">
        <v>300</v>
      </c>
      <c r="F354" s="202">
        <v>1289616</v>
      </c>
      <c r="G354" s="202">
        <f t="shared" si="15"/>
        <v>3036.319544181009</v>
      </c>
      <c r="H354" s="210" t="str">
        <f t="shared" si="16"/>
        <v>07/08SOJA (1ª SAFRA)PONTA GROSSA (f)</v>
      </c>
      <c r="I354" s="210" t="str">
        <f t="shared" si="17"/>
        <v>07/08SOJA (1ª SAFRA)</v>
      </c>
      <c r="J354" s="211" t="b">
        <f>FALSE</f>
        <v>0</v>
      </c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</row>
    <row r="355" spans="1:64" ht="14.65" hidden="1" customHeight="1">
      <c r="A355" s="209" t="s">
        <v>180</v>
      </c>
      <c r="B355" s="213" t="s">
        <v>106</v>
      </c>
      <c r="C355" s="209" t="s">
        <v>158</v>
      </c>
      <c r="D355" s="202">
        <v>449550</v>
      </c>
      <c r="E355" s="202">
        <v>0</v>
      </c>
      <c r="F355" s="202">
        <v>1408827.8</v>
      </c>
      <c r="G355" s="202">
        <f t="shared" si="15"/>
        <v>3133.8623067511958</v>
      </c>
      <c r="H355" s="210" t="str">
        <f t="shared" si="16"/>
        <v>07/08SOJA (1ª SAFRA)TOLEDO (d)</v>
      </c>
      <c r="I355" s="210" t="str">
        <f t="shared" si="17"/>
        <v>07/08SOJA (1ª SAFRA)</v>
      </c>
      <c r="J355" s="211" t="b">
        <f>FALSE</f>
        <v>0</v>
      </c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</row>
    <row r="356" spans="1:64" ht="14.65" hidden="1" customHeight="1">
      <c r="A356" s="209" t="s">
        <v>180</v>
      </c>
      <c r="B356" s="213" t="s">
        <v>106</v>
      </c>
      <c r="C356" s="209" t="s">
        <v>159</v>
      </c>
      <c r="D356" s="202">
        <v>152472</v>
      </c>
      <c r="E356" s="202">
        <v>0</v>
      </c>
      <c r="F356" s="202">
        <v>387782.7</v>
      </c>
      <c r="G356" s="202">
        <f t="shared" si="15"/>
        <v>2543.3043444042187</v>
      </c>
      <c r="H356" s="210" t="str">
        <f t="shared" si="16"/>
        <v>07/08SOJA (1ª SAFRA)UMUARAMA (b)</v>
      </c>
      <c r="I356" s="210" t="str">
        <f t="shared" si="17"/>
        <v>07/08SOJA (1ª SAFRA)</v>
      </c>
      <c r="J356" s="211" t="b">
        <f>FALSE</f>
        <v>0</v>
      </c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</row>
    <row r="357" spans="1:64" ht="14.65" hidden="1" customHeight="1">
      <c r="A357" s="209" t="s">
        <v>180</v>
      </c>
      <c r="B357" s="213" t="s">
        <v>106</v>
      </c>
      <c r="C357" s="209" t="s">
        <v>160</v>
      </c>
      <c r="D357" s="202">
        <v>39710</v>
      </c>
      <c r="E357" s="202">
        <v>80</v>
      </c>
      <c r="F357" s="202">
        <v>107710.56</v>
      </c>
      <c r="G357" s="202">
        <f t="shared" si="15"/>
        <v>2717.9046177138534</v>
      </c>
      <c r="H357" s="210" t="str">
        <f t="shared" si="16"/>
        <v>07/08SOJA (1ª SAFRA)UNIÃO DA VITÓRIA (f)</v>
      </c>
      <c r="I357" s="210" t="str">
        <f t="shared" si="17"/>
        <v>07/08SOJA (1ª SAFRA)</v>
      </c>
      <c r="J357" s="211" t="b">
        <f>FALSE</f>
        <v>0</v>
      </c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</row>
    <row r="358" spans="1:64" ht="14.65" hidden="1" customHeight="1">
      <c r="A358" s="209" t="s">
        <v>180</v>
      </c>
      <c r="B358" s="213" t="s">
        <v>107</v>
      </c>
      <c r="C358" s="209" t="s">
        <v>128</v>
      </c>
      <c r="D358" s="202">
        <v>6090</v>
      </c>
      <c r="E358" s="212">
        <v>0</v>
      </c>
      <c r="F358" s="202">
        <v>10087.4</v>
      </c>
      <c r="G358" s="202">
        <f t="shared" si="15"/>
        <v>1656.3875205254515</v>
      </c>
      <c r="H358" s="210" t="str">
        <f t="shared" si="16"/>
        <v>07/08SOJA (2ª SAFRA)CAMPO MOURÃO (a)</v>
      </c>
      <c r="I358" s="210" t="str">
        <f t="shared" si="17"/>
        <v>07/08SOJA (2ª SAFRA)</v>
      </c>
      <c r="J358" s="211" t="b">
        <f>FALSE</f>
        <v>0</v>
      </c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</row>
    <row r="359" spans="1:64" ht="14.65" hidden="1" customHeight="1">
      <c r="A359" s="209" t="s">
        <v>180</v>
      </c>
      <c r="B359" s="213" t="s">
        <v>107</v>
      </c>
      <c r="C359" s="209" t="s">
        <v>130</v>
      </c>
      <c r="D359" s="202">
        <v>2232</v>
      </c>
      <c r="E359" s="212">
        <v>0</v>
      </c>
      <c r="F359" s="202">
        <v>4335.88</v>
      </c>
      <c r="G359" s="202">
        <f t="shared" si="15"/>
        <v>1942.5985663082438</v>
      </c>
      <c r="H359" s="210" t="str">
        <f t="shared" si="16"/>
        <v>07/08SOJA (2ª SAFRA)CASCAVEL (d)</v>
      </c>
      <c r="I359" s="210" t="str">
        <f t="shared" si="17"/>
        <v>07/08SOJA (2ª SAFRA)</v>
      </c>
      <c r="J359" s="211" t="b">
        <f>FALSE</f>
        <v>0</v>
      </c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</row>
    <row r="360" spans="1:64" ht="14.65" hidden="1" customHeight="1">
      <c r="A360" s="209" t="s">
        <v>180</v>
      </c>
      <c r="B360" s="213" t="s">
        <v>107</v>
      </c>
      <c r="C360" s="209" t="s">
        <v>136</v>
      </c>
      <c r="D360" s="202">
        <v>16840</v>
      </c>
      <c r="E360" s="212">
        <v>200</v>
      </c>
      <c r="F360" s="202">
        <v>31077</v>
      </c>
      <c r="G360" s="202">
        <f t="shared" si="15"/>
        <v>1867.6081730769231</v>
      </c>
      <c r="H360" s="210" t="str">
        <f t="shared" si="16"/>
        <v>07/08SOJA (2ª SAFRA)FRANCISCO BELTRÃO (e)</v>
      </c>
      <c r="I360" s="210" t="str">
        <f t="shared" si="17"/>
        <v>07/08SOJA (2ª SAFRA)</v>
      </c>
      <c r="J360" s="211" t="b">
        <f>FALSE</f>
        <v>0</v>
      </c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</row>
    <row r="361" spans="1:64" ht="14.65" hidden="1" customHeight="1">
      <c r="A361" s="209" t="s">
        <v>180</v>
      </c>
      <c r="B361" s="213" t="s">
        <v>107</v>
      </c>
      <c r="C361" s="209" t="s">
        <v>138</v>
      </c>
      <c r="D361" s="202">
        <v>1545</v>
      </c>
      <c r="E361" s="212">
        <v>0</v>
      </c>
      <c r="F361" s="202">
        <v>2915</v>
      </c>
      <c r="G361" s="202">
        <f t="shared" si="15"/>
        <v>1886.7313915857603</v>
      </c>
      <c r="H361" s="210" t="str">
        <f t="shared" si="16"/>
        <v>07/08SOJA (2ª SAFRA)GUARAPUAVA (f)</v>
      </c>
      <c r="I361" s="210" t="str">
        <f t="shared" si="17"/>
        <v>07/08SOJA (2ª SAFRA)</v>
      </c>
      <c r="J361" s="211" t="b">
        <f>FALSE</f>
        <v>0</v>
      </c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</row>
    <row r="362" spans="1:64" ht="14.65" hidden="1" customHeight="1">
      <c r="A362" s="209" t="s">
        <v>180</v>
      </c>
      <c r="B362" s="213" t="s">
        <v>107</v>
      </c>
      <c r="C362" s="209" t="s">
        <v>140</v>
      </c>
      <c r="D362" s="202">
        <v>400</v>
      </c>
      <c r="E362" s="212">
        <v>0</v>
      </c>
      <c r="F362" s="202">
        <v>733.8</v>
      </c>
      <c r="G362" s="202">
        <f t="shared" si="15"/>
        <v>1834.4999999999998</v>
      </c>
      <c r="H362" s="210" t="str">
        <f t="shared" si="16"/>
        <v>07/08SOJA (2ª SAFRA)IRATI (f)</v>
      </c>
      <c r="I362" s="210" t="str">
        <f t="shared" si="17"/>
        <v>07/08SOJA (2ª SAFRA)</v>
      </c>
      <c r="J362" s="211" t="b">
        <f>FALSE</f>
        <v>0</v>
      </c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</row>
    <row r="363" spans="1:64" ht="14.65" hidden="1" customHeight="1">
      <c r="A363" s="209" t="s">
        <v>180</v>
      </c>
      <c r="B363" s="213" t="s">
        <v>107</v>
      </c>
      <c r="C363" s="209" t="s">
        <v>146</v>
      </c>
      <c r="D363" s="202">
        <v>2125</v>
      </c>
      <c r="E363" s="212">
        <v>565</v>
      </c>
      <c r="F363" s="202">
        <v>2270</v>
      </c>
      <c r="G363" s="202">
        <f t="shared" si="15"/>
        <v>1455.1282051282051</v>
      </c>
      <c r="H363" s="210" t="str">
        <f t="shared" si="16"/>
        <v>07/08SOJA (2ª SAFRA)LARANJEIRAS DO SUL (f)</v>
      </c>
      <c r="I363" s="210" t="str">
        <f t="shared" si="17"/>
        <v>07/08SOJA (2ª SAFRA)</v>
      </c>
      <c r="J363" s="211" t="b">
        <f>FALSE</f>
        <v>0</v>
      </c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</row>
    <row r="364" spans="1:64" ht="14.65" hidden="1" customHeight="1">
      <c r="A364" s="209" t="s">
        <v>180</v>
      </c>
      <c r="B364" s="213" t="s">
        <v>107</v>
      </c>
      <c r="C364" s="209" t="s">
        <v>155</v>
      </c>
      <c r="D364" s="202">
        <v>12380</v>
      </c>
      <c r="E364" s="212">
        <v>0</v>
      </c>
      <c r="F364" s="202">
        <v>17355</v>
      </c>
      <c r="G364" s="202">
        <f t="shared" si="15"/>
        <v>1401.8578352180937</v>
      </c>
      <c r="H364" s="210" t="str">
        <f t="shared" si="16"/>
        <v>07/08SOJA (2ª SAFRA)PATO BRANCO (e)</v>
      </c>
      <c r="I364" s="210" t="str">
        <f t="shared" si="17"/>
        <v>07/08SOJA (2ª SAFRA)</v>
      </c>
      <c r="J364" s="211" t="b">
        <f>FALSE</f>
        <v>0</v>
      </c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</row>
    <row r="365" spans="1:64" ht="14.65" hidden="1" customHeight="1">
      <c r="A365" s="209" t="s">
        <v>180</v>
      </c>
      <c r="B365" s="213" t="s">
        <v>107</v>
      </c>
      <c r="C365" s="209" t="s">
        <v>158</v>
      </c>
      <c r="D365" s="202">
        <v>5050</v>
      </c>
      <c r="E365" s="212">
        <v>0</v>
      </c>
      <c r="F365" s="202">
        <v>7460</v>
      </c>
      <c r="G365" s="202">
        <f t="shared" si="15"/>
        <v>1477.2277227722773</v>
      </c>
      <c r="H365" s="210" t="str">
        <f t="shared" si="16"/>
        <v>07/08SOJA (2ª SAFRA)TOLEDO (d)</v>
      </c>
      <c r="I365" s="210" t="str">
        <f t="shared" si="17"/>
        <v>07/08SOJA (2ª SAFRA)</v>
      </c>
      <c r="J365" s="211" t="b">
        <f>FALSE</f>
        <v>0</v>
      </c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</row>
    <row r="366" spans="1:64" ht="14.65" hidden="1" customHeight="1">
      <c r="A366" s="209" t="s">
        <v>180</v>
      </c>
      <c r="B366" s="213" t="s">
        <v>107</v>
      </c>
      <c r="C366" s="209" t="s">
        <v>159</v>
      </c>
      <c r="D366" s="202">
        <v>200</v>
      </c>
      <c r="E366" s="212">
        <v>0</v>
      </c>
      <c r="F366" s="202">
        <v>261</v>
      </c>
      <c r="G366" s="202">
        <f t="shared" si="15"/>
        <v>1305</v>
      </c>
      <c r="H366" s="210" t="str">
        <f t="shared" si="16"/>
        <v>07/08SOJA (2ª SAFRA)UMUARAMA (b)</v>
      </c>
      <c r="I366" s="210" t="str">
        <f t="shared" si="17"/>
        <v>07/08SOJA (2ª SAFRA)</v>
      </c>
      <c r="J366" s="211" t="b">
        <f>FALSE</f>
        <v>0</v>
      </c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</row>
    <row r="367" spans="1:64" ht="14.65" hidden="1" customHeight="1">
      <c r="A367" s="209" t="s">
        <v>180</v>
      </c>
      <c r="B367" s="213" t="s">
        <v>107</v>
      </c>
      <c r="C367" s="209" t="s">
        <v>160</v>
      </c>
      <c r="D367" s="202">
        <v>1000</v>
      </c>
      <c r="E367" s="212">
        <v>0</v>
      </c>
      <c r="F367" s="202">
        <v>1860</v>
      </c>
      <c r="G367" s="202">
        <f t="shared" si="15"/>
        <v>1860</v>
      </c>
      <c r="H367" s="210" t="str">
        <f t="shared" si="16"/>
        <v>07/08SOJA (2ª SAFRA)UNIÃO DA VITÓRIA (f)</v>
      </c>
      <c r="I367" s="210" t="str">
        <f t="shared" si="17"/>
        <v>07/08SOJA (2ª SAFRA)</v>
      </c>
      <c r="J367" s="211" t="b">
        <f>FALSE</f>
        <v>0</v>
      </c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</row>
    <row r="368" spans="1:64" ht="14.65" hidden="1" customHeight="1">
      <c r="A368" s="209" t="s">
        <v>180</v>
      </c>
      <c r="B368" s="213" t="s">
        <v>108</v>
      </c>
      <c r="C368" s="209" t="s">
        <v>126</v>
      </c>
      <c r="D368" s="202">
        <v>595</v>
      </c>
      <c r="E368" s="202">
        <v>0</v>
      </c>
      <c r="F368" s="202">
        <v>48171</v>
      </c>
      <c r="G368" s="202">
        <f t="shared" si="15"/>
        <v>80959.663865546216</v>
      </c>
      <c r="H368" s="210" t="str">
        <f t="shared" si="16"/>
        <v>07/08TOMATE (1ª SAFRA)APUCARANA (c)</v>
      </c>
      <c r="I368" s="210" t="str">
        <f t="shared" si="17"/>
        <v>07/08TOMATE (1ª SAFRA)</v>
      </c>
      <c r="J368" s="211" t="b">
        <f>FALSE</f>
        <v>0</v>
      </c>
      <c r="K368" s="211"/>
      <c r="L368" s="211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</row>
    <row r="369" spans="1:64" ht="14.65" hidden="1" customHeight="1">
      <c r="A369" s="209" t="s">
        <v>180</v>
      </c>
      <c r="B369" s="213" t="s">
        <v>108</v>
      </c>
      <c r="C369" s="209" t="s">
        <v>128</v>
      </c>
      <c r="D369" s="202">
        <v>29.2</v>
      </c>
      <c r="E369" s="202">
        <v>0</v>
      </c>
      <c r="F369" s="202">
        <v>604</v>
      </c>
      <c r="G369" s="202">
        <f t="shared" si="15"/>
        <v>20684.931506849316</v>
      </c>
      <c r="H369" s="210" t="str">
        <f t="shared" si="16"/>
        <v>07/08TOMATE (1ª SAFRA)CAMPO MOURÃO (a)</v>
      </c>
      <c r="I369" s="210" t="str">
        <f t="shared" si="17"/>
        <v>07/08TOMATE (1ª SAFRA)</v>
      </c>
      <c r="J369" s="211" t="b">
        <f>FALSE</f>
        <v>0</v>
      </c>
      <c r="K369" s="211"/>
      <c r="L369" s="211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</row>
    <row r="370" spans="1:64" ht="14.65" hidden="1" customHeight="1">
      <c r="A370" s="209" t="s">
        <v>180</v>
      </c>
      <c r="B370" s="213" t="s">
        <v>108</v>
      </c>
      <c r="C370" s="209" t="s">
        <v>130</v>
      </c>
      <c r="D370" s="202">
        <v>114.5</v>
      </c>
      <c r="E370" s="202">
        <v>0</v>
      </c>
      <c r="F370" s="202">
        <v>6845</v>
      </c>
      <c r="G370" s="202">
        <f t="shared" si="15"/>
        <v>59781.659388646287</v>
      </c>
      <c r="H370" s="210" t="str">
        <f t="shared" si="16"/>
        <v>07/08TOMATE (1ª SAFRA)CASCAVEL (d)</v>
      </c>
      <c r="I370" s="210" t="str">
        <f t="shared" si="17"/>
        <v>07/08TOMATE (1ª SAFRA)</v>
      </c>
      <c r="J370" s="211" t="b">
        <f>FALSE</f>
        <v>0</v>
      </c>
      <c r="K370" s="211"/>
      <c r="L370" s="211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</row>
    <row r="371" spans="1:64" ht="14.65" hidden="1" customHeight="1">
      <c r="A371" s="209" t="s">
        <v>180</v>
      </c>
      <c r="B371" s="213" t="s">
        <v>108</v>
      </c>
      <c r="C371" s="209" t="s">
        <v>132</v>
      </c>
      <c r="D371" s="202">
        <v>270</v>
      </c>
      <c r="E371" s="202">
        <v>0</v>
      </c>
      <c r="F371" s="202">
        <v>10530</v>
      </c>
      <c r="G371" s="202">
        <f t="shared" si="15"/>
        <v>39000</v>
      </c>
      <c r="H371" s="210" t="str">
        <f t="shared" si="16"/>
        <v>07/08TOMATE (1ª SAFRA)CORNÉLIO PROCÓPIO (c)</v>
      </c>
      <c r="I371" s="210" t="str">
        <f t="shared" si="17"/>
        <v>07/08TOMATE (1ª SAFRA)</v>
      </c>
      <c r="J371" s="211" t="b">
        <f>FALSE</f>
        <v>0</v>
      </c>
      <c r="K371" s="211"/>
      <c r="L371" s="21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</row>
    <row r="372" spans="1:64" ht="14.65" hidden="1" customHeight="1">
      <c r="A372" s="209" t="s">
        <v>180</v>
      </c>
      <c r="B372" s="213" t="s">
        <v>108</v>
      </c>
      <c r="C372" s="209" t="s">
        <v>134</v>
      </c>
      <c r="D372" s="202">
        <v>490</v>
      </c>
      <c r="E372" s="202">
        <v>0</v>
      </c>
      <c r="F372" s="202">
        <v>24099</v>
      </c>
      <c r="G372" s="202">
        <f t="shared" si="15"/>
        <v>49181.63265306122</v>
      </c>
      <c r="H372" s="210" t="str">
        <f t="shared" si="16"/>
        <v>07/08TOMATE (1ª SAFRA)CURITIBA (f)</v>
      </c>
      <c r="I372" s="210" t="str">
        <f t="shared" si="17"/>
        <v>07/08TOMATE (1ª SAFRA)</v>
      </c>
      <c r="J372" s="211" t="b">
        <f>FALSE</f>
        <v>0</v>
      </c>
      <c r="K372" s="211"/>
      <c r="L372" s="211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</row>
    <row r="373" spans="1:64" ht="14.65" hidden="1" customHeight="1">
      <c r="A373" s="209" t="s">
        <v>180</v>
      </c>
      <c r="B373" s="213" t="s">
        <v>108</v>
      </c>
      <c r="C373" s="209" t="s">
        <v>136</v>
      </c>
      <c r="D373" s="202">
        <v>112</v>
      </c>
      <c r="E373" s="202">
        <v>0</v>
      </c>
      <c r="F373" s="202">
        <v>3640</v>
      </c>
      <c r="G373" s="202">
        <f t="shared" si="15"/>
        <v>32500</v>
      </c>
      <c r="H373" s="210" t="str">
        <f t="shared" si="16"/>
        <v>07/08TOMATE (1ª SAFRA)FRANCISCO BELTRÃO (e)</v>
      </c>
      <c r="I373" s="210" t="str">
        <f t="shared" si="17"/>
        <v>07/08TOMATE (1ª SAFRA)</v>
      </c>
      <c r="J373" s="211" t="b">
        <f>FALSE</f>
        <v>0</v>
      </c>
      <c r="K373" s="211"/>
      <c r="L373" s="211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</row>
    <row r="374" spans="1:64" ht="14.65" hidden="1" customHeight="1">
      <c r="A374" s="209" t="s">
        <v>180</v>
      </c>
      <c r="B374" s="213" t="s">
        <v>108</v>
      </c>
      <c r="C374" s="209" t="s">
        <v>138</v>
      </c>
      <c r="D374" s="202">
        <v>116</v>
      </c>
      <c r="E374" s="202">
        <v>17</v>
      </c>
      <c r="F374" s="202">
        <v>5070</v>
      </c>
      <c r="G374" s="202">
        <f t="shared" si="15"/>
        <v>51212.121212121208</v>
      </c>
      <c r="H374" s="210" t="str">
        <f t="shared" si="16"/>
        <v>07/08TOMATE (1ª SAFRA)GUARAPUAVA (f)</v>
      </c>
      <c r="I374" s="210" t="str">
        <f t="shared" si="17"/>
        <v>07/08TOMATE (1ª SAFRA)</v>
      </c>
      <c r="J374" s="211" t="b">
        <f>FALSE</f>
        <v>0</v>
      </c>
      <c r="K374" s="211"/>
      <c r="L374" s="211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</row>
    <row r="375" spans="1:64" ht="14.65" hidden="1" customHeight="1">
      <c r="A375" s="209" t="s">
        <v>180</v>
      </c>
      <c r="B375" s="213" t="s">
        <v>108</v>
      </c>
      <c r="C375" s="209" t="s">
        <v>140</v>
      </c>
      <c r="D375" s="202">
        <v>22</v>
      </c>
      <c r="E375" s="202">
        <v>0</v>
      </c>
      <c r="F375" s="202">
        <v>658.6</v>
      </c>
      <c r="G375" s="202">
        <f t="shared" si="15"/>
        <v>29936.363636363636</v>
      </c>
      <c r="H375" s="210" t="str">
        <f t="shared" si="16"/>
        <v>07/08TOMATE (1ª SAFRA)IRATI (f)</v>
      </c>
      <c r="I375" s="210" t="str">
        <f t="shared" si="17"/>
        <v>07/08TOMATE (1ª SAFRA)</v>
      </c>
      <c r="J375" s="211" t="b">
        <f>FALSE</f>
        <v>0</v>
      </c>
      <c r="K375" s="211"/>
      <c r="L375" s="211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</row>
    <row r="376" spans="1:64" ht="14.65" hidden="1" customHeight="1">
      <c r="A376" s="209" t="s">
        <v>180</v>
      </c>
      <c r="B376" s="213" t="s">
        <v>108</v>
      </c>
      <c r="C376" s="209" t="s">
        <v>142</v>
      </c>
      <c r="D376" s="202">
        <v>61</v>
      </c>
      <c r="E376" s="202">
        <v>0</v>
      </c>
      <c r="F376" s="202">
        <v>3030</v>
      </c>
      <c r="G376" s="202">
        <f t="shared" si="15"/>
        <v>49672.131147540982</v>
      </c>
      <c r="H376" s="210" t="str">
        <f t="shared" si="16"/>
        <v>07/08TOMATE (1ª SAFRA)IVAIPORÃ (c)</v>
      </c>
      <c r="I376" s="210" t="str">
        <f t="shared" si="17"/>
        <v>07/08TOMATE (1ª SAFRA)</v>
      </c>
      <c r="J376" s="211" t="b">
        <f>FALSE</f>
        <v>0</v>
      </c>
      <c r="K376" s="211"/>
      <c r="L376" s="211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</row>
    <row r="377" spans="1:64" ht="14.65" hidden="1" customHeight="1">
      <c r="A377" s="209" t="s">
        <v>180</v>
      </c>
      <c r="B377" s="213" t="s">
        <v>108</v>
      </c>
      <c r="C377" s="209" t="s">
        <v>144</v>
      </c>
      <c r="D377" s="202">
        <v>271</v>
      </c>
      <c r="E377" s="202">
        <v>0</v>
      </c>
      <c r="F377" s="202">
        <v>16610</v>
      </c>
      <c r="G377" s="202">
        <f t="shared" si="15"/>
        <v>61291.512915129155</v>
      </c>
      <c r="H377" s="210" t="str">
        <f t="shared" si="16"/>
        <v>07/08TOMATE (1ª SAFRA)JACAREZINHO (c)</v>
      </c>
      <c r="I377" s="210" t="str">
        <f t="shared" si="17"/>
        <v>07/08TOMATE (1ª SAFRA)</v>
      </c>
      <c r="J377" s="211" t="b">
        <f>FALSE</f>
        <v>0</v>
      </c>
      <c r="K377" s="211"/>
      <c r="L377" s="211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</row>
    <row r="378" spans="1:64" ht="14.65" hidden="1" customHeight="1">
      <c r="A378" s="209" t="s">
        <v>180</v>
      </c>
      <c r="B378" s="213" t="s">
        <v>108</v>
      </c>
      <c r="C378" s="209" t="s">
        <v>146</v>
      </c>
      <c r="D378" s="202">
        <v>30.5</v>
      </c>
      <c r="E378" s="202">
        <v>0</v>
      </c>
      <c r="F378" s="202">
        <v>1390</v>
      </c>
      <c r="G378" s="202">
        <f t="shared" si="15"/>
        <v>45573.770491803283</v>
      </c>
      <c r="H378" s="210" t="str">
        <f t="shared" si="16"/>
        <v>07/08TOMATE (1ª SAFRA)LARANJEIRAS DO SUL (f)</v>
      </c>
      <c r="I378" s="210" t="str">
        <f t="shared" si="17"/>
        <v>07/08TOMATE (1ª SAFRA)</v>
      </c>
      <c r="J378" s="211" t="b">
        <f>FALSE</f>
        <v>0</v>
      </c>
      <c r="K378" s="211"/>
      <c r="L378" s="211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</row>
    <row r="379" spans="1:64" ht="14.65" hidden="1" customHeight="1">
      <c r="A379" s="209" t="s">
        <v>180</v>
      </c>
      <c r="B379" s="213" t="s">
        <v>108</v>
      </c>
      <c r="C379" s="209" t="s">
        <v>148</v>
      </c>
      <c r="D379" s="202">
        <v>515</v>
      </c>
      <c r="E379" s="202">
        <v>0</v>
      </c>
      <c r="F379" s="202">
        <v>37054</v>
      </c>
      <c r="G379" s="202">
        <f t="shared" si="15"/>
        <v>71949.514563106801</v>
      </c>
      <c r="H379" s="210" t="str">
        <f t="shared" si="16"/>
        <v>07/08TOMATE (1ª SAFRA)LONDRINA (c)</v>
      </c>
      <c r="I379" s="210" t="str">
        <f t="shared" si="17"/>
        <v>07/08TOMATE (1ª SAFRA)</v>
      </c>
      <c r="J379" s="211" t="b">
        <f>FALSE</f>
        <v>0</v>
      </c>
      <c r="K379" s="211"/>
      <c r="L379" s="211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</row>
    <row r="380" spans="1:64" ht="14.65" hidden="1" customHeight="1">
      <c r="A380" s="209" t="s">
        <v>180</v>
      </c>
      <c r="B380" s="213" t="s">
        <v>108</v>
      </c>
      <c r="C380" s="209" t="s">
        <v>150</v>
      </c>
      <c r="D380" s="202">
        <v>65.45</v>
      </c>
      <c r="E380" s="202">
        <v>0</v>
      </c>
      <c r="F380" s="202">
        <v>3049</v>
      </c>
      <c r="G380" s="202">
        <f t="shared" si="15"/>
        <v>46585.179526355991</v>
      </c>
      <c r="H380" s="210" t="str">
        <f t="shared" si="16"/>
        <v>07/08TOMATE (1ª SAFRA)MARINGÁ (c)</v>
      </c>
      <c r="I380" s="210" t="str">
        <f t="shared" si="17"/>
        <v>07/08TOMATE (1ª SAFRA)</v>
      </c>
      <c r="J380" s="211" t="b">
        <f>FALSE</f>
        <v>0</v>
      </c>
      <c r="K380" s="211"/>
      <c r="L380" s="211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</row>
    <row r="381" spans="1:64" ht="14.65" hidden="1" customHeight="1">
      <c r="A381" s="209" t="s">
        <v>180</v>
      </c>
      <c r="B381" s="213" t="s">
        <v>108</v>
      </c>
      <c r="C381" s="209" t="s">
        <v>152</v>
      </c>
      <c r="D381" s="202">
        <v>39</v>
      </c>
      <c r="E381" s="202">
        <v>2</v>
      </c>
      <c r="F381" s="202">
        <v>1480.5</v>
      </c>
      <c r="G381" s="202">
        <f t="shared" si="15"/>
        <v>40013.513513513513</v>
      </c>
      <c r="H381" s="210" t="str">
        <f t="shared" si="16"/>
        <v>07/08TOMATE (1ª SAFRA)PARANAGUÁ (f)</v>
      </c>
      <c r="I381" s="210" t="str">
        <f t="shared" si="17"/>
        <v>07/08TOMATE (1ª SAFRA)</v>
      </c>
      <c r="J381" s="211" t="b">
        <f>FALSE</f>
        <v>0</v>
      </c>
      <c r="K381" s="211"/>
      <c r="L381" s="21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</row>
    <row r="382" spans="1:64" ht="14.65" hidden="1" customHeight="1">
      <c r="A382" s="209" t="s">
        <v>180</v>
      </c>
      <c r="B382" s="213" t="s">
        <v>108</v>
      </c>
      <c r="C382" s="209" t="s">
        <v>154</v>
      </c>
      <c r="D382" s="202">
        <v>6.4</v>
      </c>
      <c r="E382" s="202">
        <v>0</v>
      </c>
      <c r="F382" s="202">
        <v>590</v>
      </c>
      <c r="G382" s="202">
        <f t="shared" si="15"/>
        <v>92187.5</v>
      </c>
      <c r="H382" s="210" t="str">
        <f t="shared" si="16"/>
        <v>07/08TOMATE (1ª SAFRA)PARANAVAÍ (b)</v>
      </c>
      <c r="I382" s="210" t="str">
        <f t="shared" si="17"/>
        <v>07/08TOMATE (1ª SAFRA)</v>
      </c>
      <c r="J382" s="211" t="b">
        <f>FALSE</f>
        <v>0</v>
      </c>
      <c r="K382" s="211"/>
      <c r="L382" s="211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</row>
    <row r="383" spans="1:64" ht="14.65" hidden="1" customHeight="1">
      <c r="A383" s="209" t="s">
        <v>180</v>
      </c>
      <c r="B383" s="213" t="s">
        <v>108</v>
      </c>
      <c r="C383" s="209" t="s">
        <v>155</v>
      </c>
      <c r="D383" s="202">
        <v>41</v>
      </c>
      <c r="E383" s="202">
        <v>0</v>
      </c>
      <c r="F383" s="202">
        <v>2300</v>
      </c>
      <c r="G383" s="202">
        <f t="shared" si="15"/>
        <v>56097.560975609755</v>
      </c>
      <c r="H383" s="210" t="str">
        <f t="shared" si="16"/>
        <v>07/08TOMATE (1ª SAFRA)PATO BRANCO (e)</v>
      </c>
      <c r="I383" s="210" t="str">
        <f t="shared" si="17"/>
        <v>07/08TOMATE (1ª SAFRA)</v>
      </c>
      <c r="J383" s="211" t="b">
        <f>FALSE</f>
        <v>0</v>
      </c>
      <c r="K383" s="211"/>
      <c r="L383" s="211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</row>
    <row r="384" spans="1:64" ht="14.65" hidden="1" customHeight="1">
      <c r="A384" s="209" t="s">
        <v>180</v>
      </c>
      <c r="B384" s="213" t="s">
        <v>108</v>
      </c>
      <c r="C384" s="209" t="s">
        <v>157</v>
      </c>
      <c r="D384" s="202">
        <v>430</v>
      </c>
      <c r="E384" s="202">
        <v>3</v>
      </c>
      <c r="F384" s="202">
        <v>29710</v>
      </c>
      <c r="G384" s="202">
        <f t="shared" si="15"/>
        <v>69578.45433255269</v>
      </c>
      <c r="H384" s="210" t="str">
        <f t="shared" si="16"/>
        <v>07/08TOMATE (1ª SAFRA)PONTA GROSSA (f)</v>
      </c>
      <c r="I384" s="210" t="str">
        <f t="shared" si="17"/>
        <v>07/08TOMATE (1ª SAFRA)</v>
      </c>
      <c r="J384" s="211" t="b">
        <f>FALSE</f>
        <v>0</v>
      </c>
      <c r="K384" s="211"/>
      <c r="L384" s="211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</row>
    <row r="385" spans="1:64" ht="14.65" hidden="1" customHeight="1">
      <c r="A385" s="209" t="s">
        <v>180</v>
      </c>
      <c r="B385" s="213" t="s">
        <v>108</v>
      </c>
      <c r="C385" s="209" t="s">
        <v>158</v>
      </c>
      <c r="D385" s="202">
        <v>1</v>
      </c>
      <c r="E385" s="202">
        <v>0</v>
      </c>
      <c r="F385" s="202">
        <v>40</v>
      </c>
      <c r="G385" s="202">
        <f t="shared" si="15"/>
        <v>40000</v>
      </c>
      <c r="H385" s="210" t="str">
        <f t="shared" si="16"/>
        <v>07/08TOMATE (1ª SAFRA)TOLEDO (d)</v>
      </c>
      <c r="I385" s="210" t="str">
        <f t="shared" si="17"/>
        <v>07/08TOMATE (1ª SAFRA)</v>
      </c>
      <c r="J385" s="211" t="b">
        <f>FALSE</f>
        <v>0</v>
      </c>
      <c r="K385" s="211"/>
      <c r="L385" s="211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</row>
    <row r="386" spans="1:64" ht="14.65" hidden="1" customHeight="1">
      <c r="A386" s="209" t="s">
        <v>180</v>
      </c>
      <c r="B386" s="213" t="s">
        <v>108</v>
      </c>
      <c r="C386" s="209" t="s">
        <v>159</v>
      </c>
      <c r="D386" s="202">
        <v>20</v>
      </c>
      <c r="E386" s="202">
        <v>0</v>
      </c>
      <c r="F386" s="202">
        <v>618.79999999999995</v>
      </c>
      <c r="G386" s="202">
        <f t="shared" ref="G386:G449" si="18">F386/(D386-E386)*1000</f>
        <v>30939.999999999996</v>
      </c>
      <c r="H386" s="210" t="str">
        <f t="shared" ref="H386:H449" si="19">A386&amp;B386&amp;C386</f>
        <v>07/08TOMATE (1ª SAFRA)UMUARAMA (b)</v>
      </c>
      <c r="I386" s="210" t="str">
        <f t="shared" ref="I386:I449" si="20">A386&amp;B386</f>
        <v>07/08TOMATE (1ª SAFRA)</v>
      </c>
      <c r="J386" s="211" t="b">
        <f>FALSE</f>
        <v>0</v>
      </c>
      <c r="K386" s="211"/>
      <c r="L386" s="211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</row>
    <row r="387" spans="1:64" ht="14.65" hidden="1" customHeight="1">
      <c r="A387" s="209" t="s">
        <v>180</v>
      </c>
      <c r="B387" s="213" t="s">
        <v>108</v>
      </c>
      <c r="C387" s="209" t="s">
        <v>160</v>
      </c>
      <c r="D387" s="202">
        <v>22</v>
      </c>
      <c r="E387" s="202">
        <v>0</v>
      </c>
      <c r="F387" s="202">
        <v>1101</v>
      </c>
      <c r="G387" s="202">
        <f t="shared" si="18"/>
        <v>50045.454545454544</v>
      </c>
      <c r="H387" s="210" t="str">
        <f t="shared" si="19"/>
        <v>07/08TOMATE (1ª SAFRA)UNIÃO DA VITÓRIA (f)</v>
      </c>
      <c r="I387" s="210" t="str">
        <f t="shared" si="20"/>
        <v>07/08TOMATE (1ª SAFRA)</v>
      </c>
      <c r="J387" s="211" t="b">
        <f>FALSE</f>
        <v>0</v>
      </c>
      <c r="K387" s="211"/>
      <c r="L387" s="211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</row>
    <row r="388" spans="1:64" ht="14.65" hidden="1" customHeight="1">
      <c r="A388" s="209" t="s">
        <v>180</v>
      </c>
      <c r="B388" s="213" t="s">
        <v>109</v>
      </c>
      <c r="C388" s="209" t="s">
        <v>126</v>
      </c>
      <c r="D388" s="202">
        <v>193</v>
      </c>
      <c r="E388" s="212">
        <v>0</v>
      </c>
      <c r="F388" s="202">
        <v>14458</v>
      </c>
      <c r="G388" s="202">
        <f t="shared" si="18"/>
        <v>74911.9170984456</v>
      </c>
      <c r="H388" s="210" t="str">
        <f t="shared" si="19"/>
        <v>07/08TOMATE (2ª SAFRA)APUCARANA (c)</v>
      </c>
      <c r="I388" s="210" t="str">
        <f t="shared" si="20"/>
        <v>07/08TOMATE (2ª SAFRA)</v>
      </c>
      <c r="J388" s="211" t="b">
        <f>FALSE</f>
        <v>0</v>
      </c>
      <c r="K388" s="211"/>
      <c r="L388" s="211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</row>
    <row r="389" spans="1:64" ht="14.65" hidden="1" customHeight="1">
      <c r="A389" s="209" t="s">
        <v>180</v>
      </c>
      <c r="B389" s="213" t="s">
        <v>109</v>
      </c>
      <c r="C389" s="209" t="s">
        <v>130</v>
      </c>
      <c r="D389" s="202">
        <v>60.5</v>
      </c>
      <c r="E389" s="212">
        <v>0</v>
      </c>
      <c r="F389" s="202">
        <v>3120</v>
      </c>
      <c r="G389" s="202">
        <f t="shared" si="18"/>
        <v>51570.247933884297</v>
      </c>
      <c r="H389" s="210" t="str">
        <f t="shared" si="19"/>
        <v>07/08TOMATE (2ª SAFRA)CASCAVEL (d)</v>
      </c>
      <c r="I389" s="210" t="str">
        <f t="shared" si="20"/>
        <v>07/08TOMATE (2ª SAFRA)</v>
      </c>
      <c r="J389" s="211" t="b">
        <f>FALSE</f>
        <v>0</v>
      </c>
      <c r="K389" s="211"/>
      <c r="L389" s="211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</row>
    <row r="390" spans="1:64" ht="14.65" hidden="1" customHeight="1">
      <c r="A390" s="209" t="s">
        <v>180</v>
      </c>
      <c r="B390" s="213" t="s">
        <v>109</v>
      </c>
      <c r="C390" s="209" t="s">
        <v>132</v>
      </c>
      <c r="D390" s="202">
        <v>130</v>
      </c>
      <c r="E390" s="212">
        <v>12</v>
      </c>
      <c r="F390" s="202">
        <v>3422</v>
      </c>
      <c r="G390" s="202">
        <f t="shared" si="18"/>
        <v>29000</v>
      </c>
      <c r="H390" s="210" t="str">
        <f t="shared" si="19"/>
        <v>07/08TOMATE (2ª SAFRA)CORNÉLIO PROCÓPIO (c)</v>
      </c>
      <c r="I390" s="210" t="str">
        <f t="shared" si="20"/>
        <v>07/08TOMATE (2ª SAFRA)</v>
      </c>
      <c r="J390" s="211" t="b">
        <f>FALSE</f>
        <v>0</v>
      </c>
      <c r="K390" s="211"/>
      <c r="L390" s="211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</row>
    <row r="391" spans="1:64" ht="14.65" hidden="1" customHeight="1">
      <c r="A391" s="209" t="s">
        <v>180</v>
      </c>
      <c r="B391" s="213" t="s">
        <v>109</v>
      </c>
      <c r="C391" s="209" t="s">
        <v>138</v>
      </c>
      <c r="D391" s="202">
        <v>10</v>
      </c>
      <c r="E391" s="212">
        <v>0</v>
      </c>
      <c r="F391" s="202">
        <v>530</v>
      </c>
      <c r="G391" s="202">
        <f t="shared" si="18"/>
        <v>53000</v>
      </c>
      <c r="H391" s="210" t="str">
        <f t="shared" si="19"/>
        <v>07/08TOMATE (2ª SAFRA)GUARAPUAVA (f)</v>
      </c>
      <c r="I391" s="210" t="str">
        <f t="shared" si="20"/>
        <v>07/08TOMATE (2ª SAFRA)</v>
      </c>
      <c r="J391" s="211" t="b">
        <f>FALSE</f>
        <v>0</v>
      </c>
      <c r="K391" s="211"/>
      <c r="L391" s="21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</row>
    <row r="392" spans="1:64" ht="14.65" hidden="1" customHeight="1">
      <c r="A392" s="214" t="s">
        <v>180</v>
      </c>
      <c r="B392" s="213" t="s">
        <v>109</v>
      </c>
      <c r="C392" s="209" t="s">
        <v>144</v>
      </c>
      <c r="D392" s="202">
        <v>235</v>
      </c>
      <c r="E392" s="212">
        <v>0</v>
      </c>
      <c r="F392" s="202">
        <v>15261</v>
      </c>
      <c r="G392" s="202">
        <f t="shared" si="18"/>
        <v>64940.425531914894</v>
      </c>
      <c r="H392" s="210" t="str">
        <f t="shared" si="19"/>
        <v>07/08TOMATE (2ª SAFRA)JACAREZINHO (c)</v>
      </c>
      <c r="I392" s="210" t="str">
        <f t="shared" si="20"/>
        <v>07/08TOMATE (2ª SAFRA)</v>
      </c>
      <c r="J392" s="211" t="b">
        <f>FALSE</f>
        <v>0</v>
      </c>
      <c r="K392" s="211"/>
      <c r="L392" s="211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</row>
    <row r="393" spans="1:64" ht="14.65" hidden="1" customHeight="1">
      <c r="A393" s="209" t="s">
        <v>180</v>
      </c>
      <c r="B393" s="213" t="s">
        <v>109</v>
      </c>
      <c r="C393" s="209" t="s">
        <v>148</v>
      </c>
      <c r="D393" s="202">
        <v>423</v>
      </c>
      <c r="E393" s="212">
        <v>0</v>
      </c>
      <c r="F393" s="202">
        <v>30768.2</v>
      </c>
      <c r="G393" s="202">
        <f t="shared" si="18"/>
        <v>72738.061465721039</v>
      </c>
      <c r="H393" s="210" t="str">
        <f t="shared" si="19"/>
        <v>07/08TOMATE (2ª SAFRA)LONDRINA (c)</v>
      </c>
      <c r="I393" s="210" t="str">
        <f t="shared" si="20"/>
        <v>07/08TOMATE (2ª SAFRA)</v>
      </c>
      <c r="J393" s="211" t="b">
        <f>FALSE</f>
        <v>0</v>
      </c>
      <c r="K393" s="211"/>
      <c r="L393" s="211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</row>
    <row r="394" spans="1:64" ht="14.65" hidden="1" customHeight="1">
      <c r="A394" s="209" t="s">
        <v>180</v>
      </c>
      <c r="B394" s="213" t="s">
        <v>109</v>
      </c>
      <c r="C394" s="209" t="s">
        <v>150</v>
      </c>
      <c r="D394" s="202">
        <v>46.35</v>
      </c>
      <c r="E394" s="212">
        <v>0</v>
      </c>
      <c r="F394" s="202">
        <v>2022.65</v>
      </c>
      <c r="G394" s="202">
        <f t="shared" si="18"/>
        <v>43638.619201726004</v>
      </c>
      <c r="H394" s="210" t="str">
        <f t="shared" si="19"/>
        <v>07/08TOMATE (2ª SAFRA)MARINGÁ (c)</v>
      </c>
      <c r="I394" s="210" t="str">
        <f t="shared" si="20"/>
        <v>07/08TOMATE (2ª SAFRA)</v>
      </c>
      <c r="J394" s="211" t="b">
        <f>FALSE</f>
        <v>0</v>
      </c>
      <c r="K394" s="211"/>
      <c r="L394" s="211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</row>
    <row r="395" spans="1:64" ht="14.65" hidden="1" customHeight="1">
      <c r="A395" s="209" t="s">
        <v>180</v>
      </c>
      <c r="B395" s="213" t="s">
        <v>109</v>
      </c>
      <c r="C395" s="209" t="s">
        <v>152</v>
      </c>
      <c r="D395" s="202">
        <v>36</v>
      </c>
      <c r="E395" s="212">
        <v>0</v>
      </c>
      <c r="F395" s="202">
        <v>1476</v>
      </c>
      <c r="G395" s="202">
        <f t="shared" si="18"/>
        <v>41000</v>
      </c>
      <c r="H395" s="210" t="str">
        <f t="shared" si="19"/>
        <v>07/08TOMATE (2ª SAFRA)PARANAGUÁ (f)</v>
      </c>
      <c r="I395" s="210" t="str">
        <f t="shared" si="20"/>
        <v>07/08TOMATE (2ª SAFRA)</v>
      </c>
      <c r="J395" s="211" t="b">
        <f>FALSE</f>
        <v>0</v>
      </c>
      <c r="K395" s="211"/>
      <c r="L395" s="211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</row>
    <row r="396" spans="1:64" ht="14.65" hidden="1" customHeight="1">
      <c r="A396" s="209" t="s">
        <v>180</v>
      </c>
      <c r="B396" s="213" t="s">
        <v>109</v>
      </c>
      <c r="C396" s="209" t="s">
        <v>157</v>
      </c>
      <c r="D396" s="202">
        <v>395</v>
      </c>
      <c r="E396" s="212">
        <v>0</v>
      </c>
      <c r="F396" s="202">
        <v>27620</v>
      </c>
      <c r="G396" s="202">
        <f t="shared" si="18"/>
        <v>69924.050632911385</v>
      </c>
      <c r="H396" s="210" t="str">
        <f t="shared" si="19"/>
        <v>07/08TOMATE (2ª SAFRA)PONTA GROSSA (f)</v>
      </c>
      <c r="I396" s="210" t="str">
        <f t="shared" si="20"/>
        <v>07/08TOMATE (2ª SAFRA)</v>
      </c>
      <c r="J396" s="211" t="b">
        <f>FALSE</f>
        <v>0</v>
      </c>
      <c r="K396" s="211"/>
      <c r="L396" s="211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</row>
    <row r="397" spans="1:64" ht="14.65" hidden="1" customHeight="1">
      <c r="A397" s="209" t="s">
        <v>180</v>
      </c>
      <c r="B397" s="213" t="s">
        <v>109</v>
      </c>
      <c r="C397" s="209" t="s">
        <v>159</v>
      </c>
      <c r="D397" s="202">
        <v>15</v>
      </c>
      <c r="E397" s="212">
        <v>0</v>
      </c>
      <c r="F397" s="202">
        <v>506.5</v>
      </c>
      <c r="G397" s="202">
        <f t="shared" si="18"/>
        <v>33766.666666666664</v>
      </c>
      <c r="H397" s="210" t="str">
        <f t="shared" si="19"/>
        <v>07/08TOMATE (2ª SAFRA)UMUARAMA (b)</v>
      </c>
      <c r="I397" s="210" t="str">
        <f t="shared" si="20"/>
        <v>07/08TOMATE (2ª SAFRA)</v>
      </c>
      <c r="J397" s="211" t="b">
        <f>FALSE</f>
        <v>0</v>
      </c>
      <c r="K397" s="211"/>
      <c r="L397" s="211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</row>
    <row r="398" spans="1:64" ht="14.65" hidden="1" customHeight="1">
      <c r="A398" s="209" t="s">
        <v>180</v>
      </c>
      <c r="B398" s="209" t="s">
        <v>110</v>
      </c>
      <c r="C398" s="209" t="s">
        <v>126</v>
      </c>
      <c r="D398" s="202">
        <v>48770</v>
      </c>
      <c r="E398" s="212">
        <v>0</v>
      </c>
      <c r="F398" s="202">
        <v>141244.5</v>
      </c>
      <c r="G398" s="202">
        <f t="shared" si="18"/>
        <v>2896.1349190075866</v>
      </c>
      <c r="H398" s="210" t="str">
        <f t="shared" si="19"/>
        <v>07/08TRIGOAPUCARANA (c)</v>
      </c>
      <c r="I398" s="210" t="str">
        <f t="shared" si="20"/>
        <v>07/08TRIGO</v>
      </c>
      <c r="J398" s="211" t="b">
        <f>FALSE</f>
        <v>0</v>
      </c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</row>
    <row r="399" spans="1:64" ht="14.65" hidden="1" customHeight="1">
      <c r="A399" s="209" t="s">
        <v>180</v>
      </c>
      <c r="B399" s="209" t="s">
        <v>110</v>
      </c>
      <c r="C399" s="209" t="s">
        <v>128</v>
      </c>
      <c r="D399" s="202">
        <v>94781</v>
      </c>
      <c r="E399" s="212">
        <v>0</v>
      </c>
      <c r="F399" s="202">
        <v>283761.84000000003</v>
      </c>
      <c r="G399" s="202">
        <f t="shared" si="18"/>
        <v>2993.8683913442569</v>
      </c>
      <c r="H399" s="210" t="str">
        <f t="shared" si="19"/>
        <v>07/08TRIGOCAMPO MOURÃO (a)</v>
      </c>
      <c r="I399" s="210" t="str">
        <f t="shared" si="20"/>
        <v>07/08TRIGO</v>
      </c>
      <c r="J399" s="211" t="b">
        <f>FALSE</f>
        <v>0</v>
      </c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</row>
    <row r="400" spans="1:64" ht="14.65" hidden="1" customHeight="1">
      <c r="A400" s="209" t="s">
        <v>180</v>
      </c>
      <c r="B400" s="209" t="s">
        <v>110</v>
      </c>
      <c r="C400" s="209" t="s">
        <v>130</v>
      </c>
      <c r="D400" s="202">
        <v>115000</v>
      </c>
      <c r="E400" s="212">
        <v>10001</v>
      </c>
      <c r="F400" s="202">
        <v>271703.21000000002</v>
      </c>
      <c r="G400" s="202">
        <f t="shared" si="18"/>
        <v>2587.674263564415</v>
      </c>
      <c r="H400" s="210" t="str">
        <f t="shared" si="19"/>
        <v>07/08TRIGOCASCAVEL (d)</v>
      </c>
      <c r="I400" s="210" t="str">
        <f t="shared" si="20"/>
        <v>07/08TRIGO</v>
      </c>
      <c r="J400" s="211" t="b">
        <f>FALSE</f>
        <v>0</v>
      </c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</row>
    <row r="401" spans="1:64" ht="14.65" hidden="1" customHeight="1">
      <c r="A401" s="209" t="s">
        <v>180</v>
      </c>
      <c r="B401" s="209" t="s">
        <v>110</v>
      </c>
      <c r="C401" s="209" t="s">
        <v>132</v>
      </c>
      <c r="D401" s="202">
        <v>170000</v>
      </c>
      <c r="E401" s="212">
        <v>0</v>
      </c>
      <c r="F401" s="202">
        <v>495186.9</v>
      </c>
      <c r="G401" s="202">
        <f t="shared" si="18"/>
        <v>2912.8641176470592</v>
      </c>
      <c r="H401" s="210" t="str">
        <f t="shared" si="19"/>
        <v>07/08TRIGOCORNÉLIO PROCÓPIO (c)</v>
      </c>
      <c r="I401" s="210" t="str">
        <f t="shared" si="20"/>
        <v>07/08TRIGO</v>
      </c>
      <c r="J401" s="211" t="b">
        <f>FALSE</f>
        <v>0</v>
      </c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</row>
    <row r="402" spans="1:64" ht="14.65" hidden="1" customHeight="1">
      <c r="A402" s="209" t="s">
        <v>180</v>
      </c>
      <c r="B402" s="209" t="s">
        <v>110</v>
      </c>
      <c r="C402" s="209" t="s">
        <v>134</v>
      </c>
      <c r="D402" s="202">
        <v>11540</v>
      </c>
      <c r="E402" s="212">
        <v>0</v>
      </c>
      <c r="F402" s="202">
        <v>27858</v>
      </c>
      <c r="G402" s="202">
        <f t="shared" si="18"/>
        <v>2414.0381282495669</v>
      </c>
      <c r="H402" s="210" t="str">
        <f t="shared" si="19"/>
        <v>07/08TRIGOCURITIBA (f)</v>
      </c>
      <c r="I402" s="210" t="str">
        <f t="shared" si="20"/>
        <v>07/08TRIGO</v>
      </c>
      <c r="J402" s="211" t="b">
        <f>FALSE</f>
        <v>0</v>
      </c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</row>
    <row r="403" spans="1:64" ht="14.65" hidden="1" customHeight="1">
      <c r="A403" s="209" t="s">
        <v>180</v>
      </c>
      <c r="B403" s="209" t="s">
        <v>110</v>
      </c>
      <c r="C403" s="209" t="s">
        <v>136</v>
      </c>
      <c r="D403" s="202">
        <v>95130</v>
      </c>
      <c r="E403" s="212">
        <v>1760</v>
      </c>
      <c r="F403" s="202">
        <v>222531</v>
      </c>
      <c r="G403" s="202">
        <f t="shared" si="18"/>
        <v>2383.3244082681804</v>
      </c>
      <c r="H403" s="210" t="str">
        <f t="shared" si="19"/>
        <v>07/08TRIGOFRANCISCO BELTRÃO (e)</v>
      </c>
      <c r="I403" s="210" t="str">
        <f t="shared" si="20"/>
        <v>07/08TRIGO</v>
      </c>
      <c r="J403" s="211" t="b">
        <f>FALSE</f>
        <v>0</v>
      </c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</row>
    <row r="404" spans="1:64" ht="14.65" hidden="1" customHeight="1">
      <c r="A404" s="209" t="s">
        <v>180</v>
      </c>
      <c r="B404" s="209" t="s">
        <v>110</v>
      </c>
      <c r="C404" s="209" t="s">
        <v>138</v>
      </c>
      <c r="D404" s="202">
        <v>63645</v>
      </c>
      <c r="E404" s="212">
        <v>20</v>
      </c>
      <c r="F404" s="202">
        <v>202505</v>
      </c>
      <c r="G404" s="202">
        <f t="shared" si="18"/>
        <v>3182.7897838899808</v>
      </c>
      <c r="H404" s="210" t="str">
        <f t="shared" si="19"/>
        <v>07/08TRIGOGUARAPUAVA (f)</v>
      </c>
      <c r="I404" s="210" t="str">
        <f t="shared" si="20"/>
        <v>07/08TRIGO</v>
      </c>
      <c r="J404" s="211" t="b">
        <f>FALSE</f>
        <v>0</v>
      </c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</row>
    <row r="405" spans="1:64" ht="14.65" hidden="1" customHeight="1">
      <c r="A405" s="209" t="s">
        <v>180</v>
      </c>
      <c r="B405" s="209" t="s">
        <v>110</v>
      </c>
      <c r="C405" s="209" t="s">
        <v>140</v>
      </c>
      <c r="D405" s="202">
        <v>11560</v>
      </c>
      <c r="E405" s="212">
        <v>0</v>
      </c>
      <c r="F405" s="202">
        <v>24148.2</v>
      </c>
      <c r="G405" s="202">
        <f t="shared" si="18"/>
        <v>2088.9446366782008</v>
      </c>
      <c r="H405" s="210" t="str">
        <f t="shared" si="19"/>
        <v>07/08TRIGOIRATI (f)</v>
      </c>
      <c r="I405" s="210" t="str">
        <f t="shared" si="20"/>
        <v>07/08TRIGO</v>
      </c>
      <c r="J405" s="211" t="b">
        <f>FALSE</f>
        <v>0</v>
      </c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</row>
    <row r="406" spans="1:64" ht="14.65" hidden="1" customHeight="1">
      <c r="A406" s="209" t="s">
        <v>180</v>
      </c>
      <c r="B406" s="209" t="s">
        <v>110</v>
      </c>
      <c r="C406" s="209" t="s">
        <v>142</v>
      </c>
      <c r="D406" s="202">
        <v>67850</v>
      </c>
      <c r="E406" s="212">
        <v>0</v>
      </c>
      <c r="F406" s="202">
        <v>194850.4</v>
      </c>
      <c r="G406" s="202">
        <f t="shared" si="18"/>
        <v>2871.781871775976</v>
      </c>
      <c r="H406" s="210" t="str">
        <f t="shared" si="19"/>
        <v>07/08TRIGOIVAIPORÃ (c)</v>
      </c>
      <c r="I406" s="210" t="str">
        <f t="shared" si="20"/>
        <v>07/08TRIGO</v>
      </c>
      <c r="J406" s="211" t="b">
        <f>FALSE</f>
        <v>0</v>
      </c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</row>
    <row r="407" spans="1:64" ht="14.65" hidden="1" customHeight="1">
      <c r="A407" s="209" t="s">
        <v>180</v>
      </c>
      <c r="B407" s="209" t="s">
        <v>110</v>
      </c>
      <c r="C407" s="209" t="s">
        <v>144</v>
      </c>
      <c r="D407" s="202">
        <v>37591</v>
      </c>
      <c r="E407" s="212">
        <v>0</v>
      </c>
      <c r="F407" s="202">
        <v>111908.23</v>
      </c>
      <c r="G407" s="202">
        <f t="shared" si="18"/>
        <v>2976.9952914261394</v>
      </c>
      <c r="H407" s="210" t="str">
        <f t="shared" si="19"/>
        <v>07/08TRIGOJACAREZINHO (c)</v>
      </c>
      <c r="I407" s="210" t="str">
        <f t="shared" si="20"/>
        <v>07/08TRIGO</v>
      </c>
      <c r="J407" s="211" t="b">
        <f>FALSE</f>
        <v>0</v>
      </c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</row>
    <row r="408" spans="1:64" ht="14.65" hidden="1" customHeight="1">
      <c r="A408" s="209" t="s">
        <v>180</v>
      </c>
      <c r="B408" s="209" t="s">
        <v>110</v>
      </c>
      <c r="C408" s="209" t="s">
        <v>146</v>
      </c>
      <c r="D408" s="202">
        <v>13390</v>
      </c>
      <c r="E408" s="212">
        <v>830</v>
      </c>
      <c r="F408" s="202">
        <v>30816.5</v>
      </c>
      <c r="G408" s="202">
        <f t="shared" si="18"/>
        <v>2453.5429936305732</v>
      </c>
      <c r="H408" s="210" t="str">
        <f t="shared" si="19"/>
        <v>07/08TRIGOLARANJEIRAS DO SUL (f)</v>
      </c>
      <c r="I408" s="210" t="str">
        <f t="shared" si="20"/>
        <v>07/08TRIGO</v>
      </c>
      <c r="J408" s="211" t="b">
        <f>FALSE</f>
        <v>0</v>
      </c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</row>
    <row r="409" spans="1:64" ht="14.65" hidden="1" customHeight="1">
      <c r="A409" s="209" t="s">
        <v>180</v>
      </c>
      <c r="B409" s="209" t="s">
        <v>110</v>
      </c>
      <c r="C409" s="209" t="s">
        <v>148</v>
      </c>
      <c r="D409" s="202">
        <v>103364</v>
      </c>
      <c r="E409" s="212">
        <v>0</v>
      </c>
      <c r="F409" s="202">
        <v>280507.92</v>
      </c>
      <c r="G409" s="202">
        <f t="shared" si="18"/>
        <v>2713.7873921287878</v>
      </c>
      <c r="H409" s="210" t="str">
        <f t="shared" si="19"/>
        <v>07/08TRIGOLONDRINA (c)</v>
      </c>
      <c r="I409" s="210" t="str">
        <f t="shared" si="20"/>
        <v>07/08TRIGO</v>
      </c>
      <c r="J409" s="211" t="b">
        <f>FALSE</f>
        <v>0</v>
      </c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</row>
    <row r="410" spans="1:64" ht="14.65" hidden="1" customHeight="1">
      <c r="A410" s="209" t="s">
        <v>180</v>
      </c>
      <c r="B410" s="209" t="s">
        <v>110</v>
      </c>
      <c r="C410" s="209" t="s">
        <v>150</v>
      </c>
      <c r="D410" s="202">
        <v>27251</v>
      </c>
      <c r="E410" s="212">
        <v>0</v>
      </c>
      <c r="F410" s="202">
        <v>67853.75</v>
      </c>
      <c r="G410" s="202">
        <f t="shared" si="18"/>
        <v>2489.954497082676</v>
      </c>
      <c r="H410" s="210" t="str">
        <f t="shared" si="19"/>
        <v>07/08TRIGOMARINGÁ (c)</v>
      </c>
      <c r="I410" s="210" t="str">
        <f t="shared" si="20"/>
        <v>07/08TRIGO</v>
      </c>
      <c r="J410" s="211" t="b">
        <f>FALSE</f>
        <v>0</v>
      </c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</row>
    <row r="411" spans="1:64" ht="14.65" hidden="1" customHeight="1">
      <c r="A411" s="209" t="s">
        <v>180</v>
      </c>
      <c r="B411" s="209" t="s">
        <v>110</v>
      </c>
      <c r="C411" s="209" t="s">
        <v>154</v>
      </c>
      <c r="D411" s="202">
        <v>539</v>
      </c>
      <c r="E411" s="212">
        <v>0</v>
      </c>
      <c r="F411" s="202">
        <v>756</v>
      </c>
      <c r="G411" s="202">
        <f t="shared" si="18"/>
        <v>1402.5974025974026</v>
      </c>
      <c r="H411" s="210" t="str">
        <f t="shared" si="19"/>
        <v>07/08TRIGOPARANAVAÍ (b)</v>
      </c>
      <c r="I411" s="210" t="str">
        <f t="shared" si="20"/>
        <v>07/08TRIGO</v>
      </c>
      <c r="J411" s="211" t="b">
        <f>FALSE</f>
        <v>0</v>
      </c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</row>
    <row r="412" spans="1:64" ht="14.65" hidden="1" customHeight="1">
      <c r="A412" s="209" t="s">
        <v>180</v>
      </c>
      <c r="B412" s="209" t="s">
        <v>110</v>
      </c>
      <c r="C412" s="209" t="s">
        <v>155</v>
      </c>
      <c r="D412" s="202">
        <v>71600</v>
      </c>
      <c r="E412" s="212">
        <v>0</v>
      </c>
      <c r="F412" s="202">
        <v>201648</v>
      </c>
      <c r="G412" s="202">
        <f t="shared" si="18"/>
        <v>2816.3128491620114</v>
      </c>
      <c r="H412" s="210" t="str">
        <f t="shared" si="19"/>
        <v>07/08TRIGOPATO BRANCO (e)</v>
      </c>
      <c r="I412" s="210" t="str">
        <f t="shared" si="20"/>
        <v>07/08TRIGO</v>
      </c>
      <c r="J412" s="211" t="b">
        <f>FALSE</f>
        <v>0</v>
      </c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</row>
    <row r="413" spans="1:64" ht="14.65" hidden="1" customHeight="1">
      <c r="A413" s="209" t="s">
        <v>180</v>
      </c>
      <c r="B413" s="209" t="s">
        <v>110</v>
      </c>
      <c r="C413" s="209" t="s">
        <v>157</v>
      </c>
      <c r="D413" s="202">
        <v>129050</v>
      </c>
      <c r="E413" s="212">
        <v>0</v>
      </c>
      <c r="F413" s="202">
        <v>452840</v>
      </c>
      <c r="G413" s="202">
        <f t="shared" si="18"/>
        <v>3509.0275087175514</v>
      </c>
      <c r="H413" s="210" t="str">
        <f t="shared" si="19"/>
        <v>07/08TRIGOPONTA GROSSA (f)</v>
      </c>
      <c r="I413" s="210" t="str">
        <f t="shared" si="20"/>
        <v>07/08TRIGO</v>
      </c>
      <c r="J413" s="211" t="b">
        <f>FALSE</f>
        <v>0</v>
      </c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</row>
    <row r="414" spans="1:64" ht="14.65" hidden="1" customHeight="1">
      <c r="A414" s="209" t="s">
        <v>180</v>
      </c>
      <c r="B414" s="209" t="s">
        <v>110</v>
      </c>
      <c r="C414" s="209" t="s">
        <v>158</v>
      </c>
      <c r="D414" s="202">
        <v>84615</v>
      </c>
      <c r="E414" s="212">
        <v>4800</v>
      </c>
      <c r="F414" s="202">
        <v>203757</v>
      </c>
      <c r="G414" s="202">
        <f t="shared" si="18"/>
        <v>2552.8660026310845</v>
      </c>
      <c r="H414" s="210" t="str">
        <f t="shared" si="19"/>
        <v>07/08TRIGOTOLEDO (d)</v>
      </c>
      <c r="I414" s="210" t="str">
        <f t="shared" si="20"/>
        <v>07/08TRIGO</v>
      </c>
      <c r="J414" s="211" t="b">
        <f>FALSE</f>
        <v>0</v>
      </c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</row>
    <row r="415" spans="1:64" ht="14.65" hidden="1" customHeight="1">
      <c r="A415" s="209" t="s">
        <v>180</v>
      </c>
      <c r="B415" s="209" t="s">
        <v>110</v>
      </c>
      <c r="C415" s="209" t="s">
        <v>159</v>
      </c>
      <c r="D415" s="202">
        <v>5301</v>
      </c>
      <c r="E415" s="212">
        <v>0</v>
      </c>
      <c r="F415" s="202">
        <v>11942.3</v>
      </c>
      <c r="G415" s="202">
        <f t="shared" si="18"/>
        <v>2252.8390869647237</v>
      </c>
      <c r="H415" s="210" t="str">
        <f t="shared" si="19"/>
        <v>07/08TRIGOUMUARAMA (b)</v>
      </c>
      <c r="I415" s="210" t="str">
        <f t="shared" si="20"/>
        <v>07/08TRIGO</v>
      </c>
      <c r="J415" s="211" t="b">
        <f>FALSE</f>
        <v>0</v>
      </c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</row>
    <row r="416" spans="1:64" ht="14.65" hidden="1" customHeight="1">
      <c r="A416" s="209" t="s">
        <v>180</v>
      </c>
      <c r="B416" s="209" t="s">
        <v>110</v>
      </c>
      <c r="C416" s="209" t="s">
        <v>160</v>
      </c>
      <c r="D416" s="202">
        <v>5115</v>
      </c>
      <c r="E416" s="212">
        <v>20</v>
      </c>
      <c r="F416" s="202">
        <v>13057</v>
      </c>
      <c r="G416" s="202">
        <f t="shared" si="18"/>
        <v>2562.7085377821395</v>
      </c>
      <c r="H416" s="210" t="str">
        <f t="shared" si="19"/>
        <v>07/08TRIGOUNIÃO DA VITÓRIA (f)</v>
      </c>
      <c r="I416" s="210" t="str">
        <f t="shared" si="20"/>
        <v>07/08TRIGO</v>
      </c>
      <c r="J416" s="211" t="b">
        <f>FALSE</f>
        <v>0</v>
      </c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</row>
    <row r="417" spans="1:64" ht="14.65" hidden="1" customHeight="1">
      <c r="A417" s="209" t="s">
        <v>180</v>
      </c>
      <c r="B417" s="209" t="s">
        <v>111</v>
      </c>
      <c r="C417" s="209" t="s">
        <v>126</v>
      </c>
      <c r="D417" s="202">
        <v>1550</v>
      </c>
      <c r="E417" s="212">
        <v>0</v>
      </c>
      <c r="F417" s="202">
        <v>3970</v>
      </c>
      <c r="G417" s="202">
        <f t="shared" si="18"/>
        <v>2561.2903225806454</v>
      </c>
      <c r="H417" s="210" t="str">
        <f t="shared" si="19"/>
        <v>07/08TRITICALEAPUCARANA (c)</v>
      </c>
      <c r="I417" s="210" t="str">
        <f t="shared" si="20"/>
        <v>07/08TRITICALE</v>
      </c>
      <c r="J417" s="211" t="b">
        <f>FALSE</f>
        <v>0</v>
      </c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</row>
    <row r="418" spans="1:64" ht="14.65" hidden="1" customHeight="1">
      <c r="A418" s="209" t="s">
        <v>180</v>
      </c>
      <c r="B418" s="209" t="s">
        <v>111</v>
      </c>
      <c r="C418" s="209" t="s">
        <v>128</v>
      </c>
      <c r="D418" s="202">
        <v>5820</v>
      </c>
      <c r="E418" s="212">
        <v>0</v>
      </c>
      <c r="F418" s="202">
        <v>12907</v>
      </c>
      <c r="G418" s="202">
        <f t="shared" si="18"/>
        <v>2217.6975945017184</v>
      </c>
      <c r="H418" s="210" t="str">
        <f t="shared" si="19"/>
        <v>07/08TRITICALECAMPO MOURÃO (a)</v>
      </c>
      <c r="I418" s="210" t="str">
        <f t="shared" si="20"/>
        <v>07/08TRITICALE</v>
      </c>
      <c r="J418" s="211" t="b">
        <f>FALSE</f>
        <v>0</v>
      </c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</row>
    <row r="419" spans="1:64" ht="14.65" hidden="1" customHeight="1">
      <c r="A419" s="209" t="s">
        <v>180</v>
      </c>
      <c r="B419" s="209" t="s">
        <v>111</v>
      </c>
      <c r="C419" s="209" t="s">
        <v>130</v>
      </c>
      <c r="D419" s="202">
        <v>4495</v>
      </c>
      <c r="E419" s="212">
        <v>0</v>
      </c>
      <c r="F419" s="202">
        <v>10417.5</v>
      </c>
      <c r="G419" s="202">
        <f t="shared" si="18"/>
        <v>2317.5750834260289</v>
      </c>
      <c r="H419" s="210" t="str">
        <f t="shared" si="19"/>
        <v>07/08TRITICALECASCAVEL (d)</v>
      </c>
      <c r="I419" s="210" t="str">
        <f t="shared" si="20"/>
        <v>07/08TRITICALE</v>
      </c>
      <c r="J419" s="211" t="b">
        <f>FALSE</f>
        <v>0</v>
      </c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</row>
    <row r="420" spans="1:64" ht="14.65" hidden="1" customHeight="1">
      <c r="A420" s="209" t="s">
        <v>180</v>
      </c>
      <c r="B420" s="209" t="s">
        <v>111</v>
      </c>
      <c r="C420" s="209" t="s">
        <v>132</v>
      </c>
      <c r="D420" s="202">
        <v>1000</v>
      </c>
      <c r="E420" s="212">
        <v>0</v>
      </c>
      <c r="F420" s="202">
        <v>2680</v>
      </c>
      <c r="G420" s="202">
        <f t="shared" si="18"/>
        <v>2680</v>
      </c>
      <c r="H420" s="210" t="str">
        <f t="shared" si="19"/>
        <v>07/08TRITICALECORNÉLIO PROCÓPIO (c)</v>
      </c>
      <c r="I420" s="210" t="str">
        <f t="shared" si="20"/>
        <v>07/08TRITICALE</v>
      </c>
      <c r="J420" s="211" t="b">
        <f>FALSE</f>
        <v>0</v>
      </c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</row>
    <row r="421" spans="1:64" ht="14.65" hidden="1" customHeight="1">
      <c r="A421" s="209" t="s">
        <v>180</v>
      </c>
      <c r="B421" s="209" t="s">
        <v>111</v>
      </c>
      <c r="C421" s="209" t="s">
        <v>138</v>
      </c>
      <c r="D421" s="202">
        <v>7890</v>
      </c>
      <c r="E421" s="212">
        <v>0</v>
      </c>
      <c r="F421" s="202">
        <v>20780</v>
      </c>
      <c r="G421" s="202">
        <f t="shared" si="18"/>
        <v>2633.7135614702156</v>
      </c>
      <c r="H421" s="210" t="str">
        <f t="shared" si="19"/>
        <v>07/08TRITICALEGUARAPUAVA (f)</v>
      </c>
      <c r="I421" s="210" t="str">
        <f t="shared" si="20"/>
        <v>07/08TRITICALE</v>
      </c>
      <c r="J421" s="211" t="b">
        <f>FALSE</f>
        <v>0</v>
      </c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</row>
    <row r="422" spans="1:64" ht="14.65" hidden="1" customHeight="1">
      <c r="A422" s="209" t="s">
        <v>180</v>
      </c>
      <c r="B422" s="209" t="s">
        <v>111</v>
      </c>
      <c r="C422" s="209" t="s">
        <v>140</v>
      </c>
      <c r="D422" s="202">
        <v>2050</v>
      </c>
      <c r="E422" s="212">
        <v>0</v>
      </c>
      <c r="F422" s="202">
        <v>4583.6000000000004</v>
      </c>
      <c r="G422" s="202">
        <f t="shared" si="18"/>
        <v>2235.9024390243903</v>
      </c>
      <c r="H422" s="210" t="str">
        <f t="shared" si="19"/>
        <v>07/08TRITICALEIRATI (f)</v>
      </c>
      <c r="I422" s="210" t="str">
        <f t="shared" si="20"/>
        <v>07/08TRITICALE</v>
      </c>
      <c r="J422" s="211" t="b">
        <f>FALSE</f>
        <v>0</v>
      </c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</row>
    <row r="423" spans="1:64" ht="14.65" hidden="1" customHeight="1">
      <c r="A423" s="209" t="s">
        <v>180</v>
      </c>
      <c r="B423" s="209" t="s">
        <v>111</v>
      </c>
      <c r="C423" s="209" t="s">
        <v>142</v>
      </c>
      <c r="D423" s="202">
        <v>4400</v>
      </c>
      <c r="E423" s="212">
        <v>0</v>
      </c>
      <c r="F423" s="202">
        <v>10267</v>
      </c>
      <c r="G423" s="202">
        <f t="shared" si="18"/>
        <v>2333.409090909091</v>
      </c>
      <c r="H423" s="210" t="str">
        <f t="shared" si="19"/>
        <v>07/08TRITICALEIVAIPORÃ (c)</v>
      </c>
      <c r="I423" s="210" t="str">
        <f t="shared" si="20"/>
        <v>07/08TRITICALE</v>
      </c>
      <c r="J423" s="211" t="b">
        <f>FALSE</f>
        <v>0</v>
      </c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</row>
    <row r="424" spans="1:64" ht="14.65" hidden="1" customHeight="1">
      <c r="A424" s="209" t="s">
        <v>180</v>
      </c>
      <c r="B424" s="209" t="s">
        <v>111</v>
      </c>
      <c r="C424" s="209" t="s">
        <v>144</v>
      </c>
      <c r="D424" s="202">
        <v>1030</v>
      </c>
      <c r="E424" s="212">
        <v>0</v>
      </c>
      <c r="F424" s="202">
        <v>3221.2</v>
      </c>
      <c r="G424" s="202">
        <f t="shared" si="18"/>
        <v>3127.3786407766988</v>
      </c>
      <c r="H424" s="210" t="str">
        <f t="shared" si="19"/>
        <v>07/08TRITICALEJACAREZINHO (c)</v>
      </c>
      <c r="I424" s="210" t="str">
        <f t="shared" si="20"/>
        <v>07/08TRITICALE</v>
      </c>
      <c r="J424" s="211" t="b">
        <f>FALSE</f>
        <v>0</v>
      </c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</row>
    <row r="425" spans="1:64" ht="14.65" hidden="1" customHeight="1">
      <c r="A425" s="209" t="s">
        <v>180</v>
      </c>
      <c r="B425" s="209" t="s">
        <v>111</v>
      </c>
      <c r="C425" s="209" t="s">
        <v>146</v>
      </c>
      <c r="D425" s="202">
        <v>850</v>
      </c>
      <c r="E425" s="212">
        <v>50</v>
      </c>
      <c r="F425" s="202">
        <v>1948.12</v>
      </c>
      <c r="G425" s="202">
        <f t="shared" si="18"/>
        <v>2435.1499999999996</v>
      </c>
      <c r="H425" s="210" t="str">
        <f t="shared" si="19"/>
        <v>07/08TRITICALELARANJEIRAS DO SUL (f)</v>
      </c>
      <c r="I425" s="210" t="str">
        <f t="shared" si="20"/>
        <v>07/08TRITICALE</v>
      </c>
      <c r="J425" s="211" t="b">
        <f>FALSE</f>
        <v>0</v>
      </c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</row>
    <row r="426" spans="1:64" ht="14.65" hidden="1" customHeight="1">
      <c r="A426" s="209" t="s">
        <v>180</v>
      </c>
      <c r="B426" s="209" t="s">
        <v>111</v>
      </c>
      <c r="C426" s="209" t="s">
        <v>148</v>
      </c>
      <c r="D426" s="202">
        <v>1707</v>
      </c>
      <c r="E426" s="212">
        <v>0</v>
      </c>
      <c r="F426" s="202">
        <v>2589.84</v>
      </c>
      <c r="G426" s="202">
        <f t="shared" si="18"/>
        <v>1517.1880492091391</v>
      </c>
      <c r="H426" s="210" t="str">
        <f t="shared" si="19"/>
        <v>07/08TRITICALELONDRINA (c)</v>
      </c>
      <c r="I426" s="210" t="str">
        <f t="shared" si="20"/>
        <v>07/08TRITICALE</v>
      </c>
      <c r="J426" s="211" t="b">
        <f>FALSE</f>
        <v>0</v>
      </c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</row>
    <row r="427" spans="1:64" ht="14.65" hidden="1" customHeight="1">
      <c r="A427" s="209" t="s">
        <v>180</v>
      </c>
      <c r="B427" s="209" t="s">
        <v>111</v>
      </c>
      <c r="C427" s="209" t="s">
        <v>150</v>
      </c>
      <c r="D427" s="202">
        <v>298</v>
      </c>
      <c r="E427" s="212">
        <v>140</v>
      </c>
      <c r="F427" s="202">
        <v>243.56</v>
      </c>
      <c r="G427" s="202">
        <f t="shared" si="18"/>
        <v>1541.5189873417721</v>
      </c>
      <c r="H427" s="210" t="str">
        <f t="shared" si="19"/>
        <v>07/08TRITICALEMARINGÁ (c)</v>
      </c>
      <c r="I427" s="210" t="str">
        <f t="shared" si="20"/>
        <v>07/08TRITICALE</v>
      </c>
      <c r="J427" s="211" t="b">
        <f>FALSE</f>
        <v>0</v>
      </c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</row>
    <row r="428" spans="1:64" ht="14.65" hidden="1" customHeight="1">
      <c r="A428" s="209" t="s">
        <v>180</v>
      </c>
      <c r="B428" s="209" t="s">
        <v>111</v>
      </c>
      <c r="C428" s="209" t="s">
        <v>155</v>
      </c>
      <c r="D428" s="202">
        <v>1940</v>
      </c>
      <c r="E428" s="212">
        <v>0</v>
      </c>
      <c r="F428" s="202">
        <v>5250</v>
      </c>
      <c r="G428" s="202">
        <f t="shared" si="18"/>
        <v>2706.1855670103096</v>
      </c>
      <c r="H428" s="210" t="str">
        <f t="shared" si="19"/>
        <v>07/08TRITICALEPATO BRANCO (e)</v>
      </c>
      <c r="I428" s="210" t="str">
        <f t="shared" si="20"/>
        <v>07/08TRITICALE</v>
      </c>
      <c r="J428" s="211" t="b">
        <f>FALSE</f>
        <v>0</v>
      </c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</row>
    <row r="429" spans="1:64" ht="14.65" hidden="1" customHeight="1">
      <c r="A429" s="209" t="s">
        <v>180</v>
      </c>
      <c r="B429" s="209" t="s">
        <v>111</v>
      </c>
      <c r="C429" s="209" t="s">
        <v>157</v>
      </c>
      <c r="D429" s="202">
        <v>6700</v>
      </c>
      <c r="E429" s="212">
        <v>0</v>
      </c>
      <c r="F429" s="202">
        <v>22540</v>
      </c>
      <c r="G429" s="202">
        <f t="shared" si="18"/>
        <v>3364.1791044776119</v>
      </c>
      <c r="H429" s="210" t="str">
        <f t="shared" si="19"/>
        <v>07/08TRITICALEPONTA GROSSA (f)</v>
      </c>
      <c r="I429" s="210" t="str">
        <f t="shared" si="20"/>
        <v>07/08TRITICALE</v>
      </c>
      <c r="J429" s="211" t="b">
        <f>FALSE</f>
        <v>0</v>
      </c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</row>
    <row r="430" spans="1:64" ht="14.65" hidden="1" customHeight="1">
      <c r="A430" s="209" t="s">
        <v>180</v>
      </c>
      <c r="B430" s="209" t="s">
        <v>111</v>
      </c>
      <c r="C430" s="209" t="s">
        <v>158</v>
      </c>
      <c r="D430" s="202">
        <v>1220</v>
      </c>
      <c r="E430" s="212">
        <v>0</v>
      </c>
      <c r="F430" s="202">
        <v>2080</v>
      </c>
      <c r="G430" s="202">
        <f t="shared" si="18"/>
        <v>1704.9180327868851</v>
      </c>
      <c r="H430" s="210" t="str">
        <f t="shared" si="19"/>
        <v>07/08TRITICALETOLEDO (d)</v>
      </c>
      <c r="I430" s="210" t="str">
        <f t="shared" si="20"/>
        <v>07/08TRITICALE</v>
      </c>
      <c r="J430" s="211" t="b">
        <f>FALSE</f>
        <v>0</v>
      </c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</row>
    <row r="431" spans="1:64" ht="14.65" hidden="1" customHeight="1">
      <c r="A431" s="209" t="s">
        <v>180</v>
      </c>
      <c r="B431" s="209" t="s">
        <v>111</v>
      </c>
      <c r="C431" s="209" t="s">
        <v>159</v>
      </c>
      <c r="D431" s="202">
        <v>606</v>
      </c>
      <c r="E431" s="212">
        <v>0</v>
      </c>
      <c r="F431" s="202">
        <v>1321</v>
      </c>
      <c r="G431" s="202">
        <f t="shared" si="18"/>
        <v>2179.8679867986798</v>
      </c>
      <c r="H431" s="210" t="str">
        <f t="shared" si="19"/>
        <v>07/08TRITICALEUMUARAMA (b)</v>
      </c>
      <c r="I431" s="210" t="str">
        <f t="shared" si="20"/>
        <v>07/08TRITICALE</v>
      </c>
      <c r="J431" s="211" t="b">
        <f>FALSE</f>
        <v>0</v>
      </c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</row>
    <row r="432" spans="1:64" ht="14.65" hidden="1" customHeight="1">
      <c r="A432" s="209" t="s">
        <v>180</v>
      </c>
      <c r="B432" s="209" t="s">
        <v>111</v>
      </c>
      <c r="C432" s="209" t="s">
        <v>160</v>
      </c>
      <c r="D432" s="202">
        <v>230</v>
      </c>
      <c r="E432" s="212">
        <v>0</v>
      </c>
      <c r="F432" s="202">
        <v>396</v>
      </c>
      <c r="G432" s="202">
        <f t="shared" si="18"/>
        <v>1721.7391304347827</v>
      </c>
      <c r="H432" s="210" t="str">
        <f t="shared" si="19"/>
        <v>07/08TRITICALEUNIÃO DA VITÓRIA (f)</v>
      </c>
      <c r="I432" s="210" t="str">
        <f t="shared" si="20"/>
        <v>07/08TRITICALE</v>
      </c>
      <c r="J432" s="211" t="b">
        <f>FALSE</f>
        <v>0</v>
      </c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</row>
    <row r="433" spans="1:64" ht="14.65" hidden="1" customHeight="1">
      <c r="A433" s="209" t="s">
        <v>181</v>
      </c>
      <c r="B433" s="209" t="s">
        <v>83</v>
      </c>
      <c r="C433" s="209" t="s">
        <v>128</v>
      </c>
      <c r="D433" s="202">
        <v>148</v>
      </c>
      <c r="E433" s="202">
        <v>0</v>
      </c>
      <c r="F433" s="202">
        <v>390.43</v>
      </c>
      <c r="G433" s="202">
        <f t="shared" si="18"/>
        <v>2638.0405405405404</v>
      </c>
      <c r="H433" s="210" t="str">
        <f t="shared" si="19"/>
        <v>08/09ALGODÃOCAMPO MOURÃO (a)</v>
      </c>
      <c r="I433" s="210" t="str">
        <f t="shared" si="20"/>
        <v>08/09ALGODÃO</v>
      </c>
      <c r="J433" s="211" t="b">
        <f>FALSE</f>
        <v>0</v>
      </c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</row>
    <row r="434" spans="1:64" ht="14.65" hidden="1" customHeight="1">
      <c r="A434" s="209" t="s">
        <v>181</v>
      </c>
      <c r="B434" s="209" t="s">
        <v>83</v>
      </c>
      <c r="C434" s="209" t="s">
        <v>130</v>
      </c>
      <c r="D434" s="202">
        <v>25</v>
      </c>
      <c r="E434" s="202">
        <v>0</v>
      </c>
      <c r="F434" s="202">
        <v>31.5</v>
      </c>
      <c r="G434" s="202">
        <f t="shared" si="18"/>
        <v>1260</v>
      </c>
      <c r="H434" s="210" t="str">
        <f t="shared" si="19"/>
        <v>08/09ALGODÃOCASCAVEL (d)</v>
      </c>
      <c r="I434" s="210" t="str">
        <f t="shared" si="20"/>
        <v>08/09ALGODÃO</v>
      </c>
      <c r="J434" s="211" t="b">
        <f>FALSE</f>
        <v>0</v>
      </c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</row>
    <row r="435" spans="1:64" ht="14.65" hidden="1" customHeight="1">
      <c r="A435" s="209" t="s">
        <v>181</v>
      </c>
      <c r="B435" s="209" t="s">
        <v>83</v>
      </c>
      <c r="C435" s="209" t="s">
        <v>132</v>
      </c>
      <c r="D435" s="202">
        <v>889</v>
      </c>
      <c r="E435" s="202">
        <v>0</v>
      </c>
      <c r="F435" s="202">
        <v>2282.06</v>
      </c>
      <c r="G435" s="202">
        <f t="shared" si="18"/>
        <v>2566.9966254218225</v>
      </c>
      <c r="H435" s="210" t="str">
        <f t="shared" si="19"/>
        <v>08/09ALGODÃOCORNÉLIO PROCÓPIO (c)</v>
      </c>
      <c r="I435" s="210" t="str">
        <f t="shared" si="20"/>
        <v>08/09ALGODÃO</v>
      </c>
      <c r="J435" s="211" t="b">
        <f>FALSE</f>
        <v>0</v>
      </c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</row>
    <row r="436" spans="1:64" ht="14.65" hidden="1" customHeight="1">
      <c r="A436" s="209" t="s">
        <v>181</v>
      </c>
      <c r="B436" s="209" t="s">
        <v>83</v>
      </c>
      <c r="C436" s="209" t="s">
        <v>142</v>
      </c>
      <c r="D436" s="202">
        <v>330</v>
      </c>
      <c r="E436" s="202">
        <v>0</v>
      </c>
      <c r="F436" s="202">
        <v>610.5</v>
      </c>
      <c r="G436" s="202">
        <f t="shared" si="18"/>
        <v>1850</v>
      </c>
      <c r="H436" s="210" t="str">
        <f t="shared" si="19"/>
        <v>08/09ALGODÃOIVAIPORÃ (c)</v>
      </c>
      <c r="I436" s="210" t="str">
        <f t="shared" si="20"/>
        <v>08/09ALGODÃO</v>
      </c>
      <c r="J436" s="211" t="b">
        <f>FALSE</f>
        <v>0</v>
      </c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</row>
    <row r="437" spans="1:64" ht="14.65" hidden="1" customHeight="1">
      <c r="A437" s="209" t="s">
        <v>181</v>
      </c>
      <c r="B437" s="209" t="s">
        <v>83</v>
      </c>
      <c r="C437" s="209" t="s">
        <v>144</v>
      </c>
      <c r="D437" s="202">
        <v>17</v>
      </c>
      <c r="E437" s="202">
        <v>0</v>
      </c>
      <c r="F437" s="202">
        <v>34.49</v>
      </c>
      <c r="G437" s="202">
        <f t="shared" si="18"/>
        <v>2028.8235294117646</v>
      </c>
      <c r="H437" s="210" t="str">
        <f t="shared" si="19"/>
        <v>08/09ALGODÃOJACAREZINHO (c)</v>
      </c>
      <c r="I437" s="210" t="str">
        <f t="shared" si="20"/>
        <v>08/09ALGODÃO</v>
      </c>
      <c r="J437" s="211" t="b">
        <f>FALSE</f>
        <v>0</v>
      </c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</row>
    <row r="438" spans="1:64" ht="14.65" hidden="1" customHeight="1">
      <c r="A438" s="209" t="s">
        <v>181</v>
      </c>
      <c r="B438" s="209" t="s">
        <v>83</v>
      </c>
      <c r="C438" s="209" t="s">
        <v>148</v>
      </c>
      <c r="D438" s="202">
        <v>1470</v>
      </c>
      <c r="E438" s="202">
        <v>0</v>
      </c>
      <c r="F438" s="202">
        <v>3148.5</v>
      </c>
      <c r="G438" s="202">
        <f t="shared" si="18"/>
        <v>2141.8367346938776</v>
      </c>
      <c r="H438" s="210" t="str">
        <f t="shared" si="19"/>
        <v>08/09ALGODÃOLONDRINA (c)</v>
      </c>
      <c r="I438" s="210" t="str">
        <f t="shared" si="20"/>
        <v>08/09ALGODÃO</v>
      </c>
      <c r="J438" s="211" t="b">
        <f>FALSE</f>
        <v>0</v>
      </c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</row>
    <row r="439" spans="1:64" ht="14.65" hidden="1" customHeight="1">
      <c r="A439" s="209" t="s">
        <v>181</v>
      </c>
      <c r="B439" s="209" t="s">
        <v>83</v>
      </c>
      <c r="C439" s="209" t="s">
        <v>150</v>
      </c>
      <c r="D439" s="202">
        <v>484</v>
      </c>
      <c r="E439" s="202">
        <v>0</v>
      </c>
      <c r="F439" s="202">
        <v>1366.67</v>
      </c>
      <c r="G439" s="202">
        <f t="shared" si="18"/>
        <v>2823.6983471074382</v>
      </c>
      <c r="H439" s="210" t="str">
        <f t="shared" si="19"/>
        <v>08/09ALGODÃOMARINGÁ (c)</v>
      </c>
      <c r="I439" s="210" t="str">
        <f t="shared" si="20"/>
        <v>08/09ALGODÃO</v>
      </c>
      <c r="J439" s="211" t="b">
        <f>FALSE</f>
        <v>0</v>
      </c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</row>
    <row r="440" spans="1:64" ht="14.65" hidden="1" customHeight="1">
      <c r="A440" s="209" t="s">
        <v>181</v>
      </c>
      <c r="B440" s="209" t="s">
        <v>83</v>
      </c>
      <c r="C440" s="209" t="s">
        <v>154</v>
      </c>
      <c r="D440" s="202">
        <v>2</v>
      </c>
      <c r="E440" s="202">
        <v>0</v>
      </c>
      <c r="F440" s="202">
        <v>5.5</v>
      </c>
      <c r="G440" s="202">
        <f t="shared" si="18"/>
        <v>2750</v>
      </c>
      <c r="H440" s="210" t="str">
        <f t="shared" si="19"/>
        <v>08/09ALGODÃOPARANAVAÍ (b)</v>
      </c>
      <c r="I440" s="210" t="str">
        <f t="shared" si="20"/>
        <v>08/09ALGODÃO</v>
      </c>
      <c r="J440" s="211" t="b">
        <f>FALSE</f>
        <v>0</v>
      </c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</row>
    <row r="441" spans="1:64" ht="14.65" hidden="1" customHeight="1">
      <c r="A441" s="209" t="s">
        <v>181</v>
      </c>
      <c r="B441" s="209" t="s">
        <v>83</v>
      </c>
      <c r="C441" s="209" t="s">
        <v>158</v>
      </c>
      <c r="D441" s="202">
        <v>51</v>
      </c>
      <c r="E441" s="202">
        <v>0</v>
      </c>
      <c r="F441" s="202">
        <v>112.1</v>
      </c>
      <c r="G441" s="202">
        <f t="shared" si="18"/>
        <v>2198.0392156862745</v>
      </c>
      <c r="H441" s="210" t="str">
        <f t="shared" si="19"/>
        <v>08/09ALGODÃOTOLEDO (d)</v>
      </c>
      <c r="I441" s="210" t="str">
        <f t="shared" si="20"/>
        <v>08/09ALGODÃO</v>
      </c>
      <c r="J441" s="211" t="b">
        <f>FALSE</f>
        <v>0</v>
      </c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</row>
    <row r="442" spans="1:64" ht="14.65" hidden="1" customHeight="1">
      <c r="A442" s="209" t="s">
        <v>181</v>
      </c>
      <c r="B442" s="209" t="s">
        <v>83</v>
      </c>
      <c r="C442" s="209" t="s">
        <v>159</v>
      </c>
      <c r="D442" s="202">
        <v>7</v>
      </c>
      <c r="E442" s="202">
        <v>0</v>
      </c>
      <c r="F442" s="202">
        <v>7</v>
      </c>
      <c r="G442" s="202">
        <f t="shared" si="18"/>
        <v>1000</v>
      </c>
      <c r="H442" s="210" t="str">
        <f t="shared" si="19"/>
        <v>08/09ALGODÃOUMUARAMA (b)</v>
      </c>
      <c r="I442" s="210" t="str">
        <f t="shared" si="20"/>
        <v>08/09ALGODÃO</v>
      </c>
      <c r="J442" s="211" t="b">
        <f>FALSE</f>
        <v>0</v>
      </c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</row>
    <row r="443" spans="1:64" ht="14.65" hidden="1" customHeight="1">
      <c r="A443" s="209" t="s">
        <v>181</v>
      </c>
      <c r="B443" s="209" t="s">
        <v>84</v>
      </c>
      <c r="C443" s="209" t="s">
        <v>126</v>
      </c>
      <c r="D443" s="202">
        <v>30</v>
      </c>
      <c r="E443" s="202">
        <v>0</v>
      </c>
      <c r="F443" s="202">
        <v>70.900000000000006</v>
      </c>
      <c r="G443" s="202">
        <f t="shared" si="18"/>
        <v>2363.3333333333339</v>
      </c>
      <c r="H443" s="210" t="str">
        <f t="shared" si="19"/>
        <v>08/09ALHOAPUCARANA (c)</v>
      </c>
      <c r="I443" s="210" t="str">
        <f t="shared" si="20"/>
        <v>08/09ALHO</v>
      </c>
      <c r="J443" s="211" t="b">
        <f>FALSE</f>
        <v>0</v>
      </c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</row>
    <row r="444" spans="1:64" ht="14.65" hidden="1" customHeight="1">
      <c r="A444" s="209" t="s">
        <v>181</v>
      </c>
      <c r="B444" s="209" t="s">
        <v>84</v>
      </c>
      <c r="C444" s="209" t="s">
        <v>128</v>
      </c>
      <c r="D444" s="202">
        <v>65</v>
      </c>
      <c r="E444" s="202">
        <v>0</v>
      </c>
      <c r="F444" s="202">
        <v>142</v>
      </c>
      <c r="G444" s="202">
        <f t="shared" si="18"/>
        <v>2184.6153846153843</v>
      </c>
      <c r="H444" s="210" t="str">
        <f t="shared" si="19"/>
        <v>08/09ALHOCAMPO MOURÃO (a)</v>
      </c>
      <c r="I444" s="210" t="str">
        <f t="shared" si="20"/>
        <v>08/09ALHO</v>
      </c>
      <c r="J444" s="211" t="b">
        <f>FALSE</f>
        <v>0</v>
      </c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</row>
    <row r="445" spans="1:64" ht="14.65" hidden="1" customHeight="1">
      <c r="A445" s="209" t="s">
        <v>181</v>
      </c>
      <c r="B445" s="209" t="s">
        <v>84</v>
      </c>
      <c r="C445" s="209" t="s">
        <v>130</v>
      </c>
      <c r="D445" s="202">
        <v>54.6</v>
      </c>
      <c r="E445" s="202">
        <v>0</v>
      </c>
      <c r="F445" s="202">
        <v>199.25</v>
      </c>
      <c r="G445" s="202">
        <f t="shared" si="18"/>
        <v>3649.267399267399</v>
      </c>
      <c r="H445" s="210" t="str">
        <f t="shared" si="19"/>
        <v>08/09ALHOCASCAVEL (d)</v>
      </c>
      <c r="I445" s="210" t="str">
        <f t="shared" si="20"/>
        <v>08/09ALHO</v>
      </c>
      <c r="J445" s="211" t="b">
        <f>FALSE</f>
        <v>0</v>
      </c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</row>
    <row r="446" spans="1:64" ht="14.65" hidden="1" customHeight="1">
      <c r="A446" s="209" t="s">
        <v>181</v>
      </c>
      <c r="B446" s="209" t="s">
        <v>84</v>
      </c>
      <c r="C446" s="209" t="s">
        <v>132</v>
      </c>
      <c r="D446" s="202">
        <v>250</v>
      </c>
      <c r="E446" s="202">
        <v>0</v>
      </c>
      <c r="F446" s="202">
        <v>1807.8</v>
      </c>
      <c r="G446" s="202">
        <f t="shared" si="18"/>
        <v>7231.2</v>
      </c>
      <c r="H446" s="210" t="str">
        <f t="shared" si="19"/>
        <v>08/09ALHOCORNÉLIO PROCÓPIO (c)</v>
      </c>
      <c r="I446" s="210" t="str">
        <f t="shared" si="20"/>
        <v>08/09ALHO</v>
      </c>
      <c r="J446" s="211" t="b">
        <f>FALSE</f>
        <v>0</v>
      </c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</row>
    <row r="447" spans="1:64" ht="14.65" hidden="1" customHeight="1">
      <c r="A447" s="209" t="s">
        <v>181</v>
      </c>
      <c r="B447" s="209" t="s">
        <v>84</v>
      </c>
      <c r="C447" s="209" t="s">
        <v>134</v>
      </c>
      <c r="D447" s="202">
        <v>15</v>
      </c>
      <c r="E447" s="202">
        <v>0</v>
      </c>
      <c r="F447" s="202">
        <v>74</v>
      </c>
      <c r="G447" s="202">
        <f t="shared" si="18"/>
        <v>4933.3333333333339</v>
      </c>
      <c r="H447" s="210" t="str">
        <f t="shared" si="19"/>
        <v>08/09ALHOCURITIBA (f)</v>
      </c>
      <c r="I447" s="210" t="str">
        <f t="shared" si="20"/>
        <v>08/09ALHO</v>
      </c>
      <c r="J447" s="211" t="b">
        <f>FALSE</f>
        <v>0</v>
      </c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</row>
    <row r="448" spans="1:64" ht="14.65" hidden="1" customHeight="1">
      <c r="A448" s="209" t="s">
        <v>181</v>
      </c>
      <c r="B448" s="209" t="s">
        <v>84</v>
      </c>
      <c r="C448" s="209" t="s">
        <v>136</v>
      </c>
      <c r="D448" s="202">
        <v>52</v>
      </c>
      <c r="E448" s="202">
        <v>0</v>
      </c>
      <c r="F448" s="202">
        <v>156</v>
      </c>
      <c r="G448" s="202">
        <f t="shared" si="18"/>
        <v>3000</v>
      </c>
      <c r="H448" s="210" t="str">
        <f t="shared" si="19"/>
        <v>08/09ALHOFRANCISCO BELTRÃO (e)</v>
      </c>
      <c r="I448" s="210" t="str">
        <f t="shared" si="20"/>
        <v>08/09ALHO</v>
      </c>
      <c r="J448" s="211" t="b">
        <f>FALSE</f>
        <v>0</v>
      </c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</row>
    <row r="449" spans="1:64" ht="14.65" hidden="1" customHeight="1">
      <c r="A449" s="209" t="s">
        <v>181</v>
      </c>
      <c r="B449" s="209" t="s">
        <v>84</v>
      </c>
      <c r="C449" s="209" t="s">
        <v>138</v>
      </c>
      <c r="D449" s="202">
        <v>26</v>
      </c>
      <c r="E449" s="202">
        <v>0</v>
      </c>
      <c r="F449" s="202">
        <v>66</v>
      </c>
      <c r="G449" s="202">
        <f t="shared" si="18"/>
        <v>2538.4615384615381</v>
      </c>
      <c r="H449" s="210" t="str">
        <f t="shared" si="19"/>
        <v>08/09ALHOGUARAPUAVA (f)</v>
      </c>
      <c r="I449" s="210" t="str">
        <f t="shared" si="20"/>
        <v>08/09ALHO</v>
      </c>
      <c r="J449" s="211" t="b">
        <f>FALSE</f>
        <v>0</v>
      </c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</row>
    <row r="450" spans="1:64" ht="14.65" hidden="1" customHeight="1">
      <c r="A450" s="209" t="s">
        <v>181</v>
      </c>
      <c r="B450" s="209" t="s">
        <v>84</v>
      </c>
      <c r="C450" s="209" t="s">
        <v>140</v>
      </c>
      <c r="D450" s="202">
        <v>22</v>
      </c>
      <c r="E450" s="202">
        <v>0</v>
      </c>
      <c r="F450" s="202">
        <v>95.8</v>
      </c>
      <c r="G450" s="202">
        <f t="shared" ref="G450:G513" si="21">F450/(D450-E450)*1000</f>
        <v>4354.545454545454</v>
      </c>
      <c r="H450" s="210" t="str">
        <f t="shared" ref="H450:H513" si="22">A450&amp;B450&amp;C450</f>
        <v>08/09ALHOIRATI (f)</v>
      </c>
      <c r="I450" s="210" t="str">
        <f t="shared" ref="I450:I513" si="23">A450&amp;B450</f>
        <v>08/09ALHO</v>
      </c>
      <c r="J450" s="211" t="b">
        <f>FALSE</f>
        <v>0</v>
      </c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</row>
    <row r="451" spans="1:64" ht="14.65" hidden="1" customHeight="1">
      <c r="A451" s="209" t="s">
        <v>181</v>
      </c>
      <c r="B451" s="209" t="s">
        <v>84</v>
      </c>
      <c r="C451" s="209" t="s">
        <v>142</v>
      </c>
      <c r="D451" s="202">
        <v>20</v>
      </c>
      <c r="E451" s="202">
        <v>0</v>
      </c>
      <c r="F451" s="202">
        <v>48.63</v>
      </c>
      <c r="G451" s="202">
        <f t="shared" si="21"/>
        <v>2431.5</v>
      </c>
      <c r="H451" s="210" t="str">
        <f t="shared" si="22"/>
        <v>08/09ALHOIVAIPORÃ (c)</v>
      </c>
      <c r="I451" s="210" t="str">
        <f t="shared" si="23"/>
        <v>08/09ALHO</v>
      </c>
      <c r="J451" s="211" t="b">
        <f>FALSE</f>
        <v>0</v>
      </c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</row>
    <row r="452" spans="1:64" ht="14.65" hidden="1" customHeight="1">
      <c r="A452" s="209" t="s">
        <v>181</v>
      </c>
      <c r="B452" s="209" t="s">
        <v>84</v>
      </c>
      <c r="C452" s="209" t="s">
        <v>144</v>
      </c>
      <c r="D452" s="202">
        <v>77</v>
      </c>
      <c r="E452" s="202">
        <v>0</v>
      </c>
      <c r="F452" s="202">
        <v>439</v>
      </c>
      <c r="G452" s="202">
        <f t="shared" si="21"/>
        <v>5701.2987012987014</v>
      </c>
      <c r="H452" s="210" t="str">
        <f t="shared" si="22"/>
        <v>08/09ALHOJACAREZINHO (c)</v>
      </c>
      <c r="I452" s="210" t="str">
        <f t="shared" si="23"/>
        <v>08/09ALHO</v>
      </c>
      <c r="J452" s="211" t="b">
        <f>FALSE</f>
        <v>0</v>
      </c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</row>
    <row r="453" spans="1:64" ht="14.65" hidden="1" customHeight="1">
      <c r="A453" s="209" t="s">
        <v>181</v>
      </c>
      <c r="B453" s="209" t="s">
        <v>84</v>
      </c>
      <c r="C453" s="209" t="s">
        <v>146</v>
      </c>
      <c r="D453" s="202">
        <v>8</v>
      </c>
      <c r="E453" s="202">
        <v>0</v>
      </c>
      <c r="F453" s="202">
        <v>36</v>
      </c>
      <c r="G453" s="202">
        <f t="shared" si="21"/>
        <v>4500</v>
      </c>
      <c r="H453" s="210" t="str">
        <f t="shared" si="22"/>
        <v>08/09ALHOLARANJEIRAS DO SUL (f)</v>
      </c>
      <c r="I453" s="210" t="str">
        <f t="shared" si="23"/>
        <v>08/09ALHO</v>
      </c>
      <c r="J453" s="211" t="b">
        <f>FALSE</f>
        <v>0</v>
      </c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</row>
    <row r="454" spans="1:64" ht="14.65" hidden="1" customHeight="1">
      <c r="A454" s="209" t="s">
        <v>181</v>
      </c>
      <c r="B454" s="209" t="s">
        <v>84</v>
      </c>
      <c r="C454" s="209" t="s">
        <v>150</v>
      </c>
      <c r="D454" s="202">
        <v>10.5</v>
      </c>
      <c r="E454" s="202">
        <v>0</v>
      </c>
      <c r="F454" s="202">
        <v>55</v>
      </c>
      <c r="G454" s="202">
        <f t="shared" si="21"/>
        <v>5238.0952380952385</v>
      </c>
      <c r="H454" s="210" t="str">
        <f t="shared" si="22"/>
        <v>08/09ALHOMARINGÁ (c)</v>
      </c>
      <c r="I454" s="210" t="str">
        <f t="shared" si="23"/>
        <v>08/09ALHO</v>
      </c>
      <c r="J454" s="211" t="b">
        <f>FALSE</f>
        <v>0</v>
      </c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</row>
    <row r="455" spans="1:64" ht="14.65" hidden="1" customHeight="1">
      <c r="A455" s="209" t="s">
        <v>181</v>
      </c>
      <c r="B455" s="209" t="s">
        <v>84</v>
      </c>
      <c r="C455" s="209" t="s">
        <v>154</v>
      </c>
      <c r="D455" s="202">
        <v>1.01</v>
      </c>
      <c r="E455" s="202">
        <v>0</v>
      </c>
      <c r="F455" s="202">
        <v>1.61</v>
      </c>
      <c r="G455" s="202">
        <f t="shared" si="21"/>
        <v>1594.0594059405942</v>
      </c>
      <c r="H455" s="210" t="str">
        <f t="shared" si="22"/>
        <v>08/09ALHOPARANAVAÍ (b)</v>
      </c>
      <c r="I455" s="210" t="str">
        <f t="shared" si="23"/>
        <v>08/09ALHO</v>
      </c>
      <c r="J455" s="211" t="b">
        <f>FALSE</f>
        <v>0</v>
      </c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</row>
    <row r="456" spans="1:64" ht="14.65" hidden="1" customHeight="1">
      <c r="A456" s="209" t="s">
        <v>181</v>
      </c>
      <c r="B456" s="209" t="s">
        <v>84</v>
      </c>
      <c r="C456" s="209" t="s">
        <v>155</v>
      </c>
      <c r="D456" s="202">
        <v>13</v>
      </c>
      <c r="E456" s="202">
        <v>0</v>
      </c>
      <c r="F456" s="202">
        <v>66</v>
      </c>
      <c r="G456" s="202">
        <f t="shared" si="21"/>
        <v>5076.9230769230762</v>
      </c>
      <c r="H456" s="210" t="str">
        <f t="shared" si="22"/>
        <v>08/09ALHOPATO BRANCO (e)</v>
      </c>
      <c r="I456" s="210" t="str">
        <f t="shared" si="23"/>
        <v>08/09ALHO</v>
      </c>
      <c r="J456" s="211" t="b">
        <f>FALSE</f>
        <v>0</v>
      </c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</row>
    <row r="457" spans="1:64" ht="14.65" hidden="1" customHeight="1">
      <c r="A457" s="209" t="s">
        <v>181</v>
      </c>
      <c r="B457" s="209" t="s">
        <v>84</v>
      </c>
      <c r="C457" s="209" t="s">
        <v>157</v>
      </c>
      <c r="D457" s="202">
        <v>19</v>
      </c>
      <c r="E457" s="202">
        <v>0</v>
      </c>
      <c r="F457" s="202">
        <v>48.9</v>
      </c>
      <c r="G457" s="202">
        <f t="shared" si="21"/>
        <v>2573.6842105263154</v>
      </c>
      <c r="H457" s="210" t="str">
        <f t="shared" si="22"/>
        <v>08/09ALHOPONTA GROSSA (f)</v>
      </c>
      <c r="I457" s="210" t="str">
        <f t="shared" si="23"/>
        <v>08/09ALHO</v>
      </c>
      <c r="J457" s="211" t="b">
        <f>FALSE</f>
        <v>0</v>
      </c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</row>
    <row r="458" spans="1:64" ht="14.65" hidden="1" customHeight="1">
      <c r="A458" s="209" t="s">
        <v>181</v>
      </c>
      <c r="B458" s="209" t="s">
        <v>84</v>
      </c>
      <c r="C458" s="209" t="s">
        <v>158</v>
      </c>
      <c r="D458" s="202">
        <v>20</v>
      </c>
      <c r="E458" s="202">
        <v>0</v>
      </c>
      <c r="F458" s="202">
        <v>50</v>
      </c>
      <c r="G458" s="202">
        <f t="shared" si="21"/>
        <v>2500</v>
      </c>
      <c r="H458" s="210" t="str">
        <f t="shared" si="22"/>
        <v>08/09ALHOTOLEDO (d)</v>
      </c>
      <c r="I458" s="210" t="str">
        <f t="shared" si="23"/>
        <v>08/09ALHO</v>
      </c>
      <c r="J458" s="211" t="b">
        <f>FALSE</f>
        <v>0</v>
      </c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</row>
    <row r="459" spans="1:64" ht="14.65" hidden="1" customHeight="1">
      <c r="A459" s="209" t="s">
        <v>181</v>
      </c>
      <c r="B459" s="209" t="s">
        <v>84</v>
      </c>
      <c r="C459" s="209" t="s">
        <v>160</v>
      </c>
      <c r="D459" s="202">
        <v>37</v>
      </c>
      <c r="E459" s="202">
        <v>0</v>
      </c>
      <c r="F459" s="202">
        <v>111.15</v>
      </c>
      <c r="G459" s="202">
        <f t="shared" si="21"/>
        <v>3004.0540540540542</v>
      </c>
      <c r="H459" s="210" t="str">
        <f t="shared" si="22"/>
        <v>08/09ALHOUNIÃO DA VITÓRIA (f)</v>
      </c>
      <c r="I459" s="210" t="str">
        <f t="shared" si="23"/>
        <v>08/09ALHO</v>
      </c>
      <c r="J459" s="211" t="b">
        <f>FALSE</f>
        <v>0</v>
      </c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</row>
    <row r="460" spans="1:64" ht="14.65" hidden="1" customHeight="1">
      <c r="A460" s="209" t="s">
        <v>181</v>
      </c>
      <c r="B460" s="209" t="s">
        <v>85</v>
      </c>
      <c r="C460" s="209" t="s">
        <v>126</v>
      </c>
      <c r="D460" s="202">
        <v>102</v>
      </c>
      <c r="E460" s="202">
        <v>0</v>
      </c>
      <c r="F460" s="202">
        <v>210</v>
      </c>
      <c r="G460" s="202">
        <f t="shared" si="21"/>
        <v>2058.8235294117644</v>
      </c>
      <c r="H460" s="210" t="str">
        <f t="shared" si="22"/>
        <v>08/09AMENDOIM (1ª SAFRA)APUCARANA (c)</v>
      </c>
      <c r="I460" s="210" t="str">
        <f t="shared" si="23"/>
        <v>08/09AMENDOIM (1ª SAFRA)</v>
      </c>
      <c r="J460" s="211" t="b">
        <f>FALSE</f>
        <v>0</v>
      </c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</row>
    <row r="461" spans="1:64" ht="14.65" hidden="1" customHeight="1">
      <c r="A461" s="209" t="s">
        <v>181</v>
      </c>
      <c r="B461" s="209" t="s">
        <v>85</v>
      </c>
      <c r="C461" s="209" t="s">
        <v>128</v>
      </c>
      <c r="D461" s="202">
        <v>153</v>
      </c>
      <c r="E461" s="202">
        <v>0</v>
      </c>
      <c r="F461" s="202">
        <v>293.25</v>
      </c>
      <c r="G461" s="202">
        <f t="shared" si="21"/>
        <v>1916.6666666666667</v>
      </c>
      <c r="H461" s="210" t="str">
        <f t="shared" si="22"/>
        <v>08/09AMENDOIM (1ª SAFRA)CAMPO MOURÃO (a)</v>
      </c>
      <c r="I461" s="210" t="str">
        <f t="shared" si="23"/>
        <v>08/09AMENDOIM (1ª SAFRA)</v>
      </c>
      <c r="J461" s="211" t="b">
        <f>FALSE</f>
        <v>0</v>
      </c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</row>
    <row r="462" spans="1:64" ht="14.65" hidden="1" customHeight="1">
      <c r="A462" s="209" t="s">
        <v>181</v>
      </c>
      <c r="B462" s="209" t="s">
        <v>85</v>
      </c>
      <c r="C462" s="209" t="s">
        <v>130</v>
      </c>
      <c r="D462" s="202">
        <v>366</v>
      </c>
      <c r="E462" s="202">
        <v>0</v>
      </c>
      <c r="F462" s="202">
        <v>618.75</v>
      </c>
      <c r="G462" s="202">
        <f t="shared" si="21"/>
        <v>1690.5737704918033</v>
      </c>
      <c r="H462" s="210" t="str">
        <f t="shared" si="22"/>
        <v>08/09AMENDOIM (1ª SAFRA)CASCAVEL (d)</v>
      </c>
      <c r="I462" s="210" t="str">
        <f t="shared" si="23"/>
        <v>08/09AMENDOIM (1ª SAFRA)</v>
      </c>
      <c r="J462" s="211" t="b">
        <f>FALSE</f>
        <v>0</v>
      </c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</row>
    <row r="463" spans="1:64" ht="14.65" hidden="1" customHeight="1">
      <c r="A463" s="209" t="s">
        <v>181</v>
      </c>
      <c r="B463" s="209" t="s">
        <v>85</v>
      </c>
      <c r="C463" s="209" t="s">
        <v>132</v>
      </c>
      <c r="D463" s="202">
        <v>40</v>
      </c>
      <c r="E463" s="202">
        <v>0</v>
      </c>
      <c r="F463" s="202">
        <v>48</v>
      </c>
      <c r="G463" s="202">
        <f t="shared" si="21"/>
        <v>1200</v>
      </c>
      <c r="H463" s="210" t="str">
        <f t="shared" si="22"/>
        <v>08/09AMENDOIM (1ª SAFRA)CORNÉLIO PROCÓPIO (c)</v>
      </c>
      <c r="I463" s="210" t="str">
        <f t="shared" si="23"/>
        <v>08/09AMENDOIM (1ª SAFRA)</v>
      </c>
      <c r="J463" s="211" t="b">
        <f>FALSE</f>
        <v>0</v>
      </c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</row>
    <row r="464" spans="1:64" ht="14.65" hidden="1" customHeight="1">
      <c r="A464" s="209" t="s">
        <v>181</v>
      </c>
      <c r="B464" s="209" t="s">
        <v>85</v>
      </c>
      <c r="C464" s="209" t="s">
        <v>136</v>
      </c>
      <c r="D464" s="202">
        <v>283</v>
      </c>
      <c r="E464" s="202">
        <v>0</v>
      </c>
      <c r="F464" s="202">
        <v>525</v>
      </c>
      <c r="G464" s="202">
        <f t="shared" si="21"/>
        <v>1855.1236749116608</v>
      </c>
      <c r="H464" s="210" t="str">
        <f t="shared" si="22"/>
        <v>08/09AMENDOIM (1ª SAFRA)FRANCISCO BELTRÃO (e)</v>
      </c>
      <c r="I464" s="210" t="str">
        <f t="shared" si="23"/>
        <v>08/09AMENDOIM (1ª SAFRA)</v>
      </c>
      <c r="J464" s="211" t="b">
        <f>FALSE</f>
        <v>0</v>
      </c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</row>
    <row r="465" spans="1:64" ht="14.65" hidden="1" customHeight="1">
      <c r="A465" s="209" t="s">
        <v>181</v>
      </c>
      <c r="B465" s="209" t="s">
        <v>85</v>
      </c>
      <c r="C465" s="209" t="s">
        <v>138</v>
      </c>
      <c r="D465" s="202">
        <v>43</v>
      </c>
      <c r="E465" s="202">
        <v>0</v>
      </c>
      <c r="F465" s="202">
        <v>53</v>
      </c>
      <c r="G465" s="202">
        <f t="shared" si="21"/>
        <v>1232.5581395348836</v>
      </c>
      <c r="H465" s="210" t="str">
        <f t="shared" si="22"/>
        <v>08/09AMENDOIM (1ª SAFRA)GUARAPUAVA (f)</v>
      </c>
      <c r="I465" s="210" t="str">
        <f t="shared" si="23"/>
        <v>08/09AMENDOIM (1ª SAFRA)</v>
      </c>
      <c r="J465" s="211" t="b">
        <f>FALSE</f>
        <v>0</v>
      </c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</row>
    <row r="466" spans="1:64" ht="14.65" hidden="1" customHeight="1">
      <c r="A466" s="209" t="s">
        <v>181</v>
      </c>
      <c r="B466" s="209" t="s">
        <v>85</v>
      </c>
      <c r="C466" s="209" t="s">
        <v>142</v>
      </c>
      <c r="D466" s="202">
        <v>60</v>
      </c>
      <c r="E466" s="202">
        <v>0</v>
      </c>
      <c r="F466" s="202">
        <v>120</v>
      </c>
      <c r="G466" s="202">
        <f t="shared" si="21"/>
        <v>2000</v>
      </c>
      <c r="H466" s="210" t="str">
        <f t="shared" si="22"/>
        <v>08/09AMENDOIM (1ª SAFRA)IVAIPORÃ (c)</v>
      </c>
      <c r="I466" s="210" t="str">
        <f t="shared" si="23"/>
        <v>08/09AMENDOIM (1ª SAFRA)</v>
      </c>
      <c r="J466" s="211" t="b">
        <f>FALSE</f>
        <v>0</v>
      </c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</row>
    <row r="467" spans="1:64" ht="14.65" hidden="1" customHeight="1">
      <c r="A467" s="209" t="s">
        <v>181</v>
      </c>
      <c r="B467" s="209" t="s">
        <v>85</v>
      </c>
      <c r="C467" s="209" t="s">
        <v>144</v>
      </c>
      <c r="D467" s="202">
        <v>60</v>
      </c>
      <c r="E467" s="202">
        <v>0</v>
      </c>
      <c r="F467" s="202">
        <v>106.6</v>
      </c>
      <c r="G467" s="202">
        <f t="shared" si="21"/>
        <v>1776.6666666666665</v>
      </c>
      <c r="H467" s="210" t="str">
        <f t="shared" si="22"/>
        <v>08/09AMENDOIM (1ª SAFRA)JACAREZINHO (c)</v>
      </c>
      <c r="I467" s="210" t="str">
        <f t="shared" si="23"/>
        <v>08/09AMENDOIM (1ª SAFRA)</v>
      </c>
      <c r="J467" s="211" t="b">
        <f>FALSE</f>
        <v>0</v>
      </c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</row>
    <row r="468" spans="1:64" ht="14.65" hidden="1" customHeight="1">
      <c r="A468" s="209" t="s">
        <v>181</v>
      </c>
      <c r="B468" s="209" t="s">
        <v>85</v>
      </c>
      <c r="C468" s="209" t="s">
        <v>146</v>
      </c>
      <c r="D468" s="202">
        <v>55</v>
      </c>
      <c r="E468" s="202">
        <v>0</v>
      </c>
      <c r="F468" s="202">
        <v>80.06</v>
      </c>
      <c r="G468" s="202">
        <f t="shared" si="21"/>
        <v>1455.6363636363635</v>
      </c>
      <c r="H468" s="210" t="str">
        <f t="shared" si="22"/>
        <v>08/09AMENDOIM (1ª SAFRA)LARANJEIRAS DO SUL (f)</v>
      </c>
      <c r="I468" s="210" t="str">
        <f t="shared" si="23"/>
        <v>08/09AMENDOIM (1ª SAFRA)</v>
      </c>
      <c r="J468" s="211" t="b">
        <f>FALSE</f>
        <v>0</v>
      </c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</row>
    <row r="469" spans="1:64" ht="14.65" hidden="1" customHeight="1">
      <c r="A469" s="209" t="s">
        <v>181</v>
      </c>
      <c r="B469" s="209" t="s">
        <v>85</v>
      </c>
      <c r="C469" s="209" t="s">
        <v>148</v>
      </c>
      <c r="D469" s="202">
        <v>197</v>
      </c>
      <c r="E469" s="202">
        <v>0</v>
      </c>
      <c r="F469" s="202">
        <v>329.78</v>
      </c>
      <c r="G469" s="202">
        <f t="shared" si="21"/>
        <v>1674.0101522842638</v>
      </c>
      <c r="H469" s="210" t="str">
        <f t="shared" si="22"/>
        <v>08/09AMENDOIM (1ª SAFRA)LONDRINA (c)</v>
      </c>
      <c r="I469" s="210" t="str">
        <f t="shared" si="23"/>
        <v>08/09AMENDOIM (1ª SAFRA)</v>
      </c>
      <c r="J469" s="211" t="b">
        <f>FALSE</f>
        <v>0</v>
      </c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</row>
    <row r="470" spans="1:64" ht="14.65" hidden="1" customHeight="1">
      <c r="A470" s="209" t="s">
        <v>181</v>
      </c>
      <c r="B470" s="209" t="s">
        <v>85</v>
      </c>
      <c r="C470" s="209" t="s">
        <v>150</v>
      </c>
      <c r="D470" s="202">
        <v>122</v>
      </c>
      <c r="E470" s="202">
        <v>73</v>
      </c>
      <c r="F470" s="202">
        <v>80.44</v>
      </c>
      <c r="G470" s="202">
        <f t="shared" si="21"/>
        <v>1641.6326530612243</v>
      </c>
      <c r="H470" s="210" t="str">
        <f t="shared" si="22"/>
        <v>08/09AMENDOIM (1ª SAFRA)MARINGÁ (c)</v>
      </c>
      <c r="I470" s="210" t="str">
        <f t="shared" si="23"/>
        <v>08/09AMENDOIM (1ª SAFRA)</v>
      </c>
      <c r="J470" s="211" t="b">
        <f>FALSE</f>
        <v>0</v>
      </c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</row>
    <row r="471" spans="1:64" ht="14.65" hidden="1" customHeight="1">
      <c r="A471" s="209" t="s">
        <v>181</v>
      </c>
      <c r="B471" s="209" t="s">
        <v>85</v>
      </c>
      <c r="C471" s="209" t="s">
        <v>154</v>
      </c>
      <c r="D471" s="202">
        <v>1389</v>
      </c>
      <c r="E471" s="202">
        <v>0</v>
      </c>
      <c r="F471" s="202">
        <v>4123.12</v>
      </c>
      <c r="G471" s="202">
        <f t="shared" si="21"/>
        <v>2968.4089272858173</v>
      </c>
      <c r="H471" s="210" t="str">
        <f t="shared" si="22"/>
        <v>08/09AMENDOIM (1ª SAFRA)PARANAVAÍ (b)</v>
      </c>
      <c r="I471" s="210" t="str">
        <f t="shared" si="23"/>
        <v>08/09AMENDOIM (1ª SAFRA)</v>
      </c>
      <c r="J471" s="211" t="b">
        <f>FALSE</f>
        <v>0</v>
      </c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</row>
    <row r="472" spans="1:64" ht="14.65" hidden="1" customHeight="1">
      <c r="A472" s="209" t="s">
        <v>181</v>
      </c>
      <c r="B472" s="209" t="s">
        <v>85</v>
      </c>
      <c r="C472" s="209" t="s">
        <v>155</v>
      </c>
      <c r="D472" s="202">
        <v>70</v>
      </c>
      <c r="E472" s="202">
        <v>0</v>
      </c>
      <c r="F472" s="202">
        <v>65.8</v>
      </c>
      <c r="G472" s="202">
        <f t="shared" si="21"/>
        <v>940</v>
      </c>
      <c r="H472" s="210" t="str">
        <f t="shared" si="22"/>
        <v>08/09AMENDOIM (1ª SAFRA)PATO BRANCO (e)</v>
      </c>
      <c r="I472" s="210" t="str">
        <f t="shared" si="23"/>
        <v>08/09AMENDOIM (1ª SAFRA)</v>
      </c>
      <c r="J472" s="211" t="b">
        <f>FALSE</f>
        <v>0</v>
      </c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</row>
    <row r="473" spans="1:64" ht="14.65" hidden="1" customHeight="1">
      <c r="A473" s="209" t="s">
        <v>181</v>
      </c>
      <c r="B473" s="209" t="s">
        <v>85</v>
      </c>
      <c r="C473" s="209" t="s">
        <v>157</v>
      </c>
      <c r="D473" s="202">
        <v>6</v>
      </c>
      <c r="E473" s="202">
        <v>0</v>
      </c>
      <c r="F473" s="202">
        <v>5.4</v>
      </c>
      <c r="G473" s="202">
        <f t="shared" si="21"/>
        <v>900</v>
      </c>
      <c r="H473" s="210" t="str">
        <f t="shared" si="22"/>
        <v>08/09AMENDOIM (1ª SAFRA)PONTA GROSSA (f)</v>
      </c>
      <c r="I473" s="210" t="str">
        <f t="shared" si="23"/>
        <v>08/09AMENDOIM (1ª SAFRA)</v>
      </c>
      <c r="J473" s="211" t="b">
        <f>FALSE</f>
        <v>0</v>
      </c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</row>
    <row r="474" spans="1:64" ht="14.65" hidden="1" customHeight="1">
      <c r="A474" s="209" t="s">
        <v>181</v>
      </c>
      <c r="B474" s="209" t="s">
        <v>85</v>
      </c>
      <c r="C474" s="209" t="s">
        <v>158</v>
      </c>
      <c r="D474" s="202">
        <v>1978</v>
      </c>
      <c r="E474" s="202">
        <v>0</v>
      </c>
      <c r="F474" s="202">
        <v>4856</v>
      </c>
      <c r="G474" s="202">
        <f t="shared" si="21"/>
        <v>2455.0050556117289</v>
      </c>
      <c r="H474" s="210" t="str">
        <f t="shared" si="22"/>
        <v>08/09AMENDOIM (1ª SAFRA)TOLEDO (d)</v>
      </c>
      <c r="I474" s="210" t="str">
        <f t="shared" si="23"/>
        <v>08/09AMENDOIM (1ª SAFRA)</v>
      </c>
      <c r="J474" s="211" t="b">
        <f>FALSE</f>
        <v>0</v>
      </c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</row>
    <row r="475" spans="1:64" ht="14.65" hidden="1" customHeight="1">
      <c r="A475" s="209" t="s">
        <v>181</v>
      </c>
      <c r="B475" s="209" t="s">
        <v>85</v>
      </c>
      <c r="C475" s="209" t="s">
        <v>159</v>
      </c>
      <c r="D475" s="202">
        <v>1116</v>
      </c>
      <c r="E475" s="202">
        <v>0</v>
      </c>
      <c r="F475" s="202">
        <v>2164.6999999999998</v>
      </c>
      <c r="G475" s="202">
        <f t="shared" si="21"/>
        <v>1939.6953405017921</v>
      </c>
      <c r="H475" s="210" t="str">
        <f t="shared" si="22"/>
        <v>08/09AMENDOIM (1ª SAFRA)UMUARAMA (b)</v>
      </c>
      <c r="I475" s="210" t="str">
        <f t="shared" si="23"/>
        <v>08/09AMENDOIM (1ª SAFRA)</v>
      </c>
      <c r="J475" s="211" t="b">
        <f>FALSE</f>
        <v>0</v>
      </c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</row>
    <row r="476" spans="1:64" ht="14.65" hidden="1" customHeight="1">
      <c r="A476" s="209" t="s">
        <v>181</v>
      </c>
      <c r="B476" s="209" t="s">
        <v>85</v>
      </c>
      <c r="C476" s="209" t="s">
        <v>160</v>
      </c>
      <c r="D476" s="202">
        <v>50</v>
      </c>
      <c r="E476" s="202">
        <v>0</v>
      </c>
      <c r="F476" s="202">
        <v>44.95</v>
      </c>
      <c r="G476" s="202">
        <f t="shared" si="21"/>
        <v>899</v>
      </c>
      <c r="H476" s="210" t="str">
        <f t="shared" si="22"/>
        <v>08/09AMENDOIM (1ª SAFRA)UNIÃO DA VITÓRIA (f)</v>
      </c>
      <c r="I476" s="210" t="str">
        <f t="shared" si="23"/>
        <v>08/09AMENDOIM (1ª SAFRA)</v>
      </c>
      <c r="J476" s="211" t="b">
        <f>FALSE</f>
        <v>0</v>
      </c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</row>
    <row r="477" spans="1:64" ht="14.65" hidden="1" customHeight="1">
      <c r="A477" s="209" t="s">
        <v>181</v>
      </c>
      <c r="B477" s="209" t="s">
        <v>86</v>
      </c>
      <c r="C477" s="209" t="s">
        <v>126</v>
      </c>
      <c r="D477" s="202">
        <v>32</v>
      </c>
      <c r="E477" s="202">
        <v>0</v>
      </c>
      <c r="F477" s="202">
        <v>163</v>
      </c>
      <c r="G477" s="202">
        <f t="shared" si="21"/>
        <v>5093.75</v>
      </c>
      <c r="H477" s="210" t="str">
        <f t="shared" si="22"/>
        <v>08/09ARROZ IRRIGADOAPUCARANA (c)</v>
      </c>
      <c r="I477" s="210" t="str">
        <f t="shared" si="23"/>
        <v>08/09ARROZ IRRIGADO</v>
      </c>
      <c r="J477" s="211" t="b">
        <f>FALSE</f>
        <v>0</v>
      </c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</row>
    <row r="478" spans="1:64" ht="14.65" hidden="1" customHeight="1">
      <c r="A478" s="209" t="s">
        <v>181</v>
      </c>
      <c r="B478" s="209" t="s">
        <v>86</v>
      </c>
      <c r="C478" s="209" t="s">
        <v>128</v>
      </c>
      <c r="D478" s="202">
        <v>122</v>
      </c>
      <c r="E478" s="202">
        <v>0</v>
      </c>
      <c r="F478" s="202">
        <v>498</v>
      </c>
      <c r="G478" s="202">
        <f t="shared" si="21"/>
        <v>4081.967213114754</v>
      </c>
      <c r="H478" s="210" t="str">
        <f t="shared" si="22"/>
        <v>08/09ARROZ IRRIGADOCAMPO MOURÃO (a)</v>
      </c>
      <c r="I478" s="210" t="str">
        <f t="shared" si="23"/>
        <v>08/09ARROZ IRRIGADO</v>
      </c>
      <c r="J478" s="211" t="b">
        <f>FALSE</f>
        <v>0</v>
      </c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</row>
    <row r="479" spans="1:64" ht="14.65" hidden="1" customHeight="1">
      <c r="A479" s="209" t="s">
        <v>181</v>
      </c>
      <c r="B479" s="209" t="s">
        <v>86</v>
      </c>
      <c r="C479" s="209" t="s">
        <v>130</v>
      </c>
      <c r="D479" s="202">
        <v>234</v>
      </c>
      <c r="E479" s="202">
        <v>0</v>
      </c>
      <c r="F479" s="202">
        <v>1460</v>
      </c>
      <c r="G479" s="202">
        <f t="shared" si="21"/>
        <v>6239.3162393162393</v>
      </c>
      <c r="H479" s="210" t="str">
        <f t="shared" si="22"/>
        <v>08/09ARROZ IRRIGADOCASCAVEL (d)</v>
      </c>
      <c r="I479" s="210" t="str">
        <f t="shared" si="23"/>
        <v>08/09ARROZ IRRIGADO</v>
      </c>
      <c r="J479" s="211" t="b">
        <f>FALSE</f>
        <v>0</v>
      </c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</row>
    <row r="480" spans="1:64" ht="14.65" hidden="1" customHeight="1">
      <c r="A480" s="209" t="s">
        <v>181</v>
      </c>
      <c r="B480" s="209" t="s">
        <v>86</v>
      </c>
      <c r="C480" s="209" t="s">
        <v>132</v>
      </c>
      <c r="D480" s="202">
        <v>400</v>
      </c>
      <c r="E480" s="202">
        <v>0</v>
      </c>
      <c r="F480" s="202">
        <v>1551.8</v>
      </c>
      <c r="G480" s="202">
        <f t="shared" si="21"/>
        <v>3879.4999999999995</v>
      </c>
      <c r="H480" s="210" t="str">
        <f t="shared" si="22"/>
        <v>08/09ARROZ IRRIGADOCORNÉLIO PROCÓPIO (c)</v>
      </c>
      <c r="I480" s="210" t="str">
        <f t="shared" si="23"/>
        <v>08/09ARROZ IRRIGADO</v>
      </c>
      <c r="J480" s="211" t="b">
        <f>FALSE</f>
        <v>0</v>
      </c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</row>
    <row r="481" spans="1:64" ht="14.65" hidden="1" customHeight="1">
      <c r="A481" s="209" t="s">
        <v>181</v>
      </c>
      <c r="B481" s="209" t="s">
        <v>86</v>
      </c>
      <c r="C481" s="209" t="s">
        <v>144</v>
      </c>
      <c r="D481" s="202">
        <v>895</v>
      </c>
      <c r="E481" s="202">
        <v>0</v>
      </c>
      <c r="F481" s="202">
        <v>6433.4</v>
      </c>
      <c r="G481" s="202">
        <f t="shared" si="21"/>
        <v>7188.156424581005</v>
      </c>
      <c r="H481" s="210" t="str">
        <f t="shared" si="22"/>
        <v>08/09ARROZ IRRIGADOJACAREZINHO (c)</v>
      </c>
      <c r="I481" s="210" t="str">
        <f t="shared" si="23"/>
        <v>08/09ARROZ IRRIGADO</v>
      </c>
      <c r="J481" s="211" t="b">
        <f>FALSE</f>
        <v>0</v>
      </c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</row>
    <row r="482" spans="1:64" ht="14.65" hidden="1" customHeight="1">
      <c r="A482" s="209" t="s">
        <v>181</v>
      </c>
      <c r="B482" s="209" t="s">
        <v>86</v>
      </c>
      <c r="C482" s="209" t="s">
        <v>148</v>
      </c>
      <c r="D482" s="202">
        <v>292</v>
      </c>
      <c r="E482" s="202">
        <v>0</v>
      </c>
      <c r="F482" s="202">
        <v>1521.24</v>
      </c>
      <c r="G482" s="202">
        <f t="shared" si="21"/>
        <v>5209.7260273972606</v>
      </c>
      <c r="H482" s="210" t="str">
        <f t="shared" si="22"/>
        <v>08/09ARROZ IRRIGADOLONDRINA (c)</v>
      </c>
      <c r="I482" s="210" t="str">
        <f t="shared" si="23"/>
        <v>08/09ARROZ IRRIGADO</v>
      </c>
      <c r="J482" s="211" t="b">
        <f>FALSE</f>
        <v>0</v>
      </c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</row>
    <row r="483" spans="1:64" ht="14.65" hidden="1" customHeight="1">
      <c r="A483" s="209" t="s">
        <v>181</v>
      </c>
      <c r="B483" s="209" t="s">
        <v>86</v>
      </c>
      <c r="C483" s="209" t="s">
        <v>150</v>
      </c>
      <c r="D483" s="202">
        <v>34</v>
      </c>
      <c r="E483" s="202">
        <v>0</v>
      </c>
      <c r="F483" s="202">
        <v>188.4</v>
      </c>
      <c r="G483" s="202">
        <f t="shared" si="21"/>
        <v>5541.1764705882351</v>
      </c>
      <c r="H483" s="210" t="str">
        <f t="shared" si="22"/>
        <v>08/09ARROZ IRRIGADOMARINGÁ (c)</v>
      </c>
      <c r="I483" s="210" t="str">
        <f t="shared" si="23"/>
        <v>08/09ARROZ IRRIGADO</v>
      </c>
      <c r="J483" s="211" t="b">
        <f>FALSE</f>
        <v>0</v>
      </c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</row>
    <row r="484" spans="1:64" ht="14.65" hidden="1" customHeight="1">
      <c r="A484" s="209" t="s">
        <v>181</v>
      </c>
      <c r="B484" s="209" t="s">
        <v>86</v>
      </c>
      <c r="C484" s="209" t="s">
        <v>152</v>
      </c>
      <c r="D484" s="202">
        <v>1450</v>
      </c>
      <c r="E484" s="202">
        <v>0</v>
      </c>
      <c r="F484" s="202">
        <v>7975.35</v>
      </c>
      <c r="G484" s="202">
        <f t="shared" si="21"/>
        <v>5500.2413793103451</v>
      </c>
      <c r="H484" s="210" t="str">
        <f t="shared" si="22"/>
        <v>08/09ARROZ IRRIGADOPARANAGUÁ (f)</v>
      </c>
      <c r="I484" s="210" t="str">
        <f t="shared" si="23"/>
        <v>08/09ARROZ IRRIGADO</v>
      </c>
      <c r="J484" s="211" t="b">
        <f>FALSE</f>
        <v>0</v>
      </c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</row>
    <row r="485" spans="1:64" ht="14.65" hidden="1" customHeight="1">
      <c r="A485" s="209" t="s">
        <v>181</v>
      </c>
      <c r="B485" s="209" t="s">
        <v>86</v>
      </c>
      <c r="C485" s="209" t="s">
        <v>154</v>
      </c>
      <c r="D485" s="202">
        <v>14380</v>
      </c>
      <c r="E485" s="202">
        <v>0</v>
      </c>
      <c r="F485" s="202">
        <v>101457</v>
      </c>
      <c r="G485" s="202">
        <f t="shared" si="21"/>
        <v>7055.4242002781639</v>
      </c>
      <c r="H485" s="210" t="str">
        <f t="shared" si="22"/>
        <v>08/09ARROZ IRRIGADOPARANAVAÍ (b)</v>
      </c>
      <c r="I485" s="210" t="str">
        <f t="shared" si="23"/>
        <v>08/09ARROZ IRRIGADO</v>
      </c>
      <c r="J485" s="211" t="b">
        <f>FALSE</f>
        <v>0</v>
      </c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</row>
    <row r="486" spans="1:64" ht="14.65" hidden="1" customHeight="1">
      <c r="A486" s="209" t="s">
        <v>181</v>
      </c>
      <c r="B486" s="209" t="s">
        <v>86</v>
      </c>
      <c r="C486" s="209" t="s">
        <v>158</v>
      </c>
      <c r="D486" s="202">
        <v>280</v>
      </c>
      <c r="E486" s="202">
        <v>0</v>
      </c>
      <c r="F486" s="202">
        <v>1370</v>
      </c>
      <c r="G486" s="202">
        <f t="shared" si="21"/>
        <v>4892.8571428571431</v>
      </c>
      <c r="H486" s="210" t="str">
        <f t="shared" si="22"/>
        <v>08/09ARROZ IRRIGADOTOLEDO (d)</v>
      </c>
      <c r="I486" s="210" t="str">
        <f t="shared" si="23"/>
        <v>08/09ARROZ IRRIGADO</v>
      </c>
      <c r="J486" s="211" t="b">
        <f>FALSE</f>
        <v>0</v>
      </c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</row>
    <row r="487" spans="1:64" ht="14.65" hidden="1" customHeight="1">
      <c r="A487" s="209" t="s">
        <v>181</v>
      </c>
      <c r="B487" s="209" t="s">
        <v>86</v>
      </c>
      <c r="C487" s="209" t="s">
        <v>159</v>
      </c>
      <c r="D487" s="202">
        <v>1229</v>
      </c>
      <c r="E487" s="202">
        <v>0</v>
      </c>
      <c r="F487" s="202">
        <v>6695.9</v>
      </c>
      <c r="G487" s="202">
        <f t="shared" si="21"/>
        <v>5448.2506102522366</v>
      </c>
      <c r="H487" s="210" t="str">
        <f t="shared" si="22"/>
        <v>08/09ARROZ IRRIGADOUMUARAMA (b)</v>
      </c>
      <c r="I487" s="210" t="str">
        <f t="shared" si="23"/>
        <v>08/09ARROZ IRRIGADO</v>
      </c>
      <c r="J487" s="211" t="b">
        <f>FALSE</f>
        <v>0</v>
      </c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</row>
    <row r="488" spans="1:64" ht="14.65" hidden="1" customHeight="1">
      <c r="A488" s="209" t="s">
        <v>181</v>
      </c>
      <c r="B488" s="209" t="s">
        <v>87</v>
      </c>
      <c r="C488" s="209" t="s">
        <v>126</v>
      </c>
      <c r="D488" s="202">
        <v>1287</v>
      </c>
      <c r="E488" s="202">
        <v>0</v>
      </c>
      <c r="F488" s="202">
        <v>2089</v>
      </c>
      <c r="G488" s="202">
        <f t="shared" si="21"/>
        <v>1623.1546231546233</v>
      </c>
      <c r="H488" s="210" t="str">
        <f t="shared" si="22"/>
        <v>08/09ARROZ SEQUEIROAPUCARANA (c)</v>
      </c>
      <c r="I488" s="210" t="str">
        <f t="shared" si="23"/>
        <v>08/09ARROZ SEQUEIRO</v>
      </c>
      <c r="J488" s="211" t="b">
        <f>FALSE</f>
        <v>0</v>
      </c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</row>
    <row r="489" spans="1:64" ht="14.65" hidden="1" customHeight="1">
      <c r="A489" s="209" t="s">
        <v>181</v>
      </c>
      <c r="B489" s="209" t="s">
        <v>87</v>
      </c>
      <c r="C489" s="209" t="s">
        <v>128</v>
      </c>
      <c r="D489" s="202">
        <v>1444</v>
      </c>
      <c r="E489" s="202">
        <v>0</v>
      </c>
      <c r="F489" s="202">
        <v>2366.0100000000002</v>
      </c>
      <c r="G489" s="202">
        <f t="shared" si="21"/>
        <v>1638.5110803324101</v>
      </c>
      <c r="H489" s="210" t="str">
        <f t="shared" si="22"/>
        <v>08/09ARROZ SEQUEIROCAMPO MOURÃO (a)</v>
      </c>
      <c r="I489" s="210" t="str">
        <f t="shared" si="23"/>
        <v>08/09ARROZ SEQUEIRO</v>
      </c>
      <c r="J489" s="211" t="b">
        <f>FALSE</f>
        <v>0</v>
      </c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</row>
    <row r="490" spans="1:64" ht="14.65" hidden="1" customHeight="1">
      <c r="A490" s="209" t="s">
        <v>181</v>
      </c>
      <c r="B490" s="209" t="s">
        <v>87</v>
      </c>
      <c r="C490" s="209" t="s">
        <v>130</v>
      </c>
      <c r="D490" s="202">
        <v>1280</v>
      </c>
      <c r="E490" s="202">
        <v>165</v>
      </c>
      <c r="F490" s="202">
        <v>2070</v>
      </c>
      <c r="G490" s="202">
        <f t="shared" si="21"/>
        <v>1856.5022421524664</v>
      </c>
      <c r="H490" s="210" t="str">
        <f t="shared" si="22"/>
        <v>08/09ARROZ SEQUEIROCASCAVEL (d)</v>
      </c>
      <c r="I490" s="210" t="str">
        <f t="shared" si="23"/>
        <v>08/09ARROZ SEQUEIRO</v>
      </c>
      <c r="J490" s="211" t="b">
        <f>FALSE</f>
        <v>0</v>
      </c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</row>
    <row r="491" spans="1:64" ht="14.65" hidden="1" customHeight="1">
      <c r="A491" s="209" t="s">
        <v>181</v>
      </c>
      <c r="B491" s="209" t="s">
        <v>87</v>
      </c>
      <c r="C491" s="209" t="s">
        <v>132</v>
      </c>
      <c r="D491" s="202">
        <v>1200</v>
      </c>
      <c r="E491" s="202">
        <v>0</v>
      </c>
      <c r="F491" s="202">
        <v>2063.5100000000002</v>
      </c>
      <c r="G491" s="202">
        <f t="shared" si="21"/>
        <v>1719.5916666666669</v>
      </c>
      <c r="H491" s="210" t="str">
        <f t="shared" si="22"/>
        <v>08/09ARROZ SEQUEIROCORNÉLIO PROCÓPIO (c)</v>
      </c>
      <c r="I491" s="210" t="str">
        <f t="shared" si="23"/>
        <v>08/09ARROZ SEQUEIRO</v>
      </c>
      <c r="J491" s="211" t="b">
        <f>FALSE</f>
        <v>0</v>
      </c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</row>
    <row r="492" spans="1:64" ht="14.65" hidden="1" customHeight="1">
      <c r="A492" s="209" t="s">
        <v>181</v>
      </c>
      <c r="B492" s="209" t="s">
        <v>87</v>
      </c>
      <c r="C492" s="209" t="s">
        <v>134</v>
      </c>
      <c r="D492" s="202">
        <v>426</v>
      </c>
      <c r="E492" s="202">
        <v>0</v>
      </c>
      <c r="F492" s="202">
        <v>553.12</v>
      </c>
      <c r="G492" s="202">
        <f t="shared" si="21"/>
        <v>1298.4037558685445</v>
      </c>
      <c r="H492" s="210" t="str">
        <f t="shared" si="22"/>
        <v>08/09ARROZ SEQUEIROCURITIBA (f)</v>
      </c>
      <c r="I492" s="210" t="str">
        <f t="shared" si="23"/>
        <v>08/09ARROZ SEQUEIRO</v>
      </c>
      <c r="J492" s="211" t="b">
        <f>FALSE</f>
        <v>0</v>
      </c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</row>
    <row r="493" spans="1:64" ht="14.65" hidden="1" customHeight="1">
      <c r="A493" s="209" t="s">
        <v>181</v>
      </c>
      <c r="B493" s="209" t="s">
        <v>87</v>
      </c>
      <c r="C493" s="209" t="s">
        <v>136</v>
      </c>
      <c r="D493" s="202">
        <v>503</v>
      </c>
      <c r="E493" s="202">
        <v>10</v>
      </c>
      <c r="F493" s="202">
        <v>537</v>
      </c>
      <c r="G493" s="202">
        <f t="shared" si="21"/>
        <v>1089.2494929006084</v>
      </c>
      <c r="H493" s="210" t="str">
        <f t="shared" si="22"/>
        <v>08/09ARROZ SEQUEIROFRANCISCO BELTRÃO (e)</v>
      </c>
      <c r="I493" s="210" t="str">
        <f t="shared" si="23"/>
        <v>08/09ARROZ SEQUEIRO</v>
      </c>
      <c r="J493" s="211" t="b">
        <f>FALSE</f>
        <v>0</v>
      </c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</row>
    <row r="494" spans="1:64" ht="14.65" hidden="1" customHeight="1">
      <c r="A494" s="209" t="s">
        <v>181</v>
      </c>
      <c r="B494" s="209" t="s">
        <v>87</v>
      </c>
      <c r="C494" s="209" t="s">
        <v>138</v>
      </c>
      <c r="D494" s="202">
        <v>1565</v>
      </c>
      <c r="E494" s="202">
        <v>0</v>
      </c>
      <c r="F494" s="202">
        <v>2515</v>
      </c>
      <c r="G494" s="202">
        <f t="shared" si="21"/>
        <v>1607.0287539936101</v>
      </c>
      <c r="H494" s="210" t="str">
        <f t="shared" si="22"/>
        <v>08/09ARROZ SEQUEIROGUARAPUAVA (f)</v>
      </c>
      <c r="I494" s="210" t="str">
        <f t="shared" si="23"/>
        <v>08/09ARROZ SEQUEIRO</v>
      </c>
      <c r="J494" s="211" t="b">
        <f>FALSE</f>
        <v>0</v>
      </c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</row>
    <row r="495" spans="1:64" ht="14.65" hidden="1" customHeight="1">
      <c r="A495" s="209" t="s">
        <v>181</v>
      </c>
      <c r="B495" s="209" t="s">
        <v>87</v>
      </c>
      <c r="C495" s="209" t="s">
        <v>140</v>
      </c>
      <c r="D495" s="202">
        <v>2000</v>
      </c>
      <c r="E495" s="202">
        <v>0</v>
      </c>
      <c r="F495" s="202">
        <v>3508.6</v>
      </c>
      <c r="G495" s="202">
        <f t="shared" si="21"/>
        <v>1754.3</v>
      </c>
      <c r="H495" s="210" t="str">
        <f t="shared" si="22"/>
        <v>08/09ARROZ SEQUEIROIRATI (f)</v>
      </c>
      <c r="I495" s="210" t="str">
        <f t="shared" si="23"/>
        <v>08/09ARROZ SEQUEIRO</v>
      </c>
      <c r="J495" s="211" t="b">
        <f>FALSE</f>
        <v>0</v>
      </c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</row>
    <row r="496" spans="1:64" ht="14.65" hidden="1" customHeight="1">
      <c r="A496" s="209" t="s">
        <v>181</v>
      </c>
      <c r="B496" s="209" t="s">
        <v>87</v>
      </c>
      <c r="C496" s="209" t="s">
        <v>142</v>
      </c>
      <c r="D496" s="202">
        <v>2420</v>
      </c>
      <c r="E496" s="202">
        <v>0</v>
      </c>
      <c r="F496" s="202">
        <v>4235.75</v>
      </c>
      <c r="G496" s="202">
        <f t="shared" si="21"/>
        <v>1750.3099173553719</v>
      </c>
      <c r="H496" s="210" t="str">
        <f t="shared" si="22"/>
        <v>08/09ARROZ SEQUEIROIVAIPORÃ (c)</v>
      </c>
      <c r="I496" s="210" t="str">
        <f t="shared" si="23"/>
        <v>08/09ARROZ SEQUEIRO</v>
      </c>
      <c r="J496" s="211" t="b">
        <f>FALSE</f>
        <v>0</v>
      </c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</row>
    <row r="497" spans="1:64" ht="14.65" hidden="1" customHeight="1">
      <c r="A497" s="209" t="s">
        <v>181</v>
      </c>
      <c r="B497" s="209" t="s">
        <v>87</v>
      </c>
      <c r="C497" s="209" t="s">
        <v>144</v>
      </c>
      <c r="D497" s="202">
        <v>5025</v>
      </c>
      <c r="E497" s="202">
        <v>0</v>
      </c>
      <c r="F497" s="202">
        <v>7393.5</v>
      </c>
      <c r="G497" s="202">
        <f t="shared" si="21"/>
        <v>1471.3432835820897</v>
      </c>
      <c r="H497" s="210" t="str">
        <f t="shared" si="22"/>
        <v>08/09ARROZ SEQUEIROJACAREZINHO (c)</v>
      </c>
      <c r="I497" s="210" t="str">
        <f t="shared" si="23"/>
        <v>08/09ARROZ SEQUEIRO</v>
      </c>
      <c r="J497" s="211" t="b">
        <f>FALSE</f>
        <v>0</v>
      </c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</row>
    <row r="498" spans="1:64" ht="14.65" hidden="1" customHeight="1">
      <c r="A498" s="209" t="s">
        <v>181</v>
      </c>
      <c r="B498" s="209" t="s">
        <v>87</v>
      </c>
      <c r="C498" s="209" t="s">
        <v>146</v>
      </c>
      <c r="D498" s="202">
        <v>640</v>
      </c>
      <c r="E498" s="202">
        <v>0</v>
      </c>
      <c r="F498" s="202">
        <v>1151</v>
      </c>
      <c r="G498" s="202">
        <f t="shared" si="21"/>
        <v>1798.4375</v>
      </c>
      <c r="H498" s="210" t="str">
        <f t="shared" si="22"/>
        <v>08/09ARROZ SEQUEIROLARANJEIRAS DO SUL (f)</v>
      </c>
      <c r="I498" s="210" t="str">
        <f t="shared" si="23"/>
        <v>08/09ARROZ SEQUEIRO</v>
      </c>
      <c r="J498" s="211" t="b">
        <f>FALSE</f>
        <v>0</v>
      </c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</row>
    <row r="499" spans="1:64" ht="14.65" hidden="1" customHeight="1">
      <c r="A499" s="209" t="s">
        <v>181</v>
      </c>
      <c r="B499" s="209" t="s">
        <v>87</v>
      </c>
      <c r="C499" s="209" t="s">
        <v>148</v>
      </c>
      <c r="D499" s="202">
        <v>1695</v>
      </c>
      <c r="E499" s="202">
        <v>0</v>
      </c>
      <c r="F499" s="202">
        <v>2325.36</v>
      </c>
      <c r="G499" s="202">
        <f t="shared" si="21"/>
        <v>1371.8938053097345</v>
      </c>
      <c r="H499" s="210" t="str">
        <f t="shared" si="22"/>
        <v>08/09ARROZ SEQUEIROLONDRINA (c)</v>
      </c>
      <c r="I499" s="210" t="str">
        <f t="shared" si="23"/>
        <v>08/09ARROZ SEQUEIRO</v>
      </c>
      <c r="J499" s="211" t="b">
        <f>FALSE</f>
        <v>0</v>
      </c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</row>
    <row r="500" spans="1:64" ht="14.65" hidden="1" customHeight="1">
      <c r="A500" s="209" t="s">
        <v>181</v>
      </c>
      <c r="B500" s="209" t="s">
        <v>87</v>
      </c>
      <c r="C500" s="209" t="s">
        <v>150</v>
      </c>
      <c r="D500" s="202">
        <v>6</v>
      </c>
      <c r="E500" s="202">
        <v>0</v>
      </c>
      <c r="F500" s="202">
        <v>10.7</v>
      </c>
      <c r="G500" s="202">
        <f t="shared" si="21"/>
        <v>1783.3333333333333</v>
      </c>
      <c r="H500" s="210" t="str">
        <f t="shared" si="22"/>
        <v>08/09ARROZ SEQUEIROMARINGÁ (c)</v>
      </c>
      <c r="I500" s="210" t="str">
        <f t="shared" si="23"/>
        <v>08/09ARROZ SEQUEIRO</v>
      </c>
      <c r="J500" s="211" t="b">
        <f>FALSE</f>
        <v>0</v>
      </c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</row>
    <row r="501" spans="1:64" ht="14.65" hidden="1" customHeight="1">
      <c r="A501" s="209" t="s">
        <v>181</v>
      </c>
      <c r="B501" s="209" t="s">
        <v>87</v>
      </c>
      <c r="C501" s="209" t="s">
        <v>152</v>
      </c>
      <c r="D501" s="202">
        <v>100</v>
      </c>
      <c r="E501" s="202">
        <v>0</v>
      </c>
      <c r="F501" s="202">
        <v>185.2</v>
      </c>
      <c r="G501" s="202">
        <f t="shared" si="21"/>
        <v>1851.9999999999998</v>
      </c>
      <c r="H501" s="210" t="str">
        <f t="shared" si="22"/>
        <v>08/09ARROZ SEQUEIROPARANAGUÁ (f)</v>
      </c>
      <c r="I501" s="210" t="str">
        <f t="shared" si="23"/>
        <v>08/09ARROZ SEQUEIRO</v>
      </c>
      <c r="J501" s="211" t="b">
        <f>FALSE</f>
        <v>0</v>
      </c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</row>
    <row r="502" spans="1:64" ht="14.65" hidden="1" customHeight="1">
      <c r="A502" s="209" t="s">
        <v>181</v>
      </c>
      <c r="B502" s="209" t="s">
        <v>87</v>
      </c>
      <c r="C502" s="209" t="s">
        <v>154</v>
      </c>
      <c r="D502" s="202">
        <v>32</v>
      </c>
      <c r="E502" s="202">
        <v>0</v>
      </c>
      <c r="F502" s="202">
        <v>55</v>
      </c>
      <c r="G502" s="202">
        <f t="shared" si="21"/>
        <v>1718.75</v>
      </c>
      <c r="H502" s="210" t="str">
        <f t="shared" si="22"/>
        <v>08/09ARROZ SEQUEIROPARANAVAÍ (b)</v>
      </c>
      <c r="I502" s="210" t="str">
        <f t="shared" si="23"/>
        <v>08/09ARROZ SEQUEIRO</v>
      </c>
      <c r="J502" s="211" t="b">
        <f>FALSE</f>
        <v>0</v>
      </c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</row>
    <row r="503" spans="1:64" ht="14.65" hidden="1" customHeight="1">
      <c r="A503" s="209" t="s">
        <v>181</v>
      </c>
      <c r="B503" s="209" t="s">
        <v>87</v>
      </c>
      <c r="C503" s="209" t="s">
        <v>155</v>
      </c>
      <c r="D503" s="202">
        <v>193</v>
      </c>
      <c r="E503" s="202">
        <v>0</v>
      </c>
      <c r="F503" s="202">
        <v>310.89999999999998</v>
      </c>
      <c r="G503" s="202">
        <f t="shared" si="21"/>
        <v>1610.8808290155439</v>
      </c>
      <c r="H503" s="210" t="str">
        <f t="shared" si="22"/>
        <v>08/09ARROZ SEQUEIROPATO BRANCO (e)</v>
      </c>
      <c r="I503" s="210" t="str">
        <f t="shared" si="23"/>
        <v>08/09ARROZ SEQUEIRO</v>
      </c>
      <c r="J503" s="211" t="b">
        <f>FALSE</f>
        <v>0</v>
      </c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</row>
    <row r="504" spans="1:64" ht="14.65" hidden="1" customHeight="1">
      <c r="A504" s="209" t="s">
        <v>181</v>
      </c>
      <c r="B504" s="209" t="s">
        <v>87</v>
      </c>
      <c r="C504" s="209" t="s">
        <v>157</v>
      </c>
      <c r="D504" s="202">
        <v>540</v>
      </c>
      <c r="E504" s="202">
        <v>0</v>
      </c>
      <c r="F504" s="202">
        <v>757</v>
      </c>
      <c r="G504" s="202">
        <f t="shared" si="21"/>
        <v>1401.851851851852</v>
      </c>
      <c r="H504" s="210" t="str">
        <f t="shared" si="22"/>
        <v>08/09ARROZ SEQUEIROPONTA GROSSA (f)</v>
      </c>
      <c r="I504" s="210" t="str">
        <f t="shared" si="23"/>
        <v>08/09ARROZ SEQUEIRO</v>
      </c>
      <c r="J504" s="211" t="b">
        <f>FALSE</f>
        <v>0</v>
      </c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</row>
    <row r="505" spans="1:64" ht="14.65" hidden="1" customHeight="1">
      <c r="A505" s="209" t="s">
        <v>181</v>
      </c>
      <c r="B505" s="209" t="s">
        <v>87</v>
      </c>
      <c r="C505" s="209" t="s">
        <v>158</v>
      </c>
      <c r="D505" s="202">
        <v>342</v>
      </c>
      <c r="E505" s="202">
        <v>0</v>
      </c>
      <c r="F505" s="202">
        <v>684</v>
      </c>
      <c r="G505" s="202">
        <f t="shared" si="21"/>
        <v>2000</v>
      </c>
      <c r="H505" s="210" t="str">
        <f t="shared" si="22"/>
        <v>08/09ARROZ SEQUEIROTOLEDO (d)</v>
      </c>
      <c r="I505" s="210" t="str">
        <f t="shared" si="23"/>
        <v>08/09ARROZ SEQUEIRO</v>
      </c>
      <c r="J505" s="211" t="b">
        <f>FALSE</f>
        <v>0</v>
      </c>
      <c r="K505" s="210"/>
      <c r="L505" s="21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</row>
    <row r="506" spans="1:64" ht="14.65" hidden="1" customHeight="1">
      <c r="A506" s="209" t="s">
        <v>181</v>
      </c>
      <c r="B506" s="209" t="s">
        <v>87</v>
      </c>
      <c r="C506" s="209" t="s">
        <v>159</v>
      </c>
      <c r="D506" s="202">
        <v>134</v>
      </c>
      <c r="E506" s="202">
        <v>82</v>
      </c>
      <c r="F506" s="202">
        <v>34</v>
      </c>
      <c r="G506" s="202">
        <f t="shared" si="21"/>
        <v>653.84615384615381</v>
      </c>
      <c r="H506" s="210" t="str">
        <f t="shared" si="22"/>
        <v>08/09ARROZ SEQUEIROUMUARAMA (b)</v>
      </c>
      <c r="I506" s="210" t="str">
        <f t="shared" si="23"/>
        <v>08/09ARROZ SEQUEIRO</v>
      </c>
      <c r="J506" s="211" t="b">
        <f>FALSE</f>
        <v>0</v>
      </c>
      <c r="K506" s="210"/>
      <c r="L506" s="21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</row>
    <row r="507" spans="1:64" ht="14.65" hidden="1" customHeight="1">
      <c r="A507" s="209" t="s">
        <v>181</v>
      </c>
      <c r="B507" s="209" t="s">
        <v>87</v>
      </c>
      <c r="C507" s="209" t="s">
        <v>160</v>
      </c>
      <c r="D507" s="202">
        <v>3885</v>
      </c>
      <c r="E507" s="202">
        <v>0</v>
      </c>
      <c r="F507" s="202">
        <v>7009</v>
      </c>
      <c r="G507" s="202">
        <f t="shared" si="21"/>
        <v>1804.1184041184042</v>
      </c>
      <c r="H507" s="210" t="str">
        <f t="shared" si="22"/>
        <v>08/09ARROZ SEQUEIROUNIÃO DA VITÓRIA (f)</v>
      </c>
      <c r="I507" s="210" t="str">
        <f t="shared" si="23"/>
        <v>08/09ARROZ SEQUEIRO</v>
      </c>
      <c r="J507" s="211" t="b">
        <f>FALSE</f>
        <v>0</v>
      </c>
      <c r="K507" s="210"/>
      <c r="L507" s="21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</row>
    <row r="508" spans="1:64" ht="14.65" hidden="1" customHeight="1">
      <c r="A508" s="209" t="s">
        <v>181</v>
      </c>
      <c r="B508" s="209" t="s">
        <v>88</v>
      </c>
      <c r="C508" s="209" t="s">
        <v>126</v>
      </c>
      <c r="D508" s="202">
        <v>7400</v>
      </c>
      <c r="E508" s="202">
        <v>0</v>
      </c>
      <c r="F508" s="202">
        <v>12630</v>
      </c>
      <c r="G508" s="202">
        <f t="shared" si="21"/>
        <v>1706.7567567567567</v>
      </c>
      <c r="H508" s="210" t="str">
        <f t="shared" si="22"/>
        <v>08/09AVEIA BRANCAAPUCARANA (c)</v>
      </c>
      <c r="I508" s="210" t="str">
        <f t="shared" si="23"/>
        <v>08/09AVEIA BRANCA</v>
      </c>
      <c r="J508" s="211" t="b">
        <f>FALSE</f>
        <v>0</v>
      </c>
      <c r="K508" s="210"/>
      <c r="L508" s="21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</row>
    <row r="509" spans="1:64" ht="14.65" hidden="1" customHeight="1">
      <c r="A509" s="209" t="s">
        <v>181</v>
      </c>
      <c r="B509" s="209" t="s">
        <v>88</v>
      </c>
      <c r="C509" s="209" t="s">
        <v>128</v>
      </c>
      <c r="D509" s="202">
        <v>4300</v>
      </c>
      <c r="E509" s="202">
        <v>0</v>
      </c>
      <c r="F509" s="202">
        <v>7530</v>
      </c>
      <c r="G509" s="202">
        <f t="shared" si="21"/>
        <v>1751.1627906976744</v>
      </c>
      <c r="H509" s="210" t="str">
        <f t="shared" si="22"/>
        <v>08/09AVEIA BRANCACAMPO MOURÃO (a)</v>
      </c>
      <c r="I509" s="210" t="str">
        <f t="shared" si="23"/>
        <v>08/09AVEIA BRANCA</v>
      </c>
      <c r="J509" s="211" t="b">
        <f>FALSE</f>
        <v>0</v>
      </c>
      <c r="K509" s="210"/>
      <c r="L509" s="21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</row>
    <row r="510" spans="1:64" ht="14.65" hidden="1" customHeight="1">
      <c r="A510" s="209" t="s">
        <v>181</v>
      </c>
      <c r="B510" s="209" t="s">
        <v>88</v>
      </c>
      <c r="C510" s="209" t="s">
        <v>130</v>
      </c>
      <c r="D510" s="202">
        <v>1510</v>
      </c>
      <c r="E510" s="202">
        <v>350</v>
      </c>
      <c r="F510" s="202">
        <v>1241.5</v>
      </c>
      <c r="G510" s="202">
        <f t="shared" si="21"/>
        <v>1070.2586206896551</v>
      </c>
      <c r="H510" s="210" t="str">
        <f t="shared" si="22"/>
        <v>08/09AVEIA BRANCACASCAVEL (d)</v>
      </c>
      <c r="I510" s="210" t="str">
        <f t="shared" si="23"/>
        <v>08/09AVEIA BRANCA</v>
      </c>
      <c r="J510" s="211" t="b">
        <f>FALSE</f>
        <v>0</v>
      </c>
      <c r="K510" s="210"/>
      <c r="L510" s="2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</row>
    <row r="511" spans="1:64" ht="14.65" hidden="1" customHeight="1">
      <c r="A511" s="209" t="s">
        <v>181</v>
      </c>
      <c r="B511" s="209" t="s">
        <v>88</v>
      </c>
      <c r="C511" s="209" t="s">
        <v>138</v>
      </c>
      <c r="D511" s="202">
        <v>3410</v>
      </c>
      <c r="E511" s="202">
        <v>0</v>
      </c>
      <c r="F511" s="202">
        <v>5990</v>
      </c>
      <c r="G511" s="202">
        <f t="shared" si="21"/>
        <v>1756.5982404692081</v>
      </c>
      <c r="H511" s="210" t="str">
        <f t="shared" si="22"/>
        <v>08/09AVEIA BRANCAGUARAPUAVA (f)</v>
      </c>
      <c r="I511" s="210" t="str">
        <f t="shared" si="23"/>
        <v>08/09AVEIA BRANCA</v>
      </c>
      <c r="J511" s="211" t="b">
        <f>FALSE</f>
        <v>0</v>
      </c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</row>
    <row r="512" spans="1:64" ht="14.65" hidden="1" customHeight="1">
      <c r="A512" s="209" t="s">
        <v>181</v>
      </c>
      <c r="B512" s="209" t="s">
        <v>88</v>
      </c>
      <c r="C512" s="209" t="s">
        <v>140</v>
      </c>
      <c r="D512" s="202">
        <v>255</v>
      </c>
      <c r="E512" s="202">
        <v>0</v>
      </c>
      <c r="F512" s="202">
        <v>510.75</v>
      </c>
      <c r="G512" s="202">
        <f t="shared" si="21"/>
        <v>2002.9411764705883</v>
      </c>
      <c r="H512" s="210" t="str">
        <f t="shared" si="22"/>
        <v>08/09AVEIA BRANCAIRATI (f)</v>
      </c>
      <c r="I512" s="210" t="str">
        <f t="shared" si="23"/>
        <v>08/09AVEIA BRANCA</v>
      </c>
      <c r="J512" s="211" t="b">
        <f>FALSE</f>
        <v>0</v>
      </c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</row>
    <row r="513" spans="1:64" ht="14.65" hidden="1" customHeight="1">
      <c r="A513" s="209" t="s">
        <v>181</v>
      </c>
      <c r="B513" s="209" t="s">
        <v>88</v>
      </c>
      <c r="C513" s="209" t="s">
        <v>142</v>
      </c>
      <c r="D513" s="202">
        <v>5200</v>
      </c>
      <c r="E513" s="202">
        <v>0</v>
      </c>
      <c r="F513" s="202">
        <v>10204</v>
      </c>
      <c r="G513" s="202">
        <f t="shared" si="21"/>
        <v>1962.3076923076924</v>
      </c>
      <c r="H513" s="210" t="str">
        <f t="shared" si="22"/>
        <v>08/09AVEIA BRANCAIVAIPORÃ (c)</v>
      </c>
      <c r="I513" s="210" t="str">
        <f t="shared" si="23"/>
        <v>08/09AVEIA BRANCA</v>
      </c>
      <c r="J513" s="211" t="b">
        <f>FALSE</f>
        <v>0</v>
      </c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</row>
    <row r="514" spans="1:64" ht="14.65" hidden="1" customHeight="1">
      <c r="A514" s="209" t="s">
        <v>181</v>
      </c>
      <c r="B514" s="209" t="s">
        <v>88</v>
      </c>
      <c r="C514" s="209" t="s">
        <v>148</v>
      </c>
      <c r="D514" s="202">
        <v>1034</v>
      </c>
      <c r="E514" s="202">
        <v>0</v>
      </c>
      <c r="F514" s="202">
        <v>1928</v>
      </c>
      <c r="G514" s="202">
        <f t="shared" ref="G514:G577" si="24">F514/(D514-E514)*1000</f>
        <v>1864.6034816247584</v>
      </c>
      <c r="H514" s="210" t="str">
        <f t="shared" ref="H514:H577" si="25">A514&amp;B514&amp;C514</f>
        <v>08/09AVEIA BRANCALONDRINA (c)</v>
      </c>
      <c r="I514" s="210" t="str">
        <f t="shared" ref="I514:I577" si="26">A514&amp;B514</f>
        <v>08/09AVEIA BRANCA</v>
      </c>
      <c r="J514" s="211" t="b">
        <f>FALSE</f>
        <v>0</v>
      </c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</row>
    <row r="515" spans="1:64" ht="14.65" hidden="1" customHeight="1">
      <c r="A515" s="209" t="s">
        <v>181</v>
      </c>
      <c r="B515" s="209" t="s">
        <v>88</v>
      </c>
      <c r="C515" s="209" t="s">
        <v>150</v>
      </c>
      <c r="D515" s="202">
        <v>25</v>
      </c>
      <c r="E515" s="202">
        <v>0</v>
      </c>
      <c r="F515" s="202">
        <v>8.75</v>
      </c>
      <c r="G515" s="202">
        <f t="shared" si="24"/>
        <v>350</v>
      </c>
      <c r="H515" s="210" t="str">
        <f t="shared" si="25"/>
        <v>08/09AVEIA BRANCAMARINGÁ (c)</v>
      </c>
      <c r="I515" s="210" t="str">
        <f t="shared" si="26"/>
        <v>08/09AVEIA BRANCA</v>
      </c>
      <c r="J515" s="211" t="b">
        <f>FALSE</f>
        <v>0</v>
      </c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</row>
    <row r="516" spans="1:64" ht="14.65" hidden="1" customHeight="1">
      <c r="A516" s="209" t="s">
        <v>181</v>
      </c>
      <c r="B516" s="209" t="s">
        <v>88</v>
      </c>
      <c r="C516" s="209" t="s">
        <v>155</v>
      </c>
      <c r="D516" s="202">
        <v>1050</v>
      </c>
      <c r="E516" s="202">
        <v>0</v>
      </c>
      <c r="F516" s="202">
        <v>1798</v>
      </c>
      <c r="G516" s="202">
        <f t="shared" si="24"/>
        <v>1712.3809523809523</v>
      </c>
      <c r="H516" s="210" t="str">
        <f t="shared" si="25"/>
        <v>08/09AVEIA BRANCAPATO BRANCO (e)</v>
      </c>
      <c r="I516" s="210" t="str">
        <f t="shared" si="26"/>
        <v>08/09AVEIA BRANCA</v>
      </c>
      <c r="J516" s="211" t="b">
        <f>FALSE</f>
        <v>0</v>
      </c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</row>
    <row r="517" spans="1:64" ht="14.65" hidden="1" customHeight="1">
      <c r="A517" s="209" t="s">
        <v>181</v>
      </c>
      <c r="B517" s="209" t="s">
        <v>88</v>
      </c>
      <c r="C517" s="209" t="s">
        <v>157</v>
      </c>
      <c r="D517" s="202">
        <v>22015</v>
      </c>
      <c r="E517" s="202">
        <v>0</v>
      </c>
      <c r="F517" s="202">
        <v>66659.5</v>
      </c>
      <c r="G517" s="202">
        <f t="shared" si="24"/>
        <v>3027.9127867363163</v>
      </c>
      <c r="H517" s="210" t="str">
        <f t="shared" si="25"/>
        <v>08/09AVEIA BRANCAPONTA GROSSA (f)</v>
      </c>
      <c r="I517" s="210" t="str">
        <f t="shared" si="26"/>
        <v>08/09AVEIA BRANCA</v>
      </c>
      <c r="J517" s="211" t="b">
        <f>FALSE</f>
        <v>0</v>
      </c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</row>
    <row r="518" spans="1:64" ht="14.65" hidden="1" customHeight="1">
      <c r="A518" s="209" t="s">
        <v>181</v>
      </c>
      <c r="B518" s="209" t="s">
        <v>88</v>
      </c>
      <c r="C518" s="209" t="s">
        <v>158</v>
      </c>
      <c r="D518" s="202">
        <v>100</v>
      </c>
      <c r="E518" s="202">
        <v>0</v>
      </c>
      <c r="F518" s="202">
        <v>200</v>
      </c>
      <c r="G518" s="202">
        <f t="shared" si="24"/>
        <v>2000</v>
      </c>
      <c r="H518" s="210" t="str">
        <f t="shared" si="25"/>
        <v>08/09AVEIA BRANCATOLEDO (d)</v>
      </c>
      <c r="I518" s="210" t="str">
        <f t="shared" si="26"/>
        <v>08/09AVEIA BRANCA</v>
      </c>
      <c r="J518" s="211" t="b">
        <f>FALSE</f>
        <v>0</v>
      </c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</row>
    <row r="519" spans="1:64" ht="14.65" hidden="1" customHeight="1">
      <c r="A519" s="209" t="s">
        <v>181</v>
      </c>
      <c r="B519" s="209" t="s">
        <v>89</v>
      </c>
      <c r="C519" s="209" t="s">
        <v>126</v>
      </c>
      <c r="D519" s="202">
        <v>1010</v>
      </c>
      <c r="E519" s="202">
        <v>0</v>
      </c>
      <c r="F519" s="202">
        <v>924</v>
      </c>
      <c r="G519" s="202">
        <f t="shared" si="24"/>
        <v>914.85148514851494</v>
      </c>
      <c r="H519" s="210" t="str">
        <f t="shared" si="25"/>
        <v>08/09AVEIA PRETAAPUCARANA (c)</v>
      </c>
      <c r="I519" s="210" t="str">
        <f t="shared" si="26"/>
        <v>08/09AVEIA PRETA</v>
      </c>
      <c r="J519" s="211" t="b">
        <f>FALSE</f>
        <v>0</v>
      </c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</row>
    <row r="520" spans="1:64" ht="14.65" hidden="1" customHeight="1">
      <c r="A520" s="209" t="s">
        <v>181</v>
      </c>
      <c r="B520" s="209" t="s">
        <v>89</v>
      </c>
      <c r="C520" s="209" t="s">
        <v>128</v>
      </c>
      <c r="D520" s="202">
        <v>34110</v>
      </c>
      <c r="E520" s="202">
        <v>9150</v>
      </c>
      <c r="F520" s="202">
        <v>22364.15</v>
      </c>
      <c r="G520" s="202">
        <f t="shared" si="24"/>
        <v>895.99959935897448</v>
      </c>
      <c r="H520" s="210" t="str">
        <f t="shared" si="25"/>
        <v>08/09AVEIA PRETACAMPO MOURÃO (a)</v>
      </c>
      <c r="I520" s="210" t="str">
        <f t="shared" si="26"/>
        <v>08/09AVEIA PRETA</v>
      </c>
      <c r="J520" s="211" t="b">
        <f>FALSE</f>
        <v>0</v>
      </c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</row>
    <row r="521" spans="1:64" ht="14.65" hidden="1" customHeight="1">
      <c r="A521" s="209" t="s">
        <v>181</v>
      </c>
      <c r="B521" s="209" t="s">
        <v>89</v>
      </c>
      <c r="C521" s="209" t="s">
        <v>130</v>
      </c>
      <c r="D521" s="202">
        <v>20050</v>
      </c>
      <c r="E521" s="202">
        <v>4490</v>
      </c>
      <c r="F521" s="202">
        <v>17255.599999999999</v>
      </c>
      <c r="G521" s="202">
        <f t="shared" si="24"/>
        <v>1108.9717223650384</v>
      </c>
      <c r="H521" s="210" t="str">
        <f t="shared" si="25"/>
        <v>08/09AVEIA PRETACASCAVEL (d)</v>
      </c>
      <c r="I521" s="210" t="str">
        <f t="shared" si="26"/>
        <v>08/09AVEIA PRETA</v>
      </c>
      <c r="J521" s="211" t="b">
        <f>FALSE</f>
        <v>0</v>
      </c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</row>
    <row r="522" spans="1:64" ht="14.65" hidden="1" customHeight="1">
      <c r="A522" s="209" t="s">
        <v>181</v>
      </c>
      <c r="B522" s="209" t="s">
        <v>89</v>
      </c>
      <c r="C522" s="209" t="s">
        <v>132</v>
      </c>
      <c r="D522" s="202">
        <v>650</v>
      </c>
      <c r="E522" s="202">
        <v>0</v>
      </c>
      <c r="F522" s="202">
        <v>1124.75</v>
      </c>
      <c r="G522" s="202">
        <f t="shared" si="24"/>
        <v>1730.3846153846155</v>
      </c>
      <c r="H522" s="210" t="str">
        <f t="shared" si="25"/>
        <v>08/09AVEIA PRETACORNÉLIO PROCÓPIO (c)</v>
      </c>
      <c r="I522" s="210" t="str">
        <f t="shared" si="26"/>
        <v>08/09AVEIA PRETA</v>
      </c>
      <c r="J522" s="211" t="b">
        <f>FALSE</f>
        <v>0</v>
      </c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</row>
    <row r="523" spans="1:64" ht="14.65" hidden="1" customHeight="1">
      <c r="A523" s="209" t="s">
        <v>181</v>
      </c>
      <c r="B523" s="209" t="s">
        <v>89</v>
      </c>
      <c r="C523" s="209" t="s">
        <v>136</v>
      </c>
      <c r="D523" s="202">
        <v>9800</v>
      </c>
      <c r="E523" s="202">
        <v>0</v>
      </c>
      <c r="F523" s="202">
        <v>10049</v>
      </c>
      <c r="G523" s="202">
        <f t="shared" si="24"/>
        <v>1025.408163265306</v>
      </c>
      <c r="H523" s="210" t="str">
        <f t="shared" si="25"/>
        <v>08/09AVEIA PRETAFRANCISCO BELTRÃO (e)</v>
      </c>
      <c r="I523" s="210" t="str">
        <f t="shared" si="26"/>
        <v>08/09AVEIA PRETA</v>
      </c>
      <c r="J523" s="211" t="b">
        <f>FALSE</f>
        <v>0</v>
      </c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</row>
    <row r="524" spans="1:64" ht="14.65" hidden="1" customHeight="1">
      <c r="A524" s="209" t="s">
        <v>181</v>
      </c>
      <c r="B524" s="209" t="s">
        <v>89</v>
      </c>
      <c r="C524" s="209" t="s">
        <v>138</v>
      </c>
      <c r="D524" s="202">
        <v>10450</v>
      </c>
      <c r="E524" s="202">
        <v>3280</v>
      </c>
      <c r="F524" s="202">
        <v>6570</v>
      </c>
      <c r="G524" s="202">
        <f t="shared" si="24"/>
        <v>916.31799163179915</v>
      </c>
      <c r="H524" s="210" t="str">
        <f t="shared" si="25"/>
        <v>08/09AVEIA PRETAGUARAPUAVA (f)</v>
      </c>
      <c r="I524" s="210" t="str">
        <f t="shared" si="26"/>
        <v>08/09AVEIA PRETA</v>
      </c>
      <c r="J524" s="211" t="b">
        <f>FALSE</f>
        <v>0</v>
      </c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</row>
    <row r="525" spans="1:64" ht="14.65" hidden="1" customHeight="1">
      <c r="A525" s="209" t="s">
        <v>181</v>
      </c>
      <c r="B525" s="209" t="s">
        <v>89</v>
      </c>
      <c r="C525" s="209" t="s">
        <v>140</v>
      </c>
      <c r="D525" s="202">
        <v>4420</v>
      </c>
      <c r="E525" s="202">
        <v>0</v>
      </c>
      <c r="F525" s="202">
        <v>4732</v>
      </c>
      <c r="G525" s="202">
        <f t="shared" si="24"/>
        <v>1070.5882352941176</v>
      </c>
      <c r="H525" s="210" t="str">
        <f t="shared" si="25"/>
        <v>08/09AVEIA PRETAIRATI (f)</v>
      </c>
      <c r="I525" s="210" t="str">
        <f t="shared" si="26"/>
        <v>08/09AVEIA PRETA</v>
      </c>
      <c r="J525" s="211" t="b">
        <f>FALSE</f>
        <v>0</v>
      </c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</row>
    <row r="526" spans="1:64" ht="14.65" hidden="1" customHeight="1">
      <c r="A526" s="209" t="s">
        <v>181</v>
      </c>
      <c r="B526" s="209" t="s">
        <v>89</v>
      </c>
      <c r="C526" s="209" t="s">
        <v>142</v>
      </c>
      <c r="D526" s="202">
        <v>3530</v>
      </c>
      <c r="E526" s="202">
        <v>0</v>
      </c>
      <c r="F526" s="202">
        <v>6185</v>
      </c>
      <c r="G526" s="202">
        <f t="shared" si="24"/>
        <v>1752.1246458923513</v>
      </c>
      <c r="H526" s="210" t="str">
        <f t="shared" si="25"/>
        <v>08/09AVEIA PRETAIVAIPORÃ (c)</v>
      </c>
      <c r="I526" s="210" t="str">
        <f t="shared" si="26"/>
        <v>08/09AVEIA PRETA</v>
      </c>
      <c r="J526" s="211" t="b">
        <f>FALSE</f>
        <v>0</v>
      </c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</row>
    <row r="527" spans="1:64" ht="14.65" hidden="1" customHeight="1">
      <c r="A527" s="209" t="s">
        <v>181</v>
      </c>
      <c r="B527" s="209" t="s">
        <v>89</v>
      </c>
      <c r="C527" s="209" t="s">
        <v>144</v>
      </c>
      <c r="D527" s="202">
        <v>1050</v>
      </c>
      <c r="E527" s="202">
        <v>0</v>
      </c>
      <c r="F527" s="202">
        <v>860</v>
      </c>
      <c r="G527" s="202">
        <f t="shared" si="24"/>
        <v>819.04761904761904</v>
      </c>
      <c r="H527" s="210" t="str">
        <f t="shared" si="25"/>
        <v>08/09AVEIA PRETAJACAREZINHO (c)</v>
      </c>
      <c r="I527" s="210" t="str">
        <f t="shared" si="26"/>
        <v>08/09AVEIA PRETA</v>
      </c>
      <c r="J527" s="211" t="b">
        <f>FALSE</f>
        <v>0</v>
      </c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</row>
    <row r="528" spans="1:64" ht="14.65" hidden="1" customHeight="1">
      <c r="A528" s="209" t="s">
        <v>181</v>
      </c>
      <c r="B528" s="209" t="s">
        <v>89</v>
      </c>
      <c r="C528" s="209" t="s">
        <v>146</v>
      </c>
      <c r="D528" s="202">
        <v>3010</v>
      </c>
      <c r="E528" s="202">
        <v>160</v>
      </c>
      <c r="F528" s="202">
        <v>2295.42</v>
      </c>
      <c r="G528" s="202">
        <f t="shared" si="24"/>
        <v>805.41052631578941</v>
      </c>
      <c r="H528" s="210" t="str">
        <f t="shared" si="25"/>
        <v>08/09AVEIA PRETALARANJEIRAS DO SUL (f)</v>
      </c>
      <c r="I528" s="210" t="str">
        <f t="shared" si="26"/>
        <v>08/09AVEIA PRETA</v>
      </c>
      <c r="J528" s="211" t="b">
        <f>FALSE</f>
        <v>0</v>
      </c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</row>
    <row r="529" spans="1:64" ht="14.65" hidden="1" customHeight="1">
      <c r="A529" s="209" t="s">
        <v>181</v>
      </c>
      <c r="B529" s="209" t="s">
        <v>89</v>
      </c>
      <c r="C529" s="209" t="s">
        <v>148</v>
      </c>
      <c r="D529" s="202">
        <v>2089</v>
      </c>
      <c r="E529" s="202">
        <v>0</v>
      </c>
      <c r="F529" s="202">
        <v>2495</v>
      </c>
      <c r="G529" s="202">
        <f t="shared" si="24"/>
        <v>1194.3513642891335</v>
      </c>
      <c r="H529" s="210" t="str">
        <f t="shared" si="25"/>
        <v>08/09AVEIA PRETALONDRINA (c)</v>
      </c>
      <c r="I529" s="210" t="str">
        <f t="shared" si="26"/>
        <v>08/09AVEIA PRETA</v>
      </c>
      <c r="J529" s="211" t="b">
        <f>FALSE</f>
        <v>0</v>
      </c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</row>
    <row r="530" spans="1:64" ht="14.65" hidden="1" customHeight="1">
      <c r="A530" s="209" t="s">
        <v>181</v>
      </c>
      <c r="B530" s="209" t="s">
        <v>89</v>
      </c>
      <c r="C530" s="209" t="s">
        <v>150</v>
      </c>
      <c r="D530" s="202">
        <v>1923</v>
      </c>
      <c r="E530" s="202">
        <v>0</v>
      </c>
      <c r="F530" s="202">
        <v>1891.78</v>
      </c>
      <c r="G530" s="202">
        <f t="shared" si="24"/>
        <v>983.76495059802392</v>
      </c>
      <c r="H530" s="210" t="str">
        <f t="shared" si="25"/>
        <v>08/09AVEIA PRETAMARINGÁ (c)</v>
      </c>
      <c r="I530" s="210" t="str">
        <f t="shared" si="26"/>
        <v>08/09AVEIA PRETA</v>
      </c>
      <c r="J530" s="211" t="b">
        <f>FALSE</f>
        <v>0</v>
      </c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</row>
    <row r="531" spans="1:64" ht="14.65" hidden="1" customHeight="1">
      <c r="A531" s="209" t="s">
        <v>181</v>
      </c>
      <c r="B531" s="209" t="s">
        <v>89</v>
      </c>
      <c r="C531" s="209" t="s">
        <v>155</v>
      </c>
      <c r="D531" s="202">
        <v>7300</v>
      </c>
      <c r="E531" s="202">
        <v>0</v>
      </c>
      <c r="F531" s="202">
        <v>7095</v>
      </c>
      <c r="G531" s="202">
        <f t="shared" si="24"/>
        <v>971.91780821917803</v>
      </c>
      <c r="H531" s="210" t="str">
        <f t="shared" si="25"/>
        <v>08/09AVEIA PRETAPATO BRANCO (e)</v>
      </c>
      <c r="I531" s="210" t="str">
        <f t="shared" si="26"/>
        <v>08/09AVEIA PRETA</v>
      </c>
      <c r="J531" s="211" t="b">
        <f>FALSE</f>
        <v>0</v>
      </c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</row>
    <row r="532" spans="1:64" ht="14.65" hidden="1" customHeight="1">
      <c r="A532" s="209" t="s">
        <v>181</v>
      </c>
      <c r="B532" s="209" t="s">
        <v>89</v>
      </c>
      <c r="C532" s="209" t="s">
        <v>157</v>
      </c>
      <c r="D532" s="202">
        <v>51350</v>
      </c>
      <c r="E532" s="202">
        <v>0</v>
      </c>
      <c r="F532" s="202">
        <v>83940</v>
      </c>
      <c r="G532" s="202">
        <f t="shared" si="24"/>
        <v>1634.664070107108</v>
      </c>
      <c r="H532" s="210" t="str">
        <f t="shared" si="25"/>
        <v>08/09AVEIA PRETAPONTA GROSSA (f)</v>
      </c>
      <c r="I532" s="210" t="str">
        <f t="shared" si="26"/>
        <v>08/09AVEIA PRETA</v>
      </c>
      <c r="J532" s="211" t="b">
        <f>FALSE</f>
        <v>0</v>
      </c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</row>
    <row r="533" spans="1:64" ht="14.65" hidden="1" customHeight="1">
      <c r="A533" s="209" t="s">
        <v>181</v>
      </c>
      <c r="B533" s="209" t="s">
        <v>89</v>
      </c>
      <c r="C533" s="209" t="s">
        <v>158</v>
      </c>
      <c r="D533" s="202">
        <v>2679</v>
      </c>
      <c r="E533" s="202">
        <v>0</v>
      </c>
      <c r="F533" s="202">
        <v>2380.8000000000002</v>
      </c>
      <c r="G533" s="202">
        <f t="shared" si="24"/>
        <v>888.68980963045919</v>
      </c>
      <c r="H533" s="210" t="str">
        <f t="shared" si="25"/>
        <v>08/09AVEIA PRETATOLEDO (d)</v>
      </c>
      <c r="I533" s="210" t="str">
        <f t="shared" si="26"/>
        <v>08/09AVEIA PRETA</v>
      </c>
      <c r="J533" s="211" t="b">
        <f>FALSE</f>
        <v>0</v>
      </c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</row>
    <row r="534" spans="1:64" ht="14.65" hidden="1" customHeight="1">
      <c r="A534" s="209" t="s">
        <v>181</v>
      </c>
      <c r="B534" s="209" t="s">
        <v>89</v>
      </c>
      <c r="C534" s="209" t="s">
        <v>159</v>
      </c>
      <c r="D534" s="202">
        <v>2877</v>
      </c>
      <c r="E534" s="202">
        <v>0</v>
      </c>
      <c r="F534" s="202">
        <v>1831.5</v>
      </c>
      <c r="G534" s="202">
        <f t="shared" si="24"/>
        <v>636.60062565172063</v>
      </c>
      <c r="H534" s="210" t="str">
        <f t="shared" si="25"/>
        <v>08/09AVEIA PRETAUMUARAMA (b)</v>
      </c>
      <c r="I534" s="210" t="str">
        <f t="shared" si="26"/>
        <v>08/09AVEIA PRETA</v>
      </c>
      <c r="J534" s="211" t="b">
        <f>FALSE</f>
        <v>0</v>
      </c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</row>
    <row r="535" spans="1:64" ht="14.65" hidden="1" customHeight="1">
      <c r="A535" s="209" t="s">
        <v>181</v>
      </c>
      <c r="B535" s="209" t="s">
        <v>89</v>
      </c>
      <c r="C535" s="209" t="s">
        <v>160</v>
      </c>
      <c r="D535" s="202">
        <v>2000</v>
      </c>
      <c r="E535" s="202">
        <v>0</v>
      </c>
      <c r="F535" s="202">
        <v>1800</v>
      </c>
      <c r="G535" s="202">
        <f t="shared" si="24"/>
        <v>900</v>
      </c>
      <c r="H535" s="210" t="str">
        <f t="shared" si="25"/>
        <v>08/09AVEIA PRETAUNIÃO DA VITÓRIA (f)</v>
      </c>
      <c r="I535" s="210" t="str">
        <f t="shared" si="26"/>
        <v>08/09AVEIA PRETA</v>
      </c>
      <c r="J535" s="211" t="b">
        <f>FALSE</f>
        <v>0</v>
      </c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</row>
    <row r="536" spans="1:64" ht="14.65" hidden="1" customHeight="1">
      <c r="A536" s="209" t="s">
        <v>181</v>
      </c>
      <c r="B536" s="209" t="s">
        <v>90</v>
      </c>
      <c r="C536" s="209" t="s">
        <v>132</v>
      </c>
      <c r="D536" s="202">
        <v>453</v>
      </c>
      <c r="E536" s="202">
        <v>0</v>
      </c>
      <c r="F536" s="202">
        <v>13816.5</v>
      </c>
      <c r="G536" s="202">
        <f t="shared" si="24"/>
        <v>30500</v>
      </c>
      <c r="H536" s="210" t="str">
        <f t="shared" si="25"/>
        <v>08/09BATATA (1ª SAFRA)CORNÉLIO PROCÓPIO (c)</v>
      </c>
      <c r="I536" s="210" t="str">
        <f t="shared" si="26"/>
        <v>08/09BATATA (1ª SAFRA)</v>
      </c>
      <c r="J536" s="211" t="b">
        <f>FALSE</f>
        <v>0</v>
      </c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</row>
    <row r="537" spans="1:64" ht="14.65" hidden="1" customHeight="1">
      <c r="A537" s="209" t="s">
        <v>181</v>
      </c>
      <c r="B537" s="209" t="s">
        <v>90</v>
      </c>
      <c r="C537" s="209" t="s">
        <v>134</v>
      </c>
      <c r="D537" s="202">
        <v>7424</v>
      </c>
      <c r="E537" s="202">
        <v>0</v>
      </c>
      <c r="F537" s="202">
        <v>154904.35</v>
      </c>
      <c r="G537" s="202">
        <f t="shared" si="24"/>
        <v>20865.348868534482</v>
      </c>
      <c r="H537" s="210" t="str">
        <f t="shared" si="25"/>
        <v>08/09BATATA (1ª SAFRA)CURITIBA (f)</v>
      </c>
      <c r="I537" s="210" t="str">
        <f t="shared" si="26"/>
        <v>08/09BATATA (1ª SAFRA)</v>
      </c>
      <c r="J537" s="211" t="b">
        <f>FALSE</f>
        <v>0</v>
      </c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</row>
    <row r="538" spans="1:64" ht="14.65" hidden="1" customHeight="1">
      <c r="A538" s="209" t="s">
        <v>181</v>
      </c>
      <c r="B538" s="209" t="s">
        <v>90</v>
      </c>
      <c r="C538" s="209" t="s">
        <v>136</v>
      </c>
      <c r="D538" s="202">
        <v>209</v>
      </c>
      <c r="E538" s="202">
        <v>0</v>
      </c>
      <c r="F538" s="202">
        <v>2591</v>
      </c>
      <c r="G538" s="202">
        <f t="shared" si="24"/>
        <v>12397.129186602871</v>
      </c>
      <c r="H538" s="210" t="str">
        <f t="shared" si="25"/>
        <v>08/09BATATA (1ª SAFRA)FRANCISCO BELTRÃO (e)</v>
      </c>
      <c r="I538" s="210" t="str">
        <f t="shared" si="26"/>
        <v>08/09BATATA (1ª SAFRA)</v>
      </c>
      <c r="J538" s="211" t="b">
        <f>FALSE</f>
        <v>0</v>
      </c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</row>
    <row r="539" spans="1:64" ht="14.65" hidden="1" customHeight="1">
      <c r="A539" s="209" t="s">
        <v>181</v>
      </c>
      <c r="B539" s="209" t="s">
        <v>90</v>
      </c>
      <c r="C539" s="209" t="s">
        <v>138</v>
      </c>
      <c r="D539" s="202">
        <v>1346</v>
      </c>
      <c r="E539" s="202">
        <v>0</v>
      </c>
      <c r="F539" s="202">
        <v>45689</v>
      </c>
      <c r="G539" s="202">
        <f t="shared" si="24"/>
        <v>33944.279346210998</v>
      </c>
      <c r="H539" s="210" t="str">
        <f t="shared" si="25"/>
        <v>08/09BATATA (1ª SAFRA)GUARAPUAVA (f)</v>
      </c>
      <c r="I539" s="210" t="str">
        <f t="shared" si="26"/>
        <v>08/09BATATA (1ª SAFRA)</v>
      </c>
      <c r="J539" s="211" t="b">
        <f>FALSE</f>
        <v>0</v>
      </c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</row>
    <row r="540" spans="1:64" ht="14.65" hidden="1" customHeight="1">
      <c r="A540" s="209" t="s">
        <v>181</v>
      </c>
      <c r="B540" s="209" t="s">
        <v>90</v>
      </c>
      <c r="C540" s="209" t="s">
        <v>140</v>
      </c>
      <c r="D540" s="202">
        <v>950</v>
      </c>
      <c r="E540" s="202">
        <v>0</v>
      </c>
      <c r="F540" s="202">
        <v>22783.7</v>
      </c>
      <c r="G540" s="202">
        <f t="shared" si="24"/>
        <v>23982.84210526316</v>
      </c>
      <c r="H540" s="210" t="str">
        <f t="shared" si="25"/>
        <v>08/09BATATA (1ª SAFRA)IRATI (f)</v>
      </c>
      <c r="I540" s="210" t="str">
        <f t="shared" si="26"/>
        <v>08/09BATATA (1ª SAFRA)</v>
      </c>
      <c r="J540" s="211" t="b">
        <f>FALSE</f>
        <v>0</v>
      </c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</row>
    <row r="541" spans="1:64" ht="14.65" hidden="1" customHeight="1">
      <c r="A541" s="209" t="s">
        <v>181</v>
      </c>
      <c r="B541" s="209" t="s">
        <v>90</v>
      </c>
      <c r="C541" s="209" t="s">
        <v>142</v>
      </c>
      <c r="D541" s="202">
        <v>55</v>
      </c>
      <c r="E541" s="202">
        <v>0</v>
      </c>
      <c r="F541" s="202">
        <v>1440</v>
      </c>
      <c r="G541" s="202">
        <f t="shared" si="24"/>
        <v>26181.818181818184</v>
      </c>
      <c r="H541" s="210" t="str">
        <f t="shared" si="25"/>
        <v>08/09BATATA (1ª SAFRA)IVAIPORÃ (c)</v>
      </c>
      <c r="I541" s="210" t="str">
        <f t="shared" si="26"/>
        <v>08/09BATATA (1ª SAFRA)</v>
      </c>
      <c r="J541" s="211" t="b">
        <f>FALSE</f>
        <v>0</v>
      </c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</row>
    <row r="542" spans="1:64" ht="14.65" hidden="1" customHeight="1">
      <c r="A542" s="209" t="s">
        <v>181</v>
      </c>
      <c r="B542" s="209" t="s">
        <v>90</v>
      </c>
      <c r="C542" s="209" t="s">
        <v>144</v>
      </c>
      <c r="D542" s="202">
        <v>50</v>
      </c>
      <c r="E542" s="202">
        <v>0</v>
      </c>
      <c r="F542" s="202">
        <v>1000</v>
      </c>
      <c r="G542" s="202">
        <f t="shared" si="24"/>
        <v>20000</v>
      </c>
      <c r="H542" s="210" t="str">
        <f t="shared" si="25"/>
        <v>08/09BATATA (1ª SAFRA)JACAREZINHO (c)</v>
      </c>
      <c r="I542" s="210" t="str">
        <f t="shared" si="26"/>
        <v>08/09BATATA (1ª SAFRA)</v>
      </c>
      <c r="J542" s="211" t="b">
        <f>FALSE</f>
        <v>0</v>
      </c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</row>
    <row r="543" spans="1:64" ht="14.65" hidden="1" customHeight="1">
      <c r="A543" s="209" t="s">
        <v>181</v>
      </c>
      <c r="B543" s="209" t="s">
        <v>90</v>
      </c>
      <c r="C543" s="209" t="s">
        <v>146</v>
      </c>
      <c r="D543" s="202">
        <v>41</v>
      </c>
      <c r="E543" s="202">
        <v>0</v>
      </c>
      <c r="F543" s="202">
        <v>332.1</v>
      </c>
      <c r="G543" s="202">
        <f t="shared" si="24"/>
        <v>8100.0000000000018</v>
      </c>
      <c r="H543" s="210" t="str">
        <f t="shared" si="25"/>
        <v>08/09BATATA (1ª SAFRA)LARANJEIRAS DO SUL (f)</v>
      </c>
      <c r="I543" s="210" t="str">
        <f t="shared" si="26"/>
        <v>08/09BATATA (1ª SAFRA)</v>
      </c>
      <c r="J543" s="211" t="b">
        <f>FALSE</f>
        <v>0</v>
      </c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</row>
    <row r="544" spans="1:64" ht="14.65" hidden="1" customHeight="1">
      <c r="A544" s="209" t="s">
        <v>181</v>
      </c>
      <c r="B544" s="209" t="s">
        <v>90</v>
      </c>
      <c r="C544" s="209" t="s">
        <v>155</v>
      </c>
      <c r="D544" s="202">
        <v>838</v>
      </c>
      <c r="E544" s="202">
        <v>0</v>
      </c>
      <c r="F544" s="202">
        <v>22595</v>
      </c>
      <c r="G544" s="202">
        <f t="shared" si="24"/>
        <v>26963.007159904537</v>
      </c>
      <c r="H544" s="210" t="str">
        <f t="shared" si="25"/>
        <v>08/09BATATA (1ª SAFRA)PATO BRANCO (e)</v>
      </c>
      <c r="I544" s="210" t="str">
        <f t="shared" si="26"/>
        <v>08/09BATATA (1ª SAFRA)</v>
      </c>
      <c r="J544" s="211" t="b">
        <f>FALSE</f>
        <v>0</v>
      </c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</row>
    <row r="545" spans="1:64" ht="14.65" hidden="1" customHeight="1">
      <c r="A545" s="209" t="s">
        <v>181</v>
      </c>
      <c r="B545" s="209" t="s">
        <v>90</v>
      </c>
      <c r="C545" s="209" t="s">
        <v>157</v>
      </c>
      <c r="D545" s="202">
        <v>2100</v>
      </c>
      <c r="E545" s="202">
        <v>0</v>
      </c>
      <c r="F545" s="202">
        <v>52940</v>
      </c>
      <c r="G545" s="202">
        <f t="shared" si="24"/>
        <v>25209.523809523809</v>
      </c>
      <c r="H545" s="210" t="str">
        <f t="shared" si="25"/>
        <v>08/09BATATA (1ª SAFRA)PONTA GROSSA (f)</v>
      </c>
      <c r="I545" s="210" t="str">
        <f t="shared" si="26"/>
        <v>08/09BATATA (1ª SAFRA)</v>
      </c>
      <c r="J545" s="211" t="b">
        <f>FALSE</f>
        <v>0</v>
      </c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</row>
    <row r="546" spans="1:64" ht="14.65" hidden="1" customHeight="1">
      <c r="A546" s="209" t="s">
        <v>181</v>
      </c>
      <c r="B546" s="209" t="s">
        <v>90</v>
      </c>
      <c r="C546" s="209" t="s">
        <v>160</v>
      </c>
      <c r="D546" s="202">
        <v>2205</v>
      </c>
      <c r="E546" s="202">
        <v>0</v>
      </c>
      <c r="F546" s="202">
        <v>53410</v>
      </c>
      <c r="G546" s="202">
        <f t="shared" si="24"/>
        <v>24222.222222222223</v>
      </c>
      <c r="H546" s="210" t="str">
        <f t="shared" si="25"/>
        <v>08/09BATATA (1ª SAFRA)UNIÃO DA VITÓRIA (f)</v>
      </c>
      <c r="I546" s="210" t="str">
        <f t="shared" si="26"/>
        <v>08/09BATATA (1ª SAFRA)</v>
      </c>
      <c r="J546" s="211" t="b">
        <f>FALSE</f>
        <v>0</v>
      </c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</row>
    <row r="547" spans="1:64" ht="14.65" hidden="1" customHeight="1">
      <c r="A547" s="209" t="s">
        <v>181</v>
      </c>
      <c r="B547" s="209" t="s">
        <v>91</v>
      </c>
      <c r="C547" s="209" t="s">
        <v>128</v>
      </c>
      <c r="D547" s="202">
        <v>720</v>
      </c>
      <c r="E547" s="202">
        <v>0</v>
      </c>
      <c r="F547" s="202">
        <v>14400</v>
      </c>
      <c r="G547" s="202">
        <f t="shared" si="24"/>
        <v>20000</v>
      </c>
      <c r="H547" s="210" t="str">
        <f t="shared" si="25"/>
        <v>08/09BATATA (2ª SAFRA)CAMPO MOURÃO (a)</v>
      </c>
      <c r="I547" s="210" t="str">
        <f t="shared" si="26"/>
        <v>08/09BATATA (2ª SAFRA)</v>
      </c>
      <c r="J547" s="211" t="b">
        <f>FALSE</f>
        <v>0</v>
      </c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</row>
    <row r="548" spans="1:64" ht="14.65" hidden="1" customHeight="1">
      <c r="A548" s="209" t="s">
        <v>181</v>
      </c>
      <c r="B548" s="209" t="s">
        <v>91</v>
      </c>
      <c r="C548" s="209" t="s">
        <v>132</v>
      </c>
      <c r="D548" s="202">
        <v>453</v>
      </c>
      <c r="E548" s="202">
        <v>0</v>
      </c>
      <c r="F548" s="202">
        <v>13816.5</v>
      </c>
      <c r="G548" s="202">
        <f t="shared" si="24"/>
        <v>30500</v>
      </c>
      <c r="H548" s="210" t="str">
        <f t="shared" si="25"/>
        <v>08/09BATATA (2ª SAFRA)CORNÉLIO PROCÓPIO (c)</v>
      </c>
      <c r="I548" s="210" t="str">
        <f t="shared" si="26"/>
        <v>08/09BATATA (2ª SAFRA)</v>
      </c>
      <c r="J548" s="211" t="b">
        <f>FALSE</f>
        <v>0</v>
      </c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</row>
    <row r="549" spans="1:64" ht="14.65" hidden="1" customHeight="1">
      <c r="A549" s="209" t="s">
        <v>181</v>
      </c>
      <c r="B549" s="209" t="s">
        <v>91</v>
      </c>
      <c r="C549" s="209" t="s">
        <v>134</v>
      </c>
      <c r="D549" s="202">
        <v>4505</v>
      </c>
      <c r="E549" s="202">
        <v>0</v>
      </c>
      <c r="F549" s="202">
        <v>67716</v>
      </c>
      <c r="G549" s="202">
        <f t="shared" si="24"/>
        <v>15031.298557158712</v>
      </c>
      <c r="H549" s="210" t="str">
        <f t="shared" si="25"/>
        <v>08/09BATATA (2ª SAFRA)CURITIBA (f)</v>
      </c>
      <c r="I549" s="210" t="str">
        <f t="shared" si="26"/>
        <v>08/09BATATA (2ª SAFRA)</v>
      </c>
      <c r="J549" s="211" t="b">
        <f>FALSE</f>
        <v>0</v>
      </c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</row>
    <row r="550" spans="1:64" ht="14.65" hidden="1" customHeight="1">
      <c r="A550" s="209" t="s">
        <v>181</v>
      </c>
      <c r="B550" s="209" t="s">
        <v>91</v>
      </c>
      <c r="C550" s="209" t="s">
        <v>138</v>
      </c>
      <c r="D550" s="202">
        <v>1925</v>
      </c>
      <c r="E550" s="202">
        <v>0</v>
      </c>
      <c r="F550" s="202">
        <v>60590</v>
      </c>
      <c r="G550" s="202">
        <f t="shared" si="24"/>
        <v>31475.324675324675</v>
      </c>
      <c r="H550" s="210" t="str">
        <f t="shared" si="25"/>
        <v>08/09BATATA (2ª SAFRA)GUARAPUAVA (f)</v>
      </c>
      <c r="I550" s="210" t="str">
        <f t="shared" si="26"/>
        <v>08/09BATATA (2ª SAFRA)</v>
      </c>
      <c r="J550" s="211" t="b">
        <f>FALSE</f>
        <v>0</v>
      </c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</row>
    <row r="551" spans="1:64" ht="14.65" hidden="1" customHeight="1">
      <c r="A551" s="209" t="s">
        <v>181</v>
      </c>
      <c r="B551" s="209" t="s">
        <v>91</v>
      </c>
      <c r="C551" s="209" t="s">
        <v>140</v>
      </c>
      <c r="D551" s="202">
        <v>910</v>
      </c>
      <c r="E551" s="202">
        <v>0</v>
      </c>
      <c r="F551" s="202">
        <v>19621.5</v>
      </c>
      <c r="G551" s="202">
        <f t="shared" si="24"/>
        <v>21562.087912087911</v>
      </c>
      <c r="H551" s="210" t="str">
        <f t="shared" si="25"/>
        <v>08/09BATATA (2ª SAFRA)IRATI (f)</v>
      </c>
      <c r="I551" s="210" t="str">
        <f t="shared" si="26"/>
        <v>08/09BATATA (2ª SAFRA)</v>
      </c>
      <c r="J551" s="211" t="b">
        <f>FALSE</f>
        <v>0</v>
      </c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</row>
    <row r="552" spans="1:64" ht="14.65" hidden="1" customHeight="1">
      <c r="A552" s="209" t="s">
        <v>181</v>
      </c>
      <c r="B552" s="209" t="s">
        <v>91</v>
      </c>
      <c r="C552" s="209" t="s">
        <v>142</v>
      </c>
      <c r="D552" s="202">
        <v>10</v>
      </c>
      <c r="E552" s="202">
        <v>0</v>
      </c>
      <c r="F552" s="202">
        <v>216</v>
      </c>
      <c r="G552" s="202">
        <f t="shared" si="24"/>
        <v>21600</v>
      </c>
      <c r="H552" s="210" t="str">
        <f t="shared" si="25"/>
        <v>08/09BATATA (2ª SAFRA)IVAIPORÃ (c)</v>
      </c>
      <c r="I552" s="210" t="str">
        <f t="shared" si="26"/>
        <v>08/09BATATA (2ª SAFRA)</v>
      </c>
      <c r="J552" s="211" t="b">
        <f>FALSE</f>
        <v>0</v>
      </c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</row>
    <row r="553" spans="1:64" ht="14.65" hidden="1" customHeight="1">
      <c r="A553" s="209" t="s">
        <v>181</v>
      </c>
      <c r="B553" s="209" t="s">
        <v>91</v>
      </c>
      <c r="C553" s="209" t="s">
        <v>144</v>
      </c>
      <c r="D553" s="202">
        <v>40</v>
      </c>
      <c r="E553" s="202">
        <v>0</v>
      </c>
      <c r="F553" s="202">
        <v>800</v>
      </c>
      <c r="G553" s="202">
        <f t="shared" si="24"/>
        <v>20000</v>
      </c>
      <c r="H553" s="210" t="str">
        <f t="shared" si="25"/>
        <v>08/09BATATA (2ª SAFRA)JACAREZINHO (c)</v>
      </c>
      <c r="I553" s="210" t="str">
        <f t="shared" si="26"/>
        <v>08/09BATATA (2ª SAFRA)</v>
      </c>
      <c r="J553" s="211" t="b">
        <f>FALSE</f>
        <v>0</v>
      </c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</row>
    <row r="554" spans="1:64" ht="14.65" hidden="1" customHeight="1">
      <c r="A554" s="209" t="s">
        <v>181</v>
      </c>
      <c r="B554" s="209" t="s">
        <v>91</v>
      </c>
      <c r="C554" s="209" t="s">
        <v>155</v>
      </c>
      <c r="D554" s="202">
        <v>460</v>
      </c>
      <c r="E554" s="202">
        <v>0</v>
      </c>
      <c r="F554" s="202">
        <v>11560</v>
      </c>
      <c r="G554" s="202">
        <f t="shared" si="24"/>
        <v>25130.434782608696</v>
      </c>
      <c r="H554" s="210" t="str">
        <f t="shared" si="25"/>
        <v>08/09BATATA (2ª SAFRA)PATO BRANCO (e)</v>
      </c>
      <c r="I554" s="210" t="str">
        <f t="shared" si="26"/>
        <v>08/09BATATA (2ª SAFRA)</v>
      </c>
      <c r="J554" s="211" t="b">
        <f>FALSE</f>
        <v>0</v>
      </c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</row>
    <row r="555" spans="1:64" ht="14.65" hidden="1" customHeight="1">
      <c r="A555" s="209" t="s">
        <v>181</v>
      </c>
      <c r="B555" s="209" t="s">
        <v>91</v>
      </c>
      <c r="C555" s="209" t="s">
        <v>157</v>
      </c>
      <c r="D555" s="202">
        <v>1360</v>
      </c>
      <c r="E555" s="202">
        <v>0</v>
      </c>
      <c r="F555" s="202">
        <v>37870</v>
      </c>
      <c r="G555" s="202">
        <f t="shared" si="24"/>
        <v>27845.588235294115</v>
      </c>
      <c r="H555" s="210" t="str">
        <f t="shared" si="25"/>
        <v>08/09BATATA (2ª SAFRA)PONTA GROSSA (f)</v>
      </c>
      <c r="I555" s="210" t="str">
        <f t="shared" si="26"/>
        <v>08/09BATATA (2ª SAFRA)</v>
      </c>
      <c r="J555" s="211" t="b">
        <f>FALSE</f>
        <v>0</v>
      </c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</row>
    <row r="556" spans="1:64" ht="14.65" hidden="1" customHeight="1">
      <c r="A556" s="209" t="s">
        <v>181</v>
      </c>
      <c r="B556" s="209" t="s">
        <v>91</v>
      </c>
      <c r="C556" s="209" t="s">
        <v>160</v>
      </c>
      <c r="D556" s="202">
        <v>1820</v>
      </c>
      <c r="E556" s="202">
        <v>0</v>
      </c>
      <c r="F556" s="202">
        <v>26900</v>
      </c>
      <c r="G556" s="202">
        <f t="shared" si="24"/>
        <v>14780.219780219781</v>
      </c>
      <c r="H556" s="210" t="str">
        <f t="shared" si="25"/>
        <v>08/09BATATA (2ª SAFRA)UNIÃO DA VITÓRIA (f)</v>
      </c>
      <c r="I556" s="210" t="str">
        <f t="shared" si="26"/>
        <v>08/09BATATA (2ª SAFRA)</v>
      </c>
      <c r="J556" s="211" t="b">
        <f>FALSE</f>
        <v>0</v>
      </c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</row>
    <row r="557" spans="1:64" ht="14.65" hidden="1" customHeight="1">
      <c r="A557" s="209" t="s">
        <v>181</v>
      </c>
      <c r="B557" s="209" t="s">
        <v>92</v>
      </c>
      <c r="C557" s="209" t="s">
        <v>126</v>
      </c>
      <c r="D557" s="202">
        <v>9460</v>
      </c>
      <c r="E557" s="202">
        <v>0</v>
      </c>
      <c r="F557" s="202">
        <v>10003.200000000001</v>
      </c>
      <c r="G557" s="202">
        <f t="shared" si="24"/>
        <v>1057.4207188160678</v>
      </c>
      <c r="H557" s="210" t="str">
        <f t="shared" si="25"/>
        <v>08/09CAFÉAPUCARANA (c)</v>
      </c>
      <c r="I557" s="210" t="str">
        <f t="shared" si="26"/>
        <v>08/09CAFÉ</v>
      </c>
      <c r="J557" s="211" t="b">
        <f>FALSE</f>
        <v>0</v>
      </c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</row>
    <row r="558" spans="1:64" ht="14.65" hidden="1" customHeight="1">
      <c r="A558" s="209" t="s">
        <v>181</v>
      </c>
      <c r="B558" s="209" t="s">
        <v>92</v>
      </c>
      <c r="C558" s="209" t="s">
        <v>128</v>
      </c>
      <c r="D558" s="202">
        <v>4417</v>
      </c>
      <c r="E558" s="202">
        <v>0</v>
      </c>
      <c r="F558" s="202">
        <v>3826.35</v>
      </c>
      <c r="G558" s="202">
        <f t="shared" si="24"/>
        <v>866.27801675345256</v>
      </c>
      <c r="H558" s="210" t="str">
        <f t="shared" si="25"/>
        <v>08/09CAFÉCAMPO MOURÃO (a)</v>
      </c>
      <c r="I558" s="210" t="str">
        <f t="shared" si="26"/>
        <v>08/09CAFÉ</v>
      </c>
      <c r="J558" s="211" t="b">
        <f>FALSE</f>
        <v>0</v>
      </c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</row>
    <row r="559" spans="1:64" ht="14.65" hidden="1" customHeight="1">
      <c r="A559" s="209" t="s">
        <v>181</v>
      </c>
      <c r="B559" s="209" t="s">
        <v>92</v>
      </c>
      <c r="C559" s="209" t="s">
        <v>130</v>
      </c>
      <c r="D559" s="202">
        <v>487</v>
      </c>
      <c r="E559" s="202">
        <v>0</v>
      </c>
      <c r="F559" s="202">
        <v>483.46</v>
      </c>
      <c r="G559" s="202">
        <f t="shared" si="24"/>
        <v>992.73100616016416</v>
      </c>
      <c r="H559" s="210" t="str">
        <f t="shared" si="25"/>
        <v>08/09CAFÉCASCAVEL (d)</v>
      </c>
      <c r="I559" s="210" t="str">
        <f t="shared" si="26"/>
        <v>08/09CAFÉ</v>
      </c>
      <c r="J559" s="211" t="b">
        <f>FALSE</f>
        <v>0</v>
      </c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</row>
    <row r="560" spans="1:64" ht="14.65" hidden="1" customHeight="1">
      <c r="A560" s="209" t="s">
        <v>181</v>
      </c>
      <c r="B560" s="209" t="s">
        <v>92</v>
      </c>
      <c r="C560" s="209" t="s">
        <v>132</v>
      </c>
      <c r="D560" s="202">
        <v>14750</v>
      </c>
      <c r="E560" s="202">
        <v>0</v>
      </c>
      <c r="F560" s="202">
        <v>10189.200000000001</v>
      </c>
      <c r="G560" s="202">
        <f t="shared" si="24"/>
        <v>690.79322033898302</v>
      </c>
      <c r="H560" s="210" t="str">
        <f t="shared" si="25"/>
        <v>08/09CAFÉCORNÉLIO PROCÓPIO (c)</v>
      </c>
      <c r="I560" s="210" t="str">
        <f t="shared" si="26"/>
        <v>08/09CAFÉ</v>
      </c>
      <c r="J560" s="211" t="b">
        <f>FALSE</f>
        <v>0</v>
      </c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</row>
    <row r="561" spans="1:64" ht="14.65" hidden="1" customHeight="1">
      <c r="A561" s="209" t="s">
        <v>181</v>
      </c>
      <c r="B561" s="209" t="s">
        <v>92</v>
      </c>
      <c r="C561" s="209" t="s">
        <v>142</v>
      </c>
      <c r="D561" s="202">
        <v>7990</v>
      </c>
      <c r="E561" s="202">
        <v>0</v>
      </c>
      <c r="F561" s="202">
        <v>5594.1</v>
      </c>
      <c r="G561" s="202">
        <f t="shared" si="24"/>
        <v>700.13767209011269</v>
      </c>
      <c r="H561" s="210" t="str">
        <f t="shared" si="25"/>
        <v>08/09CAFÉIVAIPORÃ (c)</v>
      </c>
      <c r="I561" s="210" t="str">
        <f t="shared" si="26"/>
        <v>08/09CAFÉ</v>
      </c>
      <c r="J561" s="211" t="b">
        <f>FALSE</f>
        <v>0</v>
      </c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</row>
    <row r="562" spans="1:64" ht="14.65" hidden="1" customHeight="1">
      <c r="A562" s="209" t="s">
        <v>181</v>
      </c>
      <c r="B562" s="209" t="s">
        <v>92</v>
      </c>
      <c r="C562" s="209" t="s">
        <v>144</v>
      </c>
      <c r="D562" s="202">
        <v>29139</v>
      </c>
      <c r="E562" s="202">
        <v>0</v>
      </c>
      <c r="F562" s="202">
        <v>33382.559999999998</v>
      </c>
      <c r="G562" s="202">
        <f t="shared" si="24"/>
        <v>1145.6316277154328</v>
      </c>
      <c r="H562" s="210" t="str">
        <f t="shared" si="25"/>
        <v>08/09CAFÉJACAREZINHO (c)</v>
      </c>
      <c r="I562" s="210" t="str">
        <f t="shared" si="26"/>
        <v>08/09CAFÉ</v>
      </c>
      <c r="J562" s="211" t="b">
        <f>FALSE</f>
        <v>0</v>
      </c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</row>
    <row r="563" spans="1:64" ht="14.65" hidden="1" customHeight="1">
      <c r="A563" s="209" t="s">
        <v>181</v>
      </c>
      <c r="B563" s="209" t="s">
        <v>92</v>
      </c>
      <c r="C563" s="209" t="s">
        <v>148</v>
      </c>
      <c r="D563" s="202">
        <v>13572</v>
      </c>
      <c r="E563" s="202">
        <v>0</v>
      </c>
      <c r="F563" s="202">
        <v>12301.23</v>
      </c>
      <c r="G563" s="202">
        <f t="shared" si="24"/>
        <v>906.36825817860301</v>
      </c>
      <c r="H563" s="210" t="str">
        <f t="shared" si="25"/>
        <v>08/09CAFÉLONDRINA (c)</v>
      </c>
      <c r="I563" s="210" t="str">
        <f t="shared" si="26"/>
        <v>08/09CAFÉ</v>
      </c>
      <c r="J563" s="211" t="b">
        <f>FALSE</f>
        <v>0</v>
      </c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</row>
    <row r="564" spans="1:64" ht="14.65" hidden="1" customHeight="1">
      <c r="A564" s="209" t="s">
        <v>181</v>
      </c>
      <c r="B564" s="209" t="s">
        <v>92</v>
      </c>
      <c r="C564" s="209" t="s">
        <v>150</v>
      </c>
      <c r="D564" s="202">
        <v>5037</v>
      </c>
      <c r="E564" s="202">
        <v>0</v>
      </c>
      <c r="F564" s="202">
        <v>6646.68</v>
      </c>
      <c r="G564" s="202">
        <f t="shared" si="24"/>
        <v>1319.571173317451</v>
      </c>
      <c r="H564" s="210" t="str">
        <f t="shared" si="25"/>
        <v>08/09CAFÉMARINGÁ (c)</v>
      </c>
      <c r="I564" s="210" t="str">
        <f t="shared" si="26"/>
        <v>08/09CAFÉ</v>
      </c>
      <c r="J564" s="211" t="b">
        <f>FALSE</f>
        <v>0</v>
      </c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</row>
    <row r="565" spans="1:64" ht="14.65" hidden="1" customHeight="1">
      <c r="A565" s="209" t="s">
        <v>181</v>
      </c>
      <c r="B565" s="209" t="s">
        <v>92</v>
      </c>
      <c r="C565" s="209" t="s">
        <v>154</v>
      </c>
      <c r="D565" s="202">
        <v>2676</v>
      </c>
      <c r="E565" s="202">
        <v>0</v>
      </c>
      <c r="F565" s="202">
        <v>2051.8200000000002</v>
      </c>
      <c r="G565" s="202">
        <f t="shared" si="24"/>
        <v>766.74887892376682</v>
      </c>
      <c r="H565" s="210" t="str">
        <f t="shared" si="25"/>
        <v>08/09CAFÉPARANAVAÍ (b)</v>
      </c>
      <c r="I565" s="210" t="str">
        <f t="shared" si="26"/>
        <v>08/09CAFÉ</v>
      </c>
      <c r="J565" s="211" t="b">
        <f>FALSE</f>
        <v>0</v>
      </c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</row>
    <row r="566" spans="1:64" ht="14.65" hidden="1" customHeight="1">
      <c r="A566" s="209" t="s">
        <v>181</v>
      </c>
      <c r="B566" s="209" t="s">
        <v>92</v>
      </c>
      <c r="C566" s="209" t="s">
        <v>157</v>
      </c>
      <c r="D566" s="202">
        <v>180</v>
      </c>
      <c r="E566" s="202">
        <v>0</v>
      </c>
      <c r="F566" s="202">
        <v>72</v>
      </c>
      <c r="G566" s="202">
        <f t="shared" si="24"/>
        <v>400</v>
      </c>
      <c r="H566" s="210" t="str">
        <f t="shared" si="25"/>
        <v>08/09CAFÉPONTA GROSSA (f)</v>
      </c>
      <c r="I566" s="210" t="str">
        <f t="shared" si="26"/>
        <v>08/09CAFÉ</v>
      </c>
      <c r="J566" s="211" t="b">
        <f>FALSE</f>
        <v>0</v>
      </c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</row>
    <row r="567" spans="1:64" ht="14.65" hidden="1" customHeight="1">
      <c r="A567" s="209" t="s">
        <v>181</v>
      </c>
      <c r="B567" s="209" t="s">
        <v>92</v>
      </c>
      <c r="C567" s="209" t="s">
        <v>158</v>
      </c>
      <c r="D567" s="202">
        <v>4017</v>
      </c>
      <c r="E567" s="202">
        <v>0</v>
      </c>
      <c r="F567" s="202">
        <v>3058.5</v>
      </c>
      <c r="G567" s="202">
        <f t="shared" si="24"/>
        <v>761.38909634055267</v>
      </c>
      <c r="H567" s="210" t="str">
        <f t="shared" si="25"/>
        <v>08/09CAFÉTOLEDO (d)</v>
      </c>
      <c r="I567" s="210" t="str">
        <f t="shared" si="26"/>
        <v>08/09CAFÉ</v>
      </c>
      <c r="J567" s="211" t="b">
        <f>FALSE</f>
        <v>0</v>
      </c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</row>
    <row r="568" spans="1:64" ht="14.65" hidden="1" customHeight="1">
      <c r="A568" s="209" t="s">
        <v>181</v>
      </c>
      <c r="B568" s="209" t="s">
        <v>92</v>
      </c>
      <c r="C568" s="209" t="s">
        <v>159</v>
      </c>
      <c r="D568" s="202">
        <v>5882</v>
      </c>
      <c r="E568" s="202">
        <v>0</v>
      </c>
      <c r="F568" s="202">
        <v>2797.9</v>
      </c>
      <c r="G568" s="202">
        <f t="shared" si="24"/>
        <v>475.67154029241755</v>
      </c>
      <c r="H568" s="210" t="str">
        <f t="shared" si="25"/>
        <v>08/09CAFÉUMUARAMA (b)</v>
      </c>
      <c r="I568" s="210" t="str">
        <f t="shared" si="26"/>
        <v>08/09CAFÉ</v>
      </c>
      <c r="J568" s="211" t="b">
        <f>FALSE</f>
        <v>0</v>
      </c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</row>
    <row r="569" spans="1:64" ht="14.65" hidden="1" customHeight="1">
      <c r="A569" s="209" t="s">
        <v>181</v>
      </c>
      <c r="B569" s="209" t="s">
        <v>93</v>
      </c>
      <c r="C569" s="209" t="s">
        <v>126</v>
      </c>
      <c r="D569" s="202">
        <v>17583</v>
      </c>
      <c r="E569" s="202">
        <v>2215</v>
      </c>
      <c r="F569" s="202">
        <v>1495173.96</v>
      </c>
      <c r="G569" s="202">
        <f t="shared" si="24"/>
        <v>97291.382092660075</v>
      </c>
      <c r="H569" s="210" t="str">
        <f t="shared" si="25"/>
        <v>08/09CANA-DE-AÇÚCARAPUCARANA (c)</v>
      </c>
      <c r="I569" s="210" t="str">
        <f t="shared" si="26"/>
        <v>08/09CANA-DE-AÇÚCAR</v>
      </c>
      <c r="J569" s="211" t="b">
        <f>FALSE</f>
        <v>0</v>
      </c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</row>
    <row r="570" spans="1:64" ht="14.65" hidden="1" customHeight="1">
      <c r="A570" s="209" t="s">
        <v>181</v>
      </c>
      <c r="B570" s="209" t="s">
        <v>93</v>
      </c>
      <c r="C570" s="209" t="s">
        <v>128</v>
      </c>
      <c r="D570" s="202">
        <v>25441.53</v>
      </c>
      <c r="E570" s="202">
        <v>447</v>
      </c>
      <c r="F570" s="202">
        <v>2016226.2</v>
      </c>
      <c r="G570" s="202">
        <f t="shared" si="24"/>
        <v>80666.697873494733</v>
      </c>
      <c r="H570" s="210" t="str">
        <f t="shared" si="25"/>
        <v>08/09CANA-DE-AÇÚCARCAMPO MOURÃO (a)</v>
      </c>
      <c r="I570" s="210" t="str">
        <f t="shared" si="26"/>
        <v>08/09CANA-DE-AÇÚCAR</v>
      </c>
      <c r="J570" s="211" t="b">
        <f>FALSE</f>
        <v>0</v>
      </c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</row>
    <row r="571" spans="1:64" ht="14.65" hidden="1" customHeight="1">
      <c r="A571" s="209" t="s">
        <v>181</v>
      </c>
      <c r="B571" s="209" t="s">
        <v>93</v>
      </c>
      <c r="C571" s="209" t="s">
        <v>130</v>
      </c>
      <c r="D571" s="202">
        <v>5816</v>
      </c>
      <c r="E571" s="202">
        <v>0</v>
      </c>
      <c r="F571" s="202">
        <v>327310</v>
      </c>
      <c r="G571" s="202">
        <f t="shared" si="24"/>
        <v>56277.510316368644</v>
      </c>
      <c r="H571" s="210" t="str">
        <f t="shared" si="25"/>
        <v>08/09CANA-DE-AÇÚCARCASCAVEL (d)</v>
      </c>
      <c r="I571" s="210" t="str">
        <f t="shared" si="26"/>
        <v>08/09CANA-DE-AÇÚCAR</v>
      </c>
      <c r="J571" s="211" t="b">
        <f>FALSE</f>
        <v>0</v>
      </c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</row>
    <row r="572" spans="1:64" ht="14.65" hidden="1" customHeight="1">
      <c r="A572" s="209" t="s">
        <v>181</v>
      </c>
      <c r="B572" s="209" t="s">
        <v>93</v>
      </c>
      <c r="C572" s="209" t="s">
        <v>132</v>
      </c>
      <c r="D572" s="202">
        <v>42000</v>
      </c>
      <c r="E572" s="202">
        <v>0</v>
      </c>
      <c r="F572" s="202">
        <v>3990040</v>
      </c>
      <c r="G572" s="202">
        <f t="shared" si="24"/>
        <v>95000.952380952382</v>
      </c>
      <c r="H572" s="210" t="str">
        <f t="shared" si="25"/>
        <v>08/09CANA-DE-AÇÚCARCORNÉLIO PROCÓPIO (c)</v>
      </c>
      <c r="I572" s="210" t="str">
        <f t="shared" si="26"/>
        <v>08/09CANA-DE-AÇÚCAR</v>
      </c>
      <c r="J572" s="211" t="b">
        <f>FALSE</f>
        <v>0</v>
      </c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</row>
    <row r="573" spans="1:64" ht="14.65" hidden="1" customHeight="1">
      <c r="A573" s="209" t="s">
        <v>181</v>
      </c>
      <c r="B573" s="209" t="s">
        <v>93</v>
      </c>
      <c r="C573" s="209" t="s">
        <v>134</v>
      </c>
      <c r="D573" s="202">
        <v>490</v>
      </c>
      <c r="E573" s="202">
        <v>0</v>
      </c>
      <c r="F573" s="202">
        <v>19880</v>
      </c>
      <c r="G573" s="202">
        <f t="shared" si="24"/>
        <v>40571.428571428572</v>
      </c>
      <c r="H573" s="210" t="str">
        <f t="shared" si="25"/>
        <v>08/09CANA-DE-AÇÚCARCURITIBA (f)</v>
      </c>
      <c r="I573" s="210" t="str">
        <f t="shared" si="26"/>
        <v>08/09CANA-DE-AÇÚCAR</v>
      </c>
      <c r="J573" s="211" t="b">
        <f>FALSE</f>
        <v>0</v>
      </c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</row>
    <row r="574" spans="1:64" ht="14.65" hidden="1" customHeight="1">
      <c r="A574" s="209" t="s">
        <v>181</v>
      </c>
      <c r="B574" s="209" t="s">
        <v>93</v>
      </c>
      <c r="C574" s="209" t="s">
        <v>136</v>
      </c>
      <c r="D574" s="202">
        <v>1580</v>
      </c>
      <c r="E574" s="202">
        <v>0</v>
      </c>
      <c r="F574" s="202">
        <v>90725</v>
      </c>
      <c r="G574" s="202">
        <f t="shared" si="24"/>
        <v>57420.886075949369</v>
      </c>
      <c r="H574" s="210" t="str">
        <f t="shared" si="25"/>
        <v>08/09CANA-DE-AÇÚCARFRANCISCO BELTRÃO (e)</v>
      </c>
      <c r="I574" s="210" t="str">
        <f t="shared" si="26"/>
        <v>08/09CANA-DE-AÇÚCAR</v>
      </c>
      <c r="J574" s="211" t="b">
        <f>FALSE</f>
        <v>0</v>
      </c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</row>
    <row r="575" spans="1:64" ht="14.65" hidden="1" customHeight="1">
      <c r="A575" s="209" t="s">
        <v>181</v>
      </c>
      <c r="B575" s="209" t="s">
        <v>93</v>
      </c>
      <c r="C575" s="209" t="s">
        <v>138</v>
      </c>
      <c r="D575" s="202">
        <v>48</v>
      </c>
      <c r="E575" s="202">
        <v>0</v>
      </c>
      <c r="F575" s="202">
        <v>2520</v>
      </c>
      <c r="G575" s="202">
        <f t="shared" si="24"/>
        <v>52500</v>
      </c>
      <c r="H575" s="210" t="str">
        <f t="shared" si="25"/>
        <v>08/09CANA-DE-AÇÚCARGUARAPUAVA (f)</v>
      </c>
      <c r="I575" s="210" t="str">
        <f t="shared" si="26"/>
        <v>08/09CANA-DE-AÇÚCAR</v>
      </c>
      <c r="J575" s="211" t="b">
        <f>FALSE</f>
        <v>0</v>
      </c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</row>
    <row r="576" spans="1:64" ht="14.65" hidden="1" customHeight="1">
      <c r="A576" s="209" t="s">
        <v>181</v>
      </c>
      <c r="B576" s="209" t="s">
        <v>93</v>
      </c>
      <c r="C576" s="209" t="s">
        <v>142</v>
      </c>
      <c r="D576" s="202">
        <v>12730</v>
      </c>
      <c r="E576" s="202">
        <v>0</v>
      </c>
      <c r="F576" s="202">
        <v>1066080</v>
      </c>
      <c r="G576" s="202">
        <f t="shared" si="24"/>
        <v>83745.483110761983</v>
      </c>
      <c r="H576" s="210" t="str">
        <f t="shared" si="25"/>
        <v>08/09CANA-DE-AÇÚCARIVAIPORÃ (c)</v>
      </c>
      <c r="I576" s="210" t="str">
        <f t="shared" si="26"/>
        <v>08/09CANA-DE-AÇÚCAR</v>
      </c>
      <c r="J576" s="211" t="b">
        <f>FALSE</f>
        <v>0</v>
      </c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</row>
    <row r="577" spans="1:64" ht="14.65" hidden="1" customHeight="1">
      <c r="A577" s="209" t="s">
        <v>181</v>
      </c>
      <c r="B577" s="209" t="s">
        <v>93</v>
      </c>
      <c r="C577" s="209" t="s">
        <v>144</v>
      </c>
      <c r="D577" s="202">
        <v>64218</v>
      </c>
      <c r="E577" s="202">
        <v>0</v>
      </c>
      <c r="F577" s="202">
        <v>6370180</v>
      </c>
      <c r="G577" s="202">
        <f t="shared" si="24"/>
        <v>99196.175527110783</v>
      </c>
      <c r="H577" s="210" t="str">
        <f t="shared" si="25"/>
        <v>08/09CANA-DE-AÇÚCARJACAREZINHO (c)</v>
      </c>
      <c r="I577" s="210" t="str">
        <f t="shared" si="26"/>
        <v>08/09CANA-DE-AÇÚCAR</v>
      </c>
      <c r="J577" s="211" t="b">
        <f>FALSE</f>
        <v>0</v>
      </c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</row>
    <row r="578" spans="1:64" ht="14.65" hidden="1" customHeight="1">
      <c r="A578" s="209" t="s">
        <v>181</v>
      </c>
      <c r="B578" s="209" t="s">
        <v>93</v>
      </c>
      <c r="C578" s="209" t="s">
        <v>146</v>
      </c>
      <c r="D578" s="202">
        <v>205</v>
      </c>
      <c r="E578" s="202">
        <v>0</v>
      </c>
      <c r="F578" s="202">
        <v>10865</v>
      </c>
      <c r="G578" s="202">
        <f t="shared" ref="G578:G641" si="27">F578/(D578-E578)*1000</f>
        <v>53000</v>
      </c>
      <c r="H578" s="210" t="str">
        <f t="shared" ref="H578:H641" si="28">A578&amp;B578&amp;C578</f>
        <v>08/09CANA-DE-AÇÚCARLARANJEIRAS DO SUL (f)</v>
      </c>
      <c r="I578" s="210" t="str">
        <f t="shared" ref="I578:I641" si="29">A578&amp;B578</f>
        <v>08/09CANA-DE-AÇÚCAR</v>
      </c>
      <c r="J578" s="211" t="b">
        <f>FALSE</f>
        <v>0</v>
      </c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</row>
    <row r="579" spans="1:64" ht="14.65" hidden="1" customHeight="1">
      <c r="A579" s="209" t="s">
        <v>181</v>
      </c>
      <c r="B579" s="209" t="s">
        <v>93</v>
      </c>
      <c r="C579" s="209" t="s">
        <v>148</v>
      </c>
      <c r="D579" s="202">
        <v>38904</v>
      </c>
      <c r="E579" s="202">
        <v>0</v>
      </c>
      <c r="F579" s="202">
        <v>3760975.66</v>
      </c>
      <c r="G579" s="202">
        <f t="shared" si="27"/>
        <v>96673.238227431619</v>
      </c>
      <c r="H579" s="210" t="str">
        <f t="shared" si="28"/>
        <v>08/09CANA-DE-AÇÚCARLONDRINA (c)</v>
      </c>
      <c r="I579" s="210" t="str">
        <f t="shared" si="29"/>
        <v>08/09CANA-DE-AÇÚCAR</v>
      </c>
      <c r="J579" s="211" t="b">
        <f>FALSE</f>
        <v>0</v>
      </c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</row>
    <row r="580" spans="1:64" ht="14.65" hidden="1" customHeight="1">
      <c r="A580" s="209" t="s">
        <v>181</v>
      </c>
      <c r="B580" s="209" t="s">
        <v>93</v>
      </c>
      <c r="C580" s="209" t="s">
        <v>150</v>
      </c>
      <c r="D580" s="202">
        <v>91304</v>
      </c>
      <c r="E580" s="202">
        <v>0</v>
      </c>
      <c r="F580" s="202">
        <v>7283276.2000000002</v>
      </c>
      <c r="G580" s="202">
        <f t="shared" si="27"/>
        <v>79769.519407692977</v>
      </c>
      <c r="H580" s="210" t="str">
        <f t="shared" si="28"/>
        <v>08/09CANA-DE-AÇÚCARMARINGÁ (c)</v>
      </c>
      <c r="I580" s="210" t="str">
        <f t="shared" si="29"/>
        <v>08/09CANA-DE-AÇÚCAR</v>
      </c>
      <c r="J580" s="211" t="b">
        <f>FALSE</f>
        <v>0</v>
      </c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</row>
    <row r="581" spans="1:64" ht="14.65" hidden="1" customHeight="1">
      <c r="A581" s="209" t="s">
        <v>181</v>
      </c>
      <c r="B581" s="209" t="s">
        <v>93</v>
      </c>
      <c r="C581" s="209" t="s">
        <v>152</v>
      </c>
      <c r="D581" s="202">
        <v>405</v>
      </c>
      <c r="E581" s="202">
        <v>0</v>
      </c>
      <c r="F581" s="202">
        <v>21465.7</v>
      </c>
      <c r="G581" s="202">
        <f t="shared" si="27"/>
        <v>53001.728395061735</v>
      </c>
      <c r="H581" s="210" t="str">
        <f t="shared" si="28"/>
        <v>08/09CANA-DE-AÇÚCARPARANAGUÁ (f)</v>
      </c>
      <c r="I581" s="210" t="str">
        <f t="shared" si="29"/>
        <v>08/09CANA-DE-AÇÚCAR</v>
      </c>
      <c r="J581" s="211" t="b">
        <f>FALSE</f>
        <v>0</v>
      </c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</row>
    <row r="582" spans="1:64" ht="14.65" hidden="1" customHeight="1">
      <c r="A582" s="209" t="s">
        <v>181</v>
      </c>
      <c r="B582" s="209" t="s">
        <v>93</v>
      </c>
      <c r="C582" s="209" t="s">
        <v>154</v>
      </c>
      <c r="D582" s="202">
        <v>112246</v>
      </c>
      <c r="E582" s="202">
        <v>0</v>
      </c>
      <c r="F582" s="202">
        <v>8969345.1899999995</v>
      </c>
      <c r="G582" s="202">
        <f t="shared" si="27"/>
        <v>79907.927142169865</v>
      </c>
      <c r="H582" s="210" t="str">
        <f t="shared" si="28"/>
        <v>08/09CANA-DE-AÇÚCARPARANAVAÍ (b)</v>
      </c>
      <c r="I582" s="210" t="str">
        <f t="shared" si="29"/>
        <v>08/09CANA-DE-AÇÚCAR</v>
      </c>
      <c r="J582" s="211" t="b">
        <f>FALSE</f>
        <v>0</v>
      </c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</row>
    <row r="583" spans="1:64" ht="14.65" hidden="1" customHeight="1">
      <c r="A583" s="209" t="s">
        <v>181</v>
      </c>
      <c r="B583" s="209" t="s">
        <v>93</v>
      </c>
      <c r="C583" s="209" t="s">
        <v>155</v>
      </c>
      <c r="D583" s="202">
        <v>1620</v>
      </c>
      <c r="E583" s="202">
        <v>0</v>
      </c>
      <c r="F583" s="202">
        <v>63500</v>
      </c>
      <c r="G583" s="202">
        <f t="shared" si="27"/>
        <v>39197.530864197535</v>
      </c>
      <c r="H583" s="210" t="str">
        <f t="shared" si="28"/>
        <v>08/09CANA-DE-AÇÚCARPATO BRANCO (e)</v>
      </c>
      <c r="I583" s="210" t="str">
        <f t="shared" si="29"/>
        <v>08/09CANA-DE-AÇÚCAR</v>
      </c>
      <c r="J583" s="211" t="b">
        <f>FALSE</f>
        <v>0</v>
      </c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</row>
    <row r="584" spans="1:64" ht="14.65" hidden="1" customHeight="1">
      <c r="A584" s="209" t="s">
        <v>181</v>
      </c>
      <c r="B584" s="209" t="s">
        <v>93</v>
      </c>
      <c r="C584" s="209" t="s">
        <v>157</v>
      </c>
      <c r="D584" s="202">
        <v>347</v>
      </c>
      <c r="E584" s="202">
        <v>0</v>
      </c>
      <c r="F584" s="202">
        <v>27400</v>
      </c>
      <c r="G584" s="202">
        <f t="shared" si="27"/>
        <v>78962.536023054752</v>
      </c>
      <c r="H584" s="210" t="str">
        <f t="shared" si="28"/>
        <v>08/09CANA-DE-AÇÚCARPONTA GROSSA (f)</v>
      </c>
      <c r="I584" s="210" t="str">
        <f t="shared" si="29"/>
        <v>08/09CANA-DE-AÇÚCAR</v>
      </c>
      <c r="J584" s="211" t="b">
        <f>FALSE</f>
        <v>0</v>
      </c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</row>
    <row r="585" spans="1:64" ht="14.65" hidden="1" customHeight="1">
      <c r="A585" s="209" t="s">
        <v>181</v>
      </c>
      <c r="B585" s="209" t="s">
        <v>93</v>
      </c>
      <c r="C585" s="209" t="s">
        <v>158</v>
      </c>
      <c r="D585" s="202">
        <v>1297</v>
      </c>
      <c r="E585" s="202">
        <v>0</v>
      </c>
      <c r="F585" s="202">
        <v>74670</v>
      </c>
      <c r="G585" s="202">
        <f t="shared" si="27"/>
        <v>57571.318427139551</v>
      </c>
      <c r="H585" s="210" t="str">
        <f t="shared" si="28"/>
        <v>08/09CANA-DE-AÇÚCARTOLEDO (d)</v>
      </c>
      <c r="I585" s="210" t="str">
        <f t="shared" si="29"/>
        <v>08/09CANA-DE-AÇÚCAR</v>
      </c>
      <c r="J585" s="211" t="b">
        <f>FALSE</f>
        <v>0</v>
      </c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</row>
    <row r="586" spans="1:64" ht="14.65" hidden="1" customHeight="1">
      <c r="A586" s="209" t="s">
        <v>181</v>
      </c>
      <c r="B586" s="209" t="s">
        <v>93</v>
      </c>
      <c r="C586" s="209" t="s">
        <v>159</v>
      </c>
      <c r="D586" s="202">
        <v>182121.43</v>
      </c>
      <c r="E586" s="202">
        <v>255</v>
      </c>
      <c r="F586" s="202">
        <v>15272550.5</v>
      </c>
      <c r="G586" s="202">
        <f t="shared" si="27"/>
        <v>83976.743261524403</v>
      </c>
      <c r="H586" s="210" t="str">
        <f t="shared" si="28"/>
        <v>08/09CANA-DE-AÇÚCARUMUARAMA (b)</v>
      </c>
      <c r="I586" s="210" t="str">
        <f t="shared" si="29"/>
        <v>08/09CANA-DE-AÇÚCAR</v>
      </c>
      <c r="J586" s="211" t="b">
        <f>FALSE</f>
        <v>0</v>
      </c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</row>
    <row r="587" spans="1:64" ht="14.65" hidden="1" customHeight="1">
      <c r="A587" s="209" t="s">
        <v>181</v>
      </c>
      <c r="B587" s="209" t="s">
        <v>93</v>
      </c>
      <c r="C587" s="209" t="s">
        <v>160</v>
      </c>
      <c r="D587" s="202">
        <v>264</v>
      </c>
      <c r="E587" s="202">
        <v>0</v>
      </c>
      <c r="F587" s="202">
        <v>9804.5</v>
      </c>
      <c r="G587" s="202">
        <f t="shared" si="27"/>
        <v>37138.257575757576</v>
      </c>
      <c r="H587" s="210" t="str">
        <f t="shared" si="28"/>
        <v>08/09CANA-DE-AÇÚCARUNIÃO DA VITÓRIA (f)</v>
      </c>
      <c r="I587" s="210" t="str">
        <f t="shared" si="29"/>
        <v>08/09CANA-DE-AÇÚCAR</v>
      </c>
      <c r="J587" s="211" t="b">
        <f>FALSE</f>
        <v>0</v>
      </c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</row>
    <row r="588" spans="1:64" ht="14.65" hidden="1" customHeight="1">
      <c r="A588" s="209" t="s">
        <v>181</v>
      </c>
      <c r="B588" s="209" t="s">
        <v>94</v>
      </c>
      <c r="C588" s="209" t="s">
        <v>130</v>
      </c>
      <c r="D588" s="202">
        <v>2500</v>
      </c>
      <c r="E588" s="202">
        <v>0</v>
      </c>
      <c r="F588" s="202">
        <v>2750</v>
      </c>
      <c r="G588" s="202">
        <f t="shared" si="27"/>
        <v>1100</v>
      </c>
      <c r="H588" s="210" t="str">
        <f t="shared" si="28"/>
        <v>08/09CANOLACASCAVEL (d)</v>
      </c>
      <c r="I588" s="210" t="str">
        <f t="shared" si="29"/>
        <v>08/09CANOLA</v>
      </c>
      <c r="J588" s="211" t="b">
        <f>FALSE</f>
        <v>0</v>
      </c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</row>
    <row r="589" spans="1:64" ht="14.65" hidden="1" customHeight="1">
      <c r="A589" s="209" t="s">
        <v>181</v>
      </c>
      <c r="B589" s="209" t="s">
        <v>94</v>
      </c>
      <c r="C589" s="209" t="s">
        <v>136</v>
      </c>
      <c r="D589" s="202">
        <v>17</v>
      </c>
      <c r="E589" s="202">
        <v>0</v>
      </c>
      <c r="F589" s="202">
        <v>16</v>
      </c>
      <c r="G589" s="202">
        <f t="shared" si="27"/>
        <v>941.17647058823525</v>
      </c>
      <c r="H589" s="210" t="str">
        <f t="shared" si="28"/>
        <v>08/09CANOLAFRANCISCO BELTRÃO (e)</v>
      </c>
      <c r="I589" s="210" t="str">
        <f t="shared" si="29"/>
        <v>08/09CANOLA</v>
      </c>
      <c r="J589" s="211" t="b">
        <f>FALSE</f>
        <v>0</v>
      </c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</row>
    <row r="590" spans="1:64" ht="14.65" hidden="1" customHeight="1">
      <c r="A590" s="209" t="s">
        <v>181</v>
      </c>
      <c r="B590" s="209" t="s">
        <v>94</v>
      </c>
      <c r="C590" s="209" t="s">
        <v>138</v>
      </c>
      <c r="D590" s="202">
        <v>1990</v>
      </c>
      <c r="E590" s="202">
        <v>60</v>
      </c>
      <c r="F590" s="202">
        <v>2010</v>
      </c>
      <c r="G590" s="202">
        <f t="shared" si="27"/>
        <v>1041.4507772020725</v>
      </c>
      <c r="H590" s="210" t="str">
        <f t="shared" si="28"/>
        <v>08/09CANOLAGUARAPUAVA (f)</v>
      </c>
      <c r="I590" s="210" t="str">
        <f t="shared" si="29"/>
        <v>08/09CANOLA</v>
      </c>
      <c r="J590" s="211" t="b">
        <f>FALSE</f>
        <v>0</v>
      </c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</row>
    <row r="591" spans="1:64" ht="14.65" hidden="1" customHeight="1">
      <c r="A591" s="209" t="s">
        <v>181</v>
      </c>
      <c r="B591" s="209" t="s">
        <v>94</v>
      </c>
      <c r="C591" s="209" t="s">
        <v>142</v>
      </c>
      <c r="D591" s="202">
        <v>85</v>
      </c>
      <c r="E591" s="202">
        <v>0</v>
      </c>
      <c r="F591" s="202">
        <v>75</v>
      </c>
      <c r="G591" s="202">
        <f t="shared" si="27"/>
        <v>882.35294117647061</v>
      </c>
      <c r="H591" s="210" t="str">
        <f t="shared" si="28"/>
        <v>08/09CANOLAIVAIPORÃ (c)</v>
      </c>
      <c r="I591" s="210" t="str">
        <f t="shared" si="29"/>
        <v>08/09CANOLA</v>
      </c>
      <c r="J591" s="211" t="b">
        <f>FALSE</f>
        <v>0</v>
      </c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</row>
    <row r="592" spans="1:64" ht="14.65" hidden="1" customHeight="1">
      <c r="A592" s="209" t="s">
        <v>181</v>
      </c>
      <c r="B592" s="209" t="s">
        <v>94</v>
      </c>
      <c r="C592" s="209" t="s">
        <v>155</v>
      </c>
      <c r="D592" s="202">
        <v>1080</v>
      </c>
      <c r="E592" s="202">
        <v>0</v>
      </c>
      <c r="F592" s="202">
        <v>1386</v>
      </c>
      <c r="G592" s="202">
        <f t="shared" si="27"/>
        <v>1283.3333333333335</v>
      </c>
      <c r="H592" s="210" t="str">
        <f t="shared" si="28"/>
        <v>08/09CANOLAPATO BRANCO (e)</v>
      </c>
      <c r="I592" s="210" t="str">
        <f t="shared" si="29"/>
        <v>08/09CANOLA</v>
      </c>
      <c r="J592" s="211" t="b">
        <f>FALSE</f>
        <v>0</v>
      </c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</row>
    <row r="593" spans="1:64" ht="14.65" hidden="1" customHeight="1">
      <c r="A593" s="209" t="s">
        <v>181</v>
      </c>
      <c r="B593" s="209" t="s">
        <v>94</v>
      </c>
      <c r="C593" s="209" t="s">
        <v>157</v>
      </c>
      <c r="D593" s="202">
        <v>487</v>
      </c>
      <c r="E593" s="202">
        <v>0</v>
      </c>
      <c r="F593" s="202">
        <v>779.2</v>
      </c>
      <c r="G593" s="202">
        <f t="shared" si="27"/>
        <v>1600</v>
      </c>
      <c r="H593" s="210" t="str">
        <f t="shared" si="28"/>
        <v>08/09CANOLAPONTA GROSSA (f)</v>
      </c>
      <c r="I593" s="210" t="str">
        <f t="shared" si="29"/>
        <v>08/09CANOLA</v>
      </c>
      <c r="J593" s="211" t="b">
        <f>FALSE</f>
        <v>0</v>
      </c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</row>
    <row r="594" spans="1:64" ht="14.65" hidden="1" customHeight="1">
      <c r="A594" s="209" t="s">
        <v>181</v>
      </c>
      <c r="B594" s="209" t="s">
        <v>94</v>
      </c>
      <c r="C594" s="209" t="s">
        <v>158</v>
      </c>
      <c r="D594" s="202">
        <v>170</v>
      </c>
      <c r="E594" s="202">
        <v>0</v>
      </c>
      <c r="F594" s="202">
        <v>255</v>
      </c>
      <c r="G594" s="202">
        <f t="shared" si="27"/>
        <v>1500</v>
      </c>
      <c r="H594" s="210" t="str">
        <f t="shared" si="28"/>
        <v>08/09CANOLATOLEDO (d)</v>
      </c>
      <c r="I594" s="210" t="str">
        <f t="shared" si="29"/>
        <v>08/09CANOLA</v>
      </c>
      <c r="J594" s="211" t="b">
        <f>FALSE</f>
        <v>0</v>
      </c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</row>
    <row r="595" spans="1:64" ht="14.65" hidden="1" customHeight="1">
      <c r="A595" s="209" t="s">
        <v>181</v>
      </c>
      <c r="B595" s="209" t="s">
        <v>95</v>
      </c>
      <c r="C595" s="209" t="s">
        <v>126</v>
      </c>
      <c r="D595" s="202">
        <v>150</v>
      </c>
      <c r="E595" s="202">
        <v>0</v>
      </c>
      <c r="F595" s="202">
        <v>5580</v>
      </c>
      <c r="G595" s="202">
        <f t="shared" si="27"/>
        <v>37200</v>
      </c>
      <c r="H595" s="210" t="str">
        <f t="shared" si="28"/>
        <v>08/09CEBOLAAPUCARANA (c)</v>
      </c>
      <c r="I595" s="210" t="str">
        <f t="shared" si="29"/>
        <v>08/09CEBOLA</v>
      </c>
      <c r="J595" s="211" t="b">
        <f>FALSE</f>
        <v>0</v>
      </c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</row>
    <row r="596" spans="1:64" ht="14.65" hidden="1" customHeight="1">
      <c r="A596" s="209" t="s">
        <v>181</v>
      </c>
      <c r="B596" s="209" t="s">
        <v>95</v>
      </c>
      <c r="C596" s="209" t="s">
        <v>130</v>
      </c>
      <c r="D596" s="202">
        <v>15</v>
      </c>
      <c r="E596" s="202">
        <v>0</v>
      </c>
      <c r="F596" s="202">
        <v>122</v>
      </c>
      <c r="G596" s="202">
        <f t="shared" si="27"/>
        <v>8133.333333333333</v>
      </c>
      <c r="H596" s="210" t="str">
        <f t="shared" si="28"/>
        <v>08/09CEBOLACASCAVEL (d)</v>
      </c>
      <c r="I596" s="210" t="str">
        <f t="shared" si="29"/>
        <v>08/09CEBOLA</v>
      </c>
      <c r="J596" s="211" t="b">
        <f>FALSE</f>
        <v>0</v>
      </c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</row>
    <row r="597" spans="1:64" ht="14.65" hidden="1" customHeight="1">
      <c r="A597" s="209" t="s">
        <v>181</v>
      </c>
      <c r="B597" s="209" t="s">
        <v>95</v>
      </c>
      <c r="C597" s="209" t="s">
        <v>132</v>
      </c>
      <c r="D597" s="202">
        <v>22</v>
      </c>
      <c r="E597" s="202">
        <v>0</v>
      </c>
      <c r="F597" s="202">
        <v>198</v>
      </c>
      <c r="G597" s="202">
        <f t="shared" si="27"/>
        <v>9000</v>
      </c>
      <c r="H597" s="210" t="str">
        <f t="shared" si="28"/>
        <v>08/09CEBOLACORNÉLIO PROCÓPIO (c)</v>
      </c>
      <c r="I597" s="210" t="str">
        <f t="shared" si="29"/>
        <v>08/09CEBOLA</v>
      </c>
      <c r="J597" s="211" t="b">
        <f>FALSE</f>
        <v>0</v>
      </c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</row>
    <row r="598" spans="1:64" ht="14.65" hidden="1" customHeight="1">
      <c r="A598" s="209" t="s">
        <v>181</v>
      </c>
      <c r="B598" s="209" t="s">
        <v>95</v>
      </c>
      <c r="C598" s="209" t="s">
        <v>134</v>
      </c>
      <c r="D598" s="202">
        <v>4829</v>
      </c>
      <c r="E598" s="202">
        <v>0</v>
      </c>
      <c r="F598" s="202">
        <v>83110.55</v>
      </c>
      <c r="G598" s="202">
        <f t="shared" si="27"/>
        <v>17210.71650445227</v>
      </c>
      <c r="H598" s="210" t="str">
        <f t="shared" si="28"/>
        <v>08/09CEBOLACURITIBA (f)</v>
      </c>
      <c r="I598" s="210" t="str">
        <f t="shared" si="29"/>
        <v>08/09CEBOLA</v>
      </c>
      <c r="J598" s="211" t="b">
        <f>FALSE</f>
        <v>0</v>
      </c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</row>
    <row r="599" spans="1:64" ht="14.65" hidden="1" customHeight="1">
      <c r="A599" s="209" t="s">
        <v>181</v>
      </c>
      <c r="B599" s="209" t="s">
        <v>95</v>
      </c>
      <c r="C599" s="209" t="s">
        <v>136</v>
      </c>
      <c r="D599" s="202">
        <v>197</v>
      </c>
      <c r="E599" s="202">
        <v>0</v>
      </c>
      <c r="F599" s="202">
        <v>1970</v>
      </c>
      <c r="G599" s="202">
        <f t="shared" si="27"/>
        <v>10000</v>
      </c>
      <c r="H599" s="210" t="str">
        <f t="shared" si="28"/>
        <v>08/09CEBOLAFRANCISCO BELTRÃO (e)</v>
      </c>
      <c r="I599" s="210" t="str">
        <f t="shared" si="29"/>
        <v>08/09CEBOLA</v>
      </c>
      <c r="J599" s="211" t="b">
        <f>FALSE</f>
        <v>0</v>
      </c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</row>
    <row r="600" spans="1:64" ht="14.65" hidden="1" customHeight="1">
      <c r="A600" s="209" t="s">
        <v>181</v>
      </c>
      <c r="B600" s="209" t="s">
        <v>95</v>
      </c>
      <c r="C600" s="209" t="s">
        <v>138</v>
      </c>
      <c r="D600" s="202">
        <v>196</v>
      </c>
      <c r="E600" s="202">
        <v>5</v>
      </c>
      <c r="F600" s="202">
        <v>2483</v>
      </c>
      <c r="G600" s="202">
        <f t="shared" si="27"/>
        <v>13000</v>
      </c>
      <c r="H600" s="210" t="str">
        <f t="shared" si="28"/>
        <v>08/09CEBOLAGUARAPUAVA (f)</v>
      </c>
      <c r="I600" s="210" t="str">
        <f t="shared" si="29"/>
        <v>08/09CEBOLA</v>
      </c>
      <c r="J600" s="211" t="b">
        <f>FALSE</f>
        <v>0</v>
      </c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</row>
    <row r="601" spans="1:64" ht="14.65" hidden="1" customHeight="1">
      <c r="A601" s="209" t="s">
        <v>181</v>
      </c>
      <c r="B601" s="209" t="s">
        <v>95</v>
      </c>
      <c r="C601" s="209" t="s">
        <v>140</v>
      </c>
      <c r="D601" s="202">
        <v>1350</v>
      </c>
      <c r="E601" s="202">
        <v>0</v>
      </c>
      <c r="F601" s="202">
        <v>27596.5</v>
      </c>
      <c r="G601" s="202">
        <f t="shared" si="27"/>
        <v>20441.85185185185</v>
      </c>
      <c r="H601" s="210" t="str">
        <f t="shared" si="28"/>
        <v>08/09CEBOLAIRATI (f)</v>
      </c>
      <c r="I601" s="210" t="str">
        <f t="shared" si="29"/>
        <v>08/09CEBOLA</v>
      </c>
      <c r="J601" s="211" t="b">
        <f>FALSE</f>
        <v>0</v>
      </c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</row>
    <row r="602" spans="1:64" ht="14.65" hidden="1" customHeight="1">
      <c r="A602" s="209" t="s">
        <v>181</v>
      </c>
      <c r="B602" s="209" t="s">
        <v>95</v>
      </c>
      <c r="C602" s="209" t="s">
        <v>142</v>
      </c>
      <c r="D602" s="202">
        <v>42</v>
      </c>
      <c r="E602" s="202">
        <v>0</v>
      </c>
      <c r="F602" s="202">
        <v>923.75</v>
      </c>
      <c r="G602" s="202">
        <f t="shared" si="27"/>
        <v>21994.047619047622</v>
      </c>
      <c r="H602" s="210" t="str">
        <f t="shared" si="28"/>
        <v>08/09CEBOLAIVAIPORÃ (c)</v>
      </c>
      <c r="I602" s="210" t="str">
        <f t="shared" si="29"/>
        <v>08/09CEBOLA</v>
      </c>
      <c r="J602" s="211" t="b">
        <f>FALSE</f>
        <v>0</v>
      </c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</row>
    <row r="603" spans="1:64" ht="14.65" hidden="1" customHeight="1">
      <c r="A603" s="209" t="s">
        <v>181</v>
      </c>
      <c r="B603" s="209" t="s">
        <v>95</v>
      </c>
      <c r="C603" s="209" t="s">
        <v>144</v>
      </c>
      <c r="D603" s="202">
        <v>102</v>
      </c>
      <c r="E603" s="202">
        <v>0</v>
      </c>
      <c r="F603" s="202">
        <v>2640</v>
      </c>
      <c r="G603" s="202">
        <f t="shared" si="27"/>
        <v>25882.352941176472</v>
      </c>
      <c r="H603" s="210" t="str">
        <f t="shared" si="28"/>
        <v>08/09CEBOLAJACAREZINHO (c)</v>
      </c>
      <c r="I603" s="210" t="str">
        <f t="shared" si="29"/>
        <v>08/09CEBOLA</v>
      </c>
      <c r="J603" s="211" t="b">
        <f>FALSE</f>
        <v>0</v>
      </c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</row>
    <row r="604" spans="1:64" ht="14.65" hidden="1" customHeight="1">
      <c r="A604" s="209" t="s">
        <v>181</v>
      </c>
      <c r="B604" s="209" t="s">
        <v>95</v>
      </c>
      <c r="C604" s="209" t="s">
        <v>146</v>
      </c>
      <c r="D604" s="202">
        <v>53</v>
      </c>
      <c r="E604" s="202">
        <v>0</v>
      </c>
      <c r="F604" s="202">
        <v>286.3</v>
      </c>
      <c r="G604" s="202">
        <f t="shared" si="27"/>
        <v>5401.8867924528304</v>
      </c>
      <c r="H604" s="210" t="str">
        <f t="shared" si="28"/>
        <v>08/09CEBOLALARANJEIRAS DO SUL (f)</v>
      </c>
      <c r="I604" s="210" t="str">
        <f t="shared" si="29"/>
        <v>08/09CEBOLA</v>
      </c>
      <c r="J604" s="211" t="b">
        <f>FALSE</f>
        <v>0</v>
      </c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</row>
    <row r="605" spans="1:64" ht="14.65" hidden="1" customHeight="1">
      <c r="A605" s="209" t="s">
        <v>181</v>
      </c>
      <c r="B605" s="209" t="s">
        <v>95</v>
      </c>
      <c r="C605" s="209" t="s">
        <v>154</v>
      </c>
      <c r="D605" s="202">
        <v>0.5</v>
      </c>
      <c r="E605" s="202">
        <v>0</v>
      </c>
      <c r="F605" s="202">
        <v>22</v>
      </c>
      <c r="G605" s="202">
        <f t="shared" si="27"/>
        <v>44000</v>
      </c>
      <c r="H605" s="210" t="str">
        <f t="shared" si="28"/>
        <v>08/09CEBOLAPARANAVAÍ (b)</v>
      </c>
      <c r="I605" s="210" t="str">
        <f t="shared" si="29"/>
        <v>08/09CEBOLA</v>
      </c>
      <c r="J605" s="211" t="b">
        <f>FALSE</f>
        <v>0</v>
      </c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</row>
    <row r="606" spans="1:64" ht="14.65" hidden="1" customHeight="1">
      <c r="A606" s="209" t="s">
        <v>181</v>
      </c>
      <c r="B606" s="209" t="s">
        <v>95</v>
      </c>
      <c r="C606" s="209" t="s">
        <v>155</v>
      </c>
      <c r="D606" s="202">
        <v>39</v>
      </c>
      <c r="E606" s="202">
        <v>0</v>
      </c>
      <c r="F606" s="202">
        <v>296</v>
      </c>
      <c r="G606" s="202">
        <f t="shared" si="27"/>
        <v>7589.7435897435898</v>
      </c>
      <c r="H606" s="210" t="str">
        <f t="shared" si="28"/>
        <v>08/09CEBOLAPATO BRANCO (e)</v>
      </c>
      <c r="I606" s="210" t="str">
        <f t="shared" si="29"/>
        <v>08/09CEBOLA</v>
      </c>
      <c r="J606" s="211" t="b">
        <f>FALSE</f>
        <v>0</v>
      </c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</row>
    <row r="607" spans="1:64" ht="14.65" hidden="1" customHeight="1">
      <c r="A607" s="209" t="s">
        <v>181</v>
      </c>
      <c r="B607" s="209" t="s">
        <v>95</v>
      </c>
      <c r="C607" s="209" t="s">
        <v>157</v>
      </c>
      <c r="D607" s="202">
        <v>138</v>
      </c>
      <c r="E607" s="202">
        <v>0</v>
      </c>
      <c r="F607" s="202">
        <v>2595</v>
      </c>
      <c r="G607" s="202">
        <f t="shared" si="27"/>
        <v>18804.347826086956</v>
      </c>
      <c r="H607" s="210" t="str">
        <f t="shared" si="28"/>
        <v>08/09CEBOLAPONTA GROSSA (f)</v>
      </c>
      <c r="I607" s="210" t="str">
        <f t="shared" si="29"/>
        <v>08/09CEBOLA</v>
      </c>
      <c r="J607" s="211" t="b">
        <f>FALSE</f>
        <v>0</v>
      </c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</row>
    <row r="608" spans="1:64" ht="14.65" hidden="1" customHeight="1">
      <c r="A608" s="209" t="s">
        <v>181</v>
      </c>
      <c r="B608" s="209" t="s">
        <v>95</v>
      </c>
      <c r="C608" s="209" t="s">
        <v>160</v>
      </c>
      <c r="D608" s="202">
        <v>140</v>
      </c>
      <c r="E608" s="202">
        <v>0</v>
      </c>
      <c r="F608" s="202">
        <v>2101.5</v>
      </c>
      <c r="G608" s="202">
        <f t="shared" si="27"/>
        <v>15010.714285714286</v>
      </c>
      <c r="H608" s="210" t="str">
        <f t="shared" si="28"/>
        <v>08/09CEBOLAUNIÃO DA VITÓRIA (f)</v>
      </c>
      <c r="I608" s="210" t="str">
        <f t="shared" si="29"/>
        <v>08/09CEBOLA</v>
      </c>
      <c r="J608" s="211" t="b">
        <f>FALSE</f>
        <v>0</v>
      </c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</row>
    <row r="609" spans="1:64" ht="14.65" hidden="1" customHeight="1">
      <c r="A609" s="209" t="s">
        <v>181</v>
      </c>
      <c r="B609" s="209" t="s">
        <v>96</v>
      </c>
      <c r="C609" s="209" t="s">
        <v>138</v>
      </c>
      <c r="D609" s="202">
        <v>100</v>
      </c>
      <c r="E609" s="202">
        <v>20</v>
      </c>
      <c r="F609" s="202">
        <v>65</v>
      </c>
      <c r="G609" s="202">
        <f t="shared" si="27"/>
        <v>812.5</v>
      </c>
      <c r="H609" s="210" t="str">
        <f t="shared" si="28"/>
        <v>08/09CENTEIOGUARAPUAVA (f)</v>
      </c>
      <c r="I609" s="210" t="str">
        <f t="shared" si="29"/>
        <v>08/09CENTEIO</v>
      </c>
      <c r="J609" s="211" t="b">
        <f>FALSE</f>
        <v>0</v>
      </c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</row>
    <row r="610" spans="1:64" ht="14.65" hidden="1" customHeight="1">
      <c r="A610" s="209" t="s">
        <v>181</v>
      </c>
      <c r="B610" s="209" t="s">
        <v>96</v>
      </c>
      <c r="C610" s="209" t="s">
        <v>155</v>
      </c>
      <c r="D610" s="202">
        <v>200</v>
      </c>
      <c r="E610" s="202">
        <v>0</v>
      </c>
      <c r="F610" s="202">
        <v>201</v>
      </c>
      <c r="G610" s="202">
        <f t="shared" si="27"/>
        <v>1004.9999999999999</v>
      </c>
      <c r="H610" s="210" t="str">
        <f t="shared" si="28"/>
        <v>08/09CENTEIOPATO BRANCO (e)</v>
      </c>
      <c r="I610" s="210" t="str">
        <f t="shared" si="29"/>
        <v>08/09CENTEIO</v>
      </c>
      <c r="J610" s="211" t="b">
        <f>FALSE</f>
        <v>0</v>
      </c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</row>
    <row r="611" spans="1:64" ht="14.65" hidden="1" customHeight="1">
      <c r="A611" s="209" t="s">
        <v>181</v>
      </c>
      <c r="B611" s="209" t="s">
        <v>96</v>
      </c>
      <c r="C611" s="209" t="s">
        <v>157</v>
      </c>
      <c r="D611" s="202">
        <v>135</v>
      </c>
      <c r="E611" s="202">
        <v>0</v>
      </c>
      <c r="F611" s="202">
        <v>274</v>
      </c>
      <c r="G611" s="202">
        <f t="shared" si="27"/>
        <v>2029.6296296296296</v>
      </c>
      <c r="H611" s="210" t="str">
        <f t="shared" si="28"/>
        <v>08/09CENTEIOPONTA GROSSA (f)</v>
      </c>
      <c r="I611" s="210" t="str">
        <f t="shared" si="29"/>
        <v>08/09CENTEIO</v>
      </c>
      <c r="J611" s="211" t="b">
        <f>FALSE</f>
        <v>0</v>
      </c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</row>
    <row r="612" spans="1:64" ht="14.65" hidden="1" customHeight="1">
      <c r="A612" s="209" t="s">
        <v>181</v>
      </c>
      <c r="B612" s="209" t="s">
        <v>97</v>
      </c>
      <c r="C612" s="209" t="s">
        <v>134</v>
      </c>
      <c r="D612" s="202">
        <v>300</v>
      </c>
      <c r="E612" s="202">
        <v>0</v>
      </c>
      <c r="F612" s="202">
        <v>678</v>
      </c>
      <c r="G612" s="202">
        <f t="shared" si="27"/>
        <v>2260</v>
      </c>
      <c r="H612" s="210" t="str">
        <f t="shared" si="28"/>
        <v>08/09CEVADACURITIBA (f)</v>
      </c>
      <c r="I612" s="210" t="str">
        <f t="shared" si="29"/>
        <v>08/09CEVADA</v>
      </c>
      <c r="J612" s="211" t="b">
        <f>FALSE</f>
        <v>0</v>
      </c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</row>
    <row r="613" spans="1:64" ht="14.65" hidden="1" customHeight="1">
      <c r="A613" s="209" t="s">
        <v>181</v>
      </c>
      <c r="B613" s="209" t="s">
        <v>97</v>
      </c>
      <c r="C613" s="209" t="s">
        <v>138</v>
      </c>
      <c r="D613" s="202">
        <v>27725</v>
      </c>
      <c r="E613" s="202">
        <v>20</v>
      </c>
      <c r="F613" s="202">
        <v>92075</v>
      </c>
      <c r="G613" s="202">
        <f t="shared" si="27"/>
        <v>3323.407327197257</v>
      </c>
      <c r="H613" s="210" t="str">
        <f t="shared" si="28"/>
        <v>08/09CEVADAGUARAPUAVA (f)</v>
      </c>
      <c r="I613" s="210" t="str">
        <f t="shared" si="29"/>
        <v>08/09CEVADA</v>
      </c>
      <c r="J613" s="211" t="b">
        <f>FALSE</f>
        <v>0</v>
      </c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</row>
    <row r="614" spans="1:64" ht="14.65" hidden="1" customHeight="1">
      <c r="A614" s="209" t="s">
        <v>181</v>
      </c>
      <c r="B614" s="209" t="s">
        <v>97</v>
      </c>
      <c r="C614" s="209" t="s">
        <v>140</v>
      </c>
      <c r="D614" s="202">
        <v>1250</v>
      </c>
      <c r="E614" s="202">
        <v>0</v>
      </c>
      <c r="F614" s="202">
        <v>3875</v>
      </c>
      <c r="G614" s="202">
        <f t="shared" si="27"/>
        <v>3100</v>
      </c>
      <c r="H614" s="210" t="str">
        <f t="shared" si="28"/>
        <v>08/09CEVADAIRATI (f)</v>
      </c>
      <c r="I614" s="210" t="str">
        <f t="shared" si="29"/>
        <v>08/09CEVADA</v>
      </c>
      <c r="J614" s="211" t="b">
        <f>FALSE</f>
        <v>0</v>
      </c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</row>
    <row r="615" spans="1:64" ht="14.65" hidden="1" customHeight="1">
      <c r="A615" s="209" t="s">
        <v>181</v>
      </c>
      <c r="B615" s="209" t="s">
        <v>97</v>
      </c>
      <c r="C615" s="209" t="s">
        <v>142</v>
      </c>
      <c r="D615" s="202">
        <v>1257</v>
      </c>
      <c r="E615" s="202">
        <v>0</v>
      </c>
      <c r="F615" s="202">
        <v>2507</v>
      </c>
      <c r="G615" s="202">
        <f t="shared" si="27"/>
        <v>1994.4311853619729</v>
      </c>
      <c r="H615" s="210" t="str">
        <f t="shared" si="28"/>
        <v>08/09CEVADAIVAIPORÃ (c)</v>
      </c>
      <c r="I615" s="210" t="str">
        <f t="shared" si="29"/>
        <v>08/09CEVADA</v>
      </c>
      <c r="J615" s="211" t="b">
        <f>FALSE</f>
        <v>0</v>
      </c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</row>
    <row r="616" spans="1:64" ht="14.65" hidden="1" customHeight="1">
      <c r="A616" s="209" t="s">
        <v>181</v>
      </c>
      <c r="B616" s="209" t="s">
        <v>97</v>
      </c>
      <c r="C616" s="209" t="s">
        <v>155</v>
      </c>
      <c r="D616" s="202">
        <v>2100</v>
      </c>
      <c r="E616" s="202">
        <v>0</v>
      </c>
      <c r="F616" s="202">
        <v>5796</v>
      </c>
      <c r="G616" s="202">
        <f t="shared" si="27"/>
        <v>2760</v>
      </c>
      <c r="H616" s="210" t="str">
        <f t="shared" si="28"/>
        <v>08/09CEVADAPATO BRANCO (e)</v>
      </c>
      <c r="I616" s="210" t="str">
        <f t="shared" si="29"/>
        <v>08/09CEVADA</v>
      </c>
      <c r="J616" s="211" t="b">
        <f>FALSE</f>
        <v>0</v>
      </c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</row>
    <row r="617" spans="1:64" ht="14.65" hidden="1" customHeight="1">
      <c r="A617" s="209" t="s">
        <v>181</v>
      </c>
      <c r="B617" s="209" t="s">
        <v>97</v>
      </c>
      <c r="C617" s="209" t="s">
        <v>157</v>
      </c>
      <c r="D617" s="202">
        <v>12485</v>
      </c>
      <c r="E617" s="202">
        <v>0</v>
      </c>
      <c r="F617" s="202">
        <v>42780.5</v>
      </c>
      <c r="G617" s="202">
        <f t="shared" si="27"/>
        <v>3426.5518622346817</v>
      </c>
      <c r="H617" s="210" t="str">
        <f t="shared" si="28"/>
        <v>08/09CEVADAPONTA GROSSA (f)</v>
      </c>
      <c r="I617" s="210" t="str">
        <f t="shared" si="29"/>
        <v>08/09CEVADA</v>
      </c>
      <c r="J617" s="211" t="b">
        <f>FALSE</f>
        <v>0</v>
      </c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</row>
    <row r="618" spans="1:64" ht="14.65" hidden="1" customHeight="1">
      <c r="A618" s="209" t="s">
        <v>181</v>
      </c>
      <c r="B618" s="209" t="s">
        <v>97</v>
      </c>
      <c r="C618" s="209" t="s">
        <v>160</v>
      </c>
      <c r="D618" s="202">
        <v>200</v>
      </c>
      <c r="E618" s="202">
        <v>0</v>
      </c>
      <c r="F618" s="202">
        <v>400</v>
      </c>
      <c r="G618" s="202">
        <f t="shared" si="27"/>
        <v>2000</v>
      </c>
      <c r="H618" s="210" t="str">
        <f t="shared" si="28"/>
        <v>08/09CEVADAUNIÃO DA VITÓRIA (f)</v>
      </c>
      <c r="I618" s="210" t="str">
        <f t="shared" si="29"/>
        <v>08/09CEVADA</v>
      </c>
      <c r="J618" s="211" t="b">
        <f>FALSE</f>
        <v>0</v>
      </c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</row>
    <row r="619" spans="1:64" ht="14.65" hidden="1" customHeight="1">
      <c r="A619" s="209" t="s">
        <v>181</v>
      </c>
      <c r="B619" s="209" t="s">
        <v>58</v>
      </c>
      <c r="C619" s="209" t="s">
        <v>126</v>
      </c>
      <c r="D619" s="202">
        <v>2920</v>
      </c>
      <c r="E619" s="202">
        <v>0</v>
      </c>
      <c r="F619" s="202">
        <v>3382</v>
      </c>
      <c r="G619" s="202">
        <f t="shared" si="27"/>
        <v>1158.2191780821918</v>
      </c>
      <c r="H619" s="210" t="str">
        <f t="shared" si="28"/>
        <v>08/09FEIJÃO (1ª SAFRA)APUCARANA (c)</v>
      </c>
      <c r="I619" s="210" t="str">
        <f t="shared" si="29"/>
        <v>08/09FEIJÃO (1ª SAFRA)</v>
      </c>
      <c r="J619" s="211" t="b">
        <f>FALSE</f>
        <v>0</v>
      </c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</row>
    <row r="620" spans="1:64" ht="14.65" hidden="1" customHeight="1">
      <c r="A620" s="209" t="s">
        <v>181</v>
      </c>
      <c r="B620" s="209" t="s">
        <v>58</v>
      </c>
      <c r="C620" s="209" t="s">
        <v>128</v>
      </c>
      <c r="D620" s="202">
        <v>4446</v>
      </c>
      <c r="E620" s="202">
        <v>0</v>
      </c>
      <c r="F620" s="202">
        <v>4837.6000000000004</v>
      </c>
      <c r="G620" s="202">
        <f t="shared" si="27"/>
        <v>1088.0791722896988</v>
      </c>
      <c r="H620" s="210" t="str">
        <f t="shared" si="28"/>
        <v>08/09FEIJÃO (1ª SAFRA)CAMPO MOURÃO (a)</v>
      </c>
      <c r="I620" s="210" t="str">
        <f t="shared" si="29"/>
        <v>08/09FEIJÃO (1ª SAFRA)</v>
      </c>
      <c r="J620" s="211" t="b">
        <f>FALSE</f>
        <v>0</v>
      </c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</row>
    <row r="621" spans="1:64" ht="14.65" hidden="1" customHeight="1">
      <c r="A621" s="209" t="s">
        <v>181</v>
      </c>
      <c r="B621" s="209" t="s">
        <v>58</v>
      </c>
      <c r="C621" s="209" t="s">
        <v>130</v>
      </c>
      <c r="D621" s="202">
        <v>13841</v>
      </c>
      <c r="E621" s="202">
        <v>775</v>
      </c>
      <c r="F621" s="202">
        <v>19137.7</v>
      </c>
      <c r="G621" s="202">
        <f t="shared" si="27"/>
        <v>1464.6946272769019</v>
      </c>
      <c r="H621" s="210" t="str">
        <f t="shared" si="28"/>
        <v>08/09FEIJÃO (1ª SAFRA)CASCAVEL (d)</v>
      </c>
      <c r="I621" s="210" t="str">
        <f t="shared" si="29"/>
        <v>08/09FEIJÃO (1ª SAFRA)</v>
      </c>
      <c r="J621" s="211" t="b">
        <f>FALSE</f>
        <v>0</v>
      </c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</row>
    <row r="622" spans="1:64" ht="14.65" hidden="1" customHeight="1">
      <c r="A622" s="209" t="s">
        <v>181</v>
      </c>
      <c r="B622" s="209" t="s">
        <v>58</v>
      </c>
      <c r="C622" s="209" t="s">
        <v>132</v>
      </c>
      <c r="D622" s="202">
        <v>1700</v>
      </c>
      <c r="E622" s="202">
        <v>0</v>
      </c>
      <c r="F622" s="202">
        <v>1530.21</v>
      </c>
      <c r="G622" s="202">
        <f t="shared" si="27"/>
        <v>900.12352941176482</v>
      </c>
      <c r="H622" s="210" t="str">
        <f t="shared" si="28"/>
        <v>08/09FEIJÃO (1ª SAFRA)CORNÉLIO PROCÓPIO (c)</v>
      </c>
      <c r="I622" s="210" t="str">
        <f t="shared" si="29"/>
        <v>08/09FEIJÃO (1ª SAFRA)</v>
      </c>
      <c r="J622" s="211" t="b">
        <f>FALSE</f>
        <v>0</v>
      </c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</row>
    <row r="623" spans="1:64" ht="14.65" hidden="1" customHeight="1">
      <c r="A623" s="209" t="s">
        <v>181</v>
      </c>
      <c r="B623" s="209" t="s">
        <v>58</v>
      </c>
      <c r="C623" s="209" t="s">
        <v>134</v>
      </c>
      <c r="D623" s="202">
        <v>49551</v>
      </c>
      <c r="E623" s="202">
        <v>0</v>
      </c>
      <c r="F623" s="202">
        <v>51687.01</v>
      </c>
      <c r="G623" s="202">
        <f t="shared" si="27"/>
        <v>1043.1073035862041</v>
      </c>
      <c r="H623" s="210" t="str">
        <f t="shared" si="28"/>
        <v>08/09FEIJÃO (1ª SAFRA)CURITIBA (f)</v>
      </c>
      <c r="I623" s="210" t="str">
        <f t="shared" si="29"/>
        <v>08/09FEIJÃO (1ª SAFRA)</v>
      </c>
      <c r="J623" s="211" t="b">
        <f>FALSE</f>
        <v>0</v>
      </c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</row>
    <row r="624" spans="1:64" ht="14.65" hidden="1" customHeight="1">
      <c r="A624" s="209" t="s">
        <v>181</v>
      </c>
      <c r="B624" s="209" t="s">
        <v>58</v>
      </c>
      <c r="C624" s="209" t="s">
        <v>136</v>
      </c>
      <c r="D624" s="202">
        <v>6300</v>
      </c>
      <c r="E624" s="202">
        <v>750</v>
      </c>
      <c r="F624" s="202">
        <v>6627</v>
      </c>
      <c r="G624" s="202">
        <f t="shared" si="27"/>
        <v>1194.0540540540542</v>
      </c>
      <c r="H624" s="210" t="str">
        <f t="shared" si="28"/>
        <v>08/09FEIJÃO (1ª SAFRA)FRANCISCO BELTRÃO (e)</v>
      </c>
      <c r="I624" s="210" t="str">
        <f t="shared" si="29"/>
        <v>08/09FEIJÃO (1ª SAFRA)</v>
      </c>
      <c r="J624" s="211" t="b">
        <f>FALSE</f>
        <v>0</v>
      </c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</row>
    <row r="625" spans="1:64" ht="14.65" hidden="1" customHeight="1">
      <c r="A625" s="209" t="s">
        <v>181</v>
      </c>
      <c r="B625" s="209" t="s">
        <v>58</v>
      </c>
      <c r="C625" s="209" t="s">
        <v>138</v>
      </c>
      <c r="D625" s="202">
        <v>46250</v>
      </c>
      <c r="E625" s="202">
        <v>1100</v>
      </c>
      <c r="F625" s="202">
        <v>42065</v>
      </c>
      <c r="G625" s="202">
        <f t="shared" si="27"/>
        <v>931.67220376522698</v>
      </c>
      <c r="H625" s="210" t="str">
        <f t="shared" si="28"/>
        <v>08/09FEIJÃO (1ª SAFRA)GUARAPUAVA (f)</v>
      </c>
      <c r="I625" s="210" t="str">
        <f t="shared" si="29"/>
        <v>08/09FEIJÃO (1ª SAFRA)</v>
      </c>
      <c r="J625" s="211" t="b">
        <f>FALSE</f>
        <v>0</v>
      </c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</row>
    <row r="626" spans="1:64" ht="14.65" hidden="1" customHeight="1">
      <c r="A626" s="209" t="s">
        <v>181</v>
      </c>
      <c r="B626" s="209" t="s">
        <v>58</v>
      </c>
      <c r="C626" s="209" t="s">
        <v>140</v>
      </c>
      <c r="D626" s="202">
        <v>54030</v>
      </c>
      <c r="E626" s="202">
        <v>1364</v>
      </c>
      <c r="F626" s="202">
        <v>49667.54</v>
      </c>
      <c r="G626" s="202">
        <f t="shared" si="27"/>
        <v>943.06649451258886</v>
      </c>
      <c r="H626" s="210" t="str">
        <f t="shared" si="28"/>
        <v>08/09FEIJÃO (1ª SAFRA)IRATI (f)</v>
      </c>
      <c r="I626" s="210" t="str">
        <f t="shared" si="29"/>
        <v>08/09FEIJÃO (1ª SAFRA)</v>
      </c>
      <c r="J626" s="211" t="b">
        <f>FALSE</f>
        <v>0</v>
      </c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</row>
    <row r="627" spans="1:64" ht="14.65" hidden="1" customHeight="1">
      <c r="A627" s="209" t="s">
        <v>181</v>
      </c>
      <c r="B627" s="209" t="s">
        <v>58</v>
      </c>
      <c r="C627" s="209" t="s">
        <v>142</v>
      </c>
      <c r="D627" s="202">
        <v>27544</v>
      </c>
      <c r="E627" s="202">
        <v>0</v>
      </c>
      <c r="F627" s="202">
        <v>35984.300000000003</v>
      </c>
      <c r="G627" s="202">
        <f t="shared" si="27"/>
        <v>1306.4297124600639</v>
      </c>
      <c r="H627" s="210" t="str">
        <f t="shared" si="28"/>
        <v>08/09FEIJÃO (1ª SAFRA)IVAIPORÃ (c)</v>
      </c>
      <c r="I627" s="210" t="str">
        <f t="shared" si="29"/>
        <v>08/09FEIJÃO (1ª SAFRA)</v>
      </c>
      <c r="J627" s="211" t="b">
        <f>FALSE</f>
        <v>0</v>
      </c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</row>
    <row r="628" spans="1:64" ht="14.65" hidden="1" customHeight="1">
      <c r="A628" s="209" t="s">
        <v>181</v>
      </c>
      <c r="B628" s="209" t="s">
        <v>58</v>
      </c>
      <c r="C628" s="209" t="s">
        <v>144</v>
      </c>
      <c r="D628" s="202">
        <v>29104</v>
      </c>
      <c r="E628" s="202">
        <v>0</v>
      </c>
      <c r="F628" s="202">
        <v>35035.5</v>
      </c>
      <c r="G628" s="202">
        <f t="shared" si="27"/>
        <v>1203.8036008796043</v>
      </c>
      <c r="H628" s="210" t="str">
        <f t="shared" si="28"/>
        <v>08/09FEIJÃO (1ª SAFRA)JACAREZINHO (c)</v>
      </c>
      <c r="I628" s="210" t="str">
        <f t="shared" si="29"/>
        <v>08/09FEIJÃO (1ª SAFRA)</v>
      </c>
      <c r="J628" s="211" t="b">
        <f>FALSE</f>
        <v>0</v>
      </c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</row>
    <row r="629" spans="1:64" ht="14.65" hidden="1" customHeight="1">
      <c r="A629" s="209" t="s">
        <v>181</v>
      </c>
      <c r="B629" s="209" t="s">
        <v>58</v>
      </c>
      <c r="C629" s="209" t="s">
        <v>146</v>
      </c>
      <c r="D629" s="202">
        <v>8240</v>
      </c>
      <c r="E629" s="202">
        <v>940</v>
      </c>
      <c r="F629" s="202">
        <v>7079.3</v>
      </c>
      <c r="G629" s="202">
        <f t="shared" si="27"/>
        <v>969.76712328767121</v>
      </c>
      <c r="H629" s="210" t="str">
        <f t="shared" si="28"/>
        <v>08/09FEIJÃO (1ª SAFRA)LARANJEIRAS DO SUL (f)</v>
      </c>
      <c r="I629" s="210" t="str">
        <f t="shared" si="29"/>
        <v>08/09FEIJÃO (1ª SAFRA)</v>
      </c>
      <c r="J629" s="211" t="b">
        <f>FALSE</f>
        <v>0</v>
      </c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</row>
    <row r="630" spans="1:64" ht="14.65" hidden="1" customHeight="1">
      <c r="A630" s="209" t="s">
        <v>181</v>
      </c>
      <c r="B630" s="209" t="s">
        <v>58</v>
      </c>
      <c r="C630" s="209" t="s">
        <v>148</v>
      </c>
      <c r="D630" s="202">
        <v>1291</v>
      </c>
      <c r="E630" s="202">
        <v>0</v>
      </c>
      <c r="F630" s="202">
        <v>1147.02</v>
      </c>
      <c r="G630" s="202">
        <f t="shared" si="27"/>
        <v>888.47405112316039</v>
      </c>
      <c r="H630" s="210" t="str">
        <f t="shared" si="28"/>
        <v>08/09FEIJÃO (1ª SAFRA)LONDRINA (c)</v>
      </c>
      <c r="I630" s="210" t="str">
        <f t="shared" si="29"/>
        <v>08/09FEIJÃO (1ª SAFRA)</v>
      </c>
      <c r="J630" s="211" t="b">
        <f>FALSE</f>
        <v>0</v>
      </c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</row>
    <row r="631" spans="1:64" ht="14.65" hidden="1" customHeight="1">
      <c r="A631" s="209" t="s">
        <v>181</v>
      </c>
      <c r="B631" s="209" t="s">
        <v>58</v>
      </c>
      <c r="C631" s="209" t="s">
        <v>150</v>
      </c>
      <c r="D631" s="202">
        <v>202</v>
      </c>
      <c r="E631" s="202">
        <v>0</v>
      </c>
      <c r="F631" s="202">
        <v>227.27</v>
      </c>
      <c r="G631" s="202">
        <f t="shared" si="27"/>
        <v>1125.09900990099</v>
      </c>
      <c r="H631" s="210" t="str">
        <f t="shared" si="28"/>
        <v>08/09FEIJÃO (1ª SAFRA)MARINGÁ (c)</v>
      </c>
      <c r="I631" s="210" t="str">
        <f t="shared" si="29"/>
        <v>08/09FEIJÃO (1ª SAFRA)</v>
      </c>
      <c r="J631" s="211" t="b">
        <f>FALSE</f>
        <v>0</v>
      </c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</row>
    <row r="632" spans="1:64" ht="14.65" hidden="1" customHeight="1">
      <c r="A632" s="209" t="s">
        <v>181</v>
      </c>
      <c r="B632" s="209" t="s">
        <v>58</v>
      </c>
      <c r="C632" s="209" t="s">
        <v>152</v>
      </c>
      <c r="D632" s="202">
        <v>130</v>
      </c>
      <c r="E632" s="202">
        <v>0</v>
      </c>
      <c r="F632" s="202">
        <v>78.11</v>
      </c>
      <c r="G632" s="202">
        <f t="shared" si="27"/>
        <v>600.84615384615381</v>
      </c>
      <c r="H632" s="210" t="str">
        <f t="shared" si="28"/>
        <v>08/09FEIJÃO (1ª SAFRA)PARANAGUÁ (f)</v>
      </c>
      <c r="I632" s="210" t="str">
        <f t="shared" si="29"/>
        <v>08/09FEIJÃO (1ª SAFRA)</v>
      </c>
      <c r="J632" s="211" t="b">
        <f>FALSE</f>
        <v>0</v>
      </c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</row>
    <row r="633" spans="1:64" ht="14.65" hidden="1" customHeight="1">
      <c r="A633" s="209" t="s">
        <v>181</v>
      </c>
      <c r="B633" s="209" t="s">
        <v>58</v>
      </c>
      <c r="C633" s="209" t="s">
        <v>154</v>
      </c>
      <c r="D633" s="202">
        <v>210</v>
      </c>
      <c r="E633" s="202">
        <v>0</v>
      </c>
      <c r="F633" s="202">
        <v>105</v>
      </c>
      <c r="G633" s="202">
        <f t="shared" si="27"/>
        <v>500</v>
      </c>
      <c r="H633" s="210" t="str">
        <f t="shared" si="28"/>
        <v>08/09FEIJÃO (1ª SAFRA)PARANAVAÍ (b)</v>
      </c>
      <c r="I633" s="210" t="str">
        <f t="shared" si="29"/>
        <v>08/09FEIJÃO (1ª SAFRA)</v>
      </c>
      <c r="J633" s="211" t="b">
        <f>FALSE</f>
        <v>0</v>
      </c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</row>
    <row r="634" spans="1:64" ht="14.65" hidden="1" customHeight="1">
      <c r="A634" s="209" t="s">
        <v>181</v>
      </c>
      <c r="B634" s="209" t="s">
        <v>58</v>
      </c>
      <c r="C634" s="209" t="s">
        <v>155</v>
      </c>
      <c r="D634" s="202">
        <v>15670</v>
      </c>
      <c r="E634" s="202">
        <v>0</v>
      </c>
      <c r="F634" s="202">
        <v>19100</v>
      </c>
      <c r="G634" s="202">
        <f t="shared" si="27"/>
        <v>1218.8895979578813</v>
      </c>
      <c r="H634" s="210" t="str">
        <f t="shared" si="28"/>
        <v>08/09FEIJÃO (1ª SAFRA)PATO BRANCO (e)</v>
      </c>
      <c r="I634" s="210" t="str">
        <f t="shared" si="29"/>
        <v>08/09FEIJÃO (1ª SAFRA)</v>
      </c>
      <c r="J634" s="211" t="b">
        <f>FALSE</f>
        <v>0</v>
      </c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</row>
    <row r="635" spans="1:64" ht="14.65" hidden="1" customHeight="1">
      <c r="A635" s="209" t="s">
        <v>181</v>
      </c>
      <c r="B635" s="209" t="s">
        <v>58</v>
      </c>
      <c r="C635" s="209" t="s">
        <v>157</v>
      </c>
      <c r="D635" s="202">
        <v>70942</v>
      </c>
      <c r="E635" s="202">
        <v>3050</v>
      </c>
      <c r="F635" s="202">
        <v>92088</v>
      </c>
      <c r="G635" s="202">
        <f t="shared" si="27"/>
        <v>1356.3895598892359</v>
      </c>
      <c r="H635" s="210" t="str">
        <f t="shared" si="28"/>
        <v>08/09FEIJÃO (1ª SAFRA)PONTA GROSSA (f)</v>
      </c>
      <c r="I635" s="210" t="str">
        <f t="shared" si="29"/>
        <v>08/09FEIJÃO (1ª SAFRA)</v>
      </c>
      <c r="J635" s="211" t="b">
        <f>FALSE</f>
        <v>0</v>
      </c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</row>
    <row r="636" spans="1:64" ht="14.65" hidden="1" customHeight="1">
      <c r="A636" s="209" t="s">
        <v>181</v>
      </c>
      <c r="B636" s="209" t="s">
        <v>58</v>
      </c>
      <c r="C636" s="209" t="s">
        <v>158</v>
      </c>
      <c r="D636" s="202">
        <v>1604</v>
      </c>
      <c r="E636" s="202">
        <v>0</v>
      </c>
      <c r="F636" s="202">
        <v>2336</v>
      </c>
      <c r="G636" s="202">
        <f t="shared" si="27"/>
        <v>1456.3591022443891</v>
      </c>
      <c r="H636" s="210" t="str">
        <f t="shared" si="28"/>
        <v>08/09FEIJÃO (1ª SAFRA)TOLEDO (d)</v>
      </c>
      <c r="I636" s="210" t="str">
        <f t="shared" si="29"/>
        <v>08/09FEIJÃO (1ª SAFRA)</v>
      </c>
      <c r="J636" s="211" t="b">
        <f>FALSE</f>
        <v>0</v>
      </c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</row>
    <row r="637" spans="1:64" ht="14.65" hidden="1" customHeight="1">
      <c r="A637" s="209" t="s">
        <v>181</v>
      </c>
      <c r="B637" s="209" t="s">
        <v>58</v>
      </c>
      <c r="C637" s="209" t="s">
        <v>159</v>
      </c>
      <c r="D637" s="202">
        <v>1526</v>
      </c>
      <c r="E637" s="202">
        <v>0</v>
      </c>
      <c r="F637" s="202">
        <v>1086.0999999999999</v>
      </c>
      <c r="G637" s="202">
        <f t="shared" si="27"/>
        <v>711.73001310615984</v>
      </c>
      <c r="H637" s="210" t="str">
        <f t="shared" si="28"/>
        <v>08/09FEIJÃO (1ª SAFRA)UMUARAMA (b)</v>
      </c>
      <c r="I637" s="210" t="str">
        <f t="shared" si="29"/>
        <v>08/09FEIJÃO (1ª SAFRA)</v>
      </c>
      <c r="J637" s="211" t="b">
        <f>FALSE</f>
        <v>0</v>
      </c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</row>
    <row r="638" spans="1:64" ht="14.65" hidden="1" customHeight="1">
      <c r="A638" s="209" t="s">
        <v>181</v>
      </c>
      <c r="B638" s="209" t="s">
        <v>58</v>
      </c>
      <c r="C638" s="209" t="s">
        <v>160</v>
      </c>
      <c r="D638" s="202">
        <v>31300</v>
      </c>
      <c r="E638" s="202">
        <v>300</v>
      </c>
      <c r="F638" s="202">
        <v>40791</v>
      </c>
      <c r="G638" s="202">
        <f t="shared" si="27"/>
        <v>1315.8387096774193</v>
      </c>
      <c r="H638" s="210" t="str">
        <f t="shared" si="28"/>
        <v>08/09FEIJÃO (1ª SAFRA)UNIÃO DA VITÓRIA (f)</v>
      </c>
      <c r="I638" s="210" t="str">
        <f t="shared" si="29"/>
        <v>08/09FEIJÃO (1ª SAFRA)</v>
      </c>
      <c r="J638" s="211" t="b">
        <f>FALSE</f>
        <v>0</v>
      </c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</row>
    <row r="639" spans="1:64" ht="14.65" hidden="1" customHeight="1">
      <c r="A639" s="209" t="s">
        <v>181</v>
      </c>
      <c r="B639" s="209" t="s">
        <v>98</v>
      </c>
      <c r="C639" s="209" t="s">
        <v>126</v>
      </c>
      <c r="D639" s="202">
        <v>1310</v>
      </c>
      <c r="E639" s="202">
        <v>0</v>
      </c>
      <c r="F639" s="202">
        <v>1561</v>
      </c>
      <c r="G639" s="202">
        <f t="shared" si="27"/>
        <v>1191.6030534351146</v>
      </c>
      <c r="H639" s="210" t="str">
        <f t="shared" si="28"/>
        <v>08/09FEIJÃO (2ª SAFRA)APUCARANA (c)</v>
      </c>
      <c r="I639" s="210" t="str">
        <f t="shared" si="29"/>
        <v>08/09FEIJÃO (2ª SAFRA)</v>
      </c>
      <c r="J639" s="211" t="b">
        <f>FALSE</f>
        <v>0</v>
      </c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</row>
    <row r="640" spans="1:64" ht="14.65" hidden="1" customHeight="1">
      <c r="A640" s="209" t="s">
        <v>181</v>
      </c>
      <c r="B640" s="209" t="s">
        <v>98</v>
      </c>
      <c r="C640" s="209" t="s">
        <v>128</v>
      </c>
      <c r="D640" s="202">
        <v>7329</v>
      </c>
      <c r="E640" s="202">
        <v>0</v>
      </c>
      <c r="F640" s="202">
        <v>8395.5</v>
      </c>
      <c r="G640" s="202">
        <f t="shared" si="27"/>
        <v>1145.5178059762588</v>
      </c>
      <c r="H640" s="210" t="str">
        <f t="shared" si="28"/>
        <v>08/09FEIJÃO (2ª SAFRA)CAMPO MOURÃO (a)</v>
      </c>
      <c r="I640" s="210" t="str">
        <f t="shared" si="29"/>
        <v>08/09FEIJÃO (2ª SAFRA)</v>
      </c>
      <c r="J640" s="211" t="b">
        <f>FALSE</f>
        <v>0</v>
      </c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</row>
    <row r="641" spans="1:64" ht="14.65" hidden="1" customHeight="1">
      <c r="A641" s="209" t="s">
        <v>181</v>
      </c>
      <c r="B641" s="209" t="s">
        <v>98</v>
      </c>
      <c r="C641" s="209" t="s">
        <v>130</v>
      </c>
      <c r="D641" s="202">
        <v>19000</v>
      </c>
      <c r="E641" s="202">
        <v>395</v>
      </c>
      <c r="F641" s="202">
        <v>28904</v>
      </c>
      <c r="G641" s="202">
        <f t="shared" si="27"/>
        <v>1553.5608707336737</v>
      </c>
      <c r="H641" s="210" t="str">
        <f t="shared" si="28"/>
        <v>08/09FEIJÃO (2ª SAFRA)CASCAVEL (d)</v>
      </c>
      <c r="I641" s="210" t="str">
        <f t="shared" si="29"/>
        <v>08/09FEIJÃO (2ª SAFRA)</v>
      </c>
      <c r="J641" s="211" t="b">
        <f>FALSE</f>
        <v>0</v>
      </c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</row>
    <row r="642" spans="1:64" ht="14.65" hidden="1" customHeight="1">
      <c r="A642" s="209" t="s">
        <v>181</v>
      </c>
      <c r="B642" s="209" t="s">
        <v>98</v>
      </c>
      <c r="C642" s="209" t="s">
        <v>132</v>
      </c>
      <c r="D642" s="202">
        <v>350</v>
      </c>
      <c r="E642" s="202">
        <v>0</v>
      </c>
      <c r="F642" s="202">
        <v>144.1</v>
      </c>
      <c r="G642" s="202">
        <f t="shared" ref="G642:G705" si="30">F642/(D642-E642)*1000</f>
        <v>411.71428571428572</v>
      </c>
      <c r="H642" s="210" t="str">
        <f t="shared" ref="H642:H705" si="31">A642&amp;B642&amp;C642</f>
        <v>08/09FEIJÃO (2ª SAFRA)CORNÉLIO PROCÓPIO (c)</v>
      </c>
      <c r="I642" s="210" t="str">
        <f t="shared" ref="I642:I705" si="32">A642&amp;B642</f>
        <v>08/09FEIJÃO (2ª SAFRA)</v>
      </c>
      <c r="J642" s="211" t="b">
        <f>FALSE</f>
        <v>0</v>
      </c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</row>
    <row r="643" spans="1:64" ht="14.65" hidden="1" customHeight="1">
      <c r="A643" s="209" t="s">
        <v>181</v>
      </c>
      <c r="B643" s="209" t="s">
        <v>98</v>
      </c>
      <c r="C643" s="209" t="s">
        <v>134</v>
      </c>
      <c r="D643" s="202">
        <v>16091</v>
      </c>
      <c r="E643" s="202">
        <v>0</v>
      </c>
      <c r="F643" s="202">
        <v>20785.849999999999</v>
      </c>
      <c r="G643" s="202">
        <f t="shared" si="30"/>
        <v>1291.7686905723695</v>
      </c>
      <c r="H643" s="210" t="str">
        <f t="shared" si="31"/>
        <v>08/09FEIJÃO (2ª SAFRA)CURITIBA (f)</v>
      </c>
      <c r="I643" s="210" t="str">
        <f t="shared" si="32"/>
        <v>08/09FEIJÃO (2ª SAFRA)</v>
      </c>
      <c r="J643" s="211" t="b">
        <f>FALSE</f>
        <v>0</v>
      </c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</row>
    <row r="644" spans="1:64" ht="14.65" hidden="1" customHeight="1">
      <c r="A644" s="209" t="s">
        <v>181</v>
      </c>
      <c r="B644" s="209" t="s">
        <v>98</v>
      </c>
      <c r="C644" s="209" t="s">
        <v>136</v>
      </c>
      <c r="D644" s="202">
        <v>22150</v>
      </c>
      <c r="E644" s="202">
        <v>270</v>
      </c>
      <c r="F644" s="202">
        <v>27545</v>
      </c>
      <c r="G644" s="202">
        <f t="shared" si="30"/>
        <v>1258.9122486288848</v>
      </c>
      <c r="H644" s="210" t="str">
        <f t="shared" si="31"/>
        <v>08/09FEIJÃO (2ª SAFRA)FRANCISCO BELTRÃO (e)</v>
      </c>
      <c r="I644" s="210" t="str">
        <f t="shared" si="32"/>
        <v>08/09FEIJÃO (2ª SAFRA)</v>
      </c>
      <c r="J644" s="211" t="b">
        <f>FALSE</f>
        <v>0</v>
      </c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</row>
    <row r="645" spans="1:64" ht="14.65" hidden="1" customHeight="1">
      <c r="A645" s="209" t="s">
        <v>181</v>
      </c>
      <c r="B645" s="209" t="s">
        <v>98</v>
      </c>
      <c r="C645" s="209" t="s">
        <v>138</v>
      </c>
      <c r="D645" s="202">
        <v>32930</v>
      </c>
      <c r="E645" s="202">
        <v>0</v>
      </c>
      <c r="F645" s="202">
        <v>35380</v>
      </c>
      <c r="G645" s="202">
        <f t="shared" si="30"/>
        <v>1074.4002429395687</v>
      </c>
      <c r="H645" s="210" t="str">
        <f t="shared" si="31"/>
        <v>08/09FEIJÃO (2ª SAFRA)GUARAPUAVA (f)</v>
      </c>
      <c r="I645" s="210" t="str">
        <f t="shared" si="32"/>
        <v>08/09FEIJÃO (2ª SAFRA)</v>
      </c>
      <c r="J645" s="211" t="b">
        <f>FALSE</f>
        <v>0</v>
      </c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</row>
    <row r="646" spans="1:64" ht="14.65" hidden="1" customHeight="1">
      <c r="A646" s="209" t="s">
        <v>181</v>
      </c>
      <c r="B646" s="209" t="s">
        <v>98</v>
      </c>
      <c r="C646" s="209" t="s">
        <v>140</v>
      </c>
      <c r="D646" s="202">
        <v>19340</v>
      </c>
      <c r="E646" s="202">
        <v>0</v>
      </c>
      <c r="F646" s="202">
        <v>24051.05</v>
      </c>
      <c r="G646" s="202">
        <f t="shared" si="30"/>
        <v>1243.5910031023784</v>
      </c>
      <c r="H646" s="210" t="str">
        <f t="shared" si="31"/>
        <v>08/09FEIJÃO (2ª SAFRA)IRATI (f)</v>
      </c>
      <c r="I646" s="210" t="str">
        <f t="shared" si="32"/>
        <v>08/09FEIJÃO (2ª SAFRA)</v>
      </c>
      <c r="J646" s="211" t="b">
        <f>FALSE</f>
        <v>0</v>
      </c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</row>
    <row r="647" spans="1:64" ht="14.65" hidden="1" customHeight="1">
      <c r="A647" s="209" t="s">
        <v>181</v>
      </c>
      <c r="B647" s="209" t="s">
        <v>98</v>
      </c>
      <c r="C647" s="209" t="s">
        <v>142</v>
      </c>
      <c r="D647" s="202">
        <v>9925</v>
      </c>
      <c r="E647" s="202">
        <v>0</v>
      </c>
      <c r="F647" s="202">
        <v>12964</v>
      </c>
      <c r="G647" s="202">
        <f t="shared" si="30"/>
        <v>1306.1964735516374</v>
      </c>
      <c r="H647" s="210" t="str">
        <f t="shared" si="31"/>
        <v>08/09FEIJÃO (2ª SAFRA)IVAIPORÃ (c)</v>
      </c>
      <c r="I647" s="210" t="str">
        <f t="shared" si="32"/>
        <v>08/09FEIJÃO (2ª SAFRA)</v>
      </c>
      <c r="J647" s="211" t="b">
        <f>FALSE</f>
        <v>0</v>
      </c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</row>
    <row r="648" spans="1:64" ht="14.65" hidden="1" customHeight="1">
      <c r="A648" s="209" t="s">
        <v>181</v>
      </c>
      <c r="B648" s="209" t="s">
        <v>98</v>
      </c>
      <c r="C648" s="209" t="s">
        <v>144</v>
      </c>
      <c r="D648" s="202">
        <v>8900</v>
      </c>
      <c r="E648" s="202">
        <v>0</v>
      </c>
      <c r="F648" s="202">
        <v>11151</v>
      </c>
      <c r="G648" s="202">
        <f t="shared" si="30"/>
        <v>1252.9213483146066</v>
      </c>
      <c r="H648" s="210" t="str">
        <f t="shared" si="31"/>
        <v>08/09FEIJÃO (2ª SAFRA)JACAREZINHO (c)</v>
      </c>
      <c r="I648" s="210" t="str">
        <f t="shared" si="32"/>
        <v>08/09FEIJÃO (2ª SAFRA)</v>
      </c>
      <c r="J648" s="211" t="b">
        <f>FALSE</f>
        <v>0</v>
      </c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</row>
    <row r="649" spans="1:64" ht="14.65" hidden="1" customHeight="1">
      <c r="A649" s="209" t="s">
        <v>181</v>
      </c>
      <c r="B649" s="209" t="s">
        <v>98</v>
      </c>
      <c r="C649" s="209" t="s">
        <v>146</v>
      </c>
      <c r="D649" s="202">
        <v>12870</v>
      </c>
      <c r="E649" s="202">
        <v>1015</v>
      </c>
      <c r="F649" s="202">
        <v>14327</v>
      </c>
      <c r="G649" s="202">
        <f t="shared" si="30"/>
        <v>1208.5196119780683</v>
      </c>
      <c r="H649" s="210" t="str">
        <f t="shared" si="31"/>
        <v>08/09FEIJÃO (2ª SAFRA)LARANJEIRAS DO SUL (f)</v>
      </c>
      <c r="I649" s="210" t="str">
        <f t="shared" si="32"/>
        <v>08/09FEIJÃO (2ª SAFRA)</v>
      </c>
      <c r="J649" s="211" t="b">
        <f>FALSE</f>
        <v>0</v>
      </c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</row>
    <row r="650" spans="1:64" ht="14.65" hidden="1" customHeight="1">
      <c r="A650" s="209" t="s">
        <v>181</v>
      </c>
      <c r="B650" s="209" t="s">
        <v>98</v>
      </c>
      <c r="C650" s="209" t="s">
        <v>148</v>
      </c>
      <c r="D650" s="202">
        <v>2240</v>
      </c>
      <c r="E650" s="202">
        <v>0</v>
      </c>
      <c r="F650" s="202">
        <v>2688</v>
      </c>
      <c r="G650" s="202">
        <f t="shared" si="30"/>
        <v>1200</v>
      </c>
      <c r="H650" s="210" t="str">
        <f t="shared" si="31"/>
        <v>08/09FEIJÃO (2ª SAFRA)LONDRINA (c)</v>
      </c>
      <c r="I650" s="210" t="str">
        <f t="shared" si="32"/>
        <v>08/09FEIJÃO (2ª SAFRA)</v>
      </c>
      <c r="J650" s="211" t="b">
        <f>FALSE</f>
        <v>0</v>
      </c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</row>
    <row r="651" spans="1:64" ht="14.65" hidden="1" customHeight="1">
      <c r="A651" s="209" t="s">
        <v>181</v>
      </c>
      <c r="B651" s="209" t="s">
        <v>98</v>
      </c>
      <c r="C651" s="209" t="s">
        <v>152</v>
      </c>
      <c r="D651" s="202">
        <v>112</v>
      </c>
      <c r="E651" s="202">
        <v>0</v>
      </c>
      <c r="F651" s="202">
        <v>67.2</v>
      </c>
      <c r="G651" s="202">
        <f t="shared" si="30"/>
        <v>600</v>
      </c>
      <c r="H651" s="210" t="str">
        <f t="shared" si="31"/>
        <v>08/09FEIJÃO (2ª SAFRA)PARANAGUÁ (f)</v>
      </c>
      <c r="I651" s="210" t="str">
        <f t="shared" si="32"/>
        <v>08/09FEIJÃO (2ª SAFRA)</v>
      </c>
      <c r="J651" s="211" t="b">
        <f>FALSE</f>
        <v>0</v>
      </c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</row>
    <row r="652" spans="1:64" ht="14.65" hidden="1" customHeight="1">
      <c r="A652" s="209" t="s">
        <v>181</v>
      </c>
      <c r="B652" s="209" t="s">
        <v>98</v>
      </c>
      <c r="C652" s="209" t="s">
        <v>155</v>
      </c>
      <c r="D652" s="202">
        <v>35650</v>
      </c>
      <c r="E652" s="202">
        <v>0</v>
      </c>
      <c r="F652" s="202">
        <v>49535</v>
      </c>
      <c r="G652" s="202">
        <f t="shared" si="30"/>
        <v>1389.4810659186537</v>
      </c>
      <c r="H652" s="210" t="str">
        <f t="shared" si="31"/>
        <v>08/09FEIJÃO (2ª SAFRA)PATO BRANCO (e)</v>
      </c>
      <c r="I652" s="210" t="str">
        <f t="shared" si="32"/>
        <v>08/09FEIJÃO (2ª SAFRA)</v>
      </c>
      <c r="J652" s="211" t="b">
        <f>FALSE</f>
        <v>0</v>
      </c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</row>
    <row r="653" spans="1:64" ht="14.65" hidden="1" customHeight="1">
      <c r="A653" s="209" t="s">
        <v>181</v>
      </c>
      <c r="B653" s="209" t="s">
        <v>98</v>
      </c>
      <c r="C653" s="209" t="s">
        <v>157</v>
      </c>
      <c r="D653" s="202">
        <v>60400</v>
      </c>
      <c r="E653" s="202">
        <v>0</v>
      </c>
      <c r="F653" s="202">
        <v>104559</v>
      </c>
      <c r="G653" s="202">
        <f t="shared" si="30"/>
        <v>1731.1092715231789</v>
      </c>
      <c r="H653" s="210" t="str">
        <f t="shared" si="31"/>
        <v>08/09FEIJÃO (2ª SAFRA)PONTA GROSSA (f)</v>
      </c>
      <c r="I653" s="210" t="str">
        <f t="shared" si="32"/>
        <v>08/09FEIJÃO (2ª SAFRA)</v>
      </c>
      <c r="J653" s="211" t="b">
        <f>FALSE</f>
        <v>0</v>
      </c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</row>
    <row r="654" spans="1:64" ht="14.65" hidden="1" customHeight="1">
      <c r="A654" s="209" t="s">
        <v>181</v>
      </c>
      <c r="B654" s="209" t="s">
        <v>98</v>
      </c>
      <c r="C654" s="209" t="s">
        <v>158</v>
      </c>
      <c r="D654" s="202">
        <v>4035</v>
      </c>
      <c r="E654" s="202">
        <v>65</v>
      </c>
      <c r="F654" s="202">
        <v>4839.8</v>
      </c>
      <c r="G654" s="202">
        <f t="shared" si="30"/>
        <v>1219.0931989924434</v>
      </c>
      <c r="H654" s="210" t="str">
        <f t="shared" si="31"/>
        <v>08/09FEIJÃO (2ª SAFRA)TOLEDO (d)</v>
      </c>
      <c r="I654" s="210" t="str">
        <f t="shared" si="32"/>
        <v>08/09FEIJÃO (2ª SAFRA)</v>
      </c>
      <c r="J654" s="211" t="b">
        <f>FALSE</f>
        <v>0</v>
      </c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</row>
    <row r="655" spans="1:64" ht="14.65" hidden="1" customHeight="1">
      <c r="A655" s="209" t="s">
        <v>181</v>
      </c>
      <c r="B655" s="209" t="s">
        <v>98</v>
      </c>
      <c r="C655" s="209" t="s">
        <v>159</v>
      </c>
      <c r="D655" s="202">
        <v>30</v>
      </c>
      <c r="E655" s="202">
        <v>0</v>
      </c>
      <c r="F655" s="202">
        <v>24</v>
      </c>
      <c r="G655" s="202">
        <f t="shared" si="30"/>
        <v>800</v>
      </c>
      <c r="H655" s="210" t="str">
        <f t="shared" si="31"/>
        <v>08/09FEIJÃO (2ª SAFRA)UMUARAMA (b)</v>
      </c>
      <c r="I655" s="210" t="str">
        <f t="shared" si="32"/>
        <v>08/09FEIJÃO (2ª SAFRA)</v>
      </c>
      <c r="J655" s="211" t="b">
        <f>FALSE</f>
        <v>0</v>
      </c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</row>
    <row r="656" spans="1:64" ht="14.65" hidden="1" customHeight="1">
      <c r="A656" s="209" t="s">
        <v>181</v>
      </c>
      <c r="B656" s="209" t="s">
        <v>98</v>
      </c>
      <c r="C656" s="209" t="s">
        <v>160</v>
      </c>
      <c r="D656" s="202">
        <v>11200</v>
      </c>
      <c r="E656" s="202">
        <v>0</v>
      </c>
      <c r="F656" s="202">
        <v>15685</v>
      </c>
      <c r="G656" s="202">
        <f t="shared" si="30"/>
        <v>1400.4464285714287</v>
      </c>
      <c r="H656" s="210" t="str">
        <f t="shared" si="31"/>
        <v>08/09FEIJÃO (2ª SAFRA)UNIÃO DA VITÓRIA (f)</v>
      </c>
      <c r="I656" s="210" t="str">
        <f t="shared" si="32"/>
        <v>08/09FEIJÃO (2ª SAFRA)</v>
      </c>
      <c r="J656" s="211" t="b">
        <f>FALSE</f>
        <v>0</v>
      </c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</row>
    <row r="657" spans="1:64" ht="14.65" hidden="1" customHeight="1">
      <c r="A657" s="209" t="s">
        <v>181</v>
      </c>
      <c r="B657" s="209" t="s">
        <v>99</v>
      </c>
      <c r="C657" s="209" t="s">
        <v>132</v>
      </c>
      <c r="D657" s="202">
        <v>1000</v>
      </c>
      <c r="E657" s="202">
        <v>300</v>
      </c>
      <c r="F657" s="202">
        <v>364.08</v>
      </c>
      <c r="G657" s="202">
        <f t="shared" si="30"/>
        <v>520.11428571428564</v>
      </c>
      <c r="H657" s="210" t="str">
        <f t="shared" si="31"/>
        <v>08/09FEIJÃO (3ª SAFRA)CORNÉLIO PROCÓPIO (c)</v>
      </c>
      <c r="I657" s="210" t="str">
        <f t="shared" si="32"/>
        <v>08/09FEIJÃO (3ª SAFRA)</v>
      </c>
      <c r="J657" s="211" t="b">
        <f>FALSE</f>
        <v>0</v>
      </c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</row>
    <row r="658" spans="1:64" ht="14.65" hidden="1" customHeight="1">
      <c r="A658" s="209" t="s">
        <v>181</v>
      </c>
      <c r="B658" s="209" t="s">
        <v>99</v>
      </c>
      <c r="C658" s="209" t="s">
        <v>144</v>
      </c>
      <c r="D658" s="202">
        <v>2778</v>
      </c>
      <c r="E658" s="202">
        <v>310</v>
      </c>
      <c r="F658" s="202">
        <v>2414.1999999999998</v>
      </c>
      <c r="G658" s="202">
        <f t="shared" si="30"/>
        <v>978.20097244732574</v>
      </c>
      <c r="H658" s="210" t="str">
        <f t="shared" si="31"/>
        <v>08/09FEIJÃO (3ª SAFRA)JACAREZINHO (c)</v>
      </c>
      <c r="I658" s="210" t="str">
        <f t="shared" si="32"/>
        <v>08/09FEIJÃO (3ª SAFRA)</v>
      </c>
      <c r="J658" s="211" t="b">
        <f>FALSE</f>
        <v>0</v>
      </c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</row>
    <row r="659" spans="1:64" ht="14.65" hidden="1" customHeight="1">
      <c r="A659" s="209" t="s">
        <v>181</v>
      </c>
      <c r="B659" s="209" t="s">
        <v>99</v>
      </c>
      <c r="C659" s="209" t="s">
        <v>148</v>
      </c>
      <c r="D659" s="202">
        <v>2159</v>
      </c>
      <c r="E659" s="202">
        <v>620</v>
      </c>
      <c r="F659" s="202">
        <v>1289.02</v>
      </c>
      <c r="G659" s="202">
        <f t="shared" si="30"/>
        <v>837.56985055230666</v>
      </c>
      <c r="H659" s="210" t="str">
        <f t="shared" si="31"/>
        <v>08/09FEIJÃO (3ª SAFRA)LONDRINA (c)</v>
      </c>
      <c r="I659" s="210" t="str">
        <f t="shared" si="32"/>
        <v>08/09FEIJÃO (3ª SAFRA)</v>
      </c>
      <c r="J659" s="211" t="b">
        <f>FALSE</f>
        <v>0</v>
      </c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</row>
    <row r="660" spans="1:64" ht="14.65" hidden="1" customHeight="1">
      <c r="A660" s="209" t="s">
        <v>181</v>
      </c>
      <c r="B660" s="209" t="s">
        <v>99</v>
      </c>
      <c r="C660" s="209" t="s">
        <v>150</v>
      </c>
      <c r="D660" s="202">
        <v>472</v>
      </c>
      <c r="E660" s="202">
        <v>50</v>
      </c>
      <c r="F660" s="202">
        <v>380.2</v>
      </c>
      <c r="G660" s="202">
        <f t="shared" si="30"/>
        <v>900.9478672985781</v>
      </c>
      <c r="H660" s="210" t="str">
        <f t="shared" si="31"/>
        <v>08/09FEIJÃO (3ª SAFRA)MARINGÁ (c)</v>
      </c>
      <c r="I660" s="210" t="str">
        <f t="shared" si="32"/>
        <v>08/09FEIJÃO (3ª SAFRA)</v>
      </c>
      <c r="J660" s="211" t="b">
        <f>FALSE</f>
        <v>0</v>
      </c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</row>
    <row r="661" spans="1:64" ht="14.65" hidden="1" customHeight="1">
      <c r="A661" s="209" t="s">
        <v>181</v>
      </c>
      <c r="B661" s="209" t="s">
        <v>99</v>
      </c>
      <c r="C661" s="209" t="s">
        <v>154</v>
      </c>
      <c r="D661" s="202">
        <v>921</v>
      </c>
      <c r="E661" s="202">
        <v>80</v>
      </c>
      <c r="F661" s="202">
        <v>611.20000000000005</v>
      </c>
      <c r="G661" s="202">
        <f t="shared" si="30"/>
        <v>726.75386444708693</v>
      </c>
      <c r="H661" s="210" t="str">
        <f t="shared" si="31"/>
        <v>08/09FEIJÃO (3ª SAFRA)PARANAVAÍ (b)</v>
      </c>
      <c r="I661" s="210" t="str">
        <f t="shared" si="32"/>
        <v>08/09FEIJÃO (3ª SAFRA)</v>
      </c>
      <c r="J661" s="211" t="b">
        <f>FALSE</f>
        <v>0</v>
      </c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</row>
    <row r="662" spans="1:64" ht="14.65" hidden="1" customHeight="1">
      <c r="A662" s="209" t="s">
        <v>181</v>
      </c>
      <c r="B662" s="209" t="s">
        <v>99</v>
      </c>
      <c r="C662" s="209" t="s">
        <v>159</v>
      </c>
      <c r="D662" s="202">
        <v>964</v>
      </c>
      <c r="E662" s="202">
        <v>250</v>
      </c>
      <c r="F662" s="202">
        <v>335</v>
      </c>
      <c r="G662" s="202">
        <f t="shared" si="30"/>
        <v>469.18767507002804</v>
      </c>
      <c r="H662" s="210" t="str">
        <f t="shared" si="31"/>
        <v>08/09FEIJÃO (3ª SAFRA)UMUARAMA (b)</v>
      </c>
      <c r="I662" s="210" t="str">
        <f t="shared" si="32"/>
        <v>08/09FEIJÃO (3ª SAFRA)</v>
      </c>
      <c r="J662" s="211" t="b">
        <f>FALSE</f>
        <v>0</v>
      </c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</row>
    <row r="663" spans="1:64" ht="14.65" hidden="1" customHeight="1">
      <c r="A663" s="209" t="s">
        <v>181</v>
      </c>
      <c r="B663" s="209" t="s">
        <v>295</v>
      </c>
      <c r="C663" s="209" t="s">
        <v>126</v>
      </c>
      <c r="D663" s="202">
        <v>308</v>
      </c>
      <c r="E663" s="202">
        <v>0</v>
      </c>
      <c r="F663" s="202">
        <v>665.04</v>
      </c>
      <c r="G663" s="202">
        <f t="shared" si="30"/>
        <v>2159.2207792207791</v>
      </c>
      <c r="H663" s="210" t="str">
        <f t="shared" si="31"/>
        <v>08/09TABACOAPUCARANA (c)</v>
      </c>
      <c r="I663" s="210" t="str">
        <f t="shared" si="32"/>
        <v>08/09TABACO</v>
      </c>
      <c r="J663" s="211" t="b">
        <f>FALSE</f>
        <v>0</v>
      </c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</row>
    <row r="664" spans="1:64" ht="14.65" hidden="1" customHeight="1">
      <c r="A664" s="209" t="s">
        <v>181</v>
      </c>
      <c r="B664" s="209" t="s">
        <v>295</v>
      </c>
      <c r="C664" s="209" t="s">
        <v>128</v>
      </c>
      <c r="D664" s="202">
        <v>274</v>
      </c>
      <c r="E664" s="202">
        <v>0</v>
      </c>
      <c r="F664" s="202">
        <v>525.20000000000005</v>
      </c>
      <c r="G664" s="202">
        <f t="shared" si="30"/>
        <v>1916.7883211678834</v>
      </c>
      <c r="H664" s="210" t="str">
        <f t="shared" si="31"/>
        <v>08/09TABACOCAMPO MOURÃO (a)</v>
      </c>
      <c r="I664" s="210" t="str">
        <f t="shared" si="32"/>
        <v>08/09TABACO</v>
      </c>
      <c r="J664" s="211" t="b">
        <f>FALSE</f>
        <v>0</v>
      </c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</row>
    <row r="665" spans="1:64" ht="14.65" hidden="1" customHeight="1">
      <c r="A665" s="209" t="s">
        <v>181</v>
      </c>
      <c r="B665" s="209" t="s">
        <v>295</v>
      </c>
      <c r="C665" s="209" t="s">
        <v>130</v>
      </c>
      <c r="D665" s="202">
        <v>4356.0600000000004</v>
      </c>
      <c r="E665" s="202">
        <v>0</v>
      </c>
      <c r="F665" s="202">
        <v>7671.74</v>
      </c>
      <c r="G665" s="202">
        <f t="shared" si="30"/>
        <v>1761.1649059012041</v>
      </c>
      <c r="H665" s="210" t="str">
        <f t="shared" si="31"/>
        <v>08/09TABACOCASCAVEL (d)</v>
      </c>
      <c r="I665" s="210" t="str">
        <f t="shared" si="32"/>
        <v>08/09TABACO</v>
      </c>
      <c r="J665" s="211" t="b">
        <f>FALSE</f>
        <v>0</v>
      </c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</row>
    <row r="666" spans="1:64" ht="14.65" hidden="1" customHeight="1">
      <c r="A666" s="209" t="s">
        <v>181</v>
      </c>
      <c r="B666" s="209" t="s">
        <v>295</v>
      </c>
      <c r="C666" s="209" t="s">
        <v>134</v>
      </c>
      <c r="D666" s="202">
        <v>10985</v>
      </c>
      <c r="E666" s="202">
        <v>0</v>
      </c>
      <c r="F666" s="202">
        <v>23896.400000000001</v>
      </c>
      <c r="G666" s="202">
        <f t="shared" si="30"/>
        <v>2175.3664087391899</v>
      </c>
      <c r="H666" s="210" t="str">
        <f t="shared" si="31"/>
        <v>08/09TABACOCURITIBA (f)</v>
      </c>
      <c r="I666" s="210" t="str">
        <f t="shared" si="32"/>
        <v>08/09TABACO</v>
      </c>
      <c r="J666" s="211" t="b">
        <f>FALSE</f>
        <v>0</v>
      </c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</row>
    <row r="667" spans="1:64" ht="14.65" hidden="1" customHeight="1">
      <c r="A667" s="209" t="s">
        <v>181</v>
      </c>
      <c r="B667" s="209" t="s">
        <v>295</v>
      </c>
      <c r="C667" s="209" t="s">
        <v>136</v>
      </c>
      <c r="D667" s="202">
        <v>8020</v>
      </c>
      <c r="E667" s="202">
        <v>0</v>
      </c>
      <c r="F667" s="202">
        <v>14215</v>
      </c>
      <c r="G667" s="202">
        <f t="shared" si="30"/>
        <v>1772.4438902743143</v>
      </c>
      <c r="H667" s="210" t="str">
        <f t="shared" si="31"/>
        <v>08/09TABACOFRANCISCO BELTRÃO (e)</v>
      </c>
      <c r="I667" s="210" t="str">
        <f t="shared" si="32"/>
        <v>08/09TABACO</v>
      </c>
      <c r="J667" s="211" t="b">
        <f>FALSE</f>
        <v>0</v>
      </c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</row>
    <row r="668" spans="1:64" ht="14.65" hidden="1" customHeight="1">
      <c r="A668" s="209" t="s">
        <v>181</v>
      </c>
      <c r="B668" s="209" t="s">
        <v>295</v>
      </c>
      <c r="C668" s="209" t="s">
        <v>138</v>
      </c>
      <c r="D668" s="202">
        <v>5125</v>
      </c>
      <c r="E668" s="202">
        <v>0</v>
      </c>
      <c r="F668" s="202">
        <v>11165</v>
      </c>
      <c r="G668" s="202">
        <f t="shared" si="30"/>
        <v>2178.5365853658536</v>
      </c>
      <c r="H668" s="210" t="str">
        <f t="shared" si="31"/>
        <v>08/09TABACOGUARAPUAVA (f)</v>
      </c>
      <c r="I668" s="210" t="str">
        <f t="shared" si="32"/>
        <v>08/09TABACO</v>
      </c>
      <c r="J668" s="211" t="b">
        <f>FALSE</f>
        <v>0</v>
      </c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</row>
    <row r="669" spans="1:64" ht="14.65" hidden="1" customHeight="1">
      <c r="A669" s="209" t="s">
        <v>181</v>
      </c>
      <c r="B669" s="209" t="s">
        <v>295</v>
      </c>
      <c r="C669" s="209" t="s">
        <v>140</v>
      </c>
      <c r="D669" s="202">
        <v>19822</v>
      </c>
      <c r="E669" s="202">
        <v>28</v>
      </c>
      <c r="F669" s="202">
        <v>38396.129999999997</v>
      </c>
      <c r="G669" s="202">
        <f t="shared" si="30"/>
        <v>1939.7862988784477</v>
      </c>
      <c r="H669" s="210" t="str">
        <f t="shared" si="31"/>
        <v>08/09TABACOIRATI (f)</v>
      </c>
      <c r="I669" s="210" t="str">
        <f t="shared" si="32"/>
        <v>08/09TABACO</v>
      </c>
      <c r="J669" s="211" t="b">
        <f>FALSE</f>
        <v>0</v>
      </c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</row>
    <row r="670" spans="1:64" ht="14.65" hidden="1" customHeight="1">
      <c r="A670" s="209" t="s">
        <v>181</v>
      </c>
      <c r="B670" s="209" t="s">
        <v>295</v>
      </c>
      <c r="C670" s="209" t="s">
        <v>142</v>
      </c>
      <c r="D670" s="202">
        <v>1871</v>
      </c>
      <c r="E670" s="202">
        <v>0</v>
      </c>
      <c r="F670" s="202">
        <v>3544.4</v>
      </c>
      <c r="G670" s="202">
        <f t="shared" si="30"/>
        <v>1894.3880277926244</v>
      </c>
      <c r="H670" s="210" t="str">
        <f t="shared" si="31"/>
        <v>08/09TABACOIVAIPORÃ (c)</v>
      </c>
      <c r="I670" s="210" t="str">
        <f t="shared" si="32"/>
        <v>08/09TABACO</v>
      </c>
      <c r="J670" s="211" t="b">
        <f>FALSE</f>
        <v>0</v>
      </c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</row>
    <row r="671" spans="1:64" ht="14.65" hidden="1" customHeight="1">
      <c r="A671" s="209" t="s">
        <v>181</v>
      </c>
      <c r="B671" s="209" t="s">
        <v>295</v>
      </c>
      <c r="C671" s="209" t="s">
        <v>146</v>
      </c>
      <c r="D671" s="202">
        <v>2420</v>
      </c>
      <c r="E671" s="202">
        <v>0</v>
      </c>
      <c r="F671" s="202">
        <v>4373.3500000000004</v>
      </c>
      <c r="G671" s="202">
        <f t="shared" si="30"/>
        <v>1807.1694214876036</v>
      </c>
      <c r="H671" s="210" t="str">
        <f t="shared" si="31"/>
        <v>08/09TABACOLARANJEIRAS DO SUL (f)</v>
      </c>
      <c r="I671" s="210" t="str">
        <f t="shared" si="32"/>
        <v>08/09TABACO</v>
      </c>
      <c r="J671" s="211" t="b">
        <f>FALSE</f>
        <v>0</v>
      </c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</row>
    <row r="672" spans="1:64" ht="14.65" hidden="1" customHeight="1">
      <c r="A672" s="209" t="s">
        <v>181</v>
      </c>
      <c r="B672" s="209" t="s">
        <v>295</v>
      </c>
      <c r="C672" s="209" t="s">
        <v>155</v>
      </c>
      <c r="D672" s="202">
        <v>482</v>
      </c>
      <c r="E672" s="202">
        <v>0</v>
      </c>
      <c r="F672" s="202">
        <v>849</v>
      </c>
      <c r="G672" s="202">
        <f t="shared" si="30"/>
        <v>1761.4107883817428</v>
      </c>
      <c r="H672" s="210" t="str">
        <f t="shared" si="31"/>
        <v>08/09TABACOPATO BRANCO (e)</v>
      </c>
      <c r="I672" s="210" t="str">
        <f t="shared" si="32"/>
        <v>08/09TABACO</v>
      </c>
      <c r="J672" s="211" t="b">
        <f>FALSE</f>
        <v>0</v>
      </c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</row>
    <row r="673" spans="1:64" ht="14.65" hidden="1" customHeight="1">
      <c r="A673" s="209" t="s">
        <v>181</v>
      </c>
      <c r="B673" s="209" t="s">
        <v>295</v>
      </c>
      <c r="C673" s="209" t="s">
        <v>157</v>
      </c>
      <c r="D673" s="202">
        <v>13384</v>
      </c>
      <c r="E673" s="202">
        <v>0</v>
      </c>
      <c r="F673" s="202">
        <v>28850</v>
      </c>
      <c r="G673" s="202">
        <f t="shared" si="30"/>
        <v>2155.5588762701732</v>
      </c>
      <c r="H673" s="210" t="str">
        <f t="shared" si="31"/>
        <v>08/09TABACOPONTA GROSSA (f)</v>
      </c>
      <c r="I673" s="210" t="str">
        <f t="shared" si="32"/>
        <v>08/09TABACO</v>
      </c>
      <c r="J673" s="211" t="b">
        <f>FALSE</f>
        <v>0</v>
      </c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</row>
    <row r="674" spans="1:64" ht="14.65" hidden="1" customHeight="1">
      <c r="A674" s="209" t="s">
        <v>181</v>
      </c>
      <c r="B674" s="209" t="s">
        <v>295</v>
      </c>
      <c r="C674" s="209" t="s">
        <v>158</v>
      </c>
      <c r="D674" s="202">
        <v>1887.01</v>
      </c>
      <c r="E674" s="202">
        <v>0</v>
      </c>
      <c r="F674" s="202">
        <v>3512.84</v>
      </c>
      <c r="G674" s="202">
        <f t="shared" si="30"/>
        <v>1861.5905586085926</v>
      </c>
      <c r="H674" s="210" t="str">
        <f t="shared" si="31"/>
        <v>08/09TABACOTOLEDO (d)</v>
      </c>
      <c r="I674" s="210" t="str">
        <f t="shared" si="32"/>
        <v>08/09TABACO</v>
      </c>
      <c r="J674" s="211" t="b">
        <f>FALSE</f>
        <v>0</v>
      </c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</row>
    <row r="675" spans="1:64" ht="14.65" hidden="1" customHeight="1">
      <c r="A675" s="209" t="s">
        <v>181</v>
      </c>
      <c r="B675" s="209" t="s">
        <v>295</v>
      </c>
      <c r="C675" s="209" t="s">
        <v>159</v>
      </c>
      <c r="D675" s="202">
        <v>160.9</v>
      </c>
      <c r="E675" s="202">
        <v>0</v>
      </c>
      <c r="F675" s="202">
        <v>328.16</v>
      </c>
      <c r="G675" s="202">
        <f t="shared" si="30"/>
        <v>2039.5276569297703</v>
      </c>
      <c r="H675" s="210" t="str">
        <f t="shared" si="31"/>
        <v>08/09TABACOUMUARAMA (b)</v>
      </c>
      <c r="I675" s="210" t="str">
        <f t="shared" si="32"/>
        <v>08/09TABACO</v>
      </c>
      <c r="J675" s="211" t="b">
        <f>FALSE</f>
        <v>0</v>
      </c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</row>
    <row r="676" spans="1:64" ht="14.65" hidden="1" customHeight="1">
      <c r="A676" s="209" t="s">
        <v>181</v>
      </c>
      <c r="B676" s="209" t="s">
        <v>295</v>
      </c>
      <c r="C676" s="209" t="s">
        <v>160</v>
      </c>
      <c r="D676" s="202">
        <v>6707</v>
      </c>
      <c r="E676" s="202">
        <v>0</v>
      </c>
      <c r="F676" s="202">
        <v>13070.7</v>
      </c>
      <c r="G676" s="202">
        <f t="shared" si="30"/>
        <v>1948.8146712390042</v>
      </c>
      <c r="H676" s="210" t="str">
        <f t="shared" si="31"/>
        <v>08/09TABACOUNIÃO DA VITÓRIA (f)</v>
      </c>
      <c r="I676" s="210" t="str">
        <f t="shared" si="32"/>
        <v>08/09TABACO</v>
      </c>
      <c r="J676" s="211" t="b">
        <f>FALSE</f>
        <v>0</v>
      </c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</row>
    <row r="677" spans="1:64" ht="14.65" hidden="1" customHeight="1">
      <c r="A677" s="209" t="s">
        <v>181</v>
      </c>
      <c r="B677" s="209" t="s">
        <v>161</v>
      </c>
      <c r="C677" s="209" t="s">
        <v>138</v>
      </c>
      <c r="D677" s="202">
        <v>25</v>
      </c>
      <c r="E677" s="202">
        <v>0</v>
      </c>
      <c r="F677" s="202">
        <v>53</v>
      </c>
      <c r="G677" s="202">
        <f t="shared" si="30"/>
        <v>2120</v>
      </c>
      <c r="H677" s="210" t="str">
        <f t="shared" si="31"/>
        <v>08/09GIRASSOL (1ª SAFRA)GUARAPUAVA (f)</v>
      </c>
      <c r="I677" s="210" t="str">
        <f t="shared" si="32"/>
        <v>08/09GIRASSOL (1ª SAFRA)</v>
      </c>
      <c r="J677" s="211" t="b">
        <f>FALSE</f>
        <v>0</v>
      </c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</row>
    <row r="678" spans="1:64" ht="14.65" hidden="1" customHeight="1">
      <c r="A678" s="209" t="s">
        <v>181</v>
      </c>
      <c r="B678" s="209" t="s">
        <v>161</v>
      </c>
      <c r="C678" s="209" t="s">
        <v>140</v>
      </c>
      <c r="D678" s="202">
        <v>4</v>
      </c>
      <c r="E678" s="202">
        <v>0</v>
      </c>
      <c r="F678" s="202">
        <v>8.4</v>
      </c>
      <c r="G678" s="202">
        <f t="shared" si="30"/>
        <v>2100</v>
      </c>
      <c r="H678" s="210" t="str">
        <f t="shared" si="31"/>
        <v>08/09GIRASSOL (1ª SAFRA)IRATI (f)</v>
      </c>
      <c r="I678" s="210" t="str">
        <f t="shared" si="32"/>
        <v>08/09GIRASSOL (1ª SAFRA)</v>
      </c>
      <c r="J678" s="211" t="b">
        <f>FALSE</f>
        <v>0</v>
      </c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</row>
    <row r="679" spans="1:64" ht="14.65" hidden="1" customHeight="1">
      <c r="A679" s="209" t="s">
        <v>181</v>
      </c>
      <c r="B679" s="209" t="s">
        <v>161</v>
      </c>
      <c r="C679" s="209" t="s">
        <v>157</v>
      </c>
      <c r="D679" s="202">
        <v>240</v>
      </c>
      <c r="E679" s="202">
        <v>0</v>
      </c>
      <c r="F679" s="202">
        <v>453</v>
      </c>
      <c r="G679" s="202">
        <f t="shared" si="30"/>
        <v>1887.5</v>
      </c>
      <c r="H679" s="210" t="str">
        <f t="shared" si="31"/>
        <v>08/09GIRASSOL (1ª SAFRA)PONTA GROSSA (f)</v>
      </c>
      <c r="I679" s="210" t="str">
        <f t="shared" si="32"/>
        <v>08/09GIRASSOL (1ª SAFRA)</v>
      </c>
      <c r="J679" s="211" t="b">
        <f>FALSE</f>
        <v>0</v>
      </c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</row>
    <row r="680" spans="1:64" ht="14.65" hidden="1" customHeight="1">
      <c r="A680" s="209" t="s">
        <v>181</v>
      </c>
      <c r="B680" s="209" t="s">
        <v>163</v>
      </c>
      <c r="C680" s="209" t="s">
        <v>126</v>
      </c>
      <c r="D680" s="202">
        <v>89</v>
      </c>
      <c r="E680" s="202">
        <v>0</v>
      </c>
      <c r="F680" s="202">
        <v>79.599999999999994</v>
      </c>
      <c r="G680" s="202">
        <f t="shared" si="30"/>
        <v>894.38202247190998</v>
      </c>
      <c r="H680" s="210" t="str">
        <f t="shared" si="31"/>
        <v>08/09GIRASSOL (2ª SAFRA)APUCARANA (c)</v>
      </c>
      <c r="I680" s="210" t="str">
        <f t="shared" si="32"/>
        <v>08/09GIRASSOL (2ª SAFRA)</v>
      </c>
      <c r="J680" s="211" t="b">
        <f>FALSE</f>
        <v>0</v>
      </c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</row>
    <row r="681" spans="1:64" ht="14.65" hidden="1" customHeight="1">
      <c r="A681" s="209" t="s">
        <v>181</v>
      </c>
      <c r="B681" s="209" t="s">
        <v>163</v>
      </c>
      <c r="C681" s="209" t="s">
        <v>130</v>
      </c>
      <c r="D681" s="202">
        <v>1046</v>
      </c>
      <c r="E681" s="202">
        <v>583</v>
      </c>
      <c r="F681" s="202">
        <v>348.43</v>
      </c>
      <c r="G681" s="202">
        <f t="shared" si="30"/>
        <v>752.54859611231109</v>
      </c>
      <c r="H681" s="210" t="str">
        <f t="shared" si="31"/>
        <v>08/09GIRASSOL (2ª SAFRA)CASCAVEL (d)</v>
      </c>
      <c r="I681" s="210" t="str">
        <f t="shared" si="32"/>
        <v>08/09GIRASSOL (2ª SAFRA)</v>
      </c>
      <c r="J681" s="211" t="b">
        <f>FALSE</f>
        <v>0</v>
      </c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</row>
    <row r="682" spans="1:64" ht="14.65" hidden="1" customHeight="1">
      <c r="A682" s="209" t="s">
        <v>181</v>
      </c>
      <c r="B682" s="209" t="s">
        <v>163</v>
      </c>
      <c r="C682" s="209" t="s">
        <v>154</v>
      </c>
      <c r="D682" s="202">
        <v>36</v>
      </c>
      <c r="E682" s="202">
        <v>0</v>
      </c>
      <c r="F682" s="202">
        <v>33.29</v>
      </c>
      <c r="G682" s="202">
        <f t="shared" si="30"/>
        <v>924.72222222222217</v>
      </c>
      <c r="H682" s="210" t="str">
        <f t="shared" si="31"/>
        <v>08/09GIRASSOL (2ª SAFRA)PARANAVAÍ (b)</v>
      </c>
      <c r="I682" s="210" t="str">
        <f t="shared" si="32"/>
        <v>08/09GIRASSOL (2ª SAFRA)</v>
      </c>
      <c r="J682" s="211" t="b">
        <f>FALSE</f>
        <v>0</v>
      </c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</row>
    <row r="683" spans="1:64" ht="14.65" hidden="1" customHeight="1">
      <c r="A683" s="209" t="s">
        <v>181</v>
      </c>
      <c r="B683" s="209" t="s">
        <v>163</v>
      </c>
      <c r="C683" s="209" t="s">
        <v>159</v>
      </c>
      <c r="D683" s="202">
        <v>240</v>
      </c>
      <c r="E683" s="202">
        <v>0</v>
      </c>
      <c r="F683" s="202">
        <v>156</v>
      </c>
      <c r="G683" s="202">
        <f t="shared" si="30"/>
        <v>650</v>
      </c>
      <c r="H683" s="210" t="str">
        <f t="shared" si="31"/>
        <v>08/09GIRASSOL (2ª SAFRA)UMUARAMA (b)</v>
      </c>
      <c r="I683" s="210" t="str">
        <f t="shared" si="32"/>
        <v>08/09GIRASSOL (2ª SAFRA)</v>
      </c>
      <c r="J683" s="211" t="b">
        <f>FALSE</f>
        <v>0</v>
      </c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</row>
    <row r="684" spans="1:64" ht="14.65" hidden="1" customHeight="1">
      <c r="A684" s="209" t="s">
        <v>181</v>
      </c>
      <c r="B684" s="209" t="s">
        <v>101</v>
      </c>
      <c r="C684" s="209" t="s">
        <v>130</v>
      </c>
      <c r="D684" s="202">
        <v>6</v>
      </c>
      <c r="E684" s="202">
        <v>0</v>
      </c>
      <c r="F684" s="202">
        <v>13.38</v>
      </c>
      <c r="G684" s="202">
        <f t="shared" si="30"/>
        <v>2230</v>
      </c>
      <c r="H684" s="210" t="str">
        <f t="shared" si="31"/>
        <v>08/09MAMONACASCAVEL (d)</v>
      </c>
      <c r="I684" s="210" t="str">
        <f t="shared" si="32"/>
        <v>08/09MAMONA</v>
      </c>
      <c r="J684" s="211" t="b">
        <f>FALSE</f>
        <v>0</v>
      </c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</row>
    <row r="685" spans="1:64" ht="14.65" hidden="1" customHeight="1">
      <c r="A685" s="209" t="s">
        <v>181</v>
      </c>
      <c r="B685" s="209" t="s">
        <v>101</v>
      </c>
      <c r="C685" s="209" t="s">
        <v>132</v>
      </c>
      <c r="D685" s="202">
        <v>20</v>
      </c>
      <c r="E685" s="202">
        <v>0</v>
      </c>
      <c r="F685" s="202">
        <v>31</v>
      </c>
      <c r="G685" s="202">
        <f t="shared" si="30"/>
        <v>1550</v>
      </c>
      <c r="H685" s="210" t="str">
        <f t="shared" si="31"/>
        <v>08/09MAMONACORNÉLIO PROCÓPIO (c)</v>
      </c>
      <c r="I685" s="210" t="str">
        <f t="shared" si="32"/>
        <v>08/09MAMONA</v>
      </c>
      <c r="J685" s="211" t="b">
        <f>FALSE</f>
        <v>0</v>
      </c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</row>
    <row r="686" spans="1:64" ht="14.65" hidden="1" customHeight="1">
      <c r="A686" s="209" t="s">
        <v>181</v>
      </c>
      <c r="B686" s="209" t="s">
        <v>101</v>
      </c>
      <c r="C686" s="209" t="s">
        <v>138</v>
      </c>
      <c r="D686" s="202">
        <v>15</v>
      </c>
      <c r="E686" s="202">
        <v>0</v>
      </c>
      <c r="F686" s="202">
        <v>10</v>
      </c>
      <c r="G686" s="202">
        <f t="shared" si="30"/>
        <v>666.66666666666663</v>
      </c>
      <c r="H686" s="210" t="str">
        <f t="shared" si="31"/>
        <v>08/09MAMONAGUARAPUAVA (f)</v>
      </c>
      <c r="I686" s="210" t="str">
        <f t="shared" si="32"/>
        <v>08/09MAMONA</v>
      </c>
      <c r="J686" s="211" t="b">
        <f>FALSE</f>
        <v>0</v>
      </c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</row>
    <row r="687" spans="1:64" ht="14.65" hidden="1" customHeight="1">
      <c r="A687" s="209" t="s">
        <v>181</v>
      </c>
      <c r="B687" s="209" t="s">
        <v>101</v>
      </c>
      <c r="C687" s="209" t="s">
        <v>144</v>
      </c>
      <c r="D687" s="202">
        <v>154</v>
      </c>
      <c r="E687" s="202">
        <v>0</v>
      </c>
      <c r="F687" s="202">
        <v>311.10000000000002</v>
      </c>
      <c r="G687" s="202">
        <f t="shared" si="30"/>
        <v>2020.1298701298701</v>
      </c>
      <c r="H687" s="210" t="str">
        <f t="shared" si="31"/>
        <v>08/09MAMONAJACAREZINHO (c)</v>
      </c>
      <c r="I687" s="210" t="str">
        <f t="shared" si="32"/>
        <v>08/09MAMONA</v>
      </c>
      <c r="J687" s="211" t="b">
        <f>FALSE</f>
        <v>0</v>
      </c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</row>
    <row r="688" spans="1:64" ht="14.65" hidden="1" customHeight="1">
      <c r="A688" s="209" t="s">
        <v>181</v>
      </c>
      <c r="B688" s="209" t="s">
        <v>101</v>
      </c>
      <c r="C688" s="209" t="s">
        <v>150</v>
      </c>
      <c r="D688" s="202">
        <v>77</v>
      </c>
      <c r="E688" s="202">
        <v>0</v>
      </c>
      <c r="F688" s="202">
        <v>175.02</v>
      </c>
      <c r="G688" s="202">
        <f t="shared" si="30"/>
        <v>2272.9870129870133</v>
      </c>
      <c r="H688" s="210" t="str">
        <f t="shared" si="31"/>
        <v>08/09MAMONAMARINGÁ (c)</v>
      </c>
      <c r="I688" s="210" t="str">
        <f t="shared" si="32"/>
        <v>08/09MAMONA</v>
      </c>
      <c r="J688" s="211" t="b">
        <f>FALSE</f>
        <v>0</v>
      </c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</row>
    <row r="689" spans="1:64" ht="14.65" hidden="1" customHeight="1">
      <c r="A689" s="209" t="s">
        <v>181</v>
      </c>
      <c r="B689" s="209" t="s">
        <v>101</v>
      </c>
      <c r="C689" s="209" t="s">
        <v>154</v>
      </c>
      <c r="D689" s="202">
        <v>561.84</v>
      </c>
      <c r="E689" s="202">
        <v>133</v>
      </c>
      <c r="F689" s="202">
        <v>948.64</v>
      </c>
      <c r="G689" s="202">
        <f t="shared" si="30"/>
        <v>2212.1070795634732</v>
      </c>
      <c r="H689" s="210" t="str">
        <f t="shared" si="31"/>
        <v>08/09MAMONAPARANAVAÍ (b)</v>
      </c>
      <c r="I689" s="210" t="str">
        <f t="shared" si="32"/>
        <v>08/09MAMONA</v>
      </c>
      <c r="J689" s="211" t="b">
        <f>FALSE</f>
        <v>0</v>
      </c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</row>
    <row r="690" spans="1:64" ht="14.65" hidden="1" customHeight="1">
      <c r="A690" s="209" t="s">
        <v>181</v>
      </c>
      <c r="B690" s="209" t="s">
        <v>102</v>
      </c>
      <c r="C690" s="209" t="s">
        <v>126</v>
      </c>
      <c r="D690" s="202">
        <v>184</v>
      </c>
      <c r="E690" s="202">
        <v>0</v>
      </c>
      <c r="F690" s="202">
        <v>2973</v>
      </c>
      <c r="G690" s="202">
        <f t="shared" si="30"/>
        <v>16157.608695652176</v>
      </c>
      <c r="H690" s="210" t="str">
        <f t="shared" si="31"/>
        <v>08/09MANDIOCAAPUCARANA (c)</v>
      </c>
      <c r="I690" s="210" t="str">
        <f t="shared" si="32"/>
        <v>08/09MANDIOCA</v>
      </c>
      <c r="J690" s="211" t="b">
        <f>FALSE</f>
        <v>0</v>
      </c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</row>
    <row r="691" spans="1:64" ht="14.65" hidden="1" customHeight="1">
      <c r="A691" s="209" t="s">
        <v>181</v>
      </c>
      <c r="B691" s="209" t="s">
        <v>102</v>
      </c>
      <c r="C691" s="209" t="s">
        <v>128</v>
      </c>
      <c r="D691" s="202">
        <v>13328</v>
      </c>
      <c r="E691" s="202">
        <v>840</v>
      </c>
      <c r="F691" s="202">
        <v>265246</v>
      </c>
      <c r="G691" s="202">
        <f t="shared" si="30"/>
        <v>21240.070467648944</v>
      </c>
      <c r="H691" s="210" t="str">
        <f t="shared" si="31"/>
        <v>08/09MANDIOCACAMPO MOURÃO (a)</v>
      </c>
      <c r="I691" s="210" t="str">
        <f t="shared" si="32"/>
        <v>08/09MANDIOCA</v>
      </c>
      <c r="J691" s="211" t="b">
        <f>FALSE</f>
        <v>0</v>
      </c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</row>
    <row r="692" spans="1:64" ht="14.65" hidden="1" customHeight="1">
      <c r="A692" s="209" t="s">
        <v>181</v>
      </c>
      <c r="B692" s="209" t="s">
        <v>102</v>
      </c>
      <c r="C692" s="209" t="s">
        <v>130</v>
      </c>
      <c r="D692" s="202">
        <v>12159</v>
      </c>
      <c r="E692" s="202">
        <v>0</v>
      </c>
      <c r="F692" s="202">
        <v>264623</v>
      </c>
      <c r="G692" s="202">
        <f t="shared" si="30"/>
        <v>21763.549634015955</v>
      </c>
      <c r="H692" s="210" t="str">
        <f t="shared" si="31"/>
        <v>08/09MANDIOCACASCAVEL (d)</v>
      </c>
      <c r="I692" s="210" t="str">
        <f t="shared" si="32"/>
        <v>08/09MANDIOCA</v>
      </c>
      <c r="J692" s="211" t="b">
        <f>FALSE</f>
        <v>0</v>
      </c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</row>
    <row r="693" spans="1:64" ht="14.65" hidden="1" customHeight="1">
      <c r="A693" s="209" t="s">
        <v>181</v>
      </c>
      <c r="B693" s="209" t="s">
        <v>102</v>
      </c>
      <c r="C693" s="209" t="s">
        <v>132</v>
      </c>
      <c r="D693" s="202">
        <v>810</v>
      </c>
      <c r="E693" s="202">
        <v>0</v>
      </c>
      <c r="F693" s="202">
        <v>16740</v>
      </c>
      <c r="G693" s="202">
        <f t="shared" si="30"/>
        <v>20666.666666666668</v>
      </c>
      <c r="H693" s="210" t="str">
        <f t="shared" si="31"/>
        <v>08/09MANDIOCACORNÉLIO PROCÓPIO (c)</v>
      </c>
      <c r="I693" s="210" t="str">
        <f t="shared" si="32"/>
        <v>08/09MANDIOCA</v>
      </c>
      <c r="J693" s="211" t="b">
        <f>FALSE</f>
        <v>0</v>
      </c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</row>
    <row r="694" spans="1:64" ht="14.65" hidden="1" customHeight="1">
      <c r="A694" s="209" t="s">
        <v>181</v>
      </c>
      <c r="B694" s="209" t="s">
        <v>102</v>
      </c>
      <c r="C694" s="209" t="s">
        <v>134</v>
      </c>
      <c r="D694" s="202">
        <v>4415</v>
      </c>
      <c r="E694" s="202">
        <v>0</v>
      </c>
      <c r="F694" s="202">
        <v>71209.2</v>
      </c>
      <c r="G694" s="202">
        <f t="shared" si="30"/>
        <v>16128.924122310305</v>
      </c>
      <c r="H694" s="210" t="str">
        <f t="shared" si="31"/>
        <v>08/09MANDIOCACURITIBA (f)</v>
      </c>
      <c r="I694" s="210" t="str">
        <f t="shared" si="32"/>
        <v>08/09MANDIOCA</v>
      </c>
      <c r="J694" s="211" t="b">
        <f>FALSE</f>
        <v>0</v>
      </c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</row>
    <row r="695" spans="1:64" ht="14.65" hidden="1" customHeight="1">
      <c r="A695" s="209" t="s">
        <v>181</v>
      </c>
      <c r="B695" s="209" t="s">
        <v>102</v>
      </c>
      <c r="C695" s="209" t="s">
        <v>136</v>
      </c>
      <c r="D695" s="202">
        <v>9660</v>
      </c>
      <c r="E695" s="202">
        <v>0</v>
      </c>
      <c r="F695" s="202">
        <v>219730</v>
      </c>
      <c r="G695" s="202">
        <f t="shared" si="30"/>
        <v>22746.376811594204</v>
      </c>
      <c r="H695" s="210" t="str">
        <f t="shared" si="31"/>
        <v>08/09MANDIOCAFRANCISCO BELTRÃO (e)</v>
      </c>
      <c r="I695" s="210" t="str">
        <f t="shared" si="32"/>
        <v>08/09MANDIOCA</v>
      </c>
      <c r="J695" s="211" t="b">
        <f>FALSE</f>
        <v>0</v>
      </c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</row>
    <row r="696" spans="1:64" ht="14.65" hidden="1" customHeight="1">
      <c r="A696" s="209" t="s">
        <v>181</v>
      </c>
      <c r="B696" s="209" t="s">
        <v>102</v>
      </c>
      <c r="C696" s="209" t="s">
        <v>138</v>
      </c>
      <c r="D696" s="202">
        <v>1480</v>
      </c>
      <c r="E696" s="202">
        <v>0</v>
      </c>
      <c r="F696" s="202">
        <v>30630</v>
      </c>
      <c r="G696" s="202">
        <f t="shared" si="30"/>
        <v>20695.945945945947</v>
      </c>
      <c r="H696" s="210" t="str">
        <f t="shared" si="31"/>
        <v>08/09MANDIOCAGUARAPUAVA (f)</v>
      </c>
      <c r="I696" s="210" t="str">
        <f t="shared" si="32"/>
        <v>08/09MANDIOCA</v>
      </c>
      <c r="J696" s="211" t="b">
        <f>FALSE</f>
        <v>0</v>
      </c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</row>
    <row r="697" spans="1:64" ht="14.65" hidden="1" customHeight="1">
      <c r="A697" s="209" t="s">
        <v>181</v>
      </c>
      <c r="B697" s="209" t="s">
        <v>102</v>
      </c>
      <c r="C697" s="209" t="s">
        <v>140</v>
      </c>
      <c r="D697" s="202">
        <v>915</v>
      </c>
      <c r="E697" s="202">
        <v>0</v>
      </c>
      <c r="F697" s="202">
        <v>16557.5</v>
      </c>
      <c r="G697" s="202">
        <f t="shared" si="30"/>
        <v>18095.628415300547</v>
      </c>
      <c r="H697" s="210" t="str">
        <f t="shared" si="31"/>
        <v>08/09MANDIOCAIRATI (f)</v>
      </c>
      <c r="I697" s="210" t="str">
        <f t="shared" si="32"/>
        <v>08/09MANDIOCA</v>
      </c>
      <c r="J697" s="211" t="b">
        <f>FALSE</f>
        <v>0</v>
      </c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</row>
    <row r="698" spans="1:64" ht="14.65" hidden="1" customHeight="1">
      <c r="A698" s="209" t="s">
        <v>181</v>
      </c>
      <c r="B698" s="209" t="s">
        <v>102</v>
      </c>
      <c r="C698" s="209" t="s">
        <v>142</v>
      </c>
      <c r="D698" s="202">
        <v>2300</v>
      </c>
      <c r="E698" s="202">
        <v>0</v>
      </c>
      <c r="F698" s="202">
        <v>50510</v>
      </c>
      <c r="G698" s="202">
        <f t="shared" si="30"/>
        <v>21960.869565217388</v>
      </c>
      <c r="H698" s="210" t="str">
        <f t="shared" si="31"/>
        <v>08/09MANDIOCAIVAIPORÃ (c)</v>
      </c>
      <c r="I698" s="210" t="str">
        <f t="shared" si="32"/>
        <v>08/09MANDIOCA</v>
      </c>
      <c r="J698" s="211" t="b">
        <f>FALSE</f>
        <v>0</v>
      </c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</row>
    <row r="699" spans="1:64" ht="14.65" hidden="1" customHeight="1">
      <c r="A699" s="209" t="s">
        <v>181</v>
      </c>
      <c r="B699" s="209" t="s">
        <v>102</v>
      </c>
      <c r="C699" s="209" t="s">
        <v>144</v>
      </c>
      <c r="D699" s="202">
        <v>1405</v>
      </c>
      <c r="E699" s="202">
        <v>0</v>
      </c>
      <c r="F699" s="202">
        <v>32800</v>
      </c>
      <c r="G699" s="202">
        <f t="shared" si="30"/>
        <v>23345.195729537365</v>
      </c>
      <c r="H699" s="210" t="str">
        <f t="shared" si="31"/>
        <v>08/09MANDIOCAJACAREZINHO (c)</v>
      </c>
      <c r="I699" s="210" t="str">
        <f t="shared" si="32"/>
        <v>08/09MANDIOCA</v>
      </c>
      <c r="J699" s="211" t="b">
        <f>FALSE</f>
        <v>0</v>
      </c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</row>
    <row r="700" spans="1:64" ht="14.65" hidden="1" customHeight="1">
      <c r="A700" s="209" t="s">
        <v>181</v>
      </c>
      <c r="B700" s="209" t="s">
        <v>102</v>
      </c>
      <c r="C700" s="209" t="s">
        <v>146</v>
      </c>
      <c r="D700" s="202">
        <v>955</v>
      </c>
      <c r="E700" s="202">
        <v>0</v>
      </c>
      <c r="F700" s="202">
        <v>17850</v>
      </c>
      <c r="G700" s="202">
        <f t="shared" si="30"/>
        <v>18691.099476439791</v>
      </c>
      <c r="H700" s="210" t="str">
        <f t="shared" si="31"/>
        <v>08/09MANDIOCALARANJEIRAS DO SUL (f)</v>
      </c>
      <c r="I700" s="210" t="str">
        <f t="shared" si="32"/>
        <v>08/09MANDIOCA</v>
      </c>
      <c r="J700" s="211" t="b">
        <f>FALSE</f>
        <v>0</v>
      </c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</row>
    <row r="701" spans="1:64" ht="14.65" hidden="1" customHeight="1">
      <c r="A701" s="209" t="s">
        <v>181</v>
      </c>
      <c r="B701" s="209" t="s">
        <v>102</v>
      </c>
      <c r="C701" s="209" t="s">
        <v>148</v>
      </c>
      <c r="D701" s="202">
        <v>716</v>
      </c>
      <c r="E701" s="202">
        <v>0</v>
      </c>
      <c r="F701" s="202">
        <v>12784</v>
      </c>
      <c r="G701" s="202">
        <f t="shared" si="30"/>
        <v>17854.748603351953</v>
      </c>
      <c r="H701" s="210" t="str">
        <f t="shared" si="31"/>
        <v>08/09MANDIOCALONDRINA (c)</v>
      </c>
      <c r="I701" s="210" t="str">
        <f t="shared" si="32"/>
        <v>08/09MANDIOCA</v>
      </c>
      <c r="J701" s="211" t="b">
        <f>FALSE</f>
        <v>0</v>
      </c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</row>
    <row r="702" spans="1:64" ht="14.65" hidden="1" customHeight="1">
      <c r="A702" s="209" t="s">
        <v>181</v>
      </c>
      <c r="B702" s="209" t="s">
        <v>102</v>
      </c>
      <c r="C702" s="209" t="s">
        <v>150</v>
      </c>
      <c r="D702" s="202">
        <v>6302.5</v>
      </c>
      <c r="E702" s="202">
        <v>0</v>
      </c>
      <c r="F702" s="202">
        <v>136607.5</v>
      </c>
      <c r="G702" s="202">
        <f t="shared" si="30"/>
        <v>21675.12891709639</v>
      </c>
      <c r="H702" s="210" t="str">
        <f t="shared" si="31"/>
        <v>08/09MANDIOCAMARINGÁ (c)</v>
      </c>
      <c r="I702" s="210" t="str">
        <f t="shared" si="32"/>
        <v>08/09MANDIOCA</v>
      </c>
      <c r="J702" s="211" t="b">
        <f>FALSE</f>
        <v>0</v>
      </c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</row>
    <row r="703" spans="1:64" ht="14.65" hidden="1" customHeight="1">
      <c r="A703" s="209" t="s">
        <v>181</v>
      </c>
      <c r="B703" s="209" t="s">
        <v>102</v>
      </c>
      <c r="C703" s="209" t="s">
        <v>152</v>
      </c>
      <c r="D703" s="202">
        <v>1220</v>
      </c>
      <c r="E703" s="202">
        <v>0</v>
      </c>
      <c r="F703" s="202">
        <v>20130.7</v>
      </c>
      <c r="G703" s="202">
        <f t="shared" si="30"/>
        <v>16500.573770491806</v>
      </c>
      <c r="H703" s="210" t="str">
        <f t="shared" si="31"/>
        <v>08/09MANDIOCAPARANAGUÁ (f)</v>
      </c>
      <c r="I703" s="210" t="str">
        <f t="shared" si="32"/>
        <v>08/09MANDIOCA</v>
      </c>
      <c r="J703" s="211" t="b">
        <f>FALSE</f>
        <v>0</v>
      </c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</row>
    <row r="704" spans="1:64" ht="14.65" hidden="1" customHeight="1">
      <c r="A704" s="209" t="s">
        <v>181</v>
      </c>
      <c r="B704" s="209" t="s">
        <v>102</v>
      </c>
      <c r="C704" s="209" t="s">
        <v>154</v>
      </c>
      <c r="D704" s="202">
        <v>43123.5</v>
      </c>
      <c r="E704" s="202">
        <v>0</v>
      </c>
      <c r="F704" s="202">
        <v>1059423.05</v>
      </c>
      <c r="G704" s="202">
        <f t="shared" si="30"/>
        <v>24567.186105023942</v>
      </c>
      <c r="H704" s="210" t="str">
        <f t="shared" si="31"/>
        <v>08/09MANDIOCAPARANAVAÍ (b)</v>
      </c>
      <c r="I704" s="210" t="str">
        <f t="shared" si="32"/>
        <v>08/09MANDIOCA</v>
      </c>
      <c r="J704" s="211" t="b">
        <f>FALSE</f>
        <v>0</v>
      </c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</row>
    <row r="705" spans="1:64" ht="14.65" hidden="1" customHeight="1">
      <c r="A705" s="209" t="s">
        <v>181</v>
      </c>
      <c r="B705" s="209" t="s">
        <v>102</v>
      </c>
      <c r="C705" s="209" t="s">
        <v>155</v>
      </c>
      <c r="D705" s="202">
        <v>1744</v>
      </c>
      <c r="E705" s="202">
        <v>0</v>
      </c>
      <c r="F705" s="202">
        <v>34880</v>
      </c>
      <c r="G705" s="202">
        <f t="shared" si="30"/>
        <v>20000</v>
      </c>
      <c r="H705" s="210" t="str">
        <f t="shared" si="31"/>
        <v>08/09MANDIOCAPATO BRANCO (e)</v>
      </c>
      <c r="I705" s="210" t="str">
        <f t="shared" si="32"/>
        <v>08/09MANDIOCA</v>
      </c>
      <c r="J705" s="211" t="b">
        <f>FALSE</f>
        <v>0</v>
      </c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</row>
    <row r="706" spans="1:64" ht="14.65" hidden="1" customHeight="1">
      <c r="A706" s="209" t="s">
        <v>181</v>
      </c>
      <c r="B706" s="209" t="s">
        <v>102</v>
      </c>
      <c r="C706" s="209" t="s">
        <v>157</v>
      </c>
      <c r="D706" s="202">
        <v>1099</v>
      </c>
      <c r="E706" s="202">
        <v>0</v>
      </c>
      <c r="F706" s="202">
        <v>16045</v>
      </c>
      <c r="G706" s="202">
        <f t="shared" ref="G706:G769" si="33">F706/(D706-E706)*1000</f>
        <v>14599.636032757053</v>
      </c>
      <c r="H706" s="210" t="str">
        <f t="shared" ref="H706:H769" si="34">A706&amp;B706&amp;C706</f>
        <v>08/09MANDIOCAPONTA GROSSA (f)</v>
      </c>
      <c r="I706" s="210" t="str">
        <f t="shared" ref="I706:I769" si="35">A706&amp;B706</f>
        <v>08/09MANDIOCA</v>
      </c>
      <c r="J706" s="211" t="b">
        <f>FALSE</f>
        <v>0</v>
      </c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</row>
    <row r="707" spans="1:64" ht="14.65" hidden="1" customHeight="1">
      <c r="A707" s="209" t="s">
        <v>181</v>
      </c>
      <c r="B707" s="209" t="s">
        <v>102</v>
      </c>
      <c r="C707" s="209" t="s">
        <v>158</v>
      </c>
      <c r="D707" s="202">
        <v>18910</v>
      </c>
      <c r="E707" s="202">
        <v>0</v>
      </c>
      <c r="F707" s="202">
        <v>588350</v>
      </c>
      <c r="G707" s="202">
        <f t="shared" si="33"/>
        <v>31113.167636171336</v>
      </c>
      <c r="H707" s="210" t="str">
        <f t="shared" si="34"/>
        <v>08/09MANDIOCATOLEDO (d)</v>
      </c>
      <c r="I707" s="210" t="str">
        <f t="shared" si="35"/>
        <v>08/09MANDIOCA</v>
      </c>
      <c r="J707" s="211" t="b">
        <f>FALSE</f>
        <v>0</v>
      </c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</row>
    <row r="708" spans="1:64" ht="14.65" hidden="1" customHeight="1">
      <c r="A708" s="209" t="s">
        <v>181</v>
      </c>
      <c r="B708" s="209" t="s">
        <v>102</v>
      </c>
      <c r="C708" s="209" t="s">
        <v>159</v>
      </c>
      <c r="D708" s="202">
        <v>27205</v>
      </c>
      <c r="E708" s="202">
        <v>0</v>
      </c>
      <c r="F708" s="202">
        <v>658806.16</v>
      </c>
      <c r="G708" s="202">
        <f t="shared" si="33"/>
        <v>24216.363168535197</v>
      </c>
      <c r="H708" s="210" t="str">
        <f t="shared" si="34"/>
        <v>08/09MANDIOCAUMUARAMA (b)</v>
      </c>
      <c r="I708" s="210" t="str">
        <f t="shared" si="35"/>
        <v>08/09MANDIOCA</v>
      </c>
      <c r="J708" s="211" t="b">
        <f>FALSE</f>
        <v>0</v>
      </c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</row>
    <row r="709" spans="1:64" ht="14.65" hidden="1" customHeight="1">
      <c r="A709" s="209" t="s">
        <v>181</v>
      </c>
      <c r="B709" s="209" t="s">
        <v>102</v>
      </c>
      <c r="C709" s="209" t="s">
        <v>160</v>
      </c>
      <c r="D709" s="202">
        <v>5010</v>
      </c>
      <c r="E709" s="202">
        <v>0</v>
      </c>
      <c r="F709" s="202">
        <v>88839</v>
      </c>
      <c r="G709" s="202">
        <f t="shared" si="33"/>
        <v>17732.335329341317</v>
      </c>
      <c r="H709" s="210" t="str">
        <f t="shared" si="34"/>
        <v>08/09MANDIOCAUNIÃO DA VITÓRIA (f)</v>
      </c>
      <c r="I709" s="210" t="str">
        <f t="shared" si="35"/>
        <v>08/09MANDIOCA</v>
      </c>
      <c r="J709" s="211" t="b">
        <f>FALSE</f>
        <v>0</v>
      </c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</row>
    <row r="710" spans="1:64" ht="14.65" hidden="1" customHeight="1">
      <c r="A710" s="209" t="s">
        <v>181</v>
      </c>
      <c r="B710" s="209" t="s">
        <v>103</v>
      </c>
      <c r="C710" s="209" t="s">
        <v>126</v>
      </c>
      <c r="D710" s="202">
        <v>22480</v>
      </c>
      <c r="E710" s="202">
        <v>0</v>
      </c>
      <c r="F710" s="202">
        <v>123590</v>
      </c>
      <c r="G710" s="202">
        <f t="shared" si="33"/>
        <v>5497.7758007117436</v>
      </c>
      <c r="H710" s="210" t="str">
        <f t="shared" si="34"/>
        <v>08/09MILHO (1ª SAFRA)APUCARANA (c)</v>
      </c>
      <c r="I710" s="210" t="str">
        <f t="shared" si="35"/>
        <v>08/09MILHO (1ª SAFRA)</v>
      </c>
      <c r="J710" s="211" t="b">
        <f>FALSE</f>
        <v>0</v>
      </c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</row>
    <row r="711" spans="1:64" ht="14.65" hidden="1" customHeight="1">
      <c r="A711" s="209" t="s">
        <v>181</v>
      </c>
      <c r="B711" s="209" t="s">
        <v>103</v>
      </c>
      <c r="C711" s="209" t="s">
        <v>128</v>
      </c>
      <c r="D711" s="202">
        <v>48550</v>
      </c>
      <c r="E711" s="202">
        <v>0</v>
      </c>
      <c r="F711" s="202">
        <v>285033.28999999998</v>
      </c>
      <c r="G711" s="202">
        <f t="shared" si="33"/>
        <v>5870.9225540679699</v>
      </c>
      <c r="H711" s="210" t="str">
        <f t="shared" si="34"/>
        <v>08/09MILHO (1ª SAFRA)CAMPO MOURÃO (a)</v>
      </c>
      <c r="I711" s="210" t="str">
        <f t="shared" si="35"/>
        <v>08/09MILHO (1ª SAFRA)</v>
      </c>
      <c r="J711" s="211" t="b">
        <f>FALSE</f>
        <v>0</v>
      </c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</row>
    <row r="712" spans="1:64" ht="14.65" hidden="1" customHeight="1">
      <c r="A712" s="209" t="s">
        <v>181</v>
      </c>
      <c r="B712" s="209" t="s">
        <v>103</v>
      </c>
      <c r="C712" s="209" t="s">
        <v>130</v>
      </c>
      <c r="D712" s="202">
        <v>73090</v>
      </c>
      <c r="E712" s="202">
        <v>6578</v>
      </c>
      <c r="F712" s="202">
        <v>408386.82</v>
      </c>
      <c r="G712" s="202">
        <f t="shared" si="33"/>
        <v>6140.0472095261002</v>
      </c>
      <c r="H712" s="210" t="str">
        <f t="shared" si="34"/>
        <v>08/09MILHO (1ª SAFRA)CASCAVEL (d)</v>
      </c>
      <c r="I712" s="210" t="str">
        <f t="shared" si="35"/>
        <v>08/09MILHO (1ª SAFRA)</v>
      </c>
      <c r="J712" s="211" t="b">
        <f>FALSE</f>
        <v>0</v>
      </c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</row>
    <row r="713" spans="1:64" ht="14.65" hidden="1" customHeight="1">
      <c r="A713" s="209" t="s">
        <v>181</v>
      </c>
      <c r="B713" s="209" t="s">
        <v>103</v>
      </c>
      <c r="C713" s="209" t="s">
        <v>132</v>
      </c>
      <c r="D713" s="202">
        <v>45000</v>
      </c>
      <c r="E713" s="202">
        <v>0</v>
      </c>
      <c r="F713" s="202">
        <v>163801.95000000001</v>
      </c>
      <c r="G713" s="202">
        <f t="shared" si="33"/>
        <v>3640.0433333333335</v>
      </c>
      <c r="H713" s="210" t="str">
        <f t="shared" si="34"/>
        <v>08/09MILHO (1ª SAFRA)CORNÉLIO PROCÓPIO (c)</v>
      </c>
      <c r="I713" s="210" t="str">
        <f t="shared" si="35"/>
        <v>08/09MILHO (1ª SAFRA)</v>
      </c>
      <c r="J713" s="211" t="b">
        <f>FALSE</f>
        <v>0</v>
      </c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</row>
    <row r="714" spans="1:64" ht="14.65" hidden="1" customHeight="1">
      <c r="A714" s="209" t="s">
        <v>181</v>
      </c>
      <c r="B714" s="209" t="s">
        <v>103</v>
      </c>
      <c r="C714" s="209" t="s">
        <v>134</v>
      </c>
      <c r="D714" s="202">
        <v>141670</v>
      </c>
      <c r="E714" s="202">
        <v>0</v>
      </c>
      <c r="F714" s="202">
        <v>932145.44</v>
      </c>
      <c r="G714" s="202">
        <f t="shared" si="33"/>
        <v>6579.6953483447442</v>
      </c>
      <c r="H714" s="210" t="str">
        <f t="shared" si="34"/>
        <v>08/09MILHO (1ª SAFRA)CURITIBA (f)</v>
      </c>
      <c r="I714" s="210" t="str">
        <f t="shared" si="35"/>
        <v>08/09MILHO (1ª SAFRA)</v>
      </c>
      <c r="J714" s="211" t="b">
        <f>FALSE</f>
        <v>0</v>
      </c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</row>
    <row r="715" spans="1:64" ht="14.65" hidden="1" customHeight="1">
      <c r="A715" s="209" t="s">
        <v>181</v>
      </c>
      <c r="B715" s="209" t="s">
        <v>103</v>
      </c>
      <c r="C715" s="209" t="s">
        <v>136</v>
      </c>
      <c r="D715" s="202">
        <v>130650</v>
      </c>
      <c r="E715" s="202">
        <v>18400</v>
      </c>
      <c r="F715" s="202">
        <v>412450</v>
      </c>
      <c r="G715" s="202">
        <f t="shared" si="33"/>
        <v>3674.387527839644</v>
      </c>
      <c r="H715" s="210" t="str">
        <f t="shared" si="34"/>
        <v>08/09MILHO (1ª SAFRA)FRANCISCO BELTRÃO (e)</v>
      </c>
      <c r="I715" s="210" t="str">
        <f t="shared" si="35"/>
        <v>08/09MILHO (1ª SAFRA)</v>
      </c>
      <c r="J715" s="211" t="b">
        <f>FALSE</f>
        <v>0</v>
      </c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</row>
    <row r="716" spans="1:64" ht="14.65" hidden="1" customHeight="1">
      <c r="A716" s="209" t="s">
        <v>181</v>
      </c>
      <c r="B716" s="209" t="s">
        <v>103</v>
      </c>
      <c r="C716" s="209" t="s">
        <v>138</v>
      </c>
      <c r="D716" s="202">
        <v>127500</v>
      </c>
      <c r="E716" s="202">
        <v>0</v>
      </c>
      <c r="F716" s="202">
        <v>729520</v>
      </c>
      <c r="G716" s="202">
        <f t="shared" si="33"/>
        <v>5721.7254901960787</v>
      </c>
      <c r="H716" s="210" t="str">
        <f t="shared" si="34"/>
        <v>08/09MILHO (1ª SAFRA)GUARAPUAVA (f)</v>
      </c>
      <c r="I716" s="210" t="str">
        <f t="shared" si="35"/>
        <v>08/09MILHO (1ª SAFRA)</v>
      </c>
      <c r="J716" s="211" t="b">
        <f>FALSE</f>
        <v>0</v>
      </c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</row>
    <row r="717" spans="1:64" ht="14.65" hidden="1" customHeight="1">
      <c r="A717" s="209" t="s">
        <v>181</v>
      </c>
      <c r="B717" s="209" t="s">
        <v>103</v>
      </c>
      <c r="C717" s="209" t="s">
        <v>140</v>
      </c>
      <c r="D717" s="202">
        <v>75310</v>
      </c>
      <c r="E717" s="202">
        <v>0</v>
      </c>
      <c r="F717" s="202">
        <v>347412.3</v>
      </c>
      <c r="G717" s="202">
        <f t="shared" si="33"/>
        <v>4613.0965343247899</v>
      </c>
      <c r="H717" s="210" t="str">
        <f t="shared" si="34"/>
        <v>08/09MILHO (1ª SAFRA)IRATI (f)</v>
      </c>
      <c r="I717" s="210" t="str">
        <f t="shared" si="35"/>
        <v>08/09MILHO (1ª SAFRA)</v>
      </c>
      <c r="J717" s="211" t="b">
        <f>FALSE</f>
        <v>0</v>
      </c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</row>
    <row r="718" spans="1:64" ht="14.65" hidden="1" customHeight="1">
      <c r="A718" s="209" t="s">
        <v>181</v>
      </c>
      <c r="B718" s="209" t="s">
        <v>103</v>
      </c>
      <c r="C718" s="209" t="s">
        <v>142</v>
      </c>
      <c r="D718" s="202">
        <v>75780</v>
      </c>
      <c r="E718" s="202">
        <v>0</v>
      </c>
      <c r="F718" s="202">
        <v>414472</v>
      </c>
      <c r="G718" s="202">
        <f t="shared" si="33"/>
        <v>5469.411454209554</v>
      </c>
      <c r="H718" s="210" t="str">
        <f t="shared" si="34"/>
        <v>08/09MILHO (1ª SAFRA)IVAIPORÃ (c)</v>
      </c>
      <c r="I718" s="210" t="str">
        <f t="shared" si="35"/>
        <v>08/09MILHO (1ª SAFRA)</v>
      </c>
      <c r="J718" s="211" t="b">
        <f>FALSE</f>
        <v>0</v>
      </c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</row>
    <row r="719" spans="1:64" ht="14.65" hidden="1" customHeight="1">
      <c r="A719" s="209" t="s">
        <v>181</v>
      </c>
      <c r="B719" s="209" t="s">
        <v>103</v>
      </c>
      <c r="C719" s="209" t="s">
        <v>144</v>
      </c>
      <c r="D719" s="202">
        <v>66048</v>
      </c>
      <c r="E719" s="202">
        <v>0</v>
      </c>
      <c r="F719" s="202">
        <v>270918.89</v>
      </c>
      <c r="G719" s="202">
        <f t="shared" si="33"/>
        <v>4101.8485041182166</v>
      </c>
      <c r="H719" s="210" t="str">
        <f t="shared" si="34"/>
        <v>08/09MILHO (1ª SAFRA)JACAREZINHO (c)</v>
      </c>
      <c r="I719" s="210" t="str">
        <f t="shared" si="35"/>
        <v>08/09MILHO (1ª SAFRA)</v>
      </c>
      <c r="J719" s="211" t="b">
        <f>FALSE</f>
        <v>0</v>
      </c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</row>
    <row r="720" spans="1:64" ht="14.65" hidden="1" customHeight="1">
      <c r="A720" s="209" t="s">
        <v>181</v>
      </c>
      <c r="B720" s="209" t="s">
        <v>103</v>
      </c>
      <c r="C720" s="209" t="s">
        <v>146</v>
      </c>
      <c r="D720" s="202">
        <v>66310</v>
      </c>
      <c r="E720" s="202">
        <v>2470</v>
      </c>
      <c r="F720" s="202">
        <v>304387.20000000001</v>
      </c>
      <c r="G720" s="202">
        <f t="shared" si="33"/>
        <v>4767.9699248120305</v>
      </c>
      <c r="H720" s="210" t="str">
        <f t="shared" si="34"/>
        <v>08/09MILHO (1ª SAFRA)LARANJEIRAS DO SUL (f)</v>
      </c>
      <c r="I720" s="210" t="str">
        <f t="shared" si="35"/>
        <v>08/09MILHO (1ª SAFRA)</v>
      </c>
      <c r="J720" s="211" t="b">
        <f>FALSE</f>
        <v>0</v>
      </c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</row>
    <row r="721" spans="1:64" ht="14.65" hidden="1" customHeight="1">
      <c r="A721" s="209" t="s">
        <v>181</v>
      </c>
      <c r="B721" s="209" t="s">
        <v>103</v>
      </c>
      <c r="C721" s="209" t="s">
        <v>148</v>
      </c>
      <c r="D721" s="202">
        <v>30266</v>
      </c>
      <c r="E721" s="202">
        <v>0</v>
      </c>
      <c r="F721" s="202">
        <v>143578.06</v>
      </c>
      <c r="G721" s="202">
        <f t="shared" si="33"/>
        <v>4743.8729927971981</v>
      </c>
      <c r="H721" s="210" t="str">
        <f t="shared" si="34"/>
        <v>08/09MILHO (1ª SAFRA)LONDRINA (c)</v>
      </c>
      <c r="I721" s="210" t="str">
        <f t="shared" si="35"/>
        <v>08/09MILHO (1ª SAFRA)</v>
      </c>
      <c r="J721" s="211" t="b">
        <f>FALSE</f>
        <v>0</v>
      </c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</row>
    <row r="722" spans="1:64" ht="14.65" hidden="1" customHeight="1">
      <c r="A722" s="209" t="s">
        <v>181</v>
      </c>
      <c r="B722" s="209" t="s">
        <v>103</v>
      </c>
      <c r="C722" s="209" t="s">
        <v>150</v>
      </c>
      <c r="D722" s="202">
        <v>10690</v>
      </c>
      <c r="E722" s="202">
        <v>100</v>
      </c>
      <c r="F722" s="202">
        <v>45729.61</v>
      </c>
      <c r="G722" s="202">
        <f t="shared" si="33"/>
        <v>4318.1879131255901</v>
      </c>
      <c r="H722" s="210" t="str">
        <f t="shared" si="34"/>
        <v>08/09MILHO (1ª SAFRA)MARINGÁ (c)</v>
      </c>
      <c r="I722" s="210" t="str">
        <f t="shared" si="35"/>
        <v>08/09MILHO (1ª SAFRA)</v>
      </c>
      <c r="J722" s="211" t="b">
        <f>FALSE</f>
        <v>0</v>
      </c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</row>
    <row r="723" spans="1:64" ht="14.65" hidden="1" customHeight="1">
      <c r="A723" s="209" t="s">
        <v>181</v>
      </c>
      <c r="B723" s="209" t="s">
        <v>103</v>
      </c>
      <c r="C723" s="209" t="s">
        <v>152</v>
      </c>
      <c r="D723" s="202">
        <v>245</v>
      </c>
      <c r="E723" s="202">
        <v>0</v>
      </c>
      <c r="F723" s="202">
        <v>722.5</v>
      </c>
      <c r="G723" s="202">
        <f t="shared" si="33"/>
        <v>2948.9795918367349</v>
      </c>
      <c r="H723" s="210" t="str">
        <f t="shared" si="34"/>
        <v>08/09MILHO (1ª SAFRA)PARANAGUÁ (f)</v>
      </c>
      <c r="I723" s="210" t="str">
        <f t="shared" si="35"/>
        <v>08/09MILHO (1ª SAFRA)</v>
      </c>
      <c r="J723" s="211" t="b">
        <f>FALSE</f>
        <v>0</v>
      </c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</row>
    <row r="724" spans="1:64" ht="14.65" hidden="1" customHeight="1">
      <c r="A724" s="209" t="s">
        <v>181</v>
      </c>
      <c r="B724" s="209" t="s">
        <v>103</v>
      </c>
      <c r="C724" s="209" t="s">
        <v>154</v>
      </c>
      <c r="D724" s="202">
        <v>4835</v>
      </c>
      <c r="E724" s="202">
        <v>906</v>
      </c>
      <c r="F724" s="202">
        <v>7650.3</v>
      </c>
      <c r="G724" s="202">
        <f t="shared" si="33"/>
        <v>1947.1366759989819</v>
      </c>
      <c r="H724" s="210" t="str">
        <f t="shared" si="34"/>
        <v>08/09MILHO (1ª SAFRA)PARANAVAÍ (b)</v>
      </c>
      <c r="I724" s="210" t="str">
        <f t="shared" si="35"/>
        <v>08/09MILHO (1ª SAFRA)</v>
      </c>
      <c r="J724" s="211" t="b">
        <f>FALSE</f>
        <v>0</v>
      </c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</row>
    <row r="725" spans="1:64" ht="14.65" hidden="1" customHeight="1">
      <c r="A725" s="209" t="s">
        <v>181</v>
      </c>
      <c r="B725" s="209" t="s">
        <v>103</v>
      </c>
      <c r="C725" s="209" t="s">
        <v>155</v>
      </c>
      <c r="D725" s="202">
        <v>75850</v>
      </c>
      <c r="E725" s="202">
        <v>0</v>
      </c>
      <c r="F725" s="202">
        <v>474555</v>
      </c>
      <c r="G725" s="202">
        <f t="shared" si="33"/>
        <v>6256.4930784442977</v>
      </c>
      <c r="H725" s="210" t="str">
        <f t="shared" si="34"/>
        <v>08/09MILHO (1ª SAFRA)PATO BRANCO (e)</v>
      </c>
      <c r="I725" s="210" t="str">
        <f t="shared" si="35"/>
        <v>08/09MILHO (1ª SAFRA)</v>
      </c>
      <c r="J725" s="211" t="b">
        <f>FALSE</f>
        <v>0</v>
      </c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</row>
    <row r="726" spans="1:64" ht="14.65" hidden="1" customHeight="1">
      <c r="A726" s="209" t="s">
        <v>181</v>
      </c>
      <c r="B726" s="209" t="s">
        <v>103</v>
      </c>
      <c r="C726" s="209" t="s">
        <v>157</v>
      </c>
      <c r="D726" s="202">
        <v>186060</v>
      </c>
      <c r="E726" s="202">
        <v>4900</v>
      </c>
      <c r="F726" s="202">
        <v>1210675</v>
      </c>
      <c r="G726" s="202">
        <f t="shared" si="33"/>
        <v>6682.9046147052331</v>
      </c>
      <c r="H726" s="210" t="str">
        <f t="shared" si="34"/>
        <v>08/09MILHO (1ª SAFRA)PONTA GROSSA (f)</v>
      </c>
      <c r="I726" s="210" t="str">
        <f t="shared" si="35"/>
        <v>08/09MILHO (1ª SAFRA)</v>
      </c>
      <c r="J726" s="211" t="b">
        <f>FALSE</f>
        <v>0</v>
      </c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</row>
    <row r="727" spans="1:64" ht="14.65" hidden="1" customHeight="1">
      <c r="A727" s="209" t="s">
        <v>181</v>
      </c>
      <c r="B727" s="209" t="s">
        <v>103</v>
      </c>
      <c r="C727" s="209" t="s">
        <v>158</v>
      </c>
      <c r="D727" s="202">
        <v>36600</v>
      </c>
      <c r="E727" s="202">
        <v>0</v>
      </c>
      <c r="F727" s="202">
        <v>198615</v>
      </c>
      <c r="G727" s="202">
        <f t="shared" si="33"/>
        <v>5426.6393442622948</v>
      </c>
      <c r="H727" s="210" t="str">
        <f t="shared" si="34"/>
        <v>08/09MILHO (1ª SAFRA)TOLEDO (d)</v>
      </c>
      <c r="I727" s="210" t="str">
        <f t="shared" si="35"/>
        <v>08/09MILHO (1ª SAFRA)</v>
      </c>
      <c r="J727" s="211" t="b">
        <f>FALSE</f>
        <v>0</v>
      </c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</row>
    <row r="728" spans="1:64" ht="14.65" hidden="1" customHeight="1">
      <c r="A728" s="209" t="s">
        <v>181</v>
      </c>
      <c r="B728" s="209" t="s">
        <v>103</v>
      </c>
      <c r="C728" s="209" t="s">
        <v>159</v>
      </c>
      <c r="D728" s="202">
        <v>8888</v>
      </c>
      <c r="E728" s="202">
        <v>250</v>
      </c>
      <c r="F728" s="202">
        <v>21950</v>
      </c>
      <c r="G728" s="202">
        <f t="shared" si="33"/>
        <v>2541.0974762676542</v>
      </c>
      <c r="H728" s="210" t="str">
        <f t="shared" si="34"/>
        <v>08/09MILHO (1ª SAFRA)UMUARAMA (b)</v>
      </c>
      <c r="I728" s="210" t="str">
        <f t="shared" si="35"/>
        <v>08/09MILHO (1ª SAFRA)</v>
      </c>
      <c r="J728" s="211" t="b">
        <f>FALSE</f>
        <v>0</v>
      </c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</row>
    <row r="729" spans="1:64" ht="14.65" hidden="1" customHeight="1">
      <c r="A729" s="209" t="s">
        <v>181</v>
      </c>
      <c r="B729" s="209" t="s">
        <v>103</v>
      </c>
      <c r="C729" s="209" t="s">
        <v>160</v>
      </c>
      <c r="D729" s="202">
        <v>46000</v>
      </c>
      <c r="E729" s="202">
        <v>0</v>
      </c>
      <c r="F729" s="202">
        <v>226520</v>
      </c>
      <c r="G729" s="202">
        <f t="shared" si="33"/>
        <v>4924.347826086956</v>
      </c>
      <c r="H729" s="210" t="str">
        <f t="shared" si="34"/>
        <v>08/09MILHO (1ª SAFRA)UNIÃO DA VITÓRIA (f)</v>
      </c>
      <c r="I729" s="210" t="str">
        <f t="shared" si="35"/>
        <v>08/09MILHO (1ª SAFRA)</v>
      </c>
      <c r="J729" s="211" t="b">
        <f>FALSE</f>
        <v>0</v>
      </c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</row>
    <row r="730" spans="1:64" ht="14.65" hidden="1" customHeight="1">
      <c r="A730" s="209" t="s">
        <v>181</v>
      </c>
      <c r="B730" s="209" t="s">
        <v>104</v>
      </c>
      <c r="C730" s="209" t="s">
        <v>126</v>
      </c>
      <c r="D730" s="202">
        <v>9080</v>
      </c>
      <c r="E730" s="202">
        <v>0</v>
      </c>
      <c r="F730" s="202">
        <v>23245</v>
      </c>
      <c r="G730" s="202">
        <f t="shared" si="33"/>
        <v>2560.0220264317181</v>
      </c>
      <c r="H730" s="210" t="str">
        <f t="shared" si="34"/>
        <v>08/09MILHO (2ª SAFRA)APUCARANA (c)</v>
      </c>
      <c r="I730" s="210" t="str">
        <f t="shared" si="35"/>
        <v>08/09MILHO (2ª SAFRA)</v>
      </c>
      <c r="J730" s="211" t="b">
        <f>FALSE</f>
        <v>0</v>
      </c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</row>
    <row r="731" spans="1:64" ht="14.65" hidden="1" customHeight="1">
      <c r="A731" s="209" t="s">
        <v>181</v>
      </c>
      <c r="B731" s="209" t="s">
        <v>104</v>
      </c>
      <c r="C731" s="209" t="s">
        <v>128</v>
      </c>
      <c r="D731" s="202">
        <v>289970</v>
      </c>
      <c r="E731" s="202">
        <v>726</v>
      </c>
      <c r="F731" s="202">
        <v>867023.5</v>
      </c>
      <c r="G731" s="202">
        <f t="shared" si="33"/>
        <v>2997.5505109872634</v>
      </c>
      <c r="H731" s="210" t="str">
        <f t="shared" si="34"/>
        <v>08/09MILHO (2ª SAFRA)CAMPO MOURÃO (a)</v>
      </c>
      <c r="I731" s="210" t="str">
        <f t="shared" si="35"/>
        <v>08/09MILHO (2ª SAFRA)</v>
      </c>
      <c r="J731" s="211" t="b">
        <f>FALSE</f>
        <v>0</v>
      </c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</row>
    <row r="732" spans="1:64" ht="14.65" hidden="1" customHeight="1">
      <c r="A732" s="209" t="s">
        <v>181</v>
      </c>
      <c r="B732" s="209" t="s">
        <v>104</v>
      </c>
      <c r="C732" s="209" t="s">
        <v>130</v>
      </c>
      <c r="D732" s="202">
        <v>211450</v>
      </c>
      <c r="E732" s="202">
        <v>3080</v>
      </c>
      <c r="F732" s="202">
        <v>759389.5</v>
      </c>
      <c r="G732" s="202">
        <f t="shared" si="33"/>
        <v>3644.4281806402073</v>
      </c>
      <c r="H732" s="210" t="str">
        <f t="shared" si="34"/>
        <v>08/09MILHO (2ª SAFRA)CASCAVEL (d)</v>
      </c>
      <c r="I732" s="210" t="str">
        <f t="shared" si="35"/>
        <v>08/09MILHO (2ª SAFRA)</v>
      </c>
      <c r="J732" s="211" t="b">
        <f>FALSE</f>
        <v>0</v>
      </c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</row>
    <row r="733" spans="1:64" ht="14.65" hidden="1" customHeight="1">
      <c r="A733" s="209" t="s">
        <v>181</v>
      </c>
      <c r="B733" s="209" t="s">
        <v>104</v>
      </c>
      <c r="C733" s="209" t="s">
        <v>132</v>
      </c>
      <c r="D733" s="202">
        <v>90000</v>
      </c>
      <c r="E733" s="202">
        <v>13500</v>
      </c>
      <c r="F733" s="202">
        <v>208988.6</v>
      </c>
      <c r="G733" s="202">
        <f t="shared" si="33"/>
        <v>2731.8771241830063</v>
      </c>
      <c r="H733" s="210" t="str">
        <f t="shared" si="34"/>
        <v>08/09MILHO (2ª SAFRA)CORNÉLIO PROCÓPIO (c)</v>
      </c>
      <c r="I733" s="210" t="str">
        <f t="shared" si="35"/>
        <v>08/09MILHO (2ª SAFRA)</v>
      </c>
      <c r="J733" s="211" t="b">
        <f>FALSE</f>
        <v>0</v>
      </c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</row>
    <row r="734" spans="1:64" ht="14.65" hidden="1" customHeight="1">
      <c r="A734" s="209" t="s">
        <v>181</v>
      </c>
      <c r="B734" s="209" t="s">
        <v>104</v>
      </c>
      <c r="C734" s="209" t="s">
        <v>136</v>
      </c>
      <c r="D734" s="202">
        <v>55600</v>
      </c>
      <c r="E734" s="202">
        <v>4000</v>
      </c>
      <c r="F734" s="202">
        <v>148795</v>
      </c>
      <c r="G734" s="202">
        <f t="shared" si="33"/>
        <v>2883.6240310077519</v>
      </c>
      <c r="H734" s="210" t="str">
        <f t="shared" si="34"/>
        <v>08/09MILHO (2ª SAFRA)FRANCISCO BELTRÃO (e)</v>
      </c>
      <c r="I734" s="210" t="str">
        <f t="shared" si="35"/>
        <v>08/09MILHO (2ª SAFRA)</v>
      </c>
      <c r="J734" s="211" t="b">
        <f>FALSE</f>
        <v>0</v>
      </c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</row>
    <row r="735" spans="1:64" ht="14.65" hidden="1" customHeight="1">
      <c r="A735" s="209" t="s">
        <v>181</v>
      </c>
      <c r="B735" s="209" t="s">
        <v>104</v>
      </c>
      <c r="C735" s="209" t="s">
        <v>138</v>
      </c>
      <c r="D735" s="202">
        <v>3820</v>
      </c>
      <c r="E735" s="202">
        <v>200</v>
      </c>
      <c r="F735" s="202">
        <v>9835</v>
      </c>
      <c r="G735" s="202">
        <f t="shared" si="33"/>
        <v>2716.8508287292816</v>
      </c>
      <c r="H735" s="210" t="str">
        <f t="shared" si="34"/>
        <v>08/09MILHO (2ª SAFRA)GUARAPUAVA (f)</v>
      </c>
      <c r="I735" s="210" t="str">
        <f t="shared" si="35"/>
        <v>08/09MILHO (2ª SAFRA)</v>
      </c>
      <c r="J735" s="211" t="b">
        <f>FALSE</f>
        <v>0</v>
      </c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</row>
    <row r="736" spans="1:64" ht="14.65" hidden="1" customHeight="1">
      <c r="A736" s="209" t="s">
        <v>181</v>
      </c>
      <c r="B736" s="209" t="s">
        <v>104</v>
      </c>
      <c r="C736" s="209" t="s">
        <v>140</v>
      </c>
      <c r="D736" s="202">
        <v>9600</v>
      </c>
      <c r="E736" s="202">
        <v>0</v>
      </c>
      <c r="F736" s="202">
        <v>28625.4</v>
      </c>
      <c r="G736" s="202">
        <f t="shared" si="33"/>
        <v>2981.8125</v>
      </c>
      <c r="H736" s="210" t="str">
        <f t="shared" si="34"/>
        <v>08/09MILHO (2ª SAFRA)IRATI (f)</v>
      </c>
      <c r="I736" s="210" t="str">
        <f t="shared" si="35"/>
        <v>08/09MILHO (2ª SAFRA)</v>
      </c>
      <c r="J736" s="211" t="b">
        <f>FALSE</f>
        <v>0</v>
      </c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</row>
    <row r="737" spans="1:64" ht="14.65" hidden="1" customHeight="1">
      <c r="A737" s="209" t="s">
        <v>181</v>
      </c>
      <c r="B737" s="209" t="s">
        <v>104</v>
      </c>
      <c r="C737" s="209" t="s">
        <v>142</v>
      </c>
      <c r="D737" s="202">
        <v>22800</v>
      </c>
      <c r="E737" s="202">
        <v>0</v>
      </c>
      <c r="F737" s="202">
        <v>63608.4</v>
      </c>
      <c r="G737" s="202">
        <f t="shared" si="33"/>
        <v>2789.8421052631579</v>
      </c>
      <c r="H737" s="210" t="str">
        <f t="shared" si="34"/>
        <v>08/09MILHO (2ª SAFRA)IVAIPORÃ (c)</v>
      </c>
      <c r="I737" s="210" t="str">
        <f t="shared" si="35"/>
        <v>08/09MILHO (2ª SAFRA)</v>
      </c>
      <c r="J737" s="211" t="b">
        <f>FALSE</f>
        <v>0</v>
      </c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</row>
    <row r="738" spans="1:64" ht="14.65" hidden="1" customHeight="1">
      <c r="A738" s="209" t="s">
        <v>181</v>
      </c>
      <c r="B738" s="209" t="s">
        <v>104</v>
      </c>
      <c r="C738" s="209" t="s">
        <v>144</v>
      </c>
      <c r="D738" s="202">
        <v>22490</v>
      </c>
      <c r="E738" s="202">
        <v>3275</v>
      </c>
      <c r="F738" s="202">
        <v>59489</v>
      </c>
      <c r="G738" s="202">
        <f t="shared" si="33"/>
        <v>3095.9666926880041</v>
      </c>
      <c r="H738" s="210" t="str">
        <f t="shared" si="34"/>
        <v>08/09MILHO (2ª SAFRA)JACAREZINHO (c)</v>
      </c>
      <c r="I738" s="210" t="str">
        <f t="shared" si="35"/>
        <v>08/09MILHO (2ª SAFRA)</v>
      </c>
      <c r="J738" s="211" t="b">
        <f>FALSE</f>
        <v>0</v>
      </c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</row>
    <row r="739" spans="1:64" ht="14.65" hidden="1" customHeight="1">
      <c r="A739" s="209" t="s">
        <v>181</v>
      </c>
      <c r="B739" s="209" t="s">
        <v>104</v>
      </c>
      <c r="C739" s="209" t="s">
        <v>146</v>
      </c>
      <c r="D739" s="202">
        <v>6420</v>
      </c>
      <c r="E739" s="202">
        <v>25</v>
      </c>
      <c r="F739" s="202">
        <v>22833.1</v>
      </c>
      <c r="G739" s="202">
        <f t="shared" si="33"/>
        <v>3570.4612978889754</v>
      </c>
      <c r="H739" s="210" t="str">
        <f t="shared" si="34"/>
        <v>08/09MILHO (2ª SAFRA)LARANJEIRAS DO SUL (f)</v>
      </c>
      <c r="I739" s="210" t="str">
        <f t="shared" si="35"/>
        <v>08/09MILHO (2ª SAFRA)</v>
      </c>
      <c r="J739" s="211" t="b">
        <f>FALSE</f>
        <v>0</v>
      </c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</row>
    <row r="740" spans="1:64" ht="14.65" hidden="1" customHeight="1">
      <c r="A740" s="209" t="s">
        <v>181</v>
      </c>
      <c r="B740" s="209" t="s">
        <v>104</v>
      </c>
      <c r="C740" s="209" t="s">
        <v>148</v>
      </c>
      <c r="D740" s="202">
        <v>118447</v>
      </c>
      <c r="E740" s="202">
        <v>0</v>
      </c>
      <c r="F740" s="202">
        <v>347148.68</v>
      </c>
      <c r="G740" s="202">
        <f t="shared" si="33"/>
        <v>2930.8355635854009</v>
      </c>
      <c r="H740" s="210" t="str">
        <f t="shared" si="34"/>
        <v>08/09MILHO (2ª SAFRA)LONDRINA (c)</v>
      </c>
      <c r="I740" s="210" t="str">
        <f t="shared" si="35"/>
        <v>08/09MILHO (2ª SAFRA)</v>
      </c>
      <c r="J740" s="211" t="b">
        <f>FALSE</f>
        <v>0</v>
      </c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</row>
    <row r="741" spans="1:64" ht="14.65" hidden="1" customHeight="1">
      <c r="A741" s="209" t="s">
        <v>181</v>
      </c>
      <c r="B741" s="209" t="s">
        <v>104</v>
      </c>
      <c r="C741" s="209" t="s">
        <v>150</v>
      </c>
      <c r="D741" s="202">
        <v>168543</v>
      </c>
      <c r="E741" s="202">
        <v>1823</v>
      </c>
      <c r="F741" s="202">
        <v>546161.88</v>
      </c>
      <c r="G741" s="202">
        <f t="shared" si="33"/>
        <v>3275.9229846449134</v>
      </c>
      <c r="H741" s="210" t="str">
        <f t="shared" si="34"/>
        <v>08/09MILHO (2ª SAFRA)MARINGÁ (c)</v>
      </c>
      <c r="I741" s="210" t="str">
        <f t="shared" si="35"/>
        <v>08/09MILHO (2ª SAFRA)</v>
      </c>
      <c r="J741" s="211" t="b">
        <f>FALSE</f>
        <v>0</v>
      </c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</row>
    <row r="742" spans="1:64" ht="14.65" hidden="1" customHeight="1">
      <c r="A742" s="209" t="s">
        <v>181</v>
      </c>
      <c r="B742" s="209" t="s">
        <v>104</v>
      </c>
      <c r="C742" s="209" t="s">
        <v>154</v>
      </c>
      <c r="D742" s="202">
        <v>17686</v>
      </c>
      <c r="E742" s="202">
        <v>845</v>
      </c>
      <c r="F742" s="202">
        <v>49365.85</v>
      </c>
      <c r="G742" s="202">
        <f t="shared" si="33"/>
        <v>2931.2897096371948</v>
      </c>
      <c r="H742" s="210" t="str">
        <f t="shared" si="34"/>
        <v>08/09MILHO (2ª SAFRA)PARANAVAÍ (b)</v>
      </c>
      <c r="I742" s="210" t="str">
        <f t="shared" si="35"/>
        <v>08/09MILHO (2ª SAFRA)</v>
      </c>
      <c r="J742" s="211" t="b">
        <f>FALSE</f>
        <v>0</v>
      </c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</row>
    <row r="743" spans="1:64" ht="14.65" hidden="1" customHeight="1">
      <c r="A743" s="209" t="s">
        <v>181</v>
      </c>
      <c r="B743" s="209" t="s">
        <v>104</v>
      </c>
      <c r="C743" s="209" t="s">
        <v>155</v>
      </c>
      <c r="D743" s="202">
        <v>1365</v>
      </c>
      <c r="E743" s="202">
        <v>0</v>
      </c>
      <c r="F743" s="202">
        <v>5303</v>
      </c>
      <c r="G743" s="202">
        <f t="shared" si="33"/>
        <v>3884.9816849816848</v>
      </c>
      <c r="H743" s="210" t="str">
        <f t="shared" si="34"/>
        <v>08/09MILHO (2ª SAFRA)PATO BRANCO (e)</v>
      </c>
      <c r="I743" s="210" t="str">
        <f t="shared" si="35"/>
        <v>08/09MILHO (2ª SAFRA)</v>
      </c>
      <c r="J743" s="211" t="b">
        <f>FALSE</f>
        <v>0</v>
      </c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</row>
    <row r="744" spans="1:64" ht="14.65" hidden="1" customHeight="1">
      <c r="A744" s="209" t="s">
        <v>181</v>
      </c>
      <c r="B744" s="209" t="s">
        <v>104</v>
      </c>
      <c r="C744" s="209" t="s">
        <v>157</v>
      </c>
      <c r="D744" s="202">
        <v>22750</v>
      </c>
      <c r="E744" s="202">
        <v>0</v>
      </c>
      <c r="F744" s="202">
        <v>78435</v>
      </c>
      <c r="G744" s="202">
        <f t="shared" si="33"/>
        <v>3447.6923076923076</v>
      </c>
      <c r="H744" s="210" t="str">
        <f t="shared" si="34"/>
        <v>08/09MILHO (2ª SAFRA)PONTA GROSSA (f)</v>
      </c>
      <c r="I744" s="210" t="str">
        <f t="shared" si="35"/>
        <v>08/09MILHO (2ª SAFRA)</v>
      </c>
      <c r="J744" s="211" t="b">
        <f>FALSE</f>
        <v>0</v>
      </c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</row>
    <row r="745" spans="1:64" ht="14.65" hidden="1" customHeight="1">
      <c r="A745" s="209" t="s">
        <v>181</v>
      </c>
      <c r="B745" s="209" t="s">
        <v>104</v>
      </c>
      <c r="C745" s="209" t="s">
        <v>158</v>
      </c>
      <c r="D745" s="202">
        <v>354570</v>
      </c>
      <c r="E745" s="202">
        <v>13860</v>
      </c>
      <c r="F745" s="202">
        <v>1041902.5</v>
      </c>
      <c r="G745" s="202">
        <f t="shared" si="33"/>
        <v>3058.0332247365795</v>
      </c>
      <c r="H745" s="210" t="str">
        <f t="shared" si="34"/>
        <v>08/09MILHO (2ª SAFRA)TOLEDO (d)</v>
      </c>
      <c r="I745" s="210" t="str">
        <f t="shared" si="35"/>
        <v>08/09MILHO (2ª SAFRA)</v>
      </c>
      <c r="J745" s="211" t="b">
        <f>FALSE</f>
        <v>0</v>
      </c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</row>
    <row r="746" spans="1:64" ht="14.65" hidden="1" customHeight="1">
      <c r="A746" s="209" t="s">
        <v>181</v>
      </c>
      <c r="B746" s="209" t="s">
        <v>104</v>
      </c>
      <c r="C746" s="209" t="s">
        <v>159</v>
      </c>
      <c r="D746" s="202">
        <v>108193</v>
      </c>
      <c r="E746" s="202">
        <v>15427</v>
      </c>
      <c r="F746" s="202">
        <v>201922.2</v>
      </c>
      <c r="G746" s="202">
        <f t="shared" si="33"/>
        <v>2176.6832675764831</v>
      </c>
      <c r="H746" s="210" t="str">
        <f t="shared" si="34"/>
        <v>08/09MILHO (2ª SAFRA)UMUARAMA (b)</v>
      </c>
      <c r="I746" s="210" t="str">
        <f t="shared" si="35"/>
        <v>08/09MILHO (2ª SAFRA)</v>
      </c>
      <c r="J746" s="211" t="b">
        <f>FALSE</f>
        <v>0</v>
      </c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</row>
    <row r="747" spans="1:64" ht="14.65" hidden="1" customHeight="1">
      <c r="A747" s="209" t="s">
        <v>181</v>
      </c>
      <c r="B747" s="209" t="s">
        <v>104</v>
      </c>
      <c r="C747" s="209" t="s">
        <v>160</v>
      </c>
      <c r="D747" s="202">
        <v>3600</v>
      </c>
      <c r="E747" s="202">
        <v>0</v>
      </c>
      <c r="F747" s="202">
        <v>6435</v>
      </c>
      <c r="G747" s="202">
        <f t="shared" si="33"/>
        <v>1787.5</v>
      </c>
      <c r="H747" s="210" t="str">
        <f t="shared" si="34"/>
        <v>08/09MILHO (2ª SAFRA)UNIÃO DA VITÓRIA (f)</v>
      </c>
      <c r="I747" s="210" t="str">
        <f t="shared" si="35"/>
        <v>08/09MILHO (2ª SAFRA)</v>
      </c>
      <c r="J747" s="211" t="b">
        <f>FALSE</f>
        <v>0</v>
      </c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</row>
    <row r="748" spans="1:64" ht="14.65" hidden="1" customHeight="1">
      <c r="A748" s="209" t="s">
        <v>181</v>
      </c>
      <c r="B748" s="209" t="s">
        <v>105</v>
      </c>
      <c r="C748" s="209" t="s">
        <v>126</v>
      </c>
      <c r="D748" s="202">
        <v>211</v>
      </c>
      <c r="E748" s="202">
        <v>0</v>
      </c>
      <c r="F748" s="202">
        <v>108.14</v>
      </c>
      <c r="G748" s="202">
        <f t="shared" si="33"/>
        <v>512.51184834123217</v>
      </c>
      <c r="H748" s="210" t="str">
        <f t="shared" si="34"/>
        <v>08/09SERICICULTURAAPUCARANA (c)</v>
      </c>
      <c r="I748" s="210" t="str">
        <f t="shared" si="35"/>
        <v>08/09SERICICULTURA</v>
      </c>
      <c r="J748" s="211" t="b">
        <f>FALSE</f>
        <v>0</v>
      </c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</row>
    <row r="749" spans="1:64" ht="14.65" hidden="1" customHeight="1">
      <c r="A749" s="209" t="s">
        <v>181</v>
      </c>
      <c r="B749" s="209" t="s">
        <v>105</v>
      </c>
      <c r="C749" s="209" t="s">
        <v>128</v>
      </c>
      <c r="D749" s="202">
        <v>691.62</v>
      </c>
      <c r="E749" s="202">
        <v>0</v>
      </c>
      <c r="F749" s="202">
        <v>293.68</v>
      </c>
      <c r="G749" s="202">
        <f t="shared" si="33"/>
        <v>424.62623984268822</v>
      </c>
      <c r="H749" s="210" t="str">
        <f t="shared" si="34"/>
        <v>08/09SERICICULTURACAMPO MOURÃO (a)</v>
      </c>
      <c r="I749" s="210" t="str">
        <f t="shared" si="35"/>
        <v>08/09SERICICULTURA</v>
      </c>
      <c r="J749" s="211" t="b">
        <f>FALSE</f>
        <v>0</v>
      </c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</row>
    <row r="750" spans="1:64" ht="14.65" hidden="1" customHeight="1">
      <c r="A750" s="209" t="s">
        <v>181</v>
      </c>
      <c r="B750" s="209" t="s">
        <v>105</v>
      </c>
      <c r="C750" s="209" t="s">
        <v>130</v>
      </c>
      <c r="D750" s="202">
        <v>599.47</v>
      </c>
      <c r="E750" s="202">
        <v>0</v>
      </c>
      <c r="F750" s="202">
        <v>280.8</v>
      </c>
      <c r="G750" s="202">
        <f t="shared" si="33"/>
        <v>468.41376549285201</v>
      </c>
      <c r="H750" s="210" t="str">
        <f t="shared" si="34"/>
        <v>08/09SERICICULTURACASCAVEL (d)</v>
      </c>
      <c r="I750" s="210" t="str">
        <f t="shared" si="35"/>
        <v>08/09SERICICULTURA</v>
      </c>
      <c r="J750" s="211" t="b">
        <f>FALSE</f>
        <v>0</v>
      </c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</row>
    <row r="751" spans="1:64" ht="14.65" hidden="1" customHeight="1">
      <c r="A751" s="209" t="s">
        <v>181</v>
      </c>
      <c r="B751" s="209" t="s">
        <v>105</v>
      </c>
      <c r="C751" s="209" t="s">
        <v>132</v>
      </c>
      <c r="D751" s="202">
        <v>313.36</v>
      </c>
      <c r="E751" s="202">
        <v>0</v>
      </c>
      <c r="F751" s="202">
        <v>88.89</v>
      </c>
      <c r="G751" s="202">
        <f t="shared" si="33"/>
        <v>283.66734745979068</v>
      </c>
      <c r="H751" s="210" t="str">
        <f t="shared" si="34"/>
        <v>08/09SERICICULTURACORNÉLIO PROCÓPIO (c)</v>
      </c>
      <c r="I751" s="210" t="str">
        <f t="shared" si="35"/>
        <v>08/09SERICICULTURA</v>
      </c>
      <c r="J751" s="211" t="b">
        <f>FALSE</f>
        <v>0</v>
      </c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</row>
    <row r="752" spans="1:64" ht="14.65" hidden="1" customHeight="1">
      <c r="A752" s="209" t="s">
        <v>181</v>
      </c>
      <c r="B752" s="209" t="s">
        <v>105</v>
      </c>
      <c r="C752" s="209" t="s">
        <v>136</v>
      </c>
      <c r="D752" s="202">
        <v>221</v>
      </c>
      <c r="E752" s="202">
        <v>0</v>
      </c>
      <c r="F752" s="202">
        <v>93.59</v>
      </c>
      <c r="G752" s="202">
        <f t="shared" si="33"/>
        <v>423.48416289592762</v>
      </c>
      <c r="H752" s="210" t="str">
        <f t="shared" si="34"/>
        <v>08/09SERICICULTURAFRANCISCO BELTRÃO (e)</v>
      </c>
      <c r="I752" s="210" t="str">
        <f t="shared" si="35"/>
        <v>08/09SERICICULTURA</v>
      </c>
      <c r="J752" s="211" t="b">
        <f>FALSE</f>
        <v>0</v>
      </c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</row>
    <row r="753" spans="1:64" ht="14.65" hidden="1" customHeight="1">
      <c r="A753" s="209" t="s">
        <v>181</v>
      </c>
      <c r="B753" s="209" t="s">
        <v>105</v>
      </c>
      <c r="C753" s="209" t="s">
        <v>138</v>
      </c>
      <c r="D753" s="202">
        <v>229</v>
      </c>
      <c r="E753" s="202">
        <v>0</v>
      </c>
      <c r="F753" s="202">
        <v>77.599999999999994</v>
      </c>
      <c r="G753" s="202">
        <f t="shared" si="33"/>
        <v>338.86462882096066</v>
      </c>
      <c r="H753" s="210" t="str">
        <f t="shared" si="34"/>
        <v>08/09SERICICULTURAGUARAPUAVA (f)</v>
      </c>
      <c r="I753" s="210" t="str">
        <f t="shared" si="35"/>
        <v>08/09SERICICULTURA</v>
      </c>
      <c r="J753" s="211" t="b">
        <f>FALSE</f>
        <v>0</v>
      </c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</row>
    <row r="754" spans="1:64" ht="14.65" hidden="1" customHeight="1">
      <c r="A754" s="209" t="s">
        <v>181</v>
      </c>
      <c r="B754" s="209" t="s">
        <v>105</v>
      </c>
      <c r="C754" s="209" t="s">
        <v>142</v>
      </c>
      <c r="D754" s="202">
        <v>1239</v>
      </c>
      <c r="E754" s="202">
        <v>0</v>
      </c>
      <c r="F754" s="202">
        <v>531.39</v>
      </c>
      <c r="G754" s="202">
        <f t="shared" si="33"/>
        <v>428.88619854721549</v>
      </c>
      <c r="H754" s="210" t="str">
        <f t="shared" si="34"/>
        <v>08/09SERICICULTURAIVAIPORÃ (c)</v>
      </c>
      <c r="I754" s="210" t="str">
        <f t="shared" si="35"/>
        <v>08/09SERICICULTURA</v>
      </c>
      <c r="J754" s="211" t="b">
        <f>FALSE</f>
        <v>0</v>
      </c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</row>
    <row r="755" spans="1:64" ht="14.65" hidden="1" customHeight="1">
      <c r="A755" s="209" t="s">
        <v>181</v>
      </c>
      <c r="B755" s="209" t="s">
        <v>105</v>
      </c>
      <c r="C755" s="209" t="s">
        <v>144</v>
      </c>
      <c r="D755" s="202">
        <v>589.96</v>
      </c>
      <c r="E755" s="202">
        <v>0</v>
      </c>
      <c r="F755" s="202">
        <v>227.1</v>
      </c>
      <c r="G755" s="202">
        <f t="shared" si="33"/>
        <v>384.94135195606475</v>
      </c>
      <c r="H755" s="210" t="str">
        <f t="shared" si="34"/>
        <v>08/09SERICICULTURAJACAREZINHO (c)</v>
      </c>
      <c r="I755" s="210" t="str">
        <f t="shared" si="35"/>
        <v>08/09SERICICULTURA</v>
      </c>
      <c r="J755" s="211" t="b">
        <f>FALSE</f>
        <v>0</v>
      </c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</row>
    <row r="756" spans="1:64" ht="14.65" hidden="1" customHeight="1">
      <c r="A756" s="209" t="s">
        <v>181</v>
      </c>
      <c r="B756" s="209" t="s">
        <v>105</v>
      </c>
      <c r="C756" s="209" t="s">
        <v>146</v>
      </c>
      <c r="D756" s="202">
        <v>352</v>
      </c>
      <c r="E756" s="202">
        <v>0</v>
      </c>
      <c r="F756" s="202">
        <v>142.97999999999999</v>
      </c>
      <c r="G756" s="202">
        <f t="shared" si="33"/>
        <v>406.19318181818181</v>
      </c>
      <c r="H756" s="210" t="str">
        <f t="shared" si="34"/>
        <v>08/09SERICICULTURALARANJEIRAS DO SUL (f)</v>
      </c>
      <c r="I756" s="210" t="str">
        <f t="shared" si="35"/>
        <v>08/09SERICICULTURA</v>
      </c>
      <c r="J756" s="211" t="b">
        <f>FALSE</f>
        <v>0</v>
      </c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</row>
    <row r="757" spans="1:64" ht="14.65" hidden="1" customHeight="1">
      <c r="A757" s="209" t="s">
        <v>181</v>
      </c>
      <c r="B757" s="209" t="s">
        <v>105</v>
      </c>
      <c r="C757" s="209" t="s">
        <v>148</v>
      </c>
      <c r="D757" s="202">
        <v>521.79999999999995</v>
      </c>
      <c r="E757" s="202">
        <v>207.22</v>
      </c>
      <c r="F757" s="202">
        <v>131.33000000000001</v>
      </c>
      <c r="G757" s="202">
        <f t="shared" si="33"/>
        <v>417.47727128234487</v>
      </c>
      <c r="H757" s="210" t="str">
        <f t="shared" si="34"/>
        <v>08/09SERICICULTURALONDRINA (c)</v>
      </c>
      <c r="I757" s="210" t="str">
        <f t="shared" si="35"/>
        <v>08/09SERICICULTURA</v>
      </c>
      <c r="J757" s="211" t="b">
        <f>FALSE</f>
        <v>0</v>
      </c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</row>
    <row r="758" spans="1:64" ht="14.65" hidden="1" customHeight="1">
      <c r="A758" s="209" t="s">
        <v>181</v>
      </c>
      <c r="B758" s="209" t="s">
        <v>105</v>
      </c>
      <c r="C758" s="209" t="s">
        <v>150</v>
      </c>
      <c r="D758" s="202">
        <v>2300</v>
      </c>
      <c r="E758" s="202">
        <v>0</v>
      </c>
      <c r="F758" s="202">
        <v>1029.22</v>
      </c>
      <c r="G758" s="202">
        <f t="shared" si="33"/>
        <v>447.48695652173916</v>
      </c>
      <c r="H758" s="210" t="str">
        <f t="shared" si="34"/>
        <v>08/09SERICICULTURAMARINGÁ (c)</v>
      </c>
      <c r="I758" s="210" t="str">
        <f t="shared" si="35"/>
        <v>08/09SERICICULTURA</v>
      </c>
      <c r="J758" s="211" t="b">
        <f>FALSE</f>
        <v>0</v>
      </c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</row>
    <row r="759" spans="1:64" ht="14.65" hidden="1" customHeight="1">
      <c r="A759" s="209" t="s">
        <v>181</v>
      </c>
      <c r="B759" s="209" t="s">
        <v>105</v>
      </c>
      <c r="C759" s="209" t="s">
        <v>154</v>
      </c>
      <c r="D759" s="202">
        <v>1092.95</v>
      </c>
      <c r="E759" s="202">
        <v>0</v>
      </c>
      <c r="F759" s="202">
        <v>391.8</v>
      </c>
      <c r="G759" s="202">
        <f t="shared" si="33"/>
        <v>358.47934489226407</v>
      </c>
      <c r="H759" s="210" t="str">
        <f t="shared" si="34"/>
        <v>08/09SERICICULTURAPARANAVAÍ (b)</v>
      </c>
      <c r="I759" s="210" t="str">
        <f t="shared" si="35"/>
        <v>08/09SERICICULTURA</v>
      </c>
      <c r="J759" s="211" t="b">
        <f>FALSE</f>
        <v>0</v>
      </c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</row>
    <row r="760" spans="1:64" ht="14.65" hidden="1" customHeight="1">
      <c r="A760" s="209" t="s">
        <v>181</v>
      </c>
      <c r="B760" s="209" t="s">
        <v>105</v>
      </c>
      <c r="C760" s="209" t="s">
        <v>155</v>
      </c>
      <c r="D760" s="202">
        <v>4.4800000000000004</v>
      </c>
      <c r="E760" s="202">
        <v>0</v>
      </c>
      <c r="F760" s="202">
        <v>1.79</v>
      </c>
      <c r="G760" s="202">
        <f t="shared" si="33"/>
        <v>399.55357142857139</v>
      </c>
      <c r="H760" s="210" t="str">
        <f t="shared" si="34"/>
        <v>08/09SERICICULTURAPATO BRANCO (e)</v>
      </c>
      <c r="I760" s="210" t="str">
        <f t="shared" si="35"/>
        <v>08/09SERICICULTURA</v>
      </c>
      <c r="J760" s="211" t="b">
        <f>FALSE</f>
        <v>0</v>
      </c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</row>
    <row r="761" spans="1:64" ht="14.65" hidden="1" customHeight="1">
      <c r="A761" s="209" t="s">
        <v>181</v>
      </c>
      <c r="B761" s="209" t="s">
        <v>105</v>
      </c>
      <c r="C761" s="209" t="s">
        <v>157</v>
      </c>
      <c r="D761" s="202">
        <v>115.38</v>
      </c>
      <c r="E761" s="202">
        <v>0</v>
      </c>
      <c r="F761" s="202">
        <v>26.4</v>
      </c>
      <c r="G761" s="202">
        <f t="shared" si="33"/>
        <v>228.80915236609465</v>
      </c>
      <c r="H761" s="210" t="str">
        <f t="shared" si="34"/>
        <v>08/09SERICICULTURAPONTA GROSSA (f)</v>
      </c>
      <c r="I761" s="210" t="str">
        <f t="shared" si="35"/>
        <v>08/09SERICICULTURA</v>
      </c>
      <c r="J761" s="211" t="b">
        <f>FALSE</f>
        <v>0</v>
      </c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</row>
    <row r="762" spans="1:64" ht="14.65" hidden="1" customHeight="1">
      <c r="A762" s="209" t="s">
        <v>181</v>
      </c>
      <c r="B762" s="209" t="s">
        <v>105</v>
      </c>
      <c r="C762" s="209" t="s">
        <v>158</v>
      </c>
      <c r="D762" s="202">
        <v>89.58</v>
      </c>
      <c r="E762" s="202">
        <v>0</v>
      </c>
      <c r="F762" s="202">
        <v>33.68</v>
      </c>
      <c r="G762" s="202">
        <f t="shared" si="33"/>
        <v>375.9767805313686</v>
      </c>
      <c r="H762" s="210" t="str">
        <f t="shared" si="34"/>
        <v>08/09SERICICULTURATOLEDO (d)</v>
      </c>
      <c r="I762" s="210" t="str">
        <f t="shared" si="35"/>
        <v>08/09SERICICULTURA</v>
      </c>
      <c r="J762" s="211" t="b">
        <f>FALSE</f>
        <v>0</v>
      </c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</row>
    <row r="763" spans="1:64" ht="14.65" hidden="1" customHeight="1">
      <c r="A763" s="209" t="s">
        <v>181</v>
      </c>
      <c r="B763" s="209" t="s">
        <v>105</v>
      </c>
      <c r="C763" s="209" t="s">
        <v>159</v>
      </c>
      <c r="D763" s="202">
        <v>1993.63</v>
      </c>
      <c r="E763" s="202">
        <v>0</v>
      </c>
      <c r="F763" s="202">
        <v>894.81</v>
      </c>
      <c r="G763" s="202">
        <f t="shared" si="33"/>
        <v>448.83453800354124</v>
      </c>
      <c r="H763" s="210" t="str">
        <f t="shared" si="34"/>
        <v>08/09SERICICULTURAUMUARAMA (b)</v>
      </c>
      <c r="I763" s="210" t="str">
        <f t="shared" si="35"/>
        <v>08/09SERICICULTURA</v>
      </c>
      <c r="J763" s="211" t="b">
        <f>FALSE</f>
        <v>0</v>
      </c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</row>
    <row r="764" spans="1:64" ht="14.65" hidden="1" customHeight="1">
      <c r="A764" s="209" t="s">
        <v>181</v>
      </c>
      <c r="B764" s="209" t="s">
        <v>106</v>
      </c>
      <c r="C764" s="209" t="s">
        <v>126</v>
      </c>
      <c r="D764" s="202">
        <v>95770</v>
      </c>
      <c r="E764" s="202">
        <v>0</v>
      </c>
      <c r="F764" s="202">
        <v>256982</v>
      </c>
      <c r="G764" s="202">
        <f t="shared" si="33"/>
        <v>2683.3246319306672</v>
      </c>
      <c r="H764" s="210" t="str">
        <f t="shared" si="34"/>
        <v>08/09SOJA (1ª SAFRA)APUCARANA (c)</v>
      </c>
      <c r="I764" s="210" t="str">
        <f t="shared" si="35"/>
        <v>08/09SOJA (1ª SAFRA)</v>
      </c>
      <c r="J764" s="211" t="b">
        <f>FALSE</f>
        <v>0</v>
      </c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</row>
    <row r="765" spans="1:64" ht="14.65" hidden="1" customHeight="1">
      <c r="A765" s="209" t="s">
        <v>181</v>
      </c>
      <c r="B765" s="209" t="s">
        <v>106</v>
      </c>
      <c r="C765" s="209" t="s">
        <v>128</v>
      </c>
      <c r="D765" s="202">
        <v>560945</v>
      </c>
      <c r="E765" s="202">
        <v>0</v>
      </c>
      <c r="F765" s="202">
        <v>1307863.53</v>
      </c>
      <c r="G765" s="202">
        <f t="shared" si="33"/>
        <v>2331.5361220797049</v>
      </c>
      <c r="H765" s="210" t="str">
        <f t="shared" si="34"/>
        <v>08/09SOJA (1ª SAFRA)CAMPO MOURÃO (a)</v>
      </c>
      <c r="I765" s="210" t="str">
        <f t="shared" si="35"/>
        <v>08/09SOJA (1ª SAFRA)</v>
      </c>
      <c r="J765" s="211" t="b">
        <f>FALSE</f>
        <v>0</v>
      </c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</row>
    <row r="766" spans="1:64" ht="14.65" hidden="1" customHeight="1">
      <c r="A766" s="209" t="s">
        <v>181</v>
      </c>
      <c r="B766" s="209" t="s">
        <v>106</v>
      </c>
      <c r="C766" s="209" t="s">
        <v>130</v>
      </c>
      <c r="D766" s="202">
        <v>453050</v>
      </c>
      <c r="E766" s="202">
        <v>450</v>
      </c>
      <c r="F766" s="202">
        <v>954279.61</v>
      </c>
      <c r="G766" s="202">
        <f t="shared" si="33"/>
        <v>2108.4392620415374</v>
      </c>
      <c r="H766" s="210" t="str">
        <f t="shared" si="34"/>
        <v>08/09SOJA (1ª SAFRA)CASCAVEL (d)</v>
      </c>
      <c r="I766" s="210" t="str">
        <f t="shared" si="35"/>
        <v>08/09SOJA (1ª SAFRA)</v>
      </c>
      <c r="J766" s="211" t="b">
        <f>FALSE</f>
        <v>0</v>
      </c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</row>
    <row r="767" spans="1:64" ht="14.65" hidden="1" customHeight="1">
      <c r="A767" s="209" t="s">
        <v>181</v>
      </c>
      <c r="B767" s="209" t="s">
        <v>106</v>
      </c>
      <c r="C767" s="209" t="s">
        <v>132</v>
      </c>
      <c r="D767" s="202">
        <v>260000</v>
      </c>
      <c r="E767" s="202">
        <v>0</v>
      </c>
      <c r="F767" s="202">
        <v>515634.62</v>
      </c>
      <c r="G767" s="202">
        <f t="shared" si="33"/>
        <v>1983.2100769230769</v>
      </c>
      <c r="H767" s="210" t="str">
        <f t="shared" si="34"/>
        <v>08/09SOJA (1ª SAFRA)CORNÉLIO PROCÓPIO (c)</v>
      </c>
      <c r="I767" s="210" t="str">
        <f t="shared" si="35"/>
        <v>08/09SOJA (1ª SAFRA)</v>
      </c>
      <c r="J767" s="211" t="b">
        <f>FALSE</f>
        <v>0</v>
      </c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</row>
    <row r="768" spans="1:64" ht="14.65" hidden="1" customHeight="1">
      <c r="A768" s="209" t="s">
        <v>181</v>
      </c>
      <c r="B768" s="209" t="s">
        <v>106</v>
      </c>
      <c r="C768" s="209" t="s">
        <v>134</v>
      </c>
      <c r="D768" s="202">
        <v>47787</v>
      </c>
      <c r="E768" s="202">
        <v>0</v>
      </c>
      <c r="F768" s="202">
        <v>147231.6</v>
      </c>
      <c r="G768" s="202">
        <f t="shared" si="33"/>
        <v>3080.9969238495823</v>
      </c>
      <c r="H768" s="210" t="str">
        <f t="shared" si="34"/>
        <v>08/09SOJA (1ª SAFRA)CURITIBA (f)</v>
      </c>
      <c r="I768" s="210" t="str">
        <f t="shared" si="35"/>
        <v>08/09SOJA (1ª SAFRA)</v>
      </c>
      <c r="J768" s="211" t="b">
        <f>FALSE</f>
        <v>0</v>
      </c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</row>
    <row r="769" spans="1:64" ht="14.65" hidden="1" customHeight="1">
      <c r="A769" s="209" t="s">
        <v>181</v>
      </c>
      <c r="B769" s="209" t="s">
        <v>106</v>
      </c>
      <c r="C769" s="209" t="s">
        <v>136</v>
      </c>
      <c r="D769" s="202">
        <v>187860</v>
      </c>
      <c r="E769" s="202">
        <v>850</v>
      </c>
      <c r="F769" s="202">
        <v>422090</v>
      </c>
      <c r="G769" s="202">
        <f t="shared" si="33"/>
        <v>2257.0450778033264</v>
      </c>
      <c r="H769" s="210" t="str">
        <f t="shared" si="34"/>
        <v>08/09SOJA (1ª SAFRA)FRANCISCO BELTRÃO (e)</v>
      </c>
      <c r="I769" s="210" t="str">
        <f t="shared" si="35"/>
        <v>08/09SOJA (1ª SAFRA)</v>
      </c>
      <c r="J769" s="211" t="b">
        <f>FALSE</f>
        <v>0</v>
      </c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</row>
    <row r="770" spans="1:64" ht="14.65" hidden="1" customHeight="1">
      <c r="A770" s="209" t="s">
        <v>181</v>
      </c>
      <c r="B770" s="209" t="s">
        <v>106</v>
      </c>
      <c r="C770" s="209" t="s">
        <v>138</v>
      </c>
      <c r="D770" s="202">
        <v>180200</v>
      </c>
      <c r="E770" s="202">
        <v>0</v>
      </c>
      <c r="F770" s="202">
        <v>495575</v>
      </c>
      <c r="G770" s="202">
        <f t="shared" ref="G770:G833" si="36">F770/(D770-E770)*1000</f>
        <v>2750.1387347391787</v>
      </c>
      <c r="H770" s="210" t="str">
        <f t="shared" ref="H770:H833" si="37">A770&amp;B770&amp;C770</f>
        <v>08/09SOJA (1ª SAFRA)GUARAPUAVA (f)</v>
      </c>
      <c r="I770" s="210" t="str">
        <f t="shared" ref="I770:I833" si="38">A770&amp;B770</f>
        <v>08/09SOJA (1ª SAFRA)</v>
      </c>
      <c r="J770" s="211" t="b">
        <f>FALSE</f>
        <v>0</v>
      </c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</row>
    <row r="771" spans="1:64" ht="14.65" hidden="1" customHeight="1">
      <c r="A771" s="209" t="s">
        <v>181</v>
      </c>
      <c r="B771" s="209" t="s">
        <v>106</v>
      </c>
      <c r="C771" s="209" t="s">
        <v>140</v>
      </c>
      <c r="D771" s="202">
        <v>83850</v>
      </c>
      <c r="E771" s="202">
        <v>0</v>
      </c>
      <c r="F771" s="202">
        <v>215552.8</v>
      </c>
      <c r="G771" s="202">
        <f t="shared" si="36"/>
        <v>2570.6952892069166</v>
      </c>
      <c r="H771" s="210" t="str">
        <f t="shared" si="37"/>
        <v>08/09SOJA (1ª SAFRA)IRATI (f)</v>
      </c>
      <c r="I771" s="210" t="str">
        <f t="shared" si="38"/>
        <v>08/09SOJA (1ª SAFRA)</v>
      </c>
      <c r="J771" s="211" t="b">
        <f>FALSE</f>
        <v>0</v>
      </c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</row>
    <row r="772" spans="1:64" ht="14.65" hidden="1" customHeight="1">
      <c r="A772" s="209" t="s">
        <v>181</v>
      </c>
      <c r="B772" s="209" t="s">
        <v>106</v>
      </c>
      <c r="C772" s="209" t="s">
        <v>142</v>
      </c>
      <c r="D772" s="202">
        <v>199468</v>
      </c>
      <c r="E772" s="202">
        <v>0</v>
      </c>
      <c r="F772" s="202">
        <v>591456.80000000005</v>
      </c>
      <c r="G772" s="202">
        <f t="shared" si="36"/>
        <v>2965.1713558064453</v>
      </c>
      <c r="H772" s="210" t="str">
        <f t="shared" si="37"/>
        <v>08/09SOJA (1ª SAFRA)IVAIPORÃ (c)</v>
      </c>
      <c r="I772" s="210" t="str">
        <f t="shared" si="38"/>
        <v>08/09SOJA (1ª SAFRA)</v>
      </c>
      <c r="J772" s="211" t="b">
        <f>FALSE</f>
        <v>0</v>
      </c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</row>
    <row r="773" spans="1:64" ht="14.65" hidden="1" customHeight="1">
      <c r="A773" s="209" t="s">
        <v>181</v>
      </c>
      <c r="B773" s="209" t="s">
        <v>106</v>
      </c>
      <c r="C773" s="209" t="s">
        <v>144</v>
      </c>
      <c r="D773" s="202">
        <v>67295</v>
      </c>
      <c r="E773" s="202">
        <v>0</v>
      </c>
      <c r="F773" s="202">
        <v>179987.6</v>
      </c>
      <c r="G773" s="202">
        <f t="shared" si="36"/>
        <v>2674.6058399583922</v>
      </c>
      <c r="H773" s="210" t="str">
        <f t="shared" si="37"/>
        <v>08/09SOJA (1ª SAFRA)JACAREZINHO (c)</v>
      </c>
      <c r="I773" s="210" t="str">
        <f t="shared" si="38"/>
        <v>08/09SOJA (1ª SAFRA)</v>
      </c>
      <c r="J773" s="211" t="b">
        <f>FALSE</f>
        <v>0</v>
      </c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</row>
    <row r="774" spans="1:64" ht="14.65" hidden="1" customHeight="1">
      <c r="A774" s="209" t="s">
        <v>181</v>
      </c>
      <c r="B774" s="209" t="s">
        <v>106</v>
      </c>
      <c r="C774" s="209" t="s">
        <v>146</v>
      </c>
      <c r="D774" s="202">
        <v>76480</v>
      </c>
      <c r="E774" s="202">
        <v>60</v>
      </c>
      <c r="F774" s="202">
        <v>181145.60000000001</v>
      </c>
      <c r="G774" s="202">
        <f t="shared" si="36"/>
        <v>2370.3951845066736</v>
      </c>
      <c r="H774" s="210" t="str">
        <f t="shared" si="37"/>
        <v>08/09SOJA (1ª SAFRA)LARANJEIRAS DO SUL (f)</v>
      </c>
      <c r="I774" s="210" t="str">
        <f t="shared" si="38"/>
        <v>08/09SOJA (1ª SAFRA)</v>
      </c>
      <c r="J774" s="211" t="b">
        <f>FALSE</f>
        <v>0</v>
      </c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</row>
    <row r="775" spans="1:64" ht="14.65" hidden="1" customHeight="1">
      <c r="A775" s="209" t="s">
        <v>181</v>
      </c>
      <c r="B775" s="209" t="s">
        <v>106</v>
      </c>
      <c r="C775" s="209" t="s">
        <v>148</v>
      </c>
      <c r="D775" s="202">
        <v>236658</v>
      </c>
      <c r="E775" s="202">
        <v>0</v>
      </c>
      <c r="F775" s="202">
        <v>557883.07999999996</v>
      </c>
      <c r="G775" s="202">
        <f t="shared" si="36"/>
        <v>2357.3387757861551</v>
      </c>
      <c r="H775" s="210" t="str">
        <f t="shared" si="37"/>
        <v>08/09SOJA (1ª SAFRA)LONDRINA (c)</v>
      </c>
      <c r="I775" s="210" t="str">
        <f t="shared" si="38"/>
        <v>08/09SOJA (1ª SAFRA)</v>
      </c>
      <c r="J775" s="211" t="b">
        <f>FALSE</f>
        <v>0</v>
      </c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</row>
    <row r="776" spans="1:64" ht="14.65" hidden="1" customHeight="1">
      <c r="A776" s="209" t="s">
        <v>181</v>
      </c>
      <c r="B776" s="209" t="s">
        <v>106</v>
      </c>
      <c r="C776" s="209" t="s">
        <v>150</v>
      </c>
      <c r="D776" s="202">
        <v>222686</v>
      </c>
      <c r="E776" s="202">
        <v>2050</v>
      </c>
      <c r="F776" s="202">
        <v>421645.5</v>
      </c>
      <c r="G776" s="202">
        <f t="shared" si="36"/>
        <v>1911.0457948838809</v>
      </c>
      <c r="H776" s="210" t="str">
        <f t="shared" si="37"/>
        <v>08/09SOJA (1ª SAFRA)MARINGÁ (c)</v>
      </c>
      <c r="I776" s="210" t="str">
        <f t="shared" si="38"/>
        <v>08/09SOJA (1ª SAFRA)</v>
      </c>
      <c r="J776" s="211" t="b">
        <f>FALSE</f>
        <v>0</v>
      </c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</row>
    <row r="777" spans="1:64" ht="14.65" hidden="1" customHeight="1">
      <c r="A777" s="209" t="s">
        <v>181</v>
      </c>
      <c r="B777" s="209" t="s">
        <v>106</v>
      </c>
      <c r="C777" s="209" t="s">
        <v>154</v>
      </c>
      <c r="D777" s="202">
        <v>23356</v>
      </c>
      <c r="E777" s="202">
        <v>90</v>
      </c>
      <c r="F777" s="202">
        <v>44273.36</v>
      </c>
      <c r="G777" s="202">
        <f t="shared" si="36"/>
        <v>1902.9210006017365</v>
      </c>
      <c r="H777" s="210" t="str">
        <f t="shared" si="37"/>
        <v>08/09SOJA (1ª SAFRA)PARANAVAÍ (b)</v>
      </c>
      <c r="I777" s="210" t="str">
        <f t="shared" si="38"/>
        <v>08/09SOJA (1ª SAFRA)</v>
      </c>
      <c r="J777" s="211" t="b">
        <f>FALSE</f>
        <v>0</v>
      </c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</row>
    <row r="778" spans="1:64" ht="14.65" hidden="1" customHeight="1">
      <c r="A778" s="209" t="s">
        <v>181</v>
      </c>
      <c r="B778" s="209" t="s">
        <v>106</v>
      </c>
      <c r="C778" s="209" t="s">
        <v>155</v>
      </c>
      <c r="D778" s="202">
        <v>243010</v>
      </c>
      <c r="E778" s="202">
        <v>0</v>
      </c>
      <c r="F778" s="202">
        <v>644094</v>
      </c>
      <c r="G778" s="202">
        <f t="shared" si="36"/>
        <v>2650.4835191967409</v>
      </c>
      <c r="H778" s="210" t="str">
        <f t="shared" si="37"/>
        <v>08/09SOJA (1ª SAFRA)PATO BRANCO (e)</v>
      </c>
      <c r="I778" s="210" t="str">
        <f t="shared" si="38"/>
        <v>08/09SOJA (1ª SAFRA)</v>
      </c>
      <c r="J778" s="211" t="b">
        <f>FALSE</f>
        <v>0</v>
      </c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</row>
    <row r="779" spans="1:64" ht="14.65" hidden="1" customHeight="1">
      <c r="A779" s="209" t="s">
        <v>181</v>
      </c>
      <c r="B779" s="209" t="s">
        <v>106</v>
      </c>
      <c r="C779" s="209" t="s">
        <v>157</v>
      </c>
      <c r="D779" s="202">
        <v>435550</v>
      </c>
      <c r="E779" s="202">
        <v>1000</v>
      </c>
      <c r="F779" s="202">
        <v>1249579</v>
      </c>
      <c r="G779" s="202">
        <f t="shared" si="36"/>
        <v>2875.5701300195606</v>
      </c>
      <c r="H779" s="210" t="str">
        <f t="shared" si="37"/>
        <v>08/09SOJA (1ª SAFRA)PONTA GROSSA (f)</v>
      </c>
      <c r="I779" s="210" t="str">
        <f t="shared" si="38"/>
        <v>08/09SOJA (1ª SAFRA)</v>
      </c>
      <c r="J779" s="211" t="b">
        <f>FALSE</f>
        <v>0</v>
      </c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</row>
    <row r="780" spans="1:64" ht="14.65" hidden="1" customHeight="1">
      <c r="A780" s="209" t="s">
        <v>181</v>
      </c>
      <c r="B780" s="209" t="s">
        <v>106</v>
      </c>
      <c r="C780" s="209" t="s">
        <v>158</v>
      </c>
      <c r="D780" s="202">
        <v>441770</v>
      </c>
      <c r="E780" s="202">
        <v>0</v>
      </c>
      <c r="F780" s="202">
        <v>740152</v>
      </c>
      <c r="G780" s="202">
        <f t="shared" si="36"/>
        <v>1675.4238630961813</v>
      </c>
      <c r="H780" s="210" t="str">
        <f t="shared" si="37"/>
        <v>08/09SOJA (1ª SAFRA)TOLEDO (d)</v>
      </c>
      <c r="I780" s="210" t="str">
        <f t="shared" si="38"/>
        <v>08/09SOJA (1ª SAFRA)</v>
      </c>
      <c r="J780" s="211" t="b">
        <f>FALSE</f>
        <v>0</v>
      </c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</row>
    <row r="781" spans="1:64" ht="14.65" hidden="1" customHeight="1">
      <c r="A781" s="209" t="s">
        <v>181</v>
      </c>
      <c r="B781" s="209" t="s">
        <v>106</v>
      </c>
      <c r="C781" s="209" t="s">
        <v>159</v>
      </c>
      <c r="D781" s="202">
        <v>158506</v>
      </c>
      <c r="E781" s="202">
        <v>580</v>
      </c>
      <c r="F781" s="202">
        <v>288891.46000000002</v>
      </c>
      <c r="G781" s="202">
        <f t="shared" si="36"/>
        <v>1829.2837151577321</v>
      </c>
      <c r="H781" s="210" t="str">
        <f t="shared" si="37"/>
        <v>08/09SOJA (1ª SAFRA)UMUARAMA (b)</v>
      </c>
      <c r="I781" s="210" t="str">
        <f t="shared" si="38"/>
        <v>08/09SOJA (1ª SAFRA)</v>
      </c>
      <c r="J781" s="211" t="b">
        <f>FALSE</f>
        <v>0</v>
      </c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</row>
    <row r="782" spans="1:64" ht="14.65" hidden="1" customHeight="1">
      <c r="A782" s="209" t="s">
        <v>181</v>
      </c>
      <c r="B782" s="209" t="s">
        <v>106</v>
      </c>
      <c r="C782" s="209" t="s">
        <v>160</v>
      </c>
      <c r="D782" s="202">
        <v>42000</v>
      </c>
      <c r="E782" s="202">
        <v>0</v>
      </c>
      <c r="F782" s="202">
        <v>105660</v>
      </c>
      <c r="G782" s="202">
        <f t="shared" si="36"/>
        <v>2515.7142857142858</v>
      </c>
      <c r="H782" s="210" t="str">
        <f t="shared" si="37"/>
        <v>08/09SOJA (1ª SAFRA)UNIÃO DA VITÓRIA (f)</v>
      </c>
      <c r="I782" s="210" t="str">
        <f t="shared" si="38"/>
        <v>08/09SOJA (1ª SAFRA)</v>
      </c>
      <c r="J782" s="211" t="b">
        <f>FALSE</f>
        <v>0</v>
      </c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</row>
    <row r="783" spans="1:64" ht="14.65" hidden="1" customHeight="1">
      <c r="A783" s="209" t="s">
        <v>181</v>
      </c>
      <c r="B783" s="209" t="s">
        <v>107</v>
      </c>
      <c r="C783" s="209" t="s">
        <v>128</v>
      </c>
      <c r="D783" s="202">
        <v>8032</v>
      </c>
      <c r="E783" s="202">
        <v>12</v>
      </c>
      <c r="F783" s="202">
        <v>10914.69</v>
      </c>
      <c r="G783" s="202">
        <f t="shared" si="36"/>
        <v>1360.9339152119701</v>
      </c>
      <c r="H783" s="210" t="str">
        <f t="shared" si="37"/>
        <v>08/09SOJA (2ª SAFRA)CAMPO MOURÃO (a)</v>
      </c>
      <c r="I783" s="210" t="str">
        <f t="shared" si="38"/>
        <v>08/09SOJA (2ª SAFRA)</v>
      </c>
      <c r="J783" s="211" t="b">
        <f>FALSE</f>
        <v>0</v>
      </c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</row>
    <row r="784" spans="1:64" ht="14.65" hidden="1" customHeight="1">
      <c r="A784" s="209" t="s">
        <v>181</v>
      </c>
      <c r="B784" s="209" t="s">
        <v>107</v>
      </c>
      <c r="C784" s="209" t="s">
        <v>130</v>
      </c>
      <c r="D784" s="202">
        <v>6965</v>
      </c>
      <c r="E784" s="202">
        <v>0</v>
      </c>
      <c r="F784" s="202">
        <v>10327.5</v>
      </c>
      <c r="G784" s="202">
        <f t="shared" si="36"/>
        <v>1482.7709978463747</v>
      </c>
      <c r="H784" s="210" t="str">
        <f t="shared" si="37"/>
        <v>08/09SOJA (2ª SAFRA)CASCAVEL (d)</v>
      </c>
      <c r="I784" s="210" t="str">
        <f t="shared" si="38"/>
        <v>08/09SOJA (2ª SAFRA)</v>
      </c>
      <c r="J784" s="211" t="b">
        <f>FALSE</f>
        <v>0</v>
      </c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</row>
    <row r="785" spans="1:64" ht="14.65" hidden="1" customHeight="1">
      <c r="A785" s="209" t="s">
        <v>181</v>
      </c>
      <c r="B785" s="209" t="s">
        <v>107</v>
      </c>
      <c r="C785" s="209" t="s">
        <v>136</v>
      </c>
      <c r="D785" s="202">
        <v>15260</v>
      </c>
      <c r="E785" s="202">
        <v>0</v>
      </c>
      <c r="F785" s="202">
        <v>20341</v>
      </c>
      <c r="G785" s="202">
        <f t="shared" si="36"/>
        <v>1332.9619921363042</v>
      </c>
      <c r="H785" s="210" t="str">
        <f t="shared" si="37"/>
        <v>08/09SOJA (2ª SAFRA)FRANCISCO BELTRÃO (e)</v>
      </c>
      <c r="I785" s="210" t="str">
        <f t="shared" si="38"/>
        <v>08/09SOJA (2ª SAFRA)</v>
      </c>
      <c r="J785" s="211" t="b">
        <f>FALSE</f>
        <v>0</v>
      </c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</row>
    <row r="786" spans="1:64" ht="14.65" hidden="1" customHeight="1">
      <c r="A786" s="209" t="s">
        <v>181</v>
      </c>
      <c r="B786" s="209" t="s">
        <v>107</v>
      </c>
      <c r="C786" s="209" t="s">
        <v>138</v>
      </c>
      <c r="D786" s="202">
        <v>1565</v>
      </c>
      <c r="E786" s="202">
        <v>0</v>
      </c>
      <c r="F786" s="202">
        <v>3135</v>
      </c>
      <c r="G786" s="202">
        <f t="shared" si="36"/>
        <v>2003.1948881789137</v>
      </c>
      <c r="H786" s="210" t="str">
        <f t="shared" si="37"/>
        <v>08/09SOJA (2ª SAFRA)GUARAPUAVA (f)</v>
      </c>
      <c r="I786" s="210" t="str">
        <f t="shared" si="38"/>
        <v>08/09SOJA (2ª SAFRA)</v>
      </c>
      <c r="J786" s="211" t="b">
        <f>FALSE</f>
        <v>0</v>
      </c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</row>
    <row r="787" spans="1:64" ht="14.65" hidden="1" customHeight="1">
      <c r="A787" s="209" t="s">
        <v>181</v>
      </c>
      <c r="B787" s="209" t="s">
        <v>107</v>
      </c>
      <c r="C787" s="209" t="s">
        <v>140</v>
      </c>
      <c r="D787" s="202">
        <v>1100</v>
      </c>
      <c r="E787" s="202">
        <v>0</v>
      </c>
      <c r="F787" s="202">
        <v>2395.9</v>
      </c>
      <c r="G787" s="202">
        <f t="shared" si="36"/>
        <v>2178.0909090909095</v>
      </c>
      <c r="H787" s="210" t="str">
        <f t="shared" si="37"/>
        <v>08/09SOJA (2ª SAFRA)IRATI (f)</v>
      </c>
      <c r="I787" s="210" t="str">
        <f t="shared" si="38"/>
        <v>08/09SOJA (2ª SAFRA)</v>
      </c>
      <c r="J787" s="211" t="b">
        <f>FALSE</f>
        <v>0</v>
      </c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</row>
    <row r="788" spans="1:64" ht="14.65" hidden="1" customHeight="1">
      <c r="A788" s="209" t="s">
        <v>181</v>
      </c>
      <c r="B788" s="209" t="s">
        <v>107</v>
      </c>
      <c r="C788" s="209" t="s">
        <v>146</v>
      </c>
      <c r="D788" s="202">
        <v>2950</v>
      </c>
      <c r="E788" s="202">
        <v>0</v>
      </c>
      <c r="F788" s="202">
        <v>4097.5</v>
      </c>
      <c r="G788" s="202">
        <f t="shared" si="36"/>
        <v>1388.9830508474577</v>
      </c>
      <c r="H788" s="210" t="str">
        <f t="shared" si="37"/>
        <v>08/09SOJA (2ª SAFRA)LARANJEIRAS DO SUL (f)</v>
      </c>
      <c r="I788" s="210" t="str">
        <f t="shared" si="38"/>
        <v>08/09SOJA (2ª SAFRA)</v>
      </c>
      <c r="J788" s="211" t="b">
        <f>FALSE</f>
        <v>0</v>
      </c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</row>
    <row r="789" spans="1:64" ht="14.65" hidden="1" customHeight="1">
      <c r="A789" s="209" t="s">
        <v>181</v>
      </c>
      <c r="B789" s="209" t="s">
        <v>107</v>
      </c>
      <c r="C789" s="209" t="s">
        <v>150</v>
      </c>
      <c r="D789" s="202">
        <v>626</v>
      </c>
      <c r="E789" s="202">
        <v>0</v>
      </c>
      <c r="F789" s="202">
        <v>928.2</v>
      </c>
      <c r="G789" s="202">
        <f t="shared" si="36"/>
        <v>1482.7476038338659</v>
      </c>
      <c r="H789" s="210" t="str">
        <f t="shared" si="37"/>
        <v>08/09SOJA (2ª SAFRA)MARINGÁ (c)</v>
      </c>
      <c r="I789" s="210" t="str">
        <f t="shared" si="38"/>
        <v>08/09SOJA (2ª SAFRA)</v>
      </c>
      <c r="J789" s="211" t="b">
        <f>FALSE</f>
        <v>0</v>
      </c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</row>
    <row r="790" spans="1:64" ht="14.65" hidden="1" customHeight="1">
      <c r="A790" s="209" t="s">
        <v>181</v>
      </c>
      <c r="B790" s="209" t="s">
        <v>107</v>
      </c>
      <c r="C790" s="209" t="s">
        <v>155</v>
      </c>
      <c r="D790" s="202">
        <v>10950</v>
      </c>
      <c r="E790" s="202">
        <v>0</v>
      </c>
      <c r="F790" s="202">
        <v>18035</v>
      </c>
      <c r="G790" s="202">
        <f t="shared" si="36"/>
        <v>1647.0319634703196</v>
      </c>
      <c r="H790" s="210" t="str">
        <f t="shared" si="37"/>
        <v>08/09SOJA (2ª SAFRA)PATO BRANCO (e)</v>
      </c>
      <c r="I790" s="210" t="str">
        <f t="shared" si="38"/>
        <v>08/09SOJA (2ª SAFRA)</v>
      </c>
      <c r="J790" s="211" t="b">
        <f>FALSE</f>
        <v>0</v>
      </c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</row>
    <row r="791" spans="1:64" ht="14.65" hidden="1" customHeight="1">
      <c r="A791" s="209" t="s">
        <v>181</v>
      </c>
      <c r="B791" s="209" t="s">
        <v>107</v>
      </c>
      <c r="C791" s="209" t="s">
        <v>157</v>
      </c>
      <c r="D791" s="202">
        <v>1600</v>
      </c>
      <c r="E791" s="202">
        <v>0</v>
      </c>
      <c r="F791" s="202">
        <v>4370</v>
      </c>
      <c r="G791" s="202">
        <f t="shared" si="36"/>
        <v>2731.25</v>
      </c>
      <c r="H791" s="210" t="str">
        <f t="shared" si="37"/>
        <v>08/09SOJA (2ª SAFRA)PONTA GROSSA (f)</v>
      </c>
      <c r="I791" s="210" t="str">
        <f t="shared" si="38"/>
        <v>08/09SOJA (2ª SAFRA)</v>
      </c>
      <c r="J791" s="211" t="b">
        <f>FALSE</f>
        <v>0</v>
      </c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</row>
    <row r="792" spans="1:64" ht="14.65" hidden="1" customHeight="1">
      <c r="A792" s="209" t="s">
        <v>181</v>
      </c>
      <c r="B792" s="209" t="s">
        <v>107</v>
      </c>
      <c r="C792" s="209" t="s">
        <v>158</v>
      </c>
      <c r="D792" s="202">
        <v>8620</v>
      </c>
      <c r="E792" s="202">
        <v>0</v>
      </c>
      <c r="F792" s="202">
        <v>7918.2</v>
      </c>
      <c r="G792" s="202">
        <f t="shared" si="36"/>
        <v>918.58468677494193</v>
      </c>
      <c r="H792" s="210" t="str">
        <f t="shared" si="37"/>
        <v>08/09SOJA (2ª SAFRA)TOLEDO (d)</v>
      </c>
      <c r="I792" s="210" t="str">
        <f t="shared" si="38"/>
        <v>08/09SOJA (2ª SAFRA)</v>
      </c>
      <c r="J792" s="211" t="b">
        <f>FALSE</f>
        <v>0</v>
      </c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</row>
    <row r="793" spans="1:64" ht="14.65" hidden="1" customHeight="1">
      <c r="A793" s="209" t="s">
        <v>181</v>
      </c>
      <c r="B793" s="209" t="s">
        <v>107</v>
      </c>
      <c r="C793" s="209" t="s">
        <v>159</v>
      </c>
      <c r="D793" s="202">
        <v>333</v>
      </c>
      <c r="E793" s="202">
        <v>0</v>
      </c>
      <c r="F793" s="202">
        <v>281.39999999999998</v>
      </c>
      <c r="G793" s="202">
        <f t="shared" si="36"/>
        <v>845.04504504504496</v>
      </c>
      <c r="H793" s="210" t="str">
        <f t="shared" si="37"/>
        <v>08/09SOJA (2ª SAFRA)UMUARAMA (b)</v>
      </c>
      <c r="I793" s="210" t="str">
        <f t="shared" si="38"/>
        <v>08/09SOJA (2ª SAFRA)</v>
      </c>
      <c r="J793" s="211" t="b">
        <f>FALSE</f>
        <v>0</v>
      </c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</row>
    <row r="794" spans="1:64" ht="14.65" hidden="1" customHeight="1">
      <c r="A794" s="209" t="s">
        <v>181</v>
      </c>
      <c r="B794" s="209" t="s">
        <v>107</v>
      </c>
      <c r="C794" s="209" t="s">
        <v>160</v>
      </c>
      <c r="D794" s="202">
        <v>3000</v>
      </c>
      <c r="E794" s="202">
        <v>0</v>
      </c>
      <c r="F794" s="202">
        <v>5125</v>
      </c>
      <c r="G794" s="202">
        <f t="shared" si="36"/>
        <v>1708.3333333333333</v>
      </c>
      <c r="H794" s="210" t="str">
        <f t="shared" si="37"/>
        <v>08/09SOJA (2ª SAFRA)UNIÃO DA VITÓRIA (f)</v>
      </c>
      <c r="I794" s="210" t="str">
        <f t="shared" si="38"/>
        <v>08/09SOJA (2ª SAFRA)</v>
      </c>
      <c r="J794" s="211" t="b">
        <f>FALSE</f>
        <v>0</v>
      </c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</row>
    <row r="795" spans="1:64" ht="14.65" hidden="1" customHeight="1">
      <c r="A795" s="209" t="s">
        <v>181</v>
      </c>
      <c r="B795" s="209" t="s">
        <v>108</v>
      </c>
      <c r="C795" s="209" t="s">
        <v>126</v>
      </c>
      <c r="D795" s="202">
        <v>450</v>
      </c>
      <c r="E795" s="202">
        <v>0</v>
      </c>
      <c r="F795" s="202">
        <v>36183</v>
      </c>
      <c r="G795" s="202">
        <f t="shared" si="36"/>
        <v>80406.666666666672</v>
      </c>
      <c r="H795" s="210" t="str">
        <f t="shared" si="37"/>
        <v>08/09TOMATE (1ª SAFRA)APUCARANA (c)</v>
      </c>
      <c r="I795" s="210" t="str">
        <f t="shared" si="38"/>
        <v>08/09TOMATE (1ª SAFRA)</v>
      </c>
      <c r="J795" s="211" t="b">
        <f>FALSE</f>
        <v>0</v>
      </c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</row>
    <row r="796" spans="1:64" ht="14.65" hidden="1" customHeight="1">
      <c r="A796" s="209" t="s">
        <v>181</v>
      </c>
      <c r="B796" s="209" t="s">
        <v>108</v>
      </c>
      <c r="C796" s="209" t="s">
        <v>128</v>
      </c>
      <c r="D796" s="202">
        <v>30</v>
      </c>
      <c r="E796" s="202">
        <v>0</v>
      </c>
      <c r="F796" s="202">
        <v>600</v>
      </c>
      <c r="G796" s="202">
        <f t="shared" si="36"/>
        <v>20000</v>
      </c>
      <c r="H796" s="210" t="str">
        <f t="shared" si="37"/>
        <v>08/09TOMATE (1ª SAFRA)CAMPO MOURÃO (a)</v>
      </c>
      <c r="I796" s="210" t="str">
        <f t="shared" si="38"/>
        <v>08/09TOMATE (1ª SAFRA)</v>
      </c>
      <c r="J796" s="211" t="b">
        <f>FALSE</f>
        <v>0</v>
      </c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</row>
    <row r="797" spans="1:64" ht="14.65" hidden="1" customHeight="1">
      <c r="A797" s="209" t="s">
        <v>181</v>
      </c>
      <c r="B797" s="209" t="s">
        <v>108</v>
      </c>
      <c r="C797" s="209" t="s">
        <v>130</v>
      </c>
      <c r="D797" s="202">
        <v>98.8</v>
      </c>
      <c r="E797" s="202">
        <v>0</v>
      </c>
      <c r="F797" s="202">
        <v>5126</v>
      </c>
      <c r="G797" s="202">
        <f t="shared" si="36"/>
        <v>51882.591093117415</v>
      </c>
      <c r="H797" s="210" t="str">
        <f t="shared" si="37"/>
        <v>08/09TOMATE (1ª SAFRA)CASCAVEL (d)</v>
      </c>
      <c r="I797" s="210" t="str">
        <f t="shared" si="38"/>
        <v>08/09TOMATE (1ª SAFRA)</v>
      </c>
      <c r="J797" s="211" t="b">
        <f>FALSE</f>
        <v>0</v>
      </c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</row>
    <row r="798" spans="1:64" ht="14.65" hidden="1" customHeight="1">
      <c r="A798" s="209" t="s">
        <v>181</v>
      </c>
      <c r="B798" s="209" t="s">
        <v>108</v>
      </c>
      <c r="C798" s="209" t="s">
        <v>132</v>
      </c>
      <c r="D798" s="202">
        <v>270</v>
      </c>
      <c r="E798" s="202">
        <v>0</v>
      </c>
      <c r="F798" s="202">
        <v>10530</v>
      </c>
      <c r="G798" s="202">
        <f t="shared" si="36"/>
        <v>39000</v>
      </c>
      <c r="H798" s="210" t="str">
        <f t="shared" si="37"/>
        <v>08/09TOMATE (1ª SAFRA)CORNÉLIO PROCÓPIO (c)</v>
      </c>
      <c r="I798" s="210" t="str">
        <f t="shared" si="38"/>
        <v>08/09TOMATE (1ª SAFRA)</v>
      </c>
      <c r="J798" s="211" t="b">
        <f>FALSE</f>
        <v>0</v>
      </c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</row>
    <row r="799" spans="1:64" ht="14.65" hidden="1" customHeight="1">
      <c r="A799" s="209" t="s">
        <v>181</v>
      </c>
      <c r="B799" s="209" t="s">
        <v>108</v>
      </c>
      <c r="C799" s="209" t="s">
        <v>134</v>
      </c>
      <c r="D799" s="202">
        <v>468</v>
      </c>
      <c r="E799" s="202">
        <v>0</v>
      </c>
      <c r="F799" s="202">
        <v>23004</v>
      </c>
      <c r="G799" s="202">
        <f t="shared" si="36"/>
        <v>49153.846153846156</v>
      </c>
      <c r="H799" s="210" t="str">
        <f t="shared" si="37"/>
        <v>08/09TOMATE (1ª SAFRA)CURITIBA (f)</v>
      </c>
      <c r="I799" s="210" t="str">
        <f t="shared" si="38"/>
        <v>08/09TOMATE (1ª SAFRA)</v>
      </c>
      <c r="J799" s="211" t="b">
        <f>FALSE</f>
        <v>0</v>
      </c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</row>
    <row r="800" spans="1:64" ht="14.65" hidden="1" customHeight="1">
      <c r="A800" s="209" t="s">
        <v>181</v>
      </c>
      <c r="B800" s="209" t="s">
        <v>108</v>
      </c>
      <c r="C800" s="209" t="s">
        <v>136</v>
      </c>
      <c r="D800" s="202">
        <v>117</v>
      </c>
      <c r="E800" s="202">
        <v>0</v>
      </c>
      <c r="F800" s="202">
        <v>4906</v>
      </c>
      <c r="G800" s="202">
        <f t="shared" si="36"/>
        <v>41931.62393162393</v>
      </c>
      <c r="H800" s="210" t="str">
        <f t="shared" si="37"/>
        <v>08/09TOMATE (1ª SAFRA)FRANCISCO BELTRÃO (e)</v>
      </c>
      <c r="I800" s="210" t="str">
        <f t="shared" si="38"/>
        <v>08/09TOMATE (1ª SAFRA)</v>
      </c>
      <c r="J800" s="211" t="b">
        <f>FALSE</f>
        <v>0</v>
      </c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</row>
    <row r="801" spans="1:64" ht="14.65" hidden="1" customHeight="1">
      <c r="A801" s="209" t="s">
        <v>181</v>
      </c>
      <c r="B801" s="209" t="s">
        <v>108</v>
      </c>
      <c r="C801" s="209" t="s">
        <v>138</v>
      </c>
      <c r="D801" s="202">
        <v>111</v>
      </c>
      <c r="E801" s="202">
        <v>20</v>
      </c>
      <c r="F801" s="202">
        <v>5285</v>
      </c>
      <c r="G801" s="202">
        <f t="shared" si="36"/>
        <v>58076.923076923078</v>
      </c>
      <c r="H801" s="210" t="str">
        <f t="shared" si="37"/>
        <v>08/09TOMATE (1ª SAFRA)GUARAPUAVA (f)</v>
      </c>
      <c r="I801" s="210" t="str">
        <f t="shared" si="38"/>
        <v>08/09TOMATE (1ª SAFRA)</v>
      </c>
      <c r="J801" s="211" t="b">
        <f>FALSE</f>
        <v>0</v>
      </c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</row>
    <row r="802" spans="1:64" ht="14.65" hidden="1" customHeight="1">
      <c r="A802" s="209" t="s">
        <v>181</v>
      </c>
      <c r="B802" s="209" t="s">
        <v>108</v>
      </c>
      <c r="C802" s="209" t="s">
        <v>140</v>
      </c>
      <c r="D802" s="202">
        <v>23</v>
      </c>
      <c r="E802" s="202">
        <v>0</v>
      </c>
      <c r="F802" s="202">
        <v>690.1</v>
      </c>
      <c r="G802" s="202">
        <f t="shared" si="36"/>
        <v>30004.347826086956</v>
      </c>
      <c r="H802" s="210" t="str">
        <f t="shared" si="37"/>
        <v>08/09TOMATE (1ª SAFRA)IRATI (f)</v>
      </c>
      <c r="I802" s="210" t="str">
        <f t="shared" si="38"/>
        <v>08/09TOMATE (1ª SAFRA)</v>
      </c>
      <c r="J802" s="211" t="b">
        <f>FALSE</f>
        <v>0</v>
      </c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</row>
    <row r="803" spans="1:64" ht="14.65" hidden="1" customHeight="1">
      <c r="A803" s="209" t="s">
        <v>181</v>
      </c>
      <c r="B803" s="209" t="s">
        <v>108</v>
      </c>
      <c r="C803" s="209" t="s">
        <v>142</v>
      </c>
      <c r="D803" s="202">
        <v>237</v>
      </c>
      <c r="E803" s="202">
        <v>0</v>
      </c>
      <c r="F803" s="202">
        <v>17115</v>
      </c>
      <c r="G803" s="202">
        <f t="shared" si="36"/>
        <v>72215.189873417723</v>
      </c>
      <c r="H803" s="210" t="str">
        <f t="shared" si="37"/>
        <v>08/09TOMATE (1ª SAFRA)IVAIPORÃ (c)</v>
      </c>
      <c r="I803" s="210" t="str">
        <f t="shared" si="38"/>
        <v>08/09TOMATE (1ª SAFRA)</v>
      </c>
      <c r="J803" s="211" t="b">
        <f>FALSE</f>
        <v>0</v>
      </c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</row>
    <row r="804" spans="1:64" ht="14.65" hidden="1" customHeight="1">
      <c r="A804" s="209" t="s">
        <v>181</v>
      </c>
      <c r="B804" s="209" t="s">
        <v>108</v>
      </c>
      <c r="C804" s="209" t="s">
        <v>144</v>
      </c>
      <c r="D804" s="202">
        <v>258</v>
      </c>
      <c r="E804" s="202">
        <v>0</v>
      </c>
      <c r="F804" s="202">
        <v>16698</v>
      </c>
      <c r="G804" s="202">
        <f t="shared" si="36"/>
        <v>64720.930232558145</v>
      </c>
      <c r="H804" s="210" t="str">
        <f t="shared" si="37"/>
        <v>08/09TOMATE (1ª SAFRA)JACAREZINHO (c)</v>
      </c>
      <c r="I804" s="210" t="str">
        <f t="shared" si="38"/>
        <v>08/09TOMATE (1ª SAFRA)</v>
      </c>
      <c r="J804" s="211" t="b">
        <f>FALSE</f>
        <v>0</v>
      </c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</row>
    <row r="805" spans="1:64" ht="14.65" hidden="1" customHeight="1">
      <c r="A805" s="209" t="s">
        <v>181</v>
      </c>
      <c r="B805" s="209" t="s">
        <v>108</v>
      </c>
      <c r="C805" s="209" t="s">
        <v>146</v>
      </c>
      <c r="D805" s="202">
        <v>28</v>
      </c>
      <c r="E805" s="202">
        <v>4</v>
      </c>
      <c r="F805" s="202">
        <v>1040</v>
      </c>
      <c r="G805" s="202">
        <f t="shared" si="36"/>
        <v>43333.333333333336</v>
      </c>
      <c r="H805" s="210" t="str">
        <f t="shared" si="37"/>
        <v>08/09TOMATE (1ª SAFRA)LARANJEIRAS DO SUL (f)</v>
      </c>
      <c r="I805" s="210" t="str">
        <f t="shared" si="38"/>
        <v>08/09TOMATE (1ª SAFRA)</v>
      </c>
      <c r="J805" s="211" t="b">
        <f>FALSE</f>
        <v>0</v>
      </c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</row>
    <row r="806" spans="1:64" ht="14.65" hidden="1" customHeight="1">
      <c r="A806" s="209" t="s">
        <v>181</v>
      </c>
      <c r="B806" s="209" t="s">
        <v>108</v>
      </c>
      <c r="C806" s="209" t="s">
        <v>148</v>
      </c>
      <c r="D806" s="202">
        <v>449</v>
      </c>
      <c r="E806" s="202">
        <v>0</v>
      </c>
      <c r="F806" s="202">
        <v>31586.7</v>
      </c>
      <c r="G806" s="202">
        <f t="shared" si="36"/>
        <v>70348.997772828516</v>
      </c>
      <c r="H806" s="210" t="str">
        <f t="shared" si="37"/>
        <v>08/09TOMATE (1ª SAFRA)LONDRINA (c)</v>
      </c>
      <c r="I806" s="210" t="str">
        <f t="shared" si="38"/>
        <v>08/09TOMATE (1ª SAFRA)</v>
      </c>
      <c r="J806" s="211" t="b">
        <f>FALSE</f>
        <v>0</v>
      </c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</row>
    <row r="807" spans="1:64" ht="14.65" hidden="1" customHeight="1">
      <c r="A807" s="209" t="s">
        <v>181</v>
      </c>
      <c r="B807" s="209" t="s">
        <v>108</v>
      </c>
      <c r="C807" s="209" t="s">
        <v>150</v>
      </c>
      <c r="D807" s="202">
        <v>61</v>
      </c>
      <c r="E807" s="202">
        <v>0</v>
      </c>
      <c r="F807" s="202">
        <v>2892.5</v>
      </c>
      <c r="G807" s="202">
        <f t="shared" si="36"/>
        <v>47418.032786885247</v>
      </c>
      <c r="H807" s="210" t="str">
        <f t="shared" si="37"/>
        <v>08/09TOMATE (1ª SAFRA)MARINGÁ (c)</v>
      </c>
      <c r="I807" s="210" t="str">
        <f t="shared" si="38"/>
        <v>08/09TOMATE (1ª SAFRA)</v>
      </c>
      <c r="J807" s="211" t="b">
        <f>FALSE</f>
        <v>0</v>
      </c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</row>
    <row r="808" spans="1:64" ht="14.65" hidden="1" customHeight="1">
      <c r="A808" s="209" t="s">
        <v>181</v>
      </c>
      <c r="B808" s="209" t="s">
        <v>108</v>
      </c>
      <c r="C808" s="209" t="s">
        <v>152</v>
      </c>
      <c r="D808" s="202">
        <v>42</v>
      </c>
      <c r="E808" s="202">
        <v>0</v>
      </c>
      <c r="F808" s="202">
        <v>1764</v>
      </c>
      <c r="G808" s="202">
        <f t="shared" si="36"/>
        <v>42000</v>
      </c>
      <c r="H808" s="210" t="str">
        <f t="shared" si="37"/>
        <v>08/09TOMATE (1ª SAFRA)PARANAGUÁ (f)</v>
      </c>
      <c r="I808" s="210" t="str">
        <f t="shared" si="38"/>
        <v>08/09TOMATE (1ª SAFRA)</v>
      </c>
      <c r="J808" s="211" t="b">
        <f>FALSE</f>
        <v>0</v>
      </c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</row>
    <row r="809" spans="1:64" ht="14.65" hidden="1" customHeight="1">
      <c r="A809" s="209" t="s">
        <v>181</v>
      </c>
      <c r="B809" s="209" t="s">
        <v>108</v>
      </c>
      <c r="C809" s="209" t="s">
        <v>154</v>
      </c>
      <c r="D809" s="202">
        <v>8</v>
      </c>
      <c r="E809" s="202">
        <v>0</v>
      </c>
      <c r="F809" s="202">
        <v>718</v>
      </c>
      <c r="G809" s="202">
        <f t="shared" si="36"/>
        <v>89750</v>
      </c>
      <c r="H809" s="210" t="str">
        <f t="shared" si="37"/>
        <v>08/09TOMATE (1ª SAFRA)PARANAVAÍ (b)</v>
      </c>
      <c r="I809" s="210" t="str">
        <f t="shared" si="38"/>
        <v>08/09TOMATE (1ª SAFRA)</v>
      </c>
      <c r="J809" s="211" t="b">
        <f>FALSE</f>
        <v>0</v>
      </c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</row>
    <row r="810" spans="1:64" ht="14.65" hidden="1" customHeight="1">
      <c r="A810" s="209" t="s">
        <v>181</v>
      </c>
      <c r="B810" s="209" t="s">
        <v>108</v>
      </c>
      <c r="C810" s="209" t="s">
        <v>155</v>
      </c>
      <c r="D810" s="202">
        <v>39</v>
      </c>
      <c r="E810" s="202">
        <v>0</v>
      </c>
      <c r="F810" s="202">
        <v>2225</v>
      </c>
      <c r="G810" s="202">
        <f t="shared" si="36"/>
        <v>57051.282051282054</v>
      </c>
      <c r="H810" s="210" t="str">
        <f t="shared" si="37"/>
        <v>08/09TOMATE (1ª SAFRA)PATO BRANCO (e)</v>
      </c>
      <c r="I810" s="210" t="str">
        <f t="shared" si="38"/>
        <v>08/09TOMATE (1ª SAFRA)</v>
      </c>
      <c r="J810" s="211" t="b">
        <f>FALSE</f>
        <v>0</v>
      </c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</row>
    <row r="811" spans="1:64" ht="14.65" hidden="1" customHeight="1">
      <c r="A811" s="209" t="s">
        <v>181</v>
      </c>
      <c r="B811" s="209" t="s">
        <v>108</v>
      </c>
      <c r="C811" s="209" t="s">
        <v>157</v>
      </c>
      <c r="D811" s="202">
        <v>445</v>
      </c>
      <c r="E811" s="202">
        <v>4</v>
      </c>
      <c r="F811" s="202">
        <v>33578</v>
      </c>
      <c r="G811" s="202">
        <f t="shared" si="36"/>
        <v>76140.589569160991</v>
      </c>
      <c r="H811" s="210" t="str">
        <f t="shared" si="37"/>
        <v>08/09TOMATE (1ª SAFRA)PONTA GROSSA (f)</v>
      </c>
      <c r="I811" s="210" t="str">
        <f t="shared" si="38"/>
        <v>08/09TOMATE (1ª SAFRA)</v>
      </c>
      <c r="J811" s="211" t="b">
        <f>FALSE</f>
        <v>0</v>
      </c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</row>
    <row r="812" spans="1:64" ht="14.65" hidden="1" customHeight="1">
      <c r="A812" s="209" t="s">
        <v>181</v>
      </c>
      <c r="B812" s="209" t="s">
        <v>108</v>
      </c>
      <c r="C812" s="209" t="s">
        <v>159</v>
      </c>
      <c r="D812" s="202">
        <v>21.6</v>
      </c>
      <c r="E812" s="202">
        <v>0</v>
      </c>
      <c r="F812" s="202">
        <v>671.7</v>
      </c>
      <c r="G812" s="202">
        <f t="shared" si="36"/>
        <v>31097.222222222223</v>
      </c>
      <c r="H812" s="210" t="str">
        <f t="shared" si="37"/>
        <v>08/09TOMATE (1ª SAFRA)UMUARAMA (b)</v>
      </c>
      <c r="I812" s="210" t="str">
        <f t="shared" si="38"/>
        <v>08/09TOMATE (1ª SAFRA)</v>
      </c>
      <c r="J812" s="211" t="b">
        <f>FALSE</f>
        <v>0</v>
      </c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</row>
    <row r="813" spans="1:64" ht="14.65" hidden="1" customHeight="1">
      <c r="A813" s="209" t="s">
        <v>181</v>
      </c>
      <c r="B813" s="209" t="s">
        <v>108</v>
      </c>
      <c r="C813" s="209" t="s">
        <v>160</v>
      </c>
      <c r="D813" s="202">
        <v>20</v>
      </c>
      <c r="E813" s="202">
        <v>0</v>
      </c>
      <c r="F813" s="202">
        <v>1000</v>
      </c>
      <c r="G813" s="202">
        <f t="shared" si="36"/>
        <v>50000</v>
      </c>
      <c r="H813" s="210" t="str">
        <f t="shared" si="37"/>
        <v>08/09TOMATE (1ª SAFRA)UNIÃO DA VITÓRIA (f)</v>
      </c>
      <c r="I813" s="210" t="str">
        <f t="shared" si="38"/>
        <v>08/09TOMATE (1ª SAFRA)</v>
      </c>
      <c r="J813" s="211" t="b">
        <f>FALSE</f>
        <v>0</v>
      </c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</row>
    <row r="814" spans="1:64" ht="14.65" hidden="1" customHeight="1">
      <c r="A814" s="209" t="s">
        <v>181</v>
      </c>
      <c r="B814" s="209" t="s">
        <v>109</v>
      </c>
      <c r="C814" s="209" t="s">
        <v>126</v>
      </c>
      <c r="D814" s="202">
        <v>190</v>
      </c>
      <c r="E814" s="202">
        <v>0</v>
      </c>
      <c r="F814" s="202">
        <v>14205</v>
      </c>
      <c r="G814" s="202">
        <f t="shared" si="36"/>
        <v>74763.15789473684</v>
      </c>
      <c r="H814" s="210" t="str">
        <f t="shared" si="37"/>
        <v>08/09TOMATE (2ª SAFRA)APUCARANA (c)</v>
      </c>
      <c r="I814" s="210" t="str">
        <f t="shared" si="38"/>
        <v>08/09TOMATE (2ª SAFRA)</v>
      </c>
      <c r="J814" s="211" t="b">
        <f>FALSE</f>
        <v>0</v>
      </c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</row>
    <row r="815" spans="1:64" ht="14.65" hidden="1" customHeight="1">
      <c r="A815" s="209" t="s">
        <v>181</v>
      </c>
      <c r="B815" s="209" t="s">
        <v>109</v>
      </c>
      <c r="C815" s="209" t="s">
        <v>130</v>
      </c>
      <c r="D815" s="202">
        <v>74</v>
      </c>
      <c r="E815" s="202">
        <v>0</v>
      </c>
      <c r="F815" s="202">
        <v>4366.75</v>
      </c>
      <c r="G815" s="202">
        <f t="shared" si="36"/>
        <v>59010.13513513514</v>
      </c>
      <c r="H815" s="210" t="str">
        <f t="shared" si="37"/>
        <v>08/09TOMATE (2ª SAFRA)CASCAVEL (d)</v>
      </c>
      <c r="I815" s="210" t="str">
        <f t="shared" si="38"/>
        <v>08/09TOMATE (2ª SAFRA)</v>
      </c>
      <c r="J815" s="211" t="b">
        <f>FALSE</f>
        <v>0</v>
      </c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</row>
    <row r="816" spans="1:64" ht="14.65" hidden="1" customHeight="1">
      <c r="A816" s="209" t="s">
        <v>181</v>
      </c>
      <c r="B816" s="209" t="s">
        <v>109</v>
      </c>
      <c r="C816" s="209" t="s">
        <v>132</v>
      </c>
      <c r="D816" s="202">
        <v>130</v>
      </c>
      <c r="E816" s="202">
        <v>10</v>
      </c>
      <c r="F816" s="202">
        <v>3600</v>
      </c>
      <c r="G816" s="202">
        <f t="shared" si="36"/>
        <v>30000</v>
      </c>
      <c r="H816" s="210" t="str">
        <f t="shared" si="37"/>
        <v>08/09TOMATE (2ª SAFRA)CORNÉLIO PROCÓPIO (c)</v>
      </c>
      <c r="I816" s="210" t="str">
        <f t="shared" si="38"/>
        <v>08/09TOMATE (2ª SAFRA)</v>
      </c>
      <c r="J816" s="211" t="b">
        <f>FALSE</f>
        <v>0</v>
      </c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</row>
    <row r="817" spans="1:64" ht="14.65" hidden="1" customHeight="1">
      <c r="A817" s="209" t="s">
        <v>181</v>
      </c>
      <c r="B817" s="209" t="s">
        <v>109</v>
      </c>
      <c r="C817" s="209" t="s">
        <v>138</v>
      </c>
      <c r="D817" s="202">
        <v>14</v>
      </c>
      <c r="E817" s="202">
        <v>0</v>
      </c>
      <c r="F817" s="202">
        <v>950</v>
      </c>
      <c r="G817" s="202">
        <f t="shared" si="36"/>
        <v>67857.142857142855</v>
      </c>
      <c r="H817" s="210" t="str">
        <f t="shared" si="37"/>
        <v>08/09TOMATE (2ª SAFRA)GUARAPUAVA (f)</v>
      </c>
      <c r="I817" s="210" t="str">
        <f t="shared" si="38"/>
        <v>08/09TOMATE (2ª SAFRA)</v>
      </c>
      <c r="J817" s="211" t="b">
        <f>FALSE</f>
        <v>0</v>
      </c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</row>
    <row r="818" spans="1:64" ht="14.65" hidden="1" customHeight="1">
      <c r="A818" s="209" t="s">
        <v>181</v>
      </c>
      <c r="B818" s="209" t="s">
        <v>109</v>
      </c>
      <c r="C818" s="209" t="s">
        <v>140</v>
      </c>
      <c r="D818" s="202">
        <v>6</v>
      </c>
      <c r="E818" s="202">
        <v>0</v>
      </c>
      <c r="F818" s="202">
        <v>114.25</v>
      </c>
      <c r="G818" s="202">
        <f t="shared" si="36"/>
        <v>19041.666666666668</v>
      </c>
      <c r="H818" s="210" t="str">
        <f t="shared" si="37"/>
        <v>08/09TOMATE (2ª SAFRA)IRATI (f)</v>
      </c>
      <c r="I818" s="210" t="str">
        <f t="shared" si="38"/>
        <v>08/09TOMATE (2ª SAFRA)</v>
      </c>
      <c r="J818" s="211" t="b">
        <f>FALSE</f>
        <v>0</v>
      </c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</row>
    <row r="819" spans="1:64" ht="14.65" hidden="1" customHeight="1">
      <c r="A819" s="209" t="s">
        <v>181</v>
      </c>
      <c r="B819" s="209" t="s">
        <v>109</v>
      </c>
      <c r="C819" s="209" t="s">
        <v>144</v>
      </c>
      <c r="D819" s="202">
        <v>219.5</v>
      </c>
      <c r="E819" s="202">
        <v>0</v>
      </c>
      <c r="F819" s="202">
        <v>13442.5</v>
      </c>
      <c r="G819" s="202">
        <f t="shared" si="36"/>
        <v>61241.457858769936</v>
      </c>
      <c r="H819" s="210" t="str">
        <f t="shared" si="37"/>
        <v>08/09TOMATE (2ª SAFRA)JACAREZINHO (c)</v>
      </c>
      <c r="I819" s="210" t="str">
        <f t="shared" si="38"/>
        <v>08/09TOMATE (2ª SAFRA)</v>
      </c>
      <c r="J819" s="211" t="b">
        <f>FALSE</f>
        <v>0</v>
      </c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</row>
    <row r="820" spans="1:64" ht="14.65" hidden="1" customHeight="1">
      <c r="A820" s="209" t="s">
        <v>181</v>
      </c>
      <c r="B820" s="209" t="s">
        <v>109</v>
      </c>
      <c r="C820" s="209" t="s">
        <v>146</v>
      </c>
      <c r="D820" s="202">
        <v>5</v>
      </c>
      <c r="E820" s="202">
        <v>0</v>
      </c>
      <c r="F820" s="202">
        <v>275</v>
      </c>
      <c r="G820" s="202">
        <f t="shared" si="36"/>
        <v>55000</v>
      </c>
      <c r="H820" s="210" t="str">
        <f t="shared" si="37"/>
        <v>08/09TOMATE (2ª SAFRA)LARANJEIRAS DO SUL (f)</v>
      </c>
      <c r="I820" s="210" t="str">
        <f t="shared" si="38"/>
        <v>08/09TOMATE (2ª SAFRA)</v>
      </c>
      <c r="J820" s="211" t="b">
        <f>FALSE</f>
        <v>0</v>
      </c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</row>
    <row r="821" spans="1:64" ht="14.65" hidden="1" customHeight="1">
      <c r="A821" s="209" t="s">
        <v>181</v>
      </c>
      <c r="B821" s="209" t="s">
        <v>109</v>
      </c>
      <c r="C821" s="209" t="s">
        <v>148</v>
      </c>
      <c r="D821" s="202">
        <v>481</v>
      </c>
      <c r="E821" s="202">
        <v>0</v>
      </c>
      <c r="F821" s="202">
        <v>35417.199999999997</v>
      </c>
      <c r="G821" s="202">
        <f t="shared" si="36"/>
        <v>73632.432432432426</v>
      </c>
      <c r="H821" s="210" t="str">
        <f t="shared" si="37"/>
        <v>08/09TOMATE (2ª SAFRA)LONDRINA (c)</v>
      </c>
      <c r="I821" s="210" t="str">
        <f t="shared" si="38"/>
        <v>08/09TOMATE (2ª SAFRA)</v>
      </c>
      <c r="J821" s="211" t="b">
        <f>FALSE</f>
        <v>0</v>
      </c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</row>
    <row r="822" spans="1:64" ht="14.65" hidden="1" customHeight="1">
      <c r="A822" s="209" t="s">
        <v>181</v>
      </c>
      <c r="B822" s="209" t="s">
        <v>109</v>
      </c>
      <c r="C822" s="209" t="s">
        <v>150</v>
      </c>
      <c r="D822" s="202">
        <v>44.5</v>
      </c>
      <c r="E822" s="202">
        <v>0</v>
      </c>
      <c r="F822" s="202">
        <v>1840</v>
      </c>
      <c r="G822" s="202">
        <f t="shared" si="36"/>
        <v>41348.314606741573</v>
      </c>
      <c r="H822" s="210" t="str">
        <f t="shared" si="37"/>
        <v>08/09TOMATE (2ª SAFRA)MARINGÁ (c)</v>
      </c>
      <c r="I822" s="210" t="str">
        <f t="shared" si="38"/>
        <v>08/09TOMATE (2ª SAFRA)</v>
      </c>
      <c r="J822" s="211" t="b">
        <f>FALSE</f>
        <v>0</v>
      </c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</row>
    <row r="823" spans="1:64" ht="14.65" hidden="1" customHeight="1">
      <c r="A823" s="209" t="s">
        <v>181</v>
      </c>
      <c r="B823" s="209" t="s">
        <v>109</v>
      </c>
      <c r="C823" s="209" t="s">
        <v>152</v>
      </c>
      <c r="D823" s="202">
        <v>39</v>
      </c>
      <c r="E823" s="202">
        <v>0</v>
      </c>
      <c r="F823" s="202">
        <v>1560</v>
      </c>
      <c r="G823" s="202">
        <f t="shared" si="36"/>
        <v>40000</v>
      </c>
      <c r="H823" s="210" t="str">
        <f t="shared" si="37"/>
        <v>08/09TOMATE (2ª SAFRA)PARANAGUÁ (f)</v>
      </c>
      <c r="I823" s="210" t="str">
        <f t="shared" si="38"/>
        <v>08/09TOMATE (2ª SAFRA)</v>
      </c>
      <c r="J823" s="211" t="b">
        <f>FALSE</f>
        <v>0</v>
      </c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</row>
    <row r="824" spans="1:64" ht="14.65" hidden="1" customHeight="1">
      <c r="A824" s="209" t="s">
        <v>181</v>
      </c>
      <c r="B824" s="209" t="s">
        <v>109</v>
      </c>
      <c r="C824" s="209" t="s">
        <v>154</v>
      </c>
      <c r="D824" s="202">
        <v>0.1</v>
      </c>
      <c r="E824" s="202">
        <v>0</v>
      </c>
      <c r="F824" s="202">
        <v>3.3</v>
      </c>
      <c r="G824" s="202">
        <f t="shared" si="36"/>
        <v>32999.999999999993</v>
      </c>
      <c r="H824" s="210" t="str">
        <f t="shared" si="37"/>
        <v>08/09TOMATE (2ª SAFRA)PARANAVAÍ (b)</v>
      </c>
      <c r="I824" s="210" t="str">
        <f t="shared" si="38"/>
        <v>08/09TOMATE (2ª SAFRA)</v>
      </c>
      <c r="J824" s="211" t="b">
        <f>FALSE</f>
        <v>0</v>
      </c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</row>
    <row r="825" spans="1:64" ht="14.65" hidden="1" customHeight="1">
      <c r="A825" s="209" t="s">
        <v>181</v>
      </c>
      <c r="B825" s="209" t="s">
        <v>109</v>
      </c>
      <c r="C825" s="209" t="s">
        <v>157</v>
      </c>
      <c r="D825" s="202">
        <v>388</v>
      </c>
      <c r="E825" s="202">
        <v>0</v>
      </c>
      <c r="F825" s="202">
        <v>27090</v>
      </c>
      <c r="G825" s="202">
        <f t="shared" si="36"/>
        <v>69819.587628865978</v>
      </c>
      <c r="H825" s="210" t="str">
        <f t="shared" si="37"/>
        <v>08/09TOMATE (2ª SAFRA)PONTA GROSSA (f)</v>
      </c>
      <c r="I825" s="210" t="str">
        <f t="shared" si="38"/>
        <v>08/09TOMATE (2ª SAFRA)</v>
      </c>
      <c r="J825" s="211" t="b">
        <f>FALSE</f>
        <v>0</v>
      </c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</row>
    <row r="826" spans="1:64" ht="14.65" hidden="1" customHeight="1">
      <c r="A826" s="209" t="s">
        <v>181</v>
      </c>
      <c r="B826" s="209" t="s">
        <v>109</v>
      </c>
      <c r="C826" s="209" t="s">
        <v>159</v>
      </c>
      <c r="D826" s="202">
        <v>16.600000000000001</v>
      </c>
      <c r="E826" s="202">
        <v>0</v>
      </c>
      <c r="F826" s="202">
        <v>541.5</v>
      </c>
      <c r="G826" s="202">
        <f t="shared" si="36"/>
        <v>32620.48192771084</v>
      </c>
      <c r="H826" s="210" t="str">
        <f t="shared" si="37"/>
        <v>08/09TOMATE (2ª SAFRA)UMUARAMA (b)</v>
      </c>
      <c r="I826" s="210" t="str">
        <f t="shared" si="38"/>
        <v>08/09TOMATE (2ª SAFRA)</v>
      </c>
      <c r="J826" s="211" t="b">
        <f>FALSE</f>
        <v>0</v>
      </c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</row>
    <row r="827" spans="1:64" ht="14.65" hidden="1" customHeight="1">
      <c r="A827" s="209" t="s">
        <v>181</v>
      </c>
      <c r="B827" s="209" t="s">
        <v>110</v>
      </c>
      <c r="C827" s="209" t="s">
        <v>126</v>
      </c>
      <c r="D827" s="202">
        <v>64500</v>
      </c>
      <c r="E827" s="202">
        <v>0</v>
      </c>
      <c r="F827" s="202">
        <v>110699.1</v>
      </c>
      <c r="G827" s="202">
        <f t="shared" si="36"/>
        <v>1716.2651162790698</v>
      </c>
      <c r="H827" s="210" t="str">
        <f t="shared" si="37"/>
        <v>08/09TRIGOAPUCARANA (c)</v>
      </c>
      <c r="I827" s="210" t="str">
        <f t="shared" si="38"/>
        <v>08/09TRIGO</v>
      </c>
      <c r="J827" s="211" t="b">
        <f>FALSE</f>
        <v>0</v>
      </c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</row>
    <row r="828" spans="1:64" ht="14.65" hidden="1" customHeight="1">
      <c r="A828" s="209" t="s">
        <v>181</v>
      </c>
      <c r="B828" s="209" t="s">
        <v>110</v>
      </c>
      <c r="C828" s="209" t="s">
        <v>128</v>
      </c>
      <c r="D828" s="202">
        <v>109255</v>
      </c>
      <c r="E828" s="202">
        <v>0</v>
      </c>
      <c r="F828" s="202">
        <v>235887.8</v>
      </c>
      <c r="G828" s="202">
        <f t="shared" si="36"/>
        <v>2159.0572513843758</v>
      </c>
      <c r="H828" s="210" t="str">
        <f t="shared" si="37"/>
        <v>08/09TRIGOCAMPO MOURÃO (a)</v>
      </c>
      <c r="I828" s="210" t="str">
        <f t="shared" si="38"/>
        <v>08/09TRIGO</v>
      </c>
      <c r="J828" s="211" t="b">
        <f>FALSE</f>
        <v>0</v>
      </c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</row>
    <row r="829" spans="1:64" ht="14.65" hidden="1" customHeight="1">
      <c r="A829" s="209" t="s">
        <v>181</v>
      </c>
      <c r="B829" s="209" t="s">
        <v>110</v>
      </c>
      <c r="C829" s="209" t="s">
        <v>130</v>
      </c>
      <c r="D829" s="202">
        <v>144400</v>
      </c>
      <c r="E829" s="202">
        <v>10390</v>
      </c>
      <c r="F829" s="202">
        <v>282925.8</v>
      </c>
      <c r="G829" s="202">
        <f t="shared" si="36"/>
        <v>2111.2290127602414</v>
      </c>
      <c r="H829" s="210" t="str">
        <f t="shared" si="37"/>
        <v>08/09TRIGOCASCAVEL (d)</v>
      </c>
      <c r="I829" s="210" t="str">
        <f t="shared" si="38"/>
        <v>08/09TRIGO</v>
      </c>
      <c r="J829" s="211" t="b">
        <f>FALSE</f>
        <v>0</v>
      </c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</row>
    <row r="830" spans="1:64" ht="14.65" hidden="1" customHeight="1">
      <c r="A830" s="209" t="s">
        <v>181</v>
      </c>
      <c r="B830" s="209" t="s">
        <v>110</v>
      </c>
      <c r="C830" s="209" t="s">
        <v>132</v>
      </c>
      <c r="D830" s="202">
        <v>170000</v>
      </c>
      <c r="E830" s="202">
        <v>0</v>
      </c>
      <c r="F830" s="202">
        <v>240336</v>
      </c>
      <c r="G830" s="202">
        <f t="shared" si="36"/>
        <v>1413.7411764705882</v>
      </c>
      <c r="H830" s="210" t="str">
        <f t="shared" si="37"/>
        <v>08/09TRIGOCORNÉLIO PROCÓPIO (c)</v>
      </c>
      <c r="I830" s="210" t="str">
        <f t="shared" si="38"/>
        <v>08/09TRIGO</v>
      </c>
      <c r="J830" s="211" t="b">
        <f>FALSE</f>
        <v>0</v>
      </c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</row>
    <row r="831" spans="1:64" ht="14.65" hidden="1" customHeight="1">
      <c r="A831" s="209" t="s">
        <v>181</v>
      </c>
      <c r="B831" s="209" t="s">
        <v>110</v>
      </c>
      <c r="C831" s="209" t="s">
        <v>134</v>
      </c>
      <c r="D831" s="202">
        <v>12260</v>
      </c>
      <c r="E831" s="202">
        <v>0</v>
      </c>
      <c r="F831" s="202">
        <v>24149</v>
      </c>
      <c r="G831" s="202">
        <f t="shared" si="36"/>
        <v>1969.7389885807504</v>
      </c>
      <c r="H831" s="210" t="str">
        <f t="shared" si="37"/>
        <v>08/09TRIGOCURITIBA (f)</v>
      </c>
      <c r="I831" s="210" t="str">
        <f t="shared" si="38"/>
        <v>08/09TRIGO</v>
      </c>
      <c r="J831" s="211" t="b">
        <f>FALSE</f>
        <v>0</v>
      </c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</row>
    <row r="832" spans="1:64" ht="14.65" hidden="1" customHeight="1">
      <c r="A832" s="209" t="s">
        <v>181</v>
      </c>
      <c r="B832" s="209" t="s">
        <v>110</v>
      </c>
      <c r="C832" s="209" t="s">
        <v>136</v>
      </c>
      <c r="D832" s="202">
        <v>107200</v>
      </c>
      <c r="E832" s="202">
        <v>2400</v>
      </c>
      <c r="F832" s="202">
        <v>194743</v>
      </c>
      <c r="G832" s="202">
        <f t="shared" si="36"/>
        <v>1858.2347328244275</v>
      </c>
      <c r="H832" s="210" t="str">
        <f t="shared" si="37"/>
        <v>08/09TRIGOFRANCISCO BELTRÃO (e)</v>
      </c>
      <c r="I832" s="210" t="str">
        <f t="shared" si="38"/>
        <v>08/09TRIGO</v>
      </c>
      <c r="J832" s="211" t="b">
        <f>FALSE</f>
        <v>0</v>
      </c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</row>
    <row r="833" spans="1:64" ht="14.65" hidden="1" customHeight="1">
      <c r="A833" s="209" t="s">
        <v>181</v>
      </c>
      <c r="B833" s="209" t="s">
        <v>110</v>
      </c>
      <c r="C833" s="209" t="s">
        <v>138</v>
      </c>
      <c r="D833" s="202">
        <v>62500</v>
      </c>
      <c r="E833" s="202">
        <v>50</v>
      </c>
      <c r="F833" s="202">
        <v>183085</v>
      </c>
      <c r="G833" s="202">
        <f t="shared" si="36"/>
        <v>2931.7053642914329</v>
      </c>
      <c r="H833" s="210" t="str">
        <f t="shared" si="37"/>
        <v>08/09TRIGOGUARAPUAVA (f)</v>
      </c>
      <c r="I833" s="210" t="str">
        <f t="shared" si="38"/>
        <v>08/09TRIGO</v>
      </c>
      <c r="J833" s="211" t="b">
        <f>FALSE</f>
        <v>0</v>
      </c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</row>
    <row r="834" spans="1:64" ht="14.65" hidden="1" customHeight="1">
      <c r="A834" s="209" t="s">
        <v>181</v>
      </c>
      <c r="B834" s="209" t="s">
        <v>110</v>
      </c>
      <c r="C834" s="209" t="s">
        <v>140</v>
      </c>
      <c r="D834" s="202">
        <v>12050</v>
      </c>
      <c r="E834" s="202">
        <v>0</v>
      </c>
      <c r="F834" s="202">
        <v>28971.7</v>
      </c>
      <c r="G834" s="202">
        <f t="shared" ref="G834:G897" si="39">F834/(D834-E834)*1000</f>
        <v>2404.2904564315354</v>
      </c>
      <c r="H834" s="210" t="str">
        <f t="shared" ref="H834:H897" si="40">A834&amp;B834&amp;C834</f>
        <v>08/09TRIGOIRATI (f)</v>
      </c>
      <c r="I834" s="210" t="str">
        <f t="shared" ref="I834:I897" si="41">A834&amp;B834</f>
        <v>08/09TRIGO</v>
      </c>
      <c r="J834" s="211" t="b">
        <f>FALSE</f>
        <v>0</v>
      </c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</row>
    <row r="835" spans="1:64" ht="14.65" hidden="1" customHeight="1">
      <c r="A835" s="209" t="s">
        <v>181</v>
      </c>
      <c r="B835" s="209" t="s">
        <v>110</v>
      </c>
      <c r="C835" s="209" t="s">
        <v>142</v>
      </c>
      <c r="D835" s="202">
        <v>86250</v>
      </c>
      <c r="E835" s="202">
        <v>0</v>
      </c>
      <c r="F835" s="202">
        <v>134222.5</v>
      </c>
      <c r="G835" s="202">
        <f t="shared" si="39"/>
        <v>1556.2028985507245</v>
      </c>
      <c r="H835" s="210" t="str">
        <f t="shared" si="40"/>
        <v>08/09TRIGOIVAIPORÃ (c)</v>
      </c>
      <c r="I835" s="210" t="str">
        <f t="shared" si="41"/>
        <v>08/09TRIGO</v>
      </c>
      <c r="J835" s="211" t="b">
        <f>FALSE</f>
        <v>0</v>
      </c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</row>
    <row r="836" spans="1:64" ht="14.65" hidden="1" customHeight="1">
      <c r="A836" s="209" t="s">
        <v>181</v>
      </c>
      <c r="B836" s="209" t="s">
        <v>110</v>
      </c>
      <c r="C836" s="209" t="s">
        <v>144</v>
      </c>
      <c r="D836" s="202">
        <v>44770</v>
      </c>
      <c r="E836" s="202">
        <v>0</v>
      </c>
      <c r="F836" s="202">
        <v>78926.100000000006</v>
      </c>
      <c r="G836" s="202">
        <f t="shared" si="39"/>
        <v>1762.9238329238331</v>
      </c>
      <c r="H836" s="210" t="str">
        <f t="shared" si="40"/>
        <v>08/09TRIGOJACAREZINHO (c)</v>
      </c>
      <c r="I836" s="210" t="str">
        <f t="shared" si="41"/>
        <v>08/09TRIGO</v>
      </c>
      <c r="J836" s="211" t="b">
        <f>FALSE</f>
        <v>0</v>
      </c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</row>
    <row r="837" spans="1:64" ht="14.65" hidden="1" customHeight="1">
      <c r="A837" s="209" t="s">
        <v>181</v>
      </c>
      <c r="B837" s="209" t="s">
        <v>110</v>
      </c>
      <c r="C837" s="209" t="s">
        <v>146</v>
      </c>
      <c r="D837" s="202">
        <v>15600</v>
      </c>
      <c r="E837" s="202">
        <v>170</v>
      </c>
      <c r="F837" s="202">
        <v>29115</v>
      </c>
      <c r="G837" s="202">
        <f t="shared" si="39"/>
        <v>1886.9086195722618</v>
      </c>
      <c r="H837" s="210" t="str">
        <f t="shared" si="40"/>
        <v>08/09TRIGOLARANJEIRAS DO SUL (f)</v>
      </c>
      <c r="I837" s="210" t="str">
        <f t="shared" si="41"/>
        <v>08/09TRIGO</v>
      </c>
      <c r="J837" s="211" t="b">
        <f>FALSE</f>
        <v>0</v>
      </c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</row>
    <row r="838" spans="1:64" ht="14.65" hidden="1" customHeight="1">
      <c r="A838" s="209" t="s">
        <v>181</v>
      </c>
      <c r="B838" s="209" t="s">
        <v>110</v>
      </c>
      <c r="C838" s="209" t="s">
        <v>148</v>
      </c>
      <c r="D838" s="202">
        <v>105511</v>
      </c>
      <c r="E838" s="202">
        <v>0</v>
      </c>
      <c r="F838" s="202">
        <v>144770.74</v>
      </c>
      <c r="G838" s="202">
        <f t="shared" si="39"/>
        <v>1372.0914407028649</v>
      </c>
      <c r="H838" s="210" t="str">
        <f t="shared" si="40"/>
        <v>08/09TRIGOLONDRINA (c)</v>
      </c>
      <c r="I838" s="210" t="str">
        <f t="shared" si="41"/>
        <v>08/09TRIGO</v>
      </c>
      <c r="J838" s="211" t="b">
        <f>FALSE</f>
        <v>0</v>
      </c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</row>
    <row r="839" spans="1:64" ht="14.65" hidden="1" customHeight="1">
      <c r="A839" s="209" t="s">
        <v>181</v>
      </c>
      <c r="B839" s="209" t="s">
        <v>110</v>
      </c>
      <c r="C839" s="209" t="s">
        <v>150</v>
      </c>
      <c r="D839" s="202">
        <v>41729</v>
      </c>
      <c r="E839" s="202">
        <v>200</v>
      </c>
      <c r="F839" s="202">
        <v>84794</v>
      </c>
      <c r="G839" s="202">
        <f t="shared" si="39"/>
        <v>2041.802114185268</v>
      </c>
      <c r="H839" s="210" t="str">
        <f t="shared" si="40"/>
        <v>08/09TRIGOMARINGÁ (c)</v>
      </c>
      <c r="I839" s="210" t="str">
        <f t="shared" si="41"/>
        <v>08/09TRIGO</v>
      </c>
      <c r="J839" s="211" t="b">
        <f>FALSE</f>
        <v>0</v>
      </c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</row>
    <row r="840" spans="1:64" ht="14.65" hidden="1" customHeight="1">
      <c r="A840" s="209" t="s">
        <v>181</v>
      </c>
      <c r="B840" s="209" t="s">
        <v>110</v>
      </c>
      <c r="C840" s="209" t="s">
        <v>154</v>
      </c>
      <c r="D840" s="202">
        <v>100</v>
      </c>
      <c r="E840" s="202">
        <v>0</v>
      </c>
      <c r="F840" s="202">
        <v>130</v>
      </c>
      <c r="G840" s="202">
        <f t="shared" si="39"/>
        <v>1300</v>
      </c>
      <c r="H840" s="210" t="str">
        <f t="shared" si="40"/>
        <v>08/09TRIGOPARANAVAÍ (b)</v>
      </c>
      <c r="I840" s="210" t="str">
        <f t="shared" si="41"/>
        <v>08/09TRIGO</v>
      </c>
      <c r="J840" s="211" t="b">
        <f>FALSE</f>
        <v>0</v>
      </c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</row>
    <row r="841" spans="1:64" ht="14.65" hidden="1" customHeight="1">
      <c r="A841" s="209" t="s">
        <v>181</v>
      </c>
      <c r="B841" s="209" t="s">
        <v>110</v>
      </c>
      <c r="C841" s="209" t="s">
        <v>155</v>
      </c>
      <c r="D841" s="202">
        <v>85110</v>
      </c>
      <c r="E841" s="202">
        <v>0</v>
      </c>
      <c r="F841" s="202">
        <v>178642</v>
      </c>
      <c r="G841" s="202">
        <f t="shared" si="39"/>
        <v>2098.9542944424866</v>
      </c>
      <c r="H841" s="210" t="str">
        <f t="shared" si="40"/>
        <v>08/09TRIGOPATO BRANCO (e)</v>
      </c>
      <c r="I841" s="210" t="str">
        <f t="shared" si="41"/>
        <v>08/09TRIGO</v>
      </c>
      <c r="J841" s="211" t="b">
        <f>FALSE</f>
        <v>0</v>
      </c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</row>
    <row r="842" spans="1:64" ht="14.65" hidden="1" customHeight="1">
      <c r="A842" s="209" t="s">
        <v>181</v>
      </c>
      <c r="B842" s="209" t="s">
        <v>110</v>
      </c>
      <c r="C842" s="209" t="s">
        <v>157</v>
      </c>
      <c r="D842" s="202">
        <v>152850</v>
      </c>
      <c r="E842" s="202">
        <v>0</v>
      </c>
      <c r="F842" s="202">
        <v>498270</v>
      </c>
      <c r="G842" s="202">
        <f t="shared" si="39"/>
        <v>3259.8626104023556</v>
      </c>
      <c r="H842" s="210" t="str">
        <f t="shared" si="40"/>
        <v>08/09TRIGOPONTA GROSSA (f)</v>
      </c>
      <c r="I842" s="210" t="str">
        <f t="shared" si="41"/>
        <v>08/09TRIGO</v>
      </c>
      <c r="J842" s="211" t="b">
        <f>FALSE</f>
        <v>0</v>
      </c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</row>
    <row r="843" spans="1:64" ht="14.65" hidden="1" customHeight="1">
      <c r="A843" s="209" t="s">
        <v>181</v>
      </c>
      <c r="B843" s="209" t="s">
        <v>110</v>
      </c>
      <c r="C843" s="209" t="s">
        <v>158</v>
      </c>
      <c r="D843" s="202">
        <v>86610</v>
      </c>
      <c r="E843" s="202">
        <v>0</v>
      </c>
      <c r="F843" s="202">
        <v>198554</v>
      </c>
      <c r="G843" s="202">
        <f t="shared" si="39"/>
        <v>2292.5066389562407</v>
      </c>
      <c r="H843" s="210" t="str">
        <f t="shared" si="40"/>
        <v>08/09TRIGOTOLEDO (d)</v>
      </c>
      <c r="I843" s="210" t="str">
        <f t="shared" si="41"/>
        <v>08/09TRIGO</v>
      </c>
      <c r="J843" s="211" t="b">
        <f>FALSE</f>
        <v>0</v>
      </c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</row>
    <row r="844" spans="1:64" ht="14.65" hidden="1" customHeight="1">
      <c r="A844" s="209" t="s">
        <v>181</v>
      </c>
      <c r="B844" s="209" t="s">
        <v>110</v>
      </c>
      <c r="C844" s="209" t="s">
        <v>159</v>
      </c>
      <c r="D844" s="202">
        <v>5397</v>
      </c>
      <c r="E844" s="202">
        <v>0</v>
      </c>
      <c r="F844" s="202">
        <v>12514.4</v>
      </c>
      <c r="G844" s="202">
        <f t="shared" si="39"/>
        <v>2318.7696868630719</v>
      </c>
      <c r="H844" s="210" t="str">
        <f t="shared" si="40"/>
        <v>08/09TRIGOUMUARAMA (b)</v>
      </c>
      <c r="I844" s="210" t="str">
        <f t="shared" si="41"/>
        <v>08/09TRIGO</v>
      </c>
      <c r="J844" s="211" t="b">
        <f>FALSE</f>
        <v>0</v>
      </c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</row>
    <row r="845" spans="1:64" ht="14.65" hidden="1" customHeight="1">
      <c r="A845" s="209" t="s">
        <v>181</v>
      </c>
      <c r="B845" s="209" t="s">
        <v>110</v>
      </c>
      <c r="C845" s="209" t="s">
        <v>160</v>
      </c>
      <c r="D845" s="202">
        <v>5000</v>
      </c>
      <c r="E845" s="202">
        <v>0</v>
      </c>
      <c r="F845" s="202">
        <v>9513.75</v>
      </c>
      <c r="G845" s="202">
        <f t="shared" si="39"/>
        <v>1902.75</v>
      </c>
      <c r="H845" s="210" t="str">
        <f t="shared" si="40"/>
        <v>08/09TRIGOUNIÃO DA VITÓRIA (f)</v>
      </c>
      <c r="I845" s="210" t="str">
        <f t="shared" si="41"/>
        <v>08/09TRIGO</v>
      </c>
      <c r="J845" s="211" t="b">
        <f>FALSE</f>
        <v>0</v>
      </c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</row>
    <row r="846" spans="1:64" ht="14.65" hidden="1" customHeight="1">
      <c r="A846" s="209" t="s">
        <v>181</v>
      </c>
      <c r="B846" s="209" t="s">
        <v>111</v>
      </c>
      <c r="C846" s="209" t="s">
        <v>126</v>
      </c>
      <c r="D846" s="202">
        <v>870</v>
      </c>
      <c r="E846" s="202">
        <v>0</v>
      </c>
      <c r="F846" s="202">
        <v>1722</v>
      </c>
      <c r="G846" s="202">
        <f t="shared" si="39"/>
        <v>1979.3103448275863</v>
      </c>
      <c r="H846" s="210" t="str">
        <f t="shared" si="40"/>
        <v>08/09TRITICALEAPUCARANA (c)</v>
      </c>
      <c r="I846" s="210" t="str">
        <f t="shared" si="41"/>
        <v>08/09TRITICALE</v>
      </c>
      <c r="J846" s="211" t="b">
        <f>FALSE</f>
        <v>0</v>
      </c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</row>
    <row r="847" spans="1:64" ht="14.65" hidden="1" customHeight="1">
      <c r="A847" s="209" t="s">
        <v>181</v>
      </c>
      <c r="B847" s="209" t="s">
        <v>111</v>
      </c>
      <c r="C847" s="209" t="s">
        <v>128</v>
      </c>
      <c r="D847" s="202">
        <v>6200</v>
      </c>
      <c r="E847" s="202">
        <v>0</v>
      </c>
      <c r="F847" s="202">
        <v>10165</v>
      </c>
      <c r="G847" s="202">
        <f t="shared" si="39"/>
        <v>1639.516129032258</v>
      </c>
      <c r="H847" s="210" t="str">
        <f t="shared" si="40"/>
        <v>08/09TRITICALECAMPO MOURÃO (a)</v>
      </c>
      <c r="I847" s="210" t="str">
        <f t="shared" si="41"/>
        <v>08/09TRITICALE</v>
      </c>
      <c r="J847" s="211" t="b">
        <f>FALSE</f>
        <v>0</v>
      </c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</row>
    <row r="848" spans="1:64" ht="14.65" hidden="1" customHeight="1">
      <c r="A848" s="209" t="s">
        <v>181</v>
      </c>
      <c r="B848" s="209" t="s">
        <v>111</v>
      </c>
      <c r="C848" s="209" t="s">
        <v>130</v>
      </c>
      <c r="D848" s="202">
        <v>3330</v>
      </c>
      <c r="E848" s="202">
        <v>0</v>
      </c>
      <c r="F848" s="202">
        <v>5326</v>
      </c>
      <c r="G848" s="202">
        <f t="shared" si="39"/>
        <v>1599.3993993993993</v>
      </c>
      <c r="H848" s="210" t="str">
        <f t="shared" si="40"/>
        <v>08/09TRITICALECASCAVEL (d)</v>
      </c>
      <c r="I848" s="210" t="str">
        <f t="shared" si="41"/>
        <v>08/09TRITICALE</v>
      </c>
      <c r="J848" s="211" t="b">
        <f>FALSE</f>
        <v>0</v>
      </c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</row>
    <row r="849" spans="1:64" ht="14.65" hidden="1" customHeight="1">
      <c r="A849" s="209" t="s">
        <v>181</v>
      </c>
      <c r="B849" s="209" t="s">
        <v>111</v>
      </c>
      <c r="C849" s="209" t="s">
        <v>132</v>
      </c>
      <c r="D849" s="202">
        <v>900</v>
      </c>
      <c r="E849" s="202">
        <v>0</v>
      </c>
      <c r="F849" s="202">
        <v>2052</v>
      </c>
      <c r="G849" s="202">
        <f t="shared" si="39"/>
        <v>2280</v>
      </c>
      <c r="H849" s="210" t="str">
        <f t="shared" si="40"/>
        <v>08/09TRITICALECORNÉLIO PROCÓPIO (c)</v>
      </c>
      <c r="I849" s="210" t="str">
        <f t="shared" si="41"/>
        <v>08/09TRITICALE</v>
      </c>
      <c r="J849" s="211" t="b">
        <f>FALSE</f>
        <v>0</v>
      </c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</row>
    <row r="850" spans="1:64" ht="14.65" hidden="1" customHeight="1">
      <c r="A850" s="209" t="s">
        <v>181</v>
      </c>
      <c r="B850" s="209" t="s">
        <v>111</v>
      </c>
      <c r="C850" s="209" t="s">
        <v>138</v>
      </c>
      <c r="D850" s="202">
        <v>7765</v>
      </c>
      <c r="E850" s="202">
        <v>50</v>
      </c>
      <c r="F850" s="202">
        <v>15880</v>
      </c>
      <c r="G850" s="202">
        <f t="shared" si="39"/>
        <v>2058.3279325988333</v>
      </c>
      <c r="H850" s="210" t="str">
        <f t="shared" si="40"/>
        <v>08/09TRITICALEGUARAPUAVA (f)</v>
      </c>
      <c r="I850" s="210" t="str">
        <f t="shared" si="41"/>
        <v>08/09TRITICALE</v>
      </c>
      <c r="J850" s="211" t="b">
        <f>FALSE</f>
        <v>0</v>
      </c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</row>
    <row r="851" spans="1:64" ht="14.65" hidden="1" customHeight="1">
      <c r="A851" s="209" t="s">
        <v>181</v>
      </c>
      <c r="B851" s="209" t="s">
        <v>111</v>
      </c>
      <c r="C851" s="209" t="s">
        <v>140</v>
      </c>
      <c r="D851" s="202">
        <v>1080</v>
      </c>
      <c r="E851" s="202">
        <v>0</v>
      </c>
      <c r="F851" s="202">
        <v>2298.5</v>
      </c>
      <c r="G851" s="202">
        <f t="shared" si="39"/>
        <v>2128.2407407407409</v>
      </c>
      <c r="H851" s="210" t="str">
        <f t="shared" si="40"/>
        <v>08/09TRITICALEIRATI (f)</v>
      </c>
      <c r="I851" s="210" t="str">
        <f t="shared" si="41"/>
        <v>08/09TRITICALE</v>
      </c>
      <c r="J851" s="211" t="b">
        <f>FALSE</f>
        <v>0</v>
      </c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</row>
    <row r="852" spans="1:64" ht="14.65" hidden="1" customHeight="1">
      <c r="A852" s="209" t="s">
        <v>181</v>
      </c>
      <c r="B852" s="209" t="s">
        <v>111</v>
      </c>
      <c r="C852" s="209" t="s">
        <v>142</v>
      </c>
      <c r="D852" s="202">
        <v>1400</v>
      </c>
      <c r="E852" s="202">
        <v>0</v>
      </c>
      <c r="F852" s="202">
        <v>2297.5</v>
      </c>
      <c r="G852" s="202">
        <f t="shared" si="39"/>
        <v>1641.0714285714284</v>
      </c>
      <c r="H852" s="210" t="str">
        <f t="shared" si="40"/>
        <v>08/09TRITICALEIVAIPORÃ (c)</v>
      </c>
      <c r="I852" s="210" t="str">
        <f t="shared" si="41"/>
        <v>08/09TRITICALE</v>
      </c>
      <c r="J852" s="211" t="b">
        <f>FALSE</f>
        <v>0</v>
      </c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</row>
    <row r="853" spans="1:64" ht="14.65" hidden="1" customHeight="1">
      <c r="A853" s="209" t="s">
        <v>181</v>
      </c>
      <c r="B853" s="209" t="s">
        <v>111</v>
      </c>
      <c r="C853" s="209" t="s">
        <v>144</v>
      </c>
      <c r="D853" s="202">
        <v>1000</v>
      </c>
      <c r="E853" s="202">
        <v>0</v>
      </c>
      <c r="F853" s="202">
        <v>960</v>
      </c>
      <c r="G853" s="202">
        <f t="shared" si="39"/>
        <v>960</v>
      </c>
      <c r="H853" s="210" t="str">
        <f t="shared" si="40"/>
        <v>08/09TRITICALEJACAREZINHO (c)</v>
      </c>
      <c r="I853" s="210" t="str">
        <f t="shared" si="41"/>
        <v>08/09TRITICALE</v>
      </c>
      <c r="J853" s="211" t="b">
        <f>FALSE</f>
        <v>0</v>
      </c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</row>
    <row r="854" spans="1:64" ht="14.65" hidden="1" customHeight="1">
      <c r="A854" s="209" t="s">
        <v>181</v>
      </c>
      <c r="B854" s="209" t="s">
        <v>111</v>
      </c>
      <c r="C854" s="209" t="s">
        <v>146</v>
      </c>
      <c r="D854" s="202">
        <v>1180</v>
      </c>
      <c r="E854" s="202">
        <v>140</v>
      </c>
      <c r="F854" s="202">
        <v>1820.06</v>
      </c>
      <c r="G854" s="202">
        <f t="shared" si="39"/>
        <v>1750.0576923076922</v>
      </c>
      <c r="H854" s="210" t="str">
        <f t="shared" si="40"/>
        <v>08/09TRITICALELARANJEIRAS DO SUL (f)</v>
      </c>
      <c r="I854" s="210" t="str">
        <f t="shared" si="41"/>
        <v>08/09TRITICALE</v>
      </c>
      <c r="J854" s="211" t="b">
        <f>FALSE</f>
        <v>0</v>
      </c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</row>
    <row r="855" spans="1:64" ht="14.65" hidden="1" customHeight="1">
      <c r="A855" s="209" t="s">
        <v>181</v>
      </c>
      <c r="B855" s="209" t="s">
        <v>111</v>
      </c>
      <c r="C855" s="209" t="s">
        <v>148</v>
      </c>
      <c r="D855" s="202">
        <v>1632</v>
      </c>
      <c r="E855" s="202">
        <v>0</v>
      </c>
      <c r="F855" s="202">
        <v>2035.94</v>
      </c>
      <c r="G855" s="202">
        <f t="shared" si="39"/>
        <v>1247.5122549019609</v>
      </c>
      <c r="H855" s="210" t="str">
        <f t="shared" si="40"/>
        <v>08/09TRITICALELONDRINA (c)</v>
      </c>
      <c r="I855" s="210" t="str">
        <f t="shared" si="41"/>
        <v>08/09TRITICALE</v>
      </c>
      <c r="J855" s="211" t="b">
        <f>FALSE</f>
        <v>0</v>
      </c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</row>
    <row r="856" spans="1:64" ht="14.65" hidden="1" customHeight="1">
      <c r="A856" s="209" t="s">
        <v>181</v>
      </c>
      <c r="B856" s="209" t="s">
        <v>111</v>
      </c>
      <c r="C856" s="209" t="s">
        <v>150</v>
      </c>
      <c r="D856" s="202">
        <v>274</v>
      </c>
      <c r="E856" s="202">
        <v>0</v>
      </c>
      <c r="F856" s="202">
        <v>556</v>
      </c>
      <c r="G856" s="202">
        <f t="shared" si="39"/>
        <v>2029.1970802919707</v>
      </c>
      <c r="H856" s="210" t="str">
        <f t="shared" si="40"/>
        <v>08/09TRITICALEMARINGÁ (c)</v>
      </c>
      <c r="I856" s="210" t="str">
        <f t="shared" si="41"/>
        <v>08/09TRITICALE</v>
      </c>
      <c r="J856" s="211" t="b">
        <f>FALSE</f>
        <v>0</v>
      </c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</row>
    <row r="857" spans="1:64" ht="14.65" hidden="1" customHeight="1">
      <c r="A857" s="209" t="s">
        <v>181</v>
      </c>
      <c r="B857" s="209" t="s">
        <v>111</v>
      </c>
      <c r="C857" s="209" t="s">
        <v>155</v>
      </c>
      <c r="D857" s="202">
        <v>1270</v>
      </c>
      <c r="E857" s="202">
        <v>0</v>
      </c>
      <c r="F857" s="202">
        <v>2684</v>
      </c>
      <c r="G857" s="202">
        <f t="shared" si="39"/>
        <v>2113.3858267716532</v>
      </c>
      <c r="H857" s="210" t="str">
        <f t="shared" si="40"/>
        <v>08/09TRITICALEPATO BRANCO (e)</v>
      </c>
      <c r="I857" s="210" t="str">
        <f t="shared" si="41"/>
        <v>08/09TRITICALE</v>
      </c>
      <c r="J857" s="211" t="b">
        <f>FALSE</f>
        <v>0</v>
      </c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</row>
    <row r="858" spans="1:64" ht="14.65" hidden="1" customHeight="1">
      <c r="A858" s="209" t="s">
        <v>181</v>
      </c>
      <c r="B858" s="209" t="s">
        <v>111</v>
      </c>
      <c r="C858" s="209" t="s">
        <v>157</v>
      </c>
      <c r="D858" s="202">
        <v>8545</v>
      </c>
      <c r="E858" s="202">
        <v>0</v>
      </c>
      <c r="F858" s="202">
        <v>27674</v>
      </c>
      <c r="G858" s="202">
        <f t="shared" si="39"/>
        <v>3238.6190754827385</v>
      </c>
      <c r="H858" s="210" t="str">
        <f t="shared" si="40"/>
        <v>08/09TRITICALEPONTA GROSSA (f)</v>
      </c>
      <c r="I858" s="210" t="str">
        <f t="shared" si="41"/>
        <v>08/09TRITICALE</v>
      </c>
      <c r="J858" s="211" t="b">
        <f>FALSE</f>
        <v>0</v>
      </c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</row>
    <row r="859" spans="1:64" ht="14.65" hidden="1" customHeight="1">
      <c r="A859" s="209" t="s">
        <v>181</v>
      </c>
      <c r="B859" s="209" t="s">
        <v>111</v>
      </c>
      <c r="C859" s="209" t="s">
        <v>158</v>
      </c>
      <c r="D859" s="202">
        <v>524</v>
      </c>
      <c r="E859" s="202">
        <v>0</v>
      </c>
      <c r="F859" s="202">
        <v>826</v>
      </c>
      <c r="G859" s="202">
        <f t="shared" si="39"/>
        <v>1576.3358778625952</v>
      </c>
      <c r="H859" s="210" t="str">
        <f t="shared" si="40"/>
        <v>08/09TRITICALETOLEDO (d)</v>
      </c>
      <c r="I859" s="210" t="str">
        <f t="shared" si="41"/>
        <v>08/09TRITICALE</v>
      </c>
      <c r="J859" s="211" t="b">
        <f>FALSE</f>
        <v>0</v>
      </c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</row>
    <row r="860" spans="1:64" ht="14.65" hidden="1" customHeight="1">
      <c r="A860" s="209" t="s">
        <v>181</v>
      </c>
      <c r="B860" s="209" t="s">
        <v>111</v>
      </c>
      <c r="C860" s="209" t="s">
        <v>159</v>
      </c>
      <c r="D860" s="202">
        <v>1452</v>
      </c>
      <c r="E860" s="202">
        <v>0</v>
      </c>
      <c r="F860" s="202">
        <v>2892</v>
      </c>
      <c r="G860" s="202">
        <f t="shared" si="39"/>
        <v>1991.7355371900826</v>
      </c>
      <c r="H860" s="210" t="str">
        <f t="shared" si="40"/>
        <v>08/09TRITICALEUMUARAMA (b)</v>
      </c>
      <c r="I860" s="210" t="str">
        <f t="shared" si="41"/>
        <v>08/09TRITICALE</v>
      </c>
      <c r="J860" s="211" t="b">
        <f>FALSE</f>
        <v>0</v>
      </c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</row>
    <row r="861" spans="1:64" ht="14.65" hidden="1" customHeight="1">
      <c r="A861" s="209" t="s">
        <v>181</v>
      </c>
      <c r="B861" s="209" t="s">
        <v>111</v>
      </c>
      <c r="C861" s="209" t="s">
        <v>160</v>
      </c>
      <c r="D861" s="202">
        <v>250</v>
      </c>
      <c r="E861" s="202">
        <v>0</v>
      </c>
      <c r="F861" s="202">
        <v>451</v>
      </c>
      <c r="G861" s="202">
        <f t="shared" si="39"/>
        <v>1804</v>
      </c>
      <c r="H861" s="210" t="str">
        <f t="shared" si="40"/>
        <v>08/09TRITICALEUNIÃO DA VITÓRIA (f)</v>
      </c>
      <c r="I861" s="210" t="str">
        <f t="shared" si="41"/>
        <v>08/09TRITICALE</v>
      </c>
      <c r="J861" s="211" t="b">
        <f>FALSE</f>
        <v>0</v>
      </c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</row>
    <row r="862" spans="1:64" ht="14.65" hidden="1" customHeight="1">
      <c r="A862" s="209" t="s">
        <v>182</v>
      </c>
      <c r="B862" s="209" t="s">
        <v>83</v>
      </c>
      <c r="C862" s="209" t="s">
        <v>130</v>
      </c>
      <c r="D862" s="202">
        <v>3</v>
      </c>
      <c r="E862" s="202">
        <v>0</v>
      </c>
      <c r="F862" s="202">
        <v>6</v>
      </c>
      <c r="G862" s="202">
        <f t="shared" si="39"/>
        <v>2000</v>
      </c>
      <c r="H862" s="210" t="str">
        <f t="shared" si="40"/>
        <v>09/10ALGODÃOCASCAVEL (d)</v>
      </c>
      <c r="I862" s="210" t="str">
        <f t="shared" si="41"/>
        <v>09/10ALGODÃO</v>
      </c>
      <c r="J862" s="211" t="b">
        <f>FALSE</f>
        <v>0</v>
      </c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</row>
    <row r="863" spans="1:64" ht="14.65" hidden="1" customHeight="1">
      <c r="A863" s="209" t="s">
        <v>182</v>
      </c>
      <c r="B863" s="209" t="s">
        <v>83</v>
      </c>
      <c r="C863" s="209" t="s">
        <v>142</v>
      </c>
      <c r="D863" s="202">
        <v>86</v>
      </c>
      <c r="E863" s="202">
        <v>0</v>
      </c>
      <c r="F863" s="202">
        <v>168</v>
      </c>
      <c r="G863" s="202">
        <f t="shared" si="39"/>
        <v>1953.4883720930231</v>
      </c>
      <c r="H863" s="210" t="str">
        <f t="shared" si="40"/>
        <v>09/10ALGODÃOIVAIPORÃ (c)</v>
      </c>
      <c r="I863" s="210" t="str">
        <f t="shared" si="41"/>
        <v>09/10ALGODÃO</v>
      </c>
      <c r="J863" s="211" t="b">
        <f>FALSE</f>
        <v>0</v>
      </c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</row>
    <row r="864" spans="1:64" ht="14.65" hidden="1" customHeight="1">
      <c r="A864" s="209" t="s">
        <v>182</v>
      </c>
      <c r="B864" s="209" t="s">
        <v>83</v>
      </c>
      <c r="C864" s="209" t="s">
        <v>154</v>
      </c>
      <c r="D864" s="202">
        <v>2.14</v>
      </c>
      <c r="E864" s="202">
        <v>0</v>
      </c>
      <c r="F864" s="202">
        <v>5.67</v>
      </c>
      <c r="G864" s="202">
        <f t="shared" si="39"/>
        <v>2649.532710280374</v>
      </c>
      <c r="H864" s="210" t="str">
        <f t="shared" si="40"/>
        <v>09/10ALGODÃOPARANAVAÍ (b)</v>
      </c>
      <c r="I864" s="210" t="str">
        <f t="shared" si="41"/>
        <v>09/10ALGODÃO</v>
      </c>
      <c r="J864" s="211" t="b">
        <f>FALSE</f>
        <v>0</v>
      </c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</row>
    <row r="865" spans="1:64" ht="14.65" hidden="1" customHeight="1">
      <c r="A865" s="209" t="s">
        <v>182</v>
      </c>
      <c r="B865" s="209" t="s">
        <v>83</v>
      </c>
      <c r="C865" s="209" t="s">
        <v>158</v>
      </c>
      <c r="D865" s="202">
        <v>10</v>
      </c>
      <c r="E865" s="202">
        <v>0</v>
      </c>
      <c r="F865" s="202">
        <v>25</v>
      </c>
      <c r="G865" s="202">
        <f t="shared" si="39"/>
        <v>2500</v>
      </c>
      <c r="H865" s="210" t="str">
        <f t="shared" si="40"/>
        <v>09/10ALGODÃOTOLEDO (d)</v>
      </c>
      <c r="I865" s="210" t="str">
        <f t="shared" si="41"/>
        <v>09/10ALGODÃO</v>
      </c>
      <c r="J865" s="211" t="b">
        <f>FALSE</f>
        <v>0</v>
      </c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</row>
    <row r="866" spans="1:64" ht="14.65" hidden="1" customHeight="1">
      <c r="A866" s="209" t="s">
        <v>182</v>
      </c>
      <c r="B866" s="209" t="s">
        <v>84</v>
      </c>
      <c r="C866" s="209" t="s">
        <v>126</v>
      </c>
      <c r="D866" s="202">
        <v>33</v>
      </c>
      <c r="E866" s="202">
        <v>0</v>
      </c>
      <c r="F866" s="202">
        <v>81.2</v>
      </c>
      <c r="G866" s="202">
        <f t="shared" si="39"/>
        <v>2460.606060606061</v>
      </c>
      <c r="H866" s="210" t="str">
        <f t="shared" si="40"/>
        <v>09/10ALHOAPUCARANA (c)</v>
      </c>
      <c r="I866" s="210" t="str">
        <f t="shared" si="41"/>
        <v>09/10ALHO</v>
      </c>
      <c r="J866" s="211" t="b">
        <f>FALSE</f>
        <v>0</v>
      </c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</row>
    <row r="867" spans="1:64" ht="14.65" hidden="1" customHeight="1">
      <c r="A867" s="209" t="s">
        <v>182</v>
      </c>
      <c r="B867" s="209" t="s">
        <v>84</v>
      </c>
      <c r="C867" s="209" t="s">
        <v>128</v>
      </c>
      <c r="D867" s="202">
        <v>59.1</v>
      </c>
      <c r="E867" s="202">
        <v>0</v>
      </c>
      <c r="F867" s="202">
        <v>120.31</v>
      </c>
      <c r="G867" s="202">
        <f t="shared" si="39"/>
        <v>2035.7021996615904</v>
      </c>
      <c r="H867" s="210" t="str">
        <f t="shared" si="40"/>
        <v>09/10ALHOCAMPO MOURÃO (a)</v>
      </c>
      <c r="I867" s="210" t="str">
        <f t="shared" si="41"/>
        <v>09/10ALHO</v>
      </c>
      <c r="J867" s="211" t="b">
        <f>FALSE</f>
        <v>0</v>
      </c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</row>
    <row r="868" spans="1:64" ht="14.65" hidden="1" customHeight="1">
      <c r="A868" s="209" t="s">
        <v>182</v>
      </c>
      <c r="B868" s="209" t="s">
        <v>84</v>
      </c>
      <c r="C868" s="209" t="s">
        <v>130</v>
      </c>
      <c r="D868" s="202">
        <v>55.3</v>
      </c>
      <c r="E868" s="202">
        <v>0</v>
      </c>
      <c r="F868" s="202">
        <v>200.3</v>
      </c>
      <c r="G868" s="202">
        <f t="shared" si="39"/>
        <v>3622.0614828209768</v>
      </c>
      <c r="H868" s="210" t="str">
        <f t="shared" si="40"/>
        <v>09/10ALHOCASCAVEL (d)</v>
      </c>
      <c r="I868" s="210" t="str">
        <f t="shared" si="41"/>
        <v>09/10ALHO</v>
      </c>
      <c r="J868" s="211" t="b">
        <f>FALSE</f>
        <v>0</v>
      </c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</row>
    <row r="869" spans="1:64" ht="14.65" hidden="1" customHeight="1">
      <c r="A869" s="209" t="s">
        <v>182</v>
      </c>
      <c r="B869" s="209" t="s">
        <v>84</v>
      </c>
      <c r="C869" s="209" t="s">
        <v>132</v>
      </c>
      <c r="D869" s="202">
        <v>220</v>
      </c>
      <c r="E869" s="202">
        <v>0</v>
      </c>
      <c r="F869" s="202">
        <v>1320.05</v>
      </c>
      <c r="G869" s="202">
        <f t="shared" si="39"/>
        <v>6000.2272727272721</v>
      </c>
      <c r="H869" s="210" t="str">
        <f t="shared" si="40"/>
        <v>09/10ALHOCORNÉLIO PROCÓPIO (c)</v>
      </c>
      <c r="I869" s="210" t="str">
        <f t="shared" si="41"/>
        <v>09/10ALHO</v>
      </c>
      <c r="J869" s="211" t="b">
        <f>FALSE</f>
        <v>0</v>
      </c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</row>
    <row r="870" spans="1:64" ht="14.65" hidden="1" customHeight="1">
      <c r="A870" s="209" t="s">
        <v>182</v>
      </c>
      <c r="B870" s="209" t="s">
        <v>84</v>
      </c>
      <c r="C870" s="209" t="s">
        <v>134</v>
      </c>
      <c r="D870" s="202">
        <v>13</v>
      </c>
      <c r="E870" s="202">
        <v>0</v>
      </c>
      <c r="F870" s="202">
        <v>67</v>
      </c>
      <c r="G870" s="202">
        <f t="shared" si="39"/>
        <v>5153.8461538461543</v>
      </c>
      <c r="H870" s="210" t="str">
        <f t="shared" si="40"/>
        <v>09/10ALHOCURITIBA (f)</v>
      </c>
      <c r="I870" s="210" t="str">
        <f t="shared" si="41"/>
        <v>09/10ALHO</v>
      </c>
      <c r="J870" s="211" t="b">
        <f>FALSE</f>
        <v>0</v>
      </c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</row>
    <row r="871" spans="1:64" ht="14.65" hidden="1" customHeight="1">
      <c r="A871" s="209" t="s">
        <v>182</v>
      </c>
      <c r="B871" s="209" t="s">
        <v>84</v>
      </c>
      <c r="C871" s="209" t="s">
        <v>136</v>
      </c>
      <c r="D871" s="202">
        <v>34</v>
      </c>
      <c r="E871" s="202">
        <v>0</v>
      </c>
      <c r="F871" s="202">
        <v>102</v>
      </c>
      <c r="G871" s="202">
        <f t="shared" si="39"/>
        <v>3000</v>
      </c>
      <c r="H871" s="210" t="str">
        <f t="shared" si="40"/>
        <v>09/10ALHOFRANCISCO BELTRÃO (e)</v>
      </c>
      <c r="I871" s="210" t="str">
        <f t="shared" si="41"/>
        <v>09/10ALHO</v>
      </c>
      <c r="J871" s="211" t="b">
        <f>FALSE</f>
        <v>0</v>
      </c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</row>
    <row r="872" spans="1:64" ht="14.65" hidden="1" customHeight="1">
      <c r="A872" s="209" t="s">
        <v>182</v>
      </c>
      <c r="B872" s="209" t="s">
        <v>84</v>
      </c>
      <c r="C872" s="209" t="s">
        <v>138</v>
      </c>
      <c r="D872" s="202">
        <v>27</v>
      </c>
      <c r="E872" s="202">
        <v>0</v>
      </c>
      <c r="F872" s="202">
        <v>81</v>
      </c>
      <c r="G872" s="202">
        <f t="shared" si="39"/>
        <v>3000</v>
      </c>
      <c r="H872" s="210" t="str">
        <f t="shared" si="40"/>
        <v>09/10ALHOGUARAPUAVA (f)</v>
      </c>
      <c r="I872" s="210" t="str">
        <f t="shared" si="41"/>
        <v>09/10ALHO</v>
      </c>
      <c r="J872" s="211" t="b">
        <f>FALSE</f>
        <v>0</v>
      </c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</row>
    <row r="873" spans="1:64" ht="14.65" hidden="1" customHeight="1">
      <c r="A873" s="209" t="s">
        <v>182</v>
      </c>
      <c r="B873" s="209" t="s">
        <v>84</v>
      </c>
      <c r="C873" s="209" t="s">
        <v>140</v>
      </c>
      <c r="D873" s="202">
        <v>21.5</v>
      </c>
      <c r="E873" s="202">
        <v>0</v>
      </c>
      <c r="F873" s="202">
        <v>94.9</v>
      </c>
      <c r="G873" s="202">
        <f t="shared" si="39"/>
        <v>4413.9534883720935</v>
      </c>
      <c r="H873" s="210" t="str">
        <f t="shared" si="40"/>
        <v>09/10ALHOIRATI (f)</v>
      </c>
      <c r="I873" s="210" t="str">
        <f t="shared" si="41"/>
        <v>09/10ALHO</v>
      </c>
      <c r="J873" s="211" t="b">
        <f>FALSE</f>
        <v>0</v>
      </c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</row>
    <row r="874" spans="1:64" ht="14.65" hidden="1" customHeight="1">
      <c r="A874" s="209" t="s">
        <v>182</v>
      </c>
      <c r="B874" s="209" t="s">
        <v>84</v>
      </c>
      <c r="C874" s="209" t="s">
        <v>142</v>
      </c>
      <c r="D874" s="202">
        <v>28</v>
      </c>
      <c r="E874" s="202">
        <v>0</v>
      </c>
      <c r="F874" s="202">
        <v>67.5</v>
      </c>
      <c r="G874" s="202">
        <f t="shared" si="39"/>
        <v>2410.7142857142858</v>
      </c>
      <c r="H874" s="210" t="str">
        <f t="shared" si="40"/>
        <v>09/10ALHOIVAIPORÃ (c)</v>
      </c>
      <c r="I874" s="210" t="str">
        <f t="shared" si="41"/>
        <v>09/10ALHO</v>
      </c>
      <c r="J874" s="211" t="b">
        <f>FALSE</f>
        <v>0</v>
      </c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</row>
    <row r="875" spans="1:64" ht="14.65" hidden="1" customHeight="1">
      <c r="A875" s="209" t="s">
        <v>182</v>
      </c>
      <c r="B875" s="209" t="s">
        <v>84</v>
      </c>
      <c r="C875" s="209" t="s">
        <v>144</v>
      </c>
      <c r="D875" s="202">
        <v>78</v>
      </c>
      <c r="E875" s="202">
        <v>0</v>
      </c>
      <c r="F875" s="202">
        <v>448</v>
      </c>
      <c r="G875" s="202">
        <f t="shared" si="39"/>
        <v>5743.5897435897432</v>
      </c>
      <c r="H875" s="210" t="str">
        <f t="shared" si="40"/>
        <v>09/10ALHOJACAREZINHO (c)</v>
      </c>
      <c r="I875" s="210" t="str">
        <f t="shared" si="41"/>
        <v>09/10ALHO</v>
      </c>
      <c r="J875" s="211" t="b">
        <f>FALSE</f>
        <v>0</v>
      </c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</row>
    <row r="876" spans="1:64" ht="14.65" hidden="1" customHeight="1">
      <c r="A876" s="209" t="s">
        <v>182</v>
      </c>
      <c r="B876" s="209" t="s">
        <v>84</v>
      </c>
      <c r="C876" s="209" t="s">
        <v>146</v>
      </c>
      <c r="D876" s="202">
        <v>8</v>
      </c>
      <c r="E876" s="202">
        <v>0</v>
      </c>
      <c r="F876" s="202">
        <v>36</v>
      </c>
      <c r="G876" s="202">
        <f t="shared" si="39"/>
        <v>4500</v>
      </c>
      <c r="H876" s="210" t="str">
        <f t="shared" si="40"/>
        <v>09/10ALHOLARANJEIRAS DO SUL (f)</v>
      </c>
      <c r="I876" s="210" t="str">
        <f t="shared" si="41"/>
        <v>09/10ALHO</v>
      </c>
      <c r="J876" s="211" t="b">
        <f>FALSE</f>
        <v>0</v>
      </c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</row>
    <row r="877" spans="1:64" ht="14.65" hidden="1" customHeight="1">
      <c r="A877" s="209" t="s">
        <v>182</v>
      </c>
      <c r="B877" s="209" t="s">
        <v>84</v>
      </c>
      <c r="C877" s="209" t="s">
        <v>150</v>
      </c>
      <c r="D877" s="202">
        <v>13.5</v>
      </c>
      <c r="E877" s="202">
        <v>0</v>
      </c>
      <c r="F877" s="202">
        <v>67</v>
      </c>
      <c r="G877" s="202">
        <f t="shared" si="39"/>
        <v>4962.9629629629626</v>
      </c>
      <c r="H877" s="210" t="str">
        <f t="shared" si="40"/>
        <v>09/10ALHOMARINGÁ (c)</v>
      </c>
      <c r="I877" s="210" t="str">
        <f t="shared" si="41"/>
        <v>09/10ALHO</v>
      </c>
      <c r="J877" s="211" t="b">
        <f>FALSE</f>
        <v>0</v>
      </c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</row>
    <row r="878" spans="1:64" ht="14.65" hidden="1" customHeight="1">
      <c r="A878" s="209" t="s">
        <v>182</v>
      </c>
      <c r="B878" s="209" t="s">
        <v>84</v>
      </c>
      <c r="C878" s="209" t="s">
        <v>154</v>
      </c>
      <c r="D878" s="202">
        <v>5</v>
      </c>
      <c r="E878" s="202">
        <v>0</v>
      </c>
      <c r="F878" s="202">
        <v>8.6</v>
      </c>
      <c r="G878" s="202">
        <f t="shared" si="39"/>
        <v>1720</v>
      </c>
      <c r="H878" s="210" t="str">
        <f t="shared" si="40"/>
        <v>09/10ALHOPARANAVAÍ (b)</v>
      </c>
      <c r="I878" s="210" t="str">
        <f t="shared" si="41"/>
        <v>09/10ALHO</v>
      </c>
      <c r="J878" s="211" t="b">
        <f>FALSE</f>
        <v>0</v>
      </c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</row>
    <row r="879" spans="1:64" ht="14.65" hidden="1" customHeight="1">
      <c r="A879" s="209" t="s">
        <v>182</v>
      </c>
      <c r="B879" s="209" t="s">
        <v>84</v>
      </c>
      <c r="C879" s="209" t="s">
        <v>155</v>
      </c>
      <c r="D879" s="202">
        <v>14</v>
      </c>
      <c r="E879" s="202">
        <v>0</v>
      </c>
      <c r="F879" s="202">
        <v>78</v>
      </c>
      <c r="G879" s="202">
        <f t="shared" si="39"/>
        <v>5571.4285714285716</v>
      </c>
      <c r="H879" s="210" t="str">
        <f t="shared" si="40"/>
        <v>09/10ALHOPATO BRANCO (e)</v>
      </c>
      <c r="I879" s="210" t="str">
        <f t="shared" si="41"/>
        <v>09/10ALHO</v>
      </c>
      <c r="J879" s="211" t="b">
        <f>FALSE</f>
        <v>0</v>
      </c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</row>
    <row r="880" spans="1:64" ht="14.65" hidden="1" customHeight="1">
      <c r="A880" s="209" t="s">
        <v>182</v>
      </c>
      <c r="B880" s="209" t="s">
        <v>84</v>
      </c>
      <c r="C880" s="209" t="s">
        <v>157</v>
      </c>
      <c r="D880" s="202">
        <v>20.7</v>
      </c>
      <c r="E880" s="202">
        <v>0</v>
      </c>
      <c r="F880" s="202">
        <v>50.5</v>
      </c>
      <c r="G880" s="202">
        <f t="shared" si="39"/>
        <v>2439.6135265700486</v>
      </c>
      <c r="H880" s="210" t="str">
        <f t="shared" si="40"/>
        <v>09/10ALHOPONTA GROSSA (f)</v>
      </c>
      <c r="I880" s="210" t="str">
        <f t="shared" si="41"/>
        <v>09/10ALHO</v>
      </c>
      <c r="J880" s="211" t="b">
        <f>FALSE</f>
        <v>0</v>
      </c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</row>
    <row r="881" spans="1:64" ht="14.65" hidden="1" customHeight="1">
      <c r="A881" s="209" t="s">
        <v>182</v>
      </c>
      <c r="B881" s="209" t="s">
        <v>84</v>
      </c>
      <c r="C881" s="209" t="s">
        <v>158</v>
      </c>
      <c r="D881" s="202">
        <v>20</v>
      </c>
      <c r="E881" s="202">
        <v>0</v>
      </c>
      <c r="F881" s="202">
        <v>50</v>
      </c>
      <c r="G881" s="202">
        <f t="shared" si="39"/>
        <v>2500</v>
      </c>
      <c r="H881" s="210" t="str">
        <f t="shared" si="40"/>
        <v>09/10ALHOTOLEDO (d)</v>
      </c>
      <c r="I881" s="210" t="str">
        <f t="shared" si="41"/>
        <v>09/10ALHO</v>
      </c>
      <c r="J881" s="211" t="b">
        <f>FALSE</f>
        <v>0</v>
      </c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</row>
    <row r="882" spans="1:64" ht="14.65" hidden="1" customHeight="1">
      <c r="A882" s="209" t="s">
        <v>182</v>
      </c>
      <c r="B882" s="209" t="s">
        <v>84</v>
      </c>
      <c r="C882" s="209" t="s">
        <v>160</v>
      </c>
      <c r="D882" s="202">
        <v>35</v>
      </c>
      <c r="E882" s="202">
        <v>0</v>
      </c>
      <c r="F882" s="202">
        <v>96.28</v>
      </c>
      <c r="G882" s="202">
        <f t="shared" si="39"/>
        <v>2750.8571428571431</v>
      </c>
      <c r="H882" s="210" t="str">
        <f t="shared" si="40"/>
        <v>09/10ALHOUNIÃO DA VITÓRIA (f)</v>
      </c>
      <c r="I882" s="210" t="str">
        <f t="shared" si="41"/>
        <v>09/10ALHO</v>
      </c>
      <c r="J882" s="211" t="b">
        <f>FALSE</f>
        <v>0</v>
      </c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</row>
    <row r="883" spans="1:64" ht="14.65" hidden="1" customHeight="1">
      <c r="A883" s="209" t="s">
        <v>182</v>
      </c>
      <c r="B883" s="209" t="s">
        <v>85</v>
      </c>
      <c r="C883" s="209" t="s">
        <v>126</v>
      </c>
      <c r="D883" s="202">
        <v>92</v>
      </c>
      <c r="E883" s="202">
        <v>0</v>
      </c>
      <c r="F883" s="202">
        <v>190.3</v>
      </c>
      <c r="G883" s="202">
        <f t="shared" si="39"/>
        <v>2068.4782608695655</v>
      </c>
      <c r="H883" s="210" t="str">
        <f t="shared" si="40"/>
        <v>09/10AMENDOIM (1ª SAFRA)APUCARANA (c)</v>
      </c>
      <c r="I883" s="210" t="str">
        <f t="shared" si="41"/>
        <v>09/10AMENDOIM (1ª SAFRA)</v>
      </c>
      <c r="J883" s="211" t="b">
        <f>FALSE</f>
        <v>0</v>
      </c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</row>
    <row r="884" spans="1:64" ht="14.65" hidden="1" customHeight="1">
      <c r="A884" s="209" t="s">
        <v>182</v>
      </c>
      <c r="B884" s="209" t="s">
        <v>85</v>
      </c>
      <c r="C884" s="209" t="s">
        <v>128</v>
      </c>
      <c r="D884" s="202">
        <v>133</v>
      </c>
      <c r="E884" s="202">
        <v>0</v>
      </c>
      <c r="F884" s="202">
        <v>288.45</v>
      </c>
      <c r="G884" s="202">
        <f t="shared" si="39"/>
        <v>2168.7969924812028</v>
      </c>
      <c r="H884" s="210" t="str">
        <f t="shared" si="40"/>
        <v>09/10AMENDOIM (1ª SAFRA)CAMPO MOURÃO (a)</v>
      </c>
      <c r="I884" s="210" t="str">
        <f t="shared" si="41"/>
        <v>09/10AMENDOIM (1ª SAFRA)</v>
      </c>
      <c r="J884" s="211" t="b">
        <f>FALSE</f>
        <v>0</v>
      </c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</row>
    <row r="885" spans="1:64" ht="14.65" hidden="1" customHeight="1">
      <c r="A885" s="209" t="s">
        <v>182</v>
      </c>
      <c r="B885" s="209" t="s">
        <v>85</v>
      </c>
      <c r="C885" s="209" t="s">
        <v>130</v>
      </c>
      <c r="D885" s="202">
        <v>269</v>
      </c>
      <c r="E885" s="202">
        <v>0</v>
      </c>
      <c r="F885" s="202">
        <v>559.5</v>
      </c>
      <c r="G885" s="202">
        <f t="shared" si="39"/>
        <v>2079.9256505576209</v>
      </c>
      <c r="H885" s="210" t="str">
        <f t="shared" si="40"/>
        <v>09/10AMENDOIM (1ª SAFRA)CASCAVEL (d)</v>
      </c>
      <c r="I885" s="210" t="str">
        <f t="shared" si="41"/>
        <v>09/10AMENDOIM (1ª SAFRA)</v>
      </c>
      <c r="J885" s="211" t="b">
        <f>FALSE</f>
        <v>0</v>
      </c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</row>
    <row r="886" spans="1:64" ht="14.65" hidden="1" customHeight="1">
      <c r="A886" s="209" t="s">
        <v>182</v>
      </c>
      <c r="B886" s="209" t="s">
        <v>85</v>
      </c>
      <c r="C886" s="209" t="s">
        <v>132</v>
      </c>
      <c r="D886" s="202">
        <v>40</v>
      </c>
      <c r="E886" s="202">
        <v>0</v>
      </c>
      <c r="F886" s="202">
        <v>88</v>
      </c>
      <c r="G886" s="202">
        <f t="shared" si="39"/>
        <v>2200</v>
      </c>
      <c r="H886" s="210" t="str">
        <f t="shared" si="40"/>
        <v>09/10AMENDOIM (1ª SAFRA)CORNÉLIO PROCÓPIO (c)</v>
      </c>
      <c r="I886" s="210" t="str">
        <f t="shared" si="41"/>
        <v>09/10AMENDOIM (1ª SAFRA)</v>
      </c>
      <c r="J886" s="211" t="b">
        <f>FALSE</f>
        <v>0</v>
      </c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</row>
    <row r="887" spans="1:64" ht="14.65" hidden="1" customHeight="1">
      <c r="A887" s="209" t="s">
        <v>182</v>
      </c>
      <c r="B887" s="209" t="s">
        <v>85</v>
      </c>
      <c r="C887" s="209" t="s">
        <v>136</v>
      </c>
      <c r="D887" s="202">
        <v>283</v>
      </c>
      <c r="E887" s="202">
        <v>0</v>
      </c>
      <c r="F887" s="202">
        <v>525</v>
      </c>
      <c r="G887" s="202">
        <f t="shared" si="39"/>
        <v>1855.1236749116608</v>
      </c>
      <c r="H887" s="210" t="str">
        <f t="shared" si="40"/>
        <v>09/10AMENDOIM (1ª SAFRA)FRANCISCO BELTRÃO (e)</v>
      </c>
      <c r="I887" s="210" t="str">
        <f t="shared" si="41"/>
        <v>09/10AMENDOIM (1ª SAFRA)</v>
      </c>
      <c r="J887" s="211" t="b">
        <f>FALSE</f>
        <v>0</v>
      </c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</row>
    <row r="888" spans="1:64" ht="14.65" hidden="1" customHeight="1">
      <c r="A888" s="209" t="s">
        <v>182</v>
      </c>
      <c r="B888" s="209" t="s">
        <v>85</v>
      </c>
      <c r="C888" s="209" t="s">
        <v>138</v>
      </c>
      <c r="D888" s="202">
        <v>36</v>
      </c>
      <c r="E888" s="202">
        <v>0</v>
      </c>
      <c r="F888" s="202">
        <v>52</v>
      </c>
      <c r="G888" s="202">
        <f t="shared" si="39"/>
        <v>1444.4444444444443</v>
      </c>
      <c r="H888" s="210" t="str">
        <f t="shared" si="40"/>
        <v>09/10AMENDOIM (1ª SAFRA)GUARAPUAVA (f)</v>
      </c>
      <c r="I888" s="210" t="str">
        <f t="shared" si="41"/>
        <v>09/10AMENDOIM (1ª SAFRA)</v>
      </c>
      <c r="J888" s="211" t="b">
        <f>FALSE</f>
        <v>0</v>
      </c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</row>
    <row r="889" spans="1:64" ht="14.65" hidden="1" customHeight="1">
      <c r="A889" s="209" t="s">
        <v>182</v>
      </c>
      <c r="B889" s="209" t="s">
        <v>85</v>
      </c>
      <c r="C889" s="209" t="s">
        <v>142</v>
      </c>
      <c r="D889" s="202">
        <v>37</v>
      </c>
      <c r="E889" s="202">
        <v>0</v>
      </c>
      <c r="F889" s="202">
        <v>70.25</v>
      </c>
      <c r="G889" s="202">
        <f t="shared" si="39"/>
        <v>1898.6486486486488</v>
      </c>
      <c r="H889" s="210" t="str">
        <f t="shared" si="40"/>
        <v>09/10AMENDOIM (1ª SAFRA)IVAIPORÃ (c)</v>
      </c>
      <c r="I889" s="210" t="str">
        <f t="shared" si="41"/>
        <v>09/10AMENDOIM (1ª SAFRA)</v>
      </c>
      <c r="J889" s="211" t="b">
        <f>FALSE</f>
        <v>0</v>
      </c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</row>
    <row r="890" spans="1:64" ht="14.65" hidden="1" customHeight="1">
      <c r="A890" s="209" t="s">
        <v>182</v>
      </c>
      <c r="B890" s="209" t="s">
        <v>85</v>
      </c>
      <c r="C890" s="209" t="s">
        <v>144</v>
      </c>
      <c r="D890" s="202">
        <v>61</v>
      </c>
      <c r="E890" s="202">
        <v>0</v>
      </c>
      <c r="F890" s="202">
        <v>118</v>
      </c>
      <c r="G890" s="202">
        <f t="shared" si="39"/>
        <v>1934.4262295081967</v>
      </c>
      <c r="H890" s="210" t="str">
        <f t="shared" si="40"/>
        <v>09/10AMENDOIM (1ª SAFRA)JACAREZINHO (c)</v>
      </c>
      <c r="I890" s="210" t="str">
        <f t="shared" si="41"/>
        <v>09/10AMENDOIM (1ª SAFRA)</v>
      </c>
      <c r="J890" s="211" t="b">
        <f>FALSE</f>
        <v>0</v>
      </c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</row>
    <row r="891" spans="1:64" ht="14.65" hidden="1" customHeight="1">
      <c r="A891" s="209" t="s">
        <v>182</v>
      </c>
      <c r="B891" s="209" t="s">
        <v>85</v>
      </c>
      <c r="C891" s="209" t="s">
        <v>146</v>
      </c>
      <c r="D891" s="202">
        <v>50</v>
      </c>
      <c r="E891" s="202">
        <v>0</v>
      </c>
      <c r="F891" s="202">
        <v>82.49</v>
      </c>
      <c r="G891" s="202">
        <f t="shared" si="39"/>
        <v>1649.8</v>
      </c>
      <c r="H891" s="210" t="str">
        <f t="shared" si="40"/>
        <v>09/10AMENDOIM (1ª SAFRA)LARANJEIRAS DO SUL (f)</v>
      </c>
      <c r="I891" s="210" t="str">
        <f t="shared" si="41"/>
        <v>09/10AMENDOIM (1ª SAFRA)</v>
      </c>
      <c r="J891" s="211" t="b">
        <f>FALSE</f>
        <v>0</v>
      </c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</row>
    <row r="892" spans="1:64" ht="14.65" hidden="1" customHeight="1">
      <c r="A892" s="209" t="s">
        <v>182</v>
      </c>
      <c r="B892" s="209" t="s">
        <v>85</v>
      </c>
      <c r="C892" s="209" t="s">
        <v>148</v>
      </c>
      <c r="D892" s="202">
        <v>203</v>
      </c>
      <c r="E892" s="202">
        <v>0</v>
      </c>
      <c r="F892" s="202">
        <v>394.8</v>
      </c>
      <c r="G892" s="202">
        <f t="shared" si="39"/>
        <v>1944.8275862068967</v>
      </c>
      <c r="H892" s="210" t="str">
        <f t="shared" si="40"/>
        <v>09/10AMENDOIM (1ª SAFRA)LONDRINA (c)</v>
      </c>
      <c r="I892" s="210" t="str">
        <f t="shared" si="41"/>
        <v>09/10AMENDOIM (1ª SAFRA)</v>
      </c>
      <c r="J892" s="211" t="b">
        <f>FALSE</f>
        <v>0</v>
      </c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</row>
    <row r="893" spans="1:64" ht="14.65" hidden="1" customHeight="1">
      <c r="A893" s="209" t="s">
        <v>182</v>
      </c>
      <c r="B893" s="209" t="s">
        <v>85</v>
      </c>
      <c r="C893" s="209" t="s">
        <v>150</v>
      </c>
      <c r="D893" s="202">
        <v>67.7</v>
      </c>
      <c r="E893" s="202">
        <v>0</v>
      </c>
      <c r="F893" s="202">
        <v>96.7</v>
      </c>
      <c r="G893" s="202">
        <f t="shared" si="39"/>
        <v>1428.3604135893647</v>
      </c>
      <c r="H893" s="210" t="str">
        <f t="shared" si="40"/>
        <v>09/10AMENDOIM (1ª SAFRA)MARINGÁ (c)</v>
      </c>
      <c r="I893" s="210" t="str">
        <f t="shared" si="41"/>
        <v>09/10AMENDOIM (1ª SAFRA)</v>
      </c>
      <c r="J893" s="211" t="b">
        <f>FALSE</f>
        <v>0</v>
      </c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</row>
    <row r="894" spans="1:64" ht="14.65" hidden="1" customHeight="1">
      <c r="A894" s="209" t="s">
        <v>182</v>
      </c>
      <c r="B894" s="209" t="s">
        <v>85</v>
      </c>
      <c r="C894" s="209" t="s">
        <v>154</v>
      </c>
      <c r="D894" s="202">
        <v>612</v>
      </c>
      <c r="E894" s="202">
        <v>0</v>
      </c>
      <c r="F894" s="202">
        <v>1963.23</v>
      </c>
      <c r="G894" s="202">
        <f t="shared" si="39"/>
        <v>3207.8921568627452</v>
      </c>
      <c r="H894" s="210" t="str">
        <f t="shared" si="40"/>
        <v>09/10AMENDOIM (1ª SAFRA)PARANAVAÍ (b)</v>
      </c>
      <c r="I894" s="210" t="str">
        <f t="shared" si="41"/>
        <v>09/10AMENDOIM (1ª SAFRA)</v>
      </c>
      <c r="J894" s="211" t="b">
        <f>FALSE</f>
        <v>0</v>
      </c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</row>
    <row r="895" spans="1:64" ht="14.65" hidden="1" customHeight="1">
      <c r="A895" s="209" t="s">
        <v>182</v>
      </c>
      <c r="B895" s="209" t="s">
        <v>85</v>
      </c>
      <c r="C895" s="209" t="s">
        <v>155</v>
      </c>
      <c r="D895" s="202">
        <v>68</v>
      </c>
      <c r="E895" s="202">
        <v>0</v>
      </c>
      <c r="F895" s="202">
        <v>81.3</v>
      </c>
      <c r="G895" s="202">
        <f t="shared" si="39"/>
        <v>1195.5882352941176</v>
      </c>
      <c r="H895" s="210" t="str">
        <f t="shared" si="40"/>
        <v>09/10AMENDOIM (1ª SAFRA)PATO BRANCO (e)</v>
      </c>
      <c r="I895" s="210" t="str">
        <f t="shared" si="41"/>
        <v>09/10AMENDOIM (1ª SAFRA)</v>
      </c>
      <c r="J895" s="211" t="b">
        <f>FALSE</f>
        <v>0</v>
      </c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</row>
    <row r="896" spans="1:64" ht="14.65" hidden="1" customHeight="1">
      <c r="A896" s="209" t="s">
        <v>182</v>
      </c>
      <c r="B896" s="209" t="s">
        <v>85</v>
      </c>
      <c r="C896" s="209" t="s">
        <v>157</v>
      </c>
      <c r="D896" s="202">
        <v>5</v>
      </c>
      <c r="E896" s="202">
        <v>0</v>
      </c>
      <c r="F896" s="202">
        <v>4.5</v>
      </c>
      <c r="G896" s="202">
        <f t="shared" si="39"/>
        <v>900</v>
      </c>
      <c r="H896" s="210" t="str">
        <f t="shared" si="40"/>
        <v>09/10AMENDOIM (1ª SAFRA)PONTA GROSSA (f)</v>
      </c>
      <c r="I896" s="210" t="str">
        <f t="shared" si="41"/>
        <v>09/10AMENDOIM (1ª SAFRA)</v>
      </c>
      <c r="J896" s="211" t="b">
        <f>FALSE</f>
        <v>0</v>
      </c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</row>
    <row r="897" spans="1:64" ht="14.65" hidden="1" customHeight="1">
      <c r="A897" s="209" t="s">
        <v>182</v>
      </c>
      <c r="B897" s="209" t="s">
        <v>85</v>
      </c>
      <c r="C897" s="209" t="s">
        <v>158</v>
      </c>
      <c r="D897" s="202">
        <v>1878</v>
      </c>
      <c r="E897" s="202">
        <v>0</v>
      </c>
      <c r="F897" s="202">
        <v>5061</v>
      </c>
      <c r="G897" s="202">
        <f t="shared" si="39"/>
        <v>2694.8881789137381</v>
      </c>
      <c r="H897" s="210" t="str">
        <f t="shared" si="40"/>
        <v>09/10AMENDOIM (1ª SAFRA)TOLEDO (d)</v>
      </c>
      <c r="I897" s="210" t="str">
        <f t="shared" si="41"/>
        <v>09/10AMENDOIM (1ª SAFRA)</v>
      </c>
      <c r="J897" s="211" t="b">
        <f>FALSE</f>
        <v>0</v>
      </c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</row>
    <row r="898" spans="1:64" ht="14.65" hidden="1" customHeight="1">
      <c r="A898" s="209" t="s">
        <v>182</v>
      </c>
      <c r="B898" s="209" t="s">
        <v>85</v>
      </c>
      <c r="C898" s="209" t="s">
        <v>159</v>
      </c>
      <c r="D898" s="202">
        <v>191</v>
      </c>
      <c r="E898" s="202">
        <v>0</v>
      </c>
      <c r="F898" s="202">
        <v>367</v>
      </c>
      <c r="G898" s="202">
        <f t="shared" ref="G898:G961" si="42">F898/(D898-E898)*1000</f>
        <v>1921.4659685863876</v>
      </c>
      <c r="H898" s="210" t="str">
        <f t="shared" ref="H898:H961" si="43">A898&amp;B898&amp;C898</f>
        <v>09/10AMENDOIM (1ª SAFRA)UMUARAMA (b)</v>
      </c>
      <c r="I898" s="210" t="str">
        <f t="shared" ref="I898:I961" si="44">A898&amp;B898</f>
        <v>09/10AMENDOIM (1ª SAFRA)</v>
      </c>
      <c r="J898" s="211" t="b">
        <f>FALSE</f>
        <v>0</v>
      </c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</row>
    <row r="899" spans="1:64" ht="14.65" hidden="1" customHeight="1">
      <c r="A899" s="209" t="s">
        <v>182</v>
      </c>
      <c r="B899" s="209" t="s">
        <v>85</v>
      </c>
      <c r="C899" s="209" t="s">
        <v>160</v>
      </c>
      <c r="D899" s="202">
        <v>50</v>
      </c>
      <c r="E899" s="202">
        <v>0</v>
      </c>
      <c r="F899" s="202">
        <v>45</v>
      </c>
      <c r="G899" s="202">
        <f t="shared" si="42"/>
        <v>900</v>
      </c>
      <c r="H899" s="210" t="str">
        <f t="shared" si="43"/>
        <v>09/10AMENDOIM (1ª SAFRA)UNIÃO DA VITÓRIA (f)</v>
      </c>
      <c r="I899" s="210" t="str">
        <f t="shared" si="44"/>
        <v>09/10AMENDOIM (1ª SAFRA)</v>
      </c>
      <c r="J899" s="211" t="b">
        <f>FALSE</f>
        <v>0</v>
      </c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</row>
    <row r="900" spans="1:64" ht="14.65" hidden="1" customHeight="1">
      <c r="A900" s="209" t="s">
        <v>182</v>
      </c>
      <c r="B900" s="209" t="s">
        <v>86</v>
      </c>
      <c r="C900" s="209" t="s">
        <v>126</v>
      </c>
      <c r="D900" s="202">
        <v>20</v>
      </c>
      <c r="E900" s="202">
        <v>0</v>
      </c>
      <c r="F900" s="202">
        <v>108</v>
      </c>
      <c r="G900" s="202">
        <f t="shared" si="42"/>
        <v>5400</v>
      </c>
      <c r="H900" s="210" t="str">
        <f t="shared" si="43"/>
        <v>09/10ARROZ IRRIGADOAPUCARANA (c)</v>
      </c>
      <c r="I900" s="210" t="str">
        <f t="shared" si="44"/>
        <v>09/10ARROZ IRRIGADO</v>
      </c>
      <c r="J900" s="211" t="b">
        <f>FALSE</f>
        <v>0</v>
      </c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</row>
    <row r="901" spans="1:64" ht="14.65" hidden="1" customHeight="1">
      <c r="A901" s="209" t="s">
        <v>182</v>
      </c>
      <c r="B901" s="209" t="s">
        <v>86</v>
      </c>
      <c r="C901" s="209" t="s">
        <v>128</v>
      </c>
      <c r="D901" s="202">
        <v>123</v>
      </c>
      <c r="E901" s="202">
        <v>0</v>
      </c>
      <c r="F901" s="202">
        <v>704.87</v>
      </c>
      <c r="G901" s="202">
        <f t="shared" si="42"/>
        <v>5730.6504065040644</v>
      </c>
      <c r="H901" s="210" t="str">
        <f t="shared" si="43"/>
        <v>09/10ARROZ IRRIGADOCAMPO MOURÃO (a)</v>
      </c>
      <c r="I901" s="210" t="str">
        <f t="shared" si="44"/>
        <v>09/10ARROZ IRRIGADO</v>
      </c>
      <c r="J901" s="211" t="b">
        <f>FALSE</f>
        <v>0</v>
      </c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</row>
    <row r="902" spans="1:64" ht="14.65" hidden="1" customHeight="1">
      <c r="A902" s="209" t="s">
        <v>182</v>
      </c>
      <c r="B902" s="209" t="s">
        <v>86</v>
      </c>
      <c r="C902" s="209" t="s">
        <v>130</v>
      </c>
      <c r="D902" s="202">
        <v>194</v>
      </c>
      <c r="E902" s="202">
        <v>0</v>
      </c>
      <c r="F902" s="202">
        <v>1030.5</v>
      </c>
      <c r="G902" s="202">
        <f t="shared" si="42"/>
        <v>5311.855670103093</v>
      </c>
      <c r="H902" s="210" t="str">
        <f t="shared" si="43"/>
        <v>09/10ARROZ IRRIGADOCASCAVEL (d)</v>
      </c>
      <c r="I902" s="210" t="str">
        <f t="shared" si="44"/>
        <v>09/10ARROZ IRRIGADO</v>
      </c>
      <c r="J902" s="211" t="b">
        <f>FALSE</f>
        <v>0</v>
      </c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</row>
    <row r="903" spans="1:64" ht="14.65" hidden="1" customHeight="1">
      <c r="A903" s="209" t="s">
        <v>182</v>
      </c>
      <c r="B903" s="209" t="s">
        <v>86</v>
      </c>
      <c r="C903" s="209" t="s">
        <v>132</v>
      </c>
      <c r="D903" s="202">
        <v>350</v>
      </c>
      <c r="E903" s="202">
        <v>0</v>
      </c>
      <c r="F903" s="202">
        <v>1645.4</v>
      </c>
      <c r="G903" s="202">
        <f t="shared" si="42"/>
        <v>4701.1428571428569</v>
      </c>
      <c r="H903" s="210" t="str">
        <f t="shared" si="43"/>
        <v>09/10ARROZ IRRIGADOCORNÉLIO PROCÓPIO (c)</v>
      </c>
      <c r="I903" s="210" t="str">
        <f t="shared" si="44"/>
        <v>09/10ARROZ IRRIGADO</v>
      </c>
      <c r="J903" s="211" t="b">
        <f>FALSE</f>
        <v>0</v>
      </c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</row>
    <row r="904" spans="1:64" ht="14.65" hidden="1" customHeight="1">
      <c r="A904" s="209" t="s">
        <v>182</v>
      </c>
      <c r="B904" s="209" t="s">
        <v>86</v>
      </c>
      <c r="C904" s="209" t="s">
        <v>144</v>
      </c>
      <c r="D904" s="202">
        <v>530</v>
      </c>
      <c r="E904" s="202">
        <v>0</v>
      </c>
      <c r="F904" s="202">
        <v>3670</v>
      </c>
      <c r="G904" s="202">
        <f t="shared" si="42"/>
        <v>6924.5283018867922</v>
      </c>
      <c r="H904" s="210" t="str">
        <f t="shared" si="43"/>
        <v>09/10ARROZ IRRIGADOJACAREZINHO (c)</v>
      </c>
      <c r="I904" s="210" t="str">
        <f t="shared" si="44"/>
        <v>09/10ARROZ IRRIGADO</v>
      </c>
      <c r="J904" s="211" t="b">
        <f>FALSE</f>
        <v>0</v>
      </c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</row>
    <row r="905" spans="1:64" ht="14.65" hidden="1" customHeight="1">
      <c r="A905" s="209" t="s">
        <v>182</v>
      </c>
      <c r="B905" s="209" t="s">
        <v>86</v>
      </c>
      <c r="C905" s="209" t="s">
        <v>148</v>
      </c>
      <c r="D905" s="202">
        <v>291</v>
      </c>
      <c r="E905" s="202">
        <v>0</v>
      </c>
      <c r="F905" s="202">
        <v>1584</v>
      </c>
      <c r="G905" s="202">
        <f t="shared" si="42"/>
        <v>5443.2989690721652</v>
      </c>
      <c r="H905" s="210" t="str">
        <f t="shared" si="43"/>
        <v>09/10ARROZ IRRIGADOLONDRINA (c)</v>
      </c>
      <c r="I905" s="210" t="str">
        <f t="shared" si="44"/>
        <v>09/10ARROZ IRRIGADO</v>
      </c>
      <c r="J905" s="211" t="b">
        <f>FALSE</f>
        <v>0</v>
      </c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</row>
    <row r="906" spans="1:64" ht="14.65" hidden="1" customHeight="1">
      <c r="A906" s="209" t="s">
        <v>182</v>
      </c>
      <c r="B906" s="209" t="s">
        <v>86</v>
      </c>
      <c r="C906" s="209" t="s">
        <v>150</v>
      </c>
      <c r="D906" s="202">
        <v>5</v>
      </c>
      <c r="E906" s="202">
        <v>0</v>
      </c>
      <c r="F906" s="202">
        <v>30</v>
      </c>
      <c r="G906" s="202">
        <f t="shared" si="42"/>
        <v>6000</v>
      </c>
      <c r="H906" s="210" t="str">
        <f t="shared" si="43"/>
        <v>09/10ARROZ IRRIGADOMARINGÁ (c)</v>
      </c>
      <c r="I906" s="210" t="str">
        <f t="shared" si="44"/>
        <v>09/10ARROZ IRRIGADO</v>
      </c>
      <c r="J906" s="211" t="b">
        <f>FALSE</f>
        <v>0</v>
      </c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</row>
    <row r="907" spans="1:64" ht="14.65" hidden="1" customHeight="1">
      <c r="A907" s="209" t="s">
        <v>182</v>
      </c>
      <c r="B907" s="209" t="s">
        <v>86</v>
      </c>
      <c r="C907" s="209" t="s">
        <v>152</v>
      </c>
      <c r="D907" s="202">
        <v>1551</v>
      </c>
      <c r="E907" s="202">
        <v>0</v>
      </c>
      <c r="F907" s="202">
        <v>8996.24</v>
      </c>
      <c r="G907" s="202">
        <f t="shared" si="42"/>
        <v>5800.2836879432625</v>
      </c>
      <c r="H907" s="210" t="str">
        <f t="shared" si="43"/>
        <v>09/10ARROZ IRRIGADOPARANAGUÁ (f)</v>
      </c>
      <c r="I907" s="210" t="str">
        <f t="shared" si="44"/>
        <v>09/10ARROZ IRRIGADO</v>
      </c>
      <c r="J907" s="211" t="b">
        <f>FALSE</f>
        <v>0</v>
      </c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</row>
    <row r="908" spans="1:64" ht="14.65" hidden="1" customHeight="1">
      <c r="A908" s="209" t="s">
        <v>182</v>
      </c>
      <c r="B908" s="209" t="s">
        <v>86</v>
      </c>
      <c r="C908" s="209" t="s">
        <v>154</v>
      </c>
      <c r="D908" s="202">
        <v>14780</v>
      </c>
      <c r="E908" s="202">
        <v>0</v>
      </c>
      <c r="F908" s="202">
        <v>100207</v>
      </c>
      <c r="G908" s="202">
        <f t="shared" si="42"/>
        <v>6779.9052774018946</v>
      </c>
      <c r="H908" s="210" t="str">
        <f t="shared" si="43"/>
        <v>09/10ARROZ IRRIGADOPARANAVAÍ (b)</v>
      </c>
      <c r="I908" s="210" t="str">
        <f t="shared" si="44"/>
        <v>09/10ARROZ IRRIGADO</v>
      </c>
      <c r="J908" s="211" t="b">
        <f>FALSE</f>
        <v>0</v>
      </c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</row>
    <row r="909" spans="1:64" ht="14.65" hidden="1" customHeight="1">
      <c r="A909" s="209" t="s">
        <v>182</v>
      </c>
      <c r="B909" s="209" t="s">
        <v>86</v>
      </c>
      <c r="C909" s="209" t="s">
        <v>158</v>
      </c>
      <c r="D909" s="202">
        <v>280</v>
      </c>
      <c r="E909" s="202">
        <v>0</v>
      </c>
      <c r="F909" s="202">
        <v>1400</v>
      </c>
      <c r="G909" s="202">
        <f t="shared" si="42"/>
        <v>5000</v>
      </c>
      <c r="H909" s="210" t="str">
        <f t="shared" si="43"/>
        <v>09/10ARROZ IRRIGADOTOLEDO (d)</v>
      </c>
      <c r="I909" s="210" t="str">
        <f t="shared" si="44"/>
        <v>09/10ARROZ IRRIGADO</v>
      </c>
      <c r="J909" s="211" t="b">
        <f>FALSE</f>
        <v>0</v>
      </c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</row>
    <row r="910" spans="1:64" ht="14.65" hidden="1" customHeight="1">
      <c r="A910" s="209" t="s">
        <v>182</v>
      </c>
      <c r="B910" s="209" t="s">
        <v>86</v>
      </c>
      <c r="C910" s="209" t="s">
        <v>159</v>
      </c>
      <c r="D910" s="202">
        <v>1248</v>
      </c>
      <c r="E910" s="202">
        <v>0</v>
      </c>
      <c r="F910" s="202">
        <v>7896</v>
      </c>
      <c r="G910" s="202">
        <f t="shared" si="42"/>
        <v>6326.9230769230762</v>
      </c>
      <c r="H910" s="210" t="str">
        <f t="shared" si="43"/>
        <v>09/10ARROZ IRRIGADOUMUARAMA (b)</v>
      </c>
      <c r="I910" s="210" t="str">
        <f t="shared" si="44"/>
        <v>09/10ARROZ IRRIGADO</v>
      </c>
      <c r="J910" s="211" t="b">
        <f>FALSE</f>
        <v>0</v>
      </c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</row>
    <row r="911" spans="1:64" ht="14.65" hidden="1" customHeight="1">
      <c r="A911" s="209" t="s">
        <v>182</v>
      </c>
      <c r="B911" s="209" t="s">
        <v>87</v>
      </c>
      <c r="C911" s="209" t="s">
        <v>126</v>
      </c>
      <c r="D911" s="202">
        <v>1110</v>
      </c>
      <c r="E911" s="202">
        <v>0</v>
      </c>
      <c r="F911" s="202">
        <v>1984</v>
      </c>
      <c r="G911" s="202">
        <f t="shared" si="42"/>
        <v>1787.3873873873874</v>
      </c>
      <c r="H911" s="210" t="str">
        <f t="shared" si="43"/>
        <v>09/10ARROZ SEQUEIROAPUCARANA (c)</v>
      </c>
      <c r="I911" s="210" t="str">
        <f t="shared" si="44"/>
        <v>09/10ARROZ SEQUEIRO</v>
      </c>
      <c r="J911" s="211" t="b">
        <f>FALSE</f>
        <v>0</v>
      </c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</row>
    <row r="912" spans="1:64" ht="14.65" hidden="1" customHeight="1">
      <c r="A912" s="209" t="s">
        <v>182</v>
      </c>
      <c r="B912" s="209" t="s">
        <v>87</v>
      </c>
      <c r="C912" s="209" t="s">
        <v>128</v>
      </c>
      <c r="D912" s="202">
        <v>574</v>
      </c>
      <c r="E912" s="202">
        <v>0</v>
      </c>
      <c r="F912" s="202">
        <v>919.7</v>
      </c>
      <c r="G912" s="202">
        <f t="shared" si="42"/>
        <v>1602.2648083623694</v>
      </c>
      <c r="H912" s="210" t="str">
        <f t="shared" si="43"/>
        <v>09/10ARROZ SEQUEIROCAMPO MOURÃO (a)</v>
      </c>
      <c r="I912" s="210" t="str">
        <f t="shared" si="44"/>
        <v>09/10ARROZ SEQUEIRO</v>
      </c>
      <c r="J912" s="211" t="b">
        <f>FALSE</f>
        <v>0</v>
      </c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</row>
    <row r="913" spans="1:64" ht="14.65" hidden="1" customHeight="1">
      <c r="A913" s="209" t="s">
        <v>182</v>
      </c>
      <c r="B913" s="209" t="s">
        <v>87</v>
      </c>
      <c r="C913" s="209" t="s">
        <v>130</v>
      </c>
      <c r="D913" s="202">
        <v>845</v>
      </c>
      <c r="E913" s="202">
        <v>0</v>
      </c>
      <c r="F913" s="202">
        <v>1947.5</v>
      </c>
      <c r="G913" s="202">
        <f t="shared" si="42"/>
        <v>2304.7337278106511</v>
      </c>
      <c r="H913" s="210" t="str">
        <f t="shared" si="43"/>
        <v>09/10ARROZ SEQUEIROCASCAVEL (d)</v>
      </c>
      <c r="I913" s="210" t="str">
        <f t="shared" si="44"/>
        <v>09/10ARROZ SEQUEIRO</v>
      </c>
      <c r="J913" s="211" t="b">
        <f>FALSE</f>
        <v>0</v>
      </c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</row>
    <row r="914" spans="1:64" ht="14.65" hidden="1" customHeight="1">
      <c r="A914" s="209" t="s">
        <v>182</v>
      </c>
      <c r="B914" s="209" t="s">
        <v>87</v>
      </c>
      <c r="C914" s="209" t="s">
        <v>132</v>
      </c>
      <c r="D914" s="202">
        <v>1200</v>
      </c>
      <c r="E914" s="202">
        <v>0</v>
      </c>
      <c r="F914" s="202">
        <v>2639.42</v>
      </c>
      <c r="G914" s="202">
        <f t="shared" si="42"/>
        <v>2199.5166666666669</v>
      </c>
      <c r="H914" s="210" t="str">
        <f t="shared" si="43"/>
        <v>09/10ARROZ SEQUEIROCORNÉLIO PROCÓPIO (c)</v>
      </c>
      <c r="I914" s="210" t="str">
        <f t="shared" si="44"/>
        <v>09/10ARROZ SEQUEIRO</v>
      </c>
      <c r="J914" s="211" t="b">
        <f>FALSE</f>
        <v>0</v>
      </c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</row>
    <row r="915" spans="1:64" ht="14.65" hidden="1" customHeight="1">
      <c r="A915" s="209" t="s">
        <v>182</v>
      </c>
      <c r="B915" s="209" t="s">
        <v>87</v>
      </c>
      <c r="C915" s="209" t="s">
        <v>134</v>
      </c>
      <c r="D915" s="202">
        <v>318</v>
      </c>
      <c r="E915" s="202">
        <v>0</v>
      </c>
      <c r="F915" s="202">
        <v>418.66</v>
      </c>
      <c r="G915" s="202">
        <f t="shared" si="42"/>
        <v>1316.5408805031448</v>
      </c>
      <c r="H915" s="210" t="str">
        <f t="shared" si="43"/>
        <v>09/10ARROZ SEQUEIROCURITIBA (f)</v>
      </c>
      <c r="I915" s="210" t="str">
        <f t="shared" si="44"/>
        <v>09/10ARROZ SEQUEIRO</v>
      </c>
      <c r="J915" s="211" t="b">
        <f>FALSE</f>
        <v>0</v>
      </c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</row>
    <row r="916" spans="1:64" ht="14.65" hidden="1" customHeight="1">
      <c r="A916" s="209" t="s">
        <v>182</v>
      </c>
      <c r="B916" s="209" t="s">
        <v>87</v>
      </c>
      <c r="C916" s="209" t="s">
        <v>136</v>
      </c>
      <c r="D916" s="202">
        <v>360</v>
      </c>
      <c r="E916" s="202">
        <v>0</v>
      </c>
      <c r="F916" s="202">
        <v>720</v>
      </c>
      <c r="G916" s="202">
        <f t="shared" si="42"/>
        <v>2000</v>
      </c>
      <c r="H916" s="210" t="str">
        <f t="shared" si="43"/>
        <v>09/10ARROZ SEQUEIROFRANCISCO BELTRÃO (e)</v>
      </c>
      <c r="I916" s="210" t="str">
        <f t="shared" si="44"/>
        <v>09/10ARROZ SEQUEIRO</v>
      </c>
      <c r="J916" s="211" t="b">
        <f>FALSE</f>
        <v>0</v>
      </c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</row>
    <row r="917" spans="1:64" ht="14.65" hidden="1" customHeight="1">
      <c r="A917" s="209" t="s">
        <v>182</v>
      </c>
      <c r="B917" s="209" t="s">
        <v>87</v>
      </c>
      <c r="C917" s="209" t="s">
        <v>138</v>
      </c>
      <c r="D917" s="202">
        <v>1305</v>
      </c>
      <c r="E917" s="202">
        <v>0</v>
      </c>
      <c r="F917" s="202">
        <v>3140</v>
      </c>
      <c r="G917" s="202">
        <f t="shared" si="42"/>
        <v>2406.1302681992338</v>
      </c>
      <c r="H917" s="210" t="str">
        <f t="shared" si="43"/>
        <v>09/10ARROZ SEQUEIROGUARAPUAVA (f)</v>
      </c>
      <c r="I917" s="210" t="str">
        <f t="shared" si="44"/>
        <v>09/10ARROZ SEQUEIRO</v>
      </c>
      <c r="J917" s="211" t="b">
        <f>FALSE</f>
        <v>0</v>
      </c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</row>
    <row r="918" spans="1:64" ht="14.65" hidden="1" customHeight="1">
      <c r="A918" s="209" t="s">
        <v>182</v>
      </c>
      <c r="B918" s="209" t="s">
        <v>87</v>
      </c>
      <c r="C918" s="209" t="s">
        <v>140</v>
      </c>
      <c r="D918" s="202">
        <v>1900</v>
      </c>
      <c r="E918" s="202">
        <v>0</v>
      </c>
      <c r="F918" s="202">
        <v>3784.8</v>
      </c>
      <c r="G918" s="202">
        <f t="shared" si="42"/>
        <v>1992</v>
      </c>
      <c r="H918" s="210" t="str">
        <f t="shared" si="43"/>
        <v>09/10ARROZ SEQUEIROIRATI (f)</v>
      </c>
      <c r="I918" s="210" t="str">
        <f t="shared" si="44"/>
        <v>09/10ARROZ SEQUEIRO</v>
      </c>
      <c r="J918" s="211" t="b">
        <f>FALSE</f>
        <v>0</v>
      </c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</row>
    <row r="919" spans="1:64" ht="14.65" hidden="1" customHeight="1">
      <c r="A919" s="209" t="s">
        <v>182</v>
      </c>
      <c r="B919" s="209" t="s">
        <v>87</v>
      </c>
      <c r="C919" s="209" t="s">
        <v>142</v>
      </c>
      <c r="D919" s="202">
        <v>1795</v>
      </c>
      <c r="E919" s="202">
        <v>0</v>
      </c>
      <c r="F919" s="202">
        <v>3037.25</v>
      </c>
      <c r="G919" s="202">
        <f t="shared" si="42"/>
        <v>1692.0612813370471</v>
      </c>
      <c r="H919" s="210" t="str">
        <f t="shared" si="43"/>
        <v>09/10ARROZ SEQUEIROIVAIPORÃ (c)</v>
      </c>
      <c r="I919" s="210" t="str">
        <f t="shared" si="44"/>
        <v>09/10ARROZ SEQUEIRO</v>
      </c>
      <c r="J919" s="211" t="b">
        <f>FALSE</f>
        <v>0</v>
      </c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</row>
    <row r="920" spans="1:64" ht="14.65" hidden="1" customHeight="1">
      <c r="A920" s="209" t="s">
        <v>182</v>
      </c>
      <c r="B920" s="209" t="s">
        <v>87</v>
      </c>
      <c r="C920" s="209" t="s">
        <v>144</v>
      </c>
      <c r="D920" s="202">
        <v>4570</v>
      </c>
      <c r="E920" s="202">
        <v>0</v>
      </c>
      <c r="F920" s="202">
        <v>8208.9</v>
      </c>
      <c r="G920" s="202">
        <f t="shared" si="42"/>
        <v>1796.2582056892777</v>
      </c>
      <c r="H920" s="210" t="str">
        <f t="shared" si="43"/>
        <v>09/10ARROZ SEQUEIROJACAREZINHO (c)</v>
      </c>
      <c r="I920" s="210" t="str">
        <f t="shared" si="44"/>
        <v>09/10ARROZ SEQUEIRO</v>
      </c>
      <c r="J920" s="211" t="b">
        <f>FALSE</f>
        <v>0</v>
      </c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</row>
    <row r="921" spans="1:64" ht="14.65" hidden="1" customHeight="1">
      <c r="A921" s="209" t="s">
        <v>182</v>
      </c>
      <c r="B921" s="209" t="s">
        <v>87</v>
      </c>
      <c r="C921" s="209" t="s">
        <v>146</v>
      </c>
      <c r="D921" s="202">
        <v>610</v>
      </c>
      <c r="E921" s="202">
        <v>0</v>
      </c>
      <c r="F921" s="202">
        <v>1219.8499999999999</v>
      </c>
      <c r="G921" s="202">
        <f t="shared" si="42"/>
        <v>1999.7540983606557</v>
      </c>
      <c r="H921" s="210" t="str">
        <f t="shared" si="43"/>
        <v>09/10ARROZ SEQUEIROLARANJEIRAS DO SUL (f)</v>
      </c>
      <c r="I921" s="210" t="str">
        <f t="shared" si="44"/>
        <v>09/10ARROZ SEQUEIRO</v>
      </c>
      <c r="J921" s="211" t="b">
        <f>FALSE</f>
        <v>0</v>
      </c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</row>
    <row r="922" spans="1:64" ht="14.65" hidden="1" customHeight="1">
      <c r="A922" s="209" t="s">
        <v>182</v>
      </c>
      <c r="B922" s="209" t="s">
        <v>87</v>
      </c>
      <c r="C922" s="209" t="s">
        <v>148</v>
      </c>
      <c r="D922" s="202">
        <v>1218</v>
      </c>
      <c r="E922" s="202">
        <v>0</v>
      </c>
      <c r="F922" s="202">
        <v>2160.12</v>
      </c>
      <c r="G922" s="202">
        <f t="shared" si="42"/>
        <v>1773.4975369458127</v>
      </c>
      <c r="H922" s="210" t="str">
        <f t="shared" si="43"/>
        <v>09/10ARROZ SEQUEIROLONDRINA (c)</v>
      </c>
      <c r="I922" s="210" t="str">
        <f t="shared" si="44"/>
        <v>09/10ARROZ SEQUEIRO</v>
      </c>
      <c r="J922" s="211" t="b">
        <f>FALSE</f>
        <v>0</v>
      </c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</row>
    <row r="923" spans="1:64" ht="14.65" hidden="1" customHeight="1">
      <c r="A923" s="209" t="s">
        <v>182</v>
      </c>
      <c r="B923" s="209" t="s">
        <v>87</v>
      </c>
      <c r="C923" s="209" t="s">
        <v>150</v>
      </c>
      <c r="D923" s="202">
        <v>5</v>
      </c>
      <c r="E923" s="202">
        <v>0</v>
      </c>
      <c r="F923" s="202">
        <v>12</v>
      </c>
      <c r="G923" s="202">
        <f t="shared" si="42"/>
        <v>2400</v>
      </c>
      <c r="H923" s="210" t="str">
        <f t="shared" si="43"/>
        <v>09/10ARROZ SEQUEIROMARINGÁ (c)</v>
      </c>
      <c r="I923" s="210" t="str">
        <f t="shared" si="44"/>
        <v>09/10ARROZ SEQUEIRO</v>
      </c>
      <c r="J923" s="211" t="b">
        <f>FALSE</f>
        <v>0</v>
      </c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</row>
    <row r="924" spans="1:64" ht="14.65" hidden="1" customHeight="1">
      <c r="A924" s="209" t="s">
        <v>182</v>
      </c>
      <c r="B924" s="209" t="s">
        <v>87</v>
      </c>
      <c r="C924" s="209" t="s">
        <v>152</v>
      </c>
      <c r="D924" s="202">
        <v>84</v>
      </c>
      <c r="E924" s="202">
        <v>0</v>
      </c>
      <c r="F924" s="202">
        <v>168.2</v>
      </c>
      <c r="G924" s="202">
        <f t="shared" si="42"/>
        <v>2002.3809523809523</v>
      </c>
      <c r="H924" s="210" t="str">
        <f t="shared" si="43"/>
        <v>09/10ARROZ SEQUEIROPARANAGUÁ (f)</v>
      </c>
      <c r="I924" s="210" t="str">
        <f t="shared" si="44"/>
        <v>09/10ARROZ SEQUEIRO</v>
      </c>
      <c r="J924" s="211" t="b">
        <f>FALSE</f>
        <v>0</v>
      </c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</row>
    <row r="925" spans="1:64" ht="14.65" hidden="1" customHeight="1">
      <c r="A925" s="209" t="s">
        <v>182</v>
      </c>
      <c r="B925" s="209" t="s">
        <v>87</v>
      </c>
      <c r="C925" s="209" t="s">
        <v>154</v>
      </c>
      <c r="D925" s="202">
        <v>77</v>
      </c>
      <c r="E925" s="202">
        <v>0</v>
      </c>
      <c r="F925" s="202">
        <v>170</v>
      </c>
      <c r="G925" s="202">
        <f t="shared" si="42"/>
        <v>2207.792207792208</v>
      </c>
      <c r="H925" s="210" t="str">
        <f t="shared" si="43"/>
        <v>09/10ARROZ SEQUEIROPARANAVAÍ (b)</v>
      </c>
      <c r="I925" s="210" t="str">
        <f t="shared" si="44"/>
        <v>09/10ARROZ SEQUEIRO</v>
      </c>
      <c r="J925" s="211" t="b">
        <f>FALSE</f>
        <v>0</v>
      </c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</row>
    <row r="926" spans="1:64" ht="14.65" hidden="1" customHeight="1">
      <c r="A926" s="209" t="s">
        <v>182</v>
      </c>
      <c r="B926" s="209" t="s">
        <v>87</v>
      </c>
      <c r="C926" s="209" t="s">
        <v>155</v>
      </c>
      <c r="D926" s="202">
        <v>153</v>
      </c>
      <c r="E926" s="202">
        <v>0</v>
      </c>
      <c r="F926" s="202">
        <v>246.6</v>
      </c>
      <c r="G926" s="202">
        <f t="shared" si="42"/>
        <v>1611.7647058823529</v>
      </c>
      <c r="H926" s="210" t="str">
        <f t="shared" si="43"/>
        <v>09/10ARROZ SEQUEIROPATO BRANCO (e)</v>
      </c>
      <c r="I926" s="210" t="str">
        <f t="shared" si="44"/>
        <v>09/10ARROZ SEQUEIRO</v>
      </c>
      <c r="J926" s="211" t="b">
        <f>FALSE</f>
        <v>0</v>
      </c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</row>
    <row r="927" spans="1:64" ht="14.65" hidden="1" customHeight="1">
      <c r="A927" s="209" t="s">
        <v>182</v>
      </c>
      <c r="B927" s="209" t="s">
        <v>87</v>
      </c>
      <c r="C927" s="209" t="s">
        <v>157</v>
      </c>
      <c r="D927" s="202">
        <v>455.3</v>
      </c>
      <c r="E927" s="202">
        <v>0</v>
      </c>
      <c r="F927" s="202">
        <v>894.65</v>
      </c>
      <c r="G927" s="202">
        <f t="shared" si="42"/>
        <v>1964.968152866242</v>
      </c>
      <c r="H927" s="210" t="str">
        <f t="shared" si="43"/>
        <v>09/10ARROZ SEQUEIROPONTA GROSSA (f)</v>
      </c>
      <c r="I927" s="210" t="str">
        <f t="shared" si="44"/>
        <v>09/10ARROZ SEQUEIRO</v>
      </c>
      <c r="J927" s="211" t="b">
        <f>FALSE</f>
        <v>0</v>
      </c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</row>
    <row r="928" spans="1:64" ht="14.65" hidden="1" customHeight="1">
      <c r="A928" s="209" t="s">
        <v>182</v>
      </c>
      <c r="B928" s="209" t="s">
        <v>87</v>
      </c>
      <c r="C928" s="209" t="s">
        <v>158</v>
      </c>
      <c r="D928" s="202">
        <v>340</v>
      </c>
      <c r="E928" s="202">
        <v>0</v>
      </c>
      <c r="F928" s="202">
        <v>680</v>
      </c>
      <c r="G928" s="202">
        <f t="shared" si="42"/>
        <v>2000</v>
      </c>
      <c r="H928" s="210" t="str">
        <f t="shared" si="43"/>
        <v>09/10ARROZ SEQUEIROTOLEDO (d)</v>
      </c>
      <c r="I928" s="210" t="str">
        <f t="shared" si="44"/>
        <v>09/10ARROZ SEQUEIRO</v>
      </c>
      <c r="J928" s="211" t="b">
        <f>FALSE</f>
        <v>0</v>
      </c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</row>
    <row r="929" spans="1:64" ht="14.65" hidden="1" customHeight="1">
      <c r="A929" s="209" t="s">
        <v>182</v>
      </c>
      <c r="B929" s="209" t="s">
        <v>87</v>
      </c>
      <c r="C929" s="209" t="s">
        <v>159</v>
      </c>
      <c r="D929" s="202">
        <v>122</v>
      </c>
      <c r="E929" s="202">
        <v>0</v>
      </c>
      <c r="F929" s="202">
        <v>123</v>
      </c>
      <c r="G929" s="202">
        <f t="shared" si="42"/>
        <v>1008.1967213114754</v>
      </c>
      <c r="H929" s="210" t="str">
        <f t="shared" si="43"/>
        <v>09/10ARROZ SEQUEIROUMUARAMA (b)</v>
      </c>
      <c r="I929" s="210" t="str">
        <f t="shared" si="44"/>
        <v>09/10ARROZ SEQUEIRO</v>
      </c>
      <c r="J929" s="211" t="b">
        <f>FALSE</f>
        <v>0</v>
      </c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</row>
    <row r="930" spans="1:64" ht="14.65" hidden="1" customHeight="1">
      <c r="A930" s="209" t="s">
        <v>182</v>
      </c>
      <c r="B930" s="209" t="s">
        <v>87</v>
      </c>
      <c r="C930" s="209" t="s">
        <v>160</v>
      </c>
      <c r="D930" s="202">
        <v>3800</v>
      </c>
      <c r="E930" s="202">
        <v>0</v>
      </c>
      <c r="F930" s="202">
        <v>6835</v>
      </c>
      <c r="G930" s="202">
        <f t="shared" si="42"/>
        <v>1798.6842105263158</v>
      </c>
      <c r="H930" s="210" t="str">
        <f t="shared" si="43"/>
        <v>09/10ARROZ SEQUEIROUNIÃO DA VITÓRIA (f)</v>
      </c>
      <c r="I930" s="210" t="str">
        <f t="shared" si="44"/>
        <v>09/10ARROZ SEQUEIRO</v>
      </c>
      <c r="J930" s="211" t="b">
        <f>FALSE</f>
        <v>0</v>
      </c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</row>
    <row r="931" spans="1:64" ht="14.65" hidden="1" customHeight="1">
      <c r="A931" s="209" t="s">
        <v>182</v>
      </c>
      <c r="B931" s="209" t="s">
        <v>88</v>
      </c>
      <c r="C931" s="209" t="s">
        <v>126</v>
      </c>
      <c r="D931" s="202">
        <v>7120</v>
      </c>
      <c r="E931" s="202">
        <v>0</v>
      </c>
      <c r="F931" s="202">
        <v>16986</v>
      </c>
      <c r="G931" s="202">
        <f t="shared" si="42"/>
        <v>2385.6741573033705</v>
      </c>
      <c r="H931" s="210" t="str">
        <f t="shared" si="43"/>
        <v>09/10AVEIA BRANCAAPUCARANA (c)</v>
      </c>
      <c r="I931" s="210" t="str">
        <f t="shared" si="44"/>
        <v>09/10AVEIA BRANCA</v>
      </c>
      <c r="J931" s="211" t="b">
        <f>FALSE</f>
        <v>0</v>
      </c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</row>
    <row r="932" spans="1:64" ht="14.65" hidden="1" customHeight="1">
      <c r="A932" s="209" t="s">
        <v>182</v>
      </c>
      <c r="B932" s="209" t="s">
        <v>88</v>
      </c>
      <c r="C932" s="209" t="s">
        <v>128</v>
      </c>
      <c r="D932" s="202">
        <v>9820</v>
      </c>
      <c r="E932" s="202">
        <v>0</v>
      </c>
      <c r="F932" s="202">
        <v>20600</v>
      </c>
      <c r="G932" s="202">
        <f t="shared" si="42"/>
        <v>2097.7596741344196</v>
      </c>
      <c r="H932" s="210" t="str">
        <f t="shared" si="43"/>
        <v>09/10AVEIA BRANCACAMPO MOURÃO (a)</v>
      </c>
      <c r="I932" s="210" t="str">
        <f t="shared" si="44"/>
        <v>09/10AVEIA BRANCA</v>
      </c>
      <c r="J932" s="211" t="b">
        <f>FALSE</f>
        <v>0</v>
      </c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</row>
    <row r="933" spans="1:64" ht="14.65" hidden="1" customHeight="1">
      <c r="A933" s="209" t="s">
        <v>182</v>
      </c>
      <c r="B933" s="209" t="s">
        <v>88</v>
      </c>
      <c r="C933" s="209" t="s">
        <v>130</v>
      </c>
      <c r="D933" s="202">
        <v>2500</v>
      </c>
      <c r="E933" s="202">
        <v>0</v>
      </c>
      <c r="F933" s="202">
        <v>5825</v>
      </c>
      <c r="G933" s="202">
        <f t="shared" si="42"/>
        <v>2330</v>
      </c>
      <c r="H933" s="210" t="str">
        <f t="shared" si="43"/>
        <v>09/10AVEIA BRANCACASCAVEL (d)</v>
      </c>
      <c r="I933" s="210" t="str">
        <f t="shared" si="44"/>
        <v>09/10AVEIA BRANCA</v>
      </c>
      <c r="J933" s="211" t="b">
        <f>FALSE</f>
        <v>0</v>
      </c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</row>
    <row r="934" spans="1:64" ht="14.65" hidden="1" customHeight="1">
      <c r="A934" s="209" t="s">
        <v>182</v>
      </c>
      <c r="B934" s="209" t="s">
        <v>88</v>
      </c>
      <c r="C934" s="209" t="s">
        <v>136</v>
      </c>
      <c r="D934" s="202">
        <v>1700</v>
      </c>
      <c r="E934" s="202">
        <v>0</v>
      </c>
      <c r="F934" s="202">
        <v>3750</v>
      </c>
      <c r="G934" s="202">
        <f t="shared" si="42"/>
        <v>2205.8823529411766</v>
      </c>
      <c r="H934" s="210" t="str">
        <f t="shared" si="43"/>
        <v>09/10AVEIA BRANCAFRANCISCO BELTRÃO (e)</v>
      </c>
      <c r="I934" s="210" t="str">
        <f t="shared" si="44"/>
        <v>09/10AVEIA BRANCA</v>
      </c>
      <c r="J934" s="211" t="b">
        <f>FALSE</f>
        <v>0</v>
      </c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</row>
    <row r="935" spans="1:64" ht="14.65" hidden="1" customHeight="1">
      <c r="A935" s="209" t="s">
        <v>182</v>
      </c>
      <c r="B935" s="209" t="s">
        <v>88</v>
      </c>
      <c r="C935" s="209" t="s">
        <v>138</v>
      </c>
      <c r="D935" s="202">
        <v>4100</v>
      </c>
      <c r="E935" s="202">
        <v>0</v>
      </c>
      <c r="F935" s="202">
        <v>9755</v>
      </c>
      <c r="G935" s="202">
        <f t="shared" si="42"/>
        <v>2379.268292682927</v>
      </c>
      <c r="H935" s="210" t="str">
        <f t="shared" si="43"/>
        <v>09/10AVEIA BRANCAGUARAPUAVA (f)</v>
      </c>
      <c r="I935" s="210" t="str">
        <f t="shared" si="44"/>
        <v>09/10AVEIA BRANCA</v>
      </c>
      <c r="J935" s="211" t="b">
        <f>FALSE</f>
        <v>0</v>
      </c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</row>
    <row r="936" spans="1:64" ht="14.65" hidden="1" customHeight="1">
      <c r="A936" s="209" t="s">
        <v>182</v>
      </c>
      <c r="B936" s="209" t="s">
        <v>88</v>
      </c>
      <c r="C936" s="209" t="s">
        <v>140</v>
      </c>
      <c r="D936" s="202">
        <v>300</v>
      </c>
      <c r="E936" s="202">
        <v>0</v>
      </c>
      <c r="F936" s="202">
        <v>606.5</v>
      </c>
      <c r="G936" s="202">
        <f t="shared" si="42"/>
        <v>2021.6666666666665</v>
      </c>
      <c r="H936" s="210" t="str">
        <f t="shared" si="43"/>
        <v>09/10AVEIA BRANCAIRATI (f)</v>
      </c>
      <c r="I936" s="210" t="str">
        <f t="shared" si="44"/>
        <v>09/10AVEIA BRANCA</v>
      </c>
      <c r="J936" s="211" t="b">
        <f>FALSE</f>
        <v>0</v>
      </c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</row>
    <row r="937" spans="1:64" ht="14.65" hidden="1" customHeight="1">
      <c r="A937" s="209" t="s">
        <v>182</v>
      </c>
      <c r="B937" s="209" t="s">
        <v>88</v>
      </c>
      <c r="C937" s="209" t="s">
        <v>142</v>
      </c>
      <c r="D937" s="202">
        <v>4320</v>
      </c>
      <c r="E937" s="202">
        <v>0</v>
      </c>
      <c r="F937" s="202">
        <v>10800</v>
      </c>
      <c r="G937" s="202">
        <f t="shared" si="42"/>
        <v>2500</v>
      </c>
      <c r="H937" s="210" t="str">
        <f t="shared" si="43"/>
        <v>09/10AVEIA BRANCAIVAIPORÃ (c)</v>
      </c>
      <c r="I937" s="210" t="str">
        <f t="shared" si="44"/>
        <v>09/10AVEIA BRANCA</v>
      </c>
      <c r="J937" s="211" t="b">
        <f>FALSE</f>
        <v>0</v>
      </c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</row>
    <row r="938" spans="1:64" ht="14.65" hidden="1" customHeight="1">
      <c r="A938" s="209" t="s">
        <v>182</v>
      </c>
      <c r="B938" s="209" t="s">
        <v>88</v>
      </c>
      <c r="C938" s="209" t="s">
        <v>144</v>
      </c>
      <c r="D938" s="202">
        <v>380</v>
      </c>
      <c r="E938" s="202">
        <v>0</v>
      </c>
      <c r="F938" s="202">
        <v>901.85</v>
      </c>
      <c r="G938" s="202">
        <f t="shared" si="42"/>
        <v>2373.2894736842109</v>
      </c>
      <c r="H938" s="210" t="str">
        <f t="shared" si="43"/>
        <v>09/10AVEIA BRANCAJACAREZINHO (c)</v>
      </c>
      <c r="I938" s="210" t="str">
        <f t="shared" si="44"/>
        <v>09/10AVEIA BRANCA</v>
      </c>
      <c r="J938" s="211" t="b">
        <f>FALSE</f>
        <v>0</v>
      </c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</row>
    <row r="939" spans="1:64" ht="14.65" hidden="1" customHeight="1">
      <c r="A939" s="209" t="s">
        <v>182</v>
      </c>
      <c r="B939" s="209" t="s">
        <v>88</v>
      </c>
      <c r="C939" s="209" t="s">
        <v>148</v>
      </c>
      <c r="D939" s="202">
        <v>1164</v>
      </c>
      <c r="E939" s="202">
        <v>0</v>
      </c>
      <c r="F939" s="202">
        <v>2678.4</v>
      </c>
      <c r="G939" s="202">
        <f t="shared" si="42"/>
        <v>2301.0309278350519</v>
      </c>
      <c r="H939" s="210" t="str">
        <f t="shared" si="43"/>
        <v>09/10AVEIA BRANCALONDRINA (c)</v>
      </c>
      <c r="I939" s="210" t="str">
        <f t="shared" si="44"/>
        <v>09/10AVEIA BRANCA</v>
      </c>
      <c r="J939" s="211" t="b">
        <f>FALSE</f>
        <v>0</v>
      </c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</row>
    <row r="940" spans="1:64" ht="14.65" hidden="1" customHeight="1">
      <c r="A940" s="209" t="s">
        <v>182</v>
      </c>
      <c r="B940" s="209" t="s">
        <v>88</v>
      </c>
      <c r="C940" s="209" t="s">
        <v>150</v>
      </c>
      <c r="D940" s="202">
        <v>156</v>
      </c>
      <c r="E940" s="202">
        <v>0</v>
      </c>
      <c r="F940" s="202">
        <v>249.68</v>
      </c>
      <c r="G940" s="202">
        <f t="shared" si="42"/>
        <v>1600.5128205128206</v>
      </c>
      <c r="H940" s="210" t="str">
        <f t="shared" si="43"/>
        <v>09/10AVEIA BRANCAMARINGÁ (c)</v>
      </c>
      <c r="I940" s="210" t="str">
        <f t="shared" si="44"/>
        <v>09/10AVEIA BRANCA</v>
      </c>
      <c r="J940" s="211" t="b">
        <f>FALSE</f>
        <v>0</v>
      </c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</row>
    <row r="941" spans="1:64" ht="14.65" hidden="1" customHeight="1">
      <c r="A941" s="209" t="s">
        <v>182</v>
      </c>
      <c r="B941" s="209" t="s">
        <v>88</v>
      </c>
      <c r="C941" s="209" t="s">
        <v>155</v>
      </c>
      <c r="D941" s="202">
        <v>1805</v>
      </c>
      <c r="E941" s="202">
        <v>0</v>
      </c>
      <c r="F941" s="202">
        <v>4027.5</v>
      </c>
      <c r="G941" s="202">
        <f t="shared" si="42"/>
        <v>2231.3019390581717</v>
      </c>
      <c r="H941" s="210" t="str">
        <f t="shared" si="43"/>
        <v>09/10AVEIA BRANCAPATO BRANCO (e)</v>
      </c>
      <c r="I941" s="210" t="str">
        <f t="shared" si="44"/>
        <v>09/10AVEIA BRANCA</v>
      </c>
      <c r="J941" s="211" t="b">
        <f>FALSE</f>
        <v>0</v>
      </c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</row>
    <row r="942" spans="1:64" ht="14.65" hidden="1" customHeight="1">
      <c r="A942" s="209" t="s">
        <v>182</v>
      </c>
      <c r="B942" s="209" t="s">
        <v>88</v>
      </c>
      <c r="C942" s="209" t="s">
        <v>157</v>
      </c>
      <c r="D942" s="202">
        <v>23900</v>
      </c>
      <c r="E942" s="202">
        <v>0</v>
      </c>
      <c r="F942" s="202">
        <v>81962</v>
      </c>
      <c r="G942" s="202">
        <f t="shared" si="42"/>
        <v>3429.3723849372382</v>
      </c>
      <c r="H942" s="210" t="str">
        <f t="shared" si="43"/>
        <v>09/10AVEIA BRANCAPONTA GROSSA (f)</v>
      </c>
      <c r="I942" s="210" t="str">
        <f t="shared" si="44"/>
        <v>09/10AVEIA BRANCA</v>
      </c>
      <c r="J942" s="211" t="b">
        <f>FALSE</f>
        <v>0</v>
      </c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</row>
    <row r="943" spans="1:64" ht="14.65" hidden="1" customHeight="1">
      <c r="A943" s="209" t="s">
        <v>182</v>
      </c>
      <c r="B943" s="209" t="s">
        <v>88</v>
      </c>
      <c r="C943" s="209" t="s">
        <v>158</v>
      </c>
      <c r="D943" s="202">
        <v>100</v>
      </c>
      <c r="E943" s="202">
        <v>0</v>
      </c>
      <c r="F943" s="202">
        <v>200</v>
      </c>
      <c r="G943" s="202">
        <f t="shared" si="42"/>
        <v>2000</v>
      </c>
      <c r="H943" s="210" t="str">
        <f t="shared" si="43"/>
        <v>09/10AVEIA BRANCATOLEDO (d)</v>
      </c>
      <c r="I943" s="210" t="str">
        <f t="shared" si="44"/>
        <v>09/10AVEIA BRANCA</v>
      </c>
      <c r="J943" s="211" t="b">
        <f>FALSE</f>
        <v>0</v>
      </c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</row>
    <row r="944" spans="1:64" ht="14.65" hidden="1" customHeight="1">
      <c r="A944" s="209" t="s">
        <v>182</v>
      </c>
      <c r="B944" s="209" t="s">
        <v>88</v>
      </c>
      <c r="C944" s="209" t="s">
        <v>159</v>
      </c>
      <c r="D944" s="202">
        <v>410</v>
      </c>
      <c r="E944" s="202">
        <v>0</v>
      </c>
      <c r="F944" s="202">
        <v>1108</v>
      </c>
      <c r="G944" s="202">
        <f t="shared" si="42"/>
        <v>2702.439024390244</v>
      </c>
      <c r="H944" s="210" t="str">
        <f t="shared" si="43"/>
        <v>09/10AVEIA BRANCAUMUARAMA (b)</v>
      </c>
      <c r="I944" s="210" t="str">
        <f t="shared" si="44"/>
        <v>09/10AVEIA BRANCA</v>
      </c>
      <c r="J944" s="211" t="b">
        <f>FALSE</f>
        <v>0</v>
      </c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</row>
    <row r="945" spans="1:64" ht="14.65" hidden="1" customHeight="1">
      <c r="A945" s="209" t="s">
        <v>182</v>
      </c>
      <c r="B945" s="209" t="s">
        <v>89</v>
      </c>
      <c r="C945" s="209" t="s">
        <v>126</v>
      </c>
      <c r="D945" s="202">
        <v>900</v>
      </c>
      <c r="E945" s="202">
        <v>0</v>
      </c>
      <c r="F945" s="202">
        <v>1070</v>
      </c>
      <c r="G945" s="202">
        <f t="shared" si="42"/>
        <v>1188.8888888888889</v>
      </c>
      <c r="H945" s="210" t="str">
        <f t="shared" si="43"/>
        <v>09/10AVEIA PRETAAPUCARANA (c)</v>
      </c>
      <c r="I945" s="210" t="str">
        <f t="shared" si="44"/>
        <v>09/10AVEIA PRETA</v>
      </c>
      <c r="J945" s="211" t="b">
        <f>FALSE</f>
        <v>0</v>
      </c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</row>
    <row r="946" spans="1:64" ht="14.65" hidden="1" customHeight="1">
      <c r="A946" s="209" t="s">
        <v>182</v>
      </c>
      <c r="B946" s="209" t="s">
        <v>89</v>
      </c>
      <c r="C946" s="209" t="s">
        <v>128</v>
      </c>
      <c r="D946" s="202">
        <v>58210</v>
      </c>
      <c r="E946" s="202">
        <v>5000</v>
      </c>
      <c r="F946" s="202">
        <v>69953.75</v>
      </c>
      <c r="G946" s="202">
        <f t="shared" si="42"/>
        <v>1314.6729937981584</v>
      </c>
      <c r="H946" s="210" t="str">
        <f t="shared" si="43"/>
        <v>09/10AVEIA PRETACAMPO MOURÃO (a)</v>
      </c>
      <c r="I946" s="210" t="str">
        <f t="shared" si="44"/>
        <v>09/10AVEIA PRETA</v>
      </c>
      <c r="J946" s="211" t="b">
        <f>FALSE</f>
        <v>0</v>
      </c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</row>
    <row r="947" spans="1:64" ht="14.65" hidden="1" customHeight="1">
      <c r="A947" s="209" t="s">
        <v>182</v>
      </c>
      <c r="B947" s="209" t="s">
        <v>89</v>
      </c>
      <c r="C947" s="209" t="s">
        <v>130</v>
      </c>
      <c r="D947" s="202">
        <v>24200</v>
      </c>
      <c r="E947" s="202">
        <v>0</v>
      </c>
      <c r="F947" s="202">
        <v>33045</v>
      </c>
      <c r="G947" s="202">
        <f t="shared" si="42"/>
        <v>1365.4958677685952</v>
      </c>
      <c r="H947" s="210" t="str">
        <f t="shared" si="43"/>
        <v>09/10AVEIA PRETACASCAVEL (d)</v>
      </c>
      <c r="I947" s="210" t="str">
        <f t="shared" si="44"/>
        <v>09/10AVEIA PRETA</v>
      </c>
      <c r="J947" s="211" t="b">
        <f>FALSE</f>
        <v>0</v>
      </c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</row>
    <row r="948" spans="1:64" ht="14.65" hidden="1" customHeight="1">
      <c r="A948" s="209" t="s">
        <v>182</v>
      </c>
      <c r="B948" s="209" t="s">
        <v>89</v>
      </c>
      <c r="C948" s="209" t="s">
        <v>132</v>
      </c>
      <c r="D948" s="202">
        <v>600</v>
      </c>
      <c r="E948" s="202">
        <v>0</v>
      </c>
      <c r="F948" s="202">
        <v>1380.08</v>
      </c>
      <c r="G948" s="202">
        <f t="shared" si="42"/>
        <v>2300.1333333333332</v>
      </c>
      <c r="H948" s="210" t="str">
        <f t="shared" si="43"/>
        <v>09/10AVEIA PRETACORNÉLIO PROCÓPIO (c)</v>
      </c>
      <c r="I948" s="210" t="str">
        <f t="shared" si="44"/>
        <v>09/10AVEIA PRETA</v>
      </c>
      <c r="J948" s="211" t="b">
        <f>FALSE</f>
        <v>0</v>
      </c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</row>
    <row r="949" spans="1:64" ht="14.65" hidden="1" customHeight="1">
      <c r="A949" s="209" t="s">
        <v>182</v>
      </c>
      <c r="B949" s="209" t="s">
        <v>89</v>
      </c>
      <c r="C949" s="209" t="s">
        <v>136</v>
      </c>
      <c r="D949" s="202">
        <v>9210</v>
      </c>
      <c r="E949" s="202">
        <v>0</v>
      </c>
      <c r="F949" s="202">
        <v>9960</v>
      </c>
      <c r="G949" s="202">
        <f t="shared" si="42"/>
        <v>1081.4332247557004</v>
      </c>
      <c r="H949" s="210" t="str">
        <f t="shared" si="43"/>
        <v>09/10AVEIA PRETAFRANCISCO BELTRÃO (e)</v>
      </c>
      <c r="I949" s="210" t="str">
        <f t="shared" si="44"/>
        <v>09/10AVEIA PRETA</v>
      </c>
      <c r="J949" s="211" t="b">
        <f>FALSE</f>
        <v>0</v>
      </c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</row>
    <row r="950" spans="1:64" ht="14.65" hidden="1" customHeight="1">
      <c r="A950" s="209" t="s">
        <v>182</v>
      </c>
      <c r="B950" s="209" t="s">
        <v>89</v>
      </c>
      <c r="C950" s="209" t="s">
        <v>138</v>
      </c>
      <c r="D950" s="202">
        <v>13250</v>
      </c>
      <c r="E950" s="202">
        <v>0</v>
      </c>
      <c r="F950" s="202">
        <v>15205</v>
      </c>
      <c r="G950" s="202">
        <f t="shared" si="42"/>
        <v>1147.5471698113206</v>
      </c>
      <c r="H950" s="210" t="str">
        <f t="shared" si="43"/>
        <v>09/10AVEIA PRETAGUARAPUAVA (f)</v>
      </c>
      <c r="I950" s="210" t="str">
        <f t="shared" si="44"/>
        <v>09/10AVEIA PRETA</v>
      </c>
      <c r="J950" s="211" t="b">
        <f>FALSE</f>
        <v>0</v>
      </c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</row>
    <row r="951" spans="1:64" ht="14.65" hidden="1" customHeight="1">
      <c r="A951" s="209" t="s">
        <v>182</v>
      </c>
      <c r="B951" s="209" t="s">
        <v>89</v>
      </c>
      <c r="C951" s="209" t="s">
        <v>140</v>
      </c>
      <c r="D951" s="202">
        <v>4600</v>
      </c>
      <c r="E951" s="202">
        <v>0</v>
      </c>
      <c r="F951" s="202">
        <v>5060</v>
      </c>
      <c r="G951" s="202">
        <f t="shared" si="42"/>
        <v>1100</v>
      </c>
      <c r="H951" s="210" t="str">
        <f t="shared" si="43"/>
        <v>09/10AVEIA PRETAIRATI (f)</v>
      </c>
      <c r="I951" s="210" t="str">
        <f t="shared" si="44"/>
        <v>09/10AVEIA PRETA</v>
      </c>
      <c r="J951" s="211" t="b">
        <f>FALSE</f>
        <v>0</v>
      </c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</row>
    <row r="952" spans="1:64" ht="14.65" hidden="1" customHeight="1">
      <c r="A952" s="209" t="s">
        <v>182</v>
      </c>
      <c r="B952" s="209" t="s">
        <v>89</v>
      </c>
      <c r="C952" s="209" t="s">
        <v>142</v>
      </c>
      <c r="D952" s="202">
        <v>7320</v>
      </c>
      <c r="E952" s="202">
        <v>0</v>
      </c>
      <c r="F952" s="202">
        <v>14020</v>
      </c>
      <c r="G952" s="202">
        <f t="shared" si="42"/>
        <v>1915.3005464480875</v>
      </c>
      <c r="H952" s="210" t="str">
        <f t="shared" si="43"/>
        <v>09/10AVEIA PRETAIVAIPORÃ (c)</v>
      </c>
      <c r="I952" s="210" t="str">
        <f t="shared" si="44"/>
        <v>09/10AVEIA PRETA</v>
      </c>
      <c r="J952" s="211" t="b">
        <f>FALSE</f>
        <v>0</v>
      </c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</row>
    <row r="953" spans="1:64" ht="14.65" hidden="1" customHeight="1">
      <c r="A953" s="209" t="s">
        <v>182</v>
      </c>
      <c r="B953" s="209" t="s">
        <v>89</v>
      </c>
      <c r="C953" s="209" t="s">
        <v>144</v>
      </c>
      <c r="D953" s="202">
        <v>650</v>
      </c>
      <c r="E953" s="202">
        <v>0</v>
      </c>
      <c r="F953" s="202">
        <v>1170</v>
      </c>
      <c r="G953" s="202">
        <f t="shared" si="42"/>
        <v>1800</v>
      </c>
      <c r="H953" s="210" t="str">
        <f t="shared" si="43"/>
        <v>09/10AVEIA PRETAJACAREZINHO (c)</v>
      </c>
      <c r="I953" s="210" t="str">
        <f t="shared" si="44"/>
        <v>09/10AVEIA PRETA</v>
      </c>
      <c r="J953" s="211" t="b">
        <f>FALSE</f>
        <v>0</v>
      </c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</row>
    <row r="954" spans="1:64" ht="14.65" hidden="1" customHeight="1">
      <c r="A954" s="209" t="s">
        <v>182</v>
      </c>
      <c r="B954" s="209" t="s">
        <v>89</v>
      </c>
      <c r="C954" s="209" t="s">
        <v>146</v>
      </c>
      <c r="D954" s="202">
        <v>4220</v>
      </c>
      <c r="E954" s="202">
        <v>0</v>
      </c>
      <c r="F954" s="202">
        <v>4851.8999999999996</v>
      </c>
      <c r="G954" s="202">
        <f t="shared" si="42"/>
        <v>1149.739336492891</v>
      </c>
      <c r="H954" s="210" t="str">
        <f t="shared" si="43"/>
        <v>09/10AVEIA PRETALARANJEIRAS DO SUL (f)</v>
      </c>
      <c r="I954" s="210" t="str">
        <f t="shared" si="44"/>
        <v>09/10AVEIA PRETA</v>
      </c>
      <c r="J954" s="211" t="b">
        <f>FALSE</f>
        <v>0</v>
      </c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</row>
    <row r="955" spans="1:64" ht="14.65" hidden="1" customHeight="1">
      <c r="A955" s="209" t="s">
        <v>182</v>
      </c>
      <c r="B955" s="209" t="s">
        <v>89</v>
      </c>
      <c r="C955" s="209" t="s">
        <v>148</v>
      </c>
      <c r="D955" s="202">
        <v>1062</v>
      </c>
      <c r="E955" s="202">
        <v>0</v>
      </c>
      <c r="F955" s="202">
        <v>2017.6</v>
      </c>
      <c r="G955" s="202">
        <f t="shared" si="42"/>
        <v>1899.8116760828625</v>
      </c>
      <c r="H955" s="210" t="str">
        <f t="shared" si="43"/>
        <v>09/10AVEIA PRETALONDRINA (c)</v>
      </c>
      <c r="I955" s="210" t="str">
        <f t="shared" si="44"/>
        <v>09/10AVEIA PRETA</v>
      </c>
      <c r="J955" s="211" t="b">
        <f>FALSE</f>
        <v>0</v>
      </c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</row>
    <row r="956" spans="1:64" ht="14.65" hidden="1" customHeight="1">
      <c r="A956" s="209" t="s">
        <v>182</v>
      </c>
      <c r="B956" s="209" t="s">
        <v>89</v>
      </c>
      <c r="C956" s="209" t="s">
        <v>150</v>
      </c>
      <c r="D956" s="202">
        <v>3180</v>
      </c>
      <c r="E956" s="202">
        <v>0</v>
      </c>
      <c r="F956" s="202">
        <v>3322</v>
      </c>
      <c r="G956" s="202">
        <f t="shared" si="42"/>
        <v>1044.6540880503146</v>
      </c>
      <c r="H956" s="210" t="str">
        <f t="shared" si="43"/>
        <v>09/10AVEIA PRETAMARINGÁ (c)</v>
      </c>
      <c r="I956" s="210" t="str">
        <f t="shared" si="44"/>
        <v>09/10AVEIA PRETA</v>
      </c>
      <c r="J956" s="211" t="b">
        <f>FALSE</f>
        <v>0</v>
      </c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</row>
    <row r="957" spans="1:64" ht="14.65" hidden="1" customHeight="1">
      <c r="A957" s="209" t="s">
        <v>182</v>
      </c>
      <c r="B957" s="209" t="s">
        <v>89</v>
      </c>
      <c r="C957" s="209" t="s">
        <v>155</v>
      </c>
      <c r="D957" s="202">
        <v>9650</v>
      </c>
      <c r="E957" s="202">
        <v>0</v>
      </c>
      <c r="F957" s="202">
        <v>13565</v>
      </c>
      <c r="G957" s="202">
        <f t="shared" si="42"/>
        <v>1405.699481865285</v>
      </c>
      <c r="H957" s="210" t="str">
        <f t="shared" si="43"/>
        <v>09/10AVEIA PRETAPATO BRANCO (e)</v>
      </c>
      <c r="I957" s="210" t="str">
        <f t="shared" si="44"/>
        <v>09/10AVEIA PRETA</v>
      </c>
      <c r="J957" s="211" t="b">
        <f>FALSE</f>
        <v>0</v>
      </c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</row>
    <row r="958" spans="1:64" ht="14.65" hidden="1" customHeight="1">
      <c r="A958" s="209" t="s">
        <v>182</v>
      </c>
      <c r="B958" s="209" t="s">
        <v>89</v>
      </c>
      <c r="C958" s="209" t="s">
        <v>157</v>
      </c>
      <c r="D958" s="202">
        <v>53300</v>
      </c>
      <c r="E958" s="202">
        <v>0</v>
      </c>
      <c r="F958" s="202">
        <v>79650</v>
      </c>
      <c r="G958" s="202">
        <f t="shared" si="42"/>
        <v>1494.3714821763604</v>
      </c>
      <c r="H958" s="210" t="str">
        <f t="shared" si="43"/>
        <v>09/10AVEIA PRETAPONTA GROSSA (f)</v>
      </c>
      <c r="I958" s="210" t="str">
        <f t="shared" si="44"/>
        <v>09/10AVEIA PRETA</v>
      </c>
      <c r="J958" s="211" t="b">
        <f>FALSE</f>
        <v>0</v>
      </c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</row>
    <row r="959" spans="1:64" ht="14.65" hidden="1" customHeight="1">
      <c r="A959" s="209" t="s">
        <v>182</v>
      </c>
      <c r="B959" s="209" t="s">
        <v>89</v>
      </c>
      <c r="C959" s="209" t="s">
        <v>158</v>
      </c>
      <c r="D959" s="202">
        <v>7176</v>
      </c>
      <c r="E959" s="202">
        <v>0</v>
      </c>
      <c r="F959" s="202">
        <v>11028</v>
      </c>
      <c r="G959" s="202">
        <f t="shared" si="42"/>
        <v>1536.7892976588628</v>
      </c>
      <c r="H959" s="210" t="str">
        <f t="shared" si="43"/>
        <v>09/10AVEIA PRETATOLEDO (d)</v>
      </c>
      <c r="I959" s="210" t="str">
        <f t="shared" si="44"/>
        <v>09/10AVEIA PRETA</v>
      </c>
      <c r="J959" s="211" t="b">
        <f>FALSE</f>
        <v>0</v>
      </c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</row>
    <row r="960" spans="1:64" ht="14.65" hidden="1" customHeight="1">
      <c r="A960" s="209" t="s">
        <v>182</v>
      </c>
      <c r="B960" s="209" t="s">
        <v>89</v>
      </c>
      <c r="C960" s="209" t="s">
        <v>159</v>
      </c>
      <c r="D960" s="202">
        <v>7370</v>
      </c>
      <c r="E960" s="202">
        <v>0</v>
      </c>
      <c r="F960" s="202">
        <v>6199</v>
      </c>
      <c r="G960" s="202">
        <f t="shared" si="42"/>
        <v>841.11261872455896</v>
      </c>
      <c r="H960" s="210" t="str">
        <f t="shared" si="43"/>
        <v>09/10AVEIA PRETAUMUARAMA (b)</v>
      </c>
      <c r="I960" s="210" t="str">
        <f t="shared" si="44"/>
        <v>09/10AVEIA PRETA</v>
      </c>
      <c r="J960" s="211" t="b">
        <f>FALSE</f>
        <v>0</v>
      </c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</row>
    <row r="961" spans="1:64" ht="14.65" hidden="1" customHeight="1">
      <c r="A961" s="209" t="s">
        <v>182</v>
      </c>
      <c r="B961" s="209" t="s">
        <v>89</v>
      </c>
      <c r="C961" s="209" t="s">
        <v>160</v>
      </c>
      <c r="D961" s="202">
        <v>2000</v>
      </c>
      <c r="E961" s="202">
        <v>0</v>
      </c>
      <c r="F961" s="202">
        <v>2000</v>
      </c>
      <c r="G961" s="202">
        <f t="shared" si="42"/>
        <v>1000</v>
      </c>
      <c r="H961" s="210" t="str">
        <f t="shared" si="43"/>
        <v>09/10AVEIA PRETAUNIÃO DA VITÓRIA (f)</v>
      </c>
      <c r="I961" s="210" t="str">
        <f t="shared" si="44"/>
        <v>09/10AVEIA PRETA</v>
      </c>
      <c r="J961" s="211" t="b">
        <f>FALSE</f>
        <v>0</v>
      </c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</row>
    <row r="962" spans="1:64" ht="14.65" hidden="1" customHeight="1">
      <c r="A962" s="209" t="s">
        <v>182</v>
      </c>
      <c r="B962" s="209" t="s">
        <v>90</v>
      </c>
      <c r="C962" s="209" t="s">
        <v>134</v>
      </c>
      <c r="D962" s="202">
        <v>8273</v>
      </c>
      <c r="E962" s="202">
        <v>0</v>
      </c>
      <c r="F962" s="202">
        <v>184259.06</v>
      </c>
      <c r="G962" s="202">
        <f t="shared" ref="G962:G1025" si="45">F962/(D962-E962)*1000</f>
        <v>22272.338933881299</v>
      </c>
      <c r="H962" s="210" t="str">
        <f t="shared" ref="H962:H1025" si="46">A962&amp;B962&amp;C962</f>
        <v>09/10BATATA (1ª SAFRA)CURITIBA (f)</v>
      </c>
      <c r="I962" s="210" t="str">
        <f t="shared" ref="I962:I1025" si="47">A962&amp;B962</f>
        <v>09/10BATATA (1ª SAFRA)</v>
      </c>
      <c r="J962" s="211" t="b">
        <f>FALSE</f>
        <v>0</v>
      </c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</row>
    <row r="963" spans="1:64" ht="14.65" hidden="1" customHeight="1">
      <c r="A963" s="209" t="s">
        <v>182</v>
      </c>
      <c r="B963" s="209" t="s">
        <v>90</v>
      </c>
      <c r="C963" s="209" t="s">
        <v>136</v>
      </c>
      <c r="D963" s="202">
        <v>179</v>
      </c>
      <c r="E963" s="202">
        <v>0</v>
      </c>
      <c r="F963" s="202">
        <v>2141</v>
      </c>
      <c r="G963" s="202">
        <f t="shared" si="45"/>
        <v>11960.893854748603</v>
      </c>
      <c r="H963" s="210" t="str">
        <f t="shared" si="46"/>
        <v>09/10BATATA (1ª SAFRA)FRANCISCO BELTRÃO (e)</v>
      </c>
      <c r="I963" s="210" t="str">
        <f t="shared" si="47"/>
        <v>09/10BATATA (1ª SAFRA)</v>
      </c>
      <c r="J963" s="211" t="b">
        <f>FALSE</f>
        <v>0</v>
      </c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</row>
    <row r="964" spans="1:64" ht="14.65" hidden="1" customHeight="1">
      <c r="A964" s="209" t="s">
        <v>182</v>
      </c>
      <c r="B964" s="209" t="s">
        <v>90</v>
      </c>
      <c r="C964" s="209" t="s">
        <v>138</v>
      </c>
      <c r="D964" s="202">
        <v>1676</v>
      </c>
      <c r="E964" s="202">
        <v>15</v>
      </c>
      <c r="F964" s="202">
        <v>56035</v>
      </c>
      <c r="G964" s="202">
        <f t="shared" si="45"/>
        <v>33735.701384708009</v>
      </c>
      <c r="H964" s="210" t="str">
        <f t="shared" si="46"/>
        <v>09/10BATATA (1ª SAFRA)GUARAPUAVA (f)</v>
      </c>
      <c r="I964" s="210" t="str">
        <f t="shared" si="47"/>
        <v>09/10BATATA (1ª SAFRA)</v>
      </c>
      <c r="J964" s="211" t="b">
        <f>FALSE</f>
        <v>0</v>
      </c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</row>
    <row r="965" spans="1:64" ht="14.65" hidden="1" customHeight="1">
      <c r="A965" s="209" t="s">
        <v>182</v>
      </c>
      <c r="B965" s="209" t="s">
        <v>90</v>
      </c>
      <c r="C965" s="209" t="s">
        <v>140</v>
      </c>
      <c r="D965" s="202">
        <v>1480</v>
      </c>
      <c r="E965" s="202">
        <v>0</v>
      </c>
      <c r="F965" s="202">
        <v>40587.5</v>
      </c>
      <c r="G965" s="202">
        <f t="shared" si="45"/>
        <v>27423.986486486487</v>
      </c>
      <c r="H965" s="210" t="str">
        <f t="shared" si="46"/>
        <v>09/10BATATA (1ª SAFRA)IRATI (f)</v>
      </c>
      <c r="I965" s="210" t="str">
        <f t="shared" si="47"/>
        <v>09/10BATATA (1ª SAFRA)</v>
      </c>
      <c r="J965" s="211" t="b">
        <f>FALSE</f>
        <v>0</v>
      </c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</row>
    <row r="966" spans="1:64" ht="14.65" hidden="1" customHeight="1">
      <c r="A966" s="209" t="s">
        <v>182</v>
      </c>
      <c r="B966" s="209" t="s">
        <v>90</v>
      </c>
      <c r="C966" s="209" t="s">
        <v>142</v>
      </c>
      <c r="D966" s="202">
        <v>20</v>
      </c>
      <c r="E966" s="202">
        <v>0</v>
      </c>
      <c r="F966" s="202">
        <v>400</v>
      </c>
      <c r="G966" s="202">
        <f t="shared" si="45"/>
        <v>20000</v>
      </c>
      <c r="H966" s="210" t="str">
        <f t="shared" si="46"/>
        <v>09/10BATATA (1ª SAFRA)IVAIPORÃ (c)</v>
      </c>
      <c r="I966" s="210" t="str">
        <f t="shared" si="47"/>
        <v>09/10BATATA (1ª SAFRA)</v>
      </c>
      <c r="J966" s="211" t="b">
        <f>FALSE</f>
        <v>0</v>
      </c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</row>
    <row r="967" spans="1:64" ht="14.65" hidden="1" customHeight="1">
      <c r="A967" s="209" t="s">
        <v>182</v>
      </c>
      <c r="B967" s="209" t="s">
        <v>90</v>
      </c>
      <c r="C967" s="209" t="s">
        <v>144</v>
      </c>
      <c r="D967" s="202">
        <v>50</v>
      </c>
      <c r="E967" s="202">
        <v>0</v>
      </c>
      <c r="F967" s="202">
        <v>1000</v>
      </c>
      <c r="G967" s="202">
        <f t="shared" si="45"/>
        <v>20000</v>
      </c>
      <c r="H967" s="210" t="str">
        <f t="shared" si="46"/>
        <v>09/10BATATA (1ª SAFRA)JACAREZINHO (c)</v>
      </c>
      <c r="I967" s="210" t="str">
        <f t="shared" si="47"/>
        <v>09/10BATATA (1ª SAFRA)</v>
      </c>
      <c r="J967" s="211" t="b">
        <f>FALSE</f>
        <v>0</v>
      </c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</row>
    <row r="968" spans="1:64" ht="14.65" hidden="1" customHeight="1">
      <c r="A968" s="209" t="s">
        <v>182</v>
      </c>
      <c r="B968" s="209" t="s">
        <v>90</v>
      </c>
      <c r="C968" s="209" t="s">
        <v>146</v>
      </c>
      <c r="D968" s="202">
        <v>41</v>
      </c>
      <c r="E968" s="202">
        <v>0</v>
      </c>
      <c r="F968" s="202">
        <v>371.05</v>
      </c>
      <c r="G968" s="202">
        <f t="shared" si="45"/>
        <v>9050</v>
      </c>
      <c r="H968" s="210" t="str">
        <f t="shared" si="46"/>
        <v>09/10BATATA (1ª SAFRA)LARANJEIRAS DO SUL (f)</v>
      </c>
      <c r="I968" s="210" t="str">
        <f t="shared" si="47"/>
        <v>09/10BATATA (1ª SAFRA)</v>
      </c>
      <c r="J968" s="211" t="b">
        <f>FALSE</f>
        <v>0</v>
      </c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</row>
    <row r="969" spans="1:64" ht="14.65" hidden="1" customHeight="1">
      <c r="A969" s="209" t="s">
        <v>182</v>
      </c>
      <c r="B969" s="209" t="s">
        <v>90</v>
      </c>
      <c r="C969" s="209" t="s">
        <v>155</v>
      </c>
      <c r="D969" s="202">
        <v>833</v>
      </c>
      <c r="E969" s="202">
        <v>0</v>
      </c>
      <c r="F969" s="202">
        <v>25760</v>
      </c>
      <c r="G969" s="202">
        <f t="shared" si="45"/>
        <v>30924.36974789916</v>
      </c>
      <c r="H969" s="210" t="str">
        <f t="shared" si="46"/>
        <v>09/10BATATA (1ª SAFRA)PATO BRANCO (e)</v>
      </c>
      <c r="I969" s="210" t="str">
        <f t="shared" si="47"/>
        <v>09/10BATATA (1ª SAFRA)</v>
      </c>
      <c r="J969" s="211" t="b">
        <f>FALSE</f>
        <v>0</v>
      </c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</row>
    <row r="970" spans="1:64" ht="14.65" hidden="1" customHeight="1">
      <c r="A970" s="209" t="s">
        <v>182</v>
      </c>
      <c r="B970" s="209" t="s">
        <v>90</v>
      </c>
      <c r="C970" s="209" t="s">
        <v>157</v>
      </c>
      <c r="D970" s="202">
        <v>1959</v>
      </c>
      <c r="E970" s="202">
        <v>0</v>
      </c>
      <c r="F970" s="202">
        <v>53785</v>
      </c>
      <c r="G970" s="202">
        <f t="shared" si="45"/>
        <v>27455.334354262381</v>
      </c>
      <c r="H970" s="210" t="str">
        <f t="shared" si="46"/>
        <v>09/10BATATA (1ª SAFRA)PONTA GROSSA (f)</v>
      </c>
      <c r="I970" s="210" t="str">
        <f t="shared" si="47"/>
        <v>09/10BATATA (1ª SAFRA)</v>
      </c>
      <c r="J970" s="211" t="b">
        <f>FALSE</f>
        <v>0</v>
      </c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</row>
    <row r="971" spans="1:64" ht="14.65" hidden="1" customHeight="1">
      <c r="A971" s="209" t="s">
        <v>182</v>
      </c>
      <c r="B971" s="209" t="s">
        <v>90</v>
      </c>
      <c r="C971" s="209" t="s">
        <v>160</v>
      </c>
      <c r="D971" s="202">
        <v>2270</v>
      </c>
      <c r="E971" s="202">
        <v>0</v>
      </c>
      <c r="F971" s="202">
        <v>63810</v>
      </c>
      <c r="G971" s="202">
        <f t="shared" si="45"/>
        <v>28110.132158590306</v>
      </c>
      <c r="H971" s="210" t="str">
        <f t="shared" si="46"/>
        <v>09/10BATATA (1ª SAFRA)UNIÃO DA VITÓRIA (f)</v>
      </c>
      <c r="I971" s="210" t="str">
        <f t="shared" si="47"/>
        <v>09/10BATATA (1ª SAFRA)</v>
      </c>
      <c r="J971" s="211" t="b">
        <f>FALSE</f>
        <v>0</v>
      </c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</row>
    <row r="972" spans="1:64" ht="14.65" hidden="1" customHeight="1">
      <c r="A972" s="209" t="s">
        <v>182</v>
      </c>
      <c r="B972" s="209" t="s">
        <v>91</v>
      </c>
      <c r="C972" s="209" t="s">
        <v>128</v>
      </c>
      <c r="D972" s="202">
        <v>526.29999999999995</v>
      </c>
      <c r="E972" s="202">
        <v>0</v>
      </c>
      <c r="F972" s="202">
        <v>14266</v>
      </c>
      <c r="G972" s="202">
        <f t="shared" si="45"/>
        <v>27106.213186395591</v>
      </c>
      <c r="H972" s="210" t="str">
        <f t="shared" si="46"/>
        <v>09/10BATATA (2ª SAFRA)CAMPO MOURÃO (a)</v>
      </c>
      <c r="I972" s="210" t="str">
        <f t="shared" si="47"/>
        <v>09/10BATATA (2ª SAFRA)</v>
      </c>
      <c r="J972" s="211" t="b">
        <f>FALSE</f>
        <v>0</v>
      </c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</row>
    <row r="973" spans="1:64" ht="14.65" hidden="1" customHeight="1">
      <c r="A973" s="209" t="s">
        <v>182</v>
      </c>
      <c r="B973" s="209" t="s">
        <v>91</v>
      </c>
      <c r="C973" s="209" t="s">
        <v>132</v>
      </c>
      <c r="D973" s="202">
        <v>410</v>
      </c>
      <c r="E973" s="202">
        <v>0</v>
      </c>
      <c r="F973" s="202">
        <v>12095</v>
      </c>
      <c r="G973" s="202">
        <f t="shared" si="45"/>
        <v>29500</v>
      </c>
      <c r="H973" s="210" t="str">
        <f t="shared" si="46"/>
        <v>09/10BATATA (2ª SAFRA)CORNÉLIO PROCÓPIO (c)</v>
      </c>
      <c r="I973" s="210" t="str">
        <f t="shared" si="47"/>
        <v>09/10BATATA (2ª SAFRA)</v>
      </c>
      <c r="J973" s="211" t="b">
        <f>FALSE</f>
        <v>0</v>
      </c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</row>
    <row r="974" spans="1:64" ht="14.65" hidden="1" customHeight="1">
      <c r="A974" s="209" t="s">
        <v>182</v>
      </c>
      <c r="B974" s="209" t="s">
        <v>91</v>
      </c>
      <c r="C974" s="209" t="s">
        <v>134</v>
      </c>
      <c r="D974" s="202">
        <v>4253</v>
      </c>
      <c r="E974" s="202">
        <v>0</v>
      </c>
      <c r="F974" s="202">
        <v>93546.1</v>
      </c>
      <c r="G974" s="202">
        <f t="shared" si="45"/>
        <v>21995.320949917706</v>
      </c>
      <c r="H974" s="210" t="str">
        <f t="shared" si="46"/>
        <v>09/10BATATA (2ª SAFRA)CURITIBA (f)</v>
      </c>
      <c r="I974" s="210" t="str">
        <f t="shared" si="47"/>
        <v>09/10BATATA (2ª SAFRA)</v>
      </c>
      <c r="J974" s="211" t="b">
        <f>FALSE</f>
        <v>0</v>
      </c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</row>
    <row r="975" spans="1:64" ht="14.65" hidden="1" customHeight="1">
      <c r="A975" s="209" t="s">
        <v>182</v>
      </c>
      <c r="B975" s="209" t="s">
        <v>91</v>
      </c>
      <c r="C975" s="209" t="s">
        <v>138</v>
      </c>
      <c r="D975" s="202">
        <v>2270</v>
      </c>
      <c r="E975" s="202">
        <v>0</v>
      </c>
      <c r="F975" s="202">
        <v>68740</v>
      </c>
      <c r="G975" s="202">
        <f t="shared" si="45"/>
        <v>30281.938325991188</v>
      </c>
      <c r="H975" s="210" t="str">
        <f t="shared" si="46"/>
        <v>09/10BATATA (2ª SAFRA)GUARAPUAVA (f)</v>
      </c>
      <c r="I975" s="210" t="str">
        <f t="shared" si="47"/>
        <v>09/10BATATA (2ª SAFRA)</v>
      </c>
      <c r="J975" s="211" t="b">
        <f>FALSE</f>
        <v>0</v>
      </c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</row>
    <row r="976" spans="1:64" ht="14.65" hidden="1" customHeight="1">
      <c r="A976" s="209" t="s">
        <v>182</v>
      </c>
      <c r="B976" s="209" t="s">
        <v>91</v>
      </c>
      <c r="C976" s="209" t="s">
        <v>140</v>
      </c>
      <c r="D976" s="202">
        <v>1049</v>
      </c>
      <c r="E976" s="202">
        <v>0</v>
      </c>
      <c r="F976" s="202">
        <v>22450</v>
      </c>
      <c r="G976" s="202">
        <f t="shared" si="45"/>
        <v>21401.334604385127</v>
      </c>
      <c r="H976" s="210" t="str">
        <f t="shared" si="46"/>
        <v>09/10BATATA (2ª SAFRA)IRATI (f)</v>
      </c>
      <c r="I976" s="210" t="str">
        <f t="shared" si="47"/>
        <v>09/10BATATA (2ª SAFRA)</v>
      </c>
      <c r="J976" s="211" t="b">
        <f>FALSE</f>
        <v>0</v>
      </c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</row>
    <row r="977" spans="1:64" ht="14.65" hidden="1" customHeight="1">
      <c r="A977" s="209" t="s">
        <v>182</v>
      </c>
      <c r="B977" s="209" t="s">
        <v>91</v>
      </c>
      <c r="C977" s="209" t="s">
        <v>142</v>
      </c>
      <c r="D977" s="202">
        <v>90</v>
      </c>
      <c r="E977" s="202">
        <v>0</v>
      </c>
      <c r="F977" s="202">
        <v>1800</v>
      </c>
      <c r="G977" s="202">
        <f t="shared" si="45"/>
        <v>20000</v>
      </c>
      <c r="H977" s="210" t="str">
        <f t="shared" si="46"/>
        <v>09/10BATATA (2ª SAFRA)IVAIPORÃ (c)</v>
      </c>
      <c r="I977" s="210" t="str">
        <f t="shared" si="47"/>
        <v>09/10BATATA (2ª SAFRA)</v>
      </c>
      <c r="J977" s="211" t="b">
        <f>FALSE</f>
        <v>0</v>
      </c>
    </row>
    <row r="978" spans="1:64" ht="14.65" hidden="1" customHeight="1">
      <c r="A978" s="209" t="s">
        <v>182</v>
      </c>
      <c r="B978" s="209" t="s">
        <v>91</v>
      </c>
      <c r="C978" s="209" t="s">
        <v>144</v>
      </c>
      <c r="D978" s="202">
        <v>50</v>
      </c>
      <c r="E978" s="202">
        <v>0</v>
      </c>
      <c r="F978" s="202">
        <v>1000</v>
      </c>
      <c r="G978" s="202">
        <f t="shared" si="45"/>
        <v>20000</v>
      </c>
      <c r="H978" s="210" t="str">
        <f t="shared" si="46"/>
        <v>09/10BATATA (2ª SAFRA)JACAREZINHO (c)</v>
      </c>
      <c r="I978" s="210" t="str">
        <f t="shared" si="47"/>
        <v>09/10BATATA (2ª SAFRA)</v>
      </c>
      <c r="J978" s="211" t="b">
        <f>FALSE</f>
        <v>0</v>
      </c>
    </row>
    <row r="979" spans="1:64" ht="14.65" hidden="1" customHeight="1">
      <c r="A979" s="209" t="s">
        <v>182</v>
      </c>
      <c r="B979" s="209" t="s">
        <v>91</v>
      </c>
      <c r="C979" s="209" t="s">
        <v>148</v>
      </c>
      <c r="D979" s="202">
        <v>321</v>
      </c>
      <c r="E979" s="202">
        <v>0</v>
      </c>
      <c r="F979" s="202">
        <v>10593</v>
      </c>
      <c r="G979" s="202">
        <f t="shared" si="45"/>
        <v>33000</v>
      </c>
      <c r="H979" s="210" t="str">
        <f t="shared" si="46"/>
        <v>09/10BATATA (2ª SAFRA)LONDRINA (c)</v>
      </c>
      <c r="I979" s="210" t="str">
        <f t="shared" si="47"/>
        <v>09/10BATATA (2ª SAFRA)</v>
      </c>
      <c r="J979" s="211" t="b">
        <f>FALSE</f>
        <v>0</v>
      </c>
    </row>
    <row r="980" spans="1:64" ht="14.65" hidden="1" customHeight="1">
      <c r="A980" s="209" t="s">
        <v>182</v>
      </c>
      <c r="B980" s="209" t="s">
        <v>91</v>
      </c>
      <c r="C980" s="209" t="s">
        <v>155</v>
      </c>
      <c r="D980" s="202">
        <v>400</v>
      </c>
      <c r="E980" s="202">
        <v>0</v>
      </c>
      <c r="F980" s="202">
        <v>12000</v>
      </c>
      <c r="G980" s="202">
        <f t="shared" si="45"/>
        <v>30000</v>
      </c>
      <c r="H980" s="210" t="str">
        <f t="shared" si="46"/>
        <v>09/10BATATA (2ª SAFRA)PATO BRANCO (e)</v>
      </c>
      <c r="I980" s="210" t="str">
        <f t="shared" si="47"/>
        <v>09/10BATATA (2ª SAFRA)</v>
      </c>
      <c r="J980" s="211" t="b">
        <f>FALSE</f>
        <v>0</v>
      </c>
    </row>
    <row r="981" spans="1:64" ht="14.65" hidden="1" customHeight="1">
      <c r="A981" s="209" t="s">
        <v>182</v>
      </c>
      <c r="B981" s="209" t="s">
        <v>91</v>
      </c>
      <c r="C981" s="209" t="s">
        <v>157</v>
      </c>
      <c r="D981" s="202">
        <v>1665</v>
      </c>
      <c r="E981" s="202">
        <v>0</v>
      </c>
      <c r="F981" s="202">
        <v>44024</v>
      </c>
      <c r="G981" s="202">
        <f t="shared" si="45"/>
        <v>26440.840840840843</v>
      </c>
      <c r="H981" s="210" t="str">
        <f t="shared" si="46"/>
        <v>09/10BATATA (2ª SAFRA)PONTA GROSSA (f)</v>
      </c>
      <c r="I981" s="210" t="str">
        <f t="shared" si="47"/>
        <v>09/10BATATA (2ª SAFRA)</v>
      </c>
      <c r="J981" s="211" t="b">
        <f>FALSE</f>
        <v>0</v>
      </c>
    </row>
    <row r="982" spans="1:64" ht="14.65" hidden="1" customHeight="1">
      <c r="A982" s="209" t="s">
        <v>182</v>
      </c>
      <c r="B982" s="209" t="s">
        <v>91</v>
      </c>
      <c r="C982" s="209" t="s">
        <v>160</v>
      </c>
      <c r="D982" s="202">
        <v>1800</v>
      </c>
      <c r="E982" s="202">
        <v>0</v>
      </c>
      <c r="F982" s="202">
        <v>27000</v>
      </c>
      <c r="G982" s="202">
        <f t="shared" si="45"/>
        <v>15000</v>
      </c>
      <c r="H982" s="210" t="str">
        <f t="shared" si="46"/>
        <v>09/10BATATA (2ª SAFRA)UNIÃO DA VITÓRIA (f)</v>
      </c>
      <c r="I982" s="210" t="str">
        <f t="shared" si="47"/>
        <v>09/10BATATA (2ª SAFRA)</v>
      </c>
      <c r="J982" s="211" t="b">
        <f>FALSE</f>
        <v>0</v>
      </c>
    </row>
    <row r="983" spans="1:64" ht="14.65" hidden="1" customHeight="1">
      <c r="A983" s="209" t="s">
        <v>182</v>
      </c>
      <c r="B983" s="209" t="s">
        <v>92</v>
      </c>
      <c r="C983" s="209" t="s">
        <v>126</v>
      </c>
      <c r="D983" s="202">
        <v>9510</v>
      </c>
      <c r="E983" s="202">
        <v>0</v>
      </c>
      <c r="F983" s="202">
        <v>15643.2</v>
      </c>
      <c r="G983" s="202">
        <f t="shared" si="45"/>
        <v>1644.9211356466878</v>
      </c>
      <c r="H983" s="210" t="str">
        <f t="shared" si="46"/>
        <v>09/10CAFÉAPUCARANA (c)</v>
      </c>
      <c r="I983" s="210" t="str">
        <f t="shared" si="47"/>
        <v>09/10CAFÉ</v>
      </c>
      <c r="J983" s="211" t="b">
        <f>FALSE</f>
        <v>0</v>
      </c>
    </row>
    <row r="984" spans="1:64" ht="14.65" hidden="1" customHeight="1">
      <c r="A984" s="209" t="s">
        <v>182</v>
      </c>
      <c r="B984" s="209" t="s">
        <v>92</v>
      </c>
      <c r="C984" s="209" t="s">
        <v>128</v>
      </c>
      <c r="D984" s="202">
        <v>3934</v>
      </c>
      <c r="E984" s="202">
        <v>0</v>
      </c>
      <c r="F984" s="202">
        <v>5200.47</v>
      </c>
      <c r="G984" s="202">
        <f t="shared" si="45"/>
        <v>1321.9293340111847</v>
      </c>
      <c r="H984" s="210" t="str">
        <f t="shared" si="46"/>
        <v>09/10CAFÉCAMPO MOURÃO (a)</v>
      </c>
      <c r="I984" s="210" t="str">
        <f t="shared" si="47"/>
        <v>09/10CAFÉ</v>
      </c>
      <c r="J984" s="211" t="b">
        <f>FALSE</f>
        <v>0</v>
      </c>
    </row>
    <row r="985" spans="1:64" ht="14.65" hidden="1" customHeight="1">
      <c r="A985" s="209" t="s">
        <v>182</v>
      </c>
      <c r="B985" s="209" t="s">
        <v>92</v>
      </c>
      <c r="C985" s="209" t="s">
        <v>130</v>
      </c>
      <c r="D985" s="202">
        <v>487</v>
      </c>
      <c r="E985" s="202">
        <v>0</v>
      </c>
      <c r="F985" s="202">
        <v>786.4</v>
      </c>
      <c r="G985" s="202">
        <f t="shared" si="45"/>
        <v>1614.7843942505133</v>
      </c>
      <c r="H985" s="210" t="str">
        <f t="shared" si="46"/>
        <v>09/10CAFÉCASCAVEL (d)</v>
      </c>
      <c r="I985" s="210" t="str">
        <f t="shared" si="47"/>
        <v>09/10CAFÉ</v>
      </c>
      <c r="J985" s="211" t="b">
        <f>FALSE</f>
        <v>0</v>
      </c>
    </row>
    <row r="986" spans="1:64" ht="14.65" hidden="1" customHeight="1">
      <c r="A986" s="209" t="s">
        <v>182</v>
      </c>
      <c r="B986" s="209" t="s">
        <v>92</v>
      </c>
      <c r="C986" s="209" t="s">
        <v>132</v>
      </c>
      <c r="D986" s="202">
        <v>13650</v>
      </c>
      <c r="E986" s="202">
        <v>0</v>
      </c>
      <c r="F986" s="202">
        <v>15544.74</v>
      </c>
      <c r="G986" s="202">
        <f t="shared" si="45"/>
        <v>1138.8087912087913</v>
      </c>
      <c r="H986" s="210" t="str">
        <f t="shared" si="46"/>
        <v>09/10CAFÉCORNÉLIO PROCÓPIO (c)</v>
      </c>
      <c r="I986" s="210" t="str">
        <f t="shared" si="47"/>
        <v>09/10CAFÉ</v>
      </c>
      <c r="J986" s="211" t="b">
        <f>FALSE</f>
        <v>0</v>
      </c>
    </row>
    <row r="987" spans="1:64" ht="14.65" hidden="1" customHeight="1">
      <c r="A987" s="209" t="s">
        <v>182</v>
      </c>
      <c r="B987" s="209" t="s">
        <v>92</v>
      </c>
      <c r="C987" s="209" t="s">
        <v>142</v>
      </c>
      <c r="D987" s="202">
        <v>7530</v>
      </c>
      <c r="E987" s="202">
        <v>0</v>
      </c>
      <c r="F987" s="202">
        <v>7032.18</v>
      </c>
      <c r="G987" s="202">
        <f t="shared" si="45"/>
        <v>933.88844621513942</v>
      </c>
      <c r="H987" s="210" t="str">
        <f t="shared" si="46"/>
        <v>09/10CAFÉIVAIPORÃ (c)</v>
      </c>
      <c r="I987" s="210" t="str">
        <f t="shared" si="47"/>
        <v>09/10CAFÉ</v>
      </c>
      <c r="J987" s="211" t="b">
        <f>FALSE</f>
        <v>0</v>
      </c>
    </row>
    <row r="988" spans="1:64" ht="14.65" hidden="1" customHeight="1">
      <c r="A988" s="209" t="s">
        <v>182</v>
      </c>
      <c r="B988" s="209" t="s">
        <v>92</v>
      </c>
      <c r="C988" s="209" t="s">
        <v>144</v>
      </c>
      <c r="D988" s="202">
        <v>29991</v>
      </c>
      <c r="E988" s="202">
        <v>0</v>
      </c>
      <c r="F988" s="202">
        <v>54395.15</v>
      </c>
      <c r="G988" s="202">
        <f t="shared" si="45"/>
        <v>1813.715781401087</v>
      </c>
      <c r="H988" s="210" t="str">
        <f t="shared" si="46"/>
        <v>09/10CAFÉJACAREZINHO (c)</v>
      </c>
      <c r="I988" s="210" t="str">
        <f t="shared" si="47"/>
        <v>09/10CAFÉ</v>
      </c>
      <c r="J988" s="211" t="b">
        <f>FALSE</f>
        <v>0</v>
      </c>
    </row>
    <row r="989" spans="1:64" ht="14.65" hidden="1" customHeight="1">
      <c r="A989" s="209" t="s">
        <v>182</v>
      </c>
      <c r="B989" s="209" t="s">
        <v>92</v>
      </c>
      <c r="C989" s="209" t="s">
        <v>148</v>
      </c>
      <c r="D989" s="202">
        <v>12659</v>
      </c>
      <c r="E989" s="202">
        <v>0</v>
      </c>
      <c r="F989" s="202">
        <v>17204.599999999999</v>
      </c>
      <c r="G989" s="202">
        <f t="shared" si="45"/>
        <v>1359.0804960897385</v>
      </c>
      <c r="H989" s="210" t="str">
        <f t="shared" si="46"/>
        <v>09/10CAFÉLONDRINA (c)</v>
      </c>
      <c r="I989" s="210" t="str">
        <f t="shared" si="47"/>
        <v>09/10CAFÉ</v>
      </c>
      <c r="J989" s="211" t="b">
        <f>FALSE</f>
        <v>0</v>
      </c>
    </row>
    <row r="990" spans="1:64" ht="14.65" hidden="1" customHeight="1">
      <c r="A990" s="209" t="s">
        <v>182</v>
      </c>
      <c r="B990" s="209" t="s">
        <v>92</v>
      </c>
      <c r="C990" s="209" t="s">
        <v>150</v>
      </c>
      <c r="D990" s="202">
        <v>4428</v>
      </c>
      <c r="E990" s="202">
        <v>0</v>
      </c>
      <c r="F990" s="202">
        <v>7743.82</v>
      </c>
      <c r="G990" s="202">
        <f t="shared" si="45"/>
        <v>1748.8301716350495</v>
      </c>
      <c r="H990" s="210" t="str">
        <f t="shared" si="46"/>
        <v>09/10CAFÉMARINGÁ (c)</v>
      </c>
      <c r="I990" s="210" t="str">
        <f t="shared" si="47"/>
        <v>09/10CAFÉ</v>
      </c>
      <c r="J990" s="211" t="b">
        <f>FALSE</f>
        <v>0</v>
      </c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</row>
    <row r="991" spans="1:64" ht="14.65" hidden="1" customHeight="1">
      <c r="A991" s="209" t="s">
        <v>182</v>
      </c>
      <c r="B991" s="209" t="s">
        <v>92</v>
      </c>
      <c r="C991" s="209" t="s">
        <v>154</v>
      </c>
      <c r="D991" s="202">
        <v>2241</v>
      </c>
      <c r="E991" s="202">
        <v>0</v>
      </c>
      <c r="F991" s="202">
        <v>1997.94</v>
      </c>
      <c r="G991" s="202">
        <f t="shared" si="45"/>
        <v>891.53949129852754</v>
      </c>
      <c r="H991" s="210" t="str">
        <f t="shared" si="46"/>
        <v>09/10CAFÉPARANAVAÍ (b)</v>
      </c>
      <c r="I991" s="210" t="str">
        <f t="shared" si="47"/>
        <v>09/10CAFÉ</v>
      </c>
      <c r="J991" s="211" t="b">
        <f>FALSE</f>
        <v>0</v>
      </c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</row>
    <row r="992" spans="1:64" ht="14.65" hidden="1" customHeight="1">
      <c r="A992" s="209" t="s">
        <v>182</v>
      </c>
      <c r="B992" s="209" t="s">
        <v>92</v>
      </c>
      <c r="C992" s="209" t="s">
        <v>157</v>
      </c>
      <c r="D992" s="202">
        <v>200</v>
      </c>
      <c r="E992" s="202">
        <v>0</v>
      </c>
      <c r="F992" s="202">
        <v>101.5</v>
      </c>
      <c r="G992" s="202">
        <f t="shared" si="45"/>
        <v>507.49999999999994</v>
      </c>
      <c r="H992" s="210" t="str">
        <f t="shared" si="46"/>
        <v>09/10CAFÉPONTA GROSSA (f)</v>
      </c>
      <c r="I992" s="210" t="str">
        <f t="shared" si="47"/>
        <v>09/10CAFÉ</v>
      </c>
      <c r="J992" s="211" t="b">
        <f>FALSE</f>
        <v>0</v>
      </c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</row>
    <row r="993" spans="1:64" ht="14.65" hidden="1" customHeight="1">
      <c r="A993" s="209" t="s">
        <v>182</v>
      </c>
      <c r="B993" s="209" t="s">
        <v>92</v>
      </c>
      <c r="C993" s="209" t="s">
        <v>158</v>
      </c>
      <c r="D993" s="202">
        <v>3981</v>
      </c>
      <c r="E993" s="202">
        <v>0</v>
      </c>
      <c r="F993" s="202">
        <v>6983.4</v>
      </c>
      <c r="G993" s="202">
        <f t="shared" si="45"/>
        <v>1754.182366239638</v>
      </c>
      <c r="H993" s="210" t="str">
        <f t="shared" si="46"/>
        <v>09/10CAFÉTOLEDO (d)</v>
      </c>
      <c r="I993" s="210" t="str">
        <f t="shared" si="47"/>
        <v>09/10CAFÉ</v>
      </c>
      <c r="J993" s="211" t="b">
        <f>FALSE</f>
        <v>0</v>
      </c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</row>
    <row r="994" spans="1:64" ht="14.65" hidden="1" customHeight="1">
      <c r="A994" s="209" t="s">
        <v>182</v>
      </c>
      <c r="B994" s="209" t="s">
        <v>92</v>
      </c>
      <c r="C994" s="209" t="s">
        <v>159</v>
      </c>
      <c r="D994" s="202">
        <v>5451</v>
      </c>
      <c r="E994" s="202">
        <v>0</v>
      </c>
      <c r="F994" s="202">
        <v>6060.3</v>
      </c>
      <c r="G994" s="202">
        <f t="shared" si="45"/>
        <v>1111.7776554760594</v>
      </c>
      <c r="H994" s="210" t="str">
        <f t="shared" si="46"/>
        <v>09/10CAFÉUMUARAMA (b)</v>
      </c>
      <c r="I994" s="210" t="str">
        <f t="shared" si="47"/>
        <v>09/10CAFÉ</v>
      </c>
      <c r="J994" s="211" t="b">
        <f>FALSE</f>
        <v>0</v>
      </c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</row>
    <row r="995" spans="1:64" ht="14.65" hidden="1" customHeight="1">
      <c r="A995" s="209" t="s">
        <v>182</v>
      </c>
      <c r="B995" s="209" t="s">
        <v>93</v>
      </c>
      <c r="C995" s="209" t="s">
        <v>126</v>
      </c>
      <c r="D995" s="202">
        <v>16590</v>
      </c>
      <c r="E995" s="202">
        <v>604</v>
      </c>
      <c r="F995" s="202">
        <v>1320148.1399999999</v>
      </c>
      <c r="G995" s="202">
        <f t="shared" si="45"/>
        <v>82581.51757788063</v>
      </c>
      <c r="H995" s="210" t="str">
        <f t="shared" si="46"/>
        <v>09/10CANA-DE-AÇÚCARAPUCARANA (c)</v>
      </c>
      <c r="I995" s="210" t="str">
        <f t="shared" si="47"/>
        <v>09/10CANA-DE-AÇÚCAR</v>
      </c>
      <c r="J995" s="211" t="b">
        <f>FALSE</f>
        <v>0</v>
      </c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</row>
    <row r="996" spans="1:64" ht="14.65" hidden="1" customHeight="1">
      <c r="A996" s="209" t="s">
        <v>182</v>
      </c>
      <c r="B996" s="209" t="s">
        <v>93</v>
      </c>
      <c r="C996" s="209" t="s">
        <v>128</v>
      </c>
      <c r="D996" s="202">
        <v>22605</v>
      </c>
      <c r="E996" s="202">
        <v>99</v>
      </c>
      <c r="F996" s="202">
        <v>1467667.8</v>
      </c>
      <c r="G996" s="202">
        <f t="shared" si="45"/>
        <v>65212.290055985082</v>
      </c>
      <c r="H996" s="210" t="str">
        <f t="shared" si="46"/>
        <v>09/10CANA-DE-AÇÚCARCAMPO MOURÃO (a)</v>
      </c>
      <c r="I996" s="210" t="str">
        <f t="shared" si="47"/>
        <v>09/10CANA-DE-AÇÚCAR</v>
      </c>
      <c r="J996" s="211" t="b">
        <f>FALSE</f>
        <v>0</v>
      </c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</row>
    <row r="997" spans="1:64" ht="14.65" hidden="1" customHeight="1">
      <c r="A997" s="209" t="s">
        <v>182</v>
      </c>
      <c r="B997" s="209" t="s">
        <v>93</v>
      </c>
      <c r="C997" s="209" t="s">
        <v>130</v>
      </c>
      <c r="D997" s="202">
        <v>5766</v>
      </c>
      <c r="E997" s="202">
        <v>0</v>
      </c>
      <c r="F997" s="202">
        <v>327490</v>
      </c>
      <c r="G997" s="202">
        <f t="shared" si="45"/>
        <v>56796.739507457511</v>
      </c>
      <c r="H997" s="210" t="str">
        <f t="shared" si="46"/>
        <v>09/10CANA-DE-AÇÚCARCASCAVEL (d)</v>
      </c>
      <c r="I997" s="210" t="str">
        <f t="shared" si="47"/>
        <v>09/10CANA-DE-AÇÚCAR</v>
      </c>
      <c r="J997" s="211" t="b">
        <f>FALSE</f>
        <v>0</v>
      </c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</row>
    <row r="998" spans="1:64" ht="14.65" hidden="1" customHeight="1">
      <c r="A998" s="209" t="s">
        <v>182</v>
      </c>
      <c r="B998" s="209" t="s">
        <v>93</v>
      </c>
      <c r="C998" s="209" t="s">
        <v>132</v>
      </c>
      <c r="D998" s="202">
        <v>41000</v>
      </c>
      <c r="E998" s="202">
        <v>0</v>
      </c>
      <c r="F998" s="202">
        <v>4059010</v>
      </c>
      <c r="G998" s="202">
        <f t="shared" si="45"/>
        <v>99000.243902439019</v>
      </c>
      <c r="H998" s="210" t="str">
        <f t="shared" si="46"/>
        <v>09/10CANA-DE-AÇÚCARCORNÉLIO PROCÓPIO (c)</v>
      </c>
      <c r="I998" s="210" t="str">
        <f t="shared" si="47"/>
        <v>09/10CANA-DE-AÇÚCAR</v>
      </c>
      <c r="J998" s="211" t="b">
        <f>FALSE</f>
        <v>0</v>
      </c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</row>
    <row r="999" spans="1:64" ht="14.65" hidden="1" customHeight="1">
      <c r="A999" s="209" t="s">
        <v>182</v>
      </c>
      <c r="B999" s="209" t="s">
        <v>93</v>
      </c>
      <c r="C999" s="209" t="s">
        <v>134</v>
      </c>
      <c r="D999" s="202">
        <v>520</v>
      </c>
      <c r="E999" s="202">
        <v>0</v>
      </c>
      <c r="F999" s="202">
        <v>21400</v>
      </c>
      <c r="G999" s="202">
        <f t="shared" si="45"/>
        <v>41153.846153846156</v>
      </c>
      <c r="H999" s="210" t="str">
        <f t="shared" si="46"/>
        <v>09/10CANA-DE-AÇÚCARCURITIBA (f)</v>
      </c>
      <c r="I999" s="210" t="str">
        <f t="shared" si="47"/>
        <v>09/10CANA-DE-AÇÚCAR</v>
      </c>
      <c r="J999" s="211" t="b">
        <f>FALSE</f>
        <v>0</v>
      </c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</row>
    <row r="1000" spans="1:64" ht="14.65" hidden="1" customHeight="1">
      <c r="A1000" s="209" t="s">
        <v>182</v>
      </c>
      <c r="B1000" s="209" t="s">
        <v>93</v>
      </c>
      <c r="C1000" s="209" t="s">
        <v>136</v>
      </c>
      <c r="D1000" s="202">
        <v>1505</v>
      </c>
      <c r="E1000" s="202">
        <v>0</v>
      </c>
      <c r="F1000" s="202">
        <v>86675</v>
      </c>
      <c r="G1000" s="202">
        <f t="shared" si="45"/>
        <v>57591.362126245847</v>
      </c>
      <c r="H1000" s="210" t="str">
        <f t="shared" si="46"/>
        <v>09/10CANA-DE-AÇÚCARFRANCISCO BELTRÃO (e)</v>
      </c>
      <c r="I1000" s="210" t="str">
        <f t="shared" si="47"/>
        <v>09/10CANA-DE-AÇÚCAR</v>
      </c>
      <c r="J1000" s="211" t="b">
        <f>FALSE</f>
        <v>0</v>
      </c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</row>
    <row r="1001" spans="1:64" ht="14.65" hidden="1" customHeight="1">
      <c r="A1001" s="209" t="s">
        <v>182</v>
      </c>
      <c r="B1001" s="209" t="s">
        <v>93</v>
      </c>
      <c r="C1001" s="209" t="s">
        <v>138</v>
      </c>
      <c r="D1001" s="202">
        <v>49</v>
      </c>
      <c r="E1001" s="202">
        <v>0</v>
      </c>
      <c r="F1001" s="202">
        <v>2605</v>
      </c>
      <c r="G1001" s="202">
        <f t="shared" si="45"/>
        <v>53163.265306122448</v>
      </c>
      <c r="H1001" s="210" t="str">
        <f t="shared" si="46"/>
        <v>09/10CANA-DE-AÇÚCARGUARAPUAVA (f)</v>
      </c>
      <c r="I1001" s="210" t="str">
        <f t="shared" si="47"/>
        <v>09/10CANA-DE-AÇÚCAR</v>
      </c>
      <c r="J1001" s="211" t="b">
        <f>FALSE</f>
        <v>0</v>
      </c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</row>
    <row r="1002" spans="1:64" ht="14.65" hidden="1" customHeight="1">
      <c r="A1002" s="209" t="s">
        <v>182</v>
      </c>
      <c r="B1002" s="209" t="s">
        <v>93</v>
      </c>
      <c r="C1002" s="209" t="s">
        <v>142</v>
      </c>
      <c r="D1002" s="202">
        <v>13135</v>
      </c>
      <c r="E1002" s="202">
        <v>0</v>
      </c>
      <c r="F1002" s="202">
        <v>1086125</v>
      </c>
      <c r="G1002" s="202">
        <f t="shared" si="45"/>
        <v>82689.37952036543</v>
      </c>
      <c r="H1002" s="210" t="str">
        <f t="shared" si="46"/>
        <v>09/10CANA-DE-AÇÚCARIVAIPORÃ (c)</v>
      </c>
      <c r="I1002" s="210" t="str">
        <f t="shared" si="47"/>
        <v>09/10CANA-DE-AÇÚCAR</v>
      </c>
      <c r="J1002" s="211" t="b">
        <f>FALSE</f>
        <v>0</v>
      </c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</row>
    <row r="1003" spans="1:64" ht="14.65" hidden="1" customHeight="1">
      <c r="A1003" s="209" t="s">
        <v>182</v>
      </c>
      <c r="B1003" s="209" t="s">
        <v>93</v>
      </c>
      <c r="C1003" s="209" t="s">
        <v>144</v>
      </c>
      <c r="D1003" s="202">
        <v>58864</v>
      </c>
      <c r="E1003" s="202">
        <v>0</v>
      </c>
      <c r="F1003" s="202">
        <v>5239450</v>
      </c>
      <c r="G1003" s="202">
        <f t="shared" si="45"/>
        <v>89009.411524870884</v>
      </c>
      <c r="H1003" s="210" t="str">
        <f t="shared" si="46"/>
        <v>09/10CANA-DE-AÇÚCARJACAREZINHO (c)</v>
      </c>
      <c r="I1003" s="210" t="str">
        <f t="shared" si="47"/>
        <v>09/10CANA-DE-AÇÚCAR</v>
      </c>
      <c r="J1003" s="211" t="b">
        <f>FALSE</f>
        <v>0</v>
      </c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</row>
    <row r="1004" spans="1:64" ht="14.65" hidden="1" customHeight="1">
      <c r="A1004" s="209" t="s">
        <v>182</v>
      </c>
      <c r="B1004" s="209" t="s">
        <v>93</v>
      </c>
      <c r="C1004" s="209" t="s">
        <v>146</v>
      </c>
      <c r="D1004" s="202">
        <v>198</v>
      </c>
      <c r="E1004" s="202">
        <v>0</v>
      </c>
      <c r="F1004" s="202">
        <v>10295.950000000001</v>
      </c>
      <c r="G1004" s="202">
        <f t="shared" si="45"/>
        <v>51999.747474747477</v>
      </c>
      <c r="H1004" s="210" t="str">
        <f t="shared" si="46"/>
        <v>09/10CANA-DE-AÇÚCARLARANJEIRAS DO SUL (f)</v>
      </c>
      <c r="I1004" s="210" t="str">
        <f t="shared" si="47"/>
        <v>09/10CANA-DE-AÇÚCAR</v>
      </c>
      <c r="J1004" s="211" t="b">
        <f>FALSE</f>
        <v>0</v>
      </c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</row>
    <row r="1005" spans="1:64" ht="14.65" hidden="1" customHeight="1">
      <c r="A1005" s="209" t="s">
        <v>182</v>
      </c>
      <c r="B1005" s="209" t="s">
        <v>93</v>
      </c>
      <c r="C1005" s="209" t="s">
        <v>148</v>
      </c>
      <c r="D1005" s="202">
        <v>52917.64</v>
      </c>
      <c r="E1005" s="202">
        <v>0</v>
      </c>
      <c r="F1005" s="202">
        <v>4371227.59</v>
      </c>
      <c r="G1005" s="202">
        <f t="shared" si="45"/>
        <v>82604.356316721605</v>
      </c>
      <c r="H1005" s="210" t="str">
        <f t="shared" si="46"/>
        <v>09/10CANA-DE-AÇÚCARLONDRINA (c)</v>
      </c>
      <c r="I1005" s="210" t="str">
        <f t="shared" si="47"/>
        <v>09/10CANA-DE-AÇÚCAR</v>
      </c>
      <c r="J1005" s="211" t="b">
        <f>FALSE</f>
        <v>0</v>
      </c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</row>
    <row r="1006" spans="1:64" ht="14.65" hidden="1" customHeight="1">
      <c r="A1006" s="209" t="s">
        <v>182</v>
      </c>
      <c r="B1006" s="209" t="s">
        <v>93</v>
      </c>
      <c r="C1006" s="209" t="s">
        <v>150</v>
      </c>
      <c r="D1006" s="202">
        <v>99371</v>
      </c>
      <c r="E1006" s="202">
        <v>0</v>
      </c>
      <c r="F1006" s="202">
        <v>7839123.46</v>
      </c>
      <c r="G1006" s="202">
        <f t="shared" si="45"/>
        <v>78887.436576063439</v>
      </c>
      <c r="H1006" s="210" t="str">
        <f t="shared" si="46"/>
        <v>09/10CANA-DE-AÇÚCARMARINGÁ (c)</v>
      </c>
      <c r="I1006" s="210" t="str">
        <f t="shared" si="47"/>
        <v>09/10CANA-DE-AÇÚCAR</v>
      </c>
      <c r="J1006" s="211" t="b">
        <f>FALSE</f>
        <v>0</v>
      </c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</row>
    <row r="1007" spans="1:64" ht="14.65" hidden="1" customHeight="1">
      <c r="A1007" s="209" t="s">
        <v>182</v>
      </c>
      <c r="B1007" s="209" t="s">
        <v>93</v>
      </c>
      <c r="C1007" s="209" t="s">
        <v>152</v>
      </c>
      <c r="D1007" s="202">
        <v>390</v>
      </c>
      <c r="E1007" s="202">
        <v>0</v>
      </c>
      <c r="F1007" s="202">
        <v>19957</v>
      </c>
      <c r="G1007" s="202">
        <f t="shared" si="45"/>
        <v>51171.794871794875</v>
      </c>
      <c r="H1007" s="210" t="str">
        <f t="shared" si="46"/>
        <v>09/10CANA-DE-AÇÚCARPARANAGUÁ (f)</v>
      </c>
      <c r="I1007" s="210" t="str">
        <f t="shared" si="47"/>
        <v>09/10CANA-DE-AÇÚCAR</v>
      </c>
      <c r="J1007" s="211" t="b">
        <f>FALSE</f>
        <v>0</v>
      </c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</row>
    <row r="1008" spans="1:64" ht="14.65" hidden="1" customHeight="1">
      <c r="A1008" s="209" t="s">
        <v>182</v>
      </c>
      <c r="B1008" s="209" t="s">
        <v>93</v>
      </c>
      <c r="C1008" s="209" t="s">
        <v>154</v>
      </c>
      <c r="D1008" s="202">
        <v>126736</v>
      </c>
      <c r="E1008" s="202">
        <v>0</v>
      </c>
      <c r="F1008" s="202">
        <v>9581927.3499999996</v>
      </c>
      <c r="G1008" s="202">
        <f t="shared" si="45"/>
        <v>75605.410854058835</v>
      </c>
      <c r="H1008" s="210" t="str">
        <f t="shared" si="46"/>
        <v>09/10CANA-DE-AÇÚCARPARANAVAÍ (b)</v>
      </c>
      <c r="I1008" s="210" t="str">
        <f t="shared" si="47"/>
        <v>09/10CANA-DE-AÇÚCAR</v>
      </c>
      <c r="J1008" s="211" t="b">
        <f>FALSE</f>
        <v>0</v>
      </c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</row>
    <row r="1009" spans="1:64" ht="14.65" hidden="1" customHeight="1">
      <c r="A1009" s="209" t="s">
        <v>182</v>
      </c>
      <c r="B1009" s="209" t="s">
        <v>93</v>
      </c>
      <c r="C1009" s="209" t="s">
        <v>155</v>
      </c>
      <c r="D1009" s="202">
        <v>1650</v>
      </c>
      <c r="E1009" s="202">
        <v>0</v>
      </c>
      <c r="F1009" s="202">
        <v>65600</v>
      </c>
      <c r="G1009" s="202">
        <f t="shared" si="45"/>
        <v>39757.57575757576</v>
      </c>
      <c r="H1009" s="210" t="str">
        <f t="shared" si="46"/>
        <v>09/10CANA-DE-AÇÚCARPATO BRANCO (e)</v>
      </c>
      <c r="I1009" s="210" t="str">
        <f t="shared" si="47"/>
        <v>09/10CANA-DE-AÇÚCAR</v>
      </c>
      <c r="J1009" s="211" t="b">
        <f>FALSE</f>
        <v>0</v>
      </c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</row>
    <row r="1010" spans="1:64" ht="14.65" hidden="1" customHeight="1">
      <c r="A1010" s="209" t="s">
        <v>182</v>
      </c>
      <c r="B1010" s="209" t="s">
        <v>93</v>
      </c>
      <c r="C1010" s="209" t="s">
        <v>157</v>
      </c>
      <c r="D1010" s="202">
        <v>342</v>
      </c>
      <c r="E1010" s="202">
        <v>0</v>
      </c>
      <c r="F1010" s="202">
        <v>27250</v>
      </c>
      <c r="G1010" s="202">
        <f t="shared" si="45"/>
        <v>79678.362573099424</v>
      </c>
      <c r="H1010" s="210" t="str">
        <f t="shared" si="46"/>
        <v>09/10CANA-DE-AÇÚCARPONTA GROSSA (f)</v>
      </c>
      <c r="I1010" s="210" t="str">
        <f t="shared" si="47"/>
        <v>09/10CANA-DE-AÇÚCAR</v>
      </c>
      <c r="J1010" s="211" t="b">
        <f>FALSE</f>
        <v>0</v>
      </c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</row>
    <row r="1011" spans="1:64" ht="14.65" hidden="1" customHeight="1">
      <c r="A1011" s="209" t="s">
        <v>182</v>
      </c>
      <c r="B1011" s="209" t="s">
        <v>93</v>
      </c>
      <c r="C1011" s="209" t="s">
        <v>158</v>
      </c>
      <c r="D1011" s="202">
        <v>1342</v>
      </c>
      <c r="E1011" s="202">
        <v>0</v>
      </c>
      <c r="F1011" s="202">
        <v>77420</v>
      </c>
      <c r="G1011" s="202">
        <f t="shared" si="45"/>
        <v>57690.014903129661</v>
      </c>
      <c r="H1011" s="210" t="str">
        <f t="shared" si="46"/>
        <v>09/10CANA-DE-AÇÚCARTOLEDO (d)</v>
      </c>
      <c r="I1011" s="210" t="str">
        <f t="shared" si="47"/>
        <v>09/10CANA-DE-AÇÚCAR</v>
      </c>
      <c r="J1011" s="211" t="b">
        <f>FALSE</f>
        <v>0</v>
      </c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</row>
    <row r="1012" spans="1:64" ht="14.65" hidden="1" customHeight="1">
      <c r="A1012" s="209" t="s">
        <v>182</v>
      </c>
      <c r="B1012" s="209" t="s">
        <v>93</v>
      </c>
      <c r="C1012" s="209" t="s">
        <v>159</v>
      </c>
      <c r="D1012" s="202">
        <v>189576</v>
      </c>
      <c r="E1012" s="202">
        <v>0</v>
      </c>
      <c r="F1012" s="202">
        <v>13772340.32</v>
      </c>
      <c r="G1012" s="202">
        <f t="shared" si="45"/>
        <v>72648.121703169178</v>
      </c>
      <c r="H1012" s="210" t="str">
        <f t="shared" si="46"/>
        <v>09/10CANA-DE-AÇÚCARUMUARAMA (b)</v>
      </c>
      <c r="I1012" s="210" t="str">
        <f t="shared" si="47"/>
        <v>09/10CANA-DE-AÇÚCAR</v>
      </c>
      <c r="J1012" s="211" t="b">
        <f>FALSE</f>
        <v>0</v>
      </c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</row>
    <row r="1013" spans="1:64" ht="14.65" hidden="1" customHeight="1">
      <c r="A1013" s="209" t="s">
        <v>182</v>
      </c>
      <c r="B1013" s="209" t="s">
        <v>93</v>
      </c>
      <c r="C1013" s="209" t="s">
        <v>160</v>
      </c>
      <c r="D1013" s="202">
        <v>255</v>
      </c>
      <c r="E1013" s="202">
        <v>0</v>
      </c>
      <c r="F1013" s="202">
        <v>8930</v>
      </c>
      <c r="G1013" s="202">
        <f t="shared" si="45"/>
        <v>35019.607843137259</v>
      </c>
      <c r="H1013" s="210" t="str">
        <f t="shared" si="46"/>
        <v>09/10CANA-DE-AÇÚCARUNIÃO DA VITÓRIA (f)</v>
      </c>
      <c r="I1013" s="210" t="str">
        <f t="shared" si="47"/>
        <v>09/10CANA-DE-AÇÚCAR</v>
      </c>
      <c r="J1013" s="211" t="b">
        <f>FALSE</f>
        <v>0</v>
      </c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</row>
    <row r="1014" spans="1:64" ht="14.65" hidden="1" customHeight="1">
      <c r="A1014" s="209" t="s">
        <v>182</v>
      </c>
      <c r="B1014" s="209" t="s">
        <v>94</v>
      </c>
      <c r="C1014" s="209" t="s">
        <v>128</v>
      </c>
      <c r="D1014" s="202">
        <v>69</v>
      </c>
      <c r="E1014" s="202">
        <v>0</v>
      </c>
      <c r="F1014" s="202">
        <v>81.19</v>
      </c>
      <c r="G1014" s="202">
        <f t="shared" si="45"/>
        <v>1176.6666666666665</v>
      </c>
      <c r="H1014" s="210" t="str">
        <f t="shared" si="46"/>
        <v>09/10CANOLACAMPO MOURÃO (a)</v>
      </c>
      <c r="I1014" s="210" t="str">
        <f t="shared" si="47"/>
        <v>09/10CANOLA</v>
      </c>
      <c r="J1014" s="211" t="b">
        <f>FALSE</f>
        <v>0</v>
      </c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</row>
    <row r="1015" spans="1:64" ht="14.65" hidden="1" customHeight="1">
      <c r="A1015" s="209" t="s">
        <v>182</v>
      </c>
      <c r="B1015" s="209" t="s">
        <v>94</v>
      </c>
      <c r="C1015" s="209" t="s">
        <v>130</v>
      </c>
      <c r="D1015" s="202">
        <v>5727</v>
      </c>
      <c r="E1015" s="202">
        <v>0</v>
      </c>
      <c r="F1015" s="202">
        <v>8744</v>
      </c>
      <c r="G1015" s="202">
        <f t="shared" si="45"/>
        <v>1526.8028636284268</v>
      </c>
      <c r="H1015" s="210" t="str">
        <f t="shared" si="46"/>
        <v>09/10CANOLACASCAVEL (d)</v>
      </c>
      <c r="I1015" s="210" t="str">
        <f t="shared" si="47"/>
        <v>09/10CANOLA</v>
      </c>
      <c r="J1015" s="211" t="b">
        <f>FALSE</f>
        <v>0</v>
      </c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</row>
    <row r="1016" spans="1:64" ht="14.65" hidden="1" customHeight="1">
      <c r="A1016" s="209" t="s">
        <v>182</v>
      </c>
      <c r="B1016" s="209" t="s">
        <v>94</v>
      </c>
      <c r="C1016" s="209" t="s">
        <v>136</v>
      </c>
      <c r="D1016" s="202">
        <v>1132</v>
      </c>
      <c r="E1016" s="202">
        <v>28</v>
      </c>
      <c r="F1016" s="202">
        <v>1624.37</v>
      </c>
      <c r="G1016" s="202">
        <f t="shared" si="45"/>
        <v>1471.3496376811593</v>
      </c>
      <c r="H1016" s="210" t="str">
        <f t="shared" si="46"/>
        <v>09/10CANOLAFRANCISCO BELTRÃO (e)</v>
      </c>
      <c r="I1016" s="210" t="str">
        <f t="shared" si="47"/>
        <v>09/10CANOLA</v>
      </c>
      <c r="J1016" s="211" t="b">
        <f>FALSE</f>
        <v>0</v>
      </c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</row>
    <row r="1017" spans="1:64" ht="14.65" hidden="1" customHeight="1">
      <c r="A1017" s="209" t="s">
        <v>182</v>
      </c>
      <c r="B1017" s="209" t="s">
        <v>94</v>
      </c>
      <c r="C1017" s="209" t="s">
        <v>138</v>
      </c>
      <c r="D1017" s="202">
        <v>2430</v>
      </c>
      <c r="E1017" s="202">
        <v>50</v>
      </c>
      <c r="F1017" s="202">
        <v>2955</v>
      </c>
      <c r="G1017" s="202">
        <f t="shared" si="45"/>
        <v>1241.5966386554621</v>
      </c>
      <c r="H1017" s="210" t="str">
        <f t="shared" si="46"/>
        <v>09/10CANOLAGUARAPUAVA (f)</v>
      </c>
      <c r="I1017" s="210" t="str">
        <f t="shared" si="47"/>
        <v>09/10CANOLA</v>
      </c>
      <c r="J1017" s="211" t="b">
        <f>FALSE</f>
        <v>0</v>
      </c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</row>
    <row r="1018" spans="1:64" ht="14.65" hidden="1" customHeight="1">
      <c r="A1018" s="209" t="s">
        <v>182</v>
      </c>
      <c r="B1018" s="209" t="s">
        <v>94</v>
      </c>
      <c r="C1018" s="209" t="s">
        <v>142</v>
      </c>
      <c r="D1018" s="202">
        <v>130</v>
      </c>
      <c r="E1018" s="202">
        <v>0</v>
      </c>
      <c r="F1018" s="202">
        <v>74</v>
      </c>
      <c r="G1018" s="202">
        <f t="shared" si="45"/>
        <v>569.23076923076917</v>
      </c>
      <c r="H1018" s="210" t="str">
        <f t="shared" si="46"/>
        <v>09/10CANOLAIVAIPORÃ (c)</v>
      </c>
      <c r="I1018" s="210" t="str">
        <f t="shared" si="47"/>
        <v>09/10CANOLA</v>
      </c>
      <c r="J1018" s="211" t="b">
        <f>FALSE</f>
        <v>0</v>
      </c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</row>
    <row r="1019" spans="1:64" ht="14.65" hidden="1" customHeight="1">
      <c r="A1019" s="209" t="s">
        <v>182</v>
      </c>
      <c r="B1019" s="209" t="s">
        <v>94</v>
      </c>
      <c r="C1019" s="209" t="s">
        <v>150</v>
      </c>
      <c r="D1019" s="202">
        <v>101</v>
      </c>
      <c r="E1019" s="202">
        <v>0</v>
      </c>
      <c r="F1019" s="202">
        <v>151.25</v>
      </c>
      <c r="G1019" s="202">
        <f t="shared" si="45"/>
        <v>1497.5247524752476</v>
      </c>
      <c r="H1019" s="210" t="str">
        <f t="shared" si="46"/>
        <v>09/10CANOLAMARINGÁ (c)</v>
      </c>
      <c r="I1019" s="210" t="str">
        <f t="shared" si="47"/>
        <v>09/10CANOLA</v>
      </c>
      <c r="J1019" s="211" t="b">
        <f>FALSE</f>
        <v>0</v>
      </c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</row>
    <row r="1020" spans="1:64" ht="14.65" hidden="1" customHeight="1">
      <c r="A1020" s="209" t="s">
        <v>182</v>
      </c>
      <c r="B1020" s="209" t="s">
        <v>94</v>
      </c>
      <c r="C1020" s="209" t="s">
        <v>155</v>
      </c>
      <c r="D1020" s="202">
        <v>280</v>
      </c>
      <c r="E1020" s="202">
        <v>0</v>
      </c>
      <c r="F1020" s="202">
        <v>435</v>
      </c>
      <c r="G1020" s="202">
        <f t="shared" si="45"/>
        <v>1553.5714285714287</v>
      </c>
      <c r="H1020" s="210" t="str">
        <f t="shared" si="46"/>
        <v>09/10CANOLAPATO BRANCO (e)</v>
      </c>
      <c r="I1020" s="210" t="str">
        <f t="shared" si="47"/>
        <v>09/10CANOLA</v>
      </c>
      <c r="J1020" s="211" t="b">
        <f>FALSE</f>
        <v>0</v>
      </c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</row>
    <row r="1021" spans="1:64" ht="14.65" hidden="1" customHeight="1">
      <c r="A1021" s="209" t="s">
        <v>182</v>
      </c>
      <c r="B1021" s="209" t="s">
        <v>94</v>
      </c>
      <c r="C1021" s="209" t="s">
        <v>157</v>
      </c>
      <c r="D1021" s="202">
        <v>1592</v>
      </c>
      <c r="E1021" s="202">
        <v>0</v>
      </c>
      <c r="F1021" s="202">
        <v>3119</v>
      </c>
      <c r="G1021" s="202">
        <f t="shared" si="45"/>
        <v>1959.1708542713568</v>
      </c>
      <c r="H1021" s="210" t="str">
        <f t="shared" si="46"/>
        <v>09/10CANOLAPONTA GROSSA (f)</v>
      </c>
      <c r="I1021" s="210" t="str">
        <f t="shared" si="47"/>
        <v>09/10CANOLA</v>
      </c>
      <c r="J1021" s="211" t="b">
        <f>FALSE</f>
        <v>0</v>
      </c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</row>
    <row r="1022" spans="1:64" ht="14.65" hidden="1" customHeight="1">
      <c r="A1022" s="209" t="s">
        <v>182</v>
      </c>
      <c r="B1022" s="209" t="s">
        <v>94</v>
      </c>
      <c r="C1022" s="209" t="s">
        <v>158</v>
      </c>
      <c r="D1022" s="202">
        <v>1630</v>
      </c>
      <c r="E1022" s="202">
        <v>0</v>
      </c>
      <c r="F1022" s="202">
        <v>1956</v>
      </c>
      <c r="G1022" s="202">
        <f t="shared" si="45"/>
        <v>1200</v>
      </c>
      <c r="H1022" s="210" t="str">
        <f t="shared" si="46"/>
        <v>09/10CANOLATOLEDO (d)</v>
      </c>
      <c r="I1022" s="210" t="str">
        <f t="shared" si="47"/>
        <v>09/10CANOLA</v>
      </c>
      <c r="J1022" s="211" t="b">
        <f>FALSE</f>
        <v>0</v>
      </c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</row>
    <row r="1023" spans="1:64" ht="14.65" hidden="1" customHeight="1">
      <c r="A1023" s="209" t="s">
        <v>182</v>
      </c>
      <c r="B1023" s="209" t="s">
        <v>95</v>
      </c>
      <c r="C1023" s="209" t="s">
        <v>126</v>
      </c>
      <c r="D1023" s="202">
        <v>150</v>
      </c>
      <c r="E1023" s="202">
        <v>0</v>
      </c>
      <c r="F1023" s="202">
        <v>5580</v>
      </c>
      <c r="G1023" s="202">
        <f t="shared" si="45"/>
        <v>37200</v>
      </c>
      <c r="H1023" s="210" t="str">
        <f t="shared" si="46"/>
        <v>09/10CEBOLAAPUCARANA (c)</v>
      </c>
      <c r="I1023" s="210" t="str">
        <f t="shared" si="47"/>
        <v>09/10CEBOLA</v>
      </c>
      <c r="J1023" s="211" t="b">
        <f>FALSE</f>
        <v>0</v>
      </c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</row>
    <row r="1024" spans="1:64" ht="14.65" hidden="1" customHeight="1">
      <c r="A1024" s="209" t="s">
        <v>182</v>
      </c>
      <c r="B1024" s="209" t="s">
        <v>95</v>
      </c>
      <c r="C1024" s="209" t="s">
        <v>130</v>
      </c>
      <c r="D1024" s="202">
        <v>28</v>
      </c>
      <c r="E1024" s="202">
        <v>0</v>
      </c>
      <c r="F1024" s="202">
        <v>234.5</v>
      </c>
      <c r="G1024" s="202">
        <f t="shared" si="45"/>
        <v>8375</v>
      </c>
      <c r="H1024" s="210" t="str">
        <f t="shared" si="46"/>
        <v>09/10CEBOLACASCAVEL (d)</v>
      </c>
      <c r="I1024" s="210" t="str">
        <f t="shared" si="47"/>
        <v>09/10CEBOLA</v>
      </c>
      <c r="J1024" s="211" t="b">
        <f>FALSE</f>
        <v>0</v>
      </c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</row>
    <row r="1025" spans="1:64" ht="14.65" hidden="1" customHeight="1">
      <c r="A1025" s="209" t="s">
        <v>182</v>
      </c>
      <c r="B1025" s="209" t="s">
        <v>95</v>
      </c>
      <c r="C1025" s="209" t="s">
        <v>132</v>
      </c>
      <c r="D1025" s="202">
        <v>16</v>
      </c>
      <c r="E1025" s="202">
        <v>0</v>
      </c>
      <c r="F1025" s="202">
        <v>136</v>
      </c>
      <c r="G1025" s="202">
        <f t="shared" si="45"/>
        <v>8500</v>
      </c>
      <c r="H1025" s="210" t="str">
        <f t="shared" si="46"/>
        <v>09/10CEBOLACORNÉLIO PROCÓPIO (c)</v>
      </c>
      <c r="I1025" s="210" t="str">
        <f t="shared" si="47"/>
        <v>09/10CEBOLA</v>
      </c>
      <c r="J1025" s="211" t="b">
        <f>FALSE</f>
        <v>0</v>
      </c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</row>
    <row r="1026" spans="1:64" ht="14.65" hidden="1" customHeight="1">
      <c r="A1026" s="209" t="s">
        <v>182</v>
      </c>
      <c r="B1026" s="209" t="s">
        <v>95</v>
      </c>
      <c r="C1026" s="209" t="s">
        <v>134</v>
      </c>
      <c r="D1026" s="202">
        <v>5084</v>
      </c>
      <c r="E1026" s="202">
        <v>0</v>
      </c>
      <c r="F1026" s="202">
        <v>84909.35</v>
      </c>
      <c r="G1026" s="202">
        <f t="shared" ref="G1026:G1089" si="48">F1026/(D1026-E1026)*1000</f>
        <v>16701.288355625493</v>
      </c>
      <c r="H1026" s="210" t="str">
        <f t="shared" ref="H1026:H1089" si="49">A1026&amp;B1026&amp;C1026</f>
        <v>09/10CEBOLACURITIBA (f)</v>
      </c>
      <c r="I1026" s="210" t="str">
        <f t="shared" ref="I1026:I1089" si="50">A1026&amp;B1026</f>
        <v>09/10CEBOLA</v>
      </c>
      <c r="J1026" s="211" t="b">
        <f>FALSE</f>
        <v>0</v>
      </c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</row>
    <row r="1027" spans="1:64" ht="14.65" hidden="1" customHeight="1">
      <c r="A1027" s="209" t="s">
        <v>182</v>
      </c>
      <c r="B1027" s="209" t="s">
        <v>95</v>
      </c>
      <c r="C1027" s="209" t="s">
        <v>136</v>
      </c>
      <c r="D1027" s="202">
        <v>198</v>
      </c>
      <c r="E1027" s="202">
        <v>0</v>
      </c>
      <c r="F1027" s="202">
        <v>1980</v>
      </c>
      <c r="G1027" s="202">
        <f t="shared" si="48"/>
        <v>10000</v>
      </c>
      <c r="H1027" s="210" t="str">
        <f t="shared" si="49"/>
        <v>09/10CEBOLAFRANCISCO BELTRÃO (e)</v>
      </c>
      <c r="I1027" s="210" t="str">
        <f t="shared" si="50"/>
        <v>09/10CEBOLA</v>
      </c>
      <c r="J1027" s="211" t="b">
        <f>FALSE</f>
        <v>0</v>
      </c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</row>
    <row r="1028" spans="1:64" ht="14.65" hidden="1" customHeight="1">
      <c r="A1028" s="209" t="s">
        <v>182</v>
      </c>
      <c r="B1028" s="209" t="s">
        <v>95</v>
      </c>
      <c r="C1028" s="209" t="s">
        <v>138</v>
      </c>
      <c r="D1028" s="202">
        <v>202</v>
      </c>
      <c r="E1028" s="202">
        <v>0</v>
      </c>
      <c r="F1028" s="202">
        <v>2706</v>
      </c>
      <c r="G1028" s="202">
        <f t="shared" si="48"/>
        <v>13396.039603960397</v>
      </c>
      <c r="H1028" s="210" t="str">
        <f t="shared" si="49"/>
        <v>09/10CEBOLAGUARAPUAVA (f)</v>
      </c>
      <c r="I1028" s="210" t="str">
        <f t="shared" si="50"/>
        <v>09/10CEBOLA</v>
      </c>
      <c r="J1028" s="211" t="b">
        <f>FALSE</f>
        <v>0</v>
      </c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</row>
    <row r="1029" spans="1:64" ht="14.65" hidden="1" customHeight="1">
      <c r="A1029" s="209" t="s">
        <v>182</v>
      </c>
      <c r="B1029" s="209" t="s">
        <v>95</v>
      </c>
      <c r="C1029" s="209" t="s">
        <v>140</v>
      </c>
      <c r="D1029" s="202">
        <v>1380</v>
      </c>
      <c r="E1029" s="202">
        <v>0</v>
      </c>
      <c r="F1029" s="202">
        <v>29420</v>
      </c>
      <c r="G1029" s="202">
        <f t="shared" si="48"/>
        <v>21318.840579710144</v>
      </c>
      <c r="H1029" s="210" t="str">
        <f t="shared" si="49"/>
        <v>09/10CEBOLAIRATI (f)</v>
      </c>
      <c r="I1029" s="210" t="str">
        <f t="shared" si="50"/>
        <v>09/10CEBOLA</v>
      </c>
      <c r="J1029" s="211" t="b">
        <f>FALSE</f>
        <v>0</v>
      </c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</row>
    <row r="1030" spans="1:64" ht="14.65" hidden="1" customHeight="1">
      <c r="A1030" s="209" t="s">
        <v>182</v>
      </c>
      <c r="B1030" s="209" t="s">
        <v>95</v>
      </c>
      <c r="C1030" s="209" t="s">
        <v>142</v>
      </c>
      <c r="D1030" s="202">
        <v>25</v>
      </c>
      <c r="E1030" s="202">
        <v>0</v>
      </c>
      <c r="F1030" s="202">
        <v>654</v>
      </c>
      <c r="G1030" s="202">
        <f t="shared" si="48"/>
        <v>26160</v>
      </c>
      <c r="H1030" s="210" t="str">
        <f t="shared" si="49"/>
        <v>09/10CEBOLAIVAIPORÃ (c)</v>
      </c>
      <c r="I1030" s="210" t="str">
        <f t="shared" si="50"/>
        <v>09/10CEBOLA</v>
      </c>
      <c r="J1030" s="211" t="b">
        <f>FALSE</f>
        <v>0</v>
      </c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</row>
    <row r="1031" spans="1:64" ht="14.65" hidden="1" customHeight="1">
      <c r="A1031" s="209" t="s">
        <v>182</v>
      </c>
      <c r="B1031" s="209" t="s">
        <v>95</v>
      </c>
      <c r="C1031" s="209" t="s">
        <v>144</v>
      </c>
      <c r="D1031" s="202">
        <v>103</v>
      </c>
      <c r="E1031" s="202">
        <v>5</v>
      </c>
      <c r="F1031" s="202">
        <v>2565</v>
      </c>
      <c r="G1031" s="202">
        <f t="shared" si="48"/>
        <v>26173.4693877551</v>
      </c>
      <c r="H1031" s="210" t="str">
        <f t="shared" si="49"/>
        <v>09/10CEBOLAJACAREZINHO (c)</v>
      </c>
      <c r="I1031" s="210" t="str">
        <f t="shared" si="50"/>
        <v>09/10CEBOLA</v>
      </c>
      <c r="J1031" s="211" t="b">
        <f>FALSE</f>
        <v>0</v>
      </c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</row>
    <row r="1032" spans="1:64" ht="14.65" hidden="1" customHeight="1">
      <c r="A1032" s="209" t="s">
        <v>182</v>
      </c>
      <c r="B1032" s="209" t="s">
        <v>95</v>
      </c>
      <c r="C1032" s="209" t="s">
        <v>146</v>
      </c>
      <c r="D1032" s="202">
        <v>45</v>
      </c>
      <c r="E1032" s="202">
        <v>0</v>
      </c>
      <c r="F1032" s="202">
        <v>256.5</v>
      </c>
      <c r="G1032" s="202">
        <f t="shared" si="48"/>
        <v>5700</v>
      </c>
      <c r="H1032" s="210" t="str">
        <f t="shared" si="49"/>
        <v>09/10CEBOLALARANJEIRAS DO SUL (f)</v>
      </c>
      <c r="I1032" s="210" t="str">
        <f t="shared" si="50"/>
        <v>09/10CEBOLA</v>
      </c>
      <c r="J1032" s="211" t="b">
        <f>FALSE</f>
        <v>0</v>
      </c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</row>
    <row r="1033" spans="1:64" ht="14.65" hidden="1" customHeight="1">
      <c r="A1033" s="209" t="s">
        <v>182</v>
      </c>
      <c r="B1033" s="209" t="s">
        <v>95</v>
      </c>
      <c r="C1033" s="209" t="s">
        <v>155</v>
      </c>
      <c r="D1033" s="202">
        <v>47</v>
      </c>
      <c r="E1033" s="202">
        <v>0</v>
      </c>
      <c r="F1033" s="202">
        <v>474</v>
      </c>
      <c r="G1033" s="202">
        <f t="shared" si="48"/>
        <v>10085.106382978724</v>
      </c>
      <c r="H1033" s="210" t="str">
        <f t="shared" si="49"/>
        <v>09/10CEBOLAPATO BRANCO (e)</v>
      </c>
      <c r="I1033" s="210" t="str">
        <f t="shared" si="50"/>
        <v>09/10CEBOLA</v>
      </c>
      <c r="J1033" s="211" t="b">
        <f>FALSE</f>
        <v>0</v>
      </c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</row>
    <row r="1034" spans="1:64" ht="14.65" hidden="1" customHeight="1">
      <c r="A1034" s="209" t="s">
        <v>182</v>
      </c>
      <c r="B1034" s="209" t="s">
        <v>95</v>
      </c>
      <c r="C1034" s="209" t="s">
        <v>157</v>
      </c>
      <c r="D1034" s="202">
        <v>190</v>
      </c>
      <c r="E1034" s="202">
        <v>0</v>
      </c>
      <c r="F1034" s="202">
        <v>3859</v>
      </c>
      <c r="G1034" s="202">
        <f t="shared" si="48"/>
        <v>20310.526315789473</v>
      </c>
      <c r="H1034" s="210" t="str">
        <f t="shared" si="49"/>
        <v>09/10CEBOLAPONTA GROSSA (f)</v>
      </c>
      <c r="I1034" s="210" t="str">
        <f t="shared" si="50"/>
        <v>09/10CEBOLA</v>
      </c>
      <c r="J1034" s="211" t="b">
        <f>FALSE</f>
        <v>0</v>
      </c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</row>
    <row r="1035" spans="1:64" ht="14.65" hidden="1" customHeight="1">
      <c r="A1035" s="209" t="s">
        <v>182</v>
      </c>
      <c r="B1035" s="209" t="s">
        <v>95</v>
      </c>
      <c r="C1035" s="209" t="s">
        <v>160</v>
      </c>
      <c r="D1035" s="202">
        <v>170</v>
      </c>
      <c r="E1035" s="202">
        <v>0</v>
      </c>
      <c r="F1035" s="202">
        <v>2636</v>
      </c>
      <c r="G1035" s="202">
        <f t="shared" si="48"/>
        <v>15505.882352941177</v>
      </c>
      <c r="H1035" s="210" t="str">
        <f t="shared" si="49"/>
        <v>09/10CEBOLAUNIÃO DA VITÓRIA (f)</v>
      </c>
      <c r="I1035" s="210" t="str">
        <f t="shared" si="50"/>
        <v>09/10CEBOLA</v>
      </c>
      <c r="J1035" s="211" t="b">
        <f>FALSE</f>
        <v>0</v>
      </c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</row>
    <row r="1036" spans="1:64" ht="14.65" hidden="1" customHeight="1">
      <c r="A1036" s="209" t="s">
        <v>182</v>
      </c>
      <c r="B1036" s="209" t="s">
        <v>96</v>
      </c>
      <c r="C1036" s="209" t="s">
        <v>128</v>
      </c>
      <c r="D1036" s="202">
        <v>100</v>
      </c>
      <c r="E1036" s="202">
        <v>0</v>
      </c>
      <c r="F1036" s="202">
        <v>150</v>
      </c>
      <c r="G1036" s="202">
        <f t="shared" si="48"/>
        <v>1500</v>
      </c>
      <c r="H1036" s="210" t="str">
        <f t="shared" si="49"/>
        <v>09/10CENTEIOCAMPO MOURÃO (a)</v>
      </c>
      <c r="I1036" s="210" t="str">
        <f t="shared" si="50"/>
        <v>09/10CENTEIO</v>
      </c>
      <c r="J1036" s="211" t="b">
        <f>FALSE</f>
        <v>0</v>
      </c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</row>
    <row r="1037" spans="1:64" ht="14.65" hidden="1" customHeight="1">
      <c r="A1037" s="209" t="s">
        <v>182</v>
      </c>
      <c r="B1037" s="209" t="s">
        <v>96</v>
      </c>
      <c r="C1037" s="209" t="s">
        <v>138</v>
      </c>
      <c r="D1037" s="202">
        <v>90</v>
      </c>
      <c r="E1037" s="202">
        <v>0</v>
      </c>
      <c r="F1037" s="202">
        <v>90</v>
      </c>
      <c r="G1037" s="202">
        <f t="shared" si="48"/>
        <v>1000</v>
      </c>
      <c r="H1037" s="210" t="str">
        <f t="shared" si="49"/>
        <v>09/10CENTEIOGUARAPUAVA (f)</v>
      </c>
      <c r="I1037" s="210" t="str">
        <f t="shared" si="50"/>
        <v>09/10CENTEIO</v>
      </c>
      <c r="J1037" s="211" t="b">
        <f>FALSE</f>
        <v>0</v>
      </c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</row>
    <row r="1038" spans="1:64" ht="14.65" hidden="1" customHeight="1">
      <c r="A1038" s="209" t="s">
        <v>182</v>
      </c>
      <c r="B1038" s="209" t="s">
        <v>96</v>
      </c>
      <c r="C1038" s="209" t="s">
        <v>150</v>
      </c>
      <c r="D1038" s="202">
        <v>48</v>
      </c>
      <c r="E1038" s="202">
        <v>0</v>
      </c>
      <c r="F1038" s="202">
        <v>96</v>
      </c>
      <c r="G1038" s="202">
        <f t="shared" si="48"/>
        <v>2000</v>
      </c>
      <c r="H1038" s="210" t="str">
        <f t="shared" si="49"/>
        <v>09/10CENTEIOMARINGÁ (c)</v>
      </c>
      <c r="I1038" s="210" t="str">
        <f t="shared" si="50"/>
        <v>09/10CENTEIO</v>
      </c>
      <c r="J1038" s="211" t="b">
        <f>FALSE</f>
        <v>0</v>
      </c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</row>
    <row r="1039" spans="1:64" ht="14.65" hidden="1" customHeight="1">
      <c r="A1039" s="209" t="s">
        <v>182</v>
      </c>
      <c r="B1039" s="209" t="s">
        <v>96</v>
      </c>
      <c r="C1039" s="209" t="s">
        <v>155</v>
      </c>
      <c r="D1039" s="202">
        <v>100</v>
      </c>
      <c r="E1039" s="202">
        <v>0</v>
      </c>
      <c r="F1039" s="202">
        <v>194</v>
      </c>
      <c r="G1039" s="202">
        <f t="shared" si="48"/>
        <v>1940</v>
      </c>
      <c r="H1039" s="210" t="str">
        <f t="shared" si="49"/>
        <v>09/10CENTEIOPATO BRANCO (e)</v>
      </c>
      <c r="I1039" s="210" t="str">
        <f t="shared" si="50"/>
        <v>09/10CENTEIO</v>
      </c>
      <c r="J1039" s="211" t="b">
        <f>FALSE</f>
        <v>0</v>
      </c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</row>
    <row r="1040" spans="1:64" ht="14.65" hidden="1" customHeight="1">
      <c r="A1040" s="209" t="s">
        <v>182</v>
      </c>
      <c r="B1040" s="209" t="s">
        <v>96</v>
      </c>
      <c r="C1040" s="209" t="s">
        <v>157</v>
      </c>
      <c r="D1040" s="202">
        <v>173</v>
      </c>
      <c r="E1040" s="202">
        <v>0</v>
      </c>
      <c r="F1040" s="202">
        <v>562.28</v>
      </c>
      <c r="G1040" s="202">
        <f t="shared" si="48"/>
        <v>3250.1734104046241</v>
      </c>
      <c r="H1040" s="210" t="str">
        <f t="shared" si="49"/>
        <v>09/10CENTEIOPONTA GROSSA (f)</v>
      </c>
      <c r="I1040" s="210" t="str">
        <f t="shared" si="50"/>
        <v>09/10CENTEIO</v>
      </c>
      <c r="J1040" s="211" t="b">
        <f>FALSE</f>
        <v>0</v>
      </c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</row>
    <row r="1041" spans="1:64" ht="14.65" hidden="1" customHeight="1">
      <c r="A1041" s="209" t="s">
        <v>182</v>
      </c>
      <c r="B1041" s="209" t="s">
        <v>97</v>
      </c>
      <c r="C1041" s="209" t="s">
        <v>134</v>
      </c>
      <c r="D1041" s="202">
        <v>1330</v>
      </c>
      <c r="E1041" s="202">
        <v>0</v>
      </c>
      <c r="F1041" s="202">
        <v>3800.3</v>
      </c>
      <c r="G1041" s="202">
        <f t="shared" si="48"/>
        <v>2857.3684210526317</v>
      </c>
      <c r="H1041" s="210" t="str">
        <f t="shared" si="49"/>
        <v>09/10CEVADACURITIBA (f)</v>
      </c>
      <c r="I1041" s="210" t="str">
        <f t="shared" si="50"/>
        <v>09/10CEVADA</v>
      </c>
      <c r="J1041" s="211" t="b">
        <f>FALSE</f>
        <v>0</v>
      </c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</row>
    <row r="1042" spans="1:64" ht="14.65" hidden="1" customHeight="1">
      <c r="A1042" s="209" t="s">
        <v>182</v>
      </c>
      <c r="B1042" s="209" t="s">
        <v>97</v>
      </c>
      <c r="C1042" s="209" t="s">
        <v>138</v>
      </c>
      <c r="D1042" s="202">
        <v>28280</v>
      </c>
      <c r="E1042" s="202">
        <v>0</v>
      </c>
      <c r="F1042" s="202">
        <v>114615</v>
      </c>
      <c r="G1042" s="202">
        <f t="shared" si="48"/>
        <v>4052.8642149929278</v>
      </c>
      <c r="H1042" s="210" t="str">
        <f t="shared" si="49"/>
        <v>09/10CEVADAGUARAPUAVA (f)</v>
      </c>
      <c r="I1042" s="210" t="str">
        <f t="shared" si="50"/>
        <v>09/10CEVADA</v>
      </c>
      <c r="J1042" s="211" t="b">
        <f>FALSE</f>
        <v>0</v>
      </c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</row>
    <row r="1043" spans="1:64" ht="14.65" hidden="1" customHeight="1">
      <c r="A1043" s="209" t="s">
        <v>182</v>
      </c>
      <c r="B1043" s="209" t="s">
        <v>97</v>
      </c>
      <c r="C1043" s="209" t="s">
        <v>140</v>
      </c>
      <c r="D1043" s="202">
        <v>1050</v>
      </c>
      <c r="E1043" s="202">
        <v>0</v>
      </c>
      <c r="F1043" s="202">
        <v>3457.5</v>
      </c>
      <c r="G1043" s="202">
        <f t="shared" si="48"/>
        <v>3292.8571428571427</v>
      </c>
      <c r="H1043" s="210" t="str">
        <f t="shared" si="49"/>
        <v>09/10CEVADAIRATI (f)</v>
      </c>
      <c r="I1043" s="210" t="str">
        <f t="shared" si="50"/>
        <v>09/10CEVADA</v>
      </c>
      <c r="J1043" s="211" t="b">
        <f>FALSE</f>
        <v>0</v>
      </c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</row>
    <row r="1044" spans="1:64" ht="14.65" hidden="1" customHeight="1">
      <c r="A1044" s="209" t="s">
        <v>182</v>
      </c>
      <c r="B1044" s="209" t="s">
        <v>97</v>
      </c>
      <c r="C1044" s="209" t="s">
        <v>142</v>
      </c>
      <c r="D1044" s="202">
        <v>900</v>
      </c>
      <c r="E1044" s="202">
        <v>0</v>
      </c>
      <c r="F1044" s="202">
        <v>2250</v>
      </c>
      <c r="G1044" s="202">
        <f t="shared" si="48"/>
        <v>2500</v>
      </c>
      <c r="H1044" s="210" t="str">
        <f t="shared" si="49"/>
        <v>09/10CEVADAIVAIPORÃ (c)</v>
      </c>
      <c r="I1044" s="210" t="str">
        <f t="shared" si="50"/>
        <v>09/10CEVADA</v>
      </c>
      <c r="J1044" s="211" t="b">
        <f>FALSE</f>
        <v>0</v>
      </c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</row>
    <row r="1045" spans="1:64" ht="14.65" hidden="1" customHeight="1">
      <c r="A1045" s="209" t="s">
        <v>182</v>
      </c>
      <c r="B1045" s="209" t="s">
        <v>97</v>
      </c>
      <c r="C1045" s="209" t="s">
        <v>155</v>
      </c>
      <c r="D1045" s="202">
        <v>2044</v>
      </c>
      <c r="E1045" s="202">
        <v>0</v>
      </c>
      <c r="F1045" s="202">
        <v>7795</v>
      </c>
      <c r="G1045" s="202">
        <f t="shared" si="48"/>
        <v>3813.6007827788649</v>
      </c>
      <c r="H1045" s="210" t="str">
        <f t="shared" si="49"/>
        <v>09/10CEVADAPATO BRANCO (e)</v>
      </c>
      <c r="I1045" s="210" t="str">
        <f t="shared" si="50"/>
        <v>09/10CEVADA</v>
      </c>
      <c r="J1045" s="211" t="b">
        <f>FALSE</f>
        <v>0</v>
      </c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</row>
    <row r="1046" spans="1:64" ht="14.65" hidden="1" customHeight="1">
      <c r="A1046" s="209" t="s">
        <v>182</v>
      </c>
      <c r="B1046" s="209" t="s">
        <v>97</v>
      </c>
      <c r="C1046" s="209" t="s">
        <v>157</v>
      </c>
      <c r="D1046" s="202">
        <v>13800</v>
      </c>
      <c r="E1046" s="202">
        <v>0</v>
      </c>
      <c r="F1046" s="202">
        <v>51120</v>
      </c>
      <c r="G1046" s="202">
        <f t="shared" si="48"/>
        <v>3704.3478260869565</v>
      </c>
      <c r="H1046" s="210" t="str">
        <f t="shared" si="49"/>
        <v>09/10CEVADAPONTA GROSSA (f)</v>
      </c>
      <c r="I1046" s="210" t="str">
        <f t="shared" si="50"/>
        <v>09/10CEVADA</v>
      </c>
      <c r="J1046" s="211" t="b">
        <f>FALSE</f>
        <v>0</v>
      </c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</row>
    <row r="1047" spans="1:64" ht="14.65" hidden="1" customHeight="1">
      <c r="A1047" s="209" t="s">
        <v>182</v>
      </c>
      <c r="B1047" s="209" t="s">
        <v>97</v>
      </c>
      <c r="C1047" s="209" t="s">
        <v>160</v>
      </c>
      <c r="D1047" s="202">
        <v>350</v>
      </c>
      <c r="E1047" s="202">
        <v>0</v>
      </c>
      <c r="F1047" s="202">
        <v>680</v>
      </c>
      <c r="G1047" s="202">
        <f t="shared" si="48"/>
        <v>1942.8571428571429</v>
      </c>
      <c r="H1047" s="210" t="str">
        <f t="shared" si="49"/>
        <v>09/10CEVADAUNIÃO DA VITÓRIA (f)</v>
      </c>
      <c r="I1047" s="210" t="str">
        <f t="shared" si="50"/>
        <v>09/10CEVADA</v>
      </c>
      <c r="J1047" s="211" t="b">
        <f>FALSE</f>
        <v>0</v>
      </c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</row>
    <row r="1048" spans="1:64" ht="14.65" hidden="1" customHeight="1">
      <c r="A1048" s="209" t="s">
        <v>182</v>
      </c>
      <c r="B1048" s="209" t="s">
        <v>58</v>
      </c>
      <c r="C1048" s="209" t="s">
        <v>126</v>
      </c>
      <c r="D1048" s="202">
        <v>2940</v>
      </c>
      <c r="E1048" s="202">
        <v>0</v>
      </c>
      <c r="F1048" s="202">
        <v>3943</v>
      </c>
      <c r="G1048" s="202">
        <f t="shared" si="48"/>
        <v>1341.156462585034</v>
      </c>
      <c r="H1048" s="210" t="str">
        <f t="shared" si="49"/>
        <v>09/10FEIJÃO (1ª SAFRA)APUCARANA (c)</v>
      </c>
      <c r="I1048" s="210" t="str">
        <f t="shared" si="50"/>
        <v>09/10FEIJÃO (1ª SAFRA)</v>
      </c>
      <c r="J1048" s="211" t="b">
        <f>FALSE</f>
        <v>0</v>
      </c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</row>
    <row r="1049" spans="1:64" ht="14.65" hidden="1" customHeight="1">
      <c r="A1049" s="209" t="s">
        <v>182</v>
      </c>
      <c r="B1049" s="209" t="s">
        <v>58</v>
      </c>
      <c r="C1049" s="209" t="s">
        <v>128</v>
      </c>
      <c r="D1049" s="202">
        <v>3177</v>
      </c>
      <c r="E1049" s="202">
        <v>110</v>
      </c>
      <c r="F1049" s="202">
        <v>3838.6</v>
      </c>
      <c r="G1049" s="202">
        <f t="shared" si="48"/>
        <v>1251.5813498532768</v>
      </c>
      <c r="H1049" s="210" t="str">
        <f t="shared" si="49"/>
        <v>09/10FEIJÃO (1ª SAFRA)CAMPO MOURÃO (a)</v>
      </c>
      <c r="I1049" s="210" t="str">
        <f t="shared" si="50"/>
        <v>09/10FEIJÃO (1ª SAFRA)</v>
      </c>
      <c r="J1049" s="211" t="b">
        <f>FALSE</f>
        <v>0</v>
      </c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</row>
    <row r="1050" spans="1:64" ht="14.65" hidden="1" customHeight="1">
      <c r="A1050" s="209" t="s">
        <v>182</v>
      </c>
      <c r="B1050" s="209" t="s">
        <v>58</v>
      </c>
      <c r="C1050" s="209" t="s">
        <v>130</v>
      </c>
      <c r="D1050" s="202">
        <v>12260</v>
      </c>
      <c r="E1050" s="202">
        <v>468</v>
      </c>
      <c r="F1050" s="202">
        <v>15528.66</v>
      </c>
      <c r="G1050" s="202">
        <f t="shared" si="48"/>
        <v>1316.8809362279512</v>
      </c>
      <c r="H1050" s="210" t="str">
        <f t="shared" si="49"/>
        <v>09/10FEIJÃO (1ª SAFRA)CASCAVEL (d)</v>
      </c>
      <c r="I1050" s="210" t="str">
        <f t="shared" si="50"/>
        <v>09/10FEIJÃO (1ª SAFRA)</v>
      </c>
      <c r="J1050" s="211" t="b">
        <f>FALSE</f>
        <v>0</v>
      </c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</row>
    <row r="1051" spans="1:64" ht="14.65" hidden="1" customHeight="1">
      <c r="A1051" s="209" t="s">
        <v>182</v>
      </c>
      <c r="B1051" s="209" t="s">
        <v>58</v>
      </c>
      <c r="C1051" s="209" t="s">
        <v>132</v>
      </c>
      <c r="D1051" s="202">
        <v>1500</v>
      </c>
      <c r="E1051" s="202">
        <v>0</v>
      </c>
      <c r="F1051" s="202">
        <v>1162.98</v>
      </c>
      <c r="G1051" s="202">
        <f t="shared" si="48"/>
        <v>775.32</v>
      </c>
      <c r="H1051" s="210" t="str">
        <f t="shared" si="49"/>
        <v>09/10FEIJÃO (1ª SAFRA)CORNÉLIO PROCÓPIO (c)</v>
      </c>
      <c r="I1051" s="210" t="str">
        <f t="shared" si="50"/>
        <v>09/10FEIJÃO (1ª SAFRA)</v>
      </c>
      <c r="J1051" s="211" t="b">
        <f>FALSE</f>
        <v>0</v>
      </c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</row>
    <row r="1052" spans="1:64" ht="14.65" hidden="1" customHeight="1">
      <c r="A1052" s="209" t="s">
        <v>182</v>
      </c>
      <c r="B1052" s="209" t="s">
        <v>58</v>
      </c>
      <c r="C1052" s="209" t="s">
        <v>134</v>
      </c>
      <c r="D1052" s="202">
        <v>46820</v>
      </c>
      <c r="E1052" s="202">
        <v>0</v>
      </c>
      <c r="F1052" s="202">
        <v>81730.880000000005</v>
      </c>
      <c r="G1052" s="202">
        <f t="shared" si="48"/>
        <v>1745.6403246475866</v>
      </c>
      <c r="H1052" s="210" t="str">
        <f t="shared" si="49"/>
        <v>09/10FEIJÃO (1ª SAFRA)CURITIBA (f)</v>
      </c>
      <c r="I1052" s="210" t="str">
        <f t="shared" si="50"/>
        <v>09/10FEIJÃO (1ª SAFRA)</v>
      </c>
      <c r="J1052" s="211" t="b">
        <f>FALSE</f>
        <v>0</v>
      </c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</row>
    <row r="1053" spans="1:64" ht="14.65" hidden="1" customHeight="1">
      <c r="A1053" s="209" t="s">
        <v>182</v>
      </c>
      <c r="B1053" s="209" t="s">
        <v>58</v>
      </c>
      <c r="C1053" s="209" t="s">
        <v>136</v>
      </c>
      <c r="D1053" s="202">
        <v>6180</v>
      </c>
      <c r="E1053" s="202">
        <v>200</v>
      </c>
      <c r="F1053" s="202">
        <v>7449</v>
      </c>
      <c r="G1053" s="202">
        <f t="shared" si="48"/>
        <v>1245.6521739130435</v>
      </c>
      <c r="H1053" s="210" t="str">
        <f t="shared" si="49"/>
        <v>09/10FEIJÃO (1ª SAFRA)FRANCISCO BELTRÃO (e)</v>
      </c>
      <c r="I1053" s="210" t="str">
        <f t="shared" si="50"/>
        <v>09/10FEIJÃO (1ª SAFRA)</v>
      </c>
      <c r="J1053" s="211" t="b">
        <f>FALSE</f>
        <v>0</v>
      </c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</row>
    <row r="1054" spans="1:64" ht="14.65" hidden="1" customHeight="1">
      <c r="A1054" s="209" t="s">
        <v>182</v>
      </c>
      <c r="B1054" s="209" t="s">
        <v>58</v>
      </c>
      <c r="C1054" s="209" t="s">
        <v>138</v>
      </c>
      <c r="D1054" s="202">
        <v>38400</v>
      </c>
      <c r="E1054" s="202">
        <v>3450</v>
      </c>
      <c r="F1054" s="202">
        <v>36535</v>
      </c>
      <c r="G1054" s="202">
        <f t="shared" si="48"/>
        <v>1045.3505007153076</v>
      </c>
      <c r="H1054" s="210" t="str">
        <f t="shared" si="49"/>
        <v>09/10FEIJÃO (1ª SAFRA)GUARAPUAVA (f)</v>
      </c>
      <c r="I1054" s="210" t="str">
        <f t="shared" si="50"/>
        <v>09/10FEIJÃO (1ª SAFRA)</v>
      </c>
      <c r="J1054" s="211" t="b">
        <f>FALSE</f>
        <v>0</v>
      </c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</row>
    <row r="1055" spans="1:64" ht="14.65" hidden="1" customHeight="1">
      <c r="A1055" s="209" t="s">
        <v>182</v>
      </c>
      <c r="B1055" s="209" t="s">
        <v>58</v>
      </c>
      <c r="C1055" s="209" t="s">
        <v>140</v>
      </c>
      <c r="D1055" s="202">
        <v>48900</v>
      </c>
      <c r="E1055" s="202">
        <v>0</v>
      </c>
      <c r="F1055" s="202">
        <v>71935</v>
      </c>
      <c r="G1055" s="202">
        <f t="shared" si="48"/>
        <v>1471.0633946830264</v>
      </c>
      <c r="H1055" s="210" t="str">
        <f t="shared" si="49"/>
        <v>09/10FEIJÃO (1ª SAFRA)IRATI (f)</v>
      </c>
      <c r="I1055" s="210" t="str">
        <f t="shared" si="50"/>
        <v>09/10FEIJÃO (1ª SAFRA)</v>
      </c>
      <c r="J1055" s="211" t="b">
        <f>FALSE</f>
        <v>0</v>
      </c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</row>
    <row r="1056" spans="1:64" ht="14.65" hidden="1" customHeight="1">
      <c r="A1056" s="209" t="s">
        <v>182</v>
      </c>
      <c r="B1056" s="209" t="s">
        <v>58</v>
      </c>
      <c r="C1056" s="209" t="s">
        <v>142</v>
      </c>
      <c r="D1056" s="202">
        <v>25870</v>
      </c>
      <c r="E1056" s="202">
        <v>0</v>
      </c>
      <c r="F1056" s="202">
        <v>38404.5</v>
      </c>
      <c r="G1056" s="202">
        <f t="shared" si="48"/>
        <v>1484.5187475840742</v>
      </c>
      <c r="H1056" s="210" t="str">
        <f t="shared" si="49"/>
        <v>09/10FEIJÃO (1ª SAFRA)IVAIPORÃ (c)</v>
      </c>
      <c r="I1056" s="210" t="str">
        <f t="shared" si="50"/>
        <v>09/10FEIJÃO (1ª SAFRA)</v>
      </c>
      <c r="J1056" s="211" t="b">
        <f>FALSE</f>
        <v>0</v>
      </c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</row>
    <row r="1057" spans="1:64" ht="14.65" hidden="1" customHeight="1">
      <c r="A1057" s="209" t="s">
        <v>182</v>
      </c>
      <c r="B1057" s="209" t="s">
        <v>58</v>
      </c>
      <c r="C1057" s="209" t="s">
        <v>144</v>
      </c>
      <c r="D1057" s="202">
        <v>25150</v>
      </c>
      <c r="E1057" s="202">
        <v>0</v>
      </c>
      <c r="F1057" s="202">
        <v>35366.5</v>
      </c>
      <c r="G1057" s="202">
        <f t="shared" si="48"/>
        <v>1406.2226640159045</v>
      </c>
      <c r="H1057" s="210" t="str">
        <f t="shared" si="49"/>
        <v>09/10FEIJÃO (1ª SAFRA)JACAREZINHO (c)</v>
      </c>
      <c r="I1057" s="210" t="str">
        <f t="shared" si="50"/>
        <v>09/10FEIJÃO (1ª SAFRA)</v>
      </c>
      <c r="J1057" s="211" t="b">
        <f>FALSE</f>
        <v>0</v>
      </c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</row>
    <row r="1058" spans="1:64" ht="14.65" hidden="1" customHeight="1">
      <c r="A1058" s="209" t="s">
        <v>182</v>
      </c>
      <c r="B1058" s="209" t="s">
        <v>58</v>
      </c>
      <c r="C1058" s="209" t="s">
        <v>146</v>
      </c>
      <c r="D1058" s="202">
        <v>6568</v>
      </c>
      <c r="E1058" s="202">
        <v>18</v>
      </c>
      <c r="F1058" s="202">
        <v>8947</v>
      </c>
      <c r="G1058" s="202">
        <f t="shared" si="48"/>
        <v>1365.9541984732823</v>
      </c>
      <c r="H1058" s="210" t="str">
        <f t="shared" si="49"/>
        <v>09/10FEIJÃO (1ª SAFRA)LARANJEIRAS DO SUL (f)</v>
      </c>
      <c r="I1058" s="210" t="str">
        <f t="shared" si="50"/>
        <v>09/10FEIJÃO (1ª SAFRA)</v>
      </c>
      <c r="J1058" s="211" t="b">
        <f>FALSE</f>
        <v>0</v>
      </c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</row>
    <row r="1059" spans="1:64" ht="14.65" hidden="1" customHeight="1">
      <c r="A1059" s="209" t="s">
        <v>182</v>
      </c>
      <c r="B1059" s="209" t="s">
        <v>58</v>
      </c>
      <c r="C1059" s="209" t="s">
        <v>148</v>
      </c>
      <c r="D1059" s="202">
        <v>1031</v>
      </c>
      <c r="E1059" s="202">
        <v>0</v>
      </c>
      <c r="F1059" s="202">
        <v>1050.0999999999999</v>
      </c>
      <c r="G1059" s="202">
        <f t="shared" si="48"/>
        <v>1018.525703200776</v>
      </c>
      <c r="H1059" s="210" t="str">
        <f t="shared" si="49"/>
        <v>09/10FEIJÃO (1ª SAFRA)LONDRINA (c)</v>
      </c>
      <c r="I1059" s="210" t="str">
        <f t="shared" si="50"/>
        <v>09/10FEIJÃO (1ª SAFRA)</v>
      </c>
      <c r="J1059" s="211" t="b">
        <f>FALSE</f>
        <v>0</v>
      </c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</row>
    <row r="1060" spans="1:64" ht="14.65" hidden="1" customHeight="1">
      <c r="A1060" s="209" t="s">
        <v>182</v>
      </c>
      <c r="B1060" s="209" t="s">
        <v>58</v>
      </c>
      <c r="C1060" s="209" t="s">
        <v>150</v>
      </c>
      <c r="D1060" s="202">
        <v>104</v>
      </c>
      <c r="E1060" s="202">
        <v>0</v>
      </c>
      <c r="F1060" s="202">
        <v>112.88</v>
      </c>
      <c r="G1060" s="202">
        <f t="shared" si="48"/>
        <v>1085.3846153846155</v>
      </c>
      <c r="H1060" s="210" t="str">
        <f t="shared" si="49"/>
        <v>09/10FEIJÃO (1ª SAFRA)MARINGÁ (c)</v>
      </c>
      <c r="I1060" s="210" t="str">
        <f t="shared" si="50"/>
        <v>09/10FEIJÃO (1ª SAFRA)</v>
      </c>
      <c r="J1060" s="211" t="b">
        <f>FALSE</f>
        <v>0</v>
      </c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</row>
    <row r="1061" spans="1:64" ht="14.65" hidden="1" customHeight="1">
      <c r="A1061" s="209" t="s">
        <v>182</v>
      </c>
      <c r="B1061" s="209" t="s">
        <v>58</v>
      </c>
      <c r="C1061" s="209" t="s">
        <v>152</v>
      </c>
      <c r="D1061" s="202">
        <v>120</v>
      </c>
      <c r="E1061" s="202">
        <v>0</v>
      </c>
      <c r="F1061" s="202">
        <v>90.02</v>
      </c>
      <c r="G1061" s="202">
        <f t="shared" si="48"/>
        <v>750.16666666666663</v>
      </c>
      <c r="H1061" s="210" t="str">
        <f t="shared" si="49"/>
        <v>09/10FEIJÃO (1ª SAFRA)PARANAGUÁ (f)</v>
      </c>
      <c r="I1061" s="210" t="str">
        <f t="shared" si="50"/>
        <v>09/10FEIJÃO (1ª SAFRA)</v>
      </c>
      <c r="J1061" s="211" t="b">
        <f>FALSE</f>
        <v>0</v>
      </c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</row>
    <row r="1062" spans="1:64" ht="14.65" hidden="1" customHeight="1">
      <c r="A1062" s="209" t="s">
        <v>182</v>
      </c>
      <c r="B1062" s="209" t="s">
        <v>58</v>
      </c>
      <c r="C1062" s="209" t="s">
        <v>154</v>
      </c>
      <c r="D1062" s="202">
        <v>254</v>
      </c>
      <c r="E1062" s="202">
        <v>0</v>
      </c>
      <c r="F1062" s="202">
        <v>152.46</v>
      </c>
      <c r="G1062" s="202">
        <f t="shared" si="48"/>
        <v>600.236220472441</v>
      </c>
      <c r="H1062" s="210" t="str">
        <f t="shared" si="49"/>
        <v>09/10FEIJÃO (1ª SAFRA)PARANAVAÍ (b)</v>
      </c>
      <c r="I1062" s="210" t="str">
        <f t="shared" si="50"/>
        <v>09/10FEIJÃO (1ª SAFRA)</v>
      </c>
      <c r="J1062" s="211" t="b">
        <f>FALSE</f>
        <v>0</v>
      </c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</row>
    <row r="1063" spans="1:64" ht="14.65" hidden="1" customHeight="1">
      <c r="A1063" s="209" t="s">
        <v>182</v>
      </c>
      <c r="B1063" s="209" t="s">
        <v>58</v>
      </c>
      <c r="C1063" s="209" t="s">
        <v>155</v>
      </c>
      <c r="D1063" s="202">
        <v>11305</v>
      </c>
      <c r="E1063" s="202">
        <v>0</v>
      </c>
      <c r="F1063" s="202">
        <v>20073.75</v>
      </c>
      <c r="G1063" s="202">
        <f t="shared" si="48"/>
        <v>1775.6523662096417</v>
      </c>
      <c r="H1063" s="210" t="str">
        <f t="shared" si="49"/>
        <v>09/10FEIJÃO (1ª SAFRA)PATO BRANCO (e)</v>
      </c>
      <c r="I1063" s="210" t="str">
        <f t="shared" si="50"/>
        <v>09/10FEIJÃO (1ª SAFRA)</v>
      </c>
      <c r="J1063" s="211" t="b">
        <f>FALSE</f>
        <v>0</v>
      </c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</row>
    <row r="1064" spans="1:64" ht="14.65" hidden="1" customHeight="1">
      <c r="A1064" s="209" t="s">
        <v>182</v>
      </c>
      <c r="B1064" s="209" t="s">
        <v>58</v>
      </c>
      <c r="C1064" s="209" t="s">
        <v>157</v>
      </c>
      <c r="D1064" s="202">
        <v>56070</v>
      </c>
      <c r="E1064" s="202">
        <v>0</v>
      </c>
      <c r="F1064" s="202">
        <v>113576</v>
      </c>
      <c r="G1064" s="202">
        <f t="shared" si="48"/>
        <v>2025.6108435883716</v>
      </c>
      <c r="H1064" s="210" t="str">
        <f t="shared" si="49"/>
        <v>09/10FEIJÃO (1ª SAFRA)PONTA GROSSA (f)</v>
      </c>
      <c r="I1064" s="210" t="str">
        <f t="shared" si="50"/>
        <v>09/10FEIJÃO (1ª SAFRA)</v>
      </c>
      <c r="J1064" s="211" t="b">
        <f>FALSE</f>
        <v>0</v>
      </c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</row>
    <row r="1065" spans="1:64" ht="14.65" hidden="1" customHeight="1">
      <c r="A1065" s="209" t="s">
        <v>182</v>
      </c>
      <c r="B1065" s="209" t="s">
        <v>58</v>
      </c>
      <c r="C1065" s="209" t="s">
        <v>158</v>
      </c>
      <c r="D1065" s="202">
        <v>1519</v>
      </c>
      <c r="E1065" s="202">
        <v>0</v>
      </c>
      <c r="F1065" s="202">
        <v>1876.45</v>
      </c>
      <c r="G1065" s="202">
        <f t="shared" si="48"/>
        <v>1235.3192890059249</v>
      </c>
      <c r="H1065" s="210" t="str">
        <f t="shared" si="49"/>
        <v>09/10FEIJÃO (1ª SAFRA)TOLEDO (d)</v>
      </c>
      <c r="I1065" s="210" t="str">
        <f t="shared" si="50"/>
        <v>09/10FEIJÃO (1ª SAFRA)</v>
      </c>
      <c r="J1065" s="211" t="b">
        <f>FALSE</f>
        <v>0</v>
      </c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</row>
    <row r="1066" spans="1:64" ht="14.65" hidden="1" customHeight="1">
      <c r="A1066" s="209" t="s">
        <v>182</v>
      </c>
      <c r="B1066" s="209" t="s">
        <v>58</v>
      </c>
      <c r="C1066" s="209" t="s">
        <v>159</v>
      </c>
      <c r="D1066" s="202">
        <v>893</v>
      </c>
      <c r="E1066" s="202">
        <v>0</v>
      </c>
      <c r="F1066" s="202">
        <v>610.5</v>
      </c>
      <c r="G1066" s="202">
        <f t="shared" si="48"/>
        <v>683.65061590145581</v>
      </c>
      <c r="H1066" s="210" t="str">
        <f t="shared" si="49"/>
        <v>09/10FEIJÃO (1ª SAFRA)UMUARAMA (b)</v>
      </c>
      <c r="I1066" s="210" t="str">
        <f t="shared" si="50"/>
        <v>09/10FEIJÃO (1ª SAFRA)</v>
      </c>
      <c r="J1066" s="211" t="b">
        <f>FALSE</f>
        <v>0</v>
      </c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</row>
    <row r="1067" spans="1:64" ht="14.65" hidden="1" customHeight="1">
      <c r="A1067" s="209" t="s">
        <v>182</v>
      </c>
      <c r="B1067" s="209" t="s">
        <v>58</v>
      </c>
      <c r="C1067" s="209" t="s">
        <v>160</v>
      </c>
      <c r="D1067" s="202">
        <v>32000</v>
      </c>
      <c r="E1067" s="202">
        <v>0</v>
      </c>
      <c r="F1067" s="202">
        <v>45175</v>
      </c>
      <c r="G1067" s="202">
        <f t="shared" si="48"/>
        <v>1411.71875</v>
      </c>
      <c r="H1067" s="210" t="str">
        <f t="shared" si="49"/>
        <v>09/10FEIJÃO (1ª SAFRA)UNIÃO DA VITÓRIA (f)</v>
      </c>
      <c r="I1067" s="210" t="str">
        <f t="shared" si="50"/>
        <v>09/10FEIJÃO (1ª SAFRA)</v>
      </c>
      <c r="J1067" s="211" t="b">
        <f>FALSE</f>
        <v>0</v>
      </c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</row>
    <row r="1068" spans="1:64" ht="14.65" hidden="1" customHeight="1">
      <c r="A1068" s="209" t="s">
        <v>182</v>
      </c>
      <c r="B1068" s="209" t="s">
        <v>98</v>
      </c>
      <c r="C1068" s="209" t="s">
        <v>126</v>
      </c>
      <c r="D1068" s="202">
        <v>1030</v>
      </c>
      <c r="E1068" s="202">
        <v>0</v>
      </c>
      <c r="F1068" s="202">
        <v>1135</v>
      </c>
      <c r="G1068" s="202">
        <f t="shared" si="48"/>
        <v>1101.9417475728155</v>
      </c>
      <c r="H1068" s="210" t="str">
        <f t="shared" si="49"/>
        <v>09/10FEIJÃO (2ª SAFRA)APUCARANA (c)</v>
      </c>
      <c r="I1068" s="210" t="str">
        <f t="shared" si="50"/>
        <v>09/10FEIJÃO (2ª SAFRA)</v>
      </c>
      <c r="J1068" s="211" t="b">
        <f>FALSE</f>
        <v>0</v>
      </c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</row>
    <row r="1069" spans="1:64" ht="14.65" hidden="1" customHeight="1">
      <c r="A1069" s="209" t="s">
        <v>182</v>
      </c>
      <c r="B1069" s="209" t="s">
        <v>98</v>
      </c>
      <c r="C1069" s="209" t="s">
        <v>128</v>
      </c>
      <c r="D1069" s="202">
        <v>5660</v>
      </c>
      <c r="E1069" s="202">
        <v>0</v>
      </c>
      <c r="F1069" s="202">
        <v>8310.85</v>
      </c>
      <c r="G1069" s="202">
        <f t="shared" si="48"/>
        <v>1468.3480565371026</v>
      </c>
      <c r="H1069" s="210" t="str">
        <f t="shared" si="49"/>
        <v>09/10FEIJÃO (2ª SAFRA)CAMPO MOURÃO (a)</v>
      </c>
      <c r="I1069" s="210" t="str">
        <f t="shared" si="50"/>
        <v>09/10FEIJÃO (2ª SAFRA)</v>
      </c>
      <c r="J1069" s="211" t="b">
        <f>FALSE</f>
        <v>0</v>
      </c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</row>
    <row r="1070" spans="1:64" ht="14.65" hidden="1" customHeight="1">
      <c r="A1070" s="209" t="s">
        <v>182</v>
      </c>
      <c r="B1070" s="209" t="s">
        <v>98</v>
      </c>
      <c r="C1070" s="209" t="s">
        <v>130</v>
      </c>
      <c r="D1070" s="202">
        <v>10894</v>
      </c>
      <c r="E1070" s="202">
        <v>0</v>
      </c>
      <c r="F1070" s="202">
        <v>18443.16</v>
      </c>
      <c r="G1070" s="202">
        <f t="shared" si="48"/>
        <v>1692.96493482651</v>
      </c>
      <c r="H1070" s="210" t="str">
        <f t="shared" si="49"/>
        <v>09/10FEIJÃO (2ª SAFRA)CASCAVEL (d)</v>
      </c>
      <c r="I1070" s="210" t="str">
        <f t="shared" si="50"/>
        <v>09/10FEIJÃO (2ª SAFRA)</v>
      </c>
      <c r="J1070" s="211" t="b">
        <f>FALSE</f>
        <v>0</v>
      </c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</row>
    <row r="1071" spans="1:64" ht="14.65" hidden="1" customHeight="1">
      <c r="A1071" s="209" t="s">
        <v>182</v>
      </c>
      <c r="B1071" s="209" t="s">
        <v>98</v>
      </c>
      <c r="C1071" s="209" t="s">
        <v>132</v>
      </c>
      <c r="D1071" s="202">
        <v>280</v>
      </c>
      <c r="E1071" s="202">
        <v>0</v>
      </c>
      <c r="F1071" s="202">
        <v>143.9</v>
      </c>
      <c r="G1071" s="202">
        <f t="shared" si="48"/>
        <v>513.92857142857144</v>
      </c>
      <c r="H1071" s="210" t="str">
        <f t="shared" si="49"/>
        <v>09/10FEIJÃO (2ª SAFRA)CORNÉLIO PROCÓPIO (c)</v>
      </c>
      <c r="I1071" s="210" t="str">
        <f t="shared" si="50"/>
        <v>09/10FEIJÃO (2ª SAFRA)</v>
      </c>
      <c r="J1071" s="211" t="b">
        <f>FALSE</f>
        <v>0</v>
      </c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</row>
    <row r="1072" spans="1:64" ht="14.65" hidden="1" customHeight="1">
      <c r="A1072" s="209" t="s">
        <v>182</v>
      </c>
      <c r="B1072" s="209" t="s">
        <v>98</v>
      </c>
      <c r="C1072" s="209" t="s">
        <v>134</v>
      </c>
      <c r="D1072" s="202">
        <v>16075</v>
      </c>
      <c r="E1072" s="202">
        <v>0</v>
      </c>
      <c r="F1072" s="202">
        <v>25077.27</v>
      </c>
      <c r="G1072" s="202">
        <f t="shared" si="48"/>
        <v>1560.0167962674961</v>
      </c>
      <c r="H1072" s="210" t="str">
        <f t="shared" si="49"/>
        <v>09/10FEIJÃO (2ª SAFRA)CURITIBA (f)</v>
      </c>
      <c r="I1072" s="210" t="str">
        <f t="shared" si="50"/>
        <v>09/10FEIJÃO (2ª SAFRA)</v>
      </c>
      <c r="J1072" s="211" t="b">
        <f>FALSE</f>
        <v>0</v>
      </c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</row>
    <row r="1073" spans="1:64" ht="14.65" hidden="1" customHeight="1">
      <c r="A1073" s="209" t="s">
        <v>182</v>
      </c>
      <c r="B1073" s="209" t="s">
        <v>98</v>
      </c>
      <c r="C1073" s="209" t="s">
        <v>136</v>
      </c>
      <c r="D1073" s="202">
        <v>11950</v>
      </c>
      <c r="E1073" s="202">
        <v>0</v>
      </c>
      <c r="F1073" s="202">
        <v>21285</v>
      </c>
      <c r="G1073" s="202">
        <f t="shared" si="48"/>
        <v>1781.1715481171548</v>
      </c>
      <c r="H1073" s="210" t="str">
        <f t="shared" si="49"/>
        <v>09/10FEIJÃO (2ª SAFRA)FRANCISCO BELTRÃO (e)</v>
      </c>
      <c r="I1073" s="210" t="str">
        <f t="shared" si="50"/>
        <v>09/10FEIJÃO (2ª SAFRA)</v>
      </c>
      <c r="J1073" s="211" t="b">
        <f>FALSE</f>
        <v>0</v>
      </c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</row>
    <row r="1074" spans="1:64" ht="14.65" hidden="1" customHeight="1">
      <c r="A1074" s="209" t="s">
        <v>182</v>
      </c>
      <c r="B1074" s="209" t="s">
        <v>98</v>
      </c>
      <c r="C1074" s="209" t="s">
        <v>138</v>
      </c>
      <c r="D1074" s="202">
        <v>22930</v>
      </c>
      <c r="E1074" s="202">
        <v>300</v>
      </c>
      <c r="F1074" s="202">
        <v>22420</v>
      </c>
      <c r="G1074" s="202">
        <f t="shared" si="48"/>
        <v>990.72028281042867</v>
      </c>
      <c r="H1074" s="210" t="str">
        <f t="shared" si="49"/>
        <v>09/10FEIJÃO (2ª SAFRA)GUARAPUAVA (f)</v>
      </c>
      <c r="I1074" s="210" t="str">
        <f t="shared" si="50"/>
        <v>09/10FEIJÃO (2ª SAFRA)</v>
      </c>
      <c r="J1074" s="211" t="b">
        <f>FALSE</f>
        <v>0</v>
      </c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</row>
    <row r="1075" spans="1:64" ht="14.65" hidden="1" customHeight="1">
      <c r="A1075" s="209" t="s">
        <v>182</v>
      </c>
      <c r="B1075" s="209" t="s">
        <v>98</v>
      </c>
      <c r="C1075" s="209" t="s">
        <v>140</v>
      </c>
      <c r="D1075" s="202">
        <v>15460</v>
      </c>
      <c r="E1075" s="202">
        <v>0</v>
      </c>
      <c r="F1075" s="202">
        <v>22633</v>
      </c>
      <c r="G1075" s="202">
        <f t="shared" si="48"/>
        <v>1463.9715394566624</v>
      </c>
      <c r="H1075" s="210" t="str">
        <f t="shared" si="49"/>
        <v>09/10FEIJÃO (2ª SAFRA)IRATI (f)</v>
      </c>
      <c r="I1075" s="210" t="str">
        <f t="shared" si="50"/>
        <v>09/10FEIJÃO (2ª SAFRA)</v>
      </c>
      <c r="J1075" s="211" t="b">
        <f>FALSE</f>
        <v>0</v>
      </c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</row>
    <row r="1076" spans="1:64" ht="14.65" hidden="1" customHeight="1">
      <c r="A1076" s="209" t="s">
        <v>182</v>
      </c>
      <c r="B1076" s="209" t="s">
        <v>98</v>
      </c>
      <c r="C1076" s="209" t="s">
        <v>142</v>
      </c>
      <c r="D1076" s="202">
        <v>8843</v>
      </c>
      <c r="E1076" s="202">
        <v>0</v>
      </c>
      <c r="F1076" s="202">
        <v>12147</v>
      </c>
      <c r="G1076" s="202">
        <f t="shared" si="48"/>
        <v>1373.6288589845076</v>
      </c>
      <c r="H1076" s="210" t="str">
        <f t="shared" si="49"/>
        <v>09/10FEIJÃO (2ª SAFRA)IVAIPORÃ (c)</v>
      </c>
      <c r="I1076" s="210" t="str">
        <f t="shared" si="50"/>
        <v>09/10FEIJÃO (2ª SAFRA)</v>
      </c>
      <c r="J1076" s="211" t="b">
        <f>FALSE</f>
        <v>0</v>
      </c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</row>
    <row r="1077" spans="1:64" ht="14.65" hidden="1" customHeight="1">
      <c r="A1077" s="209" t="s">
        <v>182</v>
      </c>
      <c r="B1077" s="209" t="s">
        <v>98</v>
      </c>
      <c r="C1077" s="209" t="s">
        <v>144</v>
      </c>
      <c r="D1077" s="202">
        <v>7680</v>
      </c>
      <c r="E1077" s="202">
        <v>0</v>
      </c>
      <c r="F1077" s="202">
        <v>10822</v>
      </c>
      <c r="G1077" s="202">
        <f t="shared" si="48"/>
        <v>1409.1145833333335</v>
      </c>
      <c r="H1077" s="210" t="str">
        <f t="shared" si="49"/>
        <v>09/10FEIJÃO (2ª SAFRA)JACAREZINHO (c)</v>
      </c>
      <c r="I1077" s="210" t="str">
        <f t="shared" si="50"/>
        <v>09/10FEIJÃO (2ª SAFRA)</v>
      </c>
      <c r="J1077" s="211" t="b">
        <f>FALSE</f>
        <v>0</v>
      </c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</row>
    <row r="1078" spans="1:64" ht="14.65" hidden="1" customHeight="1">
      <c r="A1078" s="209" t="s">
        <v>182</v>
      </c>
      <c r="B1078" s="209" t="s">
        <v>98</v>
      </c>
      <c r="C1078" s="209" t="s">
        <v>146</v>
      </c>
      <c r="D1078" s="202">
        <v>7450</v>
      </c>
      <c r="E1078" s="202">
        <v>0</v>
      </c>
      <c r="F1078" s="202">
        <v>10427.4</v>
      </c>
      <c r="G1078" s="202">
        <f t="shared" si="48"/>
        <v>1399.6510067114093</v>
      </c>
      <c r="H1078" s="210" t="str">
        <f t="shared" si="49"/>
        <v>09/10FEIJÃO (2ª SAFRA)LARANJEIRAS DO SUL (f)</v>
      </c>
      <c r="I1078" s="210" t="str">
        <f t="shared" si="50"/>
        <v>09/10FEIJÃO (2ª SAFRA)</v>
      </c>
      <c r="J1078" s="211" t="b">
        <f>FALSE</f>
        <v>0</v>
      </c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</row>
    <row r="1079" spans="1:64" ht="14.65" hidden="1" customHeight="1">
      <c r="A1079" s="209" t="s">
        <v>182</v>
      </c>
      <c r="B1079" s="209" t="s">
        <v>98</v>
      </c>
      <c r="C1079" s="209" t="s">
        <v>152</v>
      </c>
      <c r="D1079" s="202">
        <v>110</v>
      </c>
      <c r="E1079" s="202">
        <v>0</v>
      </c>
      <c r="F1079" s="202">
        <v>75.08</v>
      </c>
      <c r="G1079" s="202">
        <f t="shared" si="48"/>
        <v>682.54545454545462</v>
      </c>
      <c r="H1079" s="210" t="str">
        <f t="shared" si="49"/>
        <v>09/10FEIJÃO (2ª SAFRA)PARANAGUÁ (f)</v>
      </c>
      <c r="I1079" s="210" t="str">
        <f t="shared" si="50"/>
        <v>09/10FEIJÃO (2ª SAFRA)</v>
      </c>
      <c r="J1079" s="211" t="b">
        <f>FALSE</f>
        <v>0</v>
      </c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</row>
    <row r="1080" spans="1:64" ht="14.65" hidden="1" customHeight="1">
      <c r="A1080" s="209" t="s">
        <v>182</v>
      </c>
      <c r="B1080" s="209" t="s">
        <v>98</v>
      </c>
      <c r="C1080" s="209" t="s">
        <v>155</v>
      </c>
      <c r="D1080" s="202">
        <v>29480</v>
      </c>
      <c r="E1080" s="202">
        <v>0</v>
      </c>
      <c r="F1080" s="202">
        <v>53745</v>
      </c>
      <c r="G1080" s="202">
        <f t="shared" si="48"/>
        <v>1823.100407055631</v>
      </c>
      <c r="H1080" s="210" t="str">
        <f t="shared" si="49"/>
        <v>09/10FEIJÃO (2ª SAFRA)PATO BRANCO (e)</v>
      </c>
      <c r="I1080" s="210" t="str">
        <f t="shared" si="50"/>
        <v>09/10FEIJÃO (2ª SAFRA)</v>
      </c>
      <c r="J1080" s="211" t="b">
        <f>FALSE</f>
        <v>0</v>
      </c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</row>
    <row r="1081" spans="1:64" ht="14.65" hidden="1" customHeight="1">
      <c r="A1081" s="209" t="s">
        <v>182</v>
      </c>
      <c r="B1081" s="209" t="s">
        <v>98</v>
      </c>
      <c r="C1081" s="209" t="s">
        <v>157</v>
      </c>
      <c r="D1081" s="202">
        <v>47100</v>
      </c>
      <c r="E1081" s="202">
        <v>0</v>
      </c>
      <c r="F1081" s="202">
        <v>98620</v>
      </c>
      <c r="G1081" s="202">
        <f t="shared" si="48"/>
        <v>2093.8428874734609</v>
      </c>
      <c r="H1081" s="210" t="str">
        <f t="shared" si="49"/>
        <v>09/10FEIJÃO (2ª SAFRA)PONTA GROSSA (f)</v>
      </c>
      <c r="I1081" s="210" t="str">
        <f t="shared" si="50"/>
        <v>09/10FEIJÃO (2ª SAFRA)</v>
      </c>
      <c r="J1081" s="211" t="b">
        <f>FALSE</f>
        <v>0</v>
      </c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</row>
    <row r="1082" spans="1:64" ht="14.65" hidden="1" customHeight="1">
      <c r="A1082" s="209" t="s">
        <v>182</v>
      </c>
      <c r="B1082" s="209" t="s">
        <v>98</v>
      </c>
      <c r="C1082" s="209" t="s">
        <v>158</v>
      </c>
      <c r="D1082" s="202">
        <v>3670</v>
      </c>
      <c r="E1082" s="202">
        <v>20</v>
      </c>
      <c r="F1082" s="202">
        <v>5460.55</v>
      </c>
      <c r="G1082" s="202">
        <f t="shared" si="48"/>
        <v>1496.0410958904108</v>
      </c>
      <c r="H1082" s="210" t="str">
        <f t="shared" si="49"/>
        <v>09/10FEIJÃO (2ª SAFRA)TOLEDO (d)</v>
      </c>
      <c r="I1082" s="210" t="str">
        <f t="shared" si="50"/>
        <v>09/10FEIJÃO (2ª SAFRA)</v>
      </c>
      <c r="J1082" s="211" t="b">
        <f>FALSE</f>
        <v>0</v>
      </c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</row>
    <row r="1083" spans="1:64" ht="14.65" hidden="1" customHeight="1">
      <c r="A1083" s="209" t="s">
        <v>182</v>
      </c>
      <c r="B1083" s="209" t="s">
        <v>98</v>
      </c>
      <c r="C1083" s="209" t="s">
        <v>160</v>
      </c>
      <c r="D1083" s="202">
        <v>9000</v>
      </c>
      <c r="E1083" s="202">
        <v>0</v>
      </c>
      <c r="F1083" s="202">
        <v>9000.5</v>
      </c>
      <c r="G1083" s="202">
        <f t="shared" si="48"/>
        <v>1000.0555555555554</v>
      </c>
      <c r="H1083" s="210" t="str">
        <f t="shared" si="49"/>
        <v>09/10FEIJÃO (2ª SAFRA)UNIÃO DA VITÓRIA (f)</v>
      </c>
      <c r="I1083" s="210" t="str">
        <f t="shared" si="50"/>
        <v>09/10FEIJÃO (2ª SAFRA)</v>
      </c>
      <c r="J1083" s="211" t="b">
        <f>FALSE</f>
        <v>0</v>
      </c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</row>
    <row r="1084" spans="1:64" ht="14.65" hidden="1" customHeight="1">
      <c r="A1084" s="209" t="s">
        <v>182</v>
      </c>
      <c r="B1084" s="209" t="s">
        <v>99</v>
      </c>
      <c r="C1084" s="209" t="s">
        <v>132</v>
      </c>
      <c r="D1084" s="202">
        <v>700</v>
      </c>
      <c r="E1084" s="202">
        <v>0</v>
      </c>
      <c r="F1084" s="202">
        <v>489.93</v>
      </c>
      <c r="G1084" s="202">
        <f t="shared" si="48"/>
        <v>699.9</v>
      </c>
      <c r="H1084" s="210" t="str">
        <f t="shared" si="49"/>
        <v>09/10FEIJÃO (3ª SAFRA)CORNÉLIO PROCÓPIO (c)</v>
      </c>
      <c r="I1084" s="210" t="str">
        <f t="shared" si="50"/>
        <v>09/10FEIJÃO (3ª SAFRA)</v>
      </c>
      <c r="J1084" s="211" t="b">
        <f>FALSE</f>
        <v>0</v>
      </c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</row>
    <row r="1085" spans="1:64" ht="14.65" hidden="1" customHeight="1">
      <c r="A1085" s="209" t="s">
        <v>182</v>
      </c>
      <c r="B1085" s="209" t="s">
        <v>99</v>
      </c>
      <c r="C1085" s="209" t="s">
        <v>144</v>
      </c>
      <c r="D1085" s="202">
        <v>2140</v>
      </c>
      <c r="E1085" s="202">
        <v>0</v>
      </c>
      <c r="F1085" s="202">
        <v>2357.5</v>
      </c>
      <c r="G1085" s="202">
        <f t="shared" si="48"/>
        <v>1101.6355140186915</v>
      </c>
      <c r="H1085" s="210" t="str">
        <f t="shared" si="49"/>
        <v>09/10FEIJÃO (3ª SAFRA)JACAREZINHO (c)</v>
      </c>
      <c r="I1085" s="210" t="str">
        <f t="shared" si="50"/>
        <v>09/10FEIJÃO (3ª SAFRA)</v>
      </c>
      <c r="J1085" s="211" t="b">
        <f>FALSE</f>
        <v>0</v>
      </c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</row>
    <row r="1086" spans="1:64" ht="14.65" hidden="1" customHeight="1">
      <c r="A1086" s="209" t="s">
        <v>182</v>
      </c>
      <c r="B1086" s="209" t="s">
        <v>99</v>
      </c>
      <c r="C1086" s="209" t="s">
        <v>148</v>
      </c>
      <c r="D1086" s="202">
        <v>2432</v>
      </c>
      <c r="E1086" s="202">
        <v>0</v>
      </c>
      <c r="F1086" s="202">
        <v>3181.44</v>
      </c>
      <c r="G1086" s="202">
        <f t="shared" si="48"/>
        <v>1308.1578947368421</v>
      </c>
      <c r="H1086" s="210" t="str">
        <f t="shared" si="49"/>
        <v>09/10FEIJÃO (3ª SAFRA)LONDRINA (c)</v>
      </c>
      <c r="I1086" s="210" t="str">
        <f t="shared" si="50"/>
        <v>09/10FEIJÃO (3ª SAFRA)</v>
      </c>
      <c r="J1086" s="211" t="b">
        <f>FALSE</f>
        <v>0</v>
      </c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</row>
    <row r="1087" spans="1:64" ht="14.65" hidden="1" customHeight="1">
      <c r="A1087" s="209" t="s">
        <v>182</v>
      </c>
      <c r="B1087" s="209" t="s">
        <v>99</v>
      </c>
      <c r="C1087" s="209" t="s">
        <v>150</v>
      </c>
      <c r="D1087" s="202">
        <v>553</v>
      </c>
      <c r="E1087" s="202">
        <v>0</v>
      </c>
      <c r="F1087" s="202">
        <v>457.48</v>
      </c>
      <c r="G1087" s="202">
        <f t="shared" si="48"/>
        <v>827.26943942133823</v>
      </c>
      <c r="H1087" s="210" t="str">
        <f t="shared" si="49"/>
        <v>09/10FEIJÃO (3ª SAFRA)MARINGÁ (c)</v>
      </c>
      <c r="I1087" s="210" t="str">
        <f t="shared" si="50"/>
        <v>09/10FEIJÃO (3ª SAFRA)</v>
      </c>
      <c r="J1087" s="211" t="b">
        <f>FALSE</f>
        <v>0</v>
      </c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</row>
    <row r="1088" spans="1:64" ht="14.65" hidden="1" customHeight="1">
      <c r="A1088" s="209" t="s">
        <v>182</v>
      </c>
      <c r="B1088" s="209" t="s">
        <v>99</v>
      </c>
      <c r="C1088" s="209" t="s">
        <v>154</v>
      </c>
      <c r="D1088" s="202">
        <v>1076</v>
      </c>
      <c r="E1088" s="202">
        <v>24</v>
      </c>
      <c r="F1088" s="202">
        <v>663.24</v>
      </c>
      <c r="G1088" s="202">
        <f t="shared" si="48"/>
        <v>630.45627376425864</v>
      </c>
      <c r="H1088" s="210" t="str">
        <f t="shared" si="49"/>
        <v>09/10FEIJÃO (3ª SAFRA)PARANAVAÍ (b)</v>
      </c>
      <c r="I1088" s="210" t="str">
        <f t="shared" si="50"/>
        <v>09/10FEIJÃO (3ª SAFRA)</v>
      </c>
      <c r="J1088" s="211" t="b">
        <f>FALSE</f>
        <v>0</v>
      </c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</row>
    <row r="1089" spans="1:64" ht="14.65" hidden="1" customHeight="1">
      <c r="A1089" s="209" t="s">
        <v>182</v>
      </c>
      <c r="B1089" s="209" t="s">
        <v>99</v>
      </c>
      <c r="C1089" s="209" t="s">
        <v>159</v>
      </c>
      <c r="D1089" s="202">
        <v>689</v>
      </c>
      <c r="E1089" s="202">
        <v>0</v>
      </c>
      <c r="F1089" s="202">
        <v>638.54999999999995</v>
      </c>
      <c r="G1089" s="202">
        <f t="shared" si="48"/>
        <v>926.77793904208988</v>
      </c>
      <c r="H1089" s="210" t="str">
        <f t="shared" si="49"/>
        <v>09/10FEIJÃO (3ª SAFRA)UMUARAMA (b)</v>
      </c>
      <c r="I1089" s="210" t="str">
        <f t="shared" si="50"/>
        <v>09/10FEIJÃO (3ª SAFRA)</v>
      </c>
      <c r="J1089" s="211" t="b">
        <f>FALSE</f>
        <v>0</v>
      </c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</row>
    <row r="1090" spans="1:64" ht="14.65" hidden="1" customHeight="1">
      <c r="A1090" s="209" t="s">
        <v>182</v>
      </c>
      <c r="B1090" s="209" t="s">
        <v>295</v>
      </c>
      <c r="C1090" s="209" t="s">
        <v>126</v>
      </c>
      <c r="D1090" s="202">
        <v>545</v>
      </c>
      <c r="E1090" s="202">
        <v>0</v>
      </c>
      <c r="F1090" s="202">
        <v>1005.4</v>
      </c>
      <c r="G1090" s="202">
        <f t="shared" ref="G1090:G1153" si="51">F1090/(D1090-E1090)*1000</f>
        <v>1844.7706422018348</v>
      </c>
      <c r="H1090" s="210" t="str">
        <f t="shared" ref="H1090:H1153" si="52">A1090&amp;B1090&amp;C1090</f>
        <v>09/10TABACOAPUCARANA (c)</v>
      </c>
      <c r="I1090" s="210" t="str">
        <f t="shared" ref="I1090:I1153" si="53">A1090&amp;B1090</f>
        <v>09/10TABACO</v>
      </c>
      <c r="J1090" s="211" t="b">
        <f>FALSE</f>
        <v>0</v>
      </c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</row>
    <row r="1091" spans="1:64" ht="14.65" hidden="1" customHeight="1">
      <c r="A1091" s="209" t="s">
        <v>182</v>
      </c>
      <c r="B1091" s="209" t="s">
        <v>295</v>
      </c>
      <c r="C1091" s="209" t="s">
        <v>128</v>
      </c>
      <c r="D1091" s="202">
        <v>283</v>
      </c>
      <c r="E1091" s="202">
        <v>0</v>
      </c>
      <c r="F1091" s="202">
        <v>560.17999999999995</v>
      </c>
      <c r="G1091" s="202">
        <f t="shared" si="51"/>
        <v>1979.4346289752648</v>
      </c>
      <c r="H1091" s="210" t="str">
        <f t="shared" si="52"/>
        <v>09/10TABACOCAMPO MOURÃO (a)</v>
      </c>
      <c r="I1091" s="210" t="str">
        <f t="shared" si="53"/>
        <v>09/10TABACO</v>
      </c>
      <c r="J1091" s="211" t="b">
        <f>FALSE</f>
        <v>0</v>
      </c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</row>
    <row r="1092" spans="1:64" ht="14.65" hidden="1" customHeight="1">
      <c r="A1092" s="209" t="s">
        <v>182</v>
      </c>
      <c r="B1092" s="209" t="s">
        <v>295</v>
      </c>
      <c r="C1092" s="209" t="s">
        <v>130</v>
      </c>
      <c r="D1092" s="202">
        <v>4230</v>
      </c>
      <c r="E1092" s="202">
        <v>0</v>
      </c>
      <c r="F1092" s="202">
        <v>6233.41</v>
      </c>
      <c r="G1092" s="202">
        <f t="shared" si="51"/>
        <v>1473.6193853427894</v>
      </c>
      <c r="H1092" s="210" t="str">
        <f t="shared" si="52"/>
        <v>09/10TABACOCASCAVEL (d)</v>
      </c>
      <c r="I1092" s="210" t="str">
        <f t="shared" si="53"/>
        <v>09/10TABACO</v>
      </c>
      <c r="J1092" s="211" t="b">
        <f>FALSE</f>
        <v>0</v>
      </c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</row>
    <row r="1093" spans="1:64" ht="14.65" hidden="1" customHeight="1">
      <c r="A1093" s="209" t="s">
        <v>182</v>
      </c>
      <c r="B1093" s="209" t="s">
        <v>295</v>
      </c>
      <c r="C1093" s="209" t="s">
        <v>134</v>
      </c>
      <c r="D1093" s="202">
        <v>11860</v>
      </c>
      <c r="E1093" s="202">
        <v>0</v>
      </c>
      <c r="F1093" s="202">
        <v>26308.53</v>
      </c>
      <c r="G1093" s="202">
        <f t="shared" si="51"/>
        <v>2218.2571669477229</v>
      </c>
      <c r="H1093" s="210" t="str">
        <f t="shared" si="52"/>
        <v>09/10TABACOCURITIBA (f)</v>
      </c>
      <c r="I1093" s="210" t="str">
        <f t="shared" si="53"/>
        <v>09/10TABACO</v>
      </c>
      <c r="J1093" s="211" t="b">
        <f>FALSE</f>
        <v>0</v>
      </c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</row>
    <row r="1094" spans="1:64" ht="14.65" hidden="1" customHeight="1">
      <c r="A1094" s="209" t="s">
        <v>182</v>
      </c>
      <c r="B1094" s="209" t="s">
        <v>295</v>
      </c>
      <c r="C1094" s="209" t="s">
        <v>136</v>
      </c>
      <c r="D1094" s="202">
        <v>8560</v>
      </c>
      <c r="E1094" s="202">
        <v>0</v>
      </c>
      <c r="F1094" s="202">
        <v>14322</v>
      </c>
      <c r="G1094" s="202">
        <f t="shared" si="51"/>
        <v>1673.1308411214955</v>
      </c>
      <c r="H1094" s="210" t="str">
        <f t="shared" si="52"/>
        <v>09/10TABACOFRANCISCO BELTRÃO (e)</v>
      </c>
      <c r="I1094" s="210" t="str">
        <f t="shared" si="53"/>
        <v>09/10TABACO</v>
      </c>
      <c r="J1094" s="211" t="b">
        <f>FALSE</f>
        <v>0</v>
      </c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</row>
    <row r="1095" spans="1:64" ht="14.65" hidden="1" customHeight="1">
      <c r="A1095" s="209" t="s">
        <v>182</v>
      </c>
      <c r="B1095" s="209" t="s">
        <v>295</v>
      </c>
      <c r="C1095" s="209" t="s">
        <v>138</v>
      </c>
      <c r="D1095" s="202">
        <v>5210</v>
      </c>
      <c r="E1095" s="202">
        <v>0</v>
      </c>
      <c r="F1095" s="202">
        <v>11040</v>
      </c>
      <c r="G1095" s="202">
        <f t="shared" si="51"/>
        <v>2119.0019193857966</v>
      </c>
      <c r="H1095" s="210" t="str">
        <f t="shared" si="52"/>
        <v>09/10TABACOGUARAPUAVA (f)</v>
      </c>
      <c r="I1095" s="210" t="str">
        <f t="shared" si="53"/>
        <v>09/10TABACO</v>
      </c>
      <c r="J1095" s="211" t="b">
        <f>FALSE</f>
        <v>0</v>
      </c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</row>
    <row r="1096" spans="1:64" ht="14.65" hidden="1" customHeight="1">
      <c r="A1096" s="209" t="s">
        <v>182</v>
      </c>
      <c r="B1096" s="209" t="s">
        <v>295</v>
      </c>
      <c r="C1096" s="209" t="s">
        <v>140</v>
      </c>
      <c r="D1096" s="202">
        <v>20734</v>
      </c>
      <c r="E1096" s="202">
        <v>0</v>
      </c>
      <c r="F1096" s="202">
        <v>42944.800000000003</v>
      </c>
      <c r="G1096" s="202">
        <f t="shared" si="51"/>
        <v>2071.2260055946758</v>
      </c>
      <c r="H1096" s="210" t="str">
        <f t="shared" si="52"/>
        <v>09/10TABACOIRATI (f)</v>
      </c>
      <c r="I1096" s="210" t="str">
        <f t="shared" si="53"/>
        <v>09/10TABACO</v>
      </c>
      <c r="J1096" s="211" t="b">
        <f>FALSE</f>
        <v>0</v>
      </c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</row>
    <row r="1097" spans="1:64" ht="14.65" hidden="1" customHeight="1">
      <c r="A1097" s="209" t="s">
        <v>182</v>
      </c>
      <c r="B1097" s="209" t="s">
        <v>295</v>
      </c>
      <c r="C1097" s="209" t="s">
        <v>142</v>
      </c>
      <c r="D1097" s="202">
        <v>1930</v>
      </c>
      <c r="E1097" s="202">
        <v>0</v>
      </c>
      <c r="F1097" s="202">
        <v>3664.6</v>
      </c>
      <c r="G1097" s="202">
        <f t="shared" si="51"/>
        <v>1898.7564766839378</v>
      </c>
      <c r="H1097" s="210" t="str">
        <f t="shared" si="52"/>
        <v>09/10TABACOIVAIPORÃ (c)</v>
      </c>
      <c r="I1097" s="210" t="str">
        <f t="shared" si="53"/>
        <v>09/10TABACO</v>
      </c>
      <c r="J1097" s="211" t="b">
        <f>FALSE</f>
        <v>0</v>
      </c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</row>
    <row r="1098" spans="1:64" ht="14.65" hidden="1" customHeight="1">
      <c r="A1098" s="209" t="s">
        <v>182</v>
      </c>
      <c r="B1098" s="209" t="s">
        <v>295</v>
      </c>
      <c r="C1098" s="209" t="s">
        <v>146</v>
      </c>
      <c r="D1098" s="202">
        <v>2490</v>
      </c>
      <c r="E1098" s="202">
        <v>0</v>
      </c>
      <c r="F1098" s="202">
        <v>4234</v>
      </c>
      <c r="G1098" s="202">
        <f t="shared" si="51"/>
        <v>1700.4016064257028</v>
      </c>
      <c r="H1098" s="210" t="str">
        <f t="shared" si="52"/>
        <v>09/10TABACOLARANJEIRAS DO SUL (f)</v>
      </c>
      <c r="I1098" s="210" t="str">
        <f t="shared" si="53"/>
        <v>09/10TABACO</v>
      </c>
      <c r="J1098" s="211" t="b">
        <f>FALSE</f>
        <v>0</v>
      </c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</row>
    <row r="1099" spans="1:64" ht="14.65" hidden="1" customHeight="1">
      <c r="A1099" s="209" t="s">
        <v>182</v>
      </c>
      <c r="B1099" s="209" t="s">
        <v>295</v>
      </c>
      <c r="C1099" s="209" t="s">
        <v>155</v>
      </c>
      <c r="D1099" s="202">
        <v>435</v>
      </c>
      <c r="E1099" s="202">
        <v>0</v>
      </c>
      <c r="F1099" s="202">
        <v>695</v>
      </c>
      <c r="G1099" s="202">
        <f t="shared" si="51"/>
        <v>1597.7011494252872</v>
      </c>
      <c r="H1099" s="210" t="str">
        <f t="shared" si="52"/>
        <v>09/10TABACOPATO BRANCO (e)</v>
      </c>
      <c r="I1099" s="210" t="str">
        <f t="shared" si="53"/>
        <v>09/10TABACO</v>
      </c>
      <c r="J1099" s="211" t="b">
        <f>FALSE</f>
        <v>0</v>
      </c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</row>
    <row r="1100" spans="1:64" ht="14.65" hidden="1" customHeight="1">
      <c r="A1100" s="209" t="s">
        <v>182</v>
      </c>
      <c r="B1100" s="209" t="s">
        <v>295</v>
      </c>
      <c r="C1100" s="209" t="s">
        <v>157</v>
      </c>
      <c r="D1100" s="202">
        <v>14261</v>
      </c>
      <c r="E1100" s="202">
        <v>0</v>
      </c>
      <c r="F1100" s="202">
        <v>31945.8</v>
      </c>
      <c r="G1100" s="202">
        <f t="shared" si="51"/>
        <v>2240.0813407194446</v>
      </c>
      <c r="H1100" s="210" t="str">
        <f t="shared" si="52"/>
        <v>09/10TABACOPONTA GROSSA (f)</v>
      </c>
      <c r="I1100" s="210" t="str">
        <f t="shared" si="53"/>
        <v>09/10TABACO</v>
      </c>
      <c r="J1100" s="211" t="b">
        <f>FALSE</f>
        <v>0</v>
      </c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</row>
    <row r="1101" spans="1:64" ht="14.65" hidden="1" customHeight="1">
      <c r="A1101" s="209" t="s">
        <v>182</v>
      </c>
      <c r="B1101" s="209" t="s">
        <v>295</v>
      </c>
      <c r="C1101" s="209" t="s">
        <v>158</v>
      </c>
      <c r="D1101" s="202">
        <v>2011</v>
      </c>
      <c r="E1101" s="202">
        <v>0</v>
      </c>
      <c r="F1101" s="202">
        <v>4753.2</v>
      </c>
      <c r="G1101" s="202">
        <f t="shared" si="51"/>
        <v>2363.6001989060169</v>
      </c>
      <c r="H1101" s="210" t="str">
        <f t="shared" si="52"/>
        <v>09/10TABACOTOLEDO (d)</v>
      </c>
      <c r="I1101" s="210" t="str">
        <f t="shared" si="53"/>
        <v>09/10TABACO</v>
      </c>
      <c r="J1101" s="211" t="b">
        <f>FALSE</f>
        <v>0</v>
      </c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</row>
    <row r="1102" spans="1:64" ht="14.65" hidden="1" customHeight="1">
      <c r="A1102" s="209" t="s">
        <v>182</v>
      </c>
      <c r="B1102" s="209" t="s">
        <v>295</v>
      </c>
      <c r="C1102" s="209" t="s">
        <v>159</v>
      </c>
      <c r="D1102" s="202">
        <v>117</v>
      </c>
      <c r="E1102" s="202">
        <v>0</v>
      </c>
      <c r="F1102" s="202">
        <v>213.86</v>
      </c>
      <c r="G1102" s="202">
        <f t="shared" si="51"/>
        <v>1827.863247863248</v>
      </c>
      <c r="H1102" s="210" t="str">
        <f t="shared" si="52"/>
        <v>09/10TABACOUMUARAMA (b)</v>
      </c>
      <c r="I1102" s="210" t="str">
        <f t="shared" si="53"/>
        <v>09/10TABACO</v>
      </c>
      <c r="J1102" s="211" t="b">
        <f>FALSE</f>
        <v>0</v>
      </c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</row>
    <row r="1103" spans="1:64" ht="14.65" hidden="1" customHeight="1">
      <c r="A1103" s="209" t="s">
        <v>182</v>
      </c>
      <c r="B1103" s="209" t="s">
        <v>295</v>
      </c>
      <c r="C1103" s="209" t="s">
        <v>160</v>
      </c>
      <c r="D1103" s="202">
        <v>6600</v>
      </c>
      <c r="E1103" s="202">
        <v>0</v>
      </c>
      <c r="F1103" s="202">
        <v>13215.72</v>
      </c>
      <c r="G1103" s="202">
        <f t="shared" si="51"/>
        <v>2002.3818181818181</v>
      </c>
      <c r="H1103" s="210" t="str">
        <f t="shared" si="52"/>
        <v>09/10TABACOUNIÃO DA VITÓRIA (f)</v>
      </c>
      <c r="I1103" s="210" t="str">
        <f t="shared" si="53"/>
        <v>09/10TABACO</v>
      </c>
      <c r="J1103" s="211" t="b">
        <f>FALSE</f>
        <v>0</v>
      </c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</row>
    <row r="1104" spans="1:64" ht="14.65" hidden="1" customHeight="1">
      <c r="A1104" s="209" t="s">
        <v>182</v>
      </c>
      <c r="B1104" s="209" t="s">
        <v>161</v>
      </c>
      <c r="C1104" s="209" t="s">
        <v>146</v>
      </c>
      <c r="D1104" s="202">
        <v>27</v>
      </c>
      <c r="E1104" s="202">
        <v>0</v>
      </c>
      <c r="F1104" s="202">
        <v>10.8</v>
      </c>
      <c r="G1104" s="202">
        <f t="shared" si="51"/>
        <v>400</v>
      </c>
      <c r="H1104" s="210" t="str">
        <f t="shared" si="52"/>
        <v>09/10GIRASSOL (1ª SAFRA)LARANJEIRAS DO SUL (f)</v>
      </c>
      <c r="I1104" s="210" t="str">
        <f t="shared" si="53"/>
        <v>09/10GIRASSOL (1ª SAFRA)</v>
      </c>
      <c r="J1104" s="211" t="b">
        <f>FALSE</f>
        <v>0</v>
      </c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</row>
    <row r="1105" spans="1:64" ht="14.65" hidden="1" customHeight="1">
      <c r="A1105" s="209" t="s">
        <v>182</v>
      </c>
      <c r="B1105" s="209" t="s">
        <v>163</v>
      </c>
      <c r="C1105" s="209" t="s">
        <v>126</v>
      </c>
      <c r="D1105" s="202">
        <v>185</v>
      </c>
      <c r="E1105" s="202">
        <v>0</v>
      </c>
      <c r="F1105" s="202">
        <v>194.7</v>
      </c>
      <c r="G1105" s="202">
        <f t="shared" si="51"/>
        <v>1052.4324324324323</v>
      </c>
      <c r="H1105" s="210" t="str">
        <f t="shared" si="52"/>
        <v>09/10GIRASSOL (2ª SAFRA)APUCARANA (c)</v>
      </c>
      <c r="I1105" s="210" t="str">
        <f t="shared" si="53"/>
        <v>09/10GIRASSOL (2ª SAFRA)</v>
      </c>
      <c r="J1105" s="211" t="b">
        <f>FALSE</f>
        <v>0</v>
      </c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</row>
    <row r="1106" spans="1:64" ht="14.65" hidden="1" customHeight="1">
      <c r="A1106" s="209" t="s">
        <v>182</v>
      </c>
      <c r="B1106" s="209" t="s">
        <v>163</v>
      </c>
      <c r="C1106" s="209" t="s">
        <v>130</v>
      </c>
      <c r="D1106" s="202">
        <v>70</v>
      </c>
      <c r="E1106" s="202">
        <v>0</v>
      </c>
      <c r="F1106" s="202">
        <v>115</v>
      </c>
      <c r="G1106" s="202">
        <f t="shared" si="51"/>
        <v>1642.8571428571429</v>
      </c>
      <c r="H1106" s="210" t="str">
        <f t="shared" si="52"/>
        <v>09/10GIRASSOL (2ª SAFRA)CASCAVEL (d)</v>
      </c>
      <c r="I1106" s="210" t="str">
        <f t="shared" si="53"/>
        <v>09/10GIRASSOL (2ª SAFRA)</v>
      </c>
      <c r="J1106" s="211" t="b">
        <f>FALSE</f>
        <v>0</v>
      </c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</row>
    <row r="1107" spans="1:64" ht="14.65" hidden="1" customHeight="1">
      <c r="A1107" s="209" t="s">
        <v>182</v>
      </c>
      <c r="B1107" s="209" t="s">
        <v>101</v>
      </c>
      <c r="C1107" s="209" t="s">
        <v>150</v>
      </c>
      <c r="D1107" s="202">
        <v>12</v>
      </c>
      <c r="E1107" s="202">
        <v>0</v>
      </c>
      <c r="F1107" s="202">
        <v>25.15</v>
      </c>
      <c r="G1107" s="202">
        <f t="shared" si="51"/>
        <v>2095.833333333333</v>
      </c>
      <c r="H1107" s="210" t="str">
        <f t="shared" si="52"/>
        <v>09/10MAMONAMARINGÁ (c)</v>
      </c>
      <c r="I1107" s="210" t="str">
        <f t="shared" si="53"/>
        <v>09/10MAMONA</v>
      </c>
      <c r="J1107" s="211" t="b">
        <f>FALSE</f>
        <v>0</v>
      </c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</row>
    <row r="1108" spans="1:64" ht="14.65" hidden="1" customHeight="1">
      <c r="A1108" s="209" t="s">
        <v>182</v>
      </c>
      <c r="B1108" s="209" t="s">
        <v>101</v>
      </c>
      <c r="C1108" s="209" t="s">
        <v>154</v>
      </c>
      <c r="D1108" s="202">
        <v>816.36</v>
      </c>
      <c r="E1108" s="202">
        <v>0</v>
      </c>
      <c r="F1108" s="202">
        <v>1148.79</v>
      </c>
      <c r="G1108" s="202">
        <f t="shared" si="51"/>
        <v>1407.2100543877702</v>
      </c>
      <c r="H1108" s="210" t="str">
        <f t="shared" si="52"/>
        <v>09/10MAMONAPARANAVAÍ (b)</v>
      </c>
      <c r="I1108" s="210" t="str">
        <f t="shared" si="53"/>
        <v>09/10MAMONA</v>
      </c>
      <c r="J1108" s="211" t="b">
        <f>FALSE</f>
        <v>0</v>
      </c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</row>
    <row r="1109" spans="1:64" ht="14.65" hidden="1" customHeight="1">
      <c r="A1109" s="209" t="s">
        <v>182</v>
      </c>
      <c r="B1109" s="209" t="s">
        <v>101</v>
      </c>
      <c r="C1109" s="209" t="s">
        <v>159</v>
      </c>
      <c r="D1109" s="202">
        <v>16.12</v>
      </c>
      <c r="E1109" s="202">
        <v>0</v>
      </c>
      <c r="F1109" s="202">
        <v>30.14</v>
      </c>
      <c r="G1109" s="202">
        <f t="shared" si="51"/>
        <v>1869.7270471464019</v>
      </c>
      <c r="H1109" s="210" t="str">
        <f t="shared" si="52"/>
        <v>09/10MAMONAUMUARAMA (b)</v>
      </c>
      <c r="I1109" s="210" t="str">
        <f t="shared" si="53"/>
        <v>09/10MAMONA</v>
      </c>
      <c r="J1109" s="211" t="b">
        <f>FALSE</f>
        <v>0</v>
      </c>
    </row>
    <row r="1110" spans="1:64" ht="14.65" hidden="1" customHeight="1">
      <c r="A1110" s="209" t="s">
        <v>182</v>
      </c>
      <c r="B1110" s="209" t="s">
        <v>102</v>
      </c>
      <c r="C1110" s="209" t="s">
        <v>126</v>
      </c>
      <c r="D1110" s="202">
        <v>162</v>
      </c>
      <c r="E1110" s="202">
        <v>0</v>
      </c>
      <c r="F1110" s="202">
        <v>2562</v>
      </c>
      <c r="G1110" s="202">
        <f t="shared" si="51"/>
        <v>15814.814814814816</v>
      </c>
      <c r="H1110" s="210" t="str">
        <f t="shared" si="52"/>
        <v>09/10MANDIOCAAPUCARANA (c)</v>
      </c>
      <c r="I1110" s="210" t="str">
        <f t="shared" si="53"/>
        <v>09/10MANDIOCA</v>
      </c>
      <c r="J1110" s="211" t="b">
        <f>FALSE</f>
        <v>0</v>
      </c>
    </row>
    <row r="1111" spans="1:64" ht="14.65" hidden="1" customHeight="1">
      <c r="A1111" s="209" t="s">
        <v>182</v>
      </c>
      <c r="B1111" s="209" t="s">
        <v>102</v>
      </c>
      <c r="C1111" s="209" t="s">
        <v>128</v>
      </c>
      <c r="D1111" s="202">
        <v>12937</v>
      </c>
      <c r="E1111" s="202">
        <v>0</v>
      </c>
      <c r="F1111" s="202">
        <v>272805.99</v>
      </c>
      <c r="G1111" s="202">
        <f t="shared" si="51"/>
        <v>21087.268300224165</v>
      </c>
      <c r="H1111" s="210" t="str">
        <f t="shared" si="52"/>
        <v>09/10MANDIOCACAMPO MOURÃO (a)</v>
      </c>
      <c r="I1111" s="210" t="str">
        <f t="shared" si="53"/>
        <v>09/10MANDIOCA</v>
      </c>
      <c r="J1111" s="211" t="b">
        <f>FALSE</f>
        <v>0</v>
      </c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</row>
    <row r="1112" spans="1:64" ht="14.65" hidden="1" customHeight="1">
      <c r="A1112" s="209" t="s">
        <v>182</v>
      </c>
      <c r="B1112" s="209" t="s">
        <v>102</v>
      </c>
      <c r="C1112" s="209" t="s">
        <v>130</v>
      </c>
      <c r="D1112" s="202">
        <v>12037</v>
      </c>
      <c r="E1112" s="202">
        <v>0</v>
      </c>
      <c r="F1112" s="202">
        <v>275415</v>
      </c>
      <c r="G1112" s="202">
        <f t="shared" si="51"/>
        <v>22880.70117138822</v>
      </c>
      <c r="H1112" s="210" t="str">
        <f t="shared" si="52"/>
        <v>09/10MANDIOCACASCAVEL (d)</v>
      </c>
      <c r="I1112" s="210" t="str">
        <f t="shared" si="53"/>
        <v>09/10MANDIOCA</v>
      </c>
      <c r="J1112" s="211" t="b">
        <f>FALSE</f>
        <v>0</v>
      </c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</row>
    <row r="1113" spans="1:64" ht="14.65" hidden="1" customHeight="1">
      <c r="A1113" s="209" t="s">
        <v>182</v>
      </c>
      <c r="B1113" s="209" t="s">
        <v>102</v>
      </c>
      <c r="C1113" s="209" t="s">
        <v>132</v>
      </c>
      <c r="D1113" s="202">
        <v>800</v>
      </c>
      <c r="E1113" s="202">
        <v>0</v>
      </c>
      <c r="F1113" s="202">
        <v>17526</v>
      </c>
      <c r="G1113" s="202">
        <f t="shared" si="51"/>
        <v>21907.5</v>
      </c>
      <c r="H1113" s="210" t="str">
        <f t="shared" si="52"/>
        <v>09/10MANDIOCACORNÉLIO PROCÓPIO (c)</v>
      </c>
      <c r="I1113" s="210" t="str">
        <f t="shared" si="53"/>
        <v>09/10MANDIOCA</v>
      </c>
      <c r="J1113" s="211" t="b">
        <f>FALSE</f>
        <v>0</v>
      </c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</row>
    <row r="1114" spans="1:64" ht="14.65" hidden="1" customHeight="1">
      <c r="A1114" s="209" t="s">
        <v>182</v>
      </c>
      <c r="B1114" s="209" t="s">
        <v>102</v>
      </c>
      <c r="C1114" s="209" t="s">
        <v>134</v>
      </c>
      <c r="D1114" s="202">
        <v>4555</v>
      </c>
      <c r="E1114" s="202">
        <v>0</v>
      </c>
      <c r="F1114" s="202">
        <v>73101.960000000006</v>
      </c>
      <c r="G1114" s="202">
        <f t="shared" si="51"/>
        <v>16048.728869374316</v>
      </c>
      <c r="H1114" s="210" t="str">
        <f t="shared" si="52"/>
        <v>09/10MANDIOCACURITIBA (f)</v>
      </c>
      <c r="I1114" s="210" t="str">
        <f t="shared" si="53"/>
        <v>09/10MANDIOCA</v>
      </c>
      <c r="J1114" s="211" t="b">
        <f>FALSE</f>
        <v>0</v>
      </c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</row>
    <row r="1115" spans="1:64" ht="17.100000000000001" hidden="1" customHeight="1">
      <c r="A1115" s="209" t="s">
        <v>182</v>
      </c>
      <c r="B1115" s="209" t="s">
        <v>102</v>
      </c>
      <c r="C1115" s="209" t="s">
        <v>136</v>
      </c>
      <c r="D1115" s="202">
        <v>9120</v>
      </c>
      <c r="E1115" s="202">
        <v>0</v>
      </c>
      <c r="F1115" s="202">
        <v>207580</v>
      </c>
      <c r="G1115" s="202">
        <f t="shared" si="51"/>
        <v>22760.964912280702</v>
      </c>
      <c r="H1115" s="210" t="str">
        <f t="shared" si="52"/>
        <v>09/10MANDIOCAFRANCISCO BELTRÃO (e)</v>
      </c>
      <c r="I1115" s="210" t="str">
        <f t="shared" si="53"/>
        <v>09/10MANDIOCA</v>
      </c>
      <c r="J1115" s="211" t="b">
        <f>FALSE</f>
        <v>0</v>
      </c>
    </row>
    <row r="1116" spans="1:64" ht="17.100000000000001" hidden="1" customHeight="1">
      <c r="A1116" s="209" t="s">
        <v>182</v>
      </c>
      <c r="B1116" s="209" t="s">
        <v>102</v>
      </c>
      <c r="C1116" s="209" t="s">
        <v>138</v>
      </c>
      <c r="D1116" s="202">
        <v>1445</v>
      </c>
      <c r="E1116" s="202">
        <v>0</v>
      </c>
      <c r="F1116" s="202">
        <v>31670</v>
      </c>
      <c r="G1116" s="202">
        <f t="shared" si="51"/>
        <v>21916.955017301039</v>
      </c>
      <c r="H1116" s="210" t="str">
        <f t="shared" si="52"/>
        <v>09/10MANDIOCAGUARAPUAVA (f)</v>
      </c>
      <c r="I1116" s="210" t="str">
        <f t="shared" si="53"/>
        <v>09/10MANDIOCA</v>
      </c>
      <c r="J1116" s="211" t="b">
        <f>FALSE</f>
        <v>0</v>
      </c>
    </row>
    <row r="1117" spans="1:64" ht="17.100000000000001" hidden="1" customHeight="1">
      <c r="A1117" s="209" t="s">
        <v>182</v>
      </c>
      <c r="B1117" s="209" t="s">
        <v>102</v>
      </c>
      <c r="C1117" s="209" t="s">
        <v>140</v>
      </c>
      <c r="D1117" s="202">
        <v>905</v>
      </c>
      <c r="E1117" s="202">
        <v>0</v>
      </c>
      <c r="F1117" s="202">
        <v>16205</v>
      </c>
      <c r="G1117" s="202">
        <f t="shared" si="51"/>
        <v>17906.077348066297</v>
      </c>
      <c r="H1117" s="210" t="str">
        <f t="shared" si="52"/>
        <v>09/10MANDIOCAIRATI (f)</v>
      </c>
      <c r="I1117" s="210" t="str">
        <f t="shared" si="53"/>
        <v>09/10MANDIOCA</v>
      </c>
      <c r="J1117" s="211" t="b">
        <f>FALSE</f>
        <v>0</v>
      </c>
    </row>
    <row r="1118" spans="1:64" ht="17.100000000000001" hidden="1" customHeight="1">
      <c r="A1118" s="209" t="s">
        <v>182</v>
      </c>
      <c r="B1118" s="209" t="s">
        <v>102</v>
      </c>
      <c r="C1118" s="209" t="s">
        <v>142</v>
      </c>
      <c r="D1118" s="202">
        <v>1950</v>
      </c>
      <c r="E1118" s="202">
        <v>0</v>
      </c>
      <c r="F1118" s="202">
        <v>43840</v>
      </c>
      <c r="G1118" s="202">
        <f t="shared" si="51"/>
        <v>22482.051282051281</v>
      </c>
      <c r="H1118" s="210" t="str">
        <f t="shared" si="52"/>
        <v>09/10MANDIOCAIVAIPORÃ (c)</v>
      </c>
      <c r="I1118" s="210" t="str">
        <f t="shared" si="53"/>
        <v>09/10MANDIOCA</v>
      </c>
      <c r="J1118" s="211" t="b">
        <f>FALSE</f>
        <v>0</v>
      </c>
    </row>
    <row r="1119" spans="1:64" ht="17.100000000000001" hidden="1" customHeight="1">
      <c r="A1119" s="209" t="s">
        <v>182</v>
      </c>
      <c r="B1119" s="209" t="s">
        <v>102</v>
      </c>
      <c r="C1119" s="209" t="s">
        <v>144</v>
      </c>
      <c r="D1119" s="202">
        <v>788</v>
      </c>
      <c r="E1119" s="202">
        <v>0</v>
      </c>
      <c r="F1119" s="202">
        <v>18340</v>
      </c>
      <c r="G1119" s="202">
        <f t="shared" si="51"/>
        <v>23274.111675126904</v>
      </c>
      <c r="H1119" s="210" t="str">
        <f t="shared" si="52"/>
        <v>09/10MANDIOCAJACAREZINHO (c)</v>
      </c>
      <c r="I1119" s="210" t="str">
        <f t="shared" si="53"/>
        <v>09/10MANDIOCA</v>
      </c>
      <c r="J1119" s="211" t="b">
        <f>FALSE</f>
        <v>0</v>
      </c>
    </row>
    <row r="1120" spans="1:64" ht="17.100000000000001" hidden="1" customHeight="1">
      <c r="A1120" s="209" t="s">
        <v>182</v>
      </c>
      <c r="B1120" s="209" t="s">
        <v>102</v>
      </c>
      <c r="C1120" s="209" t="s">
        <v>146</v>
      </c>
      <c r="D1120" s="202">
        <v>1050</v>
      </c>
      <c r="E1120" s="202">
        <v>0</v>
      </c>
      <c r="F1120" s="202">
        <v>20947.3</v>
      </c>
      <c r="G1120" s="202">
        <f t="shared" si="51"/>
        <v>19949.809523809523</v>
      </c>
      <c r="H1120" s="210" t="str">
        <f t="shared" si="52"/>
        <v>09/10MANDIOCALARANJEIRAS DO SUL (f)</v>
      </c>
      <c r="I1120" s="210" t="str">
        <f t="shared" si="53"/>
        <v>09/10MANDIOCA</v>
      </c>
      <c r="J1120" s="211" t="b">
        <f>FALSE</f>
        <v>0</v>
      </c>
    </row>
    <row r="1121" spans="1:10" ht="17.100000000000001" hidden="1" customHeight="1">
      <c r="A1121" s="209" t="s">
        <v>182</v>
      </c>
      <c r="B1121" s="209" t="s">
        <v>102</v>
      </c>
      <c r="C1121" s="209" t="s">
        <v>148</v>
      </c>
      <c r="D1121" s="202">
        <v>1774</v>
      </c>
      <c r="E1121" s="202">
        <v>0</v>
      </c>
      <c r="F1121" s="202">
        <v>43209.8</v>
      </c>
      <c r="G1121" s="202">
        <f t="shared" si="51"/>
        <v>24357.271702367532</v>
      </c>
      <c r="H1121" s="210" t="str">
        <f t="shared" si="52"/>
        <v>09/10MANDIOCALONDRINA (c)</v>
      </c>
      <c r="I1121" s="210" t="str">
        <f t="shared" si="53"/>
        <v>09/10MANDIOCA</v>
      </c>
      <c r="J1121" s="211" t="b">
        <f>FALSE</f>
        <v>0</v>
      </c>
    </row>
    <row r="1122" spans="1:10" ht="17.100000000000001" hidden="1" customHeight="1">
      <c r="A1122" s="209" t="s">
        <v>182</v>
      </c>
      <c r="B1122" s="209" t="s">
        <v>102</v>
      </c>
      <c r="C1122" s="209" t="s">
        <v>150</v>
      </c>
      <c r="D1122" s="202">
        <v>6275</v>
      </c>
      <c r="E1122" s="202">
        <v>0</v>
      </c>
      <c r="F1122" s="202">
        <v>137233</v>
      </c>
      <c r="G1122" s="202">
        <f t="shared" si="51"/>
        <v>21869.800796812749</v>
      </c>
      <c r="H1122" s="210" t="str">
        <f t="shared" si="52"/>
        <v>09/10MANDIOCAMARINGÁ (c)</v>
      </c>
      <c r="I1122" s="210" t="str">
        <f t="shared" si="53"/>
        <v>09/10MANDIOCA</v>
      </c>
      <c r="J1122" s="211" t="b">
        <f>FALSE</f>
        <v>0</v>
      </c>
    </row>
    <row r="1123" spans="1:10" ht="17.100000000000001" hidden="1" customHeight="1">
      <c r="A1123" s="209" t="s">
        <v>182</v>
      </c>
      <c r="B1123" s="209" t="s">
        <v>102</v>
      </c>
      <c r="C1123" s="209" t="s">
        <v>152</v>
      </c>
      <c r="D1123" s="202">
        <v>1171</v>
      </c>
      <c r="E1123" s="202">
        <v>0</v>
      </c>
      <c r="F1123" s="202">
        <v>20207</v>
      </c>
      <c r="G1123" s="202">
        <f t="shared" si="51"/>
        <v>17256.191289496157</v>
      </c>
      <c r="H1123" s="210" t="str">
        <f t="shared" si="52"/>
        <v>09/10MANDIOCAPARANAGUÁ (f)</v>
      </c>
      <c r="I1123" s="210" t="str">
        <f t="shared" si="53"/>
        <v>09/10MANDIOCA</v>
      </c>
      <c r="J1123" s="211" t="b">
        <f>FALSE</f>
        <v>0</v>
      </c>
    </row>
    <row r="1124" spans="1:10" ht="17.100000000000001" hidden="1" customHeight="1">
      <c r="A1124" s="209" t="s">
        <v>182</v>
      </c>
      <c r="B1124" s="209" t="s">
        <v>102</v>
      </c>
      <c r="C1124" s="209" t="s">
        <v>154</v>
      </c>
      <c r="D1124" s="202">
        <v>40662</v>
      </c>
      <c r="E1124" s="202">
        <v>0</v>
      </c>
      <c r="F1124" s="202">
        <v>1000250.63</v>
      </c>
      <c r="G1124" s="202">
        <f t="shared" si="51"/>
        <v>24599.149820471201</v>
      </c>
      <c r="H1124" s="210" t="str">
        <f t="shared" si="52"/>
        <v>09/10MANDIOCAPARANAVAÍ (b)</v>
      </c>
      <c r="I1124" s="210" t="str">
        <f t="shared" si="53"/>
        <v>09/10MANDIOCA</v>
      </c>
      <c r="J1124" s="211" t="b">
        <f>FALSE</f>
        <v>0</v>
      </c>
    </row>
    <row r="1125" spans="1:10" ht="17.100000000000001" hidden="1" customHeight="1">
      <c r="A1125" s="209" t="s">
        <v>182</v>
      </c>
      <c r="B1125" s="209" t="s">
        <v>102</v>
      </c>
      <c r="C1125" s="209" t="s">
        <v>155</v>
      </c>
      <c r="D1125" s="202">
        <v>1774</v>
      </c>
      <c r="E1125" s="202">
        <v>0</v>
      </c>
      <c r="F1125" s="202">
        <v>35480</v>
      </c>
      <c r="G1125" s="202">
        <f t="shared" si="51"/>
        <v>20000</v>
      </c>
      <c r="H1125" s="210" t="str">
        <f t="shared" si="52"/>
        <v>09/10MANDIOCAPATO BRANCO (e)</v>
      </c>
      <c r="I1125" s="210" t="str">
        <f t="shared" si="53"/>
        <v>09/10MANDIOCA</v>
      </c>
      <c r="J1125" s="211" t="b">
        <f>FALSE</f>
        <v>0</v>
      </c>
    </row>
    <row r="1126" spans="1:10" ht="17.100000000000001" hidden="1" customHeight="1">
      <c r="A1126" s="209" t="s">
        <v>182</v>
      </c>
      <c r="B1126" s="209" t="s">
        <v>102</v>
      </c>
      <c r="C1126" s="209" t="s">
        <v>157</v>
      </c>
      <c r="D1126" s="202">
        <v>1051.0999999999999</v>
      </c>
      <c r="E1126" s="202">
        <v>0</v>
      </c>
      <c r="F1126" s="202">
        <v>15466.5</v>
      </c>
      <c r="G1126" s="202">
        <f t="shared" si="51"/>
        <v>14714.58472076872</v>
      </c>
      <c r="H1126" s="210" t="str">
        <f t="shared" si="52"/>
        <v>09/10MANDIOCAPONTA GROSSA (f)</v>
      </c>
      <c r="I1126" s="210" t="str">
        <f t="shared" si="53"/>
        <v>09/10MANDIOCA</v>
      </c>
      <c r="J1126" s="211" t="b">
        <f>FALSE</f>
        <v>0</v>
      </c>
    </row>
    <row r="1127" spans="1:10" ht="17.100000000000001" hidden="1" customHeight="1">
      <c r="A1127" s="209" t="s">
        <v>182</v>
      </c>
      <c r="B1127" s="209" t="s">
        <v>102</v>
      </c>
      <c r="C1127" s="209" t="s">
        <v>158</v>
      </c>
      <c r="D1127" s="202">
        <v>20080</v>
      </c>
      <c r="E1127" s="202">
        <v>0</v>
      </c>
      <c r="F1127" s="202">
        <v>632990</v>
      </c>
      <c r="G1127" s="202">
        <f t="shared" si="51"/>
        <v>31523.406374501992</v>
      </c>
      <c r="H1127" s="210" t="str">
        <f t="shared" si="52"/>
        <v>09/10MANDIOCATOLEDO (d)</v>
      </c>
      <c r="I1127" s="210" t="str">
        <f t="shared" si="53"/>
        <v>09/10MANDIOCA</v>
      </c>
      <c r="J1127" s="211" t="b">
        <f>FALSE</f>
        <v>0</v>
      </c>
    </row>
    <row r="1128" spans="1:10" ht="17.100000000000001" hidden="1" customHeight="1">
      <c r="A1128" s="209" t="s">
        <v>182</v>
      </c>
      <c r="B1128" s="209" t="s">
        <v>102</v>
      </c>
      <c r="C1128" s="209" t="s">
        <v>159</v>
      </c>
      <c r="D1128" s="202">
        <v>48041</v>
      </c>
      <c r="E1128" s="202">
        <v>925</v>
      </c>
      <c r="F1128" s="202">
        <v>1124491.57</v>
      </c>
      <c r="G1128" s="202">
        <f t="shared" si="51"/>
        <v>23866.448128024451</v>
      </c>
      <c r="H1128" s="210" t="str">
        <f t="shared" si="52"/>
        <v>09/10MANDIOCAUMUARAMA (b)</v>
      </c>
      <c r="I1128" s="210" t="str">
        <f t="shared" si="53"/>
        <v>09/10MANDIOCA</v>
      </c>
      <c r="J1128" s="211" t="b">
        <f>FALSE</f>
        <v>0</v>
      </c>
    </row>
    <row r="1129" spans="1:10" ht="17.100000000000001" hidden="1" customHeight="1">
      <c r="A1129" s="209" t="s">
        <v>182</v>
      </c>
      <c r="B1129" s="209" t="s">
        <v>102</v>
      </c>
      <c r="C1129" s="209" t="s">
        <v>160</v>
      </c>
      <c r="D1129" s="202">
        <v>5000</v>
      </c>
      <c r="E1129" s="202">
        <v>0</v>
      </c>
      <c r="F1129" s="202">
        <v>85206</v>
      </c>
      <c r="G1129" s="202">
        <f t="shared" si="51"/>
        <v>17041.2</v>
      </c>
      <c r="H1129" s="210" t="str">
        <f t="shared" si="52"/>
        <v>09/10MANDIOCAUNIÃO DA VITÓRIA (f)</v>
      </c>
      <c r="I1129" s="210" t="str">
        <f t="shared" si="53"/>
        <v>09/10MANDIOCA</v>
      </c>
      <c r="J1129" s="211" t="b">
        <f>FALSE</f>
        <v>0</v>
      </c>
    </row>
    <row r="1130" spans="1:10" ht="17.100000000000001" hidden="1" customHeight="1">
      <c r="A1130" s="209" t="s">
        <v>182</v>
      </c>
      <c r="B1130" s="209" t="s">
        <v>103</v>
      </c>
      <c r="C1130" s="209" t="s">
        <v>126</v>
      </c>
      <c r="D1130" s="202">
        <v>16200</v>
      </c>
      <c r="E1130" s="202">
        <v>0</v>
      </c>
      <c r="F1130" s="202">
        <v>132328</v>
      </c>
      <c r="G1130" s="202">
        <f t="shared" si="51"/>
        <v>8168.3950617283954</v>
      </c>
      <c r="H1130" s="210" t="str">
        <f t="shared" si="52"/>
        <v>09/10MILHO (1ª SAFRA)APUCARANA (c)</v>
      </c>
      <c r="I1130" s="210" t="str">
        <f t="shared" si="53"/>
        <v>09/10MILHO (1ª SAFRA)</v>
      </c>
      <c r="J1130" s="211" t="b">
        <f>FALSE</f>
        <v>0</v>
      </c>
    </row>
    <row r="1131" spans="1:10" ht="17.100000000000001" hidden="1" customHeight="1">
      <c r="A1131" s="209" t="s">
        <v>182</v>
      </c>
      <c r="B1131" s="209" t="s">
        <v>103</v>
      </c>
      <c r="C1131" s="209" t="s">
        <v>128</v>
      </c>
      <c r="D1131" s="202">
        <v>25303</v>
      </c>
      <c r="E1131" s="202">
        <v>0</v>
      </c>
      <c r="F1131" s="202">
        <v>222956.1</v>
      </c>
      <c r="G1131" s="202">
        <f t="shared" si="51"/>
        <v>8811.4492352685447</v>
      </c>
      <c r="H1131" s="210" t="str">
        <f t="shared" si="52"/>
        <v>09/10MILHO (1ª SAFRA)CAMPO MOURÃO (a)</v>
      </c>
      <c r="I1131" s="210" t="str">
        <f t="shared" si="53"/>
        <v>09/10MILHO (1ª SAFRA)</v>
      </c>
      <c r="J1131" s="211" t="b">
        <f>FALSE</f>
        <v>0</v>
      </c>
    </row>
    <row r="1132" spans="1:10" ht="17.100000000000001" hidden="1" customHeight="1">
      <c r="A1132" s="209" t="s">
        <v>182</v>
      </c>
      <c r="B1132" s="209" t="s">
        <v>103</v>
      </c>
      <c r="C1132" s="209" t="s">
        <v>130</v>
      </c>
      <c r="D1132" s="202">
        <v>41470</v>
      </c>
      <c r="E1132" s="202">
        <v>60</v>
      </c>
      <c r="F1132" s="202">
        <v>411378.92</v>
      </c>
      <c r="G1132" s="202">
        <f t="shared" si="51"/>
        <v>9934.2893021009404</v>
      </c>
      <c r="H1132" s="210" t="str">
        <f t="shared" si="52"/>
        <v>09/10MILHO (1ª SAFRA)CASCAVEL (d)</v>
      </c>
      <c r="I1132" s="210" t="str">
        <f t="shared" si="53"/>
        <v>09/10MILHO (1ª SAFRA)</v>
      </c>
      <c r="J1132" s="211" t="b">
        <f>FALSE</f>
        <v>0</v>
      </c>
    </row>
    <row r="1133" spans="1:10" ht="17.100000000000001" hidden="1" customHeight="1">
      <c r="A1133" s="209" t="s">
        <v>182</v>
      </c>
      <c r="B1133" s="209" t="s">
        <v>103</v>
      </c>
      <c r="C1133" s="209" t="s">
        <v>132</v>
      </c>
      <c r="D1133" s="202">
        <v>21000</v>
      </c>
      <c r="E1133" s="202">
        <v>0</v>
      </c>
      <c r="F1133" s="202">
        <v>151215</v>
      </c>
      <c r="G1133" s="202">
        <f t="shared" si="51"/>
        <v>7200.7142857142853</v>
      </c>
      <c r="H1133" s="210" t="str">
        <f t="shared" si="52"/>
        <v>09/10MILHO (1ª SAFRA)CORNÉLIO PROCÓPIO (c)</v>
      </c>
      <c r="I1133" s="210" t="str">
        <f t="shared" si="53"/>
        <v>09/10MILHO (1ª SAFRA)</v>
      </c>
      <c r="J1133" s="211" t="b">
        <f>FALSE</f>
        <v>0</v>
      </c>
    </row>
    <row r="1134" spans="1:10" ht="17.100000000000001" hidden="1" customHeight="1">
      <c r="A1134" s="209" t="s">
        <v>182</v>
      </c>
      <c r="B1134" s="209" t="s">
        <v>103</v>
      </c>
      <c r="C1134" s="209" t="s">
        <v>134</v>
      </c>
      <c r="D1134" s="202">
        <v>131130</v>
      </c>
      <c r="E1134" s="202">
        <v>0</v>
      </c>
      <c r="F1134" s="202">
        <v>870497.1</v>
      </c>
      <c r="G1134" s="202">
        <f t="shared" si="51"/>
        <v>6638.4282772820861</v>
      </c>
      <c r="H1134" s="210" t="str">
        <f t="shared" si="52"/>
        <v>09/10MILHO (1ª SAFRA)CURITIBA (f)</v>
      </c>
      <c r="I1134" s="210" t="str">
        <f t="shared" si="53"/>
        <v>09/10MILHO (1ª SAFRA)</v>
      </c>
      <c r="J1134" s="211" t="b">
        <f>FALSE</f>
        <v>0</v>
      </c>
    </row>
    <row r="1135" spans="1:10" ht="17.100000000000001" hidden="1" customHeight="1">
      <c r="A1135" s="209" t="s">
        <v>182</v>
      </c>
      <c r="B1135" s="209" t="s">
        <v>103</v>
      </c>
      <c r="C1135" s="209" t="s">
        <v>136</v>
      </c>
      <c r="D1135" s="202">
        <v>89250</v>
      </c>
      <c r="E1135" s="202">
        <v>0</v>
      </c>
      <c r="F1135" s="202">
        <v>729645</v>
      </c>
      <c r="G1135" s="202">
        <f t="shared" si="51"/>
        <v>8175.2941176470595</v>
      </c>
      <c r="H1135" s="210" t="str">
        <f t="shared" si="52"/>
        <v>09/10MILHO (1ª SAFRA)FRANCISCO BELTRÃO (e)</v>
      </c>
      <c r="I1135" s="210" t="str">
        <f t="shared" si="53"/>
        <v>09/10MILHO (1ª SAFRA)</v>
      </c>
      <c r="J1135" s="211" t="b">
        <f>FALSE</f>
        <v>0</v>
      </c>
    </row>
    <row r="1136" spans="1:10" ht="17.100000000000001" hidden="1" customHeight="1">
      <c r="A1136" s="209" t="s">
        <v>182</v>
      </c>
      <c r="B1136" s="209" t="s">
        <v>103</v>
      </c>
      <c r="C1136" s="209" t="s">
        <v>138</v>
      </c>
      <c r="D1136" s="202">
        <v>111400</v>
      </c>
      <c r="E1136" s="202">
        <v>0</v>
      </c>
      <c r="F1136" s="202">
        <v>726870</v>
      </c>
      <c r="G1136" s="202">
        <f t="shared" si="51"/>
        <v>6524.8653500897663</v>
      </c>
      <c r="H1136" s="210" t="str">
        <f t="shared" si="52"/>
        <v>09/10MILHO (1ª SAFRA)GUARAPUAVA (f)</v>
      </c>
      <c r="I1136" s="210" t="str">
        <f t="shared" si="53"/>
        <v>09/10MILHO (1ª SAFRA)</v>
      </c>
      <c r="J1136" s="211" t="b">
        <f>FALSE</f>
        <v>0</v>
      </c>
    </row>
    <row r="1137" spans="1:64" ht="17.100000000000001" hidden="1" customHeight="1">
      <c r="A1137" s="209" t="s">
        <v>182</v>
      </c>
      <c r="B1137" s="209" t="s">
        <v>103</v>
      </c>
      <c r="C1137" s="209" t="s">
        <v>140</v>
      </c>
      <c r="D1137" s="202">
        <v>50200</v>
      </c>
      <c r="E1137" s="202">
        <v>0</v>
      </c>
      <c r="F1137" s="202">
        <v>337753</v>
      </c>
      <c r="G1137" s="202">
        <f t="shared" si="51"/>
        <v>6728.147410358566</v>
      </c>
      <c r="H1137" s="210" t="str">
        <f t="shared" si="52"/>
        <v>09/10MILHO (1ª SAFRA)IRATI (f)</v>
      </c>
      <c r="I1137" s="210" t="str">
        <f t="shared" si="53"/>
        <v>09/10MILHO (1ª SAFRA)</v>
      </c>
      <c r="J1137" s="211" t="b">
        <f>FALSE</f>
        <v>0</v>
      </c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</row>
    <row r="1138" spans="1:64" ht="14.65" hidden="1" customHeight="1">
      <c r="A1138" s="209" t="s">
        <v>182</v>
      </c>
      <c r="B1138" s="209" t="s">
        <v>103</v>
      </c>
      <c r="C1138" s="209" t="s">
        <v>142</v>
      </c>
      <c r="D1138" s="202">
        <v>40850</v>
      </c>
      <c r="E1138" s="202">
        <v>0</v>
      </c>
      <c r="F1138" s="202">
        <v>240580</v>
      </c>
      <c r="G1138" s="202">
        <f t="shared" si="51"/>
        <v>5889.3512851897185</v>
      </c>
      <c r="H1138" s="210" t="str">
        <f t="shared" si="52"/>
        <v>09/10MILHO (1ª SAFRA)IVAIPORÃ (c)</v>
      </c>
      <c r="I1138" s="210" t="str">
        <f t="shared" si="53"/>
        <v>09/10MILHO (1ª SAFRA)</v>
      </c>
      <c r="J1138" s="211" t="b">
        <f>FALSE</f>
        <v>0</v>
      </c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</row>
    <row r="1139" spans="1:64" ht="14.65" hidden="1" customHeight="1">
      <c r="A1139" s="209" t="s">
        <v>182</v>
      </c>
      <c r="B1139" s="209" t="s">
        <v>103</v>
      </c>
      <c r="C1139" s="209" t="s">
        <v>144</v>
      </c>
      <c r="D1139" s="202">
        <v>42500</v>
      </c>
      <c r="E1139" s="202">
        <v>0</v>
      </c>
      <c r="F1139" s="202">
        <v>254843</v>
      </c>
      <c r="G1139" s="202">
        <f t="shared" si="51"/>
        <v>5996.3058823529418</v>
      </c>
      <c r="H1139" s="210" t="str">
        <f t="shared" si="52"/>
        <v>09/10MILHO (1ª SAFRA)JACAREZINHO (c)</v>
      </c>
      <c r="I1139" s="210" t="str">
        <f t="shared" si="53"/>
        <v>09/10MILHO (1ª SAFRA)</v>
      </c>
      <c r="J1139" s="211" t="b">
        <f>FALSE</f>
        <v>0</v>
      </c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</row>
    <row r="1140" spans="1:64" ht="14.65" hidden="1" customHeight="1">
      <c r="A1140" s="209" t="s">
        <v>182</v>
      </c>
      <c r="B1140" s="209" t="s">
        <v>103</v>
      </c>
      <c r="C1140" s="209" t="s">
        <v>146</v>
      </c>
      <c r="D1140" s="202">
        <v>31380</v>
      </c>
      <c r="E1140" s="202">
        <v>0</v>
      </c>
      <c r="F1140" s="202">
        <v>222801</v>
      </c>
      <c r="G1140" s="202">
        <f t="shared" si="51"/>
        <v>7100.0956022944547</v>
      </c>
      <c r="H1140" s="210" t="str">
        <f t="shared" si="52"/>
        <v>09/10MILHO (1ª SAFRA)LARANJEIRAS DO SUL (f)</v>
      </c>
      <c r="I1140" s="210" t="str">
        <f t="shared" si="53"/>
        <v>09/10MILHO (1ª SAFRA)</v>
      </c>
      <c r="J1140" s="211" t="b">
        <f>FALSE</f>
        <v>0</v>
      </c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</row>
    <row r="1141" spans="1:64" ht="14.65" hidden="1" customHeight="1">
      <c r="A1141" s="209" t="s">
        <v>182</v>
      </c>
      <c r="B1141" s="209" t="s">
        <v>103</v>
      </c>
      <c r="C1141" s="209" t="s">
        <v>148</v>
      </c>
      <c r="D1141" s="202">
        <v>21649</v>
      </c>
      <c r="E1141" s="202">
        <v>0</v>
      </c>
      <c r="F1141" s="202">
        <v>166858.9</v>
      </c>
      <c r="G1141" s="202">
        <f t="shared" si="51"/>
        <v>7707.4645480160743</v>
      </c>
      <c r="H1141" s="210" t="str">
        <f t="shared" si="52"/>
        <v>09/10MILHO (1ª SAFRA)LONDRINA (c)</v>
      </c>
      <c r="I1141" s="210" t="str">
        <f t="shared" si="53"/>
        <v>09/10MILHO (1ª SAFRA)</v>
      </c>
      <c r="J1141" s="211" t="b">
        <f>FALSE</f>
        <v>0</v>
      </c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</row>
    <row r="1142" spans="1:64" ht="14.65" hidden="1" customHeight="1">
      <c r="A1142" s="209" t="s">
        <v>182</v>
      </c>
      <c r="B1142" s="209" t="s">
        <v>103</v>
      </c>
      <c r="C1142" s="209" t="s">
        <v>150</v>
      </c>
      <c r="D1142" s="202">
        <v>4435</v>
      </c>
      <c r="E1142" s="202">
        <v>0</v>
      </c>
      <c r="F1142" s="202">
        <v>30614.6</v>
      </c>
      <c r="G1142" s="202">
        <f t="shared" si="51"/>
        <v>6902.9537767756483</v>
      </c>
      <c r="H1142" s="210" t="str">
        <f t="shared" si="52"/>
        <v>09/10MILHO (1ª SAFRA)MARINGÁ (c)</v>
      </c>
      <c r="I1142" s="210" t="str">
        <f t="shared" si="53"/>
        <v>09/10MILHO (1ª SAFRA)</v>
      </c>
      <c r="J1142" s="211" t="b">
        <f>FALSE</f>
        <v>0</v>
      </c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</row>
    <row r="1143" spans="1:64" ht="14.65" hidden="1" customHeight="1">
      <c r="A1143" s="209" t="s">
        <v>182</v>
      </c>
      <c r="B1143" s="209" t="s">
        <v>103</v>
      </c>
      <c r="C1143" s="209" t="s">
        <v>152</v>
      </c>
      <c r="D1143" s="202">
        <v>205</v>
      </c>
      <c r="E1143" s="202">
        <v>0</v>
      </c>
      <c r="F1143" s="202">
        <v>656.05</v>
      </c>
      <c r="G1143" s="202">
        <f t="shared" si="51"/>
        <v>3200.2439024390242</v>
      </c>
      <c r="H1143" s="210" t="str">
        <f t="shared" si="52"/>
        <v>09/10MILHO (1ª SAFRA)PARANAGUÁ (f)</v>
      </c>
      <c r="I1143" s="210" t="str">
        <f t="shared" si="53"/>
        <v>09/10MILHO (1ª SAFRA)</v>
      </c>
      <c r="J1143" s="211" t="b">
        <f>FALSE</f>
        <v>0</v>
      </c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</row>
    <row r="1144" spans="1:64" ht="14.65" hidden="1" customHeight="1">
      <c r="A1144" s="209" t="s">
        <v>182</v>
      </c>
      <c r="B1144" s="209" t="s">
        <v>103</v>
      </c>
      <c r="C1144" s="209" t="s">
        <v>154</v>
      </c>
      <c r="D1144" s="202">
        <v>4428</v>
      </c>
      <c r="E1144" s="202">
        <v>0</v>
      </c>
      <c r="F1144" s="202">
        <v>14448.02</v>
      </c>
      <c r="G1144" s="202">
        <f t="shared" si="51"/>
        <v>3262.8771454381213</v>
      </c>
      <c r="H1144" s="210" t="str">
        <f t="shared" si="52"/>
        <v>09/10MILHO (1ª SAFRA)PARANAVAÍ (b)</v>
      </c>
      <c r="I1144" s="210" t="str">
        <f t="shared" si="53"/>
        <v>09/10MILHO (1ª SAFRA)</v>
      </c>
      <c r="J1144" s="211" t="b">
        <f>FALSE</f>
        <v>0</v>
      </c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</row>
    <row r="1145" spans="1:64" ht="14.65" hidden="1" customHeight="1">
      <c r="A1145" s="209" t="s">
        <v>182</v>
      </c>
      <c r="B1145" s="209" t="s">
        <v>103</v>
      </c>
      <c r="C1145" s="209" t="s">
        <v>155</v>
      </c>
      <c r="D1145" s="202">
        <v>58250</v>
      </c>
      <c r="E1145" s="202">
        <v>0</v>
      </c>
      <c r="F1145" s="202">
        <v>535490</v>
      </c>
      <c r="G1145" s="202">
        <f t="shared" si="51"/>
        <v>9192.9613733905571</v>
      </c>
      <c r="H1145" s="210" t="str">
        <f t="shared" si="52"/>
        <v>09/10MILHO (1ª SAFRA)PATO BRANCO (e)</v>
      </c>
      <c r="I1145" s="210" t="str">
        <f t="shared" si="53"/>
        <v>09/10MILHO (1ª SAFRA)</v>
      </c>
      <c r="J1145" s="211" t="b">
        <f>FALSE</f>
        <v>0</v>
      </c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</row>
    <row r="1146" spans="1:64" ht="14.65" hidden="1" customHeight="1">
      <c r="A1146" s="209" t="s">
        <v>182</v>
      </c>
      <c r="B1146" s="209" t="s">
        <v>103</v>
      </c>
      <c r="C1146" s="209" t="s">
        <v>157</v>
      </c>
      <c r="D1146" s="202">
        <v>146020</v>
      </c>
      <c r="E1146" s="202">
        <v>0</v>
      </c>
      <c r="F1146" s="202">
        <v>1341170</v>
      </c>
      <c r="G1146" s="202">
        <f t="shared" si="51"/>
        <v>9184.8376934666485</v>
      </c>
      <c r="H1146" s="210" t="str">
        <f t="shared" si="52"/>
        <v>09/10MILHO (1ª SAFRA)PONTA GROSSA (f)</v>
      </c>
      <c r="I1146" s="210" t="str">
        <f t="shared" si="53"/>
        <v>09/10MILHO (1ª SAFRA)</v>
      </c>
      <c r="J1146" s="211" t="b">
        <f>FALSE</f>
        <v>0</v>
      </c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</row>
    <row r="1147" spans="1:64" ht="14.65" hidden="1" customHeight="1">
      <c r="A1147" s="209" t="s">
        <v>182</v>
      </c>
      <c r="B1147" s="209" t="s">
        <v>103</v>
      </c>
      <c r="C1147" s="209" t="s">
        <v>158</v>
      </c>
      <c r="D1147" s="202">
        <v>24020</v>
      </c>
      <c r="E1147" s="202">
        <v>0</v>
      </c>
      <c r="F1147" s="202">
        <v>209278</v>
      </c>
      <c r="G1147" s="202">
        <f t="shared" si="51"/>
        <v>8712.6561199000844</v>
      </c>
      <c r="H1147" s="210" t="str">
        <f t="shared" si="52"/>
        <v>09/10MILHO (1ª SAFRA)TOLEDO (d)</v>
      </c>
      <c r="I1147" s="210" t="str">
        <f t="shared" si="53"/>
        <v>09/10MILHO (1ª SAFRA)</v>
      </c>
      <c r="J1147" s="211" t="b">
        <f>FALSE</f>
        <v>0</v>
      </c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</row>
    <row r="1148" spans="1:64" ht="14.65" hidden="1" customHeight="1">
      <c r="A1148" s="209" t="s">
        <v>182</v>
      </c>
      <c r="B1148" s="209" t="s">
        <v>103</v>
      </c>
      <c r="C1148" s="209" t="s">
        <v>159</v>
      </c>
      <c r="D1148" s="202">
        <v>4628</v>
      </c>
      <c r="E1148" s="202">
        <v>0</v>
      </c>
      <c r="F1148" s="202">
        <v>20496</v>
      </c>
      <c r="G1148" s="202">
        <f t="shared" si="51"/>
        <v>4428.6949006050127</v>
      </c>
      <c r="H1148" s="210" t="str">
        <f t="shared" si="52"/>
        <v>09/10MILHO (1ª SAFRA)UMUARAMA (b)</v>
      </c>
      <c r="I1148" s="210" t="str">
        <f t="shared" si="53"/>
        <v>09/10MILHO (1ª SAFRA)</v>
      </c>
      <c r="J1148" s="211" t="b">
        <f>FALSE</f>
        <v>0</v>
      </c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</row>
    <row r="1149" spans="1:64" ht="14.65" hidden="1" customHeight="1">
      <c r="A1149" s="209" t="s">
        <v>182</v>
      </c>
      <c r="B1149" s="209" t="s">
        <v>103</v>
      </c>
      <c r="C1149" s="209" t="s">
        <v>160</v>
      </c>
      <c r="D1149" s="202">
        <v>37000</v>
      </c>
      <c r="E1149" s="202">
        <v>0</v>
      </c>
      <c r="F1149" s="202">
        <v>225750</v>
      </c>
      <c r="G1149" s="202">
        <f t="shared" si="51"/>
        <v>6101.3513513513517</v>
      </c>
      <c r="H1149" s="210" t="str">
        <f t="shared" si="52"/>
        <v>09/10MILHO (1ª SAFRA)UNIÃO DA VITÓRIA (f)</v>
      </c>
      <c r="I1149" s="210" t="str">
        <f t="shared" si="53"/>
        <v>09/10MILHO (1ª SAFRA)</v>
      </c>
      <c r="J1149" s="211" t="b">
        <f>FALSE</f>
        <v>0</v>
      </c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</row>
    <row r="1150" spans="1:64" ht="14.65" hidden="1" customHeight="1">
      <c r="A1150" s="209" t="s">
        <v>182</v>
      </c>
      <c r="B1150" s="209" t="s">
        <v>104</v>
      </c>
      <c r="C1150" s="209" t="s">
        <v>126</v>
      </c>
      <c r="D1150" s="202">
        <v>7280</v>
      </c>
      <c r="E1150" s="202">
        <v>0</v>
      </c>
      <c r="F1150" s="202">
        <v>26497</v>
      </c>
      <c r="G1150" s="202">
        <f t="shared" si="51"/>
        <v>3639.6978021978025</v>
      </c>
      <c r="H1150" s="210" t="str">
        <f t="shared" si="52"/>
        <v>09/10MILHO (2ª SAFRA)APUCARANA (c)</v>
      </c>
      <c r="I1150" s="210" t="str">
        <f t="shared" si="53"/>
        <v>09/10MILHO (2ª SAFRA)</v>
      </c>
      <c r="J1150" s="211" t="b">
        <f>FALSE</f>
        <v>0</v>
      </c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</row>
    <row r="1151" spans="1:64" ht="14.65" hidden="1" customHeight="1">
      <c r="A1151" s="209" t="s">
        <v>182</v>
      </c>
      <c r="B1151" s="209" t="s">
        <v>104</v>
      </c>
      <c r="C1151" s="209" t="s">
        <v>128</v>
      </c>
      <c r="D1151" s="202">
        <v>216420</v>
      </c>
      <c r="E1151" s="202">
        <v>0</v>
      </c>
      <c r="F1151" s="202">
        <v>1097005.2</v>
      </c>
      <c r="G1151" s="202">
        <f t="shared" si="51"/>
        <v>5068.8716384807321</v>
      </c>
      <c r="H1151" s="210" t="str">
        <f t="shared" si="52"/>
        <v>09/10MILHO (2ª SAFRA)CAMPO MOURÃO (a)</v>
      </c>
      <c r="I1151" s="210" t="str">
        <f t="shared" si="53"/>
        <v>09/10MILHO (2ª SAFRA)</v>
      </c>
      <c r="J1151" s="211" t="b">
        <f>FALSE</f>
        <v>0</v>
      </c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</row>
    <row r="1152" spans="1:64" ht="14.65" hidden="1" customHeight="1">
      <c r="A1152" s="209" t="s">
        <v>182</v>
      </c>
      <c r="B1152" s="209" t="s">
        <v>104</v>
      </c>
      <c r="C1152" s="209" t="s">
        <v>130</v>
      </c>
      <c r="D1152" s="202">
        <v>185613</v>
      </c>
      <c r="E1152" s="202">
        <v>0</v>
      </c>
      <c r="F1152" s="202">
        <v>1019903.8</v>
      </c>
      <c r="G1152" s="202">
        <f t="shared" si="51"/>
        <v>5494.7864643101511</v>
      </c>
      <c r="H1152" s="210" t="str">
        <f t="shared" si="52"/>
        <v>09/10MILHO (2ª SAFRA)CASCAVEL (d)</v>
      </c>
      <c r="I1152" s="210" t="str">
        <f t="shared" si="53"/>
        <v>09/10MILHO (2ª SAFRA)</v>
      </c>
      <c r="J1152" s="211" t="b">
        <f>FALSE</f>
        <v>0</v>
      </c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</row>
    <row r="1153" spans="1:64" ht="14.65" hidden="1" customHeight="1">
      <c r="A1153" s="209" t="s">
        <v>182</v>
      </c>
      <c r="B1153" s="209" t="s">
        <v>104</v>
      </c>
      <c r="C1153" s="209" t="s">
        <v>132</v>
      </c>
      <c r="D1153" s="202">
        <v>110000</v>
      </c>
      <c r="E1153" s="202">
        <v>0</v>
      </c>
      <c r="F1153" s="202">
        <v>572672.19999999995</v>
      </c>
      <c r="G1153" s="202">
        <f t="shared" si="51"/>
        <v>5206.1109090909094</v>
      </c>
      <c r="H1153" s="210" t="str">
        <f t="shared" si="52"/>
        <v>09/10MILHO (2ª SAFRA)CORNÉLIO PROCÓPIO (c)</v>
      </c>
      <c r="I1153" s="210" t="str">
        <f t="shared" si="53"/>
        <v>09/10MILHO (2ª SAFRA)</v>
      </c>
      <c r="J1153" s="211" t="b">
        <f>FALSE</f>
        <v>0</v>
      </c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</row>
    <row r="1154" spans="1:64" ht="14.65" hidden="1" customHeight="1">
      <c r="A1154" s="209" t="s">
        <v>182</v>
      </c>
      <c r="B1154" s="209" t="s">
        <v>104</v>
      </c>
      <c r="C1154" s="209" t="s">
        <v>136</v>
      </c>
      <c r="D1154" s="202">
        <v>37350</v>
      </c>
      <c r="E1154" s="202">
        <v>0</v>
      </c>
      <c r="F1154" s="202">
        <v>154350</v>
      </c>
      <c r="G1154" s="202">
        <f t="shared" ref="G1154:G1217" si="54">F1154/(D1154-E1154)*1000</f>
        <v>4132.530120481928</v>
      </c>
      <c r="H1154" s="210" t="str">
        <f t="shared" ref="H1154:H1217" si="55">A1154&amp;B1154&amp;C1154</f>
        <v>09/10MILHO (2ª SAFRA)FRANCISCO BELTRÃO (e)</v>
      </c>
      <c r="I1154" s="210" t="str">
        <f t="shared" ref="I1154:I1217" si="56">A1154&amp;B1154</f>
        <v>09/10MILHO (2ª SAFRA)</v>
      </c>
      <c r="J1154" s="211" t="b">
        <f>FALSE</f>
        <v>0</v>
      </c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</row>
    <row r="1155" spans="1:64" ht="14.65" hidden="1" customHeight="1">
      <c r="A1155" s="209" t="s">
        <v>182</v>
      </c>
      <c r="B1155" s="209" t="s">
        <v>104</v>
      </c>
      <c r="C1155" s="209" t="s">
        <v>138</v>
      </c>
      <c r="D1155" s="202">
        <v>2665</v>
      </c>
      <c r="E1155" s="202">
        <v>100</v>
      </c>
      <c r="F1155" s="202">
        <v>7360</v>
      </c>
      <c r="G1155" s="202">
        <f t="shared" si="54"/>
        <v>2869.3957115009744</v>
      </c>
      <c r="H1155" s="210" t="str">
        <f t="shared" si="55"/>
        <v>09/10MILHO (2ª SAFRA)GUARAPUAVA (f)</v>
      </c>
      <c r="I1155" s="210" t="str">
        <f t="shared" si="56"/>
        <v>09/10MILHO (2ª SAFRA)</v>
      </c>
      <c r="J1155" s="211" t="b">
        <f>FALSE</f>
        <v>0</v>
      </c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</row>
    <row r="1156" spans="1:64" ht="14.65" hidden="1" customHeight="1">
      <c r="A1156" s="209" t="s">
        <v>182</v>
      </c>
      <c r="B1156" s="209" t="s">
        <v>104</v>
      </c>
      <c r="C1156" s="209" t="s">
        <v>140</v>
      </c>
      <c r="D1156" s="202">
        <v>7800</v>
      </c>
      <c r="E1156" s="202">
        <v>0</v>
      </c>
      <c r="F1156" s="202">
        <v>27325.5</v>
      </c>
      <c r="G1156" s="202">
        <f t="shared" si="54"/>
        <v>3503.2692307692309</v>
      </c>
      <c r="H1156" s="210" t="str">
        <f t="shared" si="55"/>
        <v>09/10MILHO (2ª SAFRA)IRATI (f)</v>
      </c>
      <c r="I1156" s="210" t="str">
        <f t="shared" si="56"/>
        <v>09/10MILHO (2ª SAFRA)</v>
      </c>
      <c r="J1156" s="211" t="b">
        <f>FALSE</f>
        <v>0</v>
      </c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</row>
    <row r="1157" spans="1:64" ht="14.65" hidden="1" customHeight="1">
      <c r="A1157" s="209" t="s">
        <v>182</v>
      </c>
      <c r="B1157" s="209" t="s">
        <v>104</v>
      </c>
      <c r="C1157" s="209" t="s">
        <v>142</v>
      </c>
      <c r="D1157" s="202">
        <v>30100</v>
      </c>
      <c r="E1157" s="202">
        <v>0</v>
      </c>
      <c r="F1157" s="202">
        <v>114615</v>
      </c>
      <c r="G1157" s="202">
        <f t="shared" si="54"/>
        <v>3807.8073089700997</v>
      </c>
      <c r="H1157" s="210" t="str">
        <f t="shared" si="55"/>
        <v>09/10MILHO (2ª SAFRA)IVAIPORÃ (c)</v>
      </c>
      <c r="I1157" s="210" t="str">
        <f t="shared" si="56"/>
        <v>09/10MILHO (2ª SAFRA)</v>
      </c>
      <c r="J1157" s="211" t="b">
        <f>FALSE</f>
        <v>0</v>
      </c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</row>
    <row r="1158" spans="1:64" ht="14.65" hidden="1" customHeight="1">
      <c r="A1158" s="209" t="s">
        <v>182</v>
      </c>
      <c r="B1158" s="209" t="s">
        <v>104</v>
      </c>
      <c r="C1158" s="209" t="s">
        <v>144</v>
      </c>
      <c r="D1158" s="202">
        <v>35150</v>
      </c>
      <c r="E1158" s="202">
        <v>0</v>
      </c>
      <c r="F1158" s="202">
        <v>155935</v>
      </c>
      <c r="G1158" s="202">
        <f t="shared" si="54"/>
        <v>4436.2731152204833</v>
      </c>
      <c r="H1158" s="210" t="str">
        <f t="shared" si="55"/>
        <v>09/10MILHO (2ª SAFRA)JACAREZINHO (c)</v>
      </c>
      <c r="I1158" s="210" t="str">
        <f t="shared" si="56"/>
        <v>09/10MILHO (2ª SAFRA)</v>
      </c>
      <c r="J1158" s="211" t="b">
        <f>FALSE</f>
        <v>0</v>
      </c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</row>
    <row r="1159" spans="1:64" ht="14.65" hidden="1" customHeight="1">
      <c r="A1159" s="209" t="s">
        <v>182</v>
      </c>
      <c r="B1159" s="209" t="s">
        <v>104</v>
      </c>
      <c r="C1159" s="209" t="s">
        <v>146</v>
      </c>
      <c r="D1159" s="202">
        <v>4510</v>
      </c>
      <c r="E1159" s="202">
        <v>80</v>
      </c>
      <c r="F1159" s="202">
        <v>16922.900000000001</v>
      </c>
      <c r="G1159" s="202">
        <f t="shared" si="54"/>
        <v>3820.0677200902937</v>
      </c>
      <c r="H1159" s="210" t="str">
        <f t="shared" si="55"/>
        <v>09/10MILHO (2ª SAFRA)LARANJEIRAS DO SUL (f)</v>
      </c>
      <c r="I1159" s="210" t="str">
        <f t="shared" si="56"/>
        <v>09/10MILHO (2ª SAFRA)</v>
      </c>
      <c r="J1159" s="211" t="b">
        <f>FALSE</f>
        <v>0</v>
      </c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</row>
    <row r="1160" spans="1:64" ht="14.65" hidden="1" customHeight="1">
      <c r="A1160" s="209" t="s">
        <v>182</v>
      </c>
      <c r="B1160" s="209" t="s">
        <v>104</v>
      </c>
      <c r="C1160" s="209" t="s">
        <v>148</v>
      </c>
      <c r="D1160" s="202">
        <v>127820</v>
      </c>
      <c r="E1160" s="202">
        <v>0</v>
      </c>
      <c r="F1160" s="202">
        <v>578560.6</v>
      </c>
      <c r="G1160" s="202">
        <f t="shared" si="54"/>
        <v>4526.3698951650749</v>
      </c>
      <c r="H1160" s="210" t="str">
        <f t="shared" si="55"/>
        <v>09/10MILHO (2ª SAFRA)LONDRINA (c)</v>
      </c>
      <c r="I1160" s="210" t="str">
        <f t="shared" si="56"/>
        <v>09/10MILHO (2ª SAFRA)</v>
      </c>
      <c r="J1160" s="211" t="b">
        <f>FALSE</f>
        <v>0</v>
      </c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</row>
    <row r="1161" spans="1:64" ht="14.65" hidden="1" customHeight="1">
      <c r="A1161" s="209" t="s">
        <v>182</v>
      </c>
      <c r="B1161" s="209" t="s">
        <v>104</v>
      </c>
      <c r="C1161" s="209" t="s">
        <v>150</v>
      </c>
      <c r="D1161" s="202">
        <v>151934</v>
      </c>
      <c r="E1161" s="202">
        <v>0</v>
      </c>
      <c r="F1161" s="202">
        <v>768772.35</v>
      </c>
      <c r="G1161" s="202">
        <f t="shared" si="54"/>
        <v>5059.9098950860243</v>
      </c>
      <c r="H1161" s="210" t="str">
        <f t="shared" si="55"/>
        <v>09/10MILHO (2ª SAFRA)MARINGÁ (c)</v>
      </c>
      <c r="I1161" s="210" t="str">
        <f t="shared" si="56"/>
        <v>09/10MILHO (2ª SAFRA)</v>
      </c>
      <c r="J1161" s="211" t="b">
        <f>FALSE</f>
        <v>0</v>
      </c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</row>
    <row r="1162" spans="1:64" ht="14.65" hidden="1" customHeight="1">
      <c r="A1162" s="209" t="s">
        <v>182</v>
      </c>
      <c r="B1162" s="209" t="s">
        <v>104</v>
      </c>
      <c r="C1162" s="209" t="s">
        <v>154</v>
      </c>
      <c r="D1162" s="202">
        <v>17972</v>
      </c>
      <c r="E1162" s="202">
        <v>0</v>
      </c>
      <c r="F1162" s="202">
        <v>94521.71</v>
      </c>
      <c r="G1162" s="202">
        <f t="shared" si="54"/>
        <v>5259.3873803694642</v>
      </c>
      <c r="H1162" s="210" t="str">
        <f t="shared" si="55"/>
        <v>09/10MILHO (2ª SAFRA)PARANAVAÍ (b)</v>
      </c>
      <c r="I1162" s="210" t="str">
        <f t="shared" si="56"/>
        <v>09/10MILHO (2ª SAFRA)</v>
      </c>
      <c r="J1162" s="211" t="b">
        <f>FALSE</f>
        <v>0</v>
      </c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</row>
    <row r="1163" spans="1:64" ht="14.65" hidden="1" customHeight="1">
      <c r="A1163" s="209" t="s">
        <v>182</v>
      </c>
      <c r="B1163" s="209" t="s">
        <v>104</v>
      </c>
      <c r="C1163" s="209" t="s">
        <v>155</v>
      </c>
      <c r="D1163" s="202">
        <v>1500</v>
      </c>
      <c r="E1163" s="202">
        <v>0</v>
      </c>
      <c r="F1163" s="202">
        <v>7000</v>
      </c>
      <c r="G1163" s="202">
        <f t="shared" si="54"/>
        <v>4666.666666666667</v>
      </c>
      <c r="H1163" s="210" t="str">
        <f t="shared" si="55"/>
        <v>09/10MILHO (2ª SAFRA)PATO BRANCO (e)</v>
      </c>
      <c r="I1163" s="210" t="str">
        <f t="shared" si="56"/>
        <v>09/10MILHO (2ª SAFRA)</v>
      </c>
      <c r="J1163" s="211" t="b">
        <f>FALSE</f>
        <v>0</v>
      </c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</row>
    <row r="1164" spans="1:64" ht="14.65" hidden="1" customHeight="1">
      <c r="A1164" s="209" t="s">
        <v>182</v>
      </c>
      <c r="B1164" s="209" t="s">
        <v>104</v>
      </c>
      <c r="C1164" s="209" t="s">
        <v>157</v>
      </c>
      <c r="D1164" s="202">
        <v>24450</v>
      </c>
      <c r="E1164" s="202">
        <v>0</v>
      </c>
      <c r="F1164" s="202">
        <v>113150</v>
      </c>
      <c r="G1164" s="202">
        <f t="shared" si="54"/>
        <v>4627.8118609406947</v>
      </c>
      <c r="H1164" s="210" t="str">
        <f t="shared" si="55"/>
        <v>09/10MILHO (2ª SAFRA)PONTA GROSSA (f)</v>
      </c>
      <c r="I1164" s="210" t="str">
        <f t="shared" si="56"/>
        <v>09/10MILHO (2ª SAFRA)</v>
      </c>
      <c r="J1164" s="211" t="b">
        <f>FALSE</f>
        <v>0</v>
      </c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</row>
    <row r="1165" spans="1:64" ht="14.65" hidden="1" customHeight="1">
      <c r="A1165" s="209" t="s">
        <v>182</v>
      </c>
      <c r="B1165" s="209" t="s">
        <v>104</v>
      </c>
      <c r="C1165" s="209" t="s">
        <v>158</v>
      </c>
      <c r="D1165" s="202">
        <v>309930</v>
      </c>
      <c r="E1165" s="202">
        <v>0</v>
      </c>
      <c r="F1165" s="202">
        <v>1652291</v>
      </c>
      <c r="G1165" s="202">
        <f t="shared" si="54"/>
        <v>5331.1747814022519</v>
      </c>
      <c r="H1165" s="210" t="str">
        <f t="shared" si="55"/>
        <v>09/10MILHO (2ª SAFRA)TOLEDO (d)</v>
      </c>
      <c r="I1165" s="210" t="str">
        <f t="shared" si="56"/>
        <v>09/10MILHO (2ª SAFRA)</v>
      </c>
      <c r="J1165" s="211" t="b">
        <f>FALSE</f>
        <v>0</v>
      </c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</row>
    <row r="1166" spans="1:64" ht="14.65" hidden="1" customHeight="1">
      <c r="A1166" s="209" t="s">
        <v>182</v>
      </c>
      <c r="B1166" s="209" t="s">
        <v>104</v>
      </c>
      <c r="C1166" s="209" t="s">
        <v>159</v>
      </c>
      <c r="D1166" s="202">
        <v>89582</v>
      </c>
      <c r="E1166" s="202">
        <v>0</v>
      </c>
      <c r="F1166" s="202">
        <v>402697.5</v>
      </c>
      <c r="G1166" s="202">
        <f t="shared" si="54"/>
        <v>4495.2948136902505</v>
      </c>
      <c r="H1166" s="210" t="str">
        <f t="shared" si="55"/>
        <v>09/10MILHO (2ª SAFRA)UMUARAMA (b)</v>
      </c>
      <c r="I1166" s="210" t="str">
        <f t="shared" si="56"/>
        <v>09/10MILHO (2ª SAFRA)</v>
      </c>
      <c r="J1166" s="211" t="b">
        <f>FALSE</f>
        <v>0</v>
      </c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</row>
    <row r="1167" spans="1:64" ht="14.65" hidden="1" customHeight="1">
      <c r="A1167" s="209" t="s">
        <v>182</v>
      </c>
      <c r="B1167" s="209" t="s">
        <v>104</v>
      </c>
      <c r="C1167" s="209" t="s">
        <v>160</v>
      </c>
      <c r="D1167" s="202">
        <v>3600</v>
      </c>
      <c r="E1167" s="202">
        <v>0</v>
      </c>
      <c r="F1167" s="202">
        <v>6847.5</v>
      </c>
      <c r="G1167" s="202">
        <f t="shared" si="54"/>
        <v>1902.0833333333333</v>
      </c>
      <c r="H1167" s="210" t="str">
        <f t="shared" si="55"/>
        <v>09/10MILHO (2ª SAFRA)UNIÃO DA VITÓRIA (f)</v>
      </c>
      <c r="I1167" s="210" t="str">
        <f t="shared" si="56"/>
        <v>09/10MILHO (2ª SAFRA)</v>
      </c>
      <c r="J1167" s="211" t="b">
        <f>FALSE</f>
        <v>0</v>
      </c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</row>
    <row r="1168" spans="1:64" ht="14.65" hidden="1" customHeight="1">
      <c r="A1168" s="209" t="s">
        <v>182</v>
      </c>
      <c r="B1168" s="209" t="s">
        <v>105</v>
      </c>
      <c r="C1168" s="209" t="s">
        <v>126</v>
      </c>
      <c r="D1168" s="202">
        <v>238</v>
      </c>
      <c r="E1168" s="202">
        <v>0</v>
      </c>
      <c r="F1168" s="202">
        <v>95.39</v>
      </c>
      <c r="G1168" s="202">
        <f t="shared" si="54"/>
        <v>400.79831932773106</v>
      </c>
      <c r="H1168" s="210" t="str">
        <f t="shared" si="55"/>
        <v>09/10SERICICULTURAAPUCARANA (c)</v>
      </c>
      <c r="I1168" s="210" t="str">
        <f t="shared" si="56"/>
        <v>09/10SERICICULTURA</v>
      </c>
      <c r="J1168" s="211" t="b">
        <f>FALSE</f>
        <v>0</v>
      </c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</row>
    <row r="1169" spans="1:64" ht="14.65" hidden="1" customHeight="1">
      <c r="A1169" s="209" t="s">
        <v>182</v>
      </c>
      <c r="B1169" s="209" t="s">
        <v>105</v>
      </c>
      <c r="C1169" s="209" t="s">
        <v>128</v>
      </c>
      <c r="D1169" s="202">
        <v>540.13</v>
      </c>
      <c r="E1169" s="202">
        <v>0</v>
      </c>
      <c r="F1169" s="202">
        <v>248.09</v>
      </c>
      <c r="G1169" s="202">
        <f t="shared" si="54"/>
        <v>459.31535000833134</v>
      </c>
      <c r="H1169" s="210" t="str">
        <f t="shared" si="55"/>
        <v>09/10SERICICULTURACAMPO MOURÃO (a)</v>
      </c>
      <c r="I1169" s="210" t="str">
        <f t="shared" si="56"/>
        <v>09/10SERICICULTURA</v>
      </c>
      <c r="J1169" s="211" t="b">
        <f>FALSE</f>
        <v>0</v>
      </c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</row>
    <row r="1170" spans="1:64" ht="14.65" hidden="1" customHeight="1">
      <c r="A1170" s="209" t="s">
        <v>182</v>
      </c>
      <c r="B1170" s="209" t="s">
        <v>105</v>
      </c>
      <c r="C1170" s="209" t="s">
        <v>130</v>
      </c>
      <c r="D1170" s="202">
        <v>473.14</v>
      </c>
      <c r="E1170" s="202">
        <v>0</v>
      </c>
      <c r="F1170" s="202">
        <v>238.39</v>
      </c>
      <c r="G1170" s="202">
        <f t="shared" si="54"/>
        <v>503.84664158599992</v>
      </c>
      <c r="H1170" s="210" t="str">
        <f t="shared" si="55"/>
        <v>09/10SERICICULTURACASCAVEL (d)</v>
      </c>
      <c r="I1170" s="210" t="str">
        <f t="shared" si="56"/>
        <v>09/10SERICICULTURA</v>
      </c>
      <c r="J1170" s="211" t="b">
        <f>FALSE</f>
        <v>0</v>
      </c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</row>
    <row r="1171" spans="1:64" ht="14.65" hidden="1" customHeight="1">
      <c r="A1171" s="209" t="s">
        <v>182</v>
      </c>
      <c r="B1171" s="209" t="s">
        <v>105</v>
      </c>
      <c r="C1171" s="209" t="s">
        <v>132</v>
      </c>
      <c r="D1171" s="202">
        <v>224.7</v>
      </c>
      <c r="E1171" s="202">
        <v>0</v>
      </c>
      <c r="F1171" s="202">
        <v>63.63</v>
      </c>
      <c r="G1171" s="202">
        <f t="shared" si="54"/>
        <v>283.17757009345797</v>
      </c>
      <c r="H1171" s="210" t="str">
        <f t="shared" si="55"/>
        <v>09/10SERICICULTURACORNÉLIO PROCÓPIO (c)</v>
      </c>
      <c r="I1171" s="210" t="str">
        <f t="shared" si="56"/>
        <v>09/10SERICICULTURA</v>
      </c>
      <c r="J1171" s="211" t="b">
        <f>FALSE</f>
        <v>0</v>
      </c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</row>
    <row r="1172" spans="1:64" ht="14.65" hidden="1" customHeight="1">
      <c r="A1172" s="209" t="s">
        <v>182</v>
      </c>
      <c r="B1172" s="209" t="s">
        <v>105</v>
      </c>
      <c r="C1172" s="209" t="s">
        <v>136</v>
      </c>
      <c r="D1172" s="202">
        <v>211.5</v>
      </c>
      <c r="E1172" s="202">
        <v>0</v>
      </c>
      <c r="F1172" s="202">
        <v>82.2</v>
      </c>
      <c r="G1172" s="202">
        <f t="shared" si="54"/>
        <v>388.65248226950354</v>
      </c>
      <c r="H1172" s="210" t="str">
        <f t="shared" si="55"/>
        <v>09/10SERICICULTURAFRANCISCO BELTRÃO (e)</v>
      </c>
      <c r="I1172" s="210" t="str">
        <f t="shared" si="56"/>
        <v>09/10SERICICULTURA</v>
      </c>
      <c r="J1172" s="211" t="b">
        <f>FALSE</f>
        <v>0</v>
      </c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</row>
    <row r="1173" spans="1:64" ht="14.65" hidden="1" customHeight="1">
      <c r="A1173" s="209" t="s">
        <v>182</v>
      </c>
      <c r="B1173" s="209" t="s">
        <v>105</v>
      </c>
      <c r="C1173" s="209" t="s">
        <v>138</v>
      </c>
      <c r="D1173" s="202">
        <v>167</v>
      </c>
      <c r="E1173" s="202">
        <v>0</v>
      </c>
      <c r="F1173" s="202">
        <v>66.75</v>
      </c>
      <c r="G1173" s="202">
        <f t="shared" si="54"/>
        <v>399.70059880239523</v>
      </c>
      <c r="H1173" s="210" t="str">
        <f t="shared" si="55"/>
        <v>09/10SERICICULTURAGUARAPUAVA (f)</v>
      </c>
      <c r="I1173" s="210" t="str">
        <f t="shared" si="56"/>
        <v>09/10SERICICULTURA</v>
      </c>
      <c r="J1173" s="211" t="b">
        <f>FALSE</f>
        <v>0</v>
      </c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</row>
    <row r="1174" spans="1:64" ht="14.65" hidden="1" customHeight="1">
      <c r="A1174" s="209" t="s">
        <v>182</v>
      </c>
      <c r="B1174" s="209" t="s">
        <v>105</v>
      </c>
      <c r="C1174" s="209" t="s">
        <v>140</v>
      </c>
      <c r="D1174" s="202">
        <v>55.2</v>
      </c>
      <c r="E1174" s="202">
        <v>0</v>
      </c>
      <c r="F1174" s="202">
        <v>5.3</v>
      </c>
      <c r="G1174" s="202">
        <f t="shared" si="54"/>
        <v>96.014492753623188</v>
      </c>
      <c r="H1174" s="210" t="str">
        <f t="shared" si="55"/>
        <v>09/10SERICICULTURAIRATI (f)</v>
      </c>
      <c r="I1174" s="210" t="str">
        <f t="shared" si="56"/>
        <v>09/10SERICICULTURA</v>
      </c>
      <c r="J1174" s="211" t="b">
        <f>FALSE</f>
        <v>0</v>
      </c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</row>
    <row r="1175" spans="1:64" ht="14.65" hidden="1" customHeight="1">
      <c r="A1175" s="209" t="s">
        <v>182</v>
      </c>
      <c r="B1175" s="209" t="s">
        <v>105</v>
      </c>
      <c r="C1175" s="209" t="s">
        <v>142</v>
      </c>
      <c r="D1175" s="202">
        <v>1220</v>
      </c>
      <c r="E1175" s="202">
        <v>0</v>
      </c>
      <c r="F1175" s="202">
        <v>485.7</v>
      </c>
      <c r="G1175" s="202">
        <f t="shared" si="54"/>
        <v>398.11475409836066</v>
      </c>
      <c r="H1175" s="210" t="str">
        <f t="shared" si="55"/>
        <v>09/10SERICICULTURAIVAIPORÃ (c)</v>
      </c>
      <c r="I1175" s="210" t="str">
        <f t="shared" si="56"/>
        <v>09/10SERICICULTURA</v>
      </c>
      <c r="J1175" s="211" t="b">
        <f>FALSE</f>
        <v>0</v>
      </c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</row>
    <row r="1176" spans="1:64" ht="14.65" hidden="1" customHeight="1">
      <c r="A1176" s="209" t="s">
        <v>182</v>
      </c>
      <c r="B1176" s="209" t="s">
        <v>105</v>
      </c>
      <c r="C1176" s="209" t="s">
        <v>144</v>
      </c>
      <c r="D1176" s="202">
        <v>519.72</v>
      </c>
      <c r="E1176" s="202">
        <v>0</v>
      </c>
      <c r="F1176" s="202">
        <v>207.81</v>
      </c>
      <c r="G1176" s="202">
        <f t="shared" si="54"/>
        <v>399.84991918725467</v>
      </c>
      <c r="H1176" s="210" t="str">
        <f t="shared" si="55"/>
        <v>09/10SERICICULTURAJACAREZINHO (c)</v>
      </c>
      <c r="I1176" s="210" t="str">
        <f t="shared" si="56"/>
        <v>09/10SERICICULTURA</v>
      </c>
      <c r="J1176" s="211" t="b">
        <f>FALSE</f>
        <v>0</v>
      </c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</row>
    <row r="1177" spans="1:64" ht="14.65" hidden="1" customHeight="1">
      <c r="A1177" s="209" t="s">
        <v>182</v>
      </c>
      <c r="B1177" s="209" t="s">
        <v>105</v>
      </c>
      <c r="C1177" s="209" t="s">
        <v>146</v>
      </c>
      <c r="D1177" s="202">
        <v>419</v>
      </c>
      <c r="E1177" s="202">
        <v>0</v>
      </c>
      <c r="F1177" s="202">
        <v>174.96</v>
      </c>
      <c r="G1177" s="202">
        <f t="shared" si="54"/>
        <v>417.56563245823389</v>
      </c>
      <c r="H1177" s="210" t="str">
        <f t="shared" si="55"/>
        <v>09/10SERICICULTURALARANJEIRAS DO SUL (f)</v>
      </c>
      <c r="I1177" s="210" t="str">
        <f t="shared" si="56"/>
        <v>09/10SERICICULTURA</v>
      </c>
      <c r="J1177" s="211" t="b">
        <f>FALSE</f>
        <v>0</v>
      </c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</row>
    <row r="1178" spans="1:64" ht="14.65" hidden="1" customHeight="1">
      <c r="A1178" s="209" t="s">
        <v>182</v>
      </c>
      <c r="B1178" s="209" t="s">
        <v>105</v>
      </c>
      <c r="C1178" s="209" t="s">
        <v>148</v>
      </c>
      <c r="D1178" s="202">
        <v>413.86</v>
      </c>
      <c r="E1178" s="202">
        <v>0</v>
      </c>
      <c r="F1178" s="202">
        <v>119.72</v>
      </c>
      <c r="G1178" s="202">
        <f t="shared" si="54"/>
        <v>289.27656695500895</v>
      </c>
      <c r="H1178" s="210" t="str">
        <f t="shared" si="55"/>
        <v>09/10SERICICULTURALONDRINA (c)</v>
      </c>
      <c r="I1178" s="210" t="str">
        <f t="shared" si="56"/>
        <v>09/10SERICICULTURA</v>
      </c>
      <c r="J1178" s="211" t="b">
        <f>FALSE</f>
        <v>0</v>
      </c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</row>
    <row r="1179" spans="1:64" ht="14.65" hidden="1" customHeight="1">
      <c r="A1179" s="209" t="s">
        <v>182</v>
      </c>
      <c r="B1179" s="209" t="s">
        <v>105</v>
      </c>
      <c r="C1179" s="209" t="s">
        <v>150</v>
      </c>
      <c r="D1179" s="202">
        <v>2598.83</v>
      </c>
      <c r="E1179" s="202">
        <v>0</v>
      </c>
      <c r="F1179" s="202">
        <v>968.34</v>
      </c>
      <c r="G1179" s="202">
        <f t="shared" si="54"/>
        <v>372.60613429889605</v>
      </c>
      <c r="H1179" s="210" t="str">
        <f t="shared" si="55"/>
        <v>09/10SERICICULTURAMARINGÁ (c)</v>
      </c>
      <c r="I1179" s="210" t="str">
        <f t="shared" si="56"/>
        <v>09/10SERICICULTURA</v>
      </c>
      <c r="J1179" s="211" t="b">
        <f>FALSE</f>
        <v>0</v>
      </c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</row>
    <row r="1180" spans="1:64" ht="14.65" hidden="1" customHeight="1">
      <c r="A1180" s="209" t="s">
        <v>182</v>
      </c>
      <c r="B1180" s="209" t="s">
        <v>105</v>
      </c>
      <c r="C1180" s="209" t="s">
        <v>154</v>
      </c>
      <c r="D1180" s="202">
        <v>1426.62</v>
      </c>
      <c r="E1180" s="202">
        <v>0</v>
      </c>
      <c r="F1180" s="202">
        <v>506.7</v>
      </c>
      <c r="G1180" s="202">
        <f t="shared" si="54"/>
        <v>355.1751692812382</v>
      </c>
      <c r="H1180" s="210" t="str">
        <f t="shared" si="55"/>
        <v>09/10SERICICULTURAPARANAVAÍ (b)</v>
      </c>
      <c r="I1180" s="210" t="str">
        <f t="shared" si="56"/>
        <v>09/10SERICICULTURA</v>
      </c>
      <c r="J1180" s="211" t="b">
        <f>FALSE</f>
        <v>0</v>
      </c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</row>
    <row r="1181" spans="1:64" ht="14.65" hidden="1" customHeight="1">
      <c r="A1181" s="209" t="s">
        <v>182</v>
      </c>
      <c r="B1181" s="209" t="s">
        <v>105</v>
      </c>
      <c r="C1181" s="209" t="s">
        <v>155</v>
      </c>
      <c r="D1181" s="202">
        <v>1.81</v>
      </c>
      <c r="E1181" s="202">
        <v>0</v>
      </c>
      <c r="F1181" s="202">
        <v>1.02</v>
      </c>
      <c r="G1181" s="202">
        <f t="shared" si="54"/>
        <v>563.53591160220992</v>
      </c>
      <c r="H1181" s="210" t="str">
        <f t="shared" si="55"/>
        <v>09/10SERICICULTURAPATO BRANCO (e)</v>
      </c>
      <c r="I1181" s="210" t="str">
        <f t="shared" si="56"/>
        <v>09/10SERICICULTURA</v>
      </c>
      <c r="J1181" s="211" t="b">
        <f>FALSE</f>
        <v>0</v>
      </c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</row>
    <row r="1182" spans="1:64" ht="14.65" hidden="1" customHeight="1">
      <c r="A1182" s="209" t="s">
        <v>182</v>
      </c>
      <c r="B1182" s="209" t="s">
        <v>105</v>
      </c>
      <c r="C1182" s="209" t="s">
        <v>157</v>
      </c>
      <c r="D1182" s="202">
        <v>115.38</v>
      </c>
      <c r="E1182" s="202">
        <v>0</v>
      </c>
      <c r="F1182" s="202">
        <v>26.4</v>
      </c>
      <c r="G1182" s="202">
        <f t="shared" si="54"/>
        <v>228.80915236609465</v>
      </c>
      <c r="H1182" s="210" t="str">
        <f t="shared" si="55"/>
        <v>09/10SERICICULTURAPONTA GROSSA (f)</v>
      </c>
      <c r="I1182" s="210" t="str">
        <f t="shared" si="56"/>
        <v>09/10SERICICULTURA</v>
      </c>
      <c r="J1182" s="211" t="b">
        <f>FALSE</f>
        <v>0</v>
      </c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</row>
    <row r="1183" spans="1:64" ht="14.65" hidden="1" customHeight="1">
      <c r="A1183" s="209" t="s">
        <v>182</v>
      </c>
      <c r="B1183" s="209" t="s">
        <v>105</v>
      </c>
      <c r="C1183" s="209" t="s">
        <v>158</v>
      </c>
      <c r="D1183" s="202">
        <v>43.54</v>
      </c>
      <c r="E1183" s="202">
        <v>0</v>
      </c>
      <c r="F1183" s="202">
        <v>21.07</v>
      </c>
      <c r="G1183" s="202">
        <f t="shared" si="54"/>
        <v>483.92282958199354</v>
      </c>
      <c r="H1183" s="210" t="str">
        <f t="shared" si="55"/>
        <v>09/10SERICICULTURATOLEDO (d)</v>
      </c>
      <c r="I1183" s="210" t="str">
        <f t="shared" si="56"/>
        <v>09/10SERICICULTURA</v>
      </c>
      <c r="J1183" s="211" t="b">
        <f>FALSE</f>
        <v>0</v>
      </c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</row>
    <row r="1184" spans="1:64" ht="14.65" hidden="1" customHeight="1">
      <c r="A1184" s="209" t="s">
        <v>182</v>
      </c>
      <c r="B1184" s="209" t="s">
        <v>105</v>
      </c>
      <c r="C1184" s="209" t="s">
        <v>159</v>
      </c>
      <c r="D1184" s="202">
        <v>1707.5</v>
      </c>
      <c r="E1184" s="202">
        <v>0</v>
      </c>
      <c r="F1184" s="202">
        <v>870.07</v>
      </c>
      <c r="G1184" s="202">
        <f t="shared" si="54"/>
        <v>509.55783308931188</v>
      </c>
      <c r="H1184" s="210" t="str">
        <f t="shared" si="55"/>
        <v>09/10SERICICULTURAUMUARAMA (b)</v>
      </c>
      <c r="I1184" s="210" t="str">
        <f t="shared" si="56"/>
        <v>09/10SERICICULTURA</v>
      </c>
      <c r="J1184" s="211" t="b">
        <f>FALSE</f>
        <v>0</v>
      </c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</row>
    <row r="1185" spans="1:64" ht="14.65" hidden="1" customHeight="1">
      <c r="A1185" s="209" t="s">
        <v>182</v>
      </c>
      <c r="B1185" s="209" t="s">
        <v>106</v>
      </c>
      <c r="C1185" s="209" t="s">
        <v>126</v>
      </c>
      <c r="D1185" s="202">
        <v>102370</v>
      </c>
      <c r="E1185" s="202">
        <v>0</v>
      </c>
      <c r="F1185" s="202">
        <v>290926</v>
      </c>
      <c r="G1185" s="202">
        <f t="shared" si="54"/>
        <v>2841.9068086353427</v>
      </c>
      <c r="H1185" s="210" t="str">
        <f t="shared" si="55"/>
        <v>09/10SOJA (1ª SAFRA)APUCARANA (c)</v>
      </c>
      <c r="I1185" s="210" t="str">
        <f t="shared" si="56"/>
        <v>09/10SOJA (1ª SAFRA)</v>
      </c>
      <c r="J1185" s="211" t="b">
        <f>FALSE</f>
        <v>0</v>
      </c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</row>
    <row r="1186" spans="1:64" ht="14.65" hidden="1" customHeight="1">
      <c r="A1186" s="209" t="s">
        <v>182</v>
      </c>
      <c r="B1186" s="209" t="s">
        <v>106</v>
      </c>
      <c r="C1186" s="209" t="s">
        <v>128</v>
      </c>
      <c r="D1186" s="202">
        <v>570010</v>
      </c>
      <c r="E1186" s="202">
        <v>0</v>
      </c>
      <c r="F1186" s="202">
        <v>1886759.65</v>
      </c>
      <c r="G1186" s="202">
        <f t="shared" si="54"/>
        <v>3310.0465781302078</v>
      </c>
      <c r="H1186" s="210" t="str">
        <f t="shared" si="55"/>
        <v>09/10SOJA (1ª SAFRA)CAMPO MOURÃO (a)</v>
      </c>
      <c r="I1186" s="210" t="str">
        <f t="shared" si="56"/>
        <v>09/10SOJA (1ª SAFRA)</v>
      </c>
      <c r="J1186" s="211" t="b">
        <f>FALSE</f>
        <v>0</v>
      </c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</row>
    <row r="1187" spans="1:64" ht="14.65" hidden="1" customHeight="1">
      <c r="A1187" s="209" t="s">
        <v>182</v>
      </c>
      <c r="B1187" s="209" t="s">
        <v>106</v>
      </c>
      <c r="C1187" s="209" t="s">
        <v>130</v>
      </c>
      <c r="D1187" s="202">
        <v>490755</v>
      </c>
      <c r="E1187" s="202">
        <v>0</v>
      </c>
      <c r="F1187" s="202">
        <v>1681146.64</v>
      </c>
      <c r="G1187" s="202">
        <f t="shared" si="54"/>
        <v>3425.6332385813694</v>
      </c>
      <c r="H1187" s="210" t="str">
        <f t="shared" si="55"/>
        <v>09/10SOJA (1ª SAFRA)CASCAVEL (d)</v>
      </c>
      <c r="I1187" s="210" t="str">
        <f t="shared" si="56"/>
        <v>09/10SOJA (1ª SAFRA)</v>
      </c>
      <c r="J1187" s="211" t="b">
        <f>FALSE</f>
        <v>0</v>
      </c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</row>
    <row r="1188" spans="1:64" ht="14.65" hidden="1" customHeight="1">
      <c r="A1188" s="209" t="s">
        <v>182</v>
      </c>
      <c r="B1188" s="209" t="s">
        <v>106</v>
      </c>
      <c r="C1188" s="209" t="s">
        <v>132</v>
      </c>
      <c r="D1188" s="202">
        <v>290000</v>
      </c>
      <c r="E1188" s="202">
        <v>0</v>
      </c>
      <c r="F1188" s="202">
        <v>870092</v>
      </c>
      <c r="G1188" s="202">
        <f t="shared" si="54"/>
        <v>3000.3172413793104</v>
      </c>
      <c r="H1188" s="210" t="str">
        <f t="shared" si="55"/>
        <v>09/10SOJA (1ª SAFRA)CORNÉLIO PROCÓPIO (c)</v>
      </c>
      <c r="I1188" s="210" t="str">
        <f t="shared" si="56"/>
        <v>09/10SOJA (1ª SAFRA)</v>
      </c>
      <c r="J1188" s="211" t="b">
        <f>FALSE</f>
        <v>0</v>
      </c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</row>
    <row r="1189" spans="1:64" ht="14.65" hidden="1" customHeight="1">
      <c r="A1189" s="209" t="s">
        <v>182</v>
      </c>
      <c r="B1189" s="209" t="s">
        <v>106</v>
      </c>
      <c r="C1189" s="209" t="s">
        <v>134</v>
      </c>
      <c r="D1189" s="202">
        <v>55960</v>
      </c>
      <c r="E1189" s="202">
        <v>0</v>
      </c>
      <c r="F1189" s="202">
        <v>160573.6</v>
      </c>
      <c r="G1189" s="202">
        <f t="shared" si="54"/>
        <v>2869.4353109363828</v>
      </c>
      <c r="H1189" s="210" t="str">
        <f t="shared" si="55"/>
        <v>09/10SOJA (1ª SAFRA)CURITIBA (f)</v>
      </c>
      <c r="I1189" s="210" t="str">
        <f t="shared" si="56"/>
        <v>09/10SOJA (1ª SAFRA)</v>
      </c>
      <c r="J1189" s="211" t="b">
        <f>FALSE</f>
        <v>0</v>
      </c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</row>
    <row r="1190" spans="1:64" ht="14.65" hidden="1" customHeight="1">
      <c r="A1190" s="209" t="s">
        <v>182</v>
      </c>
      <c r="B1190" s="209" t="s">
        <v>106</v>
      </c>
      <c r="C1190" s="209" t="s">
        <v>136</v>
      </c>
      <c r="D1190" s="202">
        <v>222570</v>
      </c>
      <c r="E1190" s="202">
        <v>0</v>
      </c>
      <c r="F1190" s="202">
        <v>725055</v>
      </c>
      <c r="G1190" s="202">
        <f t="shared" si="54"/>
        <v>3257.6492788785554</v>
      </c>
      <c r="H1190" s="210" t="str">
        <f t="shared" si="55"/>
        <v>09/10SOJA (1ª SAFRA)FRANCISCO BELTRÃO (e)</v>
      </c>
      <c r="I1190" s="210" t="str">
        <f t="shared" si="56"/>
        <v>09/10SOJA (1ª SAFRA)</v>
      </c>
      <c r="J1190" s="211" t="b">
        <f>FALSE</f>
        <v>0</v>
      </c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</row>
    <row r="1191" spans="1:64" ht="14.65" hidden="1" customHeight="1">
      <c r="A1191" s="209" t="s">
        <v>182</v>
      </c>
      <c r="B1191" s="209" t="s">
        <v>106</v>
      </c>
      <c r="C1191" s="209" t="s">
        <v>138</v>
      </c>
      <c r="D1191" s="202">
        <v>201250</v>
      </c>
      <c r="E1191" s="202">
        <v>0</v>
      </c>
      <c r="F1191" s="202">
        <v>615615</v>
      </c>
      <c r="G1191" s="202">
        <f t="shared" si="54"/>
        <v>3058.9565217391305</v>
      </c>
      <c r="H1191" s="210" t="str">
        <f t="shared" si="55"/>
        <v>09/10SOJA (1ª SAFRA)GUARAPUAVA (f)</v>
      </c>
      <c r="I1191" s="210" t="str">
        <f t="shared" si="56"/>
        <v>09/10SOJA (1ª SAFRA)</v>
      </c>
      <c r="J1191" s="211" t="b">
        <f>FALSE</f>
        <v>0</v>
      </c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</row>
    <row r="1192" spans="1:64" ht="14.65" hidden="1" customHeight="1">
      <c r="A1192" s="209" t="s">
        <v>182</v>
      </c>
      <c r="B1192" s="209" t="s">
        <v>106</v>
      </c>
      <c r="C1192" s="209" t="s">
        <v>140</v>
      </c>
      <c r="D1192" s="202">
        <v>106400</v>
      </c>
      <c r="E1192" s="202">
        <v>0</v>
      </c>
      <c r="F1192" s="202">
        <v>321395.5</v>
      </c>
      <c r="G1192" s="202">
        <f t="shared" si="54"/>
        <v>3020.6343984962409</v>
      </c>
      <c r="H1192" s="210" t="str">
        <f t="shared" si="55"/>
        <v>09/10SOJA (1ª SAFRA)IRATI (f)</v>
      </c>
      <c r="I1192" s="210" t="str">
        <f t="shared" si="56"/>
        <v>09/10SOJA (1ª SAFRA)</v>
      </c>
      <c r="J1192" s="211" t="b">
        <f>FALSE</f>
        <v>0</v>
      </c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</row>
    <row r="1193" spans="1:64" ht="14.65" hidden="1" customHeight="1">
      <c r="A1193" s="209" t="s">
        <v>182</v>
      </c>
      <c r="B1193" s="209" t="s">
        <v>106</v>
      </c>
      <c r="C1193" s="209" t="s">
        <v>142</v>
      </c>
      <c r="D1193" s="202">
        <v>234290</v>
      </c>
      <c r="E1193" s="202">
        <v>0</v>
      </c>
      <c r="F1193" s="202">
        <v>718642</v>
      </c>
      <c r="G1193" s="202">
        <f t="shared" si="54"/>
        <v>3067.318280763157</v>
      </c>
      <c r="H1193" s="210" t="str">
        <f t="shared" si="55"/>
        <v>09/10SOJA (1ª SAFRA)IVAIPORÃ (c)</v>
      </c>
      <c r="I1193" s="210" t="str">
        <f t="shared" si="56"/>
        <v>09/10SOJA (1ª SAFRA)</v>
      </c>
      <c r="J1193" s="211" t="b">
        <f>FALSE</f>
        <v>0</v>
      </c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</row>
    <row r="1194" spans="1:64" ht="14.65" hidden="1" customHeight="1">
      <c r="A1194" s="209" t="s">
        <v>182</v>
      </c>
      <c r="B1194" s="209" t="s">
        <v>106</v>
      </c>
      <c r="C1194" s="209" t="s">
        <v>144</v>
      </c>
      <c r="D1194" s="202">
        <v>93400</v>
      </c>
      <c r="E1194" s="202">
        <v>750</v>
      </c>
      <c r="F1194" s="202">
        <v>285207.65000000002</v>
      </c>
      <c r="G1194" s="202">
        <f t="shared" si="54"/>
        <v>3078.33405288721</v>
      </c>
      <c r="H1194" s="210" t="str">
        <f t="shared" si="55"/>
        <v>09/10SOJA (1ª SAFRA)JACAREZINHO (c)</v>
      </c>
      <c r="I1194" s="210" t="str">
        <f t="shared" si="56"/>
        <v>09/10SOJA (1ª SAFRA)</v>
      </c>
      <c r="J1194" s="211" t="b">
        <f>FALSE</f>
        <v>0</v>
      </c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</row>
    <row r="1195" spans="1:64" ht="14.65" hidden="1" customHeight="1">
      <c r="A1195" s="209" t="s">
        <v>182</v>
      </c>
      <c r="B1195" s="209" t="s">
        <v>106</v>
      </c>
      <c r="C1195" s="209" t="s">
        <v>146</v>
      </c>
      <c r="D1195" s="202">
        <v>102030</v>
      </c>
      <c r="E1195" s="202">
        <v>0</v>
      </c>
      <c r="F1195" s="202">
        <v>324459</v>
      </c>
      <c r="G1195" s="202">
        <f t="shared" si="54"/>
        <v>3180.0352837400765</v>
      </c>
      <c r="H1195" s="210" t="str">
        <f t="shared" si="55"/>
        <v>09/10SOJA (1ª SAFRA)LARANJEIRAS DO SUL (f)</v>
      </c>
      <c r="I1195" s="210" t="str">
        <f t="shared" si="56"/>
        <v>09/10SOJA (1ª SAFRA)</v>
      </c>
      <c r="J1195" s="211" t="b">
        <f>FALSE</f>
        <v>0</v>
      </c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</row>
    <row r="1196" spans="1:64" ht="14.65" hidden="1" customHeight="1">
      <c r="A1196" s="209" t="s">
        <v>182</v>
      </c>
      <c r="B1196" s="209" t="s">
        <v>106</v>
      </c>
      <c r="C1196" s="209" t="s">
        <v>148</v>
      </c>
      <c r="D1196" s="202">
        <v>253039</v>
      </c>
      <c r="E1196" s="202">
        <v>0</v>
      </c>
      <c r="F1196" s="202">
        <v>772659.52</v>
      </c>
      <c r="G1196" s="202">
        <f t="shared" si="54"/>
        <v>3053.5194969945346</v>
      </c>
      <c r="H1196" s="210" t="str">
        <f t="shared" si="55"/>
        <v>09/10SOJA (1ª SAFRA)LONDRINA (c)</v>
      </c>
      <c r="I1196" s="210" t="str">
        <f t="shared" si="56"/>
        <v>09/10SOJA (1ª SAFRA)</v>
      </c>
      <c r="J1196" s="211" t="b">
        <f>FALSE</f>
        <v>0</v>
      </c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</row>
    <row r="1197" spans="1:64" ht="14.65" hidden="1" customHeight="1">
      <c r="A1197" s="209" t="s">
        <v>182</v>
      </c>
      <c r="B1197" s="209" t="s">
        <v>106</v>
      </c>
      <c r="C1197" s="209" t="s">
        <v>150</v>
      </c>
      <c r="D1197" s="202">
        <v>226610</v>
      </c>
      <c r="E1197" s="202">
        <v>0</v>
      </c>
      <c r="F1197" s="202">
        <v>718216.7</v>
      </c>
      <c r="G1197" s="202">
        <f t="shared" si="54"/>
        <v>3169.3954370945676</v>
      </c>
      <c r="H1197" s="210" t="str">
        <f t="shared" si="55"/>
        <v>09/10SOJA (1ª SAFRA)MARINGÁ (c)</v>
      </c>
      <c r="I1197" s="210" t="str">
        <f t="shared" si="56"/>
        <v>09/10SOJA (1ª SAFRA)</v>
      </c>
      <c r="J1197" s="211" t="b">
        <f>FALSE</f>
        <v>0</v>
      </c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</row>
    <row r="1198" spans="1:64" ht="14.65" hidden="1" customHeight="1">
      <c r="A1198" s="209" t="s">
        <v>182</v>
      </c>
      <c r="B1198" s="209" t="s">
        <v>106</v>
      </c>
      <c r="C1198" s="209" t="s">
        <v>154</v>
      </c>
      <c r="D1198" s="202">
        <v>23754</v>
      </c>
      <c r="E1198" s="202">
        <v>0</v>
      </c>
      <c r="F1198" s="202">
        <v>73524.58</v>
      </c>
      <c r="G1198" s="202">
        <f t="shared" si="54"/>
        <v>3095.2504841289888</v>
      </c>
      <c r="H1198" s="210" t="str">
        <f t="shared" si="55"/>
        <v>09/10SOJA (1ª SAFRA)PARANAVAÍ (b)</v>
      </c>
      <c r="I1198" s="210" t="str">
        <f t="shared" si="56"/>
        <v>09/10SOJA (1ª SAFRA)</v>
      </c>
      <c r="J1198" s="211" t="b">
        <f>FALSE</f>
        <v>0</v>
      </c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</row>
    <row r="1199" spans="1:64" ht="14.65" hidden="1" customHeight="1">
      <c r="A1199" s="209" t="s">
        <v>182</v>
      </c>
      <c r="B1199" s="209" t="s">
        <v>106</v>
      </c>
      <c r="C1199" s="209" t="s">
        <v>155</v>
      </c>
      <c r="D1199" s="202">
        <v>267175</v>
      </c>
      <c r="E1199" s="202">
        <v>0</v>
      </c>
      <c r="F1199" s="202">
        <v>825119</v>
      </c>
      <c r="G1199" s="202">
        <f t="shared" si="54"/>
        <v>3088.3091606624871</v>
      </c>
      <c r="H1199" s="210" t="str">
        <f t="shared" si="55"/>
        <v>09/10SOJA (1ª SAFRA)PATO BRANCO (e)</v>
      </c>
      <c r="I1199" s="210" t="str">
        <f t="shared" si="56"/>
        <v>09/10SOJA (1ª SAFRA)</v>
      </c>
      <c r="J1199" s="211" t="b">
        <f>FALSE</f>
        <v>0</v>
      </c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</row>
    <row r="1200" spans="1:64" ht="14.65" hidden="1" customHeight="1">
      <c r="A1200" s="209" t="s">
        <v>182</v>
      </c>
      <c r="B1200" s="209" t="s">
        <v>106</v>
      </c>
      <c r="C1200" s="209" t="s">
        <v>157</v>
      </c>
      <c r="D1200" s="202">
        <v>476300</v>
      </c>
      <c r="E1200" s="202">
        <v>0</v>
      </c>
      <c r="F1200" s="202">
        <v>1489665</v>
      </c>
      <c r="G1200" s="202">
        <f t="shared" si="54"/>
        <v>3127.577157253832</v>
      </c>
      <c r="H1200" s="210" t="str">
        <f t="shared" si="55"/>
        <v>09/10SOJA (1ª SAFRA)PONTA GROSSA (f)</v>
      </c>
      <c r="I1200" s="210" t="str">
        <f t="shared" si="56"/>
        <v>09/10SOJA (1ª SAFRA)</v>
      </c>
      <c r="J1200" s="211" t="b">
        <f>FALSE</f>
        <v>0</v>
      </c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</row>
    <row r="1201" spans="1:64" ht="14.65" hidden="1" customHeight="1">
      <c r="A1201" s="209" t="s">
        <v>182</v>
      </c>
      <c r="B1201" s="209" t="s">
        <v>106</v>
      </c>
      <c r="C1201" s="209" t="s">
        <v>158</v>
      </c>
      <c r="D1201" s="202">
        <v>453670</v>
      </c>
      <c r="E1201" s="202">
        <v>0</v>
      </c>
      <c r="F1201" s="202">
        <v>1570344</v>
      </c>
      <c r="G1201" s="202">
        <f t="shared" si="54"/>
        <v>3461.4235016642051</v>
      </c>
      <c r="H1201" s="210" t="str">
        <f t="shared" si="55"/>
        <v>09/10SOJA (1ª SAFRA)TOLEDO (d)</v>
      </c>
      <c r="I1201" s="210" t="str">
        <f t="shared" si="56"/>
        <v>09/10SOJA (1ª SAFRA)</v>
      </c>
      <c r="J1201" s="211" t="b">
        <f>FALSE</f>
        <v>0</v>
      </c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</row>
    <row r="1202" spans="1:64" ht="14.65" hidden="1" customHeight="1">
      <c r="A1202" s="209" t="s">
        <v>182</v>
      </c>
      <c r="B1202" s="209" t="s">
        <v>106</v>
      </c>
      <c r="C1202" s="209" t="s">
        <v>159</v>
      </c>
      <c r="D1202" s="202">
        <v>155742</v>
      </c>
      <c r="E1202" s="202">
        <v>0</v>
      </c>
      <c r="F1202" s="202">
        <v>473324.15</v>
      </c>
      <c r="G1202" s="202">
        <f t="shared" si="54"/>
        <v>3039.1554622388308</v>
      </c>
      <c r="H1202" s="210" t="str">
        <f t="shared" si="55"/>
        <v>09/10SOJA (1ª SAFRA)UMUARAMA (b)</v>
      </c>
      <c r="I1202" s="210" t="str">
        <f t="shared" si="56"/>
        <v>09/10SOJA (1ª SAFRA)</v>
      </c>
      <c r="J1202" s="211" t="b">
        <f>FALSE</f>
        <v>0</v>
      </c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</row>
    <row r="1203" spans="1:64" ht="14.65" hidden="1" customHeight="1">
      <c r="A1203" s="209" t="s">
        <v>182</v>
      </c>
      <c r="B1203" s="209" t="s">
        <v>106</v>
      </c>
      <c r="C1203" s="209" t="s">
        <v>160</v>
      </c>
      <c r="D1203" s="202">
        <v>48050</v>
      </c>
      <c r="E1203" s="202">
        <v>0</v>
      </c>
      <c r="F1203" s="202">
        <v>129180</v>
      </c>
      <c r="G1203" s="202">
        <f t="shared" si="54"/>
        <v>2688.4495317377732</v>
      </c>
      <c r="H1203" s="210" t="str">
        <f t="shared" si="55"/>
        <v>09/10SOJA (1ª SAFRA)UNIÃO DA VITÓRIA (f)</v>
      </c>
      <c r="I1203" s="210" t="str">
        <f t="shared" si="56"/>
        <v>09/10SOJA (1ª SAFRA)</v>
      </c>
      <c r="J1203" s="211" t="b">
        <f>FALSE</f>
        <v>0</v>
      </c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</row>
    <row r="1204" spans="1:64" ht="14.65" hidden="1" customHeight="1">
      <c r="A1204" s="209" t="s">
        <v>182</v>
      </c>
      <c r="B1204" s="209" t="s">
        <v>107</v>
      </c>
      <c r="C1204" s="209" t="s">
        <v>128</v>
      </c>
      <c r="D1204" s="202">
        <v>13496</v>
      </c>
      <c r="E1204" s="202">
        <v>0</v>
      </c>
      <c r="F1204" s="202">
        <v>21896.54</v>
      </c>
      <c r="G1204" s="202">
        <f t="shared" si="54"/>
        <v>1622.446650859514</v>
      </c>
      <c r="H1204" s="210" t="str">
        <f t="shared" si="55"/>
        <v>09/10SOJA (2ª SAFRA)CAMPO MOURÃO (a)</v>
      </c>
      <c r="I1204" s="210" t="str">
        <f t="shared" si="56"/>
        <v>09/10SOJA (2ª SAFRA)</v>
      </c>
      <c r="J1204" s="211" t="b">
        <f>FALSE</f>
        <v>0</v>
      </c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</row>
    <row r="1205" spans="1:64" ht="14.65" hidden="1" customHeight="1">
      <c r="A1205" s="209" t="s">
        <v>182</v>
      </c>
      <c r="B1205" s="209" t="s">
        <v>107</v>
      </c>
      <c r="C1205" s="209" t="s">
        <v>130</v>
      </c>
      <c r="D1205" s="202">
        <v>20925</v>
      </c>
      <c r="E1205" s="202">
        <v>10</v>
      </c>
      <c r="F1205" s="202">
        <v>32794.68</v>
      </c>
      <c r="G1205" s="202">
        <f t="shared" si="54"/>
        <v>1567.9980874970117</v>
      </c>
      <c r="H1205" s="210" t="str">
        <f t="shared" si="55"/>
        <v>09/10SOJA (2ª SAFRA)CASCAVEL (d)</v>
      </c>
      <c r="I1205" s="210" t="str">
        <f t="shared" si="56"/>
        <v>09/10SOJA (2ª SAFRA)</v>
      </c>
      <c r="J1205" s="211" t="b">
        <f>FALSE</f>
        <v>0</v>
      </c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</row>
    <row r="1206" spans="1:64" ht="14.65" hidden="1" customHeight="1">
      <c r="A1206" s="209" t="s">
        <v>182</v>
      </c>
      <c r="B1206" s="209" t="s">
        <v>107</v>
      </c>
      <c r="C1206" s="209" t="s">
        <v>136</v>
      </c>
      <c r="D1206" s="202">
        <v>17270</v>
      </c>
      <c r="E1206" s="202">
        <v>0</v>
      </c>
      <c r="F1206" s="202">
        <v>28095</v>
      </c>
      <c r="G1206" s="202">
        <f t="shared" si="54"/>
        <v>1626.8094962362479</v>
      </c>
      <c r="H1206" s="210" t="str">
        <f t="shared" si="55"/>
        <v>09/10SOJA (2ª SAFRA)FRANCISCO BELTRÃO (e)</v>
      </c>
      <c r="I1206" s="210" t="str">
        <f t="shared" si="56"/>
        <v>09/10SOJA (2ª SAFRA)</v>
      </c>
      <c r="J1206" s="211" t="b">
        <f>FALSE</f>
        <v>0</v>
      </c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</row>
    <row r="1207" spans="1:64" ht="14.65" hidden="1" customHeight="1">
      <c r="A1207" s="209" t="s">
        <v>182</v>
      </c>
      <c r="B1207" s="209" t="s">
        <v>107</v>
      </c>
      <c r="C1207" s="209" t="s">
        <v>138</v>
      </c>
      <c r="D1207" s="202">
        <v>1880</v>
      </c>
      <c r="E1207" s="202">
        <v>0</v>
      </c>
      <c r="F1207" s="202">
        <v>3440</v>
      </c>
      <c r="G1207" s="202">
        <f t="shared" si="54"/>
        <v>1829.7872340425531</v>
      </c>
      <c r="H1207" s="210" t="str">
        <f t="shared" si="55"/>
        <v>09/10SOJA (2ª SAFRA)GUARAPUAVA (f)</v>
      </c>
      <c r="I1207" s="210" t="str">
        <f t="shared" si="56"/>
        <v>09/10SOJA (2ª SAFRA)</v>
      </c>
      <c r="J1207" s="211" t="b">
        <f>FALSE</f>
        <v>0</v>
      </c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</row>
    <row r="1208" spans="1:64" ht="14.65" hidden="1" customHeight="1">
      <c r="A1208" s="209" t="s">
        <v>182</v>
      </c>
      <c r="B1208" s="209" t="s">
        <v>107</v>
      </c>
      <c r="C1208" s="209" t="s">
        <v>140</v>
      </c>
      <c r="D1208" s="202">
        <v>2600</v>
      </c>
      <c r="E1208" s="202">
        <v>0</v>
      </c>
      <c r="F1208" s="202">
        <v>4636.3</v>
      </c>
      <c r="G1208" s="202">
        <f t="shared" si="54"/>
        <v>1783.1923076923078</v>
      </c>
      <c r="H1208" s="210" t="str">
        <f t="shared" si="55"/>
        <v>09/10SOJA (2ª SAFRA)IRATI (f)</v>
      </c>
      <c r="I1208" s="210" t="str">
        <f t="shared" si="56"/>
        <v>09/10SOJA (2ª SAFRA)</v>
      </c>
      <c r="J1208" s="211" t="b">
        <f>FALSE</f>
        <v>0</v>
      </c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</row>
    <row r="1209" spans="1:64" ht="14.65" hidden="1" customHeight="1">
      <c r="A1209" s="209" t="s">
        <v>182</v>
      </c>
      <c r="B1209" s="209" t="s">
        <v>107</v>
      </c>
      <c r="C1209" s="209" t="s">
        <v>146</v>
      </c>
      <c r="D1209" s="202">
        <v>5115</v>
      </c>
      <c r="E1209" s="202">
        <v>48</v>
      </c>
      <c r="F1209" s="202">
        <v>7298.85</v>
      </c>
      <c r="G1209" s="202">
        <f t="shared" si="54"/>
        <v>1440.4677323860274</v>
      </c>
      <c r="H1209" s="210" t="str">
        <f t="shared" si="55"/>
        <v>09/10SOJA (2ª SAFRA)LARANJEIRAS DO SUL (f)</v>
      </c>
      <c r="I1209" s="210" t="str">
        <f t="shared" si="56"/>
        <v>09/10SOJA (2ª SAFRA)</v>
      </c>
      <c r="J1209" s="211" t="b">
        <f>FALSE</f>
        <v>0</v>
      </c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</row>
    <row r="1210" spans="1:64" ht="14.65" hidden="1" customHeight="1">
      <c r="A1210" s="209" t="s">
        <v>182</v>
      </c>
      <c r="B1210" s="209" t="s">
        <v>107</v>
      </c>
      <c r="C1210" s="209" t="s">
        <v>150</v>
      </c>
      <c r="D1210" s="202">
        <v>833</v>
      </c>
      <c r="E1210" s="202">
        <v>0</v>
      </c>
      <c r="F1210" s="202">
        <v>849.3</v>
      </c>
      <c r="G1210" s="202">
        <f t="shared" si="54"/>
        <v>1019.5678271308524</v>
      </c>
      <c r="H1210" s="210" t="str">
        <f t="shared" si="55"/>
        <v>09/10SOJA (2ª SAFRA)MARINGÁ (c)</v>
      </c>
      <c r="I1210" s="210" t="str">
        <f t="shared" si="56"/>
        <v>09/10SOJA (2ª SAFRA)</v>
      </c>
      <c r="J1210" s="211" t="b">
        <f>FALSE</f>
        <v>0</v>
      </c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</row>
    <row r="1211" spans="1:64" ht="14.65" hidden="1" customHeight="1">
      <c r="A1211" s="209" t="s">
        <v>182</v>
      </c>
      <c r="B1211" s="209" t="s">
        <v>107</v>
      </c>
      <c r="C1211" s="209" t="s">
        <v>154</v>
      </c>
      <c r="D1211" s="202">
        <v>145</v>
      </c>
      <c r="E1211" s="202">
        <v>0</v>
      </c>
      <c r="F1211" s="202">
        <v>362.5</v>
      </c>
      <c r="G1211" s="202">
        <f t="shared" si="54"/>
        <v>2500</v>
      </c>
      <c r="H1211" s="210" t="str">
        <f t="shared" si="55"/>
        <v>09/10SOJA (2ª SAFRA)PARANAVAÍ (b)</v>
      </c>
      <c r="I1211" s="210" t="str">
        <f t="shared" si="56"/>
        <v>09/10SOJA (2ª SAFRA)</v>
      </c>
      <c r="J1211" s="211" t="b">
        <f>FALSE</f>
        <v>0</v>
      </c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</row>
    <row r="1212" spans="1:64" ht="14.65" hidden="1" customHeight="1">
      <c r="A1212" s="209" t="s">
        <v>182</v>
      </c>
      <c r="B1212" s="209" t="s">
        <v>107</v>
      </c>
      <c r="C1212" s="209" t="s">
        <v>155</v>
      </c>
      <c r="D1212" s="202">
        <v>18120</v>
      </c>
      <c r="E1212" s="202">
        <v>0</v>
      </c>
      <c r="F1212" s="202">
        <v>29316</v>
      </c>
      <c r="G1212" s="202">
        <f t="shared" si="54"/>
        <v>1617.8807947019866</v>
      </c>
      <c r="H1212" s="210" t="str">
        <f t="shared" si="55"/>
        <v>09/10SOJA (2ª SAFRA)PATO BRANCO (e)</v>
      </c>
      <c r="I1212" s="210" t="str">
        <f t="shared" si="56"/>
        <v>09/10SOJA (2ª SAFRA)</v>
      </c>
      <c r="J1212" s="211" t="b">
        <f>FALSE</f>
        <v>0</v>
      </c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</row>
    <row r="1213" spans="1:64" ht="14.65" hidden="1" customHeight="1">
      <c r="A1213" s="209" t="s">
        <v>182</v>
      </c>
      <c r="B1213" s="209" t="s">
        <v>107</v>
      </c>
      <c r="C1213" s="209" t="s">
        <v>157</v>
      </c>
      <c r="D1213" s="202">
        <v>2100</v>
      </c>
      <c r="E1213" s="202">
        <v>0</v>
      </c>
      <c r="F1213" s="202">
        <v>5370</v>
      </c>
      <c r="G1213" s="202">
        <f t="shared" si="54"/>
        <v>2557.1428571428569</v>
      </c>
      <c r="H1213" s="210" t="str">
        <f t="shared" si="55"/>
        <v>09/10SOJA (2ª SAFRA)PONTA GROSSA (f)</v>
      </c>
      <c r="I1213" s="210" t="str">
        <f t="shared" si="56"/>
        <v>09/10SOJA (2ª SAFRA)</v>
      </c>
      <c r="J1213" s="211" t="b">
        <f>FALSE</f>
        <v>0</v>
      </c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</row>
    <row r="1214" spans="1:64" ht="14.65" hidden="1" customHeight="1">
      <c r="A1214" s="209" t="s">
        <v>182</v>
      </c>
      <c r="B1214" s="209" t="s">
        <v>107</v>
      </c>
      <c r="C1214" s="209" t="s">
        <v>158</v>
      </c>
      <c r="D1214" s="202">
        <v>20482</v>
      </c>
      <c r="E1214" s="202">
        <v>0</v>
      </c>
      <c r="F1214" s="202">
        <v>25333</v>
      </c>
      <c r="G1214" s="202">
        <f t="shared" si="54"/>
        <v>1236.8421052631579</v>
      </c>
      <c r="H1214" s="210" t="str">
        <f t="shared" si="55"/>
        <v>09/10SOJA (2ª SAFRA)TOLEDO (d)</v>
      </c>
      <c r="I1214" s="210" t="str">
        <f t="shared" si="56"/>
        <v>09/10SOJA (2ª SAFRA)</v>
      </c>
      <c r="J1214" s="211" t="b">
        <f>FALSE</f>
        <v>0</v>
      </c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</row>
    <row r="1215" spans="1:64" ht="14.65" hidden="1" customHeight="1">
      <c r="A1215" s="209" t="s">
        <v>182</v>
      </c>
      <c r="B1215" s="209" t="s">
        <v>107</v>
      </c>
      <c r="C1215" s="209" t="s">
        <v>159</v>
      </c>
      <c r="D1215" s="202">
        <v>701</v>
      </c>
      <c r="E1215" s="202">
        <v>0</v>
      </c>
      <c r="F1215" s="202">
        <v>957.2</v>
      </c>
      <c r="G1215" s="202">
        <f t="shared" si="54"/>
        <v>1365.4778887303853</v>
      </c>
      <c r="H1215" s="210" t="str">
        <f t="shared" si="55"/>
        <v>09/10SOJA (2ª SAFRA)UMUARAMA (b)</v>
      </c>
      <c r="I1215" s="210" t="str">
        <f t="shared" si="56"/>
        <v>09/10SOJA (2ª SAFRA)</v>
      </c>
      <c r="J1215" s="211" t="b">
        <f>FALSE</f>
        <v>0</v>
      </c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</row>
    <row r="1216" spans="1:64" ht="14.65" hidden="1" customHeight="1">
      <c r="A1216" s="209" t="s">
        <v>182</v>
      </c>
      <c r="B1216" s="209" t="s">
        <v>107</v>
      </c>
      <c r="C1216" s="209" t="s">
        <v>160</v>
      </c>
      <c r="D1216" s="202">
        <v>2000</v>
      </c>
      <c r="E1216" s="202">
        <v>0</v>
      </c>
      <c r="F1216" s="202">
        <v>2999</v>
      </c>
      <c r="G1216" s="202">
        <f t="shared" si="54"/>
        <v>1499.5</v>
      </c>
      <c r="H1216" s="210" t="str">
        <f t="shared" si="55"/>
        <v>09/10SOJA (2ª SAFRA)UNIÃO DA VITÓRIA (f)</v>
      </c>
      <c r="I1216" s="210" t="str">
        <f t="shared" si="56"/>
        <v>09/10SOJA (2ª SAFRA)</v>
      </c>
      <c r="J1216" s="211" t="b">
        <f>FALSE</f>
        <v>0</v>
      </c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</row>
    <row r="1217" spans="1:64" ht="14.65" hidden="1" customHeight="1">
      <c r="A1217" s="209" t="s">
        <v>182</v>
      </c>
      <c r="B1217" s="209" t="s">
        <v>108</v>
      </c>
      <c r="C1217" s="209" t="s">
        <v>126</v>
      </c>
      <c r="D1217" s="202">
        <v>724</v>
      </c>
      <c r="E1217" s="202">
        <v>0</v>
      </c>
      <c r="F1217" s="202">
        <v>60544</v>
      </c>
      <c r="G1217" s="202">
        <f t="shared" si="54"/>
        <v>83624.30939226519</v>
      </c>
      <c r="H1217" s="210" t="str">
        <f t="shared" si="55"/>
        <v>09/10TOMATE (1ª SAFRA)APUCARANA (c)</v>
      </c>
      <c r="I1217" s="210" t="str">
        <f t="shared" si="56"/>
        <v>09/10TOMATE (1ª SAFRA)</v>
      </c>
      <c r="J1217" s="211" t="b">
        <f>FALSE</f>
        <v>0</v>
      </c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</row>
    <row r="1218" spans="1:64" ht="14.65" hidden="1" customHeight="1">
      <c r="A1218" s="209" t="s">
        <v>182</v>
      </c>
      <c r="B1218" s="209" t="s">
        <v>108</v>
      </c>
      <c r="C1218" s="209" t="s">
        <v>128</v>
      </c>
      <c r="D1218" s="202">
        <v>27.5</v>
      </c>
      <c r="E1218" s="202">
        <v>0</v>
      </c>
      <c r="F1218" s="202">
        <v>624</v>
      </c>
      <c r="G1218" s="202">
        <f t="shared" ref="G1218:G1281" si="57">F1218/(D1218-E1218)*1000</f>
        <v>22690.909090909092</v>
      </c>
      <c r="H1218" s="210" t="str">
        <f t="shared" ref="H1218:H1281" si="58">A1218&amp;B1218&amp;C1218</f>
        <v>09/10TOMATE (1ª SAFRA)CAMPO MOURÃO (a)</v>
      </c>
      <c r="I1218" s="210" t="str">
        <f t="shared" ref="I1218:I1281" si="59">A1218&amp;B1218</f>
        <v>09/10TOMATE (1ª SAFRA)</v>
      </c>
      <c r="J1218" s="211" t="b">
        <f>FALSE</f>
        <v>0</v>
      </c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</row>
    <row r="1219" spans="1:64" ht="14.65" hidden="1" customHeight="1">
      <c r="A1219" s="209" t="s">
        <v>182</v>
      </c>
      <c r="B1219" s="209" t="s">
        <v>108</v>
      </c>
      <c r="C1219" s="209" t="s">
        <v>130</v>
      </c>
      <c r="D1219" s="202">
        <v>113.1</v>
      </c>
      <c r="E1219" s="202">
        <v>0</v>
      </c>
      <c r="F1219" s="202">
        <v>5283</v>
      </c>
      <c r="G1219" s="202">
        <f t="shared" si="57"/>
        <v>46710.875331564996</v>
      </c>
      <c r="H1219" s="210" t="str">
        <f t="shared" si="58"/>
        <v>09/10TOMATE (1ª SAFRA)CASCAVEL (d)</v>
      </c>
      <c r="I1219" s="210" t="str">
        <f t="shared" si="59"/>
        <v>09/10TOMATE (1ª SAFRA)</v>
      </c>
      <c r="J1219" s="211" t="b">
        <f>FALSE</f>
        <v>0</v>
      </c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</row>
    <row r="1220" spans="1:64" ht="14.65" hidden="1" customHeight="1">
      <c r="A1220" s="209" t="s">
        <v>182</v>
      </c>
      <c r="B1220" s="209" t="s">
        <v>108</v>
      </c>
      <c r="C1220" s="209" t="s">
        <v>132</v>
      </c>
      <c r="D1220" s="202">
        <v>250</v>
      </c>
      <c r="E1220" s="202">
        <v>0</v>
      </c>
      <c r="F1220" s="202">
        <v>6250</v>
      </c>
      <c r="G1220" s="202">
        <f t="shared" si="57"/>
        <v>25000</v>
      </c>
      <c r="H1220" s="210" t="str">
        <f t="shared" si="58"/>
        <v>09/10TOMATE (1ª SAFRA)CORNÉLIO PROCÓPIO (c)</v>
      </c>
      <c r="I1220" s="210" t="str">
        <f t="shared" si="59"/>
        <v>09/10TOMATE (1ª SAFRA)</v>
      </c>
      <c r="J1220" s="211" t="b">
        <f>FALSE</f>
        <v>0</v>
      </c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</row>
    <row r="1221" spans="1:64" ht="14.65" hidden="1" customHeight="1">
      <c r="A1221" s="209" t="s">
        <v>182</v>
      </c>
      <c r="B1221" s="209" t="s">
        <v>108</v>
      </c>
      <c r="C1221" s="209" t="s">
        <v>134</v>
      </c>
      <c r="D1221" s="202">
        <v>430</v>
      </c>
      <c r="E1221" s="202">
        <v>0</v>
      </c>
      <c r="F1221" s="202">
        <v>20047.150000000001</v>
      </c>
      <c r="G1221" s="202">
        <f t="shared" si="57"/>
        <v>46621.27906976745</v>
      </c>
      <c r="H1221" s="210" t="str">
        <f t="shared" si="58"/>
        <v>09/10TOMATE (1ª SAFRA)CURITIBA (f)</v>
      </c>
      <c r="I1221" s="210" t="str">
        <f t="shared" si="59"/>
        <v>09/10TOMATE (1ª SAFRA)</v>
      </c>
      <c r="J1221" s="211" t="b">
        <f>FALSE</f>
        <v>0</v>
      </c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</row>
    <row r="1222" spans="1:64" ht="14.65" hidden="1" customHeight="1">
      <c r="A1222" s="209" t="s">
        <v>182</v>
      </c>
      <c r="B1222" s="209" t="s">
        <v>108</v>
      </c>
      <c r="C1222" s="209" t="s">
        <v>136</v>
      </c>
      <c r="D1222" s="202">
        <v>116</v>
      </c>
      <c r="E1222" s="202">
        <v>0</v>
      </c>
      <c r="F1222" s="202">
        <v>4871</v>
      </c>
      <c r="G1222" s="202">
        <f t="shared" si="57"/>
        <v>41991.379310344826</v>
      </c>
      <c r="H1222" s="210" t="str">
        <f t="shared" si="58"/>
        <v>09/10TOMATE (1ª SAFRA)FRANCISCO BELTRÃO (e)</v>
      </c>
      <c r="I1222" s="210" t="str">
        <f t="shared" si="59"/>
        <v>09/10TOMATE (1ª SAFRA)</v>
      </c>
      <c r="J1222" s="211" t="b">
        <f>FALSE</f>
        <v>0</v>
      </c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</row>
    <row r="1223" spans="1:64" ht="14.65" hidden="1" customHeight="1">
      <c r="A1223" s="209" t="s">
        <v>182</v>
      </c>
      <c r="B1223" s="209" t="s">
        <v>108</v>
      </c>
      <c r="C1223" s="209" t="s">
        <v>138</v>
      </c>
      <c r="D1223" s="202">
        <v>166</v>
      </c>
      <c r="E1223" s="202">
        <v>0</v>
      </c>
      <c r="F1223" s="202">
        <v>5190</v>
      </c>
      <c r="G1223" s="202">
        <f t="shared" si="57"/>
        <v>31265.060240963856</v>
      </c>
      <c r="H1223" s="210" t="str">
        <f t="shared" si="58"/>
        <v>09/10TOMATE (1ª SAFRA)GUARAPUAVA (f)</v>
      </c>
      <c r="I1223" s="210" t="str">
        <f t="shared" si="59"/>
        <v>09/10TOMATE (1ª SAFRA)</v>
      </c>
      <c r="J1223" s="211" t="b">
        <f>FALSE</f>
        <v>0</v>
      </c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</row>
    <row r="1224" spans="1:64" ht="14.65" hidden="1" customHeight="1">
      <c r="A1224" s="209" t="s">
        <v>182</v>
      </c>
      <c r="B1224" s="209" t="s">
        <v>108</v>
      </c>
      <c r="C1224" s="209" t="s">
        <v>140</v>
      </c>
      <c r="D1224" s="202">
        <v>26</v>
      </c>
      <c r="E1224" s="202">
        <v>0</v>
      </c>
      <c r="F1224" s="202">
        <v>779.95</v>
      </c>
      <c r="G1224" s="202">
        <f t="shared" si="57"/>
        <v>29998.076923076926</v>
      </c>
      <c r="H1224" s="210" t="str">
        <f t="shared" si="58"/>
        <v>09/10TOMATE (1ª SAFRA)IRATI (f)</v>
      </c>
      <c r="I1224" s="210" t="str">
        <f t="shared" si="59"/>
        <v>09/10TOMATE (1ª SAFRA)</v>
      </c>
      <c r="J1224" s="211" t="b">
        <f>FALSE</f>
        <v>0</v>
      </c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</row>
    <row r="1225" spans="1:64" ht="14.65" hidden="1" customHeight="1">
      <c r="A1225" s="209" t="s">
        <v>182</v>
      </c>
      <c r="B1225" s="209" t="s">
        <v>108</v>
      </c>
      <c r="C1225" s="209" t="s">
        <v>142</v>
      </c>
      <c r="D1225" s="202">
        <v>349</v>
      </c>
      <c r="E1225" s="202">
        <v>0</v>
      </c>
      <c r="F1225" s="202">
        <v>26640</v>
      </c>
      <c r="G1225" s="202">
        <f t="shared" si="57"/>
        <v>76332.378223495689</v>
      </c>
      <c r="H1225" s="210" t="str">
        <f t="shared" si="58"/>
        <v>09/10TOMATE (1ª SAFRA)IVAIPORÃ (c)</v>
      </c>
      <c r="I1225" s="210" t="str">
        <f t="shared" si="59"/>
        <v>09/10TOMATE (1ª SAFRA)</v>
      </c>
      <c r="J1225" s="211" t="b">
        <f>FALSE</f>
        <v>0</v>
      </c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</row>
    <row r="1226" spans="1:64" ht="14.65" hidden="1" customHeight="1">
      <c r="A1226" s="209" t="s">
        <v>182</v>
      </c>
      <c r="B1226" s="209" t="s">
        <v>108</v>
      </c>
      <c r="C1226" s="209" t="s">
        <v>144</v>
      </c>
      <c r="D1226" s="202">
        <v>273</v>
      </c>
      <c r="E1226" s="202">
        <v>0</v>
      </c>
      <c r="F1226" s="202">
        <v>17818</v>
      </c>
      <c r="G1226" s="202">
        <f t="shared" si="57"/>
        <v>65267.399267399269</v>
      </c>
      <c r="H1226" s="210" t="str">
        <f t="shared" si="58"/>
        <v>09/10TOMATE (1ª SAFRA)JACAREZINHO (c)</v>
      </c>
      <c r="I1226" s="210" t="str">
        <f t="shared" si="59"/>
        <v>09/10TOMATE (1ª SAFRA)</v>
      </c>
      <c r="J1226" s="211" t="b">
        <f>FALSE</f>
        <v>0</v>
      </c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</row>
    <row r="1227" spans="1:64" ht="14.65" hidden="1" customHeight="1">
      <c r="A1227" s="209" t="s">
        <v>182</v>
      </c>
      <c r="B1227" s="209" t="s">
        <v>108</v>
      </c>
      <c r="C1227" s="209" t="s">
        <v>146</v>
      </c>
      <c r="D1227" s="202">
        <v>35</v>
      </c>
      <c r="E1227" s="202">
        <v>0</v>
      </c>
      <c r="F1227" s="202">
        <v>1785</v>
      </c>
      <c r="G1227" s="202">
        <f t="shared" si="57"/>
        <v>51000</v>
      </c>
      <c r="H1227" s="210" t="str">
        <f t="shared" si="58"/>
        <v>09/10TOMATE (1ª SAFRA)LARANJEIRAS DO SUL (f)</v>
      </c>
      <c r="I1227" s="210" t="str">
        <f t="shared" si="59"/>
        <v>09/10TOMATE (1ª SAFRA)</v>
      </c>
      <c r="J1227" s="211" t="b">
        <f>FALSE</f>
        <v>0</v>
      </c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</row>
    <row r="1228" spans="1:64" ht="14.65" hidden="1" customHeight="1">
      <c r="A1228" s="209" t="s">
        <v>182</v>
      </c>
      <c r="B1228" s="209" t="s">
        <v>108</v>
      </c>
      <c r="C1228" s="209" t="s">
        <v>148</v>
      </c>
      <c r="D1228" s="202">
        <v>435</v>
      </c>
      <c r="E1228" s="202">
        <v>0</v>
      </c>
      <c r="F1228" s="202">
        <v>31561.200000000001</v>
      </c>
      <c r="G1228" s="202">
        <f t="shared" si="57"/>
        <v>72554.482758620696</v>
      </c>
      <c r="H1228" s="210" t="str">
        <f t="shared" si="58"/>
        <v>09/10TOMATE (1ª SAFRA)LONDRINA (c)</v>
      </c>
      <c r="I1228" s="210" t="str">
        <f t="shared" si="59"/>
        <v>09/10TOMATE (1ª SAFRA)</v>
      </c>
      <c r="J1228" s="211" t="b">
        <f>FALSE</f>
        <v>0</v>
      </c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</row>
    <row r="1229" spans="1:64" ht="14.65" hidden="1" customHeight="1">
      <c r="A1229" s="209" t="s">
        <v>182</v>
      </c>
      <c r="B1229" s="209" t="s">
        <v>108</v>
      </c>
      <c r="C1229" s="209" t="s">
        <v>150</v>
      </c>
      <c r="D1229" s="202">
        <v>60.2</v>
      </c>
      <c r="E1229" s="202">
        <v>0</v>
      </c>
      <c r="F1229" s="202">
        <v>2572</v>
      </c>
      <c r="G1229" s="202">
        <f t="shared" si="57"/>
        <v>42724.252491694351</v>
      </c>
      <c r="H1229" s="210" t="str">
        <f t="shared" si="58"/>
        <v>09/10TOMATE (1ª SAFRA)MARINGÁ (c)</v>
      </c>
      <c r="I1229" s="210" t="str">
        <f t="shared" si="59"/>
        <v>09/10TOMATE (1ª SAFRA)</v>
      </c>
      <c r="J1229" s="211" t="b">
        <f>FALSE</f>
        <v>0</v>
      </c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</row>
    <row r="1230" spans="1:64" ht="14.65" hidden="1" customHeight="1">
      <c r="A1230" s="209" t="s">
        <v>182</v>
      </c>
      <c r="B1230" s="209" t="s">
        <v>108</v>
      </c>
      <c r="C1230" s="209" t="s">
        <v>152</v>
      </c>
      <c r="D1230" s="202">
        <v>42</v>
      </c>
      <c r="E1230" s="202">
        <v>0</v>
      </c>
      <c r="F1230" s="202">
        <v>1680</v>
      </c>
      <c r="G1230" s="202">
        <f t="shared" si="57"/>
        <v>40000</v>
      </c>
      <c r="H1230" s="210" t="str">
        <f t="shared" si="58"/>
        <v>09/10TOMATE (1ª SAFRA)PARANAGUÁ (f)</v>
      </c>
      <c r="I1230" s="210" t="str">
        <f t="shared" si="59"/>
        <v>09/10TOMATE (1ª SAFRA)</v>
      </c>
      <c r="J1230" s="211" t="b">
        <f>FALSE</f>
        <v>0</v>
      </c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</row>
    <row r="1231" spans="1:64" ht="14.65" hidden="1" customHeight="1">
      <c r="A1231" s="209" t="s">
        <v>182</v>
      </c>
      <c r="B1231" s="209" t="s">
        <v>108</v>
      </c>
      <c r="C1231" s="209" t="s">
        <v>154</v>
      </c>
      <c r="D1231" s="202">
        <v>7</v>
      </c>
      <c r="E1231" s="202">
        <v>0</v>
      </c>
      <c r="F1231" s="202">
        <v>567</v>
      </c>
      <c r="G1231" s="202">
        <f t="shared" si="57"/>
        <v>81000</v>
      </c>
      <c r="H1231" s="210" t="str">
        <f t="shared" si="58"/>
        <v>09/10TOMATE (1ª SAFRA)PARANAVAÍ (b)</v>
      </c>
      <c r="I1231" s="210" t="str">
        <f t="shared" si="59"/>
        <v>09/10TOMATE (1ª SAFRA)</v>
      </c>
      <c r="J1231" s="211" t="b">
        <f>FALSE</f>
        <v>0</v>
      </c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</row>
    <row r="1232" spans="1:64" ht="14.65" hidden="1" customHeight="1">
      <c r="A1232" s="209" t="s">
        <v>182</v>
      </c>
      <c r="B1232" s="209" t="s">
        <v>108</v>
      </c>
      <c r="C1232" s="209" t="s">
        <v>155</v>
      </c>
      <c r="D1232" s="202">
        <v>36</v>
      </c>
      <c r="E1232" s="202">
        <v>0</v>
      </c>
      <c r="F1232" s="202">
        <v>2085</v>
      </c>
      <c r="G1232" s="202">
        <f t="shared" si="57"/>
        <v>57916.666666666664</v>
      </c>
      <c r="H1232" s="210" t="str">
        <f t="shared" si="58"/>
        <v>09/10TOMATE (1ª SAFRA)PATO BRANCO (e)</v>
      </c>
      <c r="I1232" s="210" t="str">
        <f t="shared" si="59"/>
        <v>09/10TOMATE (1ª SAFRA)</v>
      </c>
      <c r="J1232" s="211" t="b">
        <f>FALSE</f>
        <v>0</v>
      </c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</row>
    <row r="1233" spans="1:64" ht="14.65" hidden="1" customHeight="1">
      <c r="A1233" s="209" t="s">
        <v>182</v>
      </c>
      <c r="B1233" s="209" t="s">
        <v>108</v>
      </c>
      <c r="C1233" s="209" t="s">
        <v>157</v>
      </c>
      <c r="D1233" s="202">
        <v>495</v>
      </c>
      <c r="E1233" s="202">
        <v>0</v>
      </c>
      <c r="F1233" s="202">
        <v>38248</v>
      </c>
      <c r="G1233" s="202">
        <f t="shared" si="57"/>
        <v>77268.686868686869</v>
      </c>
      <c r="H1233" s="210" t="str">
        <f t="shared" si="58"/>
        <v>09/10TOMATE (1ª SAFRA)PONTA GROSSA (f)</v>
      </c>
      <c r="I1233" s="210" t="str">
        <f t="shared" si="59"/>
        <v>09/10TOMATE (1ª SAFRA)</v>
      </c>
      <c r="J1233" s="211" t="b">
        <f>FALSE</f>
        <v>0</v>
      </c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</row>
    <row r="1234" spans="1:64" ht="14.65" hidden="1" customHeight="1">
      <c r="A1234" s="209" t="s">
        <v>182</v>
      </c>
      <c r="B1234" s="209" t="s">
        <v>108</v>
      </c>
      <c r="C1234" s="209" t="s">
        <v>158</v>
      </c>
      <c r="D1234" s="202">
        <v>13.2</v>
      </c>
      <c r="E1234" s="202">
        <v>0</v>
      </c>
      <c r="F1234" s="202">
        <v>260</v>
      </c>
      <c r="G1234" s="202">
        <f t="shared" si="57"/>
        <v>19696.9696969697</v>
      </c>
      <c r="H1234" s="210" t="str">
        <f t="shared" si="58"/>
        <v>09/10TOMATE (1ª SAFRA)TOLEDO (d)</v>
      </c>
      <c r="I1234" s="210" t="str">
        <f t="shared" si="59"/>
        <v>09/10TOMATE (1ª SAFRA)</v>
      </c>
      <c r="J1234" s="211" t="b">
        <f>FALSE</f>
        <v>0</v>
      </c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</row>
    <row r="1235" spans="1:64" ht="14.65" hidden="1" customHeight="1">
      <c r="A1235" s="209" t="s">
        <v>182</v>
      </c>
      <c r="B1235" s="209" t="s">
        <v>108</v>
      </c>
      <c r="C1235" s="209" t="s">
        <v>159</v>
      </c>
      <c r="D1235" s="202">
        <v>26.2</v>
      </c>
      <c r="E1235" s="202">
        <v>0</v>
      </c>
      <c r="F1235" s="202">
        <v>809.2</v>
      </c>
      <c r="G1235" s="202">
        <f t="shared" si="57"/>
        <v>30885.496183206109</v>
      </c>
      <c r="H1235" s="210" t="str">
        <f t="shared" si="58"/>
        <v>09/10TOMATE (1ª SAFRA)UMUARAMA (b)</v>
      </c>
      <c r="I1235" s="210" t="str">
        <f t="shared" si="59"/>
        <v>09/10TOMATE (1ª SAFRA)</v>
      </c>
      <c r="J1235" s="211" t="b">
        <f>FALSE</f>
        <v>0</v>
      </c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</row>
    <row r="1236" spans="1:64" ht="14.65" hidden="1" customHeight="1">
      <c r="A1236" s="209" t="s">
        <v>182</v>
      </c>
      <c r="B1236" s="209" t="s">
        <v>108</v>
      </c>
      <c r="C1236" s="209" t="s">
        <v>160</v>
      </c>
      <c r="D1236" s="202">
        <v>20</v>
      </c>
      <c r="E1236" s="202">
        <v>0</v>
      </c>
      <c r="F1236" s="202">
        <v>1001</v>
      </c>
      <c r="G1236" s="202">
        <f t="shared" si="57"/>
        <v>50050</v>
      </c>
      <c r="H1236" s="210" t="str">
        <f t="shared" si="58"/>
        <v>09/10TOMATE (1ª SAFRA)UNIÃO DA VITÓRIA (f)</v>
      </c>
      <c r="I1236" s="210" t="str">
        <f t="shared" si="59"/>
        <v>09/10TOMATE (1ª SAFRA)</v>
      </c>
      <c r="J1236" s="211" t="b">
        <f>FALSE</f>
        <v>0</v>
      </c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</row>
    <row r="1237" spans="1:64" ht="14.65" hidden="1" customHeight="1">
      <c r="A1237" s="209" t="s">
        <v>182</v>
      </c>
      <c r="B1237" s="209" t="s">
        <v>109</v>
      </c>
      <c r="C1237" s="209" t="s">
        <v>126</v>
      </c>
      <c r="D1237" s="202">
        <v>209</v>
      </c>
      <c r="E1237" s="202">
        <v>0</v>
      </c>
      <c r="F1237" s="202">
        <v>15835</v>
      </c>
      <c r="G1237" s="202">
        <f t="shared" si="57"/>
        <v>75765.55023923445</v>
      </c>
      <c r="H1237" s="210" t="str">
        <f t="shared" si="58"/>
        <v>09/10TOMATE (2ª SAFRA)APUCARANA (c)</v>
      </c>
      <c r="I1237" s="210" t="str">
        <f t="shared" si="59"/>
        <v>09/10TOMATE (2ª SAFRA)</v>
      </c>
      <c r="J1237" s="211" t="b">
        <f>FALSE</f>
        <v>0</v>
      </c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</row>
    <row r="1238" spans="1:64" ht="14.65" hidden="1" customHeight="1">
      <c r="A1238" s="209" t="s">
        <v>182</v>
      </c>
      <c r="B1238" s="209" t="s">
        <v>109</v>
      </c>
      <c r="C1238" s="209" t="s">
        <v>130</v>
      </c>
      <c r="D1238" s="202">
        <v>102.3</v>
      </c>
      <c r="E1238" s="202">
        <v>0</v>
      </c>
      <c r="F1238" s="202">
        <v>6096</v>
      </c>
      <c r="G1238" s="202">
        <f t="shared" si="57"/>
        <v>59589.442815249269</v>
      </c>
      <c r="H1238" s="210" t="str">
        <f t="shared" si="58"/>
        <v>09/10TOMATE (2ª SAFRA)CASCAVEL (d)</v>
      </c>
      <c r="I1238" s="210" t="str">
        <f t="shared" si="59"/>
        <v>09/10TOMATE (2ª SAFRA)</v>
      </c>
      <c r="J1238" s="211" t="b">
        <f>FALSE</f>
        <v>0</v>
      </c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</row>
    <row r="1239" spans="1:64" ht="14.65" hidden="1" customHeight="1">
      <c r="A1239" s="209" t="s">
        <v>182</v>
      </c>
      <c r="B1239" s="209" t="s">
        <v>109</v>
      </c>
      <c r="C1239" s="209" t="s">
        <v>132</v>
      </c>
      <c r="D1239" s="202">
        <v>120</v>
      </c>
      <c r="E1239" s="202">
        <v>0</v>
      </c>
      <c r="F1239" s="202">
        <v>3840</v>
      </c>
      <c r="G1239" s="202">
        <f t="shared" si="57"/>
        <v>32000</v>
      </c>
      <c r="H1239" s="210" t="str">
        <f t="shared" si="58"/>
        <v>09/10TOMATE (2ª SAFRA)CORNÉLIO PROCÓPIO (c)</v>
      </c>
      <c r="I1239" s="210" t="str">
        <f t="shared" si="59"/>
        <v>09/10TOMATE (2ª SAFRA)</v>
      </c>
      <c r="J1239" s="211" t="b">
        <f>FALSE</f>
        <v>0</v>
      </c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</row>
    <row r="1240" spans="1:64" ht="14.65" hidden="1" customHeight="1">
      <c r="A1240" s="209" t="s">
        <v>182</v>
      </c>
      <c r="B1240" s="209" t="s">
        <v>109</v>
      </c>
      <c r="C1240" s="209" t="s">
        <v>138</v>
      </c>
      <c r="D1240" s="202">
        <v>30</v>
      </c>
      <c r="E1240" s="202">
        <v>0</v>
      </c>
      <c r="F1240" s="202">
        <v>640</v>
      </c>
      <c r="G1240" s="202">
        <f t="shared" si="57"/>
        <v>21333.333333333332</v>
      </c>
      <c r="H1240" s="210" t="str">
        <f t="shared" si="58"/>
        <v>09/10TOMATE (2ª SAFRA)GUARAPUAVA (f)</v>
      </c>
      <c r="I1240" s="210" t="str">
        <f t="shared" si="59"/>
        <v>09/10TOMATE (2ª SAFRA)</v>
      </c>
      <c r="J1240" s="211" t="b">
        <f>FALSE</f>
        <v>0</v>
      </c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</row>
    <row r="1241" spans="1:64" ht="14.65" hidden="1" customHeight="1">
      <c r="A1241" s="209" t="s">
        <v>182</v>
      </c>
      <c r="B1241" s="209" t="s">
        <v>109</v>
      </c>
      <c r="C1241" s="209" t="s">
        <v>140</v>
      </c>
      <c r="D1241" s="202">
        <v>8</v>
      </c>
      <c r="E1241" s="202">
        <v>0</v>
      </c>
      <c r="F1241" s="202">
        <v>160.13</v>
      </c>
      <c r="G1241" s="202">
        <f t="shared" si="57"/>
        <v>20016.25</v>
      </c>
      <c r="H1241" s="210" t="str">
        <f t="shared" si="58"/>
        <v>09/10TOMATE (2ª SAFRA)IRATI (f)</v>
      </c>
      <c r="I1241" s="210" t="str">
        <f t="shared" si="59"/>
        <v>09/10TOMATE (2ª SAFRA)</v>
      </c>
      <c r="J1241" s="211" t="b">
        <f>FALSE</f>
        <v>0</v>
      </c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</row>
    <row r="1242" spans="1:64" ht="14.65" hidden="1" customHeight="1">
      <c r="A1242" s="209" t="s">
        <v>182</v>
      </c>
      <c r="B1242" s="209" t="s">
        <v>109</v>
      </c>
      <c r="C1242" s="209" t="s">
        <v>144</v>
      </c>
      <c r="D1242" s="202">
        <v>194.5</v>
      </c>
      <c r="E1242" s="202">
        <v>0</v>
      </c>
      <c r="F1242" s="202">
        <v>13677</v>
      </c>
      <c r="G1242" s="202">
        <f t="shared" si="57"/>
        <v>70318.766066838056</v>
      </c>
      <c r="H1242" s="210" t="str">
        <f t="shared" si="58"/>
        <v>09/10TOMATE (2ª SAFRA)JACAREZINHO (c)</v>
      </c>
      <c r="I1242" s="210" t="str">
        <f t="shared" si="59"/>
        <v>09/10TOMATE (2ª SAFRA)</v>
      </c>
      <c r="J1242" s="211" t="b">
        <f>FALSE</f>
        <v>0</v>
      </c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</row>
    <row r="1243" spans="1:64" ht="14.65" hidden="1" customHeight="1">
      <c r="A1243" s="209" t="s">
        <v>182</v>
      </c>
      <c r="B1243" s="209" t="s">
        <v>109</v>
      </c>
      <c r="C1243" s="209" t="s">
        <v>148</v>
      </c>
      <c r="D1243" s="202">
        <v>458.5</v>
      </c>
      <c r="E1243" s="202">
        <v>0</v>
      </c>
      <c r="F1243" s="202">
        <v>34568</v>
      </c>
      <c r="G1243" s="202">
        <f t="shared" si="57"/>
        <v>75393.675027262812</v>
      </c>
      <c r="H1243" s="210" t="str">
        <f t="shared" si="58"/>
        <v>09/10TOMATE (2ª SAFRA)LONDRINA (c)</v>
      </c>
      <c r="I1243" s="210" t="str">
        <f t="shared" si="59"/>
        <v>09/10TOMATE (2ª SAFRA)</v>
      </c>
      <c r="J1243" s="211" t="b">
        <f>FALSE</f>
        <v>0</v>
      </c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</row>
    <row r="1244" spans="1:64" ht="14.65" hidden="1" customHeight="1">
      <c r="A1244" s="209" t="s">
        <v>182</v>
      </c>
      <c r="B1244" s="209" t="s">
        <v>109</v>
      </c>
      <c r="C1244" s="209" t="s">
        <v>150</v>
      </c>
      <c r="D1244" s="202">
        <v>28</v>
      </c>
      <c r="E1244" s="202">
        <v>0</v>
      </c>
      <c r="F1244" s="202">
        <v>1170</v>
      </c>
      <c r="G1244" s="202">
        <f t="shared" si="57"/>
        <v>41785.714285714283</v>
      </c>
      <c r="H1244" s="210" t="str">
        <f t="shared" si="58"/>
        <v>09/10TOMATE (2ª SAFRA)MARINGÁ (c)</v>
      </c>
      <c r="I1244" s="210" t="str">
        <f t="shared" si="59"/>
        <v>09/10TOMATE (2ª SAFRA)</v>
      </c>
      <c r="J1244" s="211" t="b">
        <f>FALSE</f>
        <v>0</v>
      </c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</row>
    <row r="1245" spans="1:64" ht="14.65" hidden="1" customHeight="1">
      <c r="A1245" s="209" t="s">
        <v>182</v>
      </c>
      <c r="B1245" s="209" t="s">
        <v>109</v>
      </c>
      <c r="C1245" s="209" t="s">
        <v>152</v>
      </c>
      <c r="D1245" s="202">
        <v>40</v>
      </c>
      <c r="E1245" s="202">
        <v>0</v>
      </c>
      <c r="F1245" s="202">
        <v>1640</v>
      </c>
      <c r="G1245" s="202">
        <f t="shared" si="57"/>
        <v>41000</v>
      </c>
      <c r="H1245" s="210" t="str">
        <f t="shared" si="58"/>
        <v>09/10TOMATE (2ª SAFRA)PARANAGUÁ (f)</v>
      </c>
      <c r="I1245" s="210" t="str">
        <f t="shared" si="59"/>
        <v>09/10TOMATE (2ª SAFRA)</v>
      </c>
      <c r="J1245" s="211" t="b">
        <f>FALSE</f>
        <v>0</v>
      </c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</row>
    <row r="1246" spans="1:64" ht="14.65" hidden="1" customHeight="1">
      <c r="A1246" s="209" t="s">
        <v>182</v>
      </c>
      <c r="B1246" s="209" t="s">
        <v>109</v>
      </c>
      <c r="C1246" s="209" t="s">
        <v>157</v>
      </c>
      <c r="D1246" s="202">
        <v>470</v>
      </c>
      <c r="E1246" s="202">
        <v>0</v>
      </c>
      <c r="F1246" s="202">
        <v>32880</v>
      </c>
      <c r="G1246" s="202">
        <f t="shared" si="57"/>
        <v>69957.446808510635</v>
      </c>
      <c r="H1246" s="210" t="str">
        <f t="shared" si="58"/>
        <v>09/10TOMATE (2ª SAFRA)PONTA GROSSA (f)</v>
      </c>
      <c r="I1246" s="210" t="str">
        <f t="shared" si="59"/>
        <v>09/10TOMATE (2ª SAFRA)</v>
      </c>
      <c r="J1246" s="211" t="b">
        <f>FALSE</f>
        <v>0</v>
      </c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</row>
    <row r="1247" spans="1:64" ht="14.65" hidden="1" customHeight="1">
      <c r="A1247" s="209" t="s">
        <v>182</v>
      </c>
      <c r="B1247" s="209" t="s">
        <v>109</v>
      </c>
      <c r="C1247" s="209" t="s">
        <v>159</v>
      </c>
      <c r="D1247" s="202">
        <v>20.399999999999999</v>
      </c>
      <c r="E1247" s="202">
        <v>0</v>
      </c>
      <c r="F1247" s="202">
        <v>641.29999999999995</v>
      </c>
      <c r="G1247" s="202">
        <f t="shared" si="57"/>
        <v>31436.274509803923</v>
      </c>
      <c r="H1247" s="210" t="str">
        <f t="shared" si="58"/>
        <v>09/10TOMATE (2ª SAFRA)UMUARAMA (b)</v>
      </c>
      <c r="I1247" s="210" t="str">
        <f t="shared" si="59"/>
        <v>09/10TOMATE (2ª SAFRA)</v>
      </c>
      <c r="J1247" s="211" t="b">
        <f>FALSE</f>
        <v>0</v>
      </c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</row>
    <row r="1248" spans="1:64" ht="14.65" hidden="1" customHeight="1">
      <c r="A1248" s="209" t="s">
        <v>182</v>
      </c>
      <c r="B1248" s="209" t="s">
        <v>110</v>
      </c>
      <c r="C1248" s="209" t="s">
        <v>126</v>
      </c>
      <c r="D1248" s="202">
        <v>57160</v>
      </c>
      <c r="E1248" s="202">
        <v>0</v>
      </c>
      <c r="F1248" s="202">
        <v>157990</v>
      </c>
      <c r="G1248" s="202">
        <f t="shared" si="57"/>
        <v>2763.9958012596221</v>
      </c>
      <c r="H1248" s="210" t="str">
        <f t="shared" si="58"/>
        <v>09/10TRIGOAPUCARANA (c)</v>
      </c>
      <c r="I1248" s="210" t="str">
        <f t="shared" si="59"/>
        <v>09/10TRIGO</v>
      </c>
      <c r="J1248" s="211" t="b">
        <f>FALSE</f>
        <v>0</v>
      </c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</row>
    <row r="1249" spans="1:64" ht="14.65" hidden="1" customHeight="1">
      <c r="A1249" s="209" t="s">
        <v>182</v>
      </c>
      <c r="B1249" s="209" t="s">
        <v>110</v>
      </c>
      <c r="C1249" s="209" t="s">
        <v>128</v>
      </c>
      <c r="D1249" s="202">
        <v>108690</v>
      </c>
      <c r="E1249" s="202">
        <v>0</v>
      </c>
      <c r="F1249" s="202">
        <v>319915.03000000003</v>
      </c>
      <c r="G1249" s="202">
        <f t="shared" si="57"/>
        <v>2943.3713313092285</v>
      </c>
      <c r="H1249" s="210" t="str">
        <f t="shared" si="58"/>
        <v>09/10TRIGOCAMPO MOURÃO (a)</v>
      </c>
      <c r="I1249" s="210" t="str">
        <f t="shared" si="59"/>
        <v>09/10TRIGO</v>
      </c>
      <c r="J1249" s="211" t="b">
        <f>FALSE</f>
        <v>0</v>
      </c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</row>
    <row r="1250" spans="1:64" ht="14.65" hidden="1" customHeight="1">
      <c r="A1250" s="209" t="s">
        <v>182</v>
      </c>
      <c r="B1250" s="209" t="s">
        <v>110</v>
      </c>
      <c r="C1250" s="209" t="s">
        <v>130</v>
      </c>
      <c r="D1250" s="202">
        <v>134000</v>
      </c>
      <c r="E1250" s="202">
        <v>0</v>
      </c>
      <c r="F1250" s="202">
        <v>403833.9</v>
      </c>
      <c r="G1250" s="202">
        <f t="shared" si="57"/>
        <v>3013.6858208955223</v>
      </c>
      <c r="H1250" s="210" t="str">
        <f t="shared" si="58"/>
        <v>09/10TRIGOCASCAVEL (d)</v>
      </c>
      <c r="I1250" s="210" t="str">
        <f t="shared" si="59"/>
        <v>09/10TRIGO</v>
      </c>
      <c r="J1250" s="211" t="b">
        <f>FALSE</f>
        <v>0</v>
      </c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</row>
    <row r="1251" spans="1:64" ht="14.65" hidden="1" customHeight="1">
      <c r="A1251" s="209" t="s">
        <v>182</v>
      </c>
      <c r="B1251" s="209" t="s">
        <v>110</v>
      </c>
      <c r="C1251" s="209" t="s">
        <v>132</v>
      </c>
      <c r="D1251" s="202">
        <v>130000</v>
      </c>
      <c r="E1251" s="202">
        <v>0</v>
      </c>
      <c r="F1251" s="202">
        <v>354614.8</v>
      </c>
      <c r="G1251" s="202">
        <f t="shared" si="57"/>
        <v>2727.8061538461538</v>
      </c>
      <c r="H1251" s="210" t="str">
        <f t="shared" si="58"/>
        <v>09/10TRIGOCORNÉLIO PROCÓPIO (c)</v>
      </c>
      <c r="I1251" s="210" t="str">
        <f t="shared" si="59"/>
        <v>09/10TRIGO</v>
      </c>
      <c r="J1251" s="211" t="b">
        <f>FALSE</f>
        <v>0</v>
      </c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</row>
    <row r="1252" spans="1:64" ht="14.65" hidden="1" customHeight="1">
      <c r="A1252" s="209" t="s">
        <v>182</v>
      </c>
      <c r="B1252" s="209" t="s">
        <v>110</v>
      </c>
      <c r="C1252" s="209" t="s">
        <v>134</v>
      </c>
      <c r="D1252" s="202">
        <v>8680</v>
      </c>
      <c r="E1252" s="202">
        <v>0</v>
      </c>
      <c r="F1252" s="202">
        <v>22660.799999999999</v>
      </c>
      <c r="G1252" s="202">
        <f t="shared" si="57"/>
        <v>2610.6912442396315</v>
      </c>
      <c r="H1252" s="210" t="str">
        <f t="shared" si="58"/>
        <v>09/10TRIGOCURITIBA (f)</v>
      </c>
      <c r="I1252" s="210" t="str">
        <f t="shared" si="59"/>
        <v>09/10TRIGO</v>
      </c>
      <c r="J1252" s="211" t="b">
        <f>FALSE</f>
        <v>0</v>
      </c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</row>
    <row r="1253" spans="1:64" ht="14.65" hidden="1" customHeight="1">
      <c r="A1253" s="209" t="s">
        <v>182</v>
      </c>
      <c r="B1253" s="209" t="s">
        <v>110</v>
      </c>
      <c r="C1253" s="209" t="s">
        <v>136</v>
      </c>
      <c r="D1253" s="202">
        <v>93400</v>
      </c>
      <c r="E1253" s="202">
        <v>0</v>
      </c>
      <c r="F1253" s="202">
        <v>238930</v>
      </c>
      <c r="G1253" s="202">
        <f t="shared" si="57"/>
        <v>2558.1370449678798</v>
      </c>
      <c r="H1253" s="210" t="str">
        <f t="shared" si="58"/>
        <v>09/10TRIGOFRANCISCO BELTRÃO (e)</v>
      </c>
      <c r="I1253" s="210" t="str">
        <f t="shared" si="59"/>
        <v>09/10TRIGO</v>
      </c>
      <c r="J1253" s="211" t="b">
        <f>FALSE</f>
        <v>0</v>
      </c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</row>
    <row r="1254" spans="1:64" ht="14.65" hidden="1" customHeight="1">
      <c r="A1254" s="209" t="s">
        <v>182</v>
      </c>
      <c r="B1254" s="209" t="s">
        <v>110</v>
      </c>
      <c r="C1254" s="209" t="s">
        <v>138</v>
      </c>
      <c r="D1254" s="202">
        <v>51550</v>
      </c>
      <c r="E1254" s="202">
        <v>0</v>
      </c>
      <c r="F1254" s="202">
        <v>159420</v>
      </c>
      <c r="G1254" s="202">
        <f t="shared" si="57"/>
        <v>3092.5315227934043</v>
      </c>
      <c r="H1254" s="210" t="str">
        <f t="shared" si="58"/>
        <v>09/10TRIGOGUARAPUAVA (f)</v>
      </c>
      <c r="I1254" s="210" t="str">
        <f t="shared" si="59"/>
        <v>09/10TRIGO</v>
      </c>
      <c r="J1254" s="211" t="b">
        <f>FALSE</f>
        <v>0</v>
      </c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</row>
    <row r="1255" spans="1:64" ht="14.65" hidden="1" customHeight="1">
      <c r="A1255" s="209" t="s">
        <v>182</v>
      </c>
      <c r="B1255" s="209" t="s">
        <v>110</v>
      </c>
      <c r="C1255" s="209" t="s">
        <v>140</v>
      </c>
      <c r="D1255" s="202">
        <v>14400</v>
      </c>
      <c r="E1255" s="202">
        <v>0</v>
      </c>
      <c r="F1255" s="202">
        <v>42578.6</v>
      </c>
      <c r="G1255" s="202">
        <f t="shared" si="57"/>
        <v>2956.8472222222222</v>
      </c>
      <c r="H1255" s="210" t="str">
        <f t="shared" si="58"/>
        <v>09/10TRIGOIRATI (f)</v>
      </c>
      <c r="I1255" s="210" t="str">
        <f t="shared" si="59"/>
        <v>09/10TRIGO</v>
      </c>
      <c r="J1255" s="211" t="b">
        <f>FALSE</f>
        <v>0</v>
      </c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</row>
    <row r="1256" spans="1:64" ht="14.65" hidden="1" customHeight="1">
      <c r="A1256" s="209" t="s">
        <v>182</v>
      </c>
      <c r="B1256" s="209" t="s">
        <v>110</v>
      </c>
      <c r="C1256" s="209" t="s">
        <v>142</v>
      </c>
      <c r="D1256" s="202">
        <v>86300</v>
      </c>
      <c r="E1256" s="202">
        <v>0</v>
      </c>
      <c r="F1256" s="202">
        <v>269530</v>
      </c>
      <c r="G1256" s="202">
        <f t="shared" si="57"/>
        <v>3123.1749710312861</v>
      </c>
      <c r="H1256" s="210" t="str">
        <f t="shared" si="58"/>
        <v>09/10TRIGOIVAIPORÃ (c)</v>
      </c>
      <c r="I1256" s="210" t="str">
        <f t="shared" si="59"/>
        <v>09/10TRIGO</v>
      </c>
      <c r="J1256" s="211" t="b">
        <f>FALSE</f>
        <v>0</v>
      </c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</row>
    <row r="1257" spans="1:64" ht="14.65" hidden="1" customHeight="1">
      <c r="A1257" s="209" t="s">
        <v>182</v>
      </c>
      <c r="B1257" s="209" t="s">
        <v>110</v>
      </c>
      <c r="C1257" s="209" t="s">
        <v>144</v>
      </c>
      <c r="D1257" s="202">
        <v>28013</v>
      </c>
      <c r="E1257" s="202">
        <v>0</v>
      </c>
      <c r="F1257" s="202">
        <v>84694.16</v>
      </c>
      <c r="G1257" s="202">
        <f t="shared" si="57"/>
        <v>3023.387712847607</v>
      </c>
      <c r="H1257" s="210" t="str">
        <f t="shared" si="58"/>
        <v>09/10TRIGOJACAREZINHO (c)</v>
      </c>
      <c r="I1257" s="210" t="str">
        <f t="shared" si="59"/>
        <v>09/10TRIGO</v>
      </c>
      <c r="J1257" s="211" t="b">
        <f>FALSE</f>
        <v>0</v>
      </c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</row>
    <row r="1258" spans="1:64" ht="14.65" hidden="1" customHeight="1">
      <c r="A1258" s="209" t="s">
        <v>182</v>
      </c>
      <c r="B1258" s="209" t="s">
        <v>110</v>
      </c>
      <c r="C1258" s="209" t="s">
        <v>146</v>
      </c>
      <c r="D1258" s="202">
        <v>11180</v>
      </c>
      <c r="E1258" s="202">
        <v>155</v>
      </c>
      <c r="F1258" s="202">
        <v>28112.05</v>
      </c>
      <c r="G1258" s="202">
        <f t="shared" si="57"/>
        <v>2549.8458049886617</v>
      </c>
      <c r="H1258" s="210" t="str">
        <f t="shared" si="58"/>
        <v>09/10TRIGOLARANJEIRAS DO SUL (f)</v>
      </c>
      <c r="I1258" s="210" t="str">
        <f t="shared" si="59"/>
        <v>09/10TRIGO</v>
      </c>
      <c r="J1258" s="211" t="b">
        <f>FALSE</f>
        <v>0</v>
      </c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</row>
    <row r="1259" spans="1:64" ht="14.65" hidden="1" customHeight="1">
      <c r="A1259" s="209" t="s">
        <v>182</v>
      </c>
      <c r="B1259" s="209" t="s">
        <v>110</v>
      </c>
      <c r="C1259" s="209" t="s">
        <v>148</v>
      </c>
      <c r="D1259" s="202">
        <v>99812</v>
      </c>
      <c r="E1259" s="202">
        <v>0</v>
      </c>
      <c r="F1259" s="202">
        <v>271656.44</v>
      </c>
      <c r="G1259" s="202">
        <f t="shared" si="57"/>
        <v>2721.6811605818939</v>
      </c>
      <c r="H1259" s="210" t="str">
        <f t="shared" si="58"/>
        <v>09/10TRIGOLONDRINA (c)</v>
      </c>
      <c r="I1259" s="210" t="str">
        <f t="shared" si="59"/>
        <v>09/10TRIGO</v>
      </c>
      <c r="J1259" s="211" t="b">
        <f>FALSE</f>
        <v>0</v>
      </c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</row>
    <row r="1260" spans="1:64" ht="14.65" hidden="1" customHeight="1">
      <c r="A1260" s="209" t="s">
        <v>182</v>
      </c>
      <c r="B1260" s="209" t="s">
        <v>110</v>
      </c>
      <c r="C1260" s="209" t="s">
        <v>150</v>
      </c>
      <c r="D1260" s="202">
        <v>48844</v>
      </c>
      <c r="E1260" s="202">
        <v>0</v>
      </c>
      <c r="F1260" s="202">
        <v>122486.14</v>
      </c>
      <c r="G1260" s="202">
        <f t="shared" si="57"/>
        <v>2507.7008435017606</v>
      </c>
      <c r="H1260" s="210" t="str">
        <f t="shared" si="58"/>
        <v>09/10TRIGOMARINGÁ (c)</v>
      </c>
      <c r="I1260" s="210" t="str">
        <f t="shared" si="59"/>
        <v>09/10TRIGO</v>
      </c>
      <c r="J1260" s="211" t="b">
        <f>FALSE</f>
        <v>0</v>
      </c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</row>
    <row r="1261" spans="1:64" ht="14.65" hidden="1" customHeight="1">
      <c r="A1261" s="209" t="s">
        <v>182</v>
      </c>
      <c r="B1261" s="209" t="s">
        <v>110</v>
      </c>
      <c r="C1261" s="209" t="s">
        <v>154</v>
      </c>
      <c r="D1261" s="202">
        <v>25</v>
      </c>
      <c r="E1261" s="202">
        <v>0</v>
      </c>
      <c r="F1261" s="202">
        <v>62.4</v>
      </c>
      <c r="G1261" s="202">
        <f t="shared" si="57"/>
        <v>2496</v>
      </c>
      <c r="H1261" s="210" t="str">
        <f t="shared" si="58"/>
        <v>09/10TRIGOPARANAVAÍ (b)</v>
      </c>
      <c r="I1261" s="210" t="str">
        <f t="shared" si="59"/>
        <v>09/10TRIGO</v>
      </c>
      <c r="J1261" s="211" t="b">
        <f>FALSE</f>
        <v>0</v>
      </c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</row>
    <row r="1262" spans="1:64" ht="14.65" hidden="1" customHeight="1">
      <c r="A1262" s="209" t="s">
        <v>182</v>
      </c>
      <c r="B1262" s="209" t="s">
        <v>110</v>
      </c>
      <c r="C1262" s="209" t="s">
        <v>155</v>
      </c>
      <c r="D1262" s="202">
        <v>72425</v>
      </c>
      <c r="E1262" s="202">
        <v>0</v>
      </c>
      <c r="F1262" s="202">
        <v>218240</v>
      </c>
      <c r="G1262" s="202">
        <f t="shared" si="57"/>
        <v>3013.3241284086985</v>
      </c>
      <c r="H1262" s="210" t="str">
        <f t="shared" si="58"/>
        <v>09/10TRIGOPATO BRANCO (e)</v>
      </c>
      <c r="I1262" s="210" t="str">
        <f t="shared" si="59"/>
        <v>09/10TRIGO</v>
      </c>
      <c r="J1262" s="211" t="b">
        <f>FALSE</f>
        <v>0</v>
      </c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</row>
    <row r="1263" spans="1:64" ht="14.65" hidden="1" customHeight="1">
      <c r="A1263" s="209" t="s">
        <v>182</v>
      </c>
      <c r="B1263" s="209" t="s">
        <v>110</v>
      </c>
      <c r="C1263" s="209" t="s">
        <v>157</v>
      </c>
      <c r="D1263" s="202">
        <v>125500</v>
      </c>
      <c r="E1263" s="202">
        <v>0</v>
      </c>
      <c r="F1263" s="202">
        <v>468080</v>
      </c>
      <c r="G1263" s="202">
        <f t="shared" si="57"/>
        <v>3729.7211155378486</v>
      </c>
      <c r="H1263" s="210" t="str">
        <f t="shared" si="58"/>
        <v>09/10TRIGOPONTA GROSSA (f)</v>
      </c>
      <c r="I1263" s="210" t="str">
        <f t="shared" si="59"/>
        <v>09/10TRIGO</v>
      </c>
      <c r="J1263" s="211" t="b">
        <f>FALSE</f>
        <v>0</v>
      </c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</row>
    <row r="1264" spans="1:64" ht="14.65" hidden="1" customHeight="1">
      <c r="A1264" s="209" t="s">
        <v>182</v>
      </c>
      <c r="B1264" s="209" t="s">
        <v>110</v>
      </c>
      <c r="C1264" s="209" t="s">
        <v>158</v>
      </c>
      <c r="D1264" s="202">
        <v>94220</v>
      </c>
      <c r="E1264" s="202">
        <v>0</v>
      </c>
      <c r="F1264" s="202">
        <v>277788</v>
      </c>
      <c r="G1264" s="202">
        <f t="shared" si="57"/>
        <v>2948.2912332838041</v>
      </c>
      <c r="H1264" s="210" t="str">
        <f t="shared" si="58"/>
        <v>09/10TRIGOTOLEDO (d)</v>
      </c>
      <c r="I1264" s="210" t="str">
        <f t="shared" si="59"/>
        <v>09/10TRIGO</v>
      </c>
      <c r="J1264" s="211" t="b">
        <f>FALSE</f>
        <v>0</v>
      </c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</row>
    <row r="1265" spans="1:64" ht="14.65" hidden="1" customHeight="1">
      <c r="A1265" s="209" t="s">
        <v>182</v>
      </c>
      <c r="B1265" s="209" t="s">
        <v>110</v>
      </c>
      <c r="C1265" s="209" t="s">
        <v>159</v>
      </c>
      <c r="D1265" s="202">
        <v>8459</v>
      </c>
      <c r="E1265" s="202">
        <v>0</v>
      </c>
      <c r="F1265" s="202">
        <v>19417.599999999999</v>
      </c>
      <c r="G1265" s="202">
        <f t="shared" si="57"/>
        <v>2295.4959215037238</v>
      </c>
      <c r="H1265" s="210" t="str">
        <f t="shared" si="58"/>
        <v>09/10TRIGOUMUARAMA (b)</v>
      </c>
      <c r="I1265" s="210" t="str">
        <f t="shared" si="59"/>
        <v>09/10TRIGO</v>
      </c>
      <c r="J1265" s="211" t="b">
        <f>FALSE</f>
        <v>0</v>
      </c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</row>
    <row r="1266" spans="1:64" ht="14.65" hidden="1" customHeight="1">
      <c r="A1266" s="209" t="s">
        <v>182</v>
      </c>
      <c r="B1266" s="209" t="s">
        <v>110</v>
      </c>
      <c r="C1266" s="209" t="s">
        <v>160</v>
      </c>
      <c r="D1266" s="202">
        <v>4130</v>
      </c>
      <c r="E1266" s="202">
        <v>0</v>
      </c>
      <c r="F1266" s="202">
        <v>9728</v>
      </c>
      <c r="G1266" s="202">
        <f t="shared" si="57"/>
        <v>2355.4479418886199</v>
      </c>
      <c r="H1266" s="210" t="str">
        <f t="shared" si="58"/>
        <v>09/10TRIGOUNIÃO DA VITÓRIA (f)</v>
      </c>
      <c r="I1266" s="210" t="str">
        <f t="shared" si="59"/>
        <v>09/10TRIGO</v>
      </c>
      <c r="J1266" s="211" t="b">
        <f>FALSE</f>
        <v>0</v>
      </c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</row>
    <row r="1267" spans="1:64" ht="14.65" hidden="1" customHeight="1">
      <c r="A1267" s="209" t="s">
        <v>182</v>
      </c>
      <c r="B1267" s="209" t="s">
        <v>111</v>
      </c>
      <c r="C1267" s="209" t="s">
        <v>126</v>
      </c>
      <c r="D1267" s="202">
        <v>740</v>
      </c>
      <c r="E1267" s="202">
        <v>0</v>
      </c>
      <c r="F1267" s="202">
        <v>1926</v>
      </c>
      <c r="G1267" s="202">
        <f t="shared" si="57"/>
        <v>2602.7027027027025</v>
      </c>
      <c r="H1267" s="210" t="str">
        <f t="shared" si="58"/>
        <v>09/10TRITICALEAPUCARANA (c)</v>
      </c>
      <c r="I1267" s="210" t="str">
        <f t="shared" si="59"/>
        <v>09/10TRITICALE</v>
      </c>
      <c r="J1267" s="211" t="b">
        <f>FALSE</f>
        <v>0</v>
      </c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</row>
    <row r="1268" spans="1:64" ht="14.65" hidden="1" customHeight="1">
      <c r="A1268" s="209" t="s">
        <v>182</v>
      </c>
      <c r="B1268" s="209" t="s">
        <v>111</v>
      </c>
      <c r="C1268" s="209" t="s">
        <v>128</v>
      </c>
      <c r="D1268" s="202">
        <v>4561</v>
      </c>
      <c r="E1268" s="202">
        <v>0</v>
      </c>
      <c r="F1268" s="202">
        <v>9423.73</v>
      </c>
      <c r="G1268" s="202">
        <f t="shared" si="57"/>
        <v>2066.1543521157641</v>
      </c>
      <c r="H1268" s="210" t="str">
        <f t="shared" si="58"/>
        <v>09/10TRITICALECAMPO MOURÃO (a)</v>
      </c>
      <c r="I1268" s="210" t="str">
        <f t="shared" si="59"/>
        <v>09/10TRITICALE</v>
      </c>
      <c r="J1268" s="211" t="b">
        <f>FALSE</f>
        <v>0</v>
      </c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</row>
    <row r="1269" spans="1:64" ht="14.65" hidden="1" customHeight="1">
      <c r="A1269" s="209" t="s">
        <v>182</v>
      </c>
      <c r="B1269" s="209" t="s">
        <v>111</v>
      </c>
      <c r="C1269" s="209" t="s">
        <v>130</v>
      </c>
      <c r="D1269" s="202">
        <v>3770</v>
      </c>
      <c r="E1269" s="202">
        <v>0</v>
      </c>
      <c r="F1269" s="202">
        <v>10070</v>
      </c>
      <c r="G1269" s="202">
        <f t="shared" si="57"/>
        <v>2671.0875331564985</v>
      </c>
      <c r="H1269" s="210" t="str">
        <f t="shared" si="58"/>
        <v>09/10TRITICALECASCAVEL (d)</v>
      </c>
      <c r="I1269" s="210" t="str">
        <f t="shared" si="59"/>
        <v>09/10TRITICALE</v>
      </c>
      <c r="J1269" s="211" t="b">
        <f>FALSE</f>
        <v>0</v>
      </c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</row>
    <row r="1270" spans="1:64" ht="14.65" hidden="1" customHeight="1">
      <c r="A1270" s="209" t="s">
        <v>182</v>
      </c>
      <c r="B1270" s="209" t="s">
        <v>111</v>
      </c>
      <c r="C1270" s="209" t="s">
        <v>132</v>
      </c>
      <c r="D1270" s="202">
        <v>800</v>
      </c>
      <c r="E1270" s="202">
        <v>0</v>
      </c>
      <c r="F1270" s="202">
        <v>1984</v>
      </c>
      <c r="G1270" s="202">
        <f t="shared" si="57"/>
        <v>2480</v>
      </c>
      <c r="H1270" s="210" t="str">
        <f t="shared" si="58"/>
        <v>09/10TRITICALECORNÉLIO PROCÓPIO (c)</v>
      </c>
      <c r="I1270" s="210" t="str">
        <f t="shared" si="59"/>
        <v>09/10TRITICALE</v>
      </c>
      <c r="J1270" s="211" t="b">
        <f>FALSE</f>
        <v>0</v>
      </c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</row>
    <row r="1271" spans="1:64" ht="14.65" hidden="1" customHeight="1">
      <c r="A1271" s="209" t="s">
        <v>182</v>
      </c>
      <c r="B1271" s="209" t="s">
        <v>111</v>
      </c>
      <c r="C1271" s="209" t="s">
        <v>138</v>
      </c>
      <c r="D1271" s="202">
        <v>4680</v>
      </c>
      <c r="E1271" s="202">
        <v>0</v>
      </c>
      <c r="F1271" s="202">
        <v>9580</v>
      </c>
      <c r="G1271" s="202">
        <f t="shared" si="57"/>
        <v>2047.0085470085469</v>
      </c>
      <c r="H1271" s="210" t="str">
        <f t="shared" si="58"/>
        <v>09/10TRITICALEGUARAPUAVA (f)</v>
      </c>
      <c r="I1271" s="210" t="str">
        <f t="shared" si="59"/>
        <v>09/10TRITICALE</v>
      </c>
      <c r="J1271" s="211" t="b">
        <f>FALSE</f>
        <v>0</v>
      </c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</row>
    <row r="1272" spans="1:64" ht="14.65" hidden="1" customHeight="1">
      <c r="A1272" s="209" t="s">
        <v>182</v>
      </c>
      <c r="B1272" s="209" t="s">
        <v>111</v>
      </c>
      <c r="C1272" s="209" t="s">
        <v>140</v>
      </c>
      <c r="D1272" s="202">
        <v>480</v>
      </c>
      <c r="E1272" s="202">
        <v>0</v>
      </c>
      <c r="F1272" s="202">
        <v>1306.5</v>
      </c>
      <c r="G1272" s="202">
        <f t="shared" si="57"/>
        <v>2721.875</v>
      </c>
      <c r="H1272" s="210" t="str">
        <f t="shared" si="58"/>
        <v>09/10TRITICALEIRATI (f)</v>
      </c>
      <c r="I1272" s="210" t="str">
        <f t="shared" si="59"/>
        <v>09/10TRITICALE</v>
      </c>
      <c r="J1272" s="211" t="b">
        <f>FALSE</f>
        <v>0</v>
      </c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</row>
    <row r="1273" spans="1:64" ht="14.65" hidden="1" customHeight="1">
      <c r="A1273" s="209" t="s">
        <v>182</v>
      </c>
      <c r="B1273" s="209" t="s">
        <v>111</v>
      </c>
      <c r="C1273" s="209" t="s">
        <v>142</v>
      </c>
      <c r="D1273" s="202">
        <v>1250</v>
      </c>
      <c r="E1273" s="202">
        <v>0</v>
      </c>
      <c r="F1273" s="202">
        <v>3510</v>
      </c>
      <c r="G1273" s="202">
        <f t="shared" si="57"/>
        <v>2808</v>
      </c>
      <c r="H1273" s="210" t="str">
        <f t="shared" si="58"/>
        <v>09/10TRITICALEIVAIPORÃ (c)</v>
      </c>
      <c r="I1273" s="210" t="str">
        <f t="shared" si="59"/>
        <v>09/10TRITICALE</v>
      </c>
      <c r="J1273" s="211" t="b">
        <f>FALSE</f>
        <v>0</v>
      </c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</row>
    <row r="1274" spans="1:64" ht="14.65" hidden="1" customHeight="1">
      <c r="A1274" s="209" t="s">
        <v>182</v>
      </c>
      <c r="B1274" s="209" t="s">
        <v>111</v>
      </c>
      <c r="C1274" s="209" t="s">
        <v>144</v>
      </c>
      <c r="D1274" s="202">
        <v>200</v>
      </c>
      <c r="E1274" s="202">
        <v>0</v>
      </c>
      <c r="F1274" s="202">
        <v>560</v>
      </c>
      <c r="G1274" s="202">
        <f t="shared" si="57"/>
        <v>2800</v>
      </c>
      <c r="H1274" s="210" t="str">
        <f t="shared" si="58"/>
        <v>09/10TRITICALEJACAREZINHO (c)</v>
      </c>
      <c r="I1274" s="210" t="str">
        <f t="shared" si="59"/>
        <v>09/10TRITICALE</v>
      </c>
      <c r="J1274" s="211" t="b">
        <f>FALSE</f>
        <v>0</v>
      </c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</row>
    <row r="1275" spans="1:64" ht="14.65" hidden="1" customHeight="1">
      <c r="A1275" s="209" t="s">
        <v>182</v>
      </c>
      <c r="B1275" s="209" t="s">
        <v>111</v>
      </c>
      <c r="C1275" s="209" t="s">
        <v>146</v>
      </c>
      <c r="D1275" s="202">
        <v>525</v>
      </c>
      <c r="E1275" s="202">
        <v>0</v>
      </c>
      <c r="F1275" s="202">
        <v>1417.5</v>
      </c>
      <c r="G1275" s="202">
        <f t="shared" si="57"/>
        <v>2700</v>
      </c>
      <c r="H1275" s="210" t="str">
        <f t="shared" si="58"/>
        <v>09/10TRITICALELARANJEIRAS DO SUL (f)</v>
      </c>
      <c r="I1275" s="210" t="str">
        <f t="shared" si="59"/>
        <v>09/10TRITICALE</v>
      </c>
      <c r="J1275" s="211" t="b">
        <f>FALSE</f>
        <v>0</v>
      </c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</row>
    <row r="1276" spans="1:64" ht="14.65" hidden="1" customHeight="1">
      <c r="A1276" s="209" t="s">
        <v>182</v>
      </c>
      <c r="B1276" s="209" t="s">
        <v>111</v>
      </c>
      <c r="C1276" s="209" t="s">
        <v>148</v>
      </c>
      <c r="D1276" s="202">
        <v>1610</v>
      </c>
      <c r="E1276" s="202">
        <v>0</v>
      </c>
      <c r="F1276" s="202">
        <v>2994.6</v>
      </c>
      <c r="G1276" s="202">
        <f t="shared" si="57"/>
        <v>1859.9999999999998</v>
      </c>
      <c r="H1276" s="210" t="str">
        <f t="shared" si="58"/>
        <v>09/10TRITICALELONDRINA (c)</v>
      </c>
      <c r="I1276" s="210" t="str">
        <f t="shared" si="59"/>
        <v>09/10TRITICALE</v>
      </c>
      <c r="J1276" s="211" t="b">
        <f>FALSE</f>
        <v>0</v>
      </c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</row>
    <row r="1277" spans="1:64" ht="14.65" hidden="1" customHeight="1">
      <c r="A1277" s="209" t="s">
        <v>182</v>
      </c>
      <c r="B1277" s="209" t="s">
        <v>111</v>
      </c>
      <c r="C1277" s="209" t="s">
        <v>150</v>
      </c>
      <c r="D1277" s="202">
        <v>214</v>
      </c>
      <c r="E1277" s="202">
        <v>0</v>
      </c>
      <c r="F1277" s="202">
        <v>392.4</v>
      </c>
      <c r="G1277" s="202">
        <f t="shared" si="57"/>
        <v>1833.6448598130842</v>
      </c>
      <c r="H1277" s="210" t="str">
        <f t="shared" si="58"/>
        <v>09/10TRITICALEMARINGÁ (c)</v>
      </c>
      <c r="I1277" s="210" t="str">
        <f t="shared" si="59"/>
        <v>09/10TRITICALE</v>
      </c>
      <c r="J1277" s="211" t="b">
        <f>FALSE</f>
        <v>0</v>
      </c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</row>
    <row r="1278" spans="1:64" ht="14.65" hidden="1" customHeight="1">
      <c r="A1278" s="209" t="s">
        <v>182</v>
      </c>
      <c r="B1278" s="209" t="s">
        <v>111</v>
      </c>
      <c r="C1278" s="209" t="s">
        <v>154</v>
      </c>
      <c r="D1278" s="202">
        <v>114</v>
      </c>
      <c r="E1278" s="202">
        <v>0</v>
      </c>
      <c r="F1278" s="202">
        <v>113.09</v>
      </c>
      <c r="G1278" s="202">
        <f t="shared" si="57"/>
        <v>992.01754385964909</v>
      </c>
      <c r="H1278" s="210" t="str">
        <f t="shared" si="58"/>
        <v>09/10TRITICALEPARANAVAÍ (b)</v>
      </c>
      <c r="I1278" s="210" t="str">
        <f t="shared" si="59"/>
        <v>09/10TRITICALE</v>
      </c>
      <c r="J1278" s="211" t="b">
        <f>FALSE</f>
        <v>0</v>
      </c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</row>
    <row r="1279" spans="1:64" ht="14.65" hidden="1" customHeight="1">
      <c r="A1279" s="209" t="s">
        <v>182</v>
      </c>
      <c r="B1279" s="209" t="s">
        <v>111</v>
      </c>
      <c r="C1279" s="209" t="s">
        <v>155</v>
      </c>
      <c r="D1279" s="202">
        <v>1119</v>
      </c>
      <c r="E1279" s="202">
        <v>0</v>
      </c>
      <c r="F1279" s="202">
        <v>2946</v>
      </c>
      <c r="G1279" s="202">
        <f t="shared" si="57"/>
        <v>2632.7077747989274</v>
      </c>
      <c r="H1279" s="210" t="str">
        <f t="shared" si="58"/>
        <v>09/10TRITICALEPATO BRANCO (e)</v>
      </c>
      <c r="I1279" s="210" t="str">
        <f t="shared" si="59"/>
        <v>09/10TRITICALE</v>
      </c>
      <c r="J1279" s="211" t="b">
        <f>FALSE</f>
        <v>0</v>
      </c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</row>
    <row r="1280" spans="1:64" ht="14.65" hidden="1" customHeight="1">
      <c r="A1280" s="209" t="s">
        <v>182</v>
      </c>
      <c r="B1280" s="209" t="s">
        <v>111</v>
      </c>
      <c r="C1280" s="209" t="s">
        <v>157</v>
      </c>
      <c r="D1280" s="202">
        <v>4890</v>
      </c>
      <c r="E1280" s="202">
        <v>0</v>
      </c>
      <c r="F1280" s="202">
        <v>15761</v>
      </c>
      <c r="G1280" s="202">
        <f t="shared" si="57"/>
        <v>3223.1083844580776</v>
      </c>
      <c r="H1280" s="210" t="str">
        <f t="shared" si="58"/>
        <v>09/10TRITICALEPONTA GROSSA (f)</v>
      </c>
      <c r="I1280" s="210" t="str">
        <f t="shared" si="59"/>
        <v>09/10TRITICALE</v>
      </c>
      <c r="J1280" s="211" t="b">
        <f>FALSE</f>
        <v>0</v>
      </c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</row>
    <row r="1281" spans="1:64" ht="14.65" hidden="1" customHeight="1">
      <c r="A1281" s="209" t="s">
        <v>182</v>
      </c>
      <c r="B1281" s="209" t="s">
        <v>111</v>
      </c>
      <c r="C1281" s="209" t="s">
        <v>158</v>
      </c>
      <c r="D1281" s="202">
        <v>540</v>
      </c>
      <c r="E1281" s="202">
        <v>0</v>
      </c>
      <c r="F1281" s="202">
        <v>1310</v>
      </c>
      <c r="G1281" s="202">
        <f t="shared" si="57"/>
        <v>2425.9259259259261</v>
      </c>
      <c r="H1281" s="210" t="str">
        <f t="shared" si="58"/>
        <v>09/10TRITICALETOLEDO (d)</v>
      </c>
      <c r="I1281" s="210" t="str">
        <f t="shared" si="59"/>
        <v>09/10TRITICALE</v>
      </c>
      <c r="J1281" s="211" t="b">
        <f>FALSE</f>
        <v>0</v>
      </c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</row>
    <row r="1282" spans="1:64" ht="14.65" hidden="1" customHeight="1">
      <c r="A1282" s="209" t="s">
        <v>182</v>
      </c>
      <c r="B1282" s="209" t="s">
        <v>111</v>
      </c>
      <c r="C1282" s="209" t="s">
        <v>159</v>
      </c>
      <c r="D1282" s="202">
        <v>765</v>
      </c>
      <c r="E1282" s="202">
        <v>0</v>
      </c>
      <c r="F1282" s="202">
        <v>2065.5</v>
      </c>
      <c r="G1282" s="202">
        <f t="shared" ref="G1282:G1345" si="60">F1282/(D1282-E1282)*1000</f>
        <v>2700</v>
      </c>
      <c r="H1282" s="210" t="str">
        <f t="shared" ref="H1282:H1345" si="61">A1282&amp;B1282&amp;C1282</f>
        <v>09/10TRITICALEUMUARAMA (b)</v>
      </c>
      <c r="I1282" s="210" t="str">
        <f t="shared" ref="I1282:I1345" si="62">A1282&amp;B1282</f>
        <v>09/10TRITICALE</v>
      </c>
      <c r="J1282" s="211" t="b">
        <f>FALSE</f>
        <v>0</v>
      </c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</row>
    <row r="1283" spans="1:64" ht="14.65" hidden="1" customHeight="1">
      <c r="A1283" s="209" t="s">
        <v>182</v>
      </c>
      <c r="B1283" s="209" t="s">
        <v>111</v>
      </c>
      <c r="C1283" s="209" t="s">
        <v>160</v>
      </c>
      <c r="D1283" s="202">
        <v>250</v>
      </c>
      <c r="E1283" s="202">
        <v>0</v>
      </c>
      <c r="F1283" s="202">
        <v>497.5</v>
      </c>
      <c r="G1283" s="202">
        <f t="shared" si="60"/>
        <v>1990</v>
      </c>
      <c r="H1283" s="210" t="str">
        <f t="shared" si="61"/>
        <v>09/10TRITICALEUNIÃO DA VITÓRIA (f)</v>
      </c>
      <c r="I1283" s="210" t="str">
        <f t="shared" si="62"/>
        <v>09/10TRITICALE</v>
      </c>
      <c r="J1283" s="211" t="b">
        <f>FALSE</f>
        <v>0</v>
      </c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</row>
    <row r="1284" spans="1:64" ht="14.65" hidden="1" customHeight="1">
      <c r="A1284" s="215" t="s">
        <v>183</v>
      </c>
      <c r="B1284" s="209" t="s">
        <v>83</v>
      </c>
      <c r="C1284" s="209" t="s">
        <v>128</v>
      </c>
      <c r="D1284" s="202">
        <v>136</v>
      </c>
      <c r="E1284" s="202">
        <v>0</v>
      </c>
      <c r="F1284" s="202">
        <v>408</v>
      </c>
      <c r="G1284" s="202">
        <f t="shared" si="60"/>
        <v>3000</v>
      </c>
      <c r="H1284" s="210" t="str">
        <f t="shared" si="61"/>
        <v>10/11ALGODÃOCAMPO MOURÃO (a)</v>
      </c>
      <c r="I1284" s="210" t="str">
        <f t="shared" si="62"/>
        <v>10/11ALGODÃO</v>
      </c>
      <c r="J1284" s="211" t="b">
        <f>FALSE</f>
        <v>0</v>
      </c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</row>
    <row r="1285" spans="1:64" ht="14.65" hidden="1" customHeight="1">
      <c r="A1285" s="215" t="s">
        <v>183</v>
      </c>
      <c r="B1285" s="209" t="s">
        <v>83</v>
      </c>
      <c r="C1285" s="209" t="s">
        <v>130</v>
      </c>
      <c r="D1285" s="202">
        <v>2</v>
      </c>
      <c r="E1285" s="202">
        <v>0</v>
      </c>
      <c r="F1285" s="202">
        <v>5</v>
      </c>
      <c r="G1285" s="202">
        <f t="shared" si="60"/>
        <v>2500</v>
      </c>
      <c r="H1285" s="210" t="str">
        <f t="shared" si="61"/>
        <v>10/11ALGODÃOCASCAVEL (d)</v>
      </c>
      <c r="I1285" s="210" t="str">
        <f t="shared" si="62"/>
        <v>10/11ALGODÃO</v>
      </c>
      <c r="J1285" s="211" t="b">
        <f>FALSE</f>
        <v>0</v>
      </c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</row>
    <row r="1286" spans="1:64" ht="14.65" hidden="1" customHeight="1">
      <c r="A1286" s="215" t="s">
        <v>183</v>
      </c>
      <c r="B1286" s="209" t="s">
        <v>83</v>
      </c>
      <c r="C1286" s="209" t="s">
        <v>132</v>
      </c>
      <c r="D1286" s="202">
        <v>678</v>
      </c>
      <c r="F1286" s="202">
        <v>2002</v>
      </c>
      <c r="G1286" s="202">
        <f t="shared" si="60"/>
        <v>2952.8023598820055</v>
      </c>
      <c r="H1286" s="210" t="str">
        <f t="shared" si="61"/>
        <v>10/11ALGODÃOCORNÉLIO PROCÓPIO (c)</v>
      </c>
      <c r="I1286" s="210" t="str">
        <f t="shared" si="62"/>
        <v>10/11ALGODÃO</v>
      </c>
      <c r="J1286" s="211" t="b">
        <f>FALSE</f>
        <v>0</v>
      </c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</row>
    <row r="1287" spans="1:64" ht="14.65" hidden="1" customHeight="1">
      <c r="A1287" s="215" t="s">
        <v>183</v>
      </c>
      <c r="B1287" s="209" t="s">
        <v>83</v>
      </c>
      <c r="C1287" s="209" t="s">
        <v>142</v>
      </c>
      <c r="D1287" s="202">
        <v>36</v>
      </c>
      <c r="E1287" s="202">
        <v>0</v>
      </c>
      <c r="F1287" s="202">
        <v>85</v>
      </c>
      <c r="G1287" s="202">
        <f t="shared" si="60"/>
        <v>2361.1111111111113</v>
      </c>
      <c r="H1287" s="210" t="str">
        <f t="shared" si="61"/>
        <v>10/11ALGODÃOIVAIPORÃ (c)</v>
      </c>
      <c r="I1287" s="210" t="str">
        <f t="shared" si="62"/>
        <v>10/11ALGODÃO</v>
      </c>
      <c r="J1287" s="211" t="b">
        <f>FALSE</f>
        <v>0</v>
      </c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</row>
    <row r="1288" spans="1:64" ht="14.65" hidden="1" customHeight="1">
      <c r="A1288" s="215" t="s">
        <v>183</v>
      </c>
      <c r="B1288" s="209" t="s">
        <v>83</v>
      </c>
      <c r="C1288" s="209" t="s">
        <v>144</v>
      </c>
      <c r="D1288" s="202">
        <v>52</v>
      </c>
      <c r="E1288" s="202">
        <v>6</v>
      </c>
      <c r="F1288" s="202">
        <v>114</v>
      </c>
      <c r="G1288" s="202">
        <f t="shared" si="60"/>
        <v>2478.2608695652175</v>
      </c>
      <c r="H1288" s="210" t="str">
        <f t="shared" si="61"/>
        <v>10/11ALGODÃOJACAREZINHO (c)</v>
      </c>
      <c r="I1288" s="210" t="str">
        <f t="shared" si="62"/>
        <v>10/11ALGODÃO</v>
      </c>
      <c r="J1288" s="211" t="b">
        <f>FALSE</f>
        <v>0</v>
      </c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</row>
    <row r="1289" spans="1:64" ht="14.65" hidden="1" customHeight="1">
      <c r="A1289" s="215" t="s">
        <v>183</v>
      </c>
      <c r="B1289" s="209" t="s">
        <v>83</v>
      </c>
      <c r="C1289" s="209" t="s">
        <v>148</v>
      </c>
      <c r="D1289" s="202">
        <v>184</v>
      </c>
      <c r="F1289" s="202">
        <v>460</v>
      </c>
      <c r="G1289" s="202">
        <f t="shared" si="60"/>
        <v>2500</v>
      </c>
      <c r="H1289" s="210" t="str">
        <f t="shared" si="61"/>
        <v>10/11ALGODÃOLONDRINA (c)</v>
      </c>
      <c r="I1289" s="210" t="str">
        <f t="shared" si="62"/>
        <v>10/11ALGODÃO</v>
      </c>
      <c r="J1289" s="211" t="b">
        <f>FALSE</f>
        <v>0</v>
      </c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</row>
    <row r="1290" spans="1:64" ht="14.65" hidden="1" customHeight="1">
      <c r="A1290" s="215" t="s">
        <v>183</v>
      </c>
      <c r="B1290" s="209" t="s">
        <v>83</v>
      </c>
      <c r="C1290" s="209" t="s">
        <v>150</v>
      </c>
      <c r="D1290" s="202">
        <v>39</v>
      </c>
      <c r="F1290" s="202">
        <v>109</v>
      </c>
      <c r="G1290" s="202">
        <f t="shared" si="60"/>
        <v>2794.8717948717949</v>
      </c>
      <c r="H1290" s="210" t="str">
        <f t="shared" si="61"/>
        <v>10/11ALGODÃOMARINGÁ (c)</v>
      </c>
      <c r="I1290" s="210" t="str">
        <f t="shared" si="62"/>
        <v>10/11ALGODÃO</v>
      </c>
      <c r="J1290" s="211" t="b">
        <f>FALSE</f>
        <v>0</v>
      </c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</row>
    <row r="1291" spans="1:64" ht="14.65" hidden="1" customHeight="1">
      <c r="A1291" s="215" t="s">
        <v>183</v>
      </c>
      <c r="B1291" s="209" t="s">
        <v>83</v>
      </c>
      <c r="C1291" s="209" t="s">
        <v>158</v>
      </c>
      <c r="D1291" s="202">
        <v>5</v>
      </c>
      <c r="E1291" s="202">
        <v>0</v>
      </c>
      <c r="F1291" s="202">
        <v>10</v>
      </c>
      <c r="G1291" s="202">
        <f t="shared" si="60"/>
        <v>2000</v>
      </c>
      <c r="H1291" s="210" t="str">
        <f t="shared" si="61"/>
        <v>10/11ALGODÃOTOLEDO (d)</v>
      </c>
      <c r="I1291" s="210" t="str">
        <f t="shared" si="62"/>
        <v>10/11ALGODÃO</v>
      </c>
      <c r="J1291" s="211" t="b">
        <f>FALSE</f>
        <v>0</v>
      </c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</row>
    <row r="1292" spans="1:64" ht="14.65" hidden="1" customHeight="1">
      <c r="A1292" s="215" t="s">
        <v>183</v>
      </c>
      <c r="B1292" s="209" t="s">
        <v>84</v>
      </c>
      <c r="C1292" s="209" t="s">
        <v>126</v>
      </c>
      <c r="D1292" s="202">
        <v>32</v>
      </c>
      <c r="E1292" s="202">
        <v>0</v>
      </c>
      <c r="F1292" s="202">
        <v>79.5</v>
      </c>
      <c r="G1292" s="202">
        <f t="shared" si="60"/>
        <v>2484.375</v>
      </c>
      <c r="H1292" s="210" t="str">
        <f t="shared" si="61"/>
        <v>10/11ALHOAPUCARANA (c)</v>
      </c>
      <c r="I1292" s="210" t="str">
        <f t="shared" si="62"/>
        <v>10/11ALHO</v>
      </c>
      <c r="J1292" s="211" t="b">
        <f>FALSE</f>
        <v>0</v>
      </c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</row>
    <row r="1293" spans="1:64" ht="14.65" hidden="1" customHeight="1">
      <c r="A1293" s="215" t="s">
        <v>183</v>
      </c>
      <c r="B1293" s="209" t="s">
        <v>84</v>
      </c>
      <c r="C1293" s="209" t="s">
        <v>128</v>
      </c>
      <c r="D1293" s="202">
        <v>59</v>
      </c>
      <c r="E1293" s="202">
        <v>0</v>
      </c>
      <c r="F1293" s="202">
        <v>120</v>
      </c>
      <c r="G1293" s="202">
        <f t="shared" si="60"/>
        <v>2033.8983050847457</v>
      </c>
      <c r="H1293" s="210" t="str">
        <f t="shared" si="61"/>
        <v>10/11ALHOCAMPO MOURÃO (a)</v>
      </c>
      <c r="I1293" s="210" t="str">
        <f t="shared" si="62"/>
        <v>10/11ALHO</v>
      </c>
      <c r="J1293" s="211" t="b">
        <f>FALSE</f>
        <v>0</v>
      </c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</row>
    <row r="1294" spans="1:64" ht="14.65" hidden="1" customHeight="1">
      <c r="A1294" s="215" t="s">
        <v>183</v>
      </c>
      <c r="B1294" s="209" t="s">
        <v>84</v>
      </c>
      <c r="C1294" s="209" t="s">
        <v>130</v>
      </c>
      <c r="D1294" s="202">
        <v>53</v>
      </c>
      <c r="E1294" s="202">
        <v>0</v>
      </c>
      <c r="F1294" s="202">
        <v>194</v>
      </c>
      <c r="G1294" s="202">
        <f t="shared" si="60"/>
        <v>3660.3773584905662</v>
      </c>
      <c r="H1294" s="210" t="str">
        <f t="shared" si="61"/>
        <v>10/11ALHOCASCAVEL (d)</v>
      </c>
      <c r="I1294" s="210" t="str">
        <f t="shared" si="62"/>
        <v>10/11ALHO</v>
      </c>
      <c r="J1294" s="211" t="b">
        <f>FALSE</f>
        <v>0</v>
      </c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</row>
    <row r="1295" spans="1:64" ht="14.65" hidden="1" customHeight="1">
      <c r="A1295" s="215" t="s">
        <v>183</v>
      </c>
      <c r="B1295" s="209" t="s">
        <v>84</v>
      </c>
      <c r="C1295" s="209" t="s">
        <v>132</v>
      </c>
      <c r="D1295" s="202">
        <v>170</v>
      </c>
      <c r="E1295" s="202">
        <v>0</v>
      </c>
      <c r="F1295" s="202">
        <v>1020</v>
      </c>
      <c r="G1295" s="202">
        <f t="shared" si="60"/>
        <v>6000</v>
      </c>
      <c r="H1295" s="210" t="str">
        <f t="shared" si="61"/>
        <v>10/11ALHOCORNÉLIO PROCÓPIO (c)</v>
      </c>
      <c r="I1295" s="210" t="str">
        <f t="shared" si="62"/>
        <v>10/11ALHO</v>
      </c>
      <c r="J1295" s="211" t="b">
        <f>FALSE</f>
        <v>0</v>
      </c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</row>
    <row r="1296" spans="1:64" ht="14.65" hidden="1" customHeight="1">
      <c r="A1296" s="215" t="s">
        <v>183</v>
      </c>
      <c r="B1296" s="209" t="s">
        <v>84</v>
      </c>
      <c r="C1296" s="209" t="s">
        <v>134</v>
      </c>
      <c r="D1296" s="202">
        <v>10</v>
      </c>
      <c r="E1296" s="202">
        <v>0</v>
      </c>
      <c r="F1296" s="202">
        <v>56</v>
      </c>
      <c r="G1296" s="202">
        <f t="shared" si="60"/>
        <v>5600</v>
      </c>
      <c r="H1296" s="210" t="str">
        <f t="shared" si="61"/>
        <v>10/11ALHOCURITIBA (f)</v>
      </c>
      <c r="I1296" s="210" t="str">
        <f t="shared" si="62"/>
        <v>10/11ALHO</v>
      </c>
      <c r="J1296" s="211" t="b">
        <f>FALSE</f>
        <v>0</v>
      </c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</row>
    <row r="1297" spans="1:64" ht="14.65" hidden="1" customHeight="1">
      <c r="A1297" s="215" t="s">
        <v>183</v>
      </c>
      <c r="B1297" s="209" t="s">
        <v>84</v>
      </c>
      <c r="C1297" s="209" t="s">
        <v>136</v>
      </c>
      <c r="D1297" s="202">
        <v>34</v>
      </c>
      <c r="E1297" s="202">
        <v>0</v>
      </c>
      <c r="F1297" s="202">
        <v>102</v>
      </c>
      <c r="G1297" s="202">
        <f t="shared" si="60"/>
        <v>3000</v>
      </c>
      <c r="H1297" s="210" t="str">
        <f t="shared" si="61"/>
        <v>10/11ALHOFRANCISCO BELTRÃO (e)</v>
      </c>
      <c r="I1297" s="210" t="str">
        <f t="shared" si="62"/>
        <v>10/11ALHO</v>
      </c>
      <c r="J1297" s="211" t="b">
        <f>FALSE</f>
        <v>0</v>
      </c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</row>
    <row r="1298" spans="1:64" ht="14.65" hidden="1" customHeight="1">
      <c r="A1298" s="215" t="s">
        <v>183</v>
      </c>
      <c r="B1298" s="209" t="s">
        <v>84</v>
      </c>
      <c r="C1298" s="209" t="s">
        <v>138</v>
      </c>
      <c r="D1298" s="202">
        <v>38</v>
      </c>
      <c r="E1298" s="202">
        <v>0</v>
      </c>
      <c r="F1298" s="202">
        <v>167</v>
      </c>
      <c r="G1298" s="202">
        <f t="shared" si="60"/>
        <v>4394.7368421052624</v>
      </c>
      <c r="H1298" s="210" t="str">
        <f t="shared" si="61"/>
        <v>10/11ALHOGUARAPUAVA (f)</v>
      </c>
      <c r="I1298" s="210" t="str">
        <f t="shared" si="62"/>
        <v>10/11ALHO</v>
      </c>
      <c r="J1298" s="211" t="b">
        <f>FALSE</f>
        <v>0</v>
      </c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</row>
    <row r="1299" spans="1:64" ht="14.65" hidden="1" customHeight="1">
      <c r="A1299" s="215" t="s">
        <v>183</v>
      </c>
      <c r="B1299" s="209" t="s">
        <v>84</v>
      </c>
      <c r="C1299" s="209" t="s">
        <v>140</v>
      </c>
      <c r="D1299" s="202">
        <v>23</v>
      </c>
      <c r="E1299" s="202">
        <v>0</v>
      </c>
      <c r="F1299" s="202">
        <v>101.2</v>
      </c>
      <c r="G1299" s="202">
        <f t="shared" si="60"/>
        <v>4400</v>
      </c>
      <c r="H1299" s="210" t="str">
        <f t="shared" si="61"/>
        <v>10/11ALHOIRATI (f)</v>
      </c>
      <c r="I1299" s="210" t="str">
        <f t="shared" si="62"/>
        <v>10/11ALHO</v>
      </c>
      <c r="J1299" s="211" t="b">
        <f>FALSE</f>
        <v>0</v>
      </c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</row>
    <row r="1300" spans="1:64" ht="14.65" hidden="1" customHeight="1">
      <c r="A1300" s="215" t="s">
        <v>183</v>
      </c>
      <c r="B1300" s="209" t="s">
        <v>84</v>
      </c>
      <c r="C1300" s="209" t="s">
        <v>142</v>
      </c>
      <c r="D1300" s="202">
        <v>26</v>
      </c>
      <c r="E1300" s="202">
        <v>0</v>
      </c>
      <c r="F1300" s="202">
        <v>64.599999999999994</v>
      </c>
      <c r="G1300" s="202">
        <f t="shared" si="60"/>
        <v>2484.6153846153843</v>
      </c>
      <c r="H1300" s="210" t="str">
        <f t="shared" si="61"/>
        <v>10/11ALHOIVAIPORÃ (c)</v>
      </c>
      <c r="I1300" s="210" t="str">
        <f t="shared" si="62"/>
        <v>10/11ALHO</v>
      </c>
      <c r="J1300" s="211" t="b">
        <f>FALSE</f>
        <v>0</v>
      </c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</row>
    <row r="1301" spans="1:64" ht="14.65" hidden="1" customHeight="1">
      <c r="A1301" s="215" t="s">
        <v>183</v>
      </c>
      <c r="B1301" s="209" t="s">
        <v>84</v>
      </c>
      <c r="C1301" s="209" t="s">
        <v>144</v>
      </c>
      <c r="D1301" s="202">
        <v>89</v>
      </c>
      <c r="E1301" s="202">
        <v>0</v>
      </c>
      <c r="F1301" s="202">
        <v>564</v>
      </c>
      <c r="G1301" s="202">
        <f t="shared" si="60"/>
        <v>6337.0786516853932</v>
      </c>
      <c r="H1301" s="210" t="str">
        <f t="shared" si="61"/>
        <v>10/11ALHOJACAREZINHO (c)</v>
      </c>
      <c r="I1301" s="210" t="str">
        <f t="shared" si="62"/>
        <v>10/11ALHO</v>
      </c>
      <c r="J1301" s="211" t="b">
        <f>FALSE</f>
        <v>0</v>
      </c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</row>
    <row r="1302" spans="1:64" ht="14.65" hidden="1" customHeight="1">
      <c r="A1302" s="215" t="s">
        <v>183</v>
      </c>
      <c r="B1302" s="213" t="s">
        <v>84</v>
      </c>
      <c r="C1302" s="209" t="s">
        <v>146</v>
      </c>
      <c r="D1302" s="202">
        <v>7</v>
      </c>
      <c r="E1302" s="202">
        <v>0</v>
      </c>
      <c r="F1302" s="202">
        <v>27</v>
      </c>
      <c r="G1302" s="202">
        <f t="shared" si="60"/>
        <v>3857.1428571428573</v>
      </c>
      <c r="H1302" s="210" t="str">
        <f t="shared" si="61"/>
        <v>10/11ALHOLARANJEIRAS DO SUL (f)</v>
      </c>
      <c r="I1302" s="210" t="str">
        <f t="shared" si="62"/>
        <v>10/11ALHO</v>
      </c>
      <c r="J1302" s="211" t="b">
        <f>FALSE</f>
        <v>0</v>
      </c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</row>
    <row r="1303" spans="1:64" ht="14.65" hidden="1" customHeight="1">
      <c r="A1303" s="215" t="s">
        <v>183</v>
      </c>
      <c r="B1303" s="209" t="s">
        <v>84</v>
      </c>
      <c r="C1303" s="209" t="s">
        <v>150</v>
      </c>
      <c r="D1303" s="202">
        <v>15</v>
      </c>
      <c r="E1303" s="202">
        <v>0</v>
      </c>
      <c r="F1303" s="202">
        <v>86</v>
      </c>
      <c r="G1303" s="202">
        <f t="shared" si="60"/>
        <v>5733.333333333333</v>
      </c>
      <c r="H1303" s="210" t="str">
        <f t="shared" si="61"/>
        <v>10/11ALHOMARINGÁ (c)</v>
      </c>
      <c r="I1303" s="210" t="str">
        <f t="shared" si="62"/>
        <v>10/11ALHO</v>
      </c>
      <c r="J1303" s="211" t="b">
        <f>FALSE</f>
        <v>0</v>
      </c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</row>
    <row r="1304" spans="1:64" ht="14.65" hidden="1" customHeight="1">
      <c r="A1304" s="215" t="s">
        <v>183</v>
      </c>
      <c r="B1304" s="209" t="s">
        <v>84</v>
      </c>
      <c r="C1304" s="209" t="s">
        <v>155</v>
      </c>
      <c r="D1304" s="202">
        <v>13</v>
      </c>
      <c r="E1304" s="202">
        <v>0</v>
      </c>
      <c r="F1304" s="202">
        <v>78</v>
      </c>
      <c r="G1304" s="202">
        <f t="shared" si="60"/>
        <v>6000</v>
      </c>
      <c r="H1304" s="210" t="str">
        <f t="shared" si="61"/>
        <v>10/11ALHOPATO BRANCO (e)</v>
      </c>
      <c r="I1304" s="210" t="str">
        <f t="shared" si="62"/>
        <v>10/11ALHO</v>
      </c>
      <c r="J1304" s="211" t="b">
        <f>FALSE</f>
        <v>0</v>
      </c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</row>
    <row r="1305" spans="1:64" ht="14.65" hidden="1" customHeight="1">
      <c r="A1305" s="215" t="s">
        <v>183</v>
      </c>
      <c r="B1305" s="209" t="s">
        <v>84</v>
      </c>
      <c r="C1305" s="209" t="s">
        <v>157</v>
      </c>
      <c r="D1305" s="202">
        <v>16</v>
      </c>
      <c r="E1305" s="202">
        <v>0</v>
      </c>
      <c r="F1305" s="202">
        <v>35</v>
      </c>
      <c r="G1305" s="202">
        <f t="shared" si="60"/>
        <v>2187.5</v>
      </c>
      <c r="H1305" s="210" t="str">
        <f t="shared" si="61"/>
        <v>10/11ALHOPONTA GROSSA (f)</v>
      </c>
      <c r="I1305" s="210" t="str">
        <f t="shared" si="62"/>
        <v>10/11ALHO</v>
      </c>
      <c r="J1305" s="211" t="b">
        <f>FALSE</f>
        <v>0</v>
      </c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</row>
    <row r="1306" spans="1:64" ht="14.65" hidden="1" customHeight="1">
      <c r="A1306" s="215" t="s">
        <v>183</v>
      </c>
      <c r="B1306" s="209" t="s">
        <v>84</v>
      </c>
      <c r="C1306" s="209" t="s">
        <v>158</v>
      </c>
      <c r="D1306" s="202">
        <v>4</v>
      </c>
      <c r="E1306" s="202">
        <v>0</v>
      </c>
      <c r="F1306" s="202">
        <v>12</v>
      </c>
      <c r="G1306" s="202">
        <f t="shared" si="60"/>
        <v>3000</v>
      </c>
      <c r="H1306" s="210" t="str">
        <f t="shared" si="61"/>
        <v>10/11ALHOTOLEDO (d)</v>
      </c>
      <c r="I1306" s="210" t="str">
        <f t="shared" si="62"/>
        <v>10/11ALHO</v>
      </c>
      <c r="J1306" s="211" t="b">
        <f>FALSE</f>
        <v>0</v>
      </c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</row>
    <row r="1307" spans="1:64" ht="14.65" hidden="1" customHeight="1">
      <c r="A1307" s="215" t="s">
        <v>183</v>
      </c>
      <c r="B1307" s="209" t="s">
        <v>84</v>
      </c>
      <c r="C1307" s="209" t="s">
        <v>160</v>
      </c>
      <c r="D1307" s="202">
        <v>35</v>
      </c>
      <c r="E1307" s="202">
        <v>0</v>
      </c>
      <c r="F1307" s="202">
        <v>105</v>
      </c>
      <c r="G1307" s="202">
        <f t="shared" si="60"/>
        <v>3000</v>
      </c>
      <c r="H1307" s="210" t="str">
        <f t="shared" si="61"/>
        <v>10/11ALHOUNIÃO DA VITÓRIA (f)</v>
      </c>
      <c r="I1307" s="210" t="str">
        <f t="shared" si="62"/>
        <v>10/11ALHO</v>
      </c>
      <c r="J1307" s="211" t="b">
        <f>FALSE</f>
        <v>0</v>
      </c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</row>
    <row r="1308" spans="1:64" ht="14.65" hidden="1" customHeight="1">
      <c r="A1308" s="215" t="s">
        <v>183</v>
      </c>
      <c r="B1308" s="213" t="s">
        <v>85</v>
      </c>
      <c r="C1308" s="209" t="s">
        <v>126</v>
      </c>
      <c r="D1308" s="202">
        <v>94</v>
      </c>
      <c r="E1308" s="202">
        <v>0</v>
      </c>
      <c r="F1308" s="202">
        <v>201</v>
      </c>
      <c r="G1308" s="202">
        <f t="shared" si="60"/>
        <v>2138.2978723404253</v>
      </c>
      <c r="H1308" s="210" t="str">
        <f t="shared" si="61"/>
        <v>10/11AMENDOIM (1ª SAFRA)APUCARANA (c)</v>
      </c>
      <c r="I1308" s="210" t="str">
        <f t="shared" si="62"/>
        <v>10/11AMENDOIM (1ª SAFRA)</v>
      </c>
      <c r="J1308" s="211" t="b">
        <f>FALSE</f>
        <v>0</v>
      </c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</row>
    <row r="1309" spans="1:64" ht="14.65" hidden="1" customHeight="1">
      <c r="A1309" s="215" t="s">
        <v>183</v>
      </c>
      <c r="B1309" s="213" t="s">
        <v>85</v>
      </c>
      <c r="C1309" s="209" t="s">
        <v>128</v>
      </c>
      <c r="D1309" s="202">
        <v>140</v>
      </c>
      <c r="E1309" s="202">
        <v>0</v>
      </c>
      <c r="F1309" s="202">
        <v>231</v>
      </c>
      <c r="G1309" s="202">
        <f t="shared" si="60"/>
        <v>1650</v>
      </c>
      <c r="H1309" s="210" t="str">
        <f t="shared" si="61"/>
        <v>10/11AMENDOIM (1ª SAFRA)CAMPO MOURÃO (a)</v>
      </c>
      <c r="I1309" s="210" t="str">
        <f t="shared" si="62"/>
        <v>10/11AMENDOIM (1ª SAFRA)</v>
      </c>
      <c r="J1309" s="211" t="b">
        <f>FALSE</f>
        <v>0</v>
      </c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</row>
    <row r="1310" spans="1:64" ht="14.65" hidden="1" customHeight="1">
      <c r="A1310" s="215" t="s">
        <v>183</v>
      </c>
      <c r="B1310" s="213" t="s">
        <v>85</v>
      </c>
      <c r="C1310" s="209" t="s">
        <v>130</v>
      </c>
      <c r="D1310" s="202">
        <v>632</v>
      </c>
      <c r="E1310" s="202">
        <v>0</v>
      </c>
      <c r="F1310" s="202">
        <v>1870</v>
      </c>
      <c r="G1310" s="202">
        <f t="shared" si="60"/>
        <v>2958.8607594936707</v>
      </c>
      <c r="H1310" s="210" t="str">
        <f t="shared" si="61"/>
        <v>10/11AMENDOIM (1ª SAFRA)CASCAVEL (d)</v>
      </c>
      <c r="I1310" s="210" t="str">
        <f t="shared" si="62"/>
        <v>10/11AMENDOIM (1ª SAFRA)</v>
      </c>
      <c r="J1310" s="211" t="b">
        <f>FALSE</f>
        <v>0</v>
      </c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</row>
    <row r="1311" spans="1:64" ht="14.65" hidden="1" customHeight="1">
      <c r="A1311" s="215" t="s">
        <v>183</v>
      </c>
      <c r="B1311" s="213" t="s">
        <v>85</v>
      </c>
      <c r="C1311" s="209" t="s">
        <v>132</v>
      </c>
      <c r="D1311" s="202">
        <v>40</v>
      </c>
      <c r="E1311" s="202">
        <v>0</v>
      </c>
      <c r="F1311" s="202">
        <v>88</v>
      </c>
      <c r="G1311" s="202">
        <f t="shared" si="60"/>
        <v>2200</v>
      </c>
      <c r="H1311" s="210" t="str">
        <f t="shared" si="61"/>
        <v>10/11AMENDOIM (1ª SAFRA)CORNÉLIO PROCÓPIO (c)</v>
      </c>
      <c r="I1311" s="210" t="str">
        <f t="shared" si="62"/>
        <v>10/11AMENDOIM (1ª SAFRA)</v>
      </c>
      <c r="J1311" s="211" t="b">
        <f>FALSE</f>
        <v>0</v>
      </c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</row>
    <row r="1312" spans="1:64" ht="14.65" hidden="1" customHeight="1">
      <c r="A1312" s="215" t="s">
        <v>183</v>
      </c>
      <c r="B1312" s="213" t="s">
        <v>85</v>
      </c>
      <c r="C1312" s="209" t="s">
        <v>136</v>
      </c>
      <c r="D1312" s="202">
        <v>220</v>
      </c>
      <c r="E1312" s="202">
        <v>0</v>
      </c>
      <c r="F1312" s="202">
        <v>440</v>
      </c>
      <c r="G1312" s="202">
        <f t="shared" si="60"/>
        <v>2000</v>
      </c>
      <c r="H1312" s="210" t="str">
        <f t="shared" si="61"/>
        <v>10/11AMENDOIM (1ª SAFRA)FRANCISCO BELTRÃO (e)</v>
      </c>
      <c r="I1312" s="210" t="str">
        <f t="shared" si="62"/>
        <v>10/11AMENDOIM (1ª SAFRA)</v>
      </c>
      <c r="J1312" s="211" t="b">
        <f>FALSE</f>
        <v>0</v>
      </c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</row>
    <row r="1313" spans="1:64" ht="14.65" hidden="1" customHeight="1">
      <c r="A1313" s="215" t="s">
        <v>183</v>
      </c>
      <c r="B1313" s="213" t="s">
        <v>85</v>
      </c>
      <c r="C1313" s="209" t="s">
        <v>138</v>
      </c>
      <c r="D1313" s="202">
        <v>35</v>
      </c>
      <c r="E1313" s="202">
        <v>0</v>
      </c>
      <c r="F1313" s="202">
        <v>46</v>
      </c>
      <c r="G1313" s="202">
        <f t="shared" si="60"/>
        <v>1314.2857142857142</v>
      </c>
      <c r="H1313" s="210" t="str">
        <f t="shared" si="61"/>
        <v>10/11AMENDOIM (1ª SAFRA)GUARAPUAVA (f)</v>
      </c>
      <c r="I1313" s="210" t="str">
        <f t="shared" si="62"/>
        <v>10/11AMENDOIM (1ª SAFRA)</v>
      </c>
      <c r="J1313" s="211" t="b">
        <f>FALSE</f>
        <v>0</v>
      </c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</row>
    <row r="1314" spans="1:64" ht="14.65" hidden="1" customHeight="1">
      <c r="A1314" s="215" t="s">
        <v>183</v>
      </c>
      <c r="B1314" s="213" t="s">
        <v>85</v>
      </c>
      <c r="C1314" s="209" t="s">
        <v>142</v>
      </c>
      <c r="D1314" s="202">
        <v>36</v>
      </c>
      <c r="E1314" s="202">
        <v>0</v>
      </c>
      <c r="F1314" s="202">
        <v>68</v>
      </c>
      <c r="G1314" s="202">
        <f t="shared" si="60"/>
        <v>1888.8888888888889</v>
      </c>
      <c r="H1314" s="210" t="str">
        <f t="shared" si="61"/>
        <v>10/11AMENDOIM (1ª SAFRA)IVAIPORÃ (c)</v>
      </c>
      <c r="I1314" s="210" t="str">
        <f t="shared" si="62"/>
        <v>10/11AMENDOIM (1ª SAFRA)</v>
      </c>
      <c r="J1314" s="211" t="b">
        <f>FALSE</f>
        <v>0</v>
      </c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</row>
    <row r="1315" spans="1:64" ht="14.65" hidden="1" customHeight="1">
      <c r="A1315" s="215" t="s">
        <v>183</v>
      </c>
      <c r="B1315" s="213" t="s">
        <v>85</v>
      </c>
      <c r="C1315" s="209" t="s">
        <v>144</v>
      </c>
      <c r="D1315" s="202">
        <v>75</v>
      </c>
      <c r="E1315" s="202">
        <v>0</v>
      </c>
      <c r="F1315" s="202">
        <v>152</v>
      </c>
      <c r="G1315" s="202">
        <f t="shared" si="60"/>
        <v>2026.6666666666667</v>
      </c>
      <c r="H1315" s="210" t="str">
        <f t="shared" si="61"/>
        <v>10/11AMENDOIM (1ª SAFRA)JACAREZINHO (c)</v>
      </c>
      <c r="I1315" s="210" t="str">
        <f t="shared" si="62"/>
        <v>10/11AMENDOIM (1ª SAFRA)</v>
      </c>
      <c r="J1315" s="211" t="b">
        <f>FALSE</f>
        <v>0</v>
      </c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</row>
    <row r="1316" spans="1:64" ht="14.65" hidden="1" customHeight="1">
      <c r="A1316" s="215" t="s">
        <v>183</v>
      </c>
      <c r="B1316" s="213" t="s">
        <v>85</v>
      </c>
      <c r="C1316" s="209" t="s">
        <v>146</v>
      </c>
      <c r="D1316" s="202">
        <v>44</v>
      </c>
      <c r="E1316" s="202">
        <v>0</v>
      </c>
      <c r="F1316" s="202">
        <v>63</v>
      </c>
      <c r="G1316" s="202">
        <f t="shared" si="60"/>
        <v>1431.818181818182</v>
      </c>
      <c r="H1316" s="210" t="str">
        <f t="shared" si="61"/>
        <v>10/11AMENDOIM (1ª SAFRA)LARANJEIRAS DO SUL (f)</v>
      </c>
      <c r="I1316" s="210" t="str">
        <f t="shared" si="62"/>
        <v>10/11AMENDOIM (1ª SAFRA)</v>
      </c>
      <c r="J1316" s="211" t="b">
        <f>FALSE</f>
        <v>0</v>
      </c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</row>
    <row r="1317" spans="1:64" ht="14.65" hidden="1" customHeight="1">
      <c r="A1317" s="215" t="s">
        <v>183</v>
      </c>
      <c r="B1317" s="213" t="s">
        <v>85</v>
      </c>
      <c r="C1317" s="209" t="s">
        <v>148</v>
      </c>
      <c r="D1317" s="202">
        <v>101</v>
      </c>
      <c r="E1317" s="202">
        <v>0</v>
      </c>
      <c r="F1317" s="202">
        <v>189</v>
      </c>
      <c r="G1317" s="202">
        <f t="shared" si="60"/>
        <v>1871.2871287128714</v>
      </c>
      <c r="H1317" s="210" t="str">
        <f t="shared" si="61"/>
        <v>10/11AMENDOIM (1ª SAFRA)LONDRINA (c)</v>
      </c>
      <c r="I1317" s="210" t="str">
        <f t="shared" si="62"/>
        <v>10/11AMENDOIM (1ª SAFRA)</v>
      </c>
      <c r="J1317" s="211" t="b">
        <f>FALSE</f>
        <v>0</v>
      </c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</row>
    <row r="1318" spans="1:64" ht="14.65" hidden="1" customHeight="1">
      <c r="A1318" s="215" t="s">
        <v>183</v>
      </c>
      <c r="B1318" s="213" t="s">
        <v>85</v>
      </c>
      <c r="C1318" s="209" t="s">
        <v>150</v>
      </c>
      <c r="D1318" s="202">
        <v>60</v>
      </c>
      <c r="E1318" s="202">
        <v>0</v>
      </c>
      <c r="F1318" s="202">
        <v>123</v>
      </c>
      <c r="G1318" s="202">
        <f t="shared" si="60"/>
        <v>2050</v>
      </c>
      <c r="H1318" s="210" t="str">
        <f t="shared" si="61"/>
        <v>10/11AMENDOIM (1ª SAFRA)MARINGÁ (c)</v>
      </c>
      <c r="I1318" s="210" t="str">
        <f t="shared" si="62"/>
        <v>10/11AMENDOIM (1ª SAFRA)</v>
      </c>
      <c r="J1318" s="211" t="b">
        <f>FALSE</f>
        <v>0</v>
      </c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</row>
    <row r="1319" spans="1:64" ht="14.65" hidden="1" customHeight="1">
      <c r="A1319" s="215" t="s">
        <v>183</v>
      </c>
      <c r="B1319" s="213" t="s">
        <v>85</v>
      </c>
      <c r="C1319" s="209" t="s">
        <v>154</v>
      </c>
      <c r="D1319" s="202">
        <v>336</v>
      </c>
      <c r="E1319" s="202">
        <v>0</v>
      </c>
      <c r="F1319" s="202">
        <v>1223</v>
      </c>
      <c r="G1319" s="202">
        <f t="shared" si="60"/>
        <v>3639.8809523809527</v>
      </c>
      <c r="H1319" s="210" t="str">
        <f t="shared" si="61"/>
        <v>10/11AMENDOIM (1ª SAFRA)PARANAVAÍ (b)</v>
      </c>
      <c r="I1319" s="210" t="str">
        <f t="shared" si="62"/>
        <v>10/11AMENDOIM (1ª SAFRA)</v>
      </c>
      <c r="J1319" s="211" t="b">
        <f>FALSE</f>
        <v>0</v>
      </c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</row>
    <row r="1320" spans="1:64" ht="14.65" hidden="1" customHeight="1">
      <c r="A1320" s="215" t="s">
        <v>183</v>
      </c>
      <c r="B1320" s="213" t="s">
        <v>85</v>
      </c>
      <c r="C1320" s="209" t="s">
        <v>155</v>
      </c>
      <c r="D1320" s="202">
        <v>68</v>
      </c>
      <c r="E1320" s="202">
        <v>0</v>
      </c>
      <c r="F1320" s="202">
        <v>82</v>
      </c>
      <c r="G1320" s="202">
        <f t="shared" si="60"/>
        <v>1205.8823529411764</v>
      </c>
      <c r="H1320" s="210" t="str">
        <f t="shared" si="61"/>
        <v>10/11AMENDOIM (1ª SAFRA)PATO BRANCO (e)</v>
      </c>
      <c r="I1320" s="210" t="str">
        <f t="shared" si="62"/>
        <v>10/11AMENDOIM (1ª SAFRA)</v>
      </c>
      <c r="J1320" s="211" t="b">
        <f>FALSE</f>
        <v>0</v>
      </c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</row>
    <row r="1321" spans="1:64" ht="14.65" hidden="1" customHeight="1">
      <c r="A1321" s="215" t="s">
        <v>183</v>
      </c>
      <c r="B1321" s="213" t="s">
        <v>85</v>
      </c>
      <c r="C1321" s="209" t="s">
        <v>157</v>
      </c>
      <c r="D1321" s="202">
        <v>5</v>
      </c>
      <c r="E1321" s="202">
        <v>0</v>
      </c>
      <c r="F1321" s="202">
        <v>5</v>
      </c>
      <c r="G1321" s="202">
        <f t="shared" si="60"/>
        <v>1000</v>
      </c>
      <c r="H1321" s="210" t="str">
        <f t="shared" si="61"/>
        <v>10/11AMENDOIM (1ª SAFRA)PONTA GROSSA (f)</v>
      </c>
      <c r="I1321" s="210" t="str">
        <f t="shared" si="62"/>
        <v>10/11AMENDOIM (1ª SAFRA)</v>
      </c>
      <c r="J1321" s="211" t="b">
        <f>FALSE</f>
        <v>0</v>
      </c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</row>
    <row r="1322" spans="1:64" ht="14.65" hidden="1" customHeight="1">
      <c r="A1322" s="215" t="s">
        <v>183</v>
      </c>
      <c r="B1322" s="213" t="s">
        <v>85</v>
      </c>
      <c r="C1322" s="209" t="s">
        <v>158</v>
      </c>
      <c r="D1322" s="202">
        <v>1753</v>
      </c>
      <c r="E1322" s="202">
        <v>0</v>
      </c>
      <c r="F1322" s="202">
        <v>5188</v>
      </c>
      <c r="G1322" s="202">
        <f t="shared" si="60"/>
        <v>2959.4980034227037</v>
      </c>
      <c r="H1322" s="210" t="str">
        <f t="shared" si="61"/>
        <v>10/11AMENDOIM (1ª SAFRA)TOLEDO (d)</v>
      </c>
      <c r="I1322" s="210" t="str">
        <f t="shared" si="62"/>
        <v>10/11AMENDOIM (1ª SAFRA)</v>
      </c>
      <c r="J1322" s="211" t="b">
        <f>FALSE</f>
        <v>0</v>
      </c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</row>
    <row r="1323" spans="1:64" ht="14.65" hidden="1" customHeight="1">
      <c r="A1323" s="215" t="s">
        <v>183</v>
      </c>
      <c r="B1323" s="213" t="s">
        <v>85</v>
      </c>
      <c r="C1323" s="209" t="s">
        <v>159</v>
      </c>
      <c r="D1323" s="202">
        <v>92</v>
      </c>
      <c r="E1323" s="202">
        <v>0</v>
      </c>
      <c r="F1323" s="202">
        <v>180</v>
      </c>
      <c r="G1323" s="202">
        <f t="shared" si="60"/>
        <v>1956.5217391304348</v>
      </c>
      <c r="H1323" s="210" t="str">
        <f t="shared" si="61"/>
        <v>10/11AMENDOIM (1ª SAFRA)UMUARAMA (b)</v>
      </c>
      <c r="I1323" s="210" t="str">
        <f t="shared" si="62"/>
        <v>10/11AMENDOIM (1ª SAFRA)</v>
      </c>
      <c r="J1323" s="211" t="b">
        <f>FALSE</f>
        <v>0</v>
      </c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</row>
    <row r="1324" spans="1:64" ht="14.65" hidden="1" customHeight="1">
      <c r="A1324" s="215" t="s">
        <v>183</v>
      </c>
      <c r="B1324" s="213" t="s">
        <v>85</v>
      </c>
      <c r="C1324" s="209" t="s">
        <v>160</v>
      </c>
      <c r="D1324" s="202">
        <v>50</v>
      </c>
      <c r="E1324" s="202">
        <v>0</v>
      </c>
      <c r="F1324" s="202">
        <v>50</v>
      </c>
      <c r="G1324" s="202">
        <f t="shared" si="60"/>
        <v>1000</v>
      </c>
      <c r="H1324" s="210" t="str">
        <f t="shared" si="61"/>
        <v>10/11AMENDOIM (1ª SAFRA)UNIÃO DA VITÓRIA (f)</v>
      </c>
      <c r="I1324" s="210" t="str">
        <f t="shared" si="62"/>
        <v>10/11AMENDOIM (1ª SAFRA)</v>
      </c>
      <c r="J1324" s="211" t="b">
        <f>FALSE</f>
        <v>0</v>
      </c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</row>
    <row r="1325" spans="1:64" ht="14.65" hidden="1" customHeight="1">
      <c r="A1325" s="215" t="s">
        <v>183</v>
      </c>
      <c r="B1325" s="209" t="s">
        <v>86</v>
      </c>
      <c r="C1325" s="209" t="s">
        <v>126</v>
      </c>
      <c r="D1325" s="202">
        <v>20</v>
      </c>
      <c r="E1325" s="202">
        <v>0</v>
      </c>
      <c r="F1325" s="202">
        <v>100</v>
      </c>
      <c r="G1325" s="202">
        <f t="shared" si="60"/>
        <v>5000</v>
      </c>
      <c r="H1325" s="210" t="str">
        <f t="shared" si="61"/>
        <v>10/11ARROZ IRRIGADOAPUCARANA (c)</v>
      </c>
      <c r="I1325" s="210" t="str">
        <f t="shared" si="62"/>
        <v>10/11ARROZ IRRIGADO</v>
      </c>
      <c r="J1325" s="211" t="b">
        <f>FALSE</f>
        <v>0</v>
      </c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</row>
    <row r="1326" spans="1:64" ht="14.65" hidden="1" customHeight="1">
      <c r="A1326" s="215" t="s">
        <v>183</v>
      </c>
      <c r="B1326" s="209" t="s">
        <v>86</v>
      </c>
      <c r="C1326" s="209" t="s">
        <v>128</v>
      </c>
      <c r="D1326" s="202">
        <v>120</v>
      </c>
      <c r="E1326" s="202">
        <v>0</v>
      </c>
      <c r="F1326" s="202">
        <v>4323</v>
      </c>
      <c r="G1326" s="202">
        <f t="shared" si="60"/>
        <v>36025</v>
      </c>
      <c r="H1326" s="210" t="str">
        <f t="shared" si="61"/>
        <v>10/11ARROZ IRRIGADOCAMPO MOURÃO (a)</v>
      </c>
      <c r="I1326" s="210" t="str">
        <f t="shared" si="62"/>
        <v>10/11ARROZ IRRIGADO</v>
      </c>
      <c r="J1326" s="211" t="b">
        <f>FALSE</f>
        <v>0</v>
      </c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</row>
    <row r="1327" spans="1:64" ht="14.65" hidden="1" customHeight="1">
      <c r="A1327" s="215" t="s">
        <v>183</v>
      </c>
      <c r="B1327" s="209" t="s">
        <v>86</v>
      </c>
      <c r="C1327" s="209" t="s">
        <v>130</v>
      </c>
      <c r="D1327" s="202">
        <v>194</v>
      </c>
      <c r="E1327" s="202">
        <v>0</v>
      </c>
      <c r="F1327" s="202">
        <v>972</v>
      </c>
      <c r="G1327" s="202">
        <f t="shared" si="60"/>
        <v>5010.3092783505153</v>
      </c>
      <c r="H1327" s="210" t="str">
        <f t="shared" si="61"/>
        <v>10/11ARROZ IRRIGADOCASCAVEL (d)</v>
      </c>
      <c r="I1327" s="210" t="str">
        <f t="shared" si="62"/>
        <v>10/11ARROZ IRRIGADO</v>
      </c>
      <c r="J1327" s="211" t="b">
        <f>FALSE</f>
        <v>0</v>
      </c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</row>
    <row r="1328" spans="1:64" ht="14.65" hidden="1" customHeight="1">
      <c r="A1328" s="215" t="s">
        <v>183</v>
      </c>
      <c r="B1328" s="209" t="s">
        <v>86</v>
      </c>
      <c r="C1328" s="209" t="s">
        <v>132</v>
      </c>
      <c r="D1328" s="202">
        <v>300</v>
      </c>
      <c r="E1328" s="202">
        <v>0</v>
      </c>
      <c r="F1328" s="202">
        <v>1410</v>
      </c>
      <c r="G1328" s="202">
        <f t="shared" si="60"/>
        <v>4700</v>
      </c>
      <c r="H1328" s="210" t="str">
        <f t="shared" si="61"/>
        <v>10/11ARROZ IRRIGADOCORNÉLIO PROCÓPIO (c)</v>
      </c>
      <c r="I1328" s="210" t="str">
        <f t="shared" si="62"/>
        <v>10/11ARROZ IRRIGADO</v>
      </c>
      <c r="J1328" s="211" t="b">
        <f>FALSE</f>
        <v>0</v>
      </c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</row>
    <row r="1329" spans="1:64" ht="14.65" hidden="1" customHeight="1">
      <c r="A1329" s="215" t="s">
        <v>183</v>
      </c>
      <c r="B1329" s="209" t="s">
        <v>86</v>
      </c>
      <c r="C1329" s="209" t="s">
        <v>144</v>
      </c>
      <c r="D1329" s="202">
        <v>640</v>
      </c>
      <c r="E1329" s="202">
        <v>0</v>
      </c>
      <c r="F1329" s="202">
        <v>4455</v>
      </c>
      <c r="G1329" s="202">
        <f t="shared" si="60"/>
        <v>6960.9375</v>
      </c>
      <c r="H1329" s="210" t="str">
        <f t="shared" si="61"/>
        <v>10/11ARROZ IRRIGADOJACAREZINHO (c)</v>
      </c>
      <c r="I1329" s="210" t="str">
        <f t="shared" si="62"/>
        <v>10/11ARROZ IRRIGADO</v>
      </c>
      <c r="J1329" s="211" t="b">
        <f>FALSE</f>
        <v>0</v>
      </c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</row>
    <row r="1330" spans="1:64" ht="14.65" hidden="1" customHeight="1">
      <c r="A1330" s="215" t="s">
        <v>183</v>
      </c>
      <c r="B1330" s="209" t="s">
        <v>86</v>
      </c>
      <c r="C1330" s="209" t="s">
        <v>148</v>
      </c>
      <c r="D1330" s="202">
        <v>182</v>
      </c>
      <c r="E1330" s="202">
        <v>0</v>
      </c>
      <c r="F1330" s="202">
        <v>999</v>
      </c>
      <c r="G1330" s="202">
        <f t="shared" si="60"/>
        <v>5489.0109890109889</v>
      </c>
      <c r="H1330" s="210" t="str">
        <f t="shared" si="61"/>
        <v>10/11ARROZ IRRIGADOLONDRINA (c)</v>
      </c>
      <c r="I1330" s="210" t="str">
        <f t="shared" si="62"/>
        <v>10/11ARROZ IRRIGADO</v>
      </c>
      <c r="J1330" s="211" t="b">
        <f>FALSE</f>
        <v>0</v>
      </c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</row>
    <row r="1331" spans="1:64" ht="14.65" hidden="1" customHeight="1">
      <c r="A1331" s="215" t="s">
        <v>183</v>
      </c>
      <c r="B1331" s="209" t="s">
        <v>86</v>
      </c>
      <c r="C1331" s="209" t="s">
        <v>150</v>
      </c>
      <c r="D1331" s="202" t="s">
        <v>184</v>
      </c>
      <c r="E1331" s="202" t="s">
        <v>184</v>
      </c>
      <c r="F1331" s="202" t="s">
        <v>184</v>
      </c>
      <c r="G1331" s="202" t="e">
        <f t="shared" si="60"/>
        <v>#VALUE!</v>
      </c>
      <c r="H1331" s="210" t="str">
        <f t="shared" si="61"/>
        <v>10/11ARROZ IRRIGADOMARINGÁ (c)</v>
      </c>
      <c r="I1331" s="210" t="str">
        <f t="shared" si="62"/>
        <v>10/11ARROZ IRRIGADO</v>
      </c>
      <c r="J1331" s="211" t="b">
        <f>FALSE</f>
        <v>0</v>
      </c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</row>
    <row r="1332" spans="1:64" ht="14.65" hidden="1" customHeight="1">
      <c r="A1332" s="215" t="s">
        <v>183</v>
      </c>
      <c r="B1332" s="209" t="s">
        <v>86</v>
      </c>
      <c r="C1332" s="209" t="s">
        <v>152</v>
      </c>
      <c r="D1332" s="202">
        <v>1526</v>
      </c>
      <c r="E1332" s="202">
        <v>15</v>
      </c>
      <c r="F1332" s="202">
        <v>8306</v>
      </c>
      <c r="G1332" s="202">
        <f t="shared" si="60"/>
        <v>5497.0218398411644</v>
      </c>
      <c r="H1332" s="210" t="str">
        <f t="shared" si="61"/>
        <v>10/11ARROZ IRRIGADOPARANAGUÁ (f)</v>
      </c>
      <c r="I1332" s="210" t="str">
        <f t="shared" si="62"/>
        <v>10/11ARROZ IRRIGADO</v>
      </c>
      <c r="J1332" s="211" t="b">
        <f>FALSE</f>
        <v>0</v>
      </c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</row>
    <row r="1333" spans="1:64" ht="14.65" hidden="1" customHeight="1">
      <c r="A1333" s="215" t="s">
        <v>183</v>
      </c>
      <c r="B1333" s="209" t="s">
        <v>86</v>
      </c>
      <c r="C1333" s="209" t="s">
        <v>154</v>
      </c>
      <c r="D1333" s="202">
        <v>15224</v>
      </c>
      <c r="E1333" s="202">
        <v>0</v>
      </c>
      <c r="F1333" s="202">
        <v>119067</v>
      </c>
      <c r="G1333" s="202">
        <f t="shared" si="60"/>
        <v>7821.006305832896</v>
      </c>
      <c r="H1333" s="210" t="str">
        <f t="shared" si="61"/>
        <v>10/11ARROZ IRRIGADOPARANAVAÍ (b)</v>
      </c>
      <c r="I1333" s="210" t="str">
        <f t="shared" si="62"/>
        <v>10/11ARROZ IRRIGADO</v>
      </c>
      <c r="J1333" s="211" t="b">
        <f>FALSE</f>
        <v>0</v>
      </c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</row>
    <row r="1334" spans="1:64" ht="14.65" hidden="1" customHeight="1">
      <c r="A1334" s="215" t="s">
        <v>183</v>
      </c>
      <c r="B1334" s="209" t="s">
        <v>86</v>
      </c>
      <c r="C1334" s="209" t="s">
        <v>158</v>
      </c>
      <c r="D1334" s="202">
        <v>280</v>
      </c>
      <c r="E1334" s="202">
        <v>0</v>
      </c>
      <c r="F1334" s="202">
        <v>1400</v>
      </c>
      <c r="G1334" s="202">
        <f t="shared" si="60"/>
        <v>5000</v>
      </c>
      <c r="H1334" s="210" t="str">
        <f t="shared" si="61"/>
        <v>10/11ARROZ IRRIGADOTOLEDO (d)</v>
      </c>
      <c r="I1334" s="210" t="str">
        <f t="shared" si="62"/>
        <v>10/11ARROZ IRRIGADO</v>
      </c>
      <c r="J1334" s="211" t="b">
        <f>FALSE</f>
        <v>0</v>
      </c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</row>
    <row r="1335" spans="1:64" ht="14.65" hidden="1" customHeight="1">
      <c r="A1335" s="215" t="s">
        <v>183</v>
      </c>
      <c r="B1335" s="209" t="s">
        <v>86</v>
      </c>
      <c r="C1335" s="209" t="s">
        <v>159</v>
      </c>
      <c r="D1335" s="202">
        <v>2560</v>
      </c>
      <c r="E1335" s="202">
        <v>0</v>
      </c>
      <c r="F1335" s="202">
        <v>16384</v>
      </c>
      <c r="G1335" s="202">
        <f t="shared" si="60"/>
        <v>6400</v>
      </c>
      <c r="H1335" s="210" t="str">
        <f t="shared" si="61"/>
        <v>10/11ARROZ IRRIGADOUMUARAMA (b)</v>
      </c>
      <c r="I1335" s="210" t="str">
        <f t="shared" si="62"/>
        <v>10/11ARROZ IRRIGADO</v>
      </c>
      <c r="J1335" s="211" t="b">
        <f>FALSE</f>
        <v>0</v>
      </c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</row>
    <row r="1336" spans="1:64" ht="14.65" hidden="1" customHeight="1">
      <c r="A1336" s="215" t="s">
        <v>183</v>
      </c>
      <c r="B1336" s="209" t="s">
        <v>87</v>
      </c>
      <c r="C1336" s="209" t="s">
        <v>126</v>
      </c>
      <c r="D1336" s="202">
        <v>1035</v>
      </c>
      <c r="E1336" s="202">
        <v>0</v>
      </c>
      <c r="F1336" s="202">
        <v>1979</v>
      </c>
      <c r="G1336" s="202">
        <f t="shared" si="60"/>
        <v>1912.0772946859904</v>
      </c>
      <c r="H1336" s="210" t="str">
        <f t="shared" si="61"/>
        <v>10/11ARROZ SEQUEIROAPUCARANA (c)</v>
      </c>
      <c r="I1336" s="210" t="str">
        <f t="shared" si="62"/>
        <v>10/11ARROZ SEQUEIRO</v>
      </c>
      <c r="J1336" s="211" t="b">
        <f>FALSE</f>
        <v>0</v>
      </c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</row>
    <row r="1337" spans="1:64" ht="14.65" hidden="1" customHeight="1">
      <c r="A1337" s="215" t="s">
        <v>183</v>
      </c>
      <c r="B1337" s="209" t="s">
        <v>87</v>
      </c>
      <c r="C1337" s="209" t="s">
        <v>128</v>
      </c>
      <c r="D1337" s="202">
        <v>413</v>
      </c>
      <c r="E1337" s="202">
        <v>0</v>
      </c>
      <c r="F1337" s="202">
        <v>761</v>
      </c>
      <c r="G1337" s="202">
        <f t="shared" si="60"/>
        <v>1842.6150121065375</v>
      </c>
      <c r="H1337" s="210" t="str">
        <f t="shared" si="61"/>
        <v>10/11ARROZ SEQUEIROCAMPO MOURÃO (a)</v>
      </c>
      <c r="I1337" s="210" t="str">
        <f t="shared" si="62"/>
        <v>10/11ARROZ SEQUEIRO</v>
      </c>
      <c r="J1337" s="211" t="b">
        <f>FALSE</f>
        <v>0</v>
      </c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</row>
    <row r="1338" spans="1:64" ht="14.65" hidden="1" customHeight="1">
      <c r="A1338" s="215" t="s">
        <v>183</v>
      </c>
      <c r="B1338" s="209" t="s">
        <v>87</v>
      </c>
      <c r="C1338" s="209" t="s">
        <v>130</v>
      </c>
      <c r="D1338" s="202">
        <v>552</v>
      </c>
      <c r="E1338" s="202">
        <v>0</v>
      </c>
      <c r="F1338" s="202">
        <v>949</v>
      </c>
      <c r="G1338" s="202">
        <f t="shared" si="60"/>
        <v>1719.2028985507245</v>
      </c>
      <c r="H1338" s="210" t="str">
        <f t="shared" si="61"/>
        <v>10/11ARROZ SEQUEIROCASCAVEL (d)</v>
      </c>
      <c r="I1338" s="210" t="str">
        <f t="shared" si="62"/>
        <v>10/11ARROZ SEQUEIRO</v>
      </c>
      <c r="J1338" s="211" t="b">
        <f>FALSE</f>
        <v>0</v>
      </c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</row>
    <row r="1339" spans="1:64" ht="14.65" hidden="1" customHeight="1">
      <c r="A1339" s="215" t="s">
        <v>183</v>
      </c>
      <c r="B1339" s="209" t="s">
        <v>87</v>
      </c>
      <c r="C1339" s="209" t="s">
        <v>132</v>
      </c>
      <c r="D1339" s="202">
        <v>1100</v>
      </c>
      <c r="E1339" s="202">
        <v>0</v>
      </c>
      <c r="F1339" s="202">
        <v>2310</v>
      </c>
      <c r="G1339" s="202">
        <f t="shared" si="60"/>
        <v>2100</v>
      </c>
      <c r="H1339" s="210" t="str">
        <f t="shared" si="61"/>
        <v>10/11ARROZ SEQUEIROCORNÉLIO PROCÓPIO (c)</v>
      </c>
      <c r="I1339" s="210" t="str">
        <f t="shared" si="62"/>
        <v>10/11ARROZ SEQUEIRO</v>
      </c>
      <c r="J1339" s="211" t="b">
        <f>FALSE</f>
        <v>0</v>
      </c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</row>
    <row r="1340" spans="1:64" ht="14.65" hidden="1" customHeight="1">
      <c r="A1340" s="215" t="s">
        <v>183</v>
      </c>
      <c r="B1340" s="209" t="s">
        <v>87</v>
      </c>
      <c r="C1340" s="209" t="s">
        <v>134</v>
      </c>
      <c r="D1340" s="202">
        <v>290</v>
      </c>
      <c r="E1340" s="202">
        <v>0</v>
      </c>
      <c r="F1340" s="202">
        <v>386</v>
      </c>
      <c r="G1340" s="202">
        <f t="shared" si="60"/>
        <v>1331.0344827586207</v>
      </c>
      <c r="H1340" s="210" t="str">
        <f t="shared" si="61"/>
        <v>10/11ARROZ SEQUEIROCURITIBA (f)</v>
      </c>
      <c r="I1340" s="210" t="str">
        <f t="shared" si="62"/>
        <v>10/11ARROZ SEQUEIRO</v>
      </c>
      <c r="J1340" s="211" t="b">
        <f>FALSE</f>
        <v>0</v>
      </c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</row>
    <row r="1341" spans="1:64" ht="14.65" hidden="1" customHeight="1">
      <c r="A1341" s="215" t="s">
        <v>183</v>
      </c>
      <c r="B1341" s="209" t="s">
        <v>87</v>
      </c>
      <c r="C1341" s="209" t="s">
        <v>136</v>
      </c>
      <c r="D1341" s="202">
        <v>200</v>
      </c>
      <c r="E1341" s="202">
        <v>0</v>
      </c>
      <c r="F1341" s="202">
        <v>400</v>
      </c>
      <c r="G1341" s="202">
        <f t="shared" si="60"/>
        <v>2000</v>
      </c>
      <c r="H1341" s="210" t="str">
        <f t="shared" si="61"/>
        <v>10/11ARROZ SEQUEIROFRANCISCO BELTRÃO (e)</v>
      </c>
      <c r="I1341" s="210" t="str">
        <f t="shared" si="62"/>
        <v>10/11ARROZ SEQUEIRO</v>
      </c>
      <c r="J1341" s="211" t="b">
        <f>FALSE</f>
        <v>0</v>
      </c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</row>
    <row r="1342" spans="1:64" ht="14.65" hidden="1" customHeight="1">
      <c r="A1342" s="215" t="s">
        <v>183</v>
      </c>
      <c r="B1342" s="209" t="s">
        <v>87</v>
      </c>
      <c r="C1342" s="209" t="s">
        <v>138</v>
      </c>
      <c r="D1342" s="202">
        <v>1275</v>
      </c>
      <c r="E1342" s="202">
        <v>0</v>
      </c>
      <c r="F1342" s="202">
        <v>3210</v>
      </c>
      <c r="G1342" s="202">
        <f t="shared" si="60"/>
        <v>2517.6470588235293</v>
      </c>
      <c r="H1342" s="210" t="str">
        <f t="shared" si="61"/>
        <v>10/11ARROZ SEQUEIROGUARAPUAVA (f)</v>
      </c>
      <c r="I1342" s="210" t="str">
        <f t="shared" si="62"/>
        <v>10/11ARROZ SEQUEIRO</v>
      </c>
      <c r="J1342" s="211" t="b">
        <f>FALSE</f>
        <v>0</v>
      </c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</row>
    <row r="1343" spans="1:64" ht="14.65" hidden="1" customHeight="1">
      <c r="A1343" s="215" t="s">
        <v>183</v>
      </c>
      <c r="B1343" s="209" t="s">
        <v>87</v>
      </c>
      <c r="C1343" s="209" t="s">
        <v>140</v>
      </c>
      <c r="D1343" s="202">
        <v>1770</v>
      </c>
      <c r="E1343" s="202">
        <v>0</v>
      </c>
      <c r="F1343" s="202">
        <v>3664</v>
      </c>
      <c r="G1343" s="202">
        <f t="shared" si="60"/>
        <v>2070.056497175141</v>
      </c>
      <c r="H1343" s="210" t="str">
        <f t="shared" si="61"/>
        <v>10/11ARROZ SEQUEIROIRATI (f)</v>
      </c>
      <c r="I1343" s="210" t="str">
        <f t="shared" si="62"/>
        <v>10/11ARROZ SEQUEIRO</v>
      </c>
      <c r="J1343" s="211" t="b">
        <f>FALSE</f>
        <v>0</v>
      </c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</row>
    <row r="1344" spans="1:64" ht="14.65" hidden="1" customHeight="1">
      <c r="A1344" s="215" t="s">
        <v>183</v>
      </c>
      <c r="B1344" s="209" t="s">
        <v>87</v>
      </c>
      <c r="C1344" s="209" t="s">
        <v>142</v>
      </c>
      <c r="D1344" s="202">
        <v>1500</v>
      </c>
      <c r="E1344" s="202">
        <v>0</v>
      </c>
      <c r="F1344" s="202">
        <v>2507</v>
      </c>
      <c r="G1344" s="202">
        <f t="shared" si="60"/>
        <v>1671.3333333333333</v>
      </c>
      <c r="H1344" s="210" t="str">
        <f t="shared" si="61"/>
        <v>10/11ARROZ SEQUEIROIVAIPORÃ (c)</v>
      </c>
      <c r="I1344" s="210" t="str">
        <f t="shared" si="62"/>
        <v>10/11ARROZ SEQUEIRO</v>
      </c>
      <c r="J1344" s="211" t="b">
        <f>FALSE</f>
        <v>0</v>
      </c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</row>
    <row r="1345" spans="1:64" ht="14.65" hidden="1" customHeight="1">
      <c r="A1345" s="215" t="s">
        <v>183</v>
      </c>
      <c r="B1345" s="209" t="s">
        <v>87</v>
      </c>
      <c r="C1345" s="209" t="s">
        <v>144</v>
      </c>
      <c r="D1345" s="202">
        <v>3450</v>
      </c>
      <c r="E1345" s="202">
        <v>0</v>
      </c>
      <c r="F1345" s="202">
        <v>6310</v>
      </c>
      <c r="G1345" s="202">
        <f t="shared" si="60"/>
        <v>1828.9855072463768</v>
      </c>
      <c r="H1345" s="210" t="str">
        <f t="shared" si="61"/>
        <v>10/11ARROZ SEQUEIROJACAREZINHO (c)</v>
      </c>
      <c r="I1345" s="210" t="str">
        <f t="shared" si="62"/>
        <v>10/11ARROZ SEQUEIRO</v>
      </c>
      <c r="J1345" s="211" t="b">
        <f>FALSE</f>
        <v>0</v>
      </c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</row>
    <row r="1346" spans="1:64" ht="14.65" hidden="1" customHeight="1">
      <c r="A1346" s="215" t="s">
        <v>183</v>
      </c>
      <c r="B1346" s="209" t="s">
        <v>87</v>
      </c>
      <c r="C1346" s="209" t="s">
        <v>146</v>
      </c>
      <c r="D1346" s="202">
        <v>525</v>
      </c>
      <c r="E1346" s="202">
        <v>0</v>
      </c>
      <c r="F1346" s="202">
        <v>814</v>
      </c>
      <c r="G1346" s="202">
        <f t="shared" ref="G1346:G1409" si="63">F1346/(D1346-E1346)*1000</f>
        <v>1550.4761904761906</v>
      </c>
      <c r="H1346" s="210" t="str">
        <f t="shared" ref="H1346:H1409" si="64">A1346&amp;B1346&amp;C1346</f>
        <v>10/11ARROZ SEQUEIROLARANJEIRAS DO SUL (f)</v>
      </c>
      <c r="I1346" s="210" t="str">
        <f t="shared" ref="I1346:I1409" si="65">A1346&amp;B1346</f>
        <v>10/11ARROZ SEQUEIRO</v>
      </c>
      <c r="J1346" s="211" t="b">
        <f>FALSE</f>
        <v>0</v>
      </c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</row>
    <row r="1347" spans="1:64" ht="14.65" hidden="1" customHeight="1">
      <c r="A1347" s="215" t="s">
        <v>183</v>
      </c>
      <c r="B1347" s="209" t="s">
        <v>87</v>
      </c>
      <c r="C1347" s="209" t="s">
        <v>148</v>
      </c>
      <c r="D1347" s="202">
        <v>1231</v>
      </c>
      <c r="E1347" s="202">
        <v>0</v>
      </c>
      <c r="F1347" s="202">
        <v>2459</v>
      </c>
      <c r="G1347" s="202">
        <f t="shared" si="63"/>
        <v>1997.5629569455725</v>
      </c>
      <c r="H1347" s="210" t="str">
        <f t="shared" si="64"/>
        <v>10/11ARROZ SEQUEIROLONDRINA (c)</v>
      </c>
      <c r="I1347" s="210" t="str">
        <f t="shared" si="65"/>
        <v>10/11ARROZ SEQUEIRO</v>
      </c>
      <c r="J1347" s="211" t="b">
        <f>FALSE</f>
        <v>0</v>
      </c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</row>
    <row r="1348" spans="1:64" ht="14.65" hidden="1" customHeight="1">
      <c r="A1348" s="215" t="s">
        <v>183</v>
      </c>
      <c r="B1348" s="209" t="s">
        <v>87</v>
      </c>
      <c r="C1348" s="209" t="s">
        <v>150</v>
      </c>
      <c r="D1348" s="202">
        <v>10</v>
      </c>
      <c r="E1348" s="202">
        <v>0</v>
      </c>
      <c r="F1348" s="202">
        <v>18</v>
      </c>
      <c r="G1348" s="202">
        <f t="shared" si="63"/>
        <v>1800</v>
      </c>
      <c r="H1348" s="210" t="str">
        <f t="shared" si="64"/>
        <v>10/11ARROZ SEQUEIROMARINGÁ (c)</v>
      </c>
      <c r="I1348" s="210" t="str">
        <f t="shared" si="65"/>
        <v>10/11ARROZ SEQUEIRO</v>
      </c>
      <c r="J1348" s="211" t="b">
        <f>FALSE</f>
        <v>0</v>
      </c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</row>
    <row r="1349" spans="1:64" ht="14.65" hidden="1" customHeight="1">
      <c r="A1349" s="215" t="s">
        <v>183</v>
      </c>
      <c r="B1349" s="209" t="s">
        <v>87</v>
      </c>
      <c r="C1349" s="209" t="s">
        <v>152</v>
      </c>
      <c r="D1349" s="202">
        <v>70</v>
      </c>
      <c r="E1349" s="202">
        <v>0</v>
      </c>
      <c r="F1349" s="202">
        <v>140</v>
      </c>
      <c r="G1349" s="202">
        <f t="shared" si="63"/>
        <v>2000</v>
      </c>
      <c r="H1349" s="210" t="str">
        <f t="shared" si="64"/>
        <v>10/11ARROZ SEQUEIROPARANAGUÁ (f)</v>
      </c>
      <c r="I1349" s="210" t="str">
        <f t="shared" si="65"/>
        <v>10/11ARROZ SEQUEIRO</v>
      </c>
      <c r="J1349" s="211" t="b">
        <f>FALSE</f>
        <v>0</v>
      </c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</row>
    <row r="1350" spans="1:64" ht="14.65" hidden="1" customHeight="1">
      <c r="A1350" s="215" t="s">
        <v>183</v>
      </c>
      <c r="B1350" s="209" t="s">
        <v>87</v>
      </c>
      <c r="C1350" s="209" t="s">
        <v>154</v>
      </c>
      <c r="D1350" s="202">
        <v>70</v>
      </c>
      <c r="E1350" s="202">
        <v>0</v>
      </c>
      <c r="F1350" s="202">
        <v>157</v>
      </c>
      <c r="G1350" s="202">
        <f t="shared" si="63"/>
        <v>2242.8571428571427</v>
      </c>
      <c r="H1350" s="210" t="str">
        <f t="shared" si="64"/>
        <v>10/11ARROZ SEQUEIROPARANAVAÍ (b)</v>
      </c>
      <c r="I1350" s="210" t="str">
        <f t="shared" si="65"/>
        <v>10/11ARROZ SEQUEIRO</v>
      </c>
      <c r="J1350" s="211" t="b">
        <f>FALSE</f>
        <v>0</v>
      </c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</row>
    <row r="1351" spans="1:64" ht="14.65" hidden="1" customHeight="1">
      <c r="A1351" s="215" t="s">
        <v>183</v>
      </c>
      <c r="B1351" s="209" t="s">
        <v>87</v>
      </c>
      <c r="C1351" s="209" t="s">
        <v>155</v>
      </c>
      <c r="D1351" s="202">
        <v>111</v>
      </c>
      <c r="E1351" s="202">
        <v>0</v>
      </c>
      <c r="F1351" s="202">
        <v>205</v>
      </c>
      <c r="G1351" s="202">
        <f t="shared" si="63"/>
        <v>1846.8468468468468</v>
      </c>
      <c r="H1351" s="210" t="str">
        <f t="shared" si="64"/>
        <v>10/11ARROZ SEQUEIROPATO BRANCO (e)</v>
      </c>
      <c r="I1351" s="210" t="str">
        <f t="shared" si="65"/>
        <v>10/11ARROZ SEQUEIRO</v>
      </c>
      <c r="J1351" s="211" t="b">
        <f>FALSE</f>
        <v>0</v>
      </c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</row>
    <row r="1352" spans="1:64" ht="14.65" hidden="1" customHeight="1">
      <c r="A1352" s="215" t="s">
        <v>183</v>
      </c>
      <c r="B1352" s="209" t="s">
        <v>87</v>
      </c>
      <c r="C1352" s="209" t="s">
        <v>157</v>
      </c>
      <c r="D1352" s="202">
        <v>330</v>
      </c>
      <c r="E1352" s="202">
        <v>0</v>
      </c>
      <c r="F1352" s="202">
        <v>617</v>
      </c>
      <c r="G1352" s="202">
        <f t="shared" si="63"/>
        <v>1869.6969696969697</v>
      </c>
      <c r="H1352" s="210" t="str">
        <f t="shared" si="64"/>
        <v>10/11ARROZ SEQUEIROPONTA GROSSA (f)</v>
      </c>
      <c r="I1352" s="210" t="str">
        <f t="shared" si="65"/>
        <v>10/11ARROZ SEQUEIRO</v>
      </c>
      <c r="J1352" s="211" t="b">
        <f>FALSE</f>
        <v>0</v>
      </c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</row>
    <row r="1353" spans="1:64" ht="14.65" hidden="1" customHeight="1">
      <c r="A1353" s="215" t="s">
        <v>183</v>
      </c>
      <c r="B1353" s="209" t="s">
        <v>87</v>
      </c>
      <c r="C1353" s="209" t="s">
        <v>158</v>
      </c>
      <c r="D1353" s="202">
        <v>340</v>
      </c>
      <c r="E1353" s="202">
        <v>0</v>
      </c>
      <c r="F1353" s="202">
        <v>680</v>
      </c>
      <c r="G1353" s="202">
        <f t="shared" si="63"/>
        <v>2000</v>
      </c>
      <c r="H1353" s="210" t="str">
        <f t="shared" si="64"/>
        <v>10/11ARROZ SEQUEIROTOLEDO (d)</v>
      </c>
      <c r="I1353" s="210" t="str">
        <f t="shared" si="65"/>
        <v>10/11ARROZ SEQUEIRO</v>
      </c>
      <c r="J1353" s="211" t="b">
        <f>FALSE</f>
        <v>0</v>
      </c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</row>
    <row r="1354" spans="1:64" ht="14.65" hidden="1" customHeight="1">
      <c r="A1354" s="215" t="s">
        <v>183</v>
      </c>
      <c r="B1354" s="209" t="s">
        <v>87</v>
      </c>
      <c r="C1354" s="209" t="s">
        <v>159</v>
      </c>
      <c r="D1354" s="202">
        <v>38</v>
      </c>
      <c r="E1354" s="202">
        <v>0</v>
      </c>
      <c r="F1354" s="202">
        <v>38</v>
      </c>
      <c r="G1354" s="202">
        <f t="shared" si="63"/>
        <v>1000</v>
      </c>
      <c r="H1354" s="210" t="str">
        <f t="shared" si="64"/>
        <v>10/11ARROZ SEQUEIROUMUARAMA (b)</v>
      </c>
      <c r="I1354" s="210" t="str">
        <f t="shared" si="65"/>
        <v>10/11ARROZ SEQUEIRO</v>
      </c>
      <c r="J1354" s="211" t="b">
        <f>FALSE</f>
        <v>0</v>
      </c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</row>
    <row r="1355" spans="1:64" ht="14.65" hidden="1" customHeight="1">
      <c r="A1355" s="215" t="s">
        <v>183</v>
      </c>
      <c r="B1355" s="209" t="s">
        <v>87</v>
      </c>
      <c r="C1355" s="209" t="s">
        <v>160</v>
      </c>
      <c r="D1355" s="202">
        <v>3500</v>
      </c>
      <c r="E1355" s="202">
        <v>0</v>
      </c>
      <c r="F1355" s="202">
        <v>7000</v>
      </c>
      <c r="G1355" s="202">
        <f t="shared" si="63"/>
        <v>2000</v>
      </c>
      <c r="H1355" s="210" t="str">
        <f t="shared" si="64"/>
        <v>10/11ARROZ SEQUEIROUNIÃO DA VITÓRIA (f)</v>
      </c>
      <c r="I1355" s="210" t="str">
        <f t="shared" si="65"/>
        <v>10/11ARROZ SEQUEIRO</v>
      </c>
      <c r="J1355" s="211" t="b">
        <f>FALSE</f>
        <v>0</v>
      </c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</row>
    <row r="1356" spans="1:64" ht="14.65" hidden="1" customHeight="1">
      <c r="A1356" s="213" t="s">
        <v>183</v>
      </c>
      <c r="B1356" s="209" t="s">
        <v>88</v>
      </c>
      <c r="C1356" s="213" t="s">
        <v>126</v>
      </c>
      <c r="D1356" s="202">
        <v>4430</v>
      </c>
      <c r="F1356" s="202">
        <v>8620</v>
      </c>
      <c r="G1356" s="202">
        <f t="shared" si="63"/>
        <v>1945.8239277652369</v>
      </c>
      <c r="H1356" s="210" t="str">
        <f t="shared" si="64"/>
        <v>10/11AVEIA BRANCAAPUCARANA (c)</v>
      </c>
      <c r="I1356" s="210" t="str">
        <f t="shared" si="65"/>
        <v>10/11AVEIA BRANCA</v>
      </c>
      <c r="J1356" s="211" t="b">
        <f>FALSE</f>
        <v>0</v>
      </c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</row>
    <row r="1357" spans="1:64" ht="14.65" hidden="1" customHeight="1">
      <c r="A1357" s="213" t="s">
        <v>183</v>
      </c>
      <c r="B1357" s="209" t="s">
        <v>88</v>
      </c>
      <c r="C1357" s="209" t="s">
        <v>128</v>
      </c>
      <c r="D1357">
        <v>6200</v>
      </c>
      <c r="E1357" s="204"/>
      <c r="F1357" s="202">
        <v>10335</v>
      </c>
      <c r="G1357" s="202">
        <f t="shared" si="63"/>
        <v>1666.9354838709678</v>
      </c>
      <c r="H1357" s="210" t="str">
        <f t="shared" si="64"/>
        <v>10/11AVEIA BRANCACAMPO MOURÃO (a)</v>
      </c>
      <c r="I1357" s="210" t="str">
        <f t="shared" si="65"/>
        <v>10/11AVEIA BRANCA</v>
      </c>
      <c r="J1357" s="211" t="b">
        <f>FALSE</f>
        <v>0</v>
      </c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</row>
    <row r="1358" spans="1:64" ht="14.65" hidden="1" customHeight="1">
      <c r="A1358" s="213" t="s">
        <v>183</v>
      </c>
      <c r="B1358" s="209" t="s">
        <v>88</v>
      </c>
      <c r="C1358" s="209" t="s">
        <v>130</v>
      </c>
      <c r="D1358">
        <v>1000</v>
      </c>
      <c r="E1358" s="202">
        <v>500</v>
      </c>
      <c r="F1358" s="202">
        <v>1000</v>
      </c>
      <c r="G1358" s="202">
        <f t="shared" si="63"/>
        <v>2000</v>
      </c>
      <c r="H1358" s="210" t="str">
        <f t="shared" si="64"/>
        <v>10/11AVEIA BRANCACASCAVEL (d)</v>
      </c>
      <c r="I1358" s="210" t="str">
        <f t="shared" si="65"/>
        <v>10/11AVEIA BRANCA</v>
      </c>
      <c r="J1358" s="211" t="b">
        <f>FALSE</f>
        <v>0</v>
      </c>
      <c r="K1358" s="215"/>
      <c r="L1358" s="209"/>
      <c r="M1358" s="209"/>
      <c r="N1358"/>
      <c r="P1358"/>
      <c r="Q1358" s="202"/>
      <c r="R1358" s="210"/>
      <c r="S1358" s="210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</row>
    <row r="1359" spans="1:64" ht="14.65" hidden="1" customHeight="1">
      <c r="A1359" s="213" t="s">
        <v>183</v>
      </c>
      <c r="B1359" s="209" t="s">
        <v>88</v>
      </c>
      <c r="C1359" s="209" t="s">
        <v>136</v>
      </c>
      <c r="D1359" s="202">
        <v>2480</v>
      </c>
      <c r="E1359" s="204"/>
      <c r="F1359" s="202">
        <v>2960</v>
      </c>
      <c r="G1359" s="202">
        <f t="shared" si="63"/>
        <v>1193.5483870967741</v>
      </c>
      <c r="H1359" s="210" t="str">
        <f t="shared" si="64"/>
        <v>10/11AVEIA BRANCAFRANCISCO BELTRÃO (e)</v>
      </c>
      <c r="I1359" s="210" t="str">
        <f t="shared" si="65"/>
        <v>10/11AVEIA BRANCA</v>
      </c>
      <c r="J1359" s="211" t="b">
        <f>FALSE</f>
        <v>0</v>
      </c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</row>
    <row r="1360" spans="1:64" ht="14.65" hidden="1" customHeight="1">
      <c r="A1360" s="213" t="s">
        <v>183</v>
      </c>
      <c r="B1360" s="209" t="s">
        <v>88</v>
      </c>
      <c r="C1360" s="209" t="s">
        <v>138</v>
      </c>
      <c r="D1360">
        <v>4500</v>
      </c>
      <c r="E1360" s="204">
        <v>200</v>
      </c>
      <c r="F1360" s="202">
        <v>9890</v>
      </c>
      <c r="G1360" s="202">
        <f t="shared" si="63"/>
        <v>2300</v>
      </c>
      <c r="H1360" s="210" t="str">
        <f t="shared" si="64"/>
        <v>10/11AVEIA BRANCAGUARAPUAVA (f)</v>
      </c>
      <c r="I1360" s="210" t="str">
        <f t="shared" si="65"/>
        <v>10/11AVEIA BRANCA</v>
      </c>
      <c r="J1360" s="211" t="b">
        <f>FALSE</f>
        <v>0</v>
      </c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</row>
    <row r="1361" spans="1:64" ht="14.65" hidden="1" customHeight="1">
      <c r="A1361" s="213" t="s">
        <v>183</v>
      </c>
      <c r="B1361" s="209" t="s">
        <v>88</v>
      </c>
      <c r="C1361" s="209" t="s">
        <v>140</v>
      </c>
      <c r="D1361">
        <v>600</v>
      </c>
      <c r="E1361" s="204"/>
      <c r="F1361" s="202">
        <v>1392</v>
      </c>
      <c r="G1361" s="202">
        <f t="shared" si="63"/>
        <v>2320</v>
      </c>
      <c r="H1361" s="210" t="str">
        <f t="shared" si="64"/>
        <v>10/11AVEIA BRANCAIRATI (f)</v>
      </c>
      <c r="I1361" s="210" t="str">
        <f t="shared" si="65"/>
        <v>10/11AVEIA BRANCA</v>
      </c>
      <c r="J1361" s="211" t="b">
        <f>FALSE</f>
        <v>0</v>
      </c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</row>
    <row r="1362" spans="1:64" ht="14.65" hidden="1" customHeight="1">
      <c r="A1362" s="213" t="s">
        <v>183</v>
      </c>
      <c r="B1362" s="209" t="s">
        <v>88</v>
      </c>
      <c r="C1362" s="209" t="s">
        <v>142</v>
      </c>
      <c r="D1362">
        <v>4300</v>
      </c>
      <c r="E1362" s="204"/>
      <c r="F1362" s="202">
        <v>11171</v>
      </c>
      <c r="G1362" s="202">
        <f t="shared" si="63"/>
        <v>2597.9069767441861</v>
      </c>
      <c r="H1362" s="210" t="str">
        <f t="shared" si="64"/>
        <v>10/11AVEIA BRANCAIVAIPORÃ (c)</v>
      </c>
      <c r="I1362" s="210" t="str">
        <f t="shared" si="65"/>
        <v>10/11AVEIA BRANCA</v>
      </c>
      <c r="J1362" s="211" t="b">
        <f>FALSE</f>
        <v>0</v>
      </c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</row>
    <row r="1363" spans="1:64" ht="14.65" hidden="1" customHeight="1">
      <c r="A1363" s="213" t="s">
        <v>183</v>
      </c>
      <c r="B1363" s="209" t="s">
        <v>88</v>
      </c>
      <c r="C1363" s="209" t="s">
        <v>144</v>
      </c>
      <c r="D1363" s="202">
        <v>0</v>
      </c>
      <c r="F1363" s="202">
        <v>0</v>
      </c>
      <c r="G1363" s="202" t="e">
        <f t="shared" si="63"/>
        <v>#DIV/0!</v>
      </c>
      <c r="H1363" s="210" t="str">
        <f t="shared" si="64"/>
        <v>10/11AVEIA BRANCAJACAREZINHO (c)</v>
      </c>
      <c r="I1363" s="210" t="str">
        <f t="shared" si="65"/>
        <v>10/11AVEIA BRANCA</v>
      </c>
      <c r="J1363" s="211" t="b">
        <f>FALSE</f>
        <v>0</v>
      </c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</row>
    <row r="1364" spans="1:64" ht="14.65" hidden="1" customHeight="1">
      <c r="A1364" s="213" t="s">
        <v>183</v>
      </c>
      <c r="B1364" s="209" t="s">
        <v>88</v>
      </c>
      <c r="C1364" s="209" t="s">
        <v>148</v>
      </c>
      <c r="D1364">
        <v>1699</v>
      </c>
      <c r="E1364" s="204"/>
      <c r="F1364" s="202">
        <v>3249</v>
      </c>
      <c r="G1364" s="202">
        <f t="shared" si="63"/>
        <v>1912.3013537374927</v>
      </c>
      <c r="H1364" s="210" t="str">
        <f t="shared" si="64"/>
        <v>10/11AVEIA BRANCALONDRINA (c)</v>
      </c>
      <c r="I1364" s="210" t="str">
        <f t="shared" si="65"/>
        <v>10/11AVEIA BRANCA</v>
      </c>
      <c r="J1364" s="211" t="b">
        <f>FALSE</f>
        <v>0</v>
      </c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</row>
    <row r="1365" spans="1:64" ht="14.65" hidden="1" customHeight="1">
      <c r="A1365" s="213" t="s">
        <v>183</v>
      </c>
      <c r="B1365" s="209" t="s">
        <v>88</v>
      </c>
      <c r="C1365" s="209" t="s">
        <v>150</v>
      </c>
      <c r="D1365"/>
      <c r="E1365" s="204"/>
      <c r="G1365" s="202" t="e">
        <f t="shared" si="63"/>
        <v>#DIV/0!</v>
      </c>
      <c r="H1365" s="210" t="str">
        <f t="shared" si="64"/>
        <v>10/11AVEIA BRANCAMARINGÁ (c)</v>
      </c>
      <c r="I1365" s="210" t="str">
        <f t="shared" si="65"/>
        <v>10/11AVEIA BRANCA</v>
      </c>
      <c r="J1365" s="211" t="b">
        <f>FALSE</f>
        <v>0</v>
      </c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</row>
    <row r="1366" spans="1:64" ht="14.65" hidden="1" customHeight="1">
      <c r="A1366" s="213" t="s">
        <v>183</v>
      </c>
      <c r="B1366" s="209" t="s">
        <v>88</v>
      </c>
      <c r="C1366" s="209" t="s">
        <v>154</v>
      </c>
      <c r="D1366">
        <v>60</v>
      </c>
      <c r="E1366" s="204"/>
      <c r="F1366" s="202">
        <v>79</v>
      </c>
      <c r="G1366" s="202">
        <f t="shared" si="63"/>
        <v>1316.6666666666667</v>
      </c>
      <c r="H1366" s="210" t="str">
        <f t="shared" si="64"/>
        <v>10/11AVEIA BRANCAPARANAVAÍ (b)</v>
      </c>
      <c r="I1366" s="210" t="str">
        <f t="shared" si="65"/>
        <v>10/11AVEIA BRANCA</v>
      </c>
      <c r="J1366" s="211" t="b">
        <f>FALSE</f>
        <v>0</v>
      </c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</row>
    <row r="1367" spans="1:64" ht="14.65" hidden="1" customHeight="1">
      <c r="A1367" s="213" t="s">
        <v>183</v>
      </c>
      <c r="B1367" s="209" t="s">
        <v>88</v>
      </c>
      <c r="C1367" s="209" t="s">
        <v>155</v>
      </c>
      <c r="D1367">
        <v>1525</v>
      </c>
      <c r="E1367" s="204"/>
      <c r="F1367" s="202">
        <v>1983</v>
      </c>
      <c r="G1367" s="202">
        <f t="shared" si="63"/>
        <v>1300.327868852459</v>
      </c>
      <c r="H1367" s="210" t="str">
        <f t="shared" si="64"/>
        <v>10/11AVEIA BRANCAPATO BRANCO (e)</v>
      </c>
      <c r="I1367" s="210" t="str">
        <f t="shared" si="65"/>
        <v>10/11AVEIA BRANCA</v>
      </c>
      <c r="J1367" s="211" t="b">
        <f>FALSE</f>
        <v>0</v>
      </c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</row>
    <row r="1368" spans="1:64" ht="14.65" hidden="1" customHeight="1">
      <c r="A1368" s="213" t="s">
        <v>183</v>
      </c>
      <c r="B1368" s="209" t="s">
        <v>88</v>
      </c>
      <c r="C1368" s="209" t="s">
        <v>157</v>
      </c>
      <c r="D1368">
        <v>24640</v>
      </c>
      <c r="E1368" s="204">
        <v>1850</v>
      </c>
      <c r="F1368" s="202">
        <v>64952</v>
      </c>
      <c r="G1368" s="202">
        <f t="shared" si="63"/>
        <v>2850.021939447126</v>
      </c>
      <c r="H1368" s="210" t="str">
        <f t="shared" si="64"/>
        <v>10/11AVEIA BRANCAPONTA GROSSA (f)</v>
      </c>
      <c r="I1368" s="210" t="str">
        <f t="shared" si="65"/>
        <v>10/11AVEIA BRANCA</v>
      </c>
      <c r="J1368" s="211" t="b">
        <f>FALSE</f>
        <v>0</v>
      </c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</row>
    <row r="1369" spans="1:64" ht="14.65" hidden="1" customHeight="1">
      <c r="A1369" s="213" t="s">
        <v>183</v>
      </c>
      <c r="B1369" s="209" t="s">
        <v>88</v>
      </c>
      <c r="C1369" s="209" t="s">
        <v>158</v>
      </c>
      <c r="D1369">
        <v>50</v>
      </c>
      <c r="E1369" s="204"/>
      <c r="F1369" s="202">
        <v>100</v>
      </c>
      <c r="G1369" s="202">
        <f t="shared" si="63"/>
        <v>2000</v>
      </c>
      <c r="H1369" s="210" t="str">
        <f t="shared" si="64"/>
        <v>10/11AVEIA BRANCATOLEDO (d)</v>
      </c>
      <c r="I1369" s="210" t="str">
        <f t="shared" si="65"/>
        <v>10/11AVEIA BRANCA</v>
      </c>
      <c r="J1369" s="211" t="b">
        <f>FALSE</f>
        <v>0</v>
      </c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</row>
    <row r="1370" spans="1:64" ht="14.65" hidden="1" customHeight="1">
      <c r="A1370" s="213" t="s">
        <v>183</v>
      </c>
      <c r="B1370" s="209" t="s">
        <v>88</v>
      </c>
      <c r="C1370" s="209" t="s">
        <v>159</v>
      </c>
      <c r="D1370" s="201">
        <v>576</v>
      </c>
      <c r="E1370" s="201"/>
      <c r="F1370" s="202">
        <v>720</v>
      </c>
      <c r="G1370" s="202">
        <f t="shared" si="63"/>
        <v>1250</v>
      </c>
      <c r="H1370" s="210" t="str">
        <f t="shared" si="64"/>
        <v>10/11AVEIA BRANCAUMUARAMA (b)</v>
      </c>
      <c r="I1370" s="210" t="str">
        <f t="shared" si="65"/>
        <v>10/11AVEIA BRANCA</v>
      </c>
      <c r="J1370" s="211" t="b">
        <f>FALSE</f>
        <v>0</v>
      </c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</row>
    <row r="1371" spans="1:64" ht="14.65" hidden="1" customHeight="1">
      <c r="A1371" s="213" t="s">
        <v>183</v>
      </c>
      <c r="B1371" s="209" t="s">
        <v>88</v>
      </c>
      <c r="C1371" s="213" t="s">
        <v>160</v>
      </c>
      <c r="D1371" s="202"/>
      <c r="G1371" s="202" t="e">
        <f t="shared" si="63"/>
        <v>#DIV/0!</v>
      </c>
      <c r="H1371" s="210" t="str">
        <f t="shared" si="64"/>
        <v>10/11AVEIA BRANCAUNIÃO DA VITÓRIA (f)</v>
      </c>
      <c r="I1371" s="210" t="str">
        <f t="shared" si="65"/>
        <v>10/11AVEIA BRANCA</v>
      </c>
      <c r="J1371" s="211" t="b">
        <f>FALSE</f>
        <v>0</v>
      </c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</row>
    <row r="1372" spans="1:64" ht="14.65" hidden="1" customHeight="1">
      <c r="A1372" s="213" t="s">
        <v>183</v>
      </c>
      <c r="B1372" s="209" t="s">
        <v>89</v>
      </c>
      <c r="C1372" s="209" t="s">
        <v>126</v>
      </c>
      <c r="D1372">
        <v>610</v>
      </c>
      <c r="E1372" s="204"/>
      <c r="F1372" s="202">
        <v>422</v>
      </c>
      <c r="G1372" s="202">
        <f t="shared" si="63"/>
        <v>691.80327868852453</v>
      </c>
      <c r="H1372" s="210" t="str">
        <f t="shared" si="64"/>
        <v>10/11AVEIA PRETAAPUCARANA (c)</v>
      </c>
      <c r="I1372" s="210" t="str">
        <f t="shared" si="65"/>
        <v>10/11AVEIA PRETA</v>
      </c>
      <c r="J1372" s="211" t="b">
        <f>FALSE</f>
        <v>0</v>
      </c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</row>
    <row r="1373" spans="1:64" ht="14.65" hidden="1" customHeight="1">
      <c r="A1373" s="213" t="s">
        <v>183</v>
      </c>
      <c r="B1373" s="209" t="s">
        <v>89</v>
      </c>
      <c r="C1373" s="209" t="s">
        <v>128</v>
      </c>
      <c r="D1373">
        <v>10665</v>
      </c>
      <c r="E1373" s="204"/>
      <c r="F1373" s="202">
        <v>17779</v>
      </c>
      <c r="G1373" s="202">
        <f t="shared" si="63"/>
        <v>1667.0417252695734</v>
      </c>
      <c r="H1373" s="210" t="str">
        <f t="shared" si="64"/>
        <v>10/11AVEIA PRETACAMPO MOURÃO (a)</v>
      </c>
      <c r="I1373" s="210" t="str">
        <f t="shared" si="65"/>
        <v>10/11AVEIA PRETA</v>
      </c>
      <c r="J1373" s="211" t="b">
        <f>FALSE</f>
        <v>0</v>
      </c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</row>
    <row r="1374" spans="1:64" ht="14.65" hidden="1" customHeight="1">
      <c r="A1374" s="213" t="s">
        <v>183</v>
      </c>
      <c r="B1374" s="209" t="s">
        <v>89</v>
      </c>
      <c r="C1374" s="209" t="s">
        <v>130</v>
      </c>
      <c r="D1374">
        <v>22950</v>
      </c>
      <c r="E1374" s="202">
        <v>6925</v>
      </c>
      <c r="F1374" s="202">
        <v>17070</v>
      </c>
      <c r="G1374" s="202">
        <f t="shared" si="63"/>
        <v>1065.2106084243369</v>
      </c>
      <c r="H1374" s="210" t="str">
        <f t="shared" si="64"/>
        <v>10/11AVEIA PRETACASCAVEL (d)</v>
      </c>
      <c r="I1374" s="210" t="str">
        <f t="shared" si="65"/>
        <v>10/11AVEIA PRETA</v>
      </c>
      <c r="J1374" s="211" t="b">
        <f>FALSE</f>
        <v>0</v>
      </c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</row>
    <row r="1375" spans="1:64" ht="14.65" hidden="1" customHeight="1">
      <c r="A1375" s="213" t="s">
        <v>183</v>
      </c>
      <c r="B1375" s="209" t="s">
        <v>89</v>
      </c>
      <c r="C1375" s="209" t="s">
        <v>132</v>
      </c>
      <c r="D1375">
        <v>760</v>
      </c>
      <c r="E1375" s="204"/>
      <c r="F1375" s="202">
        <v>1319</v>
      </c>
      <c r="G1375" s="202">
        <f t="shared" si="63"/>
        <v>1735.5263157894735</v>
      </c>
      <c r="H1375" s="210" t="str">
        <f t="shared" si="64"/>
        <v>10/11AVEIA PRETACORNÉLIO PROCÓPIO (c)</v>
      </c>
      <c r="I1375" s="210" t="str">
        <f t="shared" si="65"/>
        <v>10/11AVEIA PRETA</v>
      </c>
      <c r="J1375" s="211" t="b">
        <f>FALSE</f>
        <v>0</v>
      </c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</row>
    <row r="1376" spans="1:64" ht="14.65" hidden="1" customHeight="1">
      <c r="A1376" s="213" t="s">
        <v>183</v>
      </c>
      <c r="B1376" s="209" t="s">
        <v>89</v>
      </c>
      <c r="C1376" s="209" t="s">
        <v>136</v>
      </c>
      <c r="D1376">
        <v>7340</v>
      </c>
      <c r="E1376" s="204"/>
      <c r="F1376" s="202">
        <v>7162</v>
      </c>
      <c r="G1376" s="202">
        <f t="shared" si="63"/>
        <v>975.74931880109</v>
      </c>
      <c r="H1376" s="210" t="str">
        <f t="shared" si="64"/>
        <v>10/11AVEIA PRETAFRANCISCO BELTRÃO (e)</v>
      </c>
      <c r="I1376" s="210" t="str">
        <f t="shared" si="65"/>
        <v>10/11AVEIA PRETA</v>
      </c>
      <c r="J1376" s="211" t="b">
        <f>FALSE</f>
        <v>0</v>
      </c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</row>
    <row r="1377" spans="1:64" ht="14.65" hidden="1" customHeight="1">
      <c r="A1377" s="213" t="s">
        <v>183</v>
      </c>
      <c r="B1377" s="209" t="s">
        <v>89</v>
      </c>
      <c r="C1377" s="209" t="s">
        <v>138</v>
      </c>
      <c r="D1377">
        <v>14175</v>
      </c>
      <c r="E1377" s="204">
        <v>3300</v>
      </c>
      <c r="F1377" s="202">
        <v>10060</v>
      </c>
      <c r="G1377" s="202">
        <f t="shared" si="63"/>
        <v>925.05747126436779</v>
      </c>
      <c r="H1377" s="210" t="str">
        <f t="shared" si="64"/>
        <v>10/11AVEIA PRETAGUARAPUAVA (f)</v>
      </c>
      <c r="I1377" s="210" t="str">
        <f t="shared" si="65"/>
        <v>10/11AVEIA PRETA</v>
      </c>
      <c r="J1377" s="211" t="b">
        <f>FALSE</f>
        <v>0</v>
      </c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</row>
    <row r="1378" spans="1:64" ht="14.65" hidden="1" customHeight="1">
      <c r="A1378" s="213" t="s">
        <v>183</v>
      </c>
      <c r="B1378" s="209" t="s">
        <v>89</v>
      </c>
      <c r="C1378" s="209" t="s">
        <v>140</v>
      </c>
      <c r="D1378">
        <v>4600</v>
      </c>
      <c r="E1378" s="204"/>
      <c r="F1378" s="202">
        <v>6210</v>
      </c>
      <c r="G1378" s="202">
        <f t="shared" si="63"/>
        <v>1350</v>
      </c>
      <c r="H1378" s="210" t="str">
        <f t="shared" si="64"/>
        <v>10/11AVEIA PRETAIRATI (f)</v>
      </c>
      <c r="I1378" s="210" t="str">
        <f t="shared" si="65"/>
        <v>10/11AVEIA PRETA</v>
      </c>
      <c r="J1378" s="211" t="b">
        <f>FALSE</f>
        <v>0</v>
      </c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</row>
    <row r="1379" spans="1:64" ht="14.65" hidden="1" customHeight="1">
      <c r="A1379" s="213" t="s">
        <v>183</v>
      </c>
      <c r="B1379" s="209" t="s">
        <v>89</v>
      </c>
      <c r="C1379" s="209" t="s">
        <v>142</v>
      </c>
      <c r="D1379">
        <v>6500</v>
      </c>
      <c r="E1379" s="204"/>
      <c r="F1379" s="202">
        <v>12714</v>
      </c>
      <c r="G1379" s="202">
        <f t="shared" si="63"/>
        <v>1956</v>
      </c>
      <c r="H1379" s="210" t="str">
        <f t="shared" si="64"/>
        <v>10/11AVEIA PRETAIVAIPORÃ (c)</v>
      </c>
      <c r="I1379" s="210" t="str">
        <f t="shared" si="65"/>
        <v>10/11AVEIA PRETA</v>
      </c>
      <c r="J1379" s="211" t="b">
        <f>FALSE</f>
        <v>0</v>
      </c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</row>
    <row r="1380" spans="1:64" ht="14.65" hidden="1" customHeight="1">
      <c r="A1380" s="213" t="s">
        <v>183</v>
      </c>
      <c r="B1380" s="209" t="s">
        <v>89</v>
      </c>
      <c r="C1380" s="209" t="s">
        <v>144</v>
      </c>
      <c r="D1380">
        <v>1500</v>
      </c>
      <c r="E1380" s="204"/>
      <c r="F1380" s="202">
        <v>1195</v>
      </c>
      <c r="G1380" s="202">
        <f t="shared" si="63"/>
        <v>796.66666666666663</v>
      </c>
      <c r="H1380" s="210" t="str">
        <f t="shared" si="64"/>
        <v>10/11AVEIA PRETAJACAREZINHO (c)</v>
      </c>
      <c r="I1380" s="210" t="str">
        <f t="shared" si="65"/>
        <v>10/11AVEIA PRETA</v>
      </c>
      <c r="J1380" s="211" t="b">
        <f>FALSE</f>
        <v>0</v>
      </c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</row>
    <row r="1381" spans="1:64" ht="14.65" hidden="1" customHeight="1">
      <c r="A1381" s="213" t="s">
        <v>183</v>
      </c>
      <c r="B1381" s="209" t="s">
        <v>89</v>
      </c>
      <c r="C1381" s="209" t="s">
        <v>146</v>
      </c>
      <c r="D1381">
        <v>3800</v>
      </c>
      <c r="E1381" s="204"/>
      <c r="F1381" s="202">
        <v>3990</v>
      </c>
      <c r="G1381" s="202">
        <f t="shared" si="63"/>
        <v>1050</v>
      </c>
      <c r="H1381" s="210" t="str">
        <f t="shared" si="64"/>
        <v>10/11AVEIA PRETALARANJEIRAS DO SUL (f)</v>
      </c>
      <c r="I1381" s="210" t="str">
        <f t="shared" si="65"/>
        <v>10/11AVEIA PRETA</v>
      </c>
      <c r="J1381" s="211" t="b">
        <f>FALSE</f>
        <v>0</v>
      </c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</row>
    <row r="1382" spans="1:64" ht="14.65" hidden="1" customHeight="1">
      <c r="A1382" s="213" t="s">
        <v>183</v>
      </c>
      <c r="B1382" s="209" t="s">
        <v>89</v>
      </c>
      <c r="C1382" s="209" t="s">
        <v>148</v>
      </c>
      <c r="D1382">
        <v>0</v>
      </c>
      <c r="E1382" s="204"/>
      <c r="F1382" s="202">
        <v>0</v>
      </c>
      <c r="G1382" s="202" t="e">
        <f t="shared" si="63"/>
        <v>#DIV/0!</v>
      </c>
      <c r="H1382" s="210" t="str">
        <f t="shared" si="64"/>
        <v>10/11AVEIA PRETALONDRINA (c)</v>
      </c>
      <c r="I1382" s="210" t="str">
        <f t="shared" si="65"/>
        <v>10/11AVEIA PRETA</v>
      </c>
      <c r="J1382" s="211" t="b">
        <f>FALSE</f>
        <v>0</v>
      </c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</row>
    <row r="1383" spans="1:64" ht="14.65" hidden="1" customHeight="1">
      <c r="A1383" s="213" t="s">
        <v>183</v>
      </c>
      <c r="B1383" s="209" t="s">
        <v>89</v>
      </c>
      <c r="C1383" s="209" t="s">
        <v>150</v>
      </c>
      <c r="D1383">
        <v>940</v>
      </c>
      <c r="E1383" s="204"/>
      <c r="F1383" s="202">
        <v>1016</v>
      </c>
      <c r="G1383" s="202">
        <f t="shared" si="63"/>
        <v>1080.8510638297873</v>
      </c>
      <c r="H1383" s="210" t="str">
        <f t="shared" si="64"/>
        <v>10/11AVEIA PRETAMARINGÁ (c)</v>
      </c>
      <c r="I1383" s="210" t="str">
        <f t="shared" si="65"/>
        <v>10/11AVEIA PRETA</v>
      </c>
      <c r="J1383" s="211" t="b">
        <f>FALSE</f>
        <v>0</v>
      </c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</row>
    <row r="1384" spans="1:64" ht="14.65" hidden="1" customHeight="1">
      <c r="A1384" s="213" t="s">
        <v>183</v>
      </c>
      <c r="B1384" s="209" t="s">
        <v>89</v>
      </c>
      <c r="C1384" s="209" t="s">
        <v>155</v>
      </c>
      <c r="D1384">
        <v>8950</v>
      </c>
      <c r="E1384" s="204"/>
      <c r="F1384" s="202">
        <v>10260</v>
      </c>
      <c r="G1384" s="202">
        <f t="shared" si="63"/>
        <v>1146.3687150837989</v>
      </c>
      <c r="H1384" s="210" t="str">
        <f t="shared" si="64"/>
        <v>10/11AVEIA PRETAPATO BRANCO (e)</v>
      </c>
      <c r="I1384" s="210" t="str">
        <f t="shared" si="65"/>
        <v>10/11AVEIA PRETA</v>
      </c>
      <c r="J1384" s="211" t="b">
        <f>FALSE</f>
        <v>0</v>
      </c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</row>
    <row r="1385" spans="1:64" ht="14.65" hidden="1" customHeight="1">
      <c r="A1385" s="213" t="s">
        <v>183</v>
      </c>
      <c r="B1385" s="209" t="s">
        <v>89</v>
      </c>
      <c r="C1385" s="209" t="s">
        <v>157</v>
      </c>
      <c r="D1385">
        <v>54130</v>
      </c>
      <c r="E1385" s="204">
        <v>6995</v>
      </c>
      <c r="F1385" s="202">
        <v>63868</v>
      </c>
      <c r="G1385" s="202">
        <f t="shared" si="63"/>
        <v>1355.0015911742864</v>
      </c>
      <c r="H1385" s="210" t="str">
        <f t="shared" si="64"/>
        <v>10/11AVEIA PRETAPONTA GROSSA (f)</v>
      </c>
      <c r="I1385" s="210" t="str">
        <f t="shared" si="65"/>
        <v>10/11AVEIA PRETA</v>
      </c>
      <c r="J1385" s="211" t="b">
        <f>FALSE</f>
        <v>0</v>
      </c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</row>
    <row r="1386" spans="1:64" ht="14.65" hidden="1" customHeight="1">
      <c r="A1386" s="213" t="s">
        <v>183</v>
      </c>
      <c r="B1386" s="209" t="s">
        <v>89</v>
      </c>
      <c r="C1386" s="209" t="s">
        <v>158</v>
      </c>
      <c r="D1386">
        <v>4656</v>
      </c>
      <c r="E1386" s="204"/>
      <c r="F1386" s="202">
        <v>6514</v>
      </c>
      <c r="G1386" s="202">
        <f t="shared" si="63"/>
        <v>1399.0549828178694</v>
      </c>
      <c r="H1386" s="210" t="str">
        <f t="shared" si="64"/>
        <v>10/11AVEIA PRETATOLEDO (d)</v>
      </c>
      <c r="I1386" s="210" t="str">
        <f t="shared" si="65"/>
        <v>10/11AVEIA PRETA</v>
      </c>
      <c r="J1386" s="211" t="b">
        <f>FALSE</f>
        <v>0</v>
      </c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</row>
    <row r="1387" spans="1:64" ht="14.65" hidden="1" customHeight="1">
      <c r="A1387" s="213" t="s">
        <v>183</v>
      </c>
      <c r="B1387" s="209" t="s">
        <v>89</v>
      </c>
      <c r="C1387" s="209" t="s">
        <v>159</v>
      </c>
      <c r="D1387">
        <v>1815</v>
      </c>
      <c r="E1387" s="204"/>
      <c r="F1387" s="202">
        <v>1437</v>
      </c>
      <c r="G1387" s="202">
        <f t="shared" si="63"/>
        <v>791.7355371900826</v>
      </c>
      <c r="H1387" s="210" t="str">
        <f t="shared" si="64"/>
        <v>10/11AVEIA PRETAUMUARAMA (b)</v>
      </c>
      <c r="I1387" s="210" t="str">
        <f t="shared" si="65"/>
        <v>10/11AVEIA PRETA</v>
      </c>
      <c r="J1387" s="211" t="b">
        <f>FALSE</f>
        <v>0</v>
      </c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</row>
    <row r="1388" spans="1:64" ht="14.65" hidden="1" customHeight="1">
      <c r="A1388" s="213" t="s">
        <v>183</v>
      </c>
      <c r="B1388" s="209" t="s">
        <v>89</v>
      </c>
      <c r="C1388" s="209" t="s">
        <v>160</v>
      </c>
      <c r="D1388">
        <v>2500</v>
      </c>
      <c r="E1388" s="204"/>
      <c r="F1388" s="202">
        <v>2125</v>
      </c>
      <c r="G1388" s="202">
        <f t="shared" si="63"/>
        <v>850</v>
      </c>
      <c r="H1388" s="210" t="str">
        <f t="shared" si="64"/>
        <v>10/11AVEIA PRETAUNIÃO DA VITÓRIA (f)</v>
      </c>
      <c r="I1388" s="210" t="str">
        <f t="shared" si="65"/>
        <v>10/11AVEIA PRETA</v>
      </c>
      <c r="J1388" s="211" t="b">
        <f>FALSE</f>
        <v>0</v>
      </c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</row>
    <row r="1389" spans="1:64" ht="14.65" hidden="1" customHeight="1">
      <c r="A1389" s="215" t="s">
        <v>183</v>
      </c>
      <c r="B1389" s="213" t="s">
        <v>90</v>
      </c>
      <c r="C1389" s="209" t="s">
        <v>128</v>
      </c>
      <c r="D1389" s="202">
        <v>0</v>
      </c>
      <c r="E1389" s="202">
        <v>0</v>
      </c>
      <c r="F1389" s="202">
        <v>0</v>
      </c>
      <c r="G1389" s="202" t="e">
        <f t="shared" si="63"/>
        <v>#DIV/0!</v>
      </c>
      <c r="H1389" s="210" t="str">
        <f t="shared" si="64"/>
        <v>10/11BATATA (1ª SAFRA)CAMPO MOURÃO (a)</v>
      </c>
      <c r="I1389" s="210" t="str">
        <f t="shared" si="65"/>
        <v>10/11BATATA (1ª SAFRA)</v>
      </c>
      <c r="J1389" s="211" t="b">
        <f>FALSE</f>
        <v>0</v>
      </c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</row>
    <row r="1390" spans="1:64" ht="14.65" hidden="1" customHeight="1">
      <c r="A1390" s="215" t="s">
        <v>183</v>
      </c>
      <c r="B1390" s="213" t="s">
        <v>90</v>
      </c>
      <c r="C1390" s="209" t="s">
        <v>134</v>
      </c>
      <c r="D1390" s="202">
        <v>9205</v>
      </c>
      <c r="E1390" s="202">
        <v>0</v>
      </c>
      <c r="F1390" s="202">
        <v>204351</v>
      </c>
      <c r="G1390" s="202">
        <f t="shared" si="63"/>
        <v>22200</v>
      </c>
      <c r="H1390" s="210" t="str">
        <f t="shared" si="64"/>
        <v>10/11BATATA (1ª SAFRA)CURITIBA (f)</v>
      </c>
      <c r="I1390" s="210" t="str">
        <f t="shared" si="65"/>
        <v>10/11BATATA (1ª SAFRA)</v>
      </c>
      <c r="J1390" s="211" t="b">
        <f>FALSE</f>
        <v>0</v>
      </c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</row>
    <row r="1391" spans="1:64" ht="14.65" hidden="1" customHeight="1">
      <c r="A1391" s="215" t="s">
        <v>183</v>
      </c>
      <c r="B1391" s="213" t="s">
        <v>90</v>
      </c>
      <c r="C1391" s="209" t="s">
        <v>136</v>
      </c>
      <c r="D1391" s="202">
        <v>53</v>
      </c>
      <c r="E1391" s="202">
        <v>0</v>
      </c>
      <c r="F1391" s="202">
        <v>648</v>
      </c>
      <c r="G1391" s="202">
        <f t="shared" si="63"/>
        <v>12226.415094339623</v>
      </c>
      <c r="H1391" s="210" t="str">
        <f t="shared" si="64"/>
        <v>10/11BATATA (1ª SAFRA)FRANCISCO BELTRÃO (e)</v>
      </c>
      <c r="I1391" s="210" t="str">
        <f t="shared" si="65"/>
        <v>10/11BATATA (1ª SAFRA)</v>
      </c>
      <c r="J1391" s="211" t="b">
        <f>FALSE</f>
        <v>0</v>
      </c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</row>
    <row r="1392" spans="1:64" ht="14.65" hidden="1" customHeight="1">
      <c r="A1392" s="215" t="s">
        <v>183</v>
      </c>
      <c r="B1392" s="213" t="s">
        <v>90</v>
      </c>
      <c r="C1392" s="209" t="s">
        <v>138</v>
      </c>
      <c r="D1392" s="202">
        <v>1950</v>
      </c>
      <c r="E1392" s="202">
        <v>0</v>
      </c>
      <c r="F1392" s="202">
        <v>72150</v>
      </c>
      <c r="G1392" s="202">
        <f t="shared" si="63"/>
        <v>37000</v>
      </c>
      <c r="H1392" s="210" t="str">
        <f t="shared" si="64"/>
        <v>10/11BATATA (1ª SAFRA)GUARAPUAVA (f)</v>
      </c>
      <c r="I1392" s="210" t="str">
        <f t="shared" si="65"/>
        <v>10/11BATATA (1ª SAFRA)</v>
      </c>
      <c r="J1392" s="211" t="b">
        <f>FALSE</f>
        <v>0</v>
      </c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</row>
    <row r="1393" spans="1:64" ht="14.65" hidden="1" customHeight="1">
      <c r="A1393" s="215" t="s">
        <v>183</v>
      </c>
      <c r="B1393" s="213" t="s">
        <v>90</v>
      </c>
      <c r="C1393" s="209" t="s">
        <v>140</v>
      </c>
      <c r="D1393" s="202">
        <v>1520</v>
      </c>
      <c r="E1393" s="202">
        <v>0</v>
      </c>
      <c r="F1393" s="202">
        <v>48319</v>
      </c>
      <c r="G1393" s="202">
        <f t="shared" si="63"/>
        <v>31788.815789473683</v>
      </c>
      <c r="H1393" s="210" t="str">
        <f t="shared" si="64"/>
        <v>10/11BATATA (1ª SAFRA)IRATI (f)</v>
      </c>
      <c r="I1393" s="210" t="str">
        <f t="shared" si="65"/>
        <v>10/11BATATA (1ª SAFRA)</v>
      </c>
      <c r="J1393" s="211" t="b">
        <f>FALSE</f>
        <v>0</v>
      </c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</row>
    <row r="1394" spans="1:64" ht="14.65" hidden="1" customHeight="1">
      <c r="A1394" s="215" t="s">
        <v>183</v>
      </c>
      <c r="B1394" s="213" t="s">
        <v>90</v>
      </c>
      <c r="C1394" s="209" t="s">
        <v>142</v>
      </c>
      <c r="D1394" s="202">
        <v>38</v>
      </c>
      <c r="E1394" s="202">
        <v>0</v>
      </c>
      <c r="F1394" s="202">
        <v>836</v>
      </c>
      <c r="G1394" s="202">
        <f t="shared" si="63"/>
        <v>22000</v>
      </c>
      <c r="H1394" s="210" t="str">
        <f t="shared" si="64"/>
        <v>10/11BATATA (1ª SAFRA)IVAIPORÃ (c)</v>
      </c>
      <c r="I1394" s="210" t="str">
        <f t="shared" si="65"/>
        <v>10/11BATATA (1ª SAFRA)</v>
      </c>
      <c r="J1394" s="211" t="b">
        <f>FALSE</f>
        <v>0</v>
      </c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</row>
    <row r="1395" spans="1:64" ht="14.65" hidden="1" customHeight="1">
      <c r="A1395" s="215" t="s">
        <v>183</v>
      </c>
      <c r="B1395" s="213" t="s">
        <v>90</v>
      </c>
      <c r="C1395" s="209" t="s">
        <v>144</v>
      </c>
      <c r="D1395" s="202">
        <v>50</v>
      </c>
      <c r="E1395" s="202">
        <v>0</v>
      </c>
      <c r="F1395" s="202">
        <v>1000</v>
      </c>
      <c r="G1395" s="202">
        <f t="shared" si="63"/>
        <v>20000</v>
      </c>
      <c r="H1395" s="210" t="str">
        <f t="shared" si="64"/>
        <v>10/11BATATA (1ª SAFRA)JACAREZINHO (c)</v>
      </c>
      <c r="I1395" s="210" t="str">
        <f t="shared" si="65"/>
        <v>10/11BATATA (1ª SAFRA)</v>
      </c>
      <c r="J1395" s="211" t="b">
        <f>FALSE</f>
        <v>0</v>
      </c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</row>
    <row r="1396" spans="1:64" ht="14.65" hidden="1" customHeight="1">
      <c r="A1396" s="215" t="s">
        <v>183</v>
      </c>
      <c r="B1396" s="213" t="s">
        <v>90</v>
      </c>
      <c r="C1396" s="209" t="s">
        <v>146</v>
      </c>
      <c r="D1396" s="202">
        <v>35</v>
      </c>
      <c r="E1396" s="202">
        <v>0</v>
      </c>
      <c r="F1396" s="202">
        <v>352</v>
      </c>
      <c r="G1396" s="202">
        <f t="shared" si="63"/>
        <v>10057.142857142857</v>
      </c>
      <c r="H1396" s="210" t="str">
        <f t="shared" si="64"/>
        <v>10/11BATATA (1ª SAFRA)LARANJEIRAS DO SUL (f)</v>
      </c>
      <c r="I1396" s="210" t="str">
        <f t="shared" si="65"/>
        <v>10/11BATATA (1ª SAFRA)</v>
      </c>
      <c r="J1396" s="211" t="b">
        <f>FALSE</f>
        <v>0</v>
      </c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</row>
    <row r="1397" spans="1:64" ht="14.65" hidden="1" customHeight="1">
      <c r="A1397" s="215" t="s">
        <v>183</v>
      </c>
      <c r="B1397" s="213" t="s">
        <v>90</v>
      </c>
      <c r="C1397" s="209" t="s">
        <v>155</v>
      </c>
      <c r="D1397" s="202">
        <v>833</v>
      </c>
      <c r="E1397" s="202">
        <v>0</v>
      </c>
      <c r="F1397" s="202">
        <v>28332</v>
      </c>
      <c r="G1397" s="202">
        <f t="shared" si="63"/>
        <v>34012.004801920768</v>
      </c>
      <c r="H1397" s="210" t="str">
        <f t="shared" si="64"/>
        <v>10/11BATATA (1ª SAFRA)PATO BRANCO (e)</v>
      </c>
      <c r="I1397" s="210" t="str">
        <f t="shared" si="65"/>
        <v>10/11BATATA (1ª SAFRA)</v>
      </c>
      <c r="J1397" s="211" t="b">
        <f>FALSE</f>
        <v>0</v>
      </c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</row>
    <row r="1398" spans="1:64" ht="14.65" hidden="1" customHeight="1">
      <c r="A1398" s="215" t="s">
        <v>183</v>
      </c>
      <c r="B1398" s="213" t="s">
        <v>90</v>
      </c>
      <c r="C1398" s="209" t="s">
        <v>157</v>
      </c>
      <c r="D1398" s="202">
        <v>2220</v>
      </c>
      <c r="E1398" s="202">
        <v>0</v>
      </c>
      <c r="F1398" s="202">
        <v>68398</v>
      </c>
      <c r="G1398" s="202">
        <f t="shared" si="63"/>
        <v>30809.909909909908</v>
      </c>
      <c r="H1398" s="210" t="str">
        <f t="shared" si="64"/>
        <v>10/11BATATA (1ª SAFRA)PONTA GROSSA (f)</v>
      </c>
      <c r="I1398" s="210" t="str">
        <f t="shared" si="65"/>
        <v>10/11BATATA (1ª SAFRA)</v>
      </c>
      <c r="J1398" s="211" t="b">
        <f>FALSE</f>
        <v>0</v>
      </c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</row>
    <row r="1399" spans="1:64" ht="14.65" hidden="1" customHeight="1">
      <c r="A1399" s="215" t="s">
        <v>183</v>
      </c>
      <c r="B1399" s="213" t="s">
        <v>90</v>
      </c>
      <c r="C1399" s="209" t="s">
        <v>160</v>
      </c>
      <c r="D1399" s="202">
        <v>2700</v>
      </c>
      <c r="E1399" s="202">
        <v>0</v>
      </c>
      <c r="F1399" s="202">
        <v>66150</v>
      </c>
      <c r="G1399" s="202">
        <f t="shared" si="63"/>
        <v>24500</v>
      </c>
      <c r="H1399" s="210" t="str">
        <f t="shared" si="64"/>
        <v>10/11BATATA (1ª SAFRA)UNIÃO DA VITÓRIA (f)</v>
      </c>
      <c r="I1399" s="210" t="str">
        <f t="shared" si="65"/>
        <v>10/11BATATA (1ª SAFRA)</v>
      </c>
      <c r="J1399" s="211" t="b">
        <f>FALSE</f>
        <v>0</v>
      </c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</row>
    <row r="1400" spans="1:64" ht="14.65" hidden="1" customHeight="1">
      <c r="A1400" s="215" t="s">
        <v>183</v>
      </c>
      <c r="B1400" s="213" t="s">
        <v>91</v>
      </c>
      <c r="C1400" s="209" t="s">
        <v>128</v>
      </c>
      <c r="D1400" s="202">
        <v>500</v>
      </c>
      <c r="E1400" s="202">
        <v>0</v>
      </c>
      <c r="F1400" s="202">
        <v>9000</v>
      </c>
      <c r="G1400" s="202">
        <f t="shared" si="63"/>
        <v>18000</v>
      </c>
      <c r="H1400" s="210" t="str">
        <f t="shared" si="64"/>
        <v>10/11BATATA (2ª SAFRA)CAMPO MOURÃO (a)</v>
      </c>
      <c r="I1400" s="210" t="str">
        <f t="shared" si="65"/>
        <v>10/11BATATA (2ª SAFRA)</v>
      </c>
      <c r="J1400" s="211" t="b">
        <f>FALSE</f>
        <v>0</v>
      </c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</row>
    <row r="1401" spans="1:64" ht="14.65" hidden="1" customHeight="1">
      <c r="A1401" s="215" t="s">
        <v>183</v>
      </c>
      <c r="B1401" s="213" t="s">
        <v>91</v>
      </c>
      <c r="C1401" s="209" t="s">
        <v>132</v>
      </c>
      <c r="D1401" s="202">
        <v>580</v>
      </c>
      <c r="E1401" s="202">
        <v>0</v>
      </c>
      <c r="F1401" s="202">
        <v>17197</v>
      </c>
      <c r="G1401" s="202">
        <f t="shared" si="63"/>
        <v>29650</v>
      </c>
      <c r="H1401" s="210" t="str">
        <f t="shared" si="64"/>
        <v>10/11BATATA (2ª SAFRA)CORNÉLIO PROCÓPIO (c)</v>
      </c>
      <c r="I1401" s="210" t="str">
        <f t="shared" si="65"/>
        <v>10/11BATATA (2ª SAFRA)</v>
      </c>
      <c r="J1401" s="211" t="b">
        <f>FALSE</f>
        <v>0</v>
      </c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</row>
    <row r="1402" spans="1:64" ht="14.65" hidden="1" customHeight="1">
      <c r="A1402" s="215" t="s">
        <v>183</v>
      </c>
      <c r="B1402" s="213" t="s">
        <v>91</v>
      </c>
      <c r="C1402" s="209" t="s">
        <v>134</v>
      </c>
      <c r="D1402" s="202">
        <v>3750</v>
      </c>
      <c r="E1402" s="202">
        <v>0</v>
      </c>
      <c r="F1402" s="202">
        <v>75979</v>
      </c>
      <c r="G1402" s="202">
        <f t="shared" si="63"/>
        <v>20261.066666666669</v>
      </c>
      <c r="H1402" s="210" t="str">
        <f t="shared" si="64"/>
        <v>10/11BATATA (2ª SAFRA)CURITIBA (f)</v>
      </c>
      <c r="I1402" s="210" t="str">
        <f t="shared" si="65"/>
        <v>10/11BATATA (2ª SAFRA)</v>
      </c>
      <c r="J1402" s="211" t="b">
        <f>FALSE</f>
        <v>0</v>
      </c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</row>
    <row r="1403" spans="1:64" ht="14.65" hidden="1" customHeight="1">
      <c r="A1403" s="215" t="s">
        <v>183</v>
      </c>
      <c r="B1403" s="213" t="s">
        <v>91</v>
      </c>
      <c r="C1403" s="209" t="s">
        <v>138</v>
      </c>
      <c r="D1403" s="202">
        <v>2405</v>
      </c>
      <c r="E1403" s="202">
        <v>0</v>
      </c>
      <c r="F1403" s="202">
        <v>72440</v>
      </c>
      <c r="G1403" s="202">
        <f t="shared" si="63"/>
        <v>30120.582120582119</v>
      </c>
      <c r="H1403" s="210" t="str">
        <f t="shared" si="64"/>
        <v>10/11BATATA (2ª SAFRA)GUARAPUAVA (f)</v>
      </c>
      <c r="I1403" s="210" t="str">
        <f t="shared" si="65"/>
        <v>10/11BATATA (2ª SAFRA)</v>
      </c>
      <c r="J1403" s="211" t="b">
        <f>FALSE</f>
        <v>0</v>
      </c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</row>
    <row r="1404" spans="1:64" ht="14.65" hidden="1" customHeight="1">
      <c r="A1404" s="215" t="s">
        <v>183</v>
      </c>
      <c r="B1404" s="213" t="s">
        <v>91</v>
      </c>
      <c r="C1404" s="209" t="s">
        <v>140</v>
      </c>
      <c r="D1404" s="202">
        <v>900</v>
      </c>
      <c r="E1404" s="202">
        <v>0</v>
      </c>
      <c r="F1404" s="202">
        <v>24903</v>
      </c>
      <c r="G1404" s="202">
        <f t="shared" si="63"/>
        <v>27670</v>
      </c>
      <c r="H1404" s="210" t="str">
        <f t="shared" si="64"/>
        <v>10/11BATATA (2ª SAFRA)IRATI (f)</v>
      </c>
      <c r="I1404" s="210" t="str">
        <f t="shared" si="65"/>
        <v>10/11BATATA (2ª SAFRA)</v>
      </c>
      <c r="J1404" s="211" t="b">
        <f>FALSE</f>
        <v>0</v>
      </c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</row>
    <row r="1405" spans="1:64" ht="14.65" hidden="1" customHeight="1">
      <c r="A1405" s="215" t="s">
        <v>183</v>
      </c>
      <c r="B1405" s="213" t="s">
        <v>91</v>
      </c>
      <c r="C1405" s="209" t="s">
        <v>142</v>
      </c>
      <c r="D1405" s="202">
        <v>40</v>
      </c>
      <c r="E1405" s="202">
        <v>0</v>
      </c>
      <c r="F1405" s="202">
        <v>720</v>
      </c>
      <c r="G1405" s="202">
        <f t="shared" si="63"/>
        <v>18000</v>
      </c>
      <c r="H1405" s="210" t="str">
        <f t="shared" si="64"/>
        <v>10/11BATATA (2ª SAFRA)IVAIPORÃ (c)</v>
      </c>
      <c r="I1405" s="210" t="str">
        <f t="shared" si="65"/>
        <v>10/11BATATA (2ª SAFRA)</v>
      </c>
      <c r="J1405" s="211" t="b">
        <f>FALSE</f>
        <v>0</v>
      </c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</row>
    <row r="1406" spans="1:64" ht="14.65" hidden="1" customHeight="1">
      <c r="A1406" s="215" t="s">
        <v>183</v>
      </c>
      <c r="B1406" s="213" t="s">
        <v>91</v>
      </c>
      <c r="C1406" s="209" t="s">
        <v>144</v>
      </c>
      <c r="D1406" s="202">
        <v>50</v>
      </c>
      <c r="E1406" s="202">
        <v>0</v>
      </c>
      <c r="F1406" s="202">
        <v>900</v>
      </c>
      <c r="G1406" s="202">
        <f t="shared" si="63"/>
        <v>18000</v>
      </c>
      <c r="H1406" s="210" t="str">
        <f t="shared" si="64"/>
        <v>10/11BATATA (2ª SAFRA)JACAREZINHO (c)</v>
      </c>
      <c r="I1406" s="210" t="str">
        <f t="shared" si="65"/>
        <v>10/11BATATA (2ª SAFRA)</v>
      </c>
      <c r="J1406" s="211" t="b">
        <f>FALSE</f>
        <v>0</v>
      </c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</row>
    <row r="1407" spans="1:64" ht="14.65" hidden="1" customHeight="1">
      <c r="A1407" s="215" t="s">
        <v>183</v>
      </c>
      <c r="B1407" s="213" t="s">
        <v>91</v>
      </c>
      <c r="C1407" s="209" t="s">
        <v>148</v>
      </c>
      <c r="D1407" s="202">
        <v>246</v>
      </c>
      <c r="E1407" s="202">
        <v>0</v>
      </c>
      <c r="F1407" s="202">
        <v>7380</v>
      </c>
      <c r="G1407" s="202">
        <f t="shared" si="63"/>
        <v>30000</v>
      </c>
      <c r="H1407" s="210" t="str">
        <f t="shared" si="64"/>
        <v>10/11BATATA (2ª SAFRA)LONDRINA (c)</v>
      </c>
      <c r="I1407" s="210" t="str">
        <f t="shared" si="65"/>
        <v>10/11BATATA (2ª SAFRA)</v>
      </c>
      <c r="J1407" s="211" t="b">
        <f>FALSE</f>
        <v>0</v>
      </c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</row>
    <row r="1408" spans="1:64" ht="14.65" hidden="1" customHeight="1">
      <c r="A1408" s="215" t="s">
        <v>183</v>
      </c>
      <c r="B1408" s="213" t="s">
        <v>91</v>
      </c>
      <c r="C1408" s="209" t="s">
        <v>155</v>
      </c>
      <c r="D1408" s="202">
        <v>430</v>
      </c>
      <c r="E1408" s="202">
        <v>0</v>
      </c>
      <c r="F1408" s="202">
        <v>12900</v>
      </c>
      <c r="G1408" s="202">
        <f t="shared" si="63"/>
        <v>30000</v>
      </c>
      <c r="H1408" s="210" t="str">
        <f t="shared" si="64"/>
        <v>10/11BATATA (2ª SAFRA)PATO BRANCO (e)</v>
      </c>
      <c r="I1408" s="210" t="str">
        <f t="shared" si="65"/>
        <v>10/11BATATA (2ª SAFRA)</v>
      </c>
      <c r="J1408" s="211" t="b">
        <f>FALSE</f>
        <v>0</v>
      </c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</row>
    <row r="1409" spans="1:64" ht="14.65" hidden="1" customHeight="1">
      <c r="A1409" s="215" t="s">
        <v>183</v>
      </c>
      <c r="B1409" s="213" t="s">
        <v>91</v>
      </c>
      <c r="C1409" s="209" t="s">
        <v>157</v>
      </c>
      <c r="D1409" s="202">
        <v>1970</v>
      </c>
      <c r="E1409" s="202">
        <v>0</v>
      </c>
      <c r="F1409" s="202">
        <v>56299</v>
      </c>
      <c r="G1409" s="202">
        <f t="shared" si="63"/>
        <v>28578.172588832487</v>
      </c>
      <c r="H1409" s="210" t="str">
        <f t="shared" si="64"/>
        <v>10/11BATATA (2ª SAFRA)PONTA GROSSA (f)</v>
      </c>
      <c r="I1409" s="210" t="str">
        <f t="shared" si="65"/>
        <v>10/11BATATA (2ª SAFRA)</v>
      </c>
      <c r="J1409" s="211" t="b">
        <f>FALSE</f>
        <v>0</v>
      </c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</row>
    <row r="1410" spans="1:64" ht="14.65" hidden="1" customHeight="1">
      <c r="A1410" s="215" t="s">
        <v>183</v>
      </c>
      <c r="B1410" s="213" t="s">
        <v>91</v>
      </c>
      <c r="C1410" s="209" t="s">
        <v>160</v>
      </c>
      <c r="D1410" s="202">
        <v>1700</v>
      </c>
      <c r="E1410" s="202">
        <v>0</v>
      </c>
      <c r="F1410" s="202">
        <v>25500</v>
      </c>
      <c r="G1410" s="202">
        <f t="shared" ref="G1410:G1473" si="66">F1410/(D1410-E1410)*1000</f>
        <v>15000</v>
      </c>
      <c r="H1410" s="210" t="str">
        <f t="shared" ref="H1410:H1473" si="67">A1410&amp;B1410&amp;C1410</f>
        <v>10/11BATATA (2ª SAFRA)UNIÃO DA VITÓRIA (f)</v>
      </c>
      <c r="I1410" s="210" t="str">
        <f t="shared" ref="I1410:I1473" si="68">A1410&amp;B1410</f>
        <v>10/11BATATA (2ª SAFRA)</v>
      </c>
      <c r="J1410" s="211" t="b">
        <f>FALSE</f>
        <v>0</v>
      </c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</row>
    <row r="1411" spans="1:64" ht="14.65" hidden="1" customHeight="1">
      <c r="A1411" s="215" t="s">
        <v>183</v>
      </c>
      <c r="B1411" s="209" t="s">
        <v>92</v>
      </c>
      <c r="C1411" s="209" t="s">
        <v>126</v>
      </c>
      <c r="D1411" s="202">
        <v>9104</v>
      </c>
      <c r="E1411" s="202">
        <v>0</v>
      </c>
      <c r="F1411" s="202">
        <v>13128</v>
      </c>
      <c r="G1411" s="202">
        <f t="shared" si="66"/>
        <v>1442.0035149384887</v>
      </c>
      <c r="H1411" s="210" t="str">
        <f t="shared" si="67"/>
        <v>10/11CAFÉAPUCARANA (c)</v>
      </c>
      <c r="I1411" s="210" t="str">
        <f t="shared" si="68"/>
        <v>10/11CAFÉ</v>
      </c>
      <c r="J1411" s="211" t="b">
        <f>FALSE</f>
        <v>0</v>
      </c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</row>
    <row r="1412" spans="1:64" ht="14.65" hidden="1" customHeight="1">
      <c r="A1412" s="215" t="s">
        <v>183</v>
      </c>
      <c r="B1412" s="209" t="s">
        <v>92</v>
      </c>
      <c r="C1412" s="209" t="s">
        <v>128</v>
      </c>
      <c r="D1412" s="202">
        <v>3655</v>
      </c>
      <c r="E1412" s="202">
        <v>0</v>
      </c>
      <c r="F1412" s="202">
        <v>4752</v>
      </c>
      <c r="G1412" s="202">
        <f t="shared" si="66"/>
        <v>1300.1367989056087</v>
      </c>
      <c r="H1412" s="210" t="str">
        <f t="shared" si="67"/>
        <v>10/11CAFÉCAMPO MOURÃO (a)</v>
      </c>
      <c r="I1412" s="210" t="str">
        <f t="shared" si="68"/>
        <v>10/11CAFÉ</v>
      </c>
      <c r="J1412" s="211" t="b">
        <f>FALSE</f>
        <v>0</v>
      </c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</row>
    <row r="1413" spans="1:64" ht="14.65" hidden="1" customHeight="1">
      <c r="A1413" s="215" t="s">
        <v>183</v>
      </c>
      <c r="B1413" s="209" t="s">
        <v>92</v>
      </c>
      <c r="C1413" s="209" t="s">
        <v>130</v>
      </c>
      <c r="D1413" s="202">
        <v>444</v>
      </c>
      <c r="E1413" s="202">
        <v>0</v>
      </c>
      <c r="F1413" s="202">
        <v>634</v>
      </c>
      <c r="G1413" s="202">
        <f t="shared" si="66"/>
        <v>1427.9279279279281</v>
      </c>
      <c r="H1413" s="210" t="str">
        <f t="shared" si="67"/>
        <v>10/11CAFÉCASCAVEL (d)</v>
      </c>
      <c r="I1413" s="210" t="str">
        <f t="shared" si="68"/>
        <v>10/11CAFÉ</v>
      </c>
      <c r="J1413" s="211" t="b">
        <f>FALSE</f>
        <v>0</v>
      </c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</row>
    <row r="1414" spans="1:64" ht="14.65" hidden="1" customHeight="1">
      <c r="A1414" s="215" t="s">
        <v>183</v>
      </c>
      <c r="B1414" s="209" t="s">
        <v>92</v>
      </c>
      <c r="C1414" s="209" t="s">
        <v>132</v>
      </c>
      <c r="D1414" s="202">
        <v>9172</v>
      </c>
      <c r="E1414" s="202">
        <v>0</v>
      </c>
      <c r="F1414" s="202">
        <v>12933</v>
      </c>
      <c r="G1414" s="202">
        <f t="shared" si="66"/>
        <v>1410.0523331879633</v>
      </c>
      <c r="H1414" s="210" t="str">
        <f t="shared" si="67"/>
        <v>10/11CAFÉCORNÉLIO PROCÓPIO (c)</v>
      </c>
      <c r="I1414" s="210" t="str">
        <f t="shared" si="68"/>
        <v>10/11CAFÉ</v>
      </c>
      <c r="J1414" s="211" t="b">
        <f>FALSE</f>
        <v>0</v>
      </c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</row>
    <row r="1415" spans="1:64" ht="14.65" hidden="1" customHeight="1">
      <c r="A1415" s="215" t="s">
        <v>183</v>
      </c>
      <c r="B1415" s="209" t="s">
        <v>92</v>
      </c>
      <c r="C1415" s="209" t="s">
        <v>142</v>
      </c>
      <c r="D1415" s="202">
        <v>6679</v>
      </c>
      <c r="E1415" s="202">
        <v>0</v>
      </c>
      <c r="F1415" s="202">
        <v>7948</v>
      </c>
      <c r="G1415" s="202">
        <f t="shared" si="66"/>
        <v>1189.9985027698756</v>
      </c>
      <c r="H1415" s="210" t="str">
        <f t="shared" si="67"/>
        <v>10/11CAFÉIVAIPORÃ (c)</v>
      </c>
      <c r="I1415" s="210" t="str">
        <f t="shared" si="68"/>
        <v>10/11CAFÉ</v>
      </c>
      <c r="J1415" s="211" t="b">
        <f>FALSE</f>
        <v>0</v>
      </c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</row>
    <row r="1416" spans="1:64" ht="14.65" hidden="1" customHeight="1">
      <c r="A1416" s="215" t="s">
        <v>183</v>
      </c>
      <c r="B1416" s="209" t="s">
        <v>92</v>
      </c>
      <c r="C1416" s="209" t="s">
        <v>144</v>
      </c>
      <c r="D1416" s="202">
        <v>20536</v>
      </c>
      <c r="E1416" s="202">
        <v>0</v>
      </c>
      <c r="F1416" s="202">
        <v>36724</v>
      </c>
      <c r="G1416" s="202">
        <f t="shared" si="66"/>
        <v>1788.27425009739</v>
      </c>
      <c r="H1416" s="210" t="str">
        <f t="shared" si="67"/>
        <v>10/11CAFÉJACAREZINHO (c)</v>
      </c>
      <c r="I1416" s="210" t="str">
        <f t="shared" si="68"/>
        <v>10/11CAFÉ</v>
      </c>
      <c r="J1416" s="211" t="b">
        <f>FALSE</f>
        <v>0</v>
      </c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</row>
    <row r="1417" spans="1:64" ht="14.65" hidden="1" customHeight="1">
      <c r="A1417" s="215" t="s">
        <v>183</v>
      </c>
      <c r="B1417" s="209" t="s">
        <v>92</v>
      </c>
      <c r="C1417" s="209" t="s">
        <v>148</v>
      </c>
      <c r="D1417" s="202">
        <v>10575</v>
      </c>
      <c r="E1417" s="202">
        <v>0</v>
      </c>
      <c r="F1417" s="202">
        <v>14617.26</v>
      </c>
      <c r="G1417" s="202">
        <f t="shared" si="66"/>
        <v>1382.2468085106384</v>
      </c>
      <c r="H1417" s="210" t="str">
        <f t="shared" si="67"/>
        <v>10/11CAFÉLONDRINA (c)</v>
      </c>
      <c r="I1417" s="210" t="str">
        <f t="shared" si="68"/>
        <v>10/11CAFÉ</v>
      </c>
      <c r="J1417" s="211" t="b">
        <f>FALSE</f>
        <v>0</v>
      </c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</row>
    <row r="1418" spans="1:64" ht="14.65" hidden="1" customHeight="1">
      <c r="A1418" s="215" t="s">
        <v>183</v>
      </c>
      <c r="B1418" s="209" t="s">
        <v>92</v>
      </c>
      <c r="C1418" s="209" t="s">
        <v>150</v>
      </c>
      <c r="D1418" s="202">
        <v>4013</v>
      </c>
      <c r="E1418" s="202">
        <v>0</v>
      </c>
      <c r="F1418" s="202">
        <v>5393</v>
      </c>
      <c r="G1418" s="202">
        <f t="shared" si="66"/>
        <v>1343.8823822576626</v>
      </c>
      <c r="H1418" s="210" t="str">
        <f t="shared" si="67"/>
        <v>10/11CAFÉMARINGÁ (c)</v>
      </c>
      <c r="I1418" s="210" t="str">
        <f t="shared" si="68"/>
        <v>10/11CAFÉ</v>
      </c>
      <c r="J1418" s="211" t="b">
        <f>FALSE</f>
        <v>0</v>
      </c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</row>
    <row r="1419" spans="1:64" ht="14.65" hidden="1" customHeight="1">
      <c r="A1419" s="215" t="s">
        <v>183</v>
      </c>
      <c r="B1419" s="209" t="s">
        <v>92</v>
      </c>
      <c r="C1419" s="209" t="s">
        <v>154</v>
      </c>
      <c r="D1419" s="202">
        <v>2065</v>
      </c>
      <c r="E1419" s="202">
        <v>0</v>
      </c>
      <c r="F1419" s="202">
        <v>1681</v>
      </c>
      <c r="G1419" s="202">
        <f t="shared" si="66"/>
        <v>814.04358353510895</v>
      </c>
      <c r="H1419" s="210" t="str">
        <f t="shared" si="67"/>
        <v>10/11CAFÉPARANAVAÍ (b)</v>
      </c>
      <c r="I1419" s="210" t="str">
        <f t="shared" si="68"/>
        <v>10/11CAFÉ</v>
      </c>
      <c r="J1419" s="211" t="b">
        <f>FALSE</f>
        <v>0</v>
      </c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</row>
    <row r="1420" spans="1:64" ht="14.65" hidden="1" customHeight="1">
      <c r="A1420" s="215" t="s">
        <v>183</v>
      </c>
      <c r="B1420" s="209" t="s">
        <v>92</v>
      </c>
      <c r="C1420" s="209" t="s">
        <v>157</v>
      </c>
      <c r="D1420" s="202">
        <v>195</v>
      </c>
      <c r="E1420" s="202">
        <v>0</v>
      </c>
      <c r="F1420" s="202">
        <v>98</v>
      </c>
      <c r="G1420" s="202">
        <f t="shared" si="66"/>
        <v>502.56410256410254</v>
      </c>
      <c r="H1420" s="210" t="str">
        <f t="shared" si="67"/>
        <v>10/11CAFÉPONTA GROSSA (f)</v>
      </c>
      <c r="I1420" s="210" t="str">
        <f t="shared" si="68"/>
        <v>10/11CAFÉ</v>
      </c>
      <c r="J1420" s="211" t="b">
        <f>FALSE</f>
        <v>0</v>
      </c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</row>
    <row r="1421" spans="1:64" ht="14.65" hidden="1" customHeight="1">
      <c r="A1421" s="215" t="s">
        <v>183</v>
      </c>
      <c r="B1421" s="209" t="s">
        <v>92</v>
      </c>
      <c r="C1421" s="209" t="s">
        <v>158</v>
      </c>
      <c r="D1421" s="202">
        <v>3852</v>
      </c>
      <c r="E1421" s="202">
        <v>0</v>
      </c>
      <c r="F1421" s="202">
        <v>7953</v>
      </c>
      <c r="G1421" s="202">
        <f t="shared" si="66"/>
        <v>2064.6417445482866</v>
      </c>
      <c r="H1421" s="210" t="str">
        <f t="shared" si="67"/>
        <v>10/11CAFÉTOLEDO (d)</v>
      </c>
      <c r="I1421" s="210" t="str">
        <f t="shared" si="68"/>
        <v>10/11CAFÉ</v>
      </c>
      <c r="J1421" s="211" t="b">
        <f>FALSE</f>
        <v>0</v>
      </c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</row>
    <row r="1422" spans="1:64" ht="14.65" hidden="1" customHeight="1">
      <c r="A1422" s="215" t="s">
        <v>183</v>
      </c>
      <c r="B1422" s="209" t="s">
        <v>92</v>
      </c>
      <c r="C1422" s="209" t="s">
        <v>159</v>
      </c>
      <c r="D1422" s="202">
        <v>4564</v>
      </c>
      <c r="E1422" s="202">
        <v>0</v>
      </c>
      <c r="F1422" s="202">
        <v>4867</v>
      </c>
      <c r="G1422" s="202">
        <f t="shared" si="66"/>
        <v>1066.3891323400526</v>
      </c>
      <c r="H1422" s="210" t="str">
        <f t="shared" si="67"/>
        <v>10/11CAFÉUMUARAMA (b)</v>
      </c>
      <c r="I1422" s="210" t="str">
        <f t="shared" si="68"/>
        <v>10/11CAFÉ</v>
      </c>
      <c r="J1422" s="211" t="b">
        <f>FALSE</f>
        <v>0</v>
      </c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</row>
    <row r="1423" spans="1:64" ht="14.65" hidden="1" customHeight="1">
      <c r="A1423" s="215" t="s">
        <v>183</v>
      </c>
      <c r="B1423" s="209" t="s">
        <v>93</v>
      </c>
      <c r="C1423" s="209" t="s">
        <v>126</v>
      </c>
      <c r="D1423" s="202">
        <v>18000</v>
      </c>
      <c r="E1423" s="202">
        <v>0</v>
      </c>
      <c r="F1423" s="202">
        <v>1440000</v>
      </c>
      <c r="G1423" s="202">
        <f t="shared" si="66"/>
        <v>80000</v>
      </c>
      <c r="H1423" s="210" t="str">
        <f t="shared" si="67"/>
        <v>10/11CANA-DE-AÇÚCARAPUCARANA (c)</v>
      </c>
      <c r="I1423" s="210" t="str">
        <f t="shared" si="68"/>
        <v>10/11CANA-DE-AÇÚCAR</v>
      </c>
      <c r="J1423" s="211" t="b">
        <f>FALSE</f>
        <v>0</v>
      </c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</row>
    <row r="1424" spans="1:64" ht="14.65" hidden="1" customHeight="1">
      <c r="A1424" s="215" t="s">
        <v>183</v>
      </c>
      <c r="B1424" s="209" t="s">
        <v>93</v>
      </c>
      <c r="C1424" s="209" t="s">
        <v>128</v>
      </c>
      <c r="D1424" s="202">
        <v>23000</v>
      </c>
      <c r="E1424" s="202">
        <v>0</v>
      </c>
      <c r="F1424" s="202">
        <v>1622075</v>
      </c>
      <c r="G1424" s="202">
        <f t="shared" si="66"/>
        <v>70525</v>
      </c>
      <c r="H1424" s="210" t="str">
        <f t="shared" si="67"/>
        <v>10/11CANA-DE-AÇÚCARCAMPO MOURÃO (a)</v>
      </c>
      <c r="I1424" s="210" t="str">
        <f t="shared" si="68"/>
        <v>10/11CANA-DE-AÇÚCAR</v>
      </c>
      <c r="J1424" s="211" t="b">
        <f>FALSE</f>
        <v>0</v>
      </c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</row>
    <row r="1425" spans="1:64" ht="14.65" hidden="1" customHeight="1">
      <c r="A1425" s="215" t="s">
        <v>183</v>
      </c>
      <c r="B1425" s="209" t="s">
        <v>93</v>
      </c>
      <c r="C1425" s="209" t="s">
        <v>130</v>
      </c>
      <c r="D1425" s="202">
        <v>920</v>
      </c>
      <c r="E1425" s="202">
        <v>0</v>
      </c>
      <c r="F1425" s="202">
        <v>53799</v>
      </c>
      <c r="G1425" s="202">
        <f t="shared" si="66"/>
        <v>58477.17391304348</v>
      </c>
      <c r="H1425" s="210" t="str">
        <f t="shared" si="67"/>
        <v>10/11CANA-DE-AÇÚCARCASCAVEL (d)</v>
      </c>
      <c r="I1425" s="210" t="str">
        <f t="shared" si="68"/>
        <v>10/11CANA-DE-AÇÚCAR</v>
      </c>
      <c r="J1425" s="211" t="b">
        <f>FALSE</f>
        <v>0</v>
      </c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</row>
    <row r="1426" spans="1:64" ht="14.65" hidden="1" customHeight="1">
      <c r="A1426" s="215" t="s">
        <v>183</v>
      </c>
      <c r="B1426" s="209" t="s">
        <v>93</v>
      </c>
      <c r="C1426" s="209" t="s">
        <v>132</v>
      </c>
      <c r="D1426" s="202">
        <v>39000</v>
      </c>
      <c r="E1426" s="202">
        <v>0</v>
      </c>
      <c r="F1426" s="202">
        <v>3511950</v>
      </c>
      <c r="G1426" s="202">
        <f t="shared" si="66"/>
        <v>90050</v>
      </c>
      <c r="H1426" s="210" t="str">
        <f t="shared" si="67"/>
        <v>10/11CANA-DE-AÇÚCARCORNÉLIO PROCÓPIO (c)</v>
      </c>
      <c r="I1426" s="210" t="str">
        <f t="shared" si="68"/>
        <v>10/11CANA-DE-AÇÚCAR</v>
      </c>
      <c r="J1426" s="211" t="b">
        <f>FALSE</f>
        <v>0</v>
      </c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</row>
    <row r="1427" spans="1:64" ht="14.65" hidden="1" customHeight="1">
      <c r="A1427" s="215" t="s">
        <v>183</v>
      </c>
      <c r="B1427" s="209" t="s">
        <v>93</v>
      </c>
      <c r="C1427" s="209" t="s">
        <v>134</v>
      </c>
      <c r="D1427" s="202">
        <v>530</v>
      </c>
      <c r="E1427" s="202">
        <v>0</v>
      </c>
      <c r="F1427" s="202">
        <v>22138</v>
      </c>
      <c r="G1427" s="202">
        <f t="shared" si="66"/>
        <v>41769.811320754721</v>
      </c>
      <c r="H1427" s="210" t="str">
        <f t="shared" si="67"/>
        <v>10/11CANA-DE-AÇÚCARCURITIBA (f)</v>
      </c>
      <c r="I1427" s="210" t="str">
        <f t="shared" si="68"/>
        <v>10/11CANA-DE-AÇÚCAR</v>
      </c>
      <c r="J1427" s="211" t="b">
        <f>FALSE</f>
        <v>0</v>
      </c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</row>
    <row r="1428" spans="1:64" ht="14.65" hidden="1" customHeight="1">
      <c r="A1428" s="215" t="s">
        <v>183</v>
      </c>
      <c r="B1428" s="209" t="s">
        <v>93</v>
      </c>
      <c r="C1428" s="209" t="s">
        <v>136</v>
      </c>
      <c r="D1428" s="202">
        <v>1050</v>
      </c>
      <c r="E1428" s="202">
        <v>210</v>
      </c>
      <c r="F1428" s="202">
        <v>48520</v>
      </c>
      <c r="G1428" s="202">
        <f t="shared" si="66"/>
        <v>57761.904761904756</v>
      </c>
      <c r="H1428" s="210" t="str">
        <f t="shared" si="67"/>
        <v>10/11CANA-DE-AÇÚCARFRANCISCO BELTRÃO (e)</v>
      </c>
      <c r="I1428" s="210" t="str">
        <f t="shared" si="68"/>
        <v>10/11CANA-DE-AÇÚCAR</v>
      </c>
      <c r="J1428" s="211" t="b">
        <f>FALSE</f>
        <v>0</v>
      </c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</row>
    <row r="1429" spans="1:64" ht="14.65" hidden="1" customHeight="1">
      <c r="A1429" s="215" t="s">
        <v>183</v>
      </c>
      <c r="B1429" s="209" t="s">
        <v>93</v>
      </c>
      <c r="C1429" s="209" t="s">
        <v>138</v>
      </c>
      <c r="D1429" s="202">
        <v>55</v>
      </c>
      <c r="E1429" s="202">
        <v>0</v>
      </c>
      <c r="F1429" s="202">
        <v>2915</v>
      </c>
      <c r="G1429" s="202">
        <f t="shared" si="66"/>
        <v>53000</v>
      </c>
      <c r="H1429" s="210" t="str">
        <f t="shared" si="67"/>
        <v>10/11CANA-DE-AÇÚCARGUARAPUAVA (f)</v>
      </c>
      <c r="I1429" s="210" t="str">
        <f t="shared" si="68"/>
        <v>10/11CANA-DE-AÇÚCAR</v>
      </c>
      <c r="J1429" s="211" t="b">
        <f>FALSE</f>
        <v>0</v>
      </c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</row>
    <row r="1430" spans="1:64" ht="14.65" hidden="1" customHeight="1">
      <c r="A1430" s="215" t="s">
        <v>183</v>
      </c>
      <c r="B1430" s="209" t="s">
        <v>93</v>
      </c>
      <c r="C1430" s="209" t="s">
        <v>140</v>
      </c>
      <c r="D1430" s="202">
        <v>0</v>
      </c>
      <c r="E1430" s="202">
        <v>0</v>
      </c>
      <c r="F1430" s="202">
        <v>0</v>
      </c>
      <c r="G1430" s="202" t="e">
        <f t="shared" si="66"/>
        <v>#DIV/0!</v>
      </c>
      <c r="H1430" s="210" t="str">
        <f t="shared" si="67"/>
        <v>10/11CANA-DE-AÇÚCARIRATI (f)</v>
      </c>
      <c r="I1430" s="210" t="str">
        <f t="shared" si="68"/>
        <v>10/11CANA-DE-AÇÚCAR</v>
      </c>
      <c r="J1430" s="211" t="b">
        <f>FALSE</f>
        <v>0</v>
      </c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</row>
    <row r="1431" spans="1:64" ht="14.65" hidden="1" customHeight="1">
      <c r="A1431" s="215" t="s">
        <v>183</v>
      </c>
      <c r="B1431" s="209" t="s">
        <v>93</v>
      </c>
      <c r="C1431" s="209" t="s">
        <v>142</v>
      </c>
      <c r="D1431" s="202">
        <v>13135</v>
      </c>
      <c r="E1431" s="202">
        <v>0</v>
      </c>
      <c r="F1431" s="202">
        <v>968851</v>
      </c>
      <c r="G1431" s="202">
        <f t="shared" si="66"/>
        <v>73761.02017510467</v>
      </c>
      <c r="H1431" s="210" t="str">
        <f t="shared" si="67"/>
        <v>10/11CANA-DE-AÇÚCARIVAIPORÃ (c)</v>
      </c>
      <c r="I1431" s="210" t="str">
        <f t="shared" si="68"/>
        <v>10/11CANA-DE-AÇÚCAR</v>
      </c>
      <c r="J1431" s="211" t="b">
        <f>FALSE</f>
        <v>0</v>
      </c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</row>
    <row r="1432" spans="1:64" ht="14.65" hidden="1" customHeight="1">
      <c r="A1432" s="215" t="s">
        <v>183</v>
      </c>
      <c r="B1432" s="209" t="s">
        <v>93</v>
      </c>
      <c r="C1432" s="209" t="s">
        <v>144</v>
      </c>
      <c r="D1432" s="202">
        <v>63902</v>
      </c>
      <c r="E1432" s="202">
        <v>0</v>
      </c>
      <c r="F1432" s="202">
        <v>5222730</v>
      </c>
      <c r="G1432" s="202">
        <f t="shared" si="66"/>
        <v>81730.305780726732</v>
      </c>
      <c r="H1432" s="210" t="str">
        <f t="shared" si="67"/>
        <v>10/11CANA-DE-AÇÚCARJACAREZINHO (c)</v>
      </c>
      <c r="I1432" s="210" t="str">
        <f t="shared" si="68"/>
        <v>10/11CANA-DE-AÇÚCAR</v>
      </c>
      <c r="J1432" s="211" t="b">
        <f>FALSE</f>
        <v>0</v>
      </c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</row>
    <row r="1433" spans="1:64" ht="14.65" hidden="1" customHeight="1">
      <c r="A1433" s="215" t="s">
        <v>183</v>
      </c>
      <c r="B1433" s="209" t="s">
        <v>93</v>
      </c>
      <c r="C1433" s="209" t="s">
        <v>146</v>
      </c>
      <c r="D1433" s="202">
        <v>225</v>
      </c>
      <c r="E1433" s="202">
        <v>0</v>
      </c>
      <c r="F1433" s="202">
        <v>9900</v>
      </c>
      <c r="G1433" s="202">
        <f t="shared" si="66"/>
        <v>44000</v>
      </c>
      <c r="H1433" s="210" t="str">
        <f t="shared" si="67"/>
        <v>10/11CANA-DE-AÇÚCARLARANJEIRAS DO SUL (f)</v>
      </c>
      <c r="I1433" s="210" t="str">
        <f t="shared" si="68"/>
        <v>10/11CANA-DE-AÇÚCAR</v>
      </c>
      <c r="J1433" s="211" t="b">
        <f>FALSE</f>
        <v>0</v>
      </c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</row>
    <row r="1434" spans="1:64" ht="14.65" hidden="1" customHeight="1">
      <c r="A1434" s="215" t="s">
        <v>183</v>
      </c>
      <c r="B1434" s="209" t="s">
        <v>93</v>
      </c>
      <c r="C1434" s="209" t="s">
        <v>148</v>
      </c>
      <c r="D1434" s="202">
        <v>56450</v>
      </c>
      <c r="E1434" s="202">
        <v>0</v>
      </c>
      <c r="F1434" s="202">
        <v>3441184</v>
      </c>
      <c r="G1434" s="202">
        <f t="shared" si="66"/>
        <v>60959.858281665191</v>
      </c>
      <c r="H1434" s="210" t="str">
        <f t="shared" si="67"/>
        <v>10/11CANA-DE-AÇÚCARLONDRINA (c)</v>
      </c>
      <c r="I1434" s="210" t="str">
        <f t="shared" si="68"/>
        <v>10/11CANA-DE-AÇÚCAR</v>
      </c>
      <c r="J1434" s="211" t="b">
        <f>FALSE</f>
        <v>0</v>
      </c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</row>
    <row r="1435" spans="1:64" ht="14.65" hidden="1" customHeight="1">
      <c r="A1435" s="215" t="s">
        <v>183</v>
      </c>
      <c r="B1435" s="209" t="s">
        <v>93</v>
      </c>
      <c r="C1435" s="209" t="s">
        <v>150</v>
      </c>
      <c r="D1435" s="202">
        <v>104000</v>
      </c>
      <c r="E1435" s="202">
        <v>0</v>
      </c>
      <c r="F1435" s="202">
        <v>8320000</v>
      </c>
      <c r="G1435" s="202">
        <f t="shared" si="66"/>
        <v>80000</v>
      </c>
      <c r="H1435" s="210" t="str">
        <f t="shared" si="67"/>
        <v>10/11CANA-DE-AÇÚCARMARINGÁ (c)</v>
      </c>
      <c r="I1435" s="210" t="str">
        <f t="shared" si="68"/>
        <v>10/11CANA-DE-AÇÚCAR</v>
      </c>
      <c r="J1435" s="211" t="b">
        <f>FALSE</f>
        <v>0</v>
      </c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</row>
    <row r="1436" spans="1:64" ht="14.65" hidden="1" customHeight="1">
      <c r="A1436" s="215" t="s">
        <v>183</v>
      </c>
      <c r="B1436" s="209" t="s">
        <v>93</v>
      </c>
      <c r="C1436" s="209" t="s">
        <v>152</v>
      </c>
      <c r="D1436" s="202">
        <v>390</v>
      </c>
      <c r="E1436" s="202">
        <v>40</v>
      </c>
      <c r="F1436" s="202">
        <v>17500</v>
      </c>
      <c r="G1436" s="202">
        <f t="shared" si="66"/>
        <v>50000</v>
      </c>
      <c r="H1436" s="210" t="str">
        <f t="shared" si="67"/>
        <v>10/11CANA-DE-AÇÚCARPARANAGUÁ (f)</v>
      </c>
      <c r="I1436" s="210" t="str">
        <f t="shared" si="68"/>
        <v>10/11CANA-DE-AÇÚCAR</v>
      </c>
      <c r="J1436" s="211" t="b">
        <f>FALSE</f>
        <v>0</v>
      </c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</row>
    <row r="1437" spans="1:64" ht="14.65" hidden="1" customHeight="1">
      <c r="A1437" s="215" t="s">
        <v>183</v>
      </c>
      <c r="B1437" s="209" t="s">
        <v>93</v>
      </c>
      <c r="C1437" s="209" t="s">
        <v>154</v>
      </c>
      <c r="D1437" s="202">
        <v>133821</v>
      </c>
      <c r="E1437" s="202">
        <v>0</v>
      </c>
      <c r="F1437" s="202">
        <v>10022630</v>
      </c>
      <c r="G1437" s="202">
        <f t="shared" si="66"/>
        <v>74895.793634780784</v>
      </c>
      <c r="H1437" s="210" t="str">
        <f t="shared" si="67"/>
        <v>10/11CANA-DE-AÇÚCARPARANAVAÍ (b)</v>
      </c>
      <c r="I1437" s="210" t="str">
        <f t="shared" si="68"/>
        <v>10/11CANA-DE-AÇÚCAR</v>
      </c>
      <c r="J1437" s="211" t="b">
        <f>FALSE</f>
        <v>0</v>
      </c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</row>
    <row r="1438" spans="1:64" ht="14.65" hidden="1" customHeight="1">
      <c r="A1438" s="215" t="s">
        <v>183</v>
      </c>
      <c r="B1438" s="209" t="s">
        <v>93</v>
      </c>
      <c r="C1438" s="209" t="s">
        <v>155</v>
      </c>
      <c r="D1438" s="202">
        <v>1690</v>
      </c>
      <c r="E1438" s="202">
        <v>0</v>
      </c>
      <c r="F1438" s="202">
        <v>67600</v>
      </c>
      <c r="G1438" s="202">
        <f t="shared" si="66"/>
        <v>40000</v>
      </c>
      <c r="H1438" s="210" t="str">
        <f t="shared" si="67"/>
        <v>10/11CANA-DE-AÇÚCARPATO BRANCO (e)</v>
      </c>
      <c r="I1438" s="210" t="str">
        <f t="shared" si="68"/>
        <v>10/11CANA-DE-AÇÚCAR</v>
      </c>
      <c r="J1438" s="211" t="b">
        <f>FALSE</f>
        <v>0</v>
      </c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</row>
    <row r="1439" spans="1:64" ht="14.65" hidden="1" customHeight="1">
      <c r="A1439" s="215" t="s">
        <v>183</v>
      </c>
      <c r="B1439" s="209" t="s">
        <v>93</v>
      </c>
      <c r="C1439" s="209" t="s">
        <v>157</v>
      </c>
      <c r="D1439" s="202">
        <v>323</v>
      </c>
      <c r="E1439" s="202">
        <v>0</v>
      </c>
      <c r="F1439" s="202">
        <v>26905</v>
      </c>
      <c r="G1439" s="202">
        <f t="shared" si="66"/>
        <v>83297.213622291019</v>
      </c>
      <c r="H1439" s="210" t="str">
        <f t="shared" si="67"/>
        <v>10/11CANA-DE-AÇÚCARPONTA GROSSA (f)</v>
      </c>
      <c r="I1439" s="210" t="str">
        <f t="shared" si="68"/>
        <v>10/11CANA-DE-AÇÚCAR</v>
      </c>
      <c r="J1439" s="211" t="b">
        <f>FALSE</f>
        <v>0</v>
      </c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</row>
    <row r="1440" spans="1:64" ht="14.65" hidden="1" customHeight="1">
      <c r="A1440" s="215" t="s">
        <v>183</v>
      </c>
      <c r="B1440" s="209" t="s">
        <v>93</v>
      </c>
      <c r="C1440" s="209" t="s">
        <v>158</v>
      </c>
      <c r="D1440" s="202">
        <v>1342</v>
      </c>
      <c r="E1440" s="202">
        <v>0</v>
      </c>
      <c r="F1440" s="202">
        <v>77920</v>
      </c>
      <c r="G1440" s="202">
        <f t="shared" si="66"/>
        <v>58062.593144560356</v>
      </c>
      <c r="H1440" s="210" t="str">
        <f t="shared" si="67"/>
        <v>10/11CANA-DE-AÇÚCARTOLEDO (d)</v>
      </c>
      <c r="I1440" s="210" t="str">
        <f t="shared" si="68"/>
        <v>10/11CANA-DE-AÇÚCAR</v>
      </c>
      <c r="J1440" s="211" t="b">
        <f>FALSE</f>
        <v>0</v>
      </c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</row>
    <row r="1441" spans="1:64" ht="14.65" hidden="1" customHeight="1">
      <c r="A1441" s="215" t="s">
        <v>183</v>
      </c>
      <c r="B1441" s="209" t="s">
        <v>93</v>
      </c>
      <c r="C1441" s="209" t="s">
        <v>159</v>
      </c>
      <c r="D1441" s="202">
        <v>187000</v>
      </c>
      <c r="E1441" s="202">
        <v>0</v>
      </c>
      <c r="F1441" s="202">
        <v>14960935</v>
      </c>
      <c r="G1441" s="202">
        <f t="shared" si="66"/>
        <v>80005</v>
      </c>
      <c r="H1441" s="210" t="str">
        <f t="shared" si="67"/>
        <v>10/11CANA-DE-AÇÚCARUMUARAMA (b)</v>
      </c>
      <c r="I1441" s="210" t="str">
        <f t="shared" si="68"/>
        <v>10/11CANA-DE-AÇÚCAR</v>
      </c>
      <c r="J1441" s="211" t="b">
        <f>FALSE</f>
        <v>0</v>
      </c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</row>
    <row r="1442" spans="1:64" ht="14.65" hidden="1" customHeight="1">
      <c r="A1442" s="215" t="s">
        <v>183</v>
      </c>
      <c r="B1442" s="209" t="s">
        <v>93</v>
      </c>
      <c r="C1442" s="209" t="s">
        <v>160</v>
      </c>
      <c r="D1442" s="202">
        <v>255</v>
      </c>
      <c r="E1442" s="202">
        <v>0</v>
      </c>
      <c r="F1442" s="202">
        <v>8925</v>
      </c>
      <c r="G1442" s="202">
        <f t="shared" si="66"/>
        <v>35000</v>
      </c>
      <c r="H1442" s="210" t="str">
        <f t="shared" si="67"/>
        <v>10/11CANA-DE-AÇÚCARUNIÃO DA VITÓRIA (f)</v>
      </c>
      <c r="I1442" s="210" t="str">
        <f t="shared" si="68"/>
        <v>10/11CANA-DE-AÇÚCAR</v>
      </c>
      <c r="J1442" s="211" t="b">
        <f>FALSE</f>
        <v>0</v>
      </c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</row>
    <row r="1443" spans="1:64" ht="14.65" hidden="1" customHeight="1">
      <c r="A1443" s="215" t="s">
        <v>183</v>
      </c>
      <c r="B1443" s="209" t="s">
        <v>94</v>
      </c>
      <c r="C1443" s="209" t="s">
        <v>128</v>
      </c>
      <c r="D1443">
        <v>350</v>
      </c>
      <c r="E1443" s="204"/>
      <c r="F1443" s="202">
        <v>350</v>
      </c>
      <c r="G1443" s="202">
        <f t="shared" si="66"/>
        <v>1000</v>
      </c>
      <c r="H1443" s="210" t="str">
        <f t="shared" si="67"/>
        <v>10/11CANOLACAMPO MOURÃO (a)</v>
      </c>
      <c r="I1443" s="210" t="str">
        <f t="shared" si="68"/>
        <v>10/11CANOLA</v>
      </c>
      <c r="J1443" s="211" t="b">
        <f>FALSE</f>
        <v>0</v>
      </c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</row>
    <row r="1444" spans="1:64" ht="14.65" hidden="1" customHeight="1">
      <c r="A1444" s="215" t="s">
        <v>183</v>
      </c>
      <c r="B1444" s="209" t="s">
        <v>94</v>
      </c>
      <c r="C1444" s="209" t="s">
        <v>130</v>
      </c>
      <c r="D1444">
        <v>4598</v>
      </c>
      <c r="E1444" s="204">
        <v>100</v>
      </c>
      <c r="F1444" s="202">
        <v>5847</v>
      </c>
      <c r="G1444" s="202">
        <f t="shared" si="66"/>
        <v>1299.9110715873721</v>
      </c>
      <c r="H1444" s="210" t="str">
        <f t="shared" si="67"/>
        <v>10/11CANOLACASCAVEL (d)</v>
      </c>
      <c r="I1444" s="210" t="str">
        <f t="shared" si="68"/>
        <v>10/11CANOLA</v>
      </c>
      <c r="J1444" s="211" t="b">
        <f>FALSE</f>
        <v>0</v>
      </c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</row>
    <row r="1445" spans="1:64" ht="14.65" hidden="1" customHeight="1">
      <c r="A1445" s="215" t="s">
        <v>183</v>
      </c>
      <c r="B1445" s="209" t="s">
        <v>94</v>
      </c>
      <c r="C1445" s="209" t="s">
        <v>136</v>
      </c>
      <c r="D1445">
        <v>2500</v>
      </c>
      <c r="E1445" s="204"/>
      <c r="F1445" s="202">
        <v>2750</v>
      </c>
      <c r="G1445" s="202">
        <f t="shared" si="66"/>
        <v>1100</v>
      </c>
      <c r="H1445" s="210" t="str">
        <f t="shared" si="67"/>
        <v>10/11CANOLAFRANCISCO BELTRÃO (e)</v>
      </c>
      <c r="I1445" s="210" t="str">
        <f t="shared" si="68"/>
        <v>10/11CANOLA</v>
      </c>
      <c r="J1445" s="211" t="b">
        <f>FALSE</f>
        <v>0</v>
      </c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</row>
    <row r="1446" spans="1:64" ht="14.65" hidden="1" customHeight="1">
      <c r="A1446" s="215" t="s">
        <v>183</v>
      </c>
      <c r="B1446" s="209" t="s">
        <v>94</v>
      </c>
      <c r="C1446" s="209" t="s">
        <v>138</v>
      </c>
      <c r="D1446">
        <v>3200</v>
      </c>
      <c r="E1446" s="204">
        <v>400</v>
      </c>
      <c r="F1446" s="202">
        <v>1960</v>
      </c>
      <c r="G1446" s="202">
        <f t="shared" si="66"/>
        <v>700</v>
      </c>
      <c r="H1446" s="210" t="str">
        <f t="shared" si="67"/>
        <v>10/11CANOLAGUARAPUAVA (f)</v>
      </c>
      <c r="I1446" s="210" t="str">
        <f t="shared" si="68"/>
        <v>10/11CANOLA</v>
      </c>
      <c r="J1446" s="211" t="b">
        <f>FALSE</f>
        <v>0</v>
      </c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</row>
    <row r="1447" spans="1:64" ht="14.65" hidden="1" customHeight="1">
      <c r="A1447" s="215" t="s">
        <v>183</v>
      </c>
      <c r="B1447" s="209" t="s">
        <v>94</v>
      </c>
      <c r="C1447" s="209" t="s">
        <v>142</v>
      </c>
      <c r="D1447">
        <v>200</v>
      </c>
      <c r="E1447" s="204"/>
      <c r="F1447" s="202">
        <v>180</v>
      </c>
      <c r="G1447" s="202">
        <f t="shared" si="66"/>
        <v>900</v>
      </c>
      <c r="H1447" s="210" t="str">
        <f t="shared" si="67"/>
        <v>10/11CANOLAIVAIPORÃ (c)</v>
      </c>
      <c r="I1447" s="210" t="str">
        <f t="shared" si="68"/>
        <v>10/11CANOLA</v>
      </c>
      <c r="J1447" s="211" t="b">
        <f>FALSE</f>
        <v>0</v>
      </c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</row>
    <row r="1448" spans="1:64" ht="14.65" hidden="1" customHeight="1">
      <c r="A1448" s="215" t="s">
        <v>183</v>
      </c>
      <c r="B1448" s="209" t="s">
        <v>94</v>
      </c>
      <c r="C1448" s="209" t="s">
        <v>150</v>
      </c>
      <c r="D1448">
        <v>162</v>
      </c>
      <c r="E1448" s="204"/>
      <c r="F1448" s="202">
        <v>173</v>
      </c>
      <c r="G1448" s="202">
        <f t="shared" si="66"/>
        <v>1067.9012345679014</v>
      </c>
      <c r="H1448" s="210" t="str">
        <f t="shared" si="67"/>
        <v>10/11CANOLAMARINGÁ (c)</v>
      </c>
      <c r="I1448" s="210" t="str">
        <f t="shared" si="68"/>
        <v>10/11CANOLA</v>
      </c>
      <c r="J1448" s="211" t="b">
        <f>FALSE</f>
        <v>0</v>
      </c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</row>
    <row r="1449" spans="1:64" ht="14.65" hidden="1" customHeight="1">
      <c r="A1449" s="215" t="s">
        <v>183</v>
      </c>
      <c r="B1449" s="209" t="s">
        <v>94</v>
      </c>
      <c r="C1449" s="209" t="s">
        <v>155</v>
      </c>
      <c r="D1449">
        <v>205</v>
      </c>
      <c r="E1449" s="204">
        <v>100</v>
      </c>
      <c r="F1449" s="202">
        <v>79</v>
      </c>
      <c r="G1449" s="202">
        <f t="shared" si="66"/>
        <v>752.38095238095241</v>
      </c>
      <c r="H1449" s="210" t="str">
        <f t="shared" si="67"/>
        <v>10/11CANOLAPATO BRANCO (e)</v>
      </c>
      <c r="I1449" s="210" t="str">
        <f t="shared" si="68"/>
        <v>10/11CANOLA</v>
      </c>
      <c r="J1449" s="211" t="b">
        <f>FALSE</f>
        <v>0</v>
      </c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</row>
    <row r="1450" spans="1:64" ht="14.65" hidden="1" customHeight="1">
      <c r="A1450" s="215" t="s">
        <v>183</v>
      </c>
      <c r="B1450" s="209" t="s">
        <v>94</v>
      </c>
      <c r="C1450" s="209" t="s">
        <v>157</v>
      </c>
      <c r="D1450">
        <v>1930</v>
      </c>
      <c r="E1450" s="204">
        <v>20</v>
      </c>
      <c r="F1450" s="202">
        <v>3056</v>
      </c>
      <c r="G1450" s="202">
        <f t="shared" si="66"/>
        <v>1600</v>
      </c>
      <c r="H1450" s="210" t="str">
        <f t="shared" si="67"/>
        <v>10/11CANOLAPONTA GROSSA (f)</v>
      </c>
      <c r="I1450" s="210" t="str">
        <f t="shared" si="68"/>
        <v>10/11CANOLA</v>
      </c>
      <c r="J1450" s="211" t="b">
        <f>FALSE</f>
        <v>0</v>
      </c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</row>
    <row r="1451" spans="1:64" ht="14.65" hidden="1" customHeight="1">
      <c r="A1451" s="215" t="s">
        <v>183</v>
      </c>
      <c r="B1451" s="209" t="s">
        <v>94</v>
      </c>
      <c r="C1451" s="209" t="s">
        <v>158</v>
      </c>
      <c r="D1451" s="201">
        <v>305</v>
      </c>
      <c r="E1451" s="201"/>
      <c r="F1451" s="202">
        <v>389</v>
      </c>
      <c r="G1451" s="202">
        <f t="shared" si="66"/>
        <v>1275.4098360655737</v>
      </c>
      <c r="H1451" s="210" t="str">
        <f t="shared" si="67"/>
        <v>10/11CANOLATOLEDO (d)</v>
      </c>
      <c r="I1451" s="210" t="str">
        <f t="shared" si="68"/>
        <v>10/11CANOLA</v>
      </c>
      <c r="J1451" s="211" t="b">
        <f>FALSE</f>
        <v>0</v>
      </c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</row>
    <row r="1452" spans="1:64" ht="14.65" hidden="1" customHeight="1">
      <c r="A1452" s="215" t="s">
        <v>183</v>
      </c>
      <c r="B1452" s="209" t="s">
        <v>95</v>
      </c>
      <c r="C1452" s="209" t="s">
        <v>126</v>
      </c>
      <c r="D1452" s="202">
        <v>180</v>
      </c>
      <c r="E1452" s="202">
        <v>0</v>
      </c>
      <c r="F1452" s="202">
        <v>6300</v>
      </c>
      <c r="G1452" s="202">
        <f t="shared" si="66"/>
        <v>35000</v>
      </c>
      <c r="H1452" s="210" t="str">
        <f t="shared" si="67"/>
        <v>10/11CEBOLAAPUCARANA (c)</v>
      </c>
      <c r="I1452" s="210" t="str">
        <f t="shared" si="68"/>
        <v>10/11CEBOLA</v>
      </c>
      <c r="J1452" s="211" t="b">
        <f>FALSE</f>
        <v>0</v>
      </c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</row>
    <row r="1453" spans="1:64" ht="14.65" hidden="1" customHeight="1">
      <c r="A1453" s="215" t="s">
        <v>183</v>
      </c>
      <c r="B1453" s="209" t="s">
        <v>95</v>
      </c>
      <c r="C1453" s="209" t="s">
        <v>130</v>
      </c>
      <c r="D1453" s="202">
        <v>28</v>
      </c>
      <c r="E1453" s="202">
        <v>0</v>
      </c>
      <c r="F1453" s="202">
        <v>235.2</v>
      </c>
      <c r="G1453" s="202">
        <f t="shared" si="66"/>
        <v>8400</v>
      </c>
      <c r="H1453" s="210" t="str">
        <f t="shared" si="67"/>
        <v>10/11CEBOLACASCAVEL (d)</v>
      </c>
      <c r="I1453" s="210" t="str">
        <f t="shared" si="68"/>
        <v>10/11CEBOLA</v>
      </c>
      <c r="J1453" s="211" t="b">
        <f>FALSE</f>
        <v>0</v>
      </c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</row>
    <row r="1454" spans="1:64" ht="14.65" hidden="1" customHeight="1">
      <c r="A1454" s="215" t="s">
        <v>183</v>
      </c>
      <c r="B1454" s="209" t="s">
        <v>95</v>
      </c>
      <c r="C1454" s="209" t="s">
        <v>132</v>
      </c>
      <c r="D1454" s="202">
        <v>16</v>
      </c>
      <c r="E1454" s="202">
        <v>0</v>
      </c>
      <c r="F1454" s="202">
        <v>136</v>
      </c>
      <c r="G1454" s="202">
        <f t="shared" si="66"/>
        <v>8500</v>
      </c>
      <c r="H1454" s="210" t="str">
        <f t="shared" si="67"/>
        <v>10/11CEBOLACORNÉLIO PROCÓPIO (c)</v>
      </c>
      <c r="I1454" s="210" t="str">
        <f t="shared" si="68"/>
        <v>10/11CEBOLA</v>
      </c>
      <c r="J1454" s="211" t="b">
        <f>FALSE</f>
        <v>0</v>
      </c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</row>
    <row r="1455" spans="1:64" ht="14.65" hidden="1" customHeight="1">
      <c r="A1455" s="215" t="s">
        <v>183</v>
      </c>
      <c r="B1455" s="209" t="s">
        <v>95</v>
      </c>
      <c r="C1455" s="209" t="s">
        <v>134</v>
      </c>
      <c r="D1455" s="202">
        <v>5314</v>
      </c>
      <c r="E1455" s="202">
        <v>0</v>
      </c>
      <c r="F1455" s="202">
        <v>102029</v>
      </c>
      <c r="G1455" s="202">
        <f t="shared" si="66"/>
        <v>19200.037636432069</v>
      </c>
      <c r="H1455" s="210" t="str">
        <f t="shared" si="67"/>
        <v>10/11CEBOLACURITIBA (f)</v>
      </c>
      <c r="I1455" s="210" t="str">
        <f t="shared" si="68"/>
        <v>10/11CEBOLA</v>
      </c>
      <c r="J1455" s="211" t="b">
        <f>FALSE</f>
        <v>0</v>
      </c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</row>
    <row r="1456" spans="1:64" ht="14.65" hidden="1" customHeight="1">
      <c r="A1456" s="215" t="s">
        <v>183</v>
      </c>
      <c r="B1456" s="209" t="s">
        <v>95</v>
      </c>
      <c r="C1456" s="209" t="s">
        <v>136</v>
      </c>
      <c r="D1456" s="202">
        <v>152</v>
      </c>
      <c r="E1456" s="202">
        <v>0</v>
      </c>
      <c r="F1456" s="202">
        <v>1520</v>
      </c>
      <c r="G1456" s="202">
        <f t="shared" si="66"/>
        <v>10000</v>
      </c>
      <c r="H1456" s="210" t="str">
        <f t="shared" si="67"/>
        <v>10/11CEBOLAFRANCISCO BELTRÃO (e)</v>
      </c>
      <c r="I1456" s="210" t="str">
        <f t="shared" si="68"/>
        <v>10/11CEBOLA</v>
      </c>
      <c r="J1456" s="211" t="b">
        <f>FALSE</f>
        <v>0</v>
      </c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</row>
    <row r="1457" spans="1:64" ht="14.65" hidden="1" customHeight="1">
      <c r="A1457" s="215" t="s">
        <v>183</v>
      </c>
      <c r="B1457" s="209" t="s">
        <v>95</v>
      </c>
      <c r="C1457" s="209" t="s">
        <v>138</v>
      </c>
      <c r="D1457" s="202">
        <v>195</v>
      </c>
      <c r="E1457" s="202">
        <v>0</v>
      </c>
      <c r="F1457" s="202">
        <v>2925</v>
      </c>
      <c r="G1457" s="202">
        <f t="shared" si="66"/>
        <v>15000</v>
      </c>
      <c r="H1457" s="210" t="str">
        <f t="shared" si="67"/>
        <v>10/11CEBOLAGUARAPUAVA (f)</v>
      </c>
      <c r="I1457" s="210" t="str">
        <f t="shared" si="68"/>
        <v>10/11CEBOLA</v>
      </c>
      <c r="J1457" s="211" t="b">
        <f>FALSE</f>
        <v>0</v>
      </c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</row>
    <row r="1458" spans="1:64" ht="14.65" hidden="1" customHeight="1">
      <c r="A1458" s="215" t="s">
        <v>183</v>
      </c>
      <c r="B1458" s="209" t="s">
        <v>95</v>
      </c>
      <c r="C1458" s="209" t="s">
        <v>140</v>
      </c>
      <c r="D1458" s="202">
        <v>1580</v>
      </c>
      <c r="E1458" s="202">
        <v>30</v>
      </c>
      <c r="F1458" s="202">
        <v>35650</v>
      </c>
      <c r="G1458" s="202">
        <f t="shared" si="66"/>
        <v>23000</v>
      </c>
      <c r="H1458" s="210" t="str">
        <f t="shared" si="67"/>
        <v>10/11CEBOLAIRATI (f)</v>
      </c>
      <c r="I1458" s="210" t="str">
        <f t="shared" si="68"/>
        <v>10/11CEBOLA</v>
      </c>
      <c r="J1458" s="211" t="b">
        <f>FALSE</f>
        <v>0</v>
      </c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</row>
    <row r="1459" spans="1:64" ht="14.65" hidden="1" customHeight="1">
      <c r="A1459" s="215" t="s">
        <v>183</v>
      </c>
      <c r="B1459" s="209" t="s">
        <v>95</v>
      </c>
      <c r="C1459" s="209" t="s">
        <v>142</v>
      </c>
      <c r="D1459" s="202">
        <v>25</v>
      </c>
      <c r="E1459" s="202">
        <v>0</v>
      </c>
      <c r="F1459" s="202">
        <v>544</v>
      </c>
      <c r="G1459" s="202">
        <f t="shared" si="66"/>
        <v>21760</v>
      </c>
      <c r="H1459" s="210" t="str">
        <f t="shared" si="67"/>
        <v>10/11CEBOLAIVAIPORÃ (c)</v>
      </c>
      <c r="I1459" s="210" t="str">
        <f t="shared" si="68"/>
        <v>10/11CEBOLA</v>
      </c>
      <c r="J1459" s="211" t="b">
        <f>FALSE</f>
        <v>0</v>
      </c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</row>
    <row r="1460" spans="1:64" ht="14.65" hidden="1" customHeight="1">
      <c r="A1460" s="215" t="s">
        <v>183</v>
      </c>
      <c r="B1460" s="209" t="s">
        <v>95</v>
      </c>
      <c r="C1460" s="209" t="s">
        <v>144</v>
      </c>
      <c r="D1460" s="202">
        <v>98</v>
      </c>
      <c r="E1460" s="202">
        <v>0</v>
      </c>
      <c r="F1460" s="202">
        <v>2565</v>
      </c>
      <c r="G1460" s="202">
        <f t="shared" si="66"/>
        <v>26173.4693877551</v>
      </c>
      <c r="H1460" s="210" t="str">
        <f t="shared" si="67"/>
        <v>10/11CEBOLAJACAREZINHO (c)</v>
      </c>
      <c r="I1460" s="210" t="str">
        <f t="shared" si="68"/>
        <v>10/11CEBOLA</v>
      </c>
      <c r="J1460" s="211" t="b">
        <f>FALSE</f>
        <v>0</v>
      </c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</row>
    <row r="1461" spans="1:64" ht="14.65" hidden="1" customHeight="1">
      <c r="A1461" s="215" t="s">
        <v>183</v>
      </c>
      <c r="B1461" s="209" t="s">
        <v>95</v>
      </c>
      <c r="C1461" s="209" t="s">
        <v>146</v>
      </c>
      <c r="D1461" s="202">
        <v>42</v>
      </c>
      <c r="E1461" s="202">
        <v>0</v>
      </c>
      <c r="F1461" s="202">
        <v>265</v>
      </c>
      <c r="G1461" s="202">
        <f t="shared" si="66"/>
        <v>6309.5238095238092</v>
      </c>
      <c r="H1461" s="210" t="str">
        <f t="shared" si="67"/>
        <v>10/11CEBOLALARANJEIRAS DO SUL (f)</v>
      </c>
      <c r="I1461" s="210" t="str">
        <f t="shared" si="68"/>
        <v>10/11CEBOLA</v>
      </c>
      <c r="J1461" s="211" t="b">
        <f>FALSE</f>
        <v>0</v>
      </c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</row>
    <row r="1462" spans="1:64" ht="14.65" hidden="1" customHeight="1">
      <c r="A1462" s="215" t="s">
        <v>183</v>
      </c>
      <c r="B1462" s="209" t="s">
        <v>95</v>
      </c>
      <c r="C1462" s="209" t="s">
        <v>155</v>
      </c>
      <c r="D1462" s="202">
        <v>47</v>
      </c>
      <c r="E1462" s="202">
        <v>0</v>
      </c>
      <c r="F1462" s="202">
        <v>470</v>
      </c>
      <c r="G1462" s="202">
        <f t="shared" si="66"/>
        <v>10000</v>
      </c>
      <c r="H1462" s="210" t="str">
        <f t="shared" si="67"/>
        <v>10/11CEBOLAPATO BRANCO (e)</v>
      </c>
      <c r="I1462" s="210" t="str">
        <f t="shared" si="68"/>
        <v>10/11CEBOLA</v>
      </c>
      <c r="J1462" s="211" t="b">
        <f>FALSE</f>
        <v>0</v>
      </c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</row>
    <row r="1463" spans="1:64" ht="14.65" hidden="1" customHeight="1">
      <c r="A1463" s="215" t="s">
        <v>183</v>
      </c>
      <c r="B1463" s="209" t="s">
        <v>95</v>
      </c>
      <c r="C1463" s="209" t="s">
        <v>157</v>
      </c>
      <c r="D1463" s="202">
        <v>295</v>
      </c>
      <c r="E1463" s="202">
        <v>0</v>
      </c>
      <c r="F1463" s="202">
        <v>6548</v>
      </c>
      <c r="G1463" s="202">
        <f t="shared" si="66"/>
        <v>22196.610169491523</v>
      </c>
      <c r="H1463" s="210" t="str">
        <f t="shared" si="67"/>
        <v>10/11CEBOLAPONTA GROSSA (f)</v>
      </c>
      <c r="I1463" s="210" t="str">
        <f t="shared" si="68"/>
        <v>10/11CEBOLA</v>
      </c>
      <c r="J1463" s="211" t="b">
        <f>FALSE</f>
        <v>0</v>
      </c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</row>
    <row r="1464" spans="1:64" ht="14.65" hidden="1" customHeight="1">
      <c r="A1464" s="215" t="s">
        <v>183</v>
      </c>
      <c r="B1464" s="209" t="s">
        <v>95</v>
      </c>
      <c r="C1464" s="209" t="s">
        <v>160</v>
      </c>
      <c r="D1464" s="202">
        <v>200</v>
      </c>
      <c r="E1464" s="202">
        <v>0</v>
      </c>
      <c r="F1464" s="202">
        <v>3600</v>
      </c>
      <c r="G1464" s="202">
        <f t="shared" si="66"/>
        <v>18000</v>
      </c>
      <c r="H1464" s="210" t="str">
        <f t="shared" si="67"/>
        <v>10/11CEBOLAUNIÃO DA VITÓRIA (f)</v>
      </c>
      <c r="I1464" s="210" t="str">
        <f t="shared" si="68"/>
        <v>10/11CEBOLA</v>
      </c>
      <c r="J1464" s="211" t="b">
        <f>FALSE</f>
        <v>0</v>
      </c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</row>
    <row r="1465" spans="1:64" ht="14.65" hidden="1" customHeight="1">
      <c r="A1465" s="215" t="s">
        <v>183</v>
      </c>
      <c r="B1465" s="209" t="s">
        <v>96</v>
      </c>
      <c r="C1465" s="209" t="s">
        <v>126</v>
      </c>
      <c r="D1465" s="202">
        <v>60</v>
      </c>
      <c r="F1465" s="202">
        <v>120</v>
      </c>
      <c r="G1465" s="202">
        <f t="shared" si="66"/>
        <v>2000</v>
      </c>
      <c r="H1465" s="210" t="str">
        <f t="shared" si="67"/>
        <v>10/11CENTEIOAPUCARANA (c)</v>
      </c>
      <c r="I1465" s="210" t="str">
        <f t="shared" si="68"/>
        <v>10/11CENTEIO</v>
      </c>
      <c r="J1465" s="211" t="b">
        <f>FALSE</f>
        <v>0</v>
      </c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</row>
    <row r="1466" spans="1:64" ht="14.65" hidden="1" customHeight="1">
      <c r="A1466" s="215" t="s">
        <v>183</v>
      </c>
      <c r="B1466" s="209" t="s">
        <v>96</v>
      </c>
      <c r="C1466" s="209" t="s">
        <v>128</v>
      </c>
      <c r="D1466" s="202">
        <v>100</v>
      </c>
      <c r="F1466" s="202">
        <v>100</v>
      </c>
      <c r="G1466" s="202">
        <f t="shared" si="66"/>
        <v>1000</v>
      </c>
      <c r="H1466" s="210" t="str">
        <f t="shared" si="67"/>
        <v>10/11CENTEIOCAMPO MOURÃO (a)</v>
      </c>
      <c r="I1466" s="210" t="str">
        <f t="shared" si="68"/>
        <v>10/11CENTEIO</v>
      </c>
      <c r="J1466" s="211" t="s">
        <v>185</v>
      </c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</row>
    <row r="1467" spans="1:64" ht="14.65" hidden="1" customHeight="1">
      <c r="A1467" s="214" t="s">
        <v>183</v>
      </c>
      <c r="B1467" s="209" t="s">
        <v>96</v>
      </c>
      <c r="C1467" s="209" t="s">
        <v>138</v>
      </c>
      <c r="D1467">
        <v>300</v>
      </c>
      <c r="E1467" s="204"/>
      <c r="F1467" s="202">
        <v>360</v>
      </c>
      <c r="G1467" s="202">
        <f t="shared" si="66"/>
        <v>1200</v>
      </c>
      <c r="H1467" s="210" t="str">
        <f t="shared" si="67"/>
        <v>10/11CENTEIOGUARAPUAVA (f)</v>
      </c>
      <c r="I1467" s="210" t="str">
        <f t="shared" si="68"/>
        <v>10/11CENTEIO</v>
      </c>
      <c r="J1467" s="211" t="b">
        <f>FALSE</f>
        <v>0</v>
      </c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</row>
    <row r="1468" spans="1:64" ht="14.65" hidden="1" customHeight="1">
      <c r="A1468" s="214" t="s">
        <v>183</v>
      </c>
      <c r="B1468" s="209" t="s">
        <v>96</v>
      </c>
      <c r="C1468" s="209" t="s">
        <v>144</v>
      </c>
      <c r="D1468" s="202">
        <v>0</v>
      </c>
      <c r="E1468" s="204"/>
      <c r="F1468" s="202">
        <v>0</v>
      </c>
      <c r="G1468" s="202" t="e">
        <f t="shared" si="66"/>
        <v>#DIV/0!</v>
      </c>
      <c r="H1468" s="210" t="str">
        <f t="shared" si="67"/>
        <v>10/11CENTEIOJACAREZINHO (c)</v>
      </c>
      <c r="I1468" s="210" t="str">
        <f t="shared" si="68"/>
        <v>10/11CENTEIO</v>
      </c>
      <c r="J1468" s="211" t="b">
        <f>FALSE</f>
        <v>0</v>
      </c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</row>
    <row r="1469" spans="1:64" ht="14.65" hidden="1" customHeight="1">
      <c r="A1469" s="214" t="s">
        <v>183</v>
      </c>
      <c r="B1469" s="209" t="s">
        <v>96</v>
      </c>
      <c r="C1469" s="209" t="s">
        <v>186</v>
      </c>
      <c r="D1469" s="202">
        <v>48</v>
      </c>
      <c r="E1469" s="204"/>
      <c r="F1469" s="202">
        <v>101</v>
      </c>
      <c r="G1469" s="202">
        <f t="shared" si="66"/>
        <v>2104.1666666666665</v>
      </c>
      <c r="H1469" s="210" t="str">
        <f t="shared" si="67"/>
        <v>10/11CENTEIOmaRINGÁ (c)</v>
      </c>
      <c r="I1469" s="210" t="str">
        <f t="shared" si="68"/>
        <v>10/11CENTEIO</v>
      </c>
      <c r="J1469" s="211" t="s">
        <v>185</v>
      </c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</row>
    <row r="1470" spans="1:64" ht="14.65" hidden="1" customHeight="1">
      <c r="A1470" s="214" t="s">
        <v>183</v>
      </c>
      <c r="B1470" s="209" t="s">
        <v>96</v>
      </c>
      <c r="C1470" s="209" t="s">
        <v>155</v>
      </c>
      <c r="D1470">
        <v>60</v>
      </c>
      <c r="E1470" s="204"/>
      <c r="F1470" s="202">
        <v>110</v>
      </c>
      <c r="G1470" s="202">
        <f t="shared" si="66"/>
        <v>1833.3333333333333</v>
      </c>
      <c r="H1470" s="210" t="str">
        <f t="shared" si="67"/>
        <v>10/11CENTEIOPATO BRANCO (e)</v>
      </c>
      <c r="I1470" s="210" t="str">
        <f t="shared" si="68"/>
        <v>10/11CENTEIO</v>
      </c>
      <c r="J1470" s="211" t="s">
        <v>185</v>
      </c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</row>
    <row r="1471" spans="1:64" ht="14.65" hidden="1" customHeight="1">
      <c r="A1471" s="214" t="s">
        <v>183</v>
      </c>
      <c r="B1471" s="209" t="s">
        <v>96</v>
      </c>
      <c r="C1471" s="209" t="s">
        <v>157</v>
      </c>
      <c r="D1471">
        <v>150</v>
      </c>
      <c r="E1471" s="204"/>
      <c r="F1471" s="202">
        <v>338</v>
      </c>
      <c r="G1471" s="202">
        <f t="shared" si="66"/>
        <v>2253.3333333333335</v>
      </c>
      <c r="H1471" s="210" t="str">
        <f t="shared" si="67"/>
        <v>10/11CENTEIOPONTA GROSSA (f)</v>
      </c>
      <c r="I1471" s="210" t="str">
        <f t="shared" si="68"/>
        <v>10/11CENTEIO</v>
      </c>
      <c r="J1471" s="211" t="b">
        <f>FALSE</f>
        <v>0</v>
      </c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</row>
    <row r="1472" spans="1:64" ht="14.65" hidden="1" customHeight="1">
      <c r="A1472" s="215" t="s">
        <v>183</v>
      </c>
      <c r="B1472" s="213" t="s">
        <v>97</v>
      </c>
      <c r="C1472" s="209" t="s">
        <v>134</v>
      </c>
      <c r="D1472" s="202">
        <v>1470</v>
      </c>
      <c r="E1472" s="202">
        <v>0</v>
      </c>
      <c r="F1472" s="202">
        <v>3665</v>
      </c>
      <c r="G1472" s="202">
        <f t="shared" si="66"/>
        <v>2493.1972789115648</v>
      </c>
      <c r="H1472" s="210" t="str">
        <f t="shared" si="67"/>
        <v>10/11CEVADACURITIBA (f)</v>
      </c>
      <c r="I1472" s="210" t="str">
        <f t="shared" si="68"/>
        <v>10/11CEVADA</v>
      </c>
      <c r="J1472" s="211" t="b">
        <f>FALSE</f>
        <v>0</v>
      </c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</row>
    <row r="1473" spans="1:64" ht="14.65" hidden="1" customHeight="1">
      <c r="A1473" s="215" t="s">
        <v>183</v>
      </c>
      <c r="B1473" s="209" t="s">
        <v>97</v>
      </c>
      <c r="C1473" s="209" t="s">
        <v>138</v>
      </c>
      <c r="D1473">
        <v>30200</v>
      </c>
      <c r="E1473" s="204"/>
      <c r="F1473" s="202">
        <v>123820</v>
      </c>
      <c r="G1473" s="202">
        <f t="shared" si="66"/>
        <v>4100</v>
      </c>
      <c r="H1473" s="210" t="str">
        <f t="shared" si="67"/>
        <v>10/11CEVADAGUARAPUAVA (f)</v>
      </c>
      <c r="I1473" s="210" t="str">
        <f t="shared" si="68"/>
        <v>10/11CEVADA</v>
      </c>
      <c r="J1473" s="211" t="b">
        <f>FALSE</f>
        <v>0</v>
      </c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</row>
    <row r="1474" spans="1:64" ht="14.65" hidden="1" customHeight="1">
      <c r="A1474" s="215" t="s">
        <v>183</v>
      </c>
      <c r="B1474" s="209" t="s">
        <v>97</v>
      </c>
      <c r="C1474" s="209" t="s">
        <v>140</v>
      </c>
      <c r="D1474">
        <v>800</v>
      </c>
      <c r="E1474" s="204"/>
      <c r="F1474" s="202">
        <v>1792</v>
      </c>
      <c r="G1474" s="202">
        <f t="shared" ref="G1474:G1537" si="69">F1474/(D1474-E1474)*1000</f>
        <v>2240</v>
      </c>
      <c r="H1474" s="210" t="str">
        <f t="shared" ref="H1474:H1537" si="70">A1474&amp;B1474&amp;C1474</f>
        <v>10/11CEVADAIRATI (f)</v>
      </c>
      <c r="I1474" s="210" t="str">
        <f t="shared" ref="I1474:I1537" si="71">A1474&amp;B1474</f>
        <v>10/11CEVADA</v>
      </c>
      <c r="J1474" s="211" t="b">
        <f>FALSE</f>
        <v>0</v>
      </c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</row>
    <row r="1475" spans="1:64" ht="14.65" hidden="1" customHeight="1">
      <c r="A1475" s="215" t="s">
        <v>183</v>
      </c>
      <c r="B1475" s="209" t="s">
        <v>97</v>
      </c>
      <c r="C1475" s="209" t="s">
        <v>142</v>
      </c>
      <c r="D1475">
        <v>900</v>
      </c>
      <c r="E1475" s="204"/>
      <c r="F1475" s="202">
        <v>2160</v>
      </c>
      <c r="G1475" s="202">
        <f t="shared" si="69"/>
        <v>2400</v>
      </c>
      <c r="H1475" s="210" t="str">
        <f t="shared" si="70"/>
        <v>10/11CEVADAIVAIPORÃ (c)</v>
      </c>
      <c r="I1475" s="210" t="str">
        <f t="shared" si="71"/>
        <v>10/11CEVADA</v>
      </c>
      <c r="J1475" s="211" t="b">
        <f>FALSE</f>
        <v>0</v>
      </c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</row>
    <row r="1476" spans="1:64" ht="14.65" hidden="1" customHeight="1">
      <c r="A1476" s="215" t="s">
        <v>183</v>
      </c>
      <c r="B1476" s="209" t="s">
        <v>97</v>
      </c>
      <c r="C1476" s="209" t="s">
        <v>155</v>
      </c>
      <c r="D1476">
        <v>3242</v>
      </c>
      <c r="E1476" s="204"/>
      <c r="F1476" s="202">
        <v>11840</v>
      </c>
      <c r="G1476" s="202">
        <f t="shared" si="69"/>
        <v>3652.06662553979</v>
      </c>
      <c r="H1476" s="210" t="str">
        <f t="shared" si="70"/>
        <v>10/11CEVADAPATO BRANCO (e)</v>
      </c>
      <c r="I1476" s="210" t="str">
        <f t="shared" si="71"/>
        <v>10/11CEVADA</v>
      </c>
      <c r="J1476" s="211" t="b">
        <f>FALSE</f>
        <v>0</v>
      </c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</row>
    <row r="1477" spans="1:64" ht="14.65" hidden="1" customHeight="1">
      <c r="A1477" s="215" t="s">
        <v>183</v>
      </c>
      <c r="B1477" s="209" t="s">
        <v>97</v>
      </c>
      <c r="C1477" s="209" t="s">
        <v>157</v>
      </c>
      <c r="D1477">
        <v>14400</v>
      </c>
      <c r="E1477" s="204">
        <v>50</v>
      </c>
      <c r="F1477" s="202">
        <v>51014</v>
      </c>
      <c r="G1477" s="202">
        <f t="shared" si="69"/>
        <v>3554.9825783972128</v>
      </c>
      <c r="H1477" s="210" t="str">
        <f t="shared" si="70"/>
        <v>10/11CEVADAPONTA GROSSA (f)</v>
      </c>
      <c r="I1477" s="210" t="str">
        <f t="shared" si="71"/>
        <v>10/11CEVADA</v>
      </c>
      <c r="J1477" s="211" t="b">
        <f>FALSE</f>
        <v>0</v>
      </c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</row>
    <row r="1478" spans="1:64" ht="14.65" hidden="1" customHeight="1">
      <c r="A1478" s="215" t="s">
        <v>183</v>
      </c>
      <c r="B1478" s="209" t="s">
        <v>97</v>
      </c>
      <c r="C1478" s="209" t="s">
        <v>160</v>
      </c>
      <c r="D1478">
        <v>50</v>
      </c>
      <c r="E1478" s="204"/>
      <c r="F1478" s="202">
        <v>150</v>
      </c>
      <c r="G1478" s="202">
        <f t="shared" si="69"/>
        <v>3000</v>
      </c>
      <c r="H1478" s="210" t="str">
        <f t="shared" si="70"/>
        <v>10/11CEVADAUNIÃO DA VITÓRIA (f)</v>
      </c>
      <c r="I1478" s="210" t="str">
        <f t="shared" si="71"/>
        <v>10/11CEVADA</v>
      </c>
      <c r="J1478" s="211" t="b">
        <f>FALSE</f>
        <v>0</v>
      </c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</row>
    <row r="1479" spans="1:64" ht="14.65" hidden="1" customHeight="1">
      <c r="A1479" s="215" t="s">
        <v>183</v>
      </c>
      <c r="B1479" s="213" t="s">
        <v>58</v>
      </c>
      <c r="C1479" s="209" t="s">
        <v>126</v>
      </c>
      <c r="D1479" s="202">
        <v>2420</v>
      </c>
      <c r="E1479" s="202">
        <v>0</v>
      </c>
      <c r="F1479" s="202">
        <v>3744</v>
      </c>
      <c r="G1479" s="202">
        <f t="shared" si="69"/>
        <v>1547.1074380165289</v>
      </c>
      <c r="H1479" s="210" t="str">
        <f t="shared" si="70"/>
        <v>10/11FEIJÃO (1ª SAFRA)APUCARANA (c)</v>
      </c>
      <c r="I1479" s="210" t="str">
        <f t="shared" si="71"/>
        <v>10/11FEIJÃO (1ª SAFRA)</v>
      </c>
      <c r="J1479" s="211" t="b">
        <f>FALSE</f>
        <v>0</v>
      </c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</row>
    <row r="1480" spans="1:64" ht="14.65" hidden="1" customHeight="1">
      <c r="A1480" s="215" t="s">
        <v>183</v>
      </c>
      <c r="B1480" s="213" t="s">
        <v>58</v>
      </c>
      <c r="C1480" s="209" t="s">
        <v>128</v>
      </c>
      <c r="D1480" s="202">
        <v>3000</v>
      </c>
      <c r="E1480" s="202">
        <v>0</v>
      </c>
      <c r="F1480" s="202">
        <v>4200</v>
      </c>
      <c r="G1480" s="202">
        <f t="shared" si="69"/>
        <v>1400</v>
      </c>
      <c r="H1480" s="210" t="str">
        <f t="shared" si="70"/>
        <v>10/11FEIJÃO (1ª SAFRA)CAMPO MOURÃO (a)</v>
      </c>
      <c r="I1480" s="210" t="str">
        <f t="shared" si="71"/>
        <v>10/11FEIJÃO (1ª SAFRA)</v>
      </c>
      <c r="J1480" s="211" t="b">
        <f>FALSE</f>
        <v>0</v>
      </c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</row>
    <row r="1481" spans="1:64" ht="14.65" hidden="1" customHeight="1">
      <c r="A1481" s="215" t="s">
        <v>183</v>
      </c>
      <c r="B1481" s="213" t="s">
        <v>58</v>
      </c>
      <c r="C1481" s="209" t="s">
        <v>130</v>
      </c>
      <c r="D1481" s="202">
        <v>12780</v>
      </c>
      <c r="E1481" s="202">
        <v>145</v>
      </c>
      <c r="F1481" s="202">
        <v>22958</v>
      </c>
      <c r="G1481" s="202">
        <f t="shared" si="69"/>
        <v>1817.0162247724575</v>
      </c>
      <c r="H1481" s="210" t="str">
        <f t="shared" si="70"/>
        <v>10/11FEIJÃO (1ª SAFRA)CASCAVEL (d)</v>
      </c>
      <c r="I1481" s="210" t="str">
        <f t="shared" si="71"/>
        <v>10/11FEIJÃO (1ª SAFRA)</v>
      </c>
      <c r="J1481" s="211" t="b">
        <f>FALSE</f>
        <v>0</v>
      </c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</row>
    <row r="1482" spans="1:64" ht="14.65" hidden="1" customHeight="1">
      <c r="A1482" s="215" t="s">
        <v>183</v>
      </c>
      <c r="B1482" s="213" t="s">
        <v>58</v>
      </c>
      <c r="C1482" s="209" t="s">
        <v>132</v>
      </c>
      <c r="D1482" s="202">
        <v>500</v>
      </c>
      <c r="E1482" s="202">
        <v>0</v>
      </c>
      <c r="F1482" s="202">
        <v>333</v>
      </c>
      <c r="G1482" s="202">
        <f t="shared" si="69"/>
        <v>666</v>
      </c>
      <c r="H1482" s="210" t="str">
        <f t="shared" si="70"/>
        <v>10/11FEIJÃO (1ª SAFRA)CORNÉLIO PROCÓPIO (c)</v>
      </c>
      <c r="I1482" s="210" t="str">
        <f t="shared" si="71"/>
        <v>10/11FEIJÃO (1ª SAFRA)</v>
      </c>
      <c r="J1482" s="211" t="b">
        <f>FALSE</f>
        <v>0</v>
      </c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</row>
    <row r="1483" spans="1:64" ht="14.65" hidden="1" customHeight="1">
      <c r="A1483" s="215" t="s">
        <v>183</v>
      </c>
      <c r="B1483" s="213" t="s">
        <v>58</v>
      </c>
      <c r="C1483" s="209" t="s">
        <v>134</v>
      </c>
      <c r="D1483" s="202">
        <v>52120</v>
      </c>
      <c r="E1483" s="202">
        <v>0</v>
      </c>
      <c r="F1483" s="202">
        <v>94129</v>
      </c>
      <c r="G1483" s="202">
        <f t="shared" si="69"/>
        <v>1806.0053722179584</v>
      </c>
      <c r="H1483" s="210" t="str">
        <f t="shared" si="70"/>
        <v>10/11FEIJÃO (1ª SAFRA)CURITIBA (f)</v>
      </c>
      <c r="I1483" s="210" t="str">
        <f t="shared" si="71"/>
        <v>10/11FEIJÃO (1ª SAFRA)</v>
      </c>
      <c r="J1483" s="211" t="b">
        <f>FALSE</f>
        <v>0</v>
      </c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</row>
    <row r="1484" spans="1:64" ht="14.65" hidden="1" customHeight="1">
      <c r="A1484" s="215" t="s">
        <v>183</v>
      </c>
      <c r="B1484" s="213" t="s">
        <v>58</v>
      </c>
      <c r="C1484" s="209" t="s">
        <v>136</v>
      </c>
      <c r="D1484" s="202">
        <v>5860</v>
      </c>
      <c r="E1484" s="202">
        <v>110</v>
      </c>
      <c r="F1484" s="202">
        <v>9479</v>
      </c>
      <c r="G1484" s="202">
        <f t="shared" si="69"/>
        <v>1648.5217391304348</v>
      </c>
      <c r="H1484" s="210" t="str">
        <f t="shared" si="70"/>
        <v>10/11FEIJÃO (1ª SAFRA)FRANCISCO BELTRÃO (e)</v>
      </c>
      <c r="I1484" s="210" t="str">
        <f t="shared" si="71"/>
        <v>10/11FEIJÃO (1ª SAFRA)</v>
      </c>
      <c r="J1484" s="211" t="b">
        <f>FALSE</f>
        <v>0</v>
      </c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</row>
    <row r="1485" spans="1:64" ht="14.65" hidden="1" customHeight="1">
      <c r="A1485" s="215" t="s">
        <v>183</v>
      </c>
      <c r="B1485" s="213" t="s">
        <v>58</v>
      </c>
      <c r="C1485" s="209" t="s">
        <v>138</v>
      </c>
      <c r="D1485" s="202">
        <v>39500</v>
      </c>
      <c r="E1485" s="202">
        <v>900</v>
      </c>
      <c r="F1485" s="202">
        <v>43755</v>
      </c>
      <c r="G1485" s="202">
        <f t="shared" si="69"/>
        <v>1133.5492227979273</v>
      </c>
      <c r="H1485" s="210" t="str">
        <f t="shared" si="70"/>
        <v>10/11FEIJÃO (1ª SAFRA)GUARAPUAVA (f)</v>
      </c>
      <c r="I1485" s="210" t="str">
        <f t="shared" si="71"/>
        <v>10/11FEIJÃO (1ª SAFRA)</v>
      </c>
      <c r="J1485" s="211" t="b">
        <f>FALSE</f>
        <v>0</v>
      </c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</row>
    <row r="1486" spans="1:64" ht="14.65" hidden="1" customHeight="1">
      <c r="A1486" s="215" t="s">
        <v>183</v>
      </c>
      <c r="B1486" s="213" t="s">
        <v>58</v>
      </c>
      <c r="C1486" s="209" t="s">
        <v>140</v>
      </c>
      <c r="D1486" s="202">
        <v>50400</v>
      </c>
      <c r="E1486" s="202">
        <v>710</v>
      </c>
      <c r="F1486" s="202">
        <v>74634</v>
      </c>
      <c r="G1486" s="202">
        <f t="shared" si="69"/>
        <v>1501.9923525860336</v>
      </c>
      <c r="H1486" s="210" t="str">
        <f t="shared" si="70"/>
        <v>10/11FEIJÃO (1ª SAFRA)IRATI (f)</v>
      </c>
      <c r="I1486" s="210" t="str">
        <f t="shared" si="71"/>
        <v>10/11FEIJÃO (1ª SAFRA)</v>
      </c>
      <c r="J1486" s="211" t="b">
        <f>FALSE</f>
        <v>0</v>
      </c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</row>
    <row r="1487" spans="1:64" ht="14.65" hidden="1" customHeight="1">
      <c r="A1487" s="215" t="s">
        <v>183</v>
      </c>
      <c r="B1487" s="213" t="s">
        <v>58</v>
      </c>
      <c r="C1487" s="209" t="s">
        <v>142</v>
      </c>
      <c r="D1487" s="202">
        <v>28950</v>
      </c>
      <c r="E1487" s="202">
        <v>0</v>
      </c>
      <c r="F1487" s="202">
        <v>43251</v>
      </c>
      <c r="G1487" s="202">
        <f t="shared" si="69"/>
        <v>1493.9896373056995</v>
      </c>
      <c r="H1487" s="210" t="str">
        <f t="shared" si="70"/>
        <v>10/11FEIJÃO (1ª SAFRA)IVAIPORÃ (c)</v>
      </c>
      <c r="I1487" s="210" t="str">
        <f t="shared" si="71"/>
        <v>10/11FEIJÃO (1ª SAFRA)</v>
      </c>
      <c r="J1487" s="211" t="b">
        <f>FALSE</f>
        <v>0</v>
      </c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</row>
    <row r="1488" spans="1:64" ht="14.65" hidden="1" customHeight="1">
      <c r="A1488" s="215" t="s">
        <v>183</v>
      </c>
      <c r="B1488" s="213" t="s">
        <v>58</v>
      </c>
      <c r="C1488" s="209" t="s">
        <v>144</v>
      </c>
      <c r="D1488" s="202">
        <v>25100</v>
      </c>
      <c r="E1488" s="202">
        <v>0</v>
      </c>
      <c r="F1488" s="202">
        <v>31505</v>
      </c>
      <c r="G1488" s="202">
        <f t="shared" si="69"/>
        <v>1255.1792828685259</v>
      </c>
      <c r="H1488" s="210" t="str">
        <f t="shared" si="70"/>
        <v>10/11FEIJÃO (1ª SAFRA)JACAREZINHO (c)</v>
      </c>
      <c r="I1488" s="210" t="str">
        <f t="shared" si="71"/>
        <v>10/11FEIJÃO (1ª SAFRA)</v>
      </c>
      <c r="J1488" s="211" t="b">
        <f>FALSE</f>
        <v>0</v>
      </c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</row>
    <row r="1489" spans="1:64" ht="14.65" hidden="1" customHeight="1">
      <c r="A1489" s="215" t="s">
        <v>183</v>
      </c>
      <c r="B1489" s="213" t="s">
        <v>58</v>
      </c>
      <c r="C1489" s="209" t="s">
        <v>146</v>
      </c>
      <c r="D1489" s="202">
        <v>5170</v>
      </c>
      <c r="E1489" s="202">
        <v>20</v>
      </c>
      <c r="F1489" s="202">
        <v>7210</v>
      </c>
      <c r="G1489" s="202">
        <f t="shared" si="69"/>
        <v>1400</v>
      </c>
      <c r="H1489" s="210" t="str">
        <f t="shared" si="70"/>
        <v>10/11FEIJÃO (1ª SAFRA)LARANJEIRAS DO SUL (f)</v>
      </c>
      <c r="I1489" s="210" t="str">
        <f t="shared" si="71"/>
        <v>10/11FEIJÃO (1ª SAFRA)</v>
      </c>
      <c r="J1489" s="211" t="b">
        <f>FALSE</f>
        <v>0</v>
      </c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</row>
    <row r="1490" spans="1:64" ht="14.65" hidden="1" customHeight="1">
      <c r="A1490" s="215" t="s">
        <v>183</v>
      </c>
      <c r="B1490" s="213" t="s">
        <v>58</v>
      </c>
      <c r="C1490" s="209" t="s">
        <v>148</v>
      </c>
      <c r="D1490" s="202">
        <v>743</v>
      </c>
      <c r="E1490" s="202">
        <v>0</v>
      </c>
      <c r="F1490" s="202">
        <v>1030</v>
      </c>
      <c r="G1490" s="202">
        <f t="shared" si="69"/>
        <v>1386.271870794078</v>
      </c>
      <c r="H1490" s="210" t="str">
        <f t="shared" si="70"/>
        <v>10/11FEIJÃO (1ª SAFRA)LONDRINA (c)</v>
      </c>
      <c r="I1490" s="210" t="str">
        <f t="shared" si="71"/>
        <v>10/11FEIJÃO (1ª SAFRA)</v>
      </c>
      <c r="J1490" s="211" t="b">
        <f>FALSE</f>
        <v>0</v>
      </c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</row>
    <row r="1491" spans="1:64" ht="14.65" hidden="1" customHeight="1">
      <c r="A1491" s="215" t="s">
        <v>183</v>
      </c>
      <c r="B1491" s="213" t="s">
        <v>58</v>
      </c>
      <c r="C1491" s="209" t="s">
        <v>150</v>
      </c>
      <c r="D1491" s="202">
        <v>90</v>
      </c>
      <c r="E1491" s="202">
        <v>0</v>
      </c>
      <c r="F1491" s="202">
        <v>93</v>
      </c>
      <c r="G1491" s="202">
        <f t="shared" si="69"/>
        <v>1033.3333333333335</v>
      </c>
      <c r="H1491" s="210" t="str">
        <f t="shared" si="70"/>
        <v>10/11FEIJÃO (1ª SAFRA)MARINGÁ (c)</v>
      </c>
      <c r="I1491" s="210" t="str">
        <f t="shared" si="71"/>
        <v>10/11FEIJÃO (1ª SAFRA)</v>
      </c>
      <c r="J1491" s="211" t="b">
        <f>FALSE</f>
        <v>0</v>
      </c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</row>
    <row r="1492" spans="1:64" ht="14.65" hidden="1" customHeight="1">
      <c r="A1492" s="215" t="s">
        <v>183</v>
      </c>
      <c r="B1492" s="213" t="s">
        <v>58</v>
      </c>
      <c r="C1492" s="209" t="s">
        <v>152</v>
      </c>
      <c r="D1492" s="202">
        <v>107</v>
      </c>
      <c r="E1492" s="202">
        <v>0</v>
      </c>
      <c r="F1492" s="202">
        <v>86</v>
      </c>
      <c r="G1492" s="202">
        <f t="shared" si="69"/>
        <v>803.73831775700933</v>
      </c>
      <c r="H1492" s="210" t="str">
        <f t="shared" si="70"/>
        <v>10/11FEIJÃO (1ª SAFRA)PARANAGUÁ (f)</v>
      </c>
      <c r="I1492" s="210" t="str">
        <f t="shared" si="71"/>
        <v>10/11FEIJÃO (1ª SAFRA)</v>
      </c>
      <c r="J1492" s="211" t="b">
        <f>FALSE</f>
        <v>0</v>
      </c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</row>
    <row r="1493" spans="1:64" ht="14.65" hidden="1" customHeight="1">
      <c r="A1493" s="215" t="s">
        <v>183</v>
      </c>
      <c r="B1493" s="213" t="s">
        <v>58</v>
      </c>
      <c r="C1493" s="209" t="s">
        <v>154</v>
      </c>
      <c r="D1493" s="202">
        <v>187</v>
      </c>
      <c r="E1493" s="202">
        <v>0</v>
      </c>
      <c r="F1493" s="202">
        <v>125</v>
      </c>
      <c r="G1493" s="202">
        <f t="shared" si="69"/>
        <v>668.44919786096261</v>
      </c>
      <c r="H1493" s="210" t="str">
        <f t="shared" si="70"/>
        <v>10/11FEIJÃO (1ª SAFRA)PARANAVAÍ (b)</v>
      </c>
      <c r="I1493" s="210" t="str">
        <f t="shared" si="71"/>
        <v>10/11FEIJÃO (1ª SAFRA)</v>
      </c>
      <c r="J1493" s="211" t="b">
        <f>FALSE</f>
        <v>0</v>
      </c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</row>
    <row r="1494" spans="1:64" ht="14.65" hidden="1" customHeight="1">
      <c r="A1494" s="215" t="s">
        <v>183</v>
      </c>
      <c r="B1494" s="213" t="s">
        <v>58</v>
      </c>
      <c r="C1494" s="209" t="s">
        <v>155</v>
      </c>
      <c r="D1494" s="202">
        <v>17300</v>
      </c>
      <c r="E1494" s="202">
        <v>0</v>
      </c>
      <c r="F1494" s="202">
        <v>28519</v>
      </c>
      <c r="G1494" s="202">
        <f t="shared" si="69"/>
        <v>1648.4971098265896</v>
      </c>
      <c r="H1494" s="210" t="str">
        <f t="shared" si="70"/>
        <v>10/11FEIJÃO (1ª SAFRA)PATO BRANCO (e)</v>
      </c>
      <c r="I1494" s="210" t="str">
        <f t="shared" si="71"/>
        <v>10/11FEIJÃO (1ª SAFRA)</v>
      </c>
      <c r="J1494" s="211" t="b">
        <f>FALSE</f>
        <v>0</v>
      </c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</row>
    <row r="1495" spans="1:64" ht="14.65" hidden="1" customHeight="1">
      <c r="A1495" s="215" t="s">
        <v>183</v>
      </c>
      <c r="B1495" s="213" t="s">
        <v>58</v>
      </c>
      <c r="C1495" s="209" t="s">
        <v>157</v>
      </c>
      <c r="D1495" s="202">
        <v>62940</v>
      </c>
      <c r="E1495" s="202">
        <v>900</v>
      </c>
      <c r="F1495" s="202">
        <v>122653</v>
      </c>
      <c r="G1495" s="202">
        <f t="shared" si="69"/>
        <v>1976.9987105093487</v>
      </c>
      <c r="H1495" s="210" t="str">
        <f t="shared" si="70"/>
        <v>10/11FEIJÃO (1ª SAFRA)PONTA GROSSA (f)</v>
      </c>
      <c r="I1495" s="210" t="str">
        <f t="shared" si="71"/>
        <v>10/11FEIJÃO (1ª SAFRA)</v>
      </c>
      <c r="J1495" s="211" t="b">
        <f>FALSE</f>
        <v>0</v>
      </c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</row>
    <row r="1496" spans="1:64" ht="14.65" hidden="1" customHeight="1">
      <c r="A1496" s="215" t="s">
        <v>183</v>
      </c>
      <c r="B1496" s="213" t="s">
        <v>58</v>
      </c>
      <c r="C1496" s="209" t="s">
        <v>158</v>
      </c>
      <c r="D1496" s="202">
        <v>1510</v>
      </c>
      <c r="E1496" s="202">
        <v>0</v>
      </c>
      <c r="F1496" s="202">
        <v>1956</v>
      </c>
      <c r="G1496" s="202">
        <f t="shared" si="69"/>
        <v>1295.364238410596</v>
      </c>
      <c r="H1496" s="210" t="str">
        <f t="shared" si="70"/>
        <v>10/11FEIJÃO (1ª SAFRA)TOLEDO (d)</v>
      </c>
      <c r="I1496" s="210" t="str">
        <f t="shared" si="71"/>
        <v>10/11FEIJÃO (1ª SAFRA)</v>
      </c>
      <c r="J1496" s="211" t="b">
        <f>FALSE</f>
        <v>0</v>
      </c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</row>
    <row r="1497" spans="1:64" ht="14.65" hidden="1" customHeight="1">
      <c r="A1497" s="215" t="s">
        <v>183</v>
      </c>
      <c r="B1497" s="213" t="s">
        <v>58</v>
      </c>
      <c r="C1497" s="209" t="s">
        <v>159</v>
      </c>
      <c r="D1497" s="202">
        <v>500</v>
      </c>
      <c r="E1497" s="202">
        <v>0</v>
      </c>
      <c r="F1497" s="202">
        <v>193</v>
      </c>
      <c r="G1497" s="202">
        <f t="shared" si="69"/>
        <v>386</v>
      </c>
      <c r="H1497" s="210" t="str">
        <f t="shared" si="70"/>
        <v>10/11FEIJÃO (1ª SAFRA)UMUARAMA (b)</v>
      </c>
      <c r="I1497" s="210" t="str">
        <f t="shared" si="71"/>
        <v>10/11FEIJÃO (1ª SAFRA)</v>
      </c>
      <c r="J1497" s="211" t="b">
        <f>FALSE</f>
        <v>0</v>
      </c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</row>
    <row r="1498" spans="1:64" ht="14.65" hidden="1" customHeight="1">
      <c r="A1498" s="215" t="s">
        <v>183</v>
      </c>
      <c r="B1498" s="213" t="s">
        <v>58</v>
      </c>
      <c r="C1498" s="209" t="s">
        <v>160</v>
      </c>
      <c r="D1498" s="202">
        <v>35000</v>
      </c>
      <c r="E1498" s="202">
        <v>0</v>
      </c>
      <c r="F1498" s="202">
        <v>43750</v>
      </c>
      <c r="G1498" s="202">
        <f t="shared" si="69"/>
        <v>1250</v>
      </c>
      <c r="H1498" s="210" t="str">
        <f t="shared" si="70"/>
        <v>10/11FEIJÃO (1ª SAFRA)UNIÃO DA VITÓRIA (f)</v>
      </c>
      <c r="I1498" s="210" t="str">
        <f t="shared" si="71"/>
        <v>10/11FEIJÃO (1ª SAFRA)</v>
      </c>
      <c r="J1498" s="211" t="b">
        <f>FALSE</f>
        <v>0</v>
      </c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</row>
    <row r="1499" spans="1:64" ht="14.65" hidden="1" customHeight="1">
      <c r="A1499" s="215" t="s">
        <v>183</v>
      </c>
      <c r="B1499" s="213" t="s">
        <v>98</v>
      </c>
      <c r="C1499" s="209" t="s">
        <v>126</v>
      </c>
      <c r="D1499" s="202">
        <v>770</v>
      </c>
      <c r="E1499" s="202">
        <v>0</v>
      </c>
      <c r="F1499" s="202">
        <v>1026</v>
      </c>
      <c r="G1499" s="202">
        <f t="shared" si="69"/>
        <v>1332.4675324675327</v>
      </c>
      <c r="H1499" s="210" t="str">
        <f t="shared" si="70"/>
        <v>10/11FEIJÃO (2ª SAFRA)APUCARANA (c)</v>
      </c>
      <c r="I1499" s="210" t="str">
        <f t="shared" si="71"/>
        <v>10/11FEIJÃO (2ª SAFRA)</v>
      </c>
      <c r="J1499" s="211" t="b">
        <f>FALSE</f>
        <v>0</v>
      </c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</row>
    <row r="1500" spans="1:64" ht="14.65" hidden="1" customHeight="1">
      <c r="A1500" s="215" t="s">
        <v>183</v>
      </c>
      <c r="B1500" s="213" t="s">
        <v>98</v>
      </c>
      <c r="C1500" s="209" t="s">
        <v>128</v>
      </c>
      <c r="D1500" s="202">
        <v>7000</v>
      </c>
      <c r="E1500" s="202">
        <v>0</v>
      </c>
      <c r="F1500" s="202">
        <v>9800</v>
      </c>
      <c r="G1500" s="202">
        <f t="shared" si="69"/>
        <v>1400</v>
      </c>
      <c r="H1500" s="210" t="str">
        <f t="shared" si="70"/>
        <v>10/11FEIJÃO (2ª SAFRA)CAMPO MOURÃO (a)</v>
      </c>
      <c r="I1500" s="210" t="str">
        <f t="shared" si="71"/>
        <v>10/11FEIJÃO (2ª SAFRA)</v>
      </c>
      <c r="J1500" s="211" t="b">
        <f>FALSE</f>
        <v>0</v>
      </c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</row>
    <row r="1501" spans="1:64" ht="14.65" hidden="1" customHeight="1">
      <c r="A1501" s="215" t="s">
        <v>183</v>
      </c>
      <c r="B1501" s="213" t="s">
        <v>98</v>
      </c>
      <c r="C1501" s="209" t="s">
        <v>130</v>
      </c>
      <c r="D1501" s="202">
        <v>10703</v>
      </c>
      <c r="E1501" s="202">
        <v>20</v>
      </c>
      <c r="F1501" s="202">
        <v>19006</v>
      </c>
      <c r="G1501" s="202">
        <f t="shared" si="69"/>
        <v>1779.0882710849012</v>
      </c>
      <c r="H1501" s="210" t="str">
        <f t="shared" si="70"/>
        <v>10/11FEIJÃO (2ª SAFRA)CASCAVEL (d)</v>
      </c>
      <c r="I1501" s="210" t="str">
        <f t="shared" si="71"/>
        <v>10/11FEIJÃO (2ª SAFRA)</v>
      </c>
      <c r="J1501" s="211" t="b">
        <f>FALSE</f>
        <v>0</v>
      </c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</row>
    <row r="1502" spans="1:64" ht="14.65" hidden="1" customHeight="1">
      <c r="A1502" s="215" t="s">
        <v>183</v>
      </c>
      <c r="B1502" s="213" t="s">
        <v>98</v>
      </c>
      <c r="C1502" s="209" t="s">
        <v>132</v>
      </c>
      <c r="D1502" s="202">
        <v>280</v>
      </c>
      <c r="E1502" s="202">
        <v>0</v>
      </c>
      <c r="F1502" s="202">
        <v>168</v>
      </c>
      <c r="G1502" s="202">
        <f t="shared" si="69"/>
        <v>600</v>
      </c>
      <c r="H1502" s="210" t="str">
        <f t="shared" si="70"/>
        <v>10/11FEIJÃO (2ª SAFRA)CORNÉLIO PROCÓPIO (c)</v>
      </c>
      <c r="I1502" s="210" t="str">
        <f t="shared" si="71"/>
        <v>10/11FEIJÃO (2ª SAFRA)</v>
      </c>
      <c r="J1502" s="211" t="b">
        <f>FALSE</f>
        <v>0</v>
      </c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</row>
    <row r="1503" spans="1:64" ht="14.65" hidden="1" customHeight="1">
      <c r="A1503" s="215" t="s">
        <v>183</v>
      </c>
      <c r="B1503" s="213" t="s">
        <v>98</v>
      </c>
      <c r="C1503" s="209" t="s">
        <v>134</v>
      </c>
      <c r="D1503" s="202">
        <v>7517</v>
      </c>
      <c r="E1503" s="202">
        <v>0</v>
      </c>
      <c r="F1503" s="202">
        <v>11493</v>
      </c>
      <c r="G1503" s="202">
        <f t="shared" si="69"/>
        <v>1528.9344153252625</v>
      </c>
      <c r="H1503" s="210" t="str">
        <f t="shared" si="70"/>
        <v>10/11FEIJÃO (2ª SAFRA)CURITIBA (f)</v>
      </c>
      <c r="I1503" s="210" t="str">
        <f t="shared" si="71"/>
        <v>10/11FEIJÃO (2ª SAFRA)</v>
      </c>
      <c r="J1503" s="211" t="b">
        <f>FALSE</f>
        <v>0</v>
      </c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</row>
    <row r="1504" spans="1:64" ht="14.65" hidden="1" customHeight="1">
      <c r="A1504" s="215" t="s">
        <v>183</v>
      </c>
      <c r="B1504" s="213" t="s">
        <v>98</v>
      </c>
      <c r="C1504" s="209" t="s">
        <v>136</v>
      </c>
      <c r="D1504" s="202">
        <v>10000</v>
      </c>
      <c r="E1504" s="202">
        <v>300</v>
      </c>
      <c r="F1504" s="202">
        <v>14877</v>
      </c>
      <c r="G1504" s="202">
        <f t="shared" si="69"/>
        <v>1533.7113402061855</v>
      </c>
      <c r="H1504" s="210" t="str">
        <f t="shared" si="70"/>
        <v>10/11FEIJÃO (2ª SAFRA)FRANCISCO BELTRÃO (e)</v>
      </c>
      <c r="I1504" s="210" t="str">
        <f t="shared" si="71"/>
        <v>10/11FEIJÃO (2ª SAFRA)</v>
      </c>
      <c r="J1504" s="211" t="b">
        <f>FALSE</f>
        <v>0</v>
      </c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</row>
    <row r="1505" spans="1:64" ht="14.65" hidden="1" customHeight="1">
      <c r="A1505" s="215" t="s">
        <v>183</v>
      </c>
      <c r="B1505" s="213" t="s">
        <v>98</v>
      </c>
      <c r="C1505" s="209" t="s">
        <v>138</v>
      </c>
      <c r="D1505" s="202">
        <v>15075</v>
      </c>
      <c r="E1505" s="202">
        <v>0</v>
      </c>
      <c r="F1505" s="202">
        <v>17510</v>
      </c>
      <c r="G1505" s="202">
        <f t="shared" si="69"/>
        <v>1161.5257048092869</v>
      </c>
      <c r="H1505" s="210" t="str">
        <f t="shared" si="70"/>
        <v>10/11FEIJÃO (2ª SAFRA)GUARAPUAVA (f)</v>
      </c>
      <c r="I1505" s="210" t="str">
        <f t="shared" si="71"/>
        <v>10/11FEIJÃO (2ª SAFRA)</v>
      </c>
      <c r="J1505" s="211" t="b">
        <f>FALSE</f>
        <v>0</v>
      </c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</row>
    <row r="1506" spans="1:64" ht="14.65" hidden="1" customHeight="1">
      <c r="A1506" s="215" t="s">
        <v>183</v>
      </c>
      <c r="B1506" s="213" t="s">
        <v>98</v>
      </c>
      <c r="C1506" s="209" t="s">
        <v>140</v>
      </c>
      <c r="D1506" s="202">
        <v>14500</v>
      </c>
      <c r="E1506" s="202">
        <v>0</v>
      </c>
      <c r="F1506" s="202">
        <v>21779</v>
      </c>
      <c r="G1506" s="202">
        <f t="shared" si="69"/>
        <v>1502</v>
      </c>
      <c r="H1506" s="210" t="str">
        <f t="shared" si="70"/>
        <v>10/11FEIJÃO (2ª SAFRA)IRATI (f)</v>
      </c>
      <c r="I1506" s="210" t="str">
        <f t="shared" si="71"/>
        <v>10/11FEIJÃO (2ª SAFRA)</v>
      </c>
      <c r="J1506" s="211" t="b">
        <f>FALSE</f>
        <v>0</v>
      </c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</row>
    <row r="1507" spans="1:64" ht="14.65" hidden="1" customHeight="1">
      <c r="A1507" s="215" t="s">
        <v>183</v>
      </c>
      <c r="B1507" s="213" t="s">
        <v>98</v>
      </c>
      <c r="C1507" s="209" t="s">
        <v>142</v>
      </c>
      <c r="D1507" s="202">
        <v>9400</v>
      </c>
      <c r="E1507" s="202">
        <v>0</v>
      </c>
      <c r="F1507" s="202">
        <v>11308</v>
      </c>
      <c r="G1507" s="202">
        <f t="shared" si="69"/>
        <v>1202.9787234042553</v>
      </c>
      <c r="H1507" s="210" t="str">
        <f t="shared" si="70"/>
        <v>10/11FEIJÃO (2ª SAFRA)IVAIPORÃ (c)</v>
      </c>
      <c r="I1507" s="210" t="str">
        <f t="shared" si="71"/>
        <v>10/11FEIJÃO (2ª SAFRA)</v>
      </c>
      <c r="J1507" s="211" t="b">
        <f>FALSE</f>
        <v>0</v>
      </c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</row>
    <row r="1508" spans="1:64" ht="14.65" hidden="1" customHeight="1">
      <c r="A1508" s="215" t="s">
        <v>183</v>
      </c>
      <c r="B1508" s="213" t="s">
        <v>98</v>
      </c>
      <c r="C1508" s="209" t="s">
        <v>144</v>
      </c>
      <c r="D1508" s="202">
        <v>7480</v>
      </c>
      <c r="E1508" s="202">
        <v>0</v>
      </c>
      <c r="F1508" s="202">
        <v>9880</v>
      </c>
      <c r="G1508" s="202">
        <f t="shared" si="69"/>
        <v>1320.8556149732619</v>
      </c>
      <c r="H1508" s="210" t="str">
        <f t="shared" si="70"/>
        <v>10/11FEIJÃO (2ª SAFRA)JACAREZINHO (c)</v>
      </c>
      <c r="I1508" s="210" t="str">
        <f t="shared" si="71"/>
        <v>10/11FEIJÃO (2ª SAFRA)</v>
      </c>
      <c r="J1508" s="211" t="b">
        <f>FALSE</f>
        <v>0</v>
      </c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</row>
    <row r="1509" spans="1:64" ht="14.65" hidden="1" customHeight="1">
      <c r="A1509" s="215" t="s">
        <v>183</v>
      </c>
      <c r="B1509" s="213" t="s">
        <v>98</v>
      </c>
      <c r="C1509" s="209" t="s">
        <v>146</v>
      </c>
      <c r="D1509" s="202">
        <v>6030</v>
      </c>
      <c r="E1509" s="202">
        <v>0</v>
      </c>
      <c r="F1509" s="202">
        <v>6935</v>
      </c>
      <c r="G1509" s="202">
        <f t="shared" si="69"/>
        <v>1150.082918739635</v>
      </c>
      <c r="H1509" s="210" t="str">
        <f t="shared" si="70"/>
        <v>10/11FEIJÃO (2ª SAFRA)LARANJEIRAS DO SUL (f)</v>
      </c>
      <c r="I1509" s="210" t="str">
        <f t="shared" si="71"/>
        <v>10/11FEIJÃO (2ª SAFRA)</v>
      </c>
      <c r="J1509" s="211" t="b">
        <f>FALSE</f>
        <v>0</v>
      </c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</row>
    <row r="1510" spans="1:64" ht="14.65" hidden="1" customHeight="1">
      <c r="A1510" s="215" t="s">
        <v>183</v>
      </c>
      <c r="B1510" s="213" t="s">
        <v>98</v>
      </c>
      <c r="C1510" s="209" t="s">
        <v>148</v>
      </c>
      <c r="D1510" s="202">
        <v>400</v>
      </c>
      <c r="E1510" s="202">
        <v>0</v>
      </c>
      <c r="F1510" s="202">
        <v>600</v>
      </c>
      <c r="G1510" s="202">
        <f t="shared" si="69"/>
        <v>1500</v>
      </c>
      <c r="H1510" s="210" t="str">
        <f t="shared" si="70"/>
        <v>10/11FEIJÃO (2ª SAFRA)LONDRINA (c)</v>
      </c>
      <c r="I1510" s="210" t="str">
        <f t="shared" si="71"/>
        <v>10/11FEIJÃO (2ª SAFRA)</v>
      </c>
      <c r="J1510" s="211" t="b">
        <f>FALSE</f>
        <v>0</v>
      </c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</row>
    <row r="1511" spans="1:64" ht="14.65" hidden="1" customHeight="1">
      <c r="A1511" s="215" t="s">
        <v>183</v>
      </c>
      <c r="B1511" s="213" t="s">
        <v>98</v>
      </c>
      <c r="C1511" s="209" t="s">
        <v>152</v>
      </c>
      <c r="D1511" s="202">
        <v>110</v>
      </c>
      <c r="E1511" s="202">
        <v>5</v>
      </c>
      <c r="F1511" s="202">
        <v>79</v>
      </c>
      <c r="G1511" s="202">
        <f t="shared" si="69"/>
        <v>752.38095238095241</v>
      </c>
      <c r="H1511" s="210" t="str">
        <f t="shared" si="70"/>
        <v>10/11FEIJÃO (2ª SAFRA)PARANAGUÁ (f)</v>
      </c>
      <c r="I1511" s="210" t="str">
        <f t="shared" si="71"/>
        <v>10/11FEIJÃO (2ª SAFRA)</v>
      </c>
      <c r="J1511" s="211" t="b">
        <f>FALSE</f>
        <v>0</v>
      </c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</row>
    <row r="1512" spans="1:64" ht="14.65" hidden="1" customHeight="1">
      <c r="A1512" s="215" t="s">
        <v>183</v>
      </c>
      <c r="B1512" s="213" t="s">
        <v>98</v>
      </c>
      <c r="C1512" s="209" t="s">
        <v>155</v>
      </c>
      <c r="D1512" s="202">
        <v>31650</v>
      </c>
      <c r="E1512" s="202">
        <v>0</v>
      </c>
      <c r="F1512" s="202">
        <v>47990</v>
      </c>
      <c r="G1512" s="202">
        <f t="shared" si="69"/>
        <v>1516.2717219589256</v>
      </c>
      <c r="H1512" s="210" t="str">
        <f t="shared" si="70"/>
        <v>10/11FEIJÃO (2ª SAFRA)PATO BRANCO (e)</v>
      </c>
      <c r="I1512" s="210" t="str">
        <f t="shared" si="71"/>
        <v>10/11FEIJÃO (2ª SAFRA)</v>
      </c>
      <c r="J1512" s="211" t="b">
        <f>FALSE</f>
        <v>0</v>
      </c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</row>
    <row r="1513" spans="1:64" ht="14.65" hidden="1" customHeight="1">
      <c r="A1513" s="215" t="s">
        <v>183</v>
      </c>
      <c r="B1513" s="213" t="s">
        <v>98</v>
      </c>
      <c r="C1513" s="209" t="s">
        <v>157</v>
      </c>
      <c r="D1513" s="202">
        <v>44530</v>
      </c>
      <c r="E1513" s="202">
        <v>60</v>
      </c>
      <c r="F1513" s="202">
        <v>98501</v>
      </c>
      <c r="G1513" s="202">
        <f t="shared" si="69"/>
        <v>2214.9988756465032</v>
      </c>
      <c r="H1513" s="210" t="str">
        <f t="shared" si="70"/>
        <v>10/11FEIJÃO (2ª SAFRA)PONTA GROSSA (f)</v>
      </c>
      <c r="I1513" s="210" t="str">
        <f t="shared" si="71"/>
        <v>10/11FEIJÃO (2ª SAFRA)</v>
      </c>
      <c r="J1513" s="211" t="b">
        <f>FALSE</f>
        <v>0</v>
      </c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</row>
    <row r="1514" spans="1:64" ht="14.65" hidden="1" customHeight="1">
      <c r="A1514" s="215" t="s">
        <v>183</v>
      </c>
      <c r="B1514" s="213" t="s">
        <v>98</v>
      </c>
      <c r="C1514" s="209" t="s">
        <v>158</v>
      </c>
      <c r="D1514" s="202">
        <v>2047</v>
      </c>
      <c r="E1514" s="202">
        <v>0</v>
      </c>
      <c r="F1514" s="202">
        <v>3050</v>
      </c>
      <c r="G1514" s="202">
        <f t="shared" si="69"/>
        <v>1489.9853444064483</v>
      </c>
      <c r="H1514" s="210" t="str">
        <f t="shared" si="70"/>
        <v>10/11FEIJÃO (2ª SAFRA)TOLEDO (d)</v>
      </c>
      <c r="I1514" s="210" t="str">
        <f t="shared" si="71"/>
        <v>10/11FEIJÃO (2ª SAFRA)</v>
      </c>
      <c r="J1514" s="211" t="b">
        <f>FALSE</f>
        <v>0</v>
      </c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</row>
    <row r="1515" spans="1:64" ht="14.65" hidden="1" customHeight="1">
      <c r="A1515" s="215" t="s">
        <v>183</v>
      </c>
      <c r="B1515" s="213" t="s">
        <v>98</v>
      </c>
      <c r="C1515" s="209" t="s">
        <v>160</v>
      </c>
      <c r="D1515" s="202">
        <v>3500</v>
      </c>
      <c r="E1515" s="202">
        <v>0</v>
      </c>
      <c r="F1515" s="202">
        <v>3500</v>
      </c>
      <c r="G1515" s="202">
        <f t="shared" si="69"/>
        <v>1000</v>
      </c>
      <c r="H1515" s="210" t="str">
        <f t="shared" si="70"/>
        <v>10/11FEIJÃO (2ª SAFRA)UNIÃO DA VITÓRIA (f)</v>
      </c>
      <c r="I1515" s="210" t="str">
        <f t="shared" si="71"/>
        <v>10/11FEIJÃO (2ª SAFRA)</v>
      </c>
      <c r="J1515" s="211" t="b">
        <f>FALSE</f>
        <v>0</v>
      </c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</row>
    <row r="1516" spans="1:64" ht="14.65" hidden="1" customHeight="1">
      <c r="A1516" s="215" t="s">
        <v>183</v>
      </c>
      <c r="B1516" s="213" t="s">
        <v>99</v>
      </c>
      <c r="C1516" s="209" t="s">
        <v>126</v>
      </c>
      <c r="D1516" s="202"/>
      <c r="G1516" s="202" t="e">
        <f t="shared" si="69"/>
        <v>#DIV/0!</v>
      </c>
      <c r="H1516" s="210" t="str">
        <f t="shared" si="70"/>
        <v>10/11FEIJÃO (3ª SAFRA)APUCARANA (c)</v>
      </c>
      <c r="I1516" s="210" t="str">
        <f t="shared" si="71"/>
        <v>10/11FEIJÃO (3ª SAFRA)</v>
      </c>
      <c r="J1516" s="211" t="b">
        <f>FALSE</f>
        <v>0</v>
      </c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</row>
    <row r="1517" spans="1:64" ht="14.65" hidden="1" customHeight="1">
      <c r="A1517" s="215" t="s">
        <v>183</v>
      </c>
      <c r="B1517" s="213" t="s">
        <v>99</v>
      </c>
      <c r="C1517" s="209" t="s">
        <v>132</v>
      </c>
      <c r="D1517" s="202">
        <v>600</v>
      </c>
      <c r="E1517" s="202">
        <v>240</v>
      </c>
      <c r="F1517" s="202">
        <v>180</v>
      </c>
      <c r="G1517" s="202">
        <f t="shared" si="69"/>
        <v>500</v>
      </c>
      <c r="H1517" s="210" t="str">
        <f t="shared" si="70"/>
        <v>10/11FEIJÃO (3ª SAFRA)CORNÉLIO PROCÓPIO (c)</v>
      </c>
      <c r="I1517" s="210" t="str">
        <f t="shared" si="71"/>
        <v>10/11FEIJÃO (3ª SAFRA)</v>
      </c>
      <c r="J1517" s="211" t="b">
        <f>FALSE</f>
        <v>0</v>
      </c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</row>
    <row r="1518" spans="1:64" ht="14.65" hidden="1" customHeight="1">
      <c r="A1518" s="215" t="s">
        <v>183</v>
      </c>
      <c r="B1518" s="213" t="s">
        <v>99</v>
      </c>
      <c r="C1518" s="213" t="s">
        <v>144</v>
      </c>
      <c r="D1518" s="202">
        <v>2270</v>
      </c>
      <c r="E1518" s="202">
        <v>310</v>
      </c>
      <c r="F1518" s="202">
        <v>1743</v>
      </c>
      <c r="G1518" s="202">
        <f t="shared" si="69"/>
        <v>889.28571428571422</v>
      </c>
      <c r="H1518" s="210" t="str">
        <f t="shared" si="70"/>
        <v>10/11FEIJÃO (3ª SAFRA)JACAREZINHO (c)</v>
      </c>
      <c r="I1518" s="210" t="str">
        <f t="shared" si="71"/>
        <v>10/11FEIJÃO (3ª SAFRA)</v>
      </c>
      <c r="J1518" s="211" t="b">
        <f>FALSE</f>
        <v>0</v>
      </c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</row>
    <row r="1519" spans="1:64" ht="14.65" hidden="1" customHeight="1">
      <c r="A1519" s="215" t="s">
        <v>183</v>
      </c>
      <c r="B1519" s="213" t="s">
        <v>99</v>
      </c>
      <c r="C1519" s="209" t="s">
        <v>148</v>
      </c>
      <c r="D1519" s="202">
        <v>1682</v>
      </c>
      <c r="E1519" s="202">
        <v>336</v>
      </c>
      <c r="F1519" s="202">
        <v>1421</v>
      </c>
      <c r="G1519" s="202">
        <f t="shared" si="69"/>
        <v>1055.7206537890045</v>
      </c>
      <c r="H1519" s="210" t="str">
        <f t="shared" si="70"/>
        <v>10/11FEIJÃO (3ª SAFRA)LONDRINA (c)</v>
      </c>
      <c r="I1519" s="210" t="str">
        <f t="shared" si="71"/>
        <v>10/11FEIJÃO (3ª SAFRA)</v>
      </c>
      <c r="J1519" s="211" t="b">
        <f>FALSE</f>
        <v>0</v>
      </c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</row>
    <row r="1520" spans="1:64" ht="14.65" hidden="1" customHeight="1">
      <c r="A1520" s="215" t="s">
        <v>183</v>
      </c>
      <c r="B1520" s="213" t="s">
        <v>99</v>
      </c>
      <c r="C1520" s="213" t="s">
        <v>150</v>
      </c>
      <c r="D1520" s="202">
        <v>145</v>
      </c>
      <c r="E1520" s="202">
        <v>0</v>
      </c>
      <c r="F1520" s="202">
        <v>102</v>
      </c>
      <c r="G1520" s="202">
        <f t="shared" si="69"/>
        <v>703.44827586206895</v>
      </c>
      <c r="H1520" s="210" t="str">
        <f t="shared" si="70"/>
        <v>10/11FEIJÃO (3ª SAFRA)MARINGÁ (c)</v>
      </c>
      <c r="I1520" s="210" t="str">
        <f t="shared" si="71"/>
        <v>10/11FEIJÃO (3ª SAFRA)</v>
      </c>
      <c r="J1520" s="211" t="b">
        <f>FALSE</f>
        <v>0</v>
      </c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</row>
    <row r="1521" spans="1:64" ht="14.65" hidden="1" customHeight="1">
      <c r="A1521" s="215" t="s">
        <v>183</v>
      </c>
      <c r="B1521" s="213" t="s">
        <v>99</v>
      </c>
      <c r="C1521" s="209" t="s">
        <v>154</v>
      </c>
      <c r="D1521" s="202">
        <v>800</v>
      </c>
      <c r="E1521" s="202">
        <v>0</v>
      </c>
      <c r="F1521" s="202">
        <v>504</v>
      </c>
      <c r="G1521" s="202">
        <f t="shared" si="69"/>
        <v>630</v>
      </c>
      <c r="H1521" s="210" t="str">
        <f t="shared" si="70"/>
        <v>10/11FEIJÃO (3ª SAFRA)PARANAVAÍ (b)</v>
      </c>
      <c r="I1521" s="210" t="str">
        <f t="shared" si="71"/>
        <v>10/11FEIJÃO (3ª SAFRA)</v>
      </c>
      <c r="J1521" s="211" t="b">
        <f>FALSE</f>
        <v>0</v>
      </c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</row>
    <row r="1522" spans="1:64" ht="14.65" hidden="1" customHeight="1">
      <c r="A1522" s="215" t="s">
        <v>183</v>
      </c>
      <c r="B1522" s="213" t="s">
        <v>99</v>
      </c>
      <c r="C1522" s="209" t="s">
        <v>159</v>
      </c>
      <c r="D1522" s="202">
        <v>530</v>
      </c>
      <c r="E1522" s="202">
        <v>90</v>
      </c>
      <c r="F1522" s="202">
        <v>225</v>
      </c>
      <c r="G1522" s="202">
        <f t="shared" si="69"/>
        <v>511.36363636363637</v>
      </c>
      <c r="H1522" s="210" t="str">
        <f t="shared" si="70"/>
        <v>10/11FEIJÃO (3ª SAFRA)UMUARAMA (b)</v>
      </c>
      <c r="I1522" s="210" t="str">
        <f t="shared" si="71"/>
        <v>10/11FEIJÃO (3ª SAFRA)</v>
      </c>
      <c r="J1522" s="211" t="b">
        <f>FALSE</f>
        <v>0</v>
      </c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</row>
    <row r="1523" spans="1:64" ht="14.65" hidden="1" customHeight="1">
      <c r="A1523" s="215" t="s">
        <v>183</v>
      </c>
      <c r="B1523" s="209" t="s">
        <v>295</v>
      </c>
      <c r="C1523" s="209" t="s">
        <v>126</v>
      </c>
      <c r="D1523" s="202">
        <v>600</v>
      </c>
      <c r="E1523" s="202">
        <v>0</v>
      </c>
      <c r="F1523" s="202">
        <v>1380</v>
      </c>
      <c r="G1523" s="202">
        <f t="shared" si="69"/>
        <v>2300</v>
      </c>
      <c r="H1523" s="210" t="str">
        <f t="shared" si="70"/>
        <v>10/11TABACOAPUCARANA (c)</v>
      </c>
      <c r="I1523" s="210" t="str">
        <f t="shared" si="71"/>
        <v>10/11TABACO</v>
      </c>
      <c r="J1523" s="211" t="b">
        <f>FALSE</f>
        <v>0</v>
      </c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</row>
    <row r="1524" spans="1:64" ht="14.65" hidden="1" customHeight="1">
      <c r="A1524" s="215" t="s">
        <v>183</v>
      </c>
      <c r="B1524" s="209" t="s">
        <v>295</v>
      </c>
      <c r="C1524" s="209" t="s">
        <v>128</v>
      </c>
      <c r="D1524" s="202">
        <v>283</v>
      </c>
      <c r="E1524" s="202">
        <v>0</v>
      </c>
      <c r="F1524" s="202">
        <v>566</v>
      </c>
      <c r="G1524" s="202">
        <f t="shared" si="69"/>
        <v>2000</v>
      </c>
      <c r="H1524" s="210" t="str">
        <f t="shared" si="70"/>
        <v>10/11TABACOCAMPO MOURÃO (a)</v>
      </c>
      <c r="I1524" s="210" t="str">
        <f t="shared" si="71"/>
        <v>10/11TABACO</v>
      </c>
      <c r="J1524" s="211" t="b">
        <f>FALSE</f>
        <v>0</v>
      </c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</row>
    <row r="1525" spans="1:64" ht="14.65" hidden="1" customHeight="1">
      <c r="A1525" s="215" t="s">
        <v>183</v>
      </c>
      <c r="B1525" s="209" t="s">
        <v>295</v>
      </c>
      <c r="C1525" s="209" t="s">
        <v>130</v>
      </c>
      <c r="D1525" s="202">
        <v>3780</v>
      </c>
      <c r="E1525" s="202">
        <v>0</v>
      </c>
      <c r="F1525" s="202">
        <v>7688</v>
      </c>
      <c r="G1525" s="202">
        <f t="shared" si="69"/>
        <v>2033.862433862434</v>
      </c>
      <c r="H1525" s="210" t="str">
        <f t="shared" si="70"/>
        <v>10/11TABACOCASCAVEL (d)</v>
      </c>
      <c r="I1525" s="210" t="str">
        <f t="shared" si="71"/>
        <v>10/11TABACO</v>
      </c>
      <c r="J1525" s="211" t="b">
        <f>FALSE</f>
        <v>0</v>
      </c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</row>
    <row r="1526" spans="1:64" ht="14.65" hidden="1" customHeight="1">
      <c r="A1526" s="215" t="s">
        <v>183</v>
      </c>
      <c r="B1526" s="209" t="s">
        <v>295</v>
      </c>
      <c r="C1526" s="209" t="s">
        <v>134</v>
      </c>
      <c r="D1526" s="202">
        <v>11884</v>
      </c>
      <c r="E1526" s="202">
        <v>0</v>
      </c>
      <c r="F1526" s="202">
        <v>25230</v>
      </c>
      <c r="G1526" s="202">
        <f t="shared" si="69"/>
        <v>2123.0225513295186</v>
      </c>
      <c r="H1526" s="210" t="str">
        <f t="shared" si="70"/>
        <v>10/11TABACOCURITIBA (f)</v>
      </c>
      <c r="I1526" s="210" t="str">
        <f t="shared" si="71"/>
        <v>10/11TABACO</v>
      </c>
      <c r="J1526" s="211" t="b">
        <f>FALSE</f>
        <v>0</v>
      </c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</row>
    <row r="1527" spans="1:64" ht="14.65" hidden="1" customHeight="1">
      <c r="A1527" s="215" t="s">
        <v>183</v>
      </c>
      <c r="B1527" s="209" t="s">
        <v>295</v>
      </c>
      <c r="C1527" s="209" t="s">
        <v>136</v>
      </c>
      <c r="D1527" s="202">
        <v>7800</v>
      </c>
      <c r="E1527" s="202">
        <v>0</v>
      </c>
      <c r="F1527" s="202">
        <v>14652</v>
      </c>
      <c r="G1527" s="202">
        <f t="shared" si="69"/>
        <v>1878.4615384615383</v>
      </c>
      <c r="H1527" s="210" t="str">
        <f t="shared" si="70"/>
        <v>10/11TABACOFRANCISCO BELTRÃO (e)</v>
      </c>
      <c r="I1527" s="210" t="str">
        <f t="shared" si="71"/>
        <v>10/11TABACO</v>
      </c>
      <c r="J1527" s="211" t="b">
        <f>FALSE</f>
        <v>0</v>
      </c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</row>
    <row r="1528" spans="1:64" ht="14.65" hidden="1" customHeight="1">
      <c r="A1528" s="215" t="s">
        <v>183</v>
      </c>
      <c r="B1528" s="209" t="s">
        <v>295</v>
      </c>
      <c r="C1528" s="209" t="s">
        <v>138</v>
      </c>
      <c r="D1528" s="202">
        <v>5500</v>
      </c>
      <c r="E1528" s="202">
        <v>0</v>
      </c>
      <c r="F1528" s="202">
        <v>12035</v>
      </c>
      <c r="G1528" s="202">
        <f t="shared" si="69"/>
        <v>2188.181818181818</v>
      </c>
      <c r="H1528" s="210" t="str">
        <f t="shared" si="70"/>
        <v>10/11TABACOGUARAPUAVA (f)</v>
      </c>
      <c r="I1528" s="210" t="str">
        <f t="shared" si="71"/>
        <v>10/11TABACO</v>
      </c>
      <c r="J1528" s="211" t="b">
        <f>FALSE</f>
        <v>0</v>
      </c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</row>
    <row r="1529" spans="1:64" ht="14.65" hidden="1" customHeight="1">
      <c r="A1529" s="215" t="s">
        <v>183</v>
      </c>
      <c r="B1529" s="209" t="s">
        <v>295</v>
      </c>
      <c r="C1529" s="209" t="s">
        <v>140</v>
      </c>
      <c r="D1529" s="202">
        <v>21475</v>
      </c>
      <c r="E1529" s="202">
        <v>0</v>
      </c>
      <c r="F1529" s="202">
        <v>46708</v>
      </c>
      <c r="G1529" s="202">
        <f t="shared" si="69"/>
        <v>2174.9941792782301</v>
      </c>
      <c r="H1529" s="210" t="str">
        <f t="shared" si="70"/>
        <v>10/11TABACOIRATI (f)</v>
      </c>
      <c r="I1529" s="210" t="str">
        <f t="shared" si="71"/>
        <v>10/11TABACO</v>
      </c>
      <c r="J1529" s="211" t="b">
        <f>FALSE</f>
        <v>0</v>
      </c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</row>
    <row r="1530" spans="1:64" ht="14.65" hidden="1" customHeight="1">
      <c r="A1530" s="215" t="s">
        <v>183</v>
      </c>
      <c r="B1530" s="209" t="s">
        <v>295</v>
      </c>
      <c r="C1530" s="209" t="s">
        <v>142</v>
      </c>
      <c r="D1530" s="202">
        <v>436</v>
      </c>
      <c r="E1530" s="202">
        <v>0</v>
      </c>
      <c r="F1530" s="202">
        <v>811</v>
      </c>
      <c r="G1530" s="202">
        <f t="shared" si="69"/>
        <v>1860.0917431192661</v>
      </c>
      <c r="H1530" s="210" t="str">
        <f t="shared" si="70"/>
        <v>10/11TABACOIVAIPORÃ (c)</v>
      </c>
      <c r="I1530" s="210" t="str">
        <f t="shared" si="71"/>
        <v>10/11TABACO</v>
      </c>
      <c r="J1530" s="211" t="b">
        <f>FALSE</f>
        <v>0</v>
      </c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</row>
    <row r="1531" spans="1:64" ht="14.65" hidden="1" customHeight="1">
      <c r="A1531" s="215" t="s">
        <v>183</v>
      </c>
      <c r="B1531" s="209" t="s">
        <v>295</v>
      </c>
      <c r="C1531" s="209" t="s">
        <v>146</v>
      </c>
      <c r="D1531" s="202">
        <v>2420</v>
      </c>
      <c r="E1531" s="202">
        <v>0</v>
      </c>
      <c r="F1531" s="202">
        <v>4598</v>
      </c>
      <c r="G1531" s="202">
        <f t="shared" si="69"/>
        <v>1900</v>
      </c>
      <c r="H1531" s="210" t="str">
        <f t="shared" si="70"/>
        <v>10/11TABACOLARANJEIRAS DO SUL (f)</v>
      </c>
      <c r="I1531" s="210" t="str">
        <f t="shared" si="71"/>
        <v>10/11TABACO</v>
      </c>
      <c r="J1531" s="211" t="b">
        <f>FALSE</f>
        <v>0</v>
      </c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</row>
    <row r="1532" spans="1:64" ht="14.65" hidden="1" customHeight="1">
      <c r="A1532" s="215" t="s">
        <v>183</v>
      </c>
      <c r="B1532" s="209" t="s">
        <v>295</v>
      </c>
      <c r="C1532" s="209" t="s">
        <v>155</v>
      </c>
      <c r="D1532" s="202">
        <v>509</v>
      </c>
      <c r="E1532" s="202">
        <v>0</v>
      </c>
      <c r="F1532" s="202">
        <v>883</v>
      </c>
      <c r="G1532" s="202">
        <f t="shared" si="69"/>
        <v>1734.7740667976423</v>
      </c>
      <c r="H1532" s="210" t="str">
        <f t="shared" si="70"/>
        <v>10/11TABACOPATO BRANCO (e)</v>
      </c>
      <c r="I1532" s="210" t="str">
        <f t="shared" si="71"/>
        <v>10/11TABACO</v>
      </c>
      <c r="J1532" s="211" t="b">
        <f>FALSE</f>
        <v>0</v>
      </c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</row>
    <row r="1533" spans="1:64" ht="14.65" hidden="1" customHeight="1">
      <c r="A1533" s="215" t="s">
        <v>183</v>
      </c>
      <c r="B1533" s="209" t="s">
        <v>295</v>
      </c>
      <c r="C1533" s="209" t="s">
        <v>157</v>
      </c>
      <c r="D1533" s="202">
        <v>16217</v>
      </c>
      <c r="E1533" s="202">
        <v>0</v>
      </c>
      <c r="F1533" s="202">
        <v>38483</v>
      </c>
      <c r="G1533" s="202">
        <f t="shared" si="69"/>
        <v>2373.0036381574891</v>
      </c>
      <c r="H1533" s="210" t="str">
        <f t="shared" si="70"/>
        <v>10/11TABACOPONTA GROSSA (f)</v>
      </c>
      <c r="I1533" s="210" t="str">
        <f t="shared" si="71"/>
        <v>10/11TABACO</v>
      </c>
      <c r="J1533" s="211" t="b">
        <f>FALSE</f>
        <v>0</v>
      </c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</row>
    <row r="1534" spans="1:64" ht="14.65" hidden="1" customHeight="1">
      <c r="A1534" s="215" t="s">
        <v>183</v>
      </c>
      <c r="B1534" s="209" t="s">
        <v>295</v>
      </c>
      <c r="C1534" s="209" t="s">
        <v>158</v>
      </c>
      <c r="D1534" s="202">
        <v>2000</v>
      </c>
      <c r="E1534" s="202">
        <v>0</v>
      </c>
      <c r="F1534" s="202">
        <v>4200</v>
      </c>
      <c r="G1534" s="202">
        <f t="shared" si="69"/>
        <v>2100</v>
      </c>
      <c r="H1534" s="210" t="str">
        <f t="shared" si="70"/>
        <v>10/11TABACOTOLEDO (d)</v>
      </c>
      <c r="I1534" s="210" t="str">
        <f t="shared" si="71"/>
        <v>10/11TABACO</v>
      </c>
      <c r="J1534" s="211" t="b">
        <f>FALSE</f>
        <v>0</v>
      </c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</row>
    <row r="1535" spans="1:64" ht="14.65" hidden="1" customHeight="1">
      <c r="A1535" s="215" t="s">
        <v>183</v>
      </c>
      <c r="B1535" s="209" t="s">
        <v>295</v>
      </c>
      <c r="C1535" s="209" t="s">
        <v>159</v>
      </c>
      <c r="D1535" s="202">
        <v>107</v>
      </c>
      <c r="E1535" s="202">
        <v>0</v>
      </c>
      <c r="F1535" s="202">
        <v>203</v>
      </c>
      <c r="G1535" s="202">
        <f t="shared" si="69"/>
        <v>1897.1962616822432</v>
      </c>
      <c r="H1535" s="210" t="str">
        <f t="shared" si="70"/>
        <v>10/11TABACOUMUARAMA (b)</v>
      </c>
      <c r="I1535" s="210" t="str">
        <f t="shared" si="71"/>
        <v>10/11TABACO</v>
      </c>
      <c r="J1535" s="211" t="b">
        <f>FALSE</f>
        <v>0</v>
      </c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</row>
    <row r="1536" spans="1:64" ht="14.65" hidden="1" customHeight="1">
      <c r="A1536" s="215" t="s">
        <v>183</v>
      </c>
      <c r="B1536" s="209" t="s">
        <v>295</v>
      </c>
      <c r="C1536" s="209" t="s">
        <v>160</v>
      </c>
      <c r="D1536" s="202">
        <v>7200</v>
      </c>
      <c r="E1536" s="202">
        <v>0</v>
      </c>
      <c r="F1536" s="202">
        <v>14400</v>
      </c>
      <c r="G1536" s="202">
        <f t="shared" si="69"/>
        <v>2000</v>
      </c>
      <c r="H1536" s="210" t="str">
        <f t="shared" si="70"/>
        <v>10/11TABACOUNIÃO DA VITÓRIA (f)</v>
      </c>
      <c r="I1536" s="210" t="str">
        <f t="shared" si="71"/>
        <v>10/11TABACO</v>
      </c>
      <c r="J1536" s="211" t="b">
        <f>FALSE</f>
        <v>0</v>
      </c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</row>
    <row r="1537" spans="1:64" ht="14.65" hidden="1" customHeight="1">
      <c r="A1537" s="215" t="s">
        <v>183</v>
      </c>
      <c r="B1537" s="213" t="s">
        <v>161</v>
      </c>
      <c r="C1537" s="209" t="s">
        <v>146</v>
      </c>
      <c r="D1537" s="202">
        <v>0</v>
      </c>
      <c r="E1537" s="202">
        <v>0</v>
      </c>
      <c r="F1537" s="202">
        <v>0</v>
      </c>
      <c r="G1537" s="202" t="e">
        <f t="shared" si="69"/>
        <v>#DIV/0!</v>
      </c>
      <c r="H1537" s="210" t="str">
        <f t="shared" si="70"/>
        <v>10/11GIRASSOL (1ª SAFRA)LARANJEIRAS DO SUL (f)</v>
      </c>
      <c r="I1537" s="210" t="str">
        <f t="shared" si="71"/>
        <v>10/11GIRASSOL (1ª SAFRA)</v>
      </c>
      <c r="J1537" s="211" t="b">
        <f>FALSE</f>
        <v>0</v>
      </c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</row>
    <row r="1538" spans="1:64" ht="14.65" hidden="1" customHeight="1">
      <c r="A1538" s="215" t="s">
        <v>183</v>
      </c>
      <c r="B1538" s="209" t="s">
        <v>163</v>
      </c>
      <c r="C1538" s="209" t="s">
        <v>126</v>
      </c>
      <c r="D1538" s="202">
        <v>140</v>
      </c>
      <c r="E1538" s="202">
        <v>52</v>
      </c>
      <c r="F1538" s="202">
        <v>44</v>
      </c>
      <c r="G1538" s="202">
        <f t="shared" ref="G1538:G1601" si="72">F1538/(D1538-E1538)*1000</f>
        <v>500</v>
      </c>
      <c r="H1538" s="210" t="str">
        <f t="shared" ref="H1538:H1601" si="73">A1538&amp;B1538&amp;C1538</f>
        <v>10/11GIRASSOL (2ª SAFRA)APUCARANA (c)</v>
      </c>
      <c r="I1538" s="210" t="str">
        <f t="shared" ref="I1538:I1601" si="74">A1538&amp;B1538</f>
        <v>10/11GIRASSOL (2ª SAFRA)</v>
      </c>
      <c r="J1538" s="211" t="b">
        <f>FALSE</f>
        <v>0</v>
      </c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</row>
    <row r="1539" spans="1:64" ht="14.65" hidden="1" customHeight="1">
      <c r="A1539" s="215" t="s">
        <v>183</v>
      </c>
      <c r="B1539" s="209" t="s">
        <v>163</v>
      </c>
      <c r="C1539" s="209" t="s">
        <v>130</v>
      </c>
      <c r="D1539" s="202"/>
      <c r="G1539" s="202" t="e">
        <f t="shared" si="72"/>
        <v>#DIV/0!</v>
      </c>
      <c r="H1539" s="210" t="str">
        <f t="shared" si="73"/>
        <v>10/11GIRASSOL (2ª SAFRA)CASCAVEL (d)</v>
      </c>
      <c r="I1539" s="210" t="str">
        <f t="shared" si="74"/>
        <v>10/11GIRASSOL (2ª SAFRA)</v>
      </c>
      <c r="J1539" s="211" t="b">
        <f>FALSE</f>
        <v>0</v>
      </c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</row>
    <row r="1540" spans="1:64" ht="14.65" hidden="1" customHeight="1">
      <c r="A1540" s="215" t="s">
        <v>183</v>
      </c>
      <c r="B1540" s="209" t="s">
        <v>163</v>
      </c>
      <c r="C1540" s="209" t="s">
        <v>159</v>
      </c>
      <c r="D1540" s="202">
        <v>0</v>
      </c>
      <c r="E1540" s="202">
        <v>0</v>
      </c>
      <c r="F1540" s="202">
        <v>0</v>
      </c>
      <c r="G1540" s="202" t="e">
        <f t="shared" si="72"/>
        <v>#DIV/0!</v>
      </c>
      <c r="H1540" s="210" t="str">
        <f t="shared" si="73"/>
        <v>10/11GIRASSOL (2ª SAFRA)UMUARAMA (b)</v>
      </c>
      <c r="I1540" s="210" t="str">
        <f t="shared" si="74"/>
        <v>10/11GIRASSOL (2ª SAFRA)</v>
      </c>
      <c r="J1540" s="211" t="b">
        <f>FALSE</f>
        <v>0</v>
      </c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</row>
    <row r="1541" spans="1:64" ht="14.65" hidden="1" customHeight="1">
      <c r="A1541" s="215" t="s">
        <v>183</v>
      </c>
      <c r="B1541" s="209" t="s">
        <v>101</v>
      </c>
      <c r="C1541" s="209" t="s">
        <v>154</v>
      </c>
      <c r="D1541" s="202">
        <v>859</v>
      </c>
      <c r="E1541" s="202">
        <v>0</v>
      </c>
      <c r="F1541" s="202">
        <v>534.26</v>
      </c>
      <c r="G1541" s="202">
        <f t="shared" si="72"/>
        <v>621.95576251455179</v>
      </c>
      <c r="H1541" s="210" t="str">
        <f t="shared" si="73"/>
        <v>10/11MAMONAPARANAVAÍ (b)</v>
      </c>
      <c r="I1541" s="210" t="str">
        <f t="shared" si="74"/>
        <v>10/11MAMONA</v>
      </c>
      <c r="J1541" s="211" t="b">
        <f>FALSE</f>
        <v>0</v>
      </c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</row>
    <row r="1542" spans="1:64" ht="14.65" hidden="1" customHeight="1">
      <c r="A1542" s="215" t="s">
        <v>183</v>
      </c>
      <c r="B1542" s="209" t="s">
        <v>101</v>
      </c>
      <c r="C1542" s="204" t="s">
        <v>159</v>
      </c>
      <c r="D1542" s="201">
        <v>15</v>
      </c>
      <c r="E1542" s="201">
        <v>0</v>
      </c>
      <c r="F1542" s="202">
        <v>22.5</v>
      </c>
      <c r="G1542" s="202">
        <f t="shared" si="72"/>
        <v>1500</v>
      </c>
      <c r="H1542" s="210" t="str">
        <f t="shared" si="73"/>
        <v>10/11MAMONAUMUARAMA (b)</v>
      </c>
      <c r="I1542" s="210" t="str">
        <f t="shared" si="74"/>
        <v>10/11MAMONA</v>
      </c>
      <c r="J1542" s="211" t="b">
        <f>FALSE</f>
        <v>0</v>
      </c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</row>
    <row r="1543" spans="1:64" ht="14.65" hidden="1" customHeight="1">
      <c r="A1543" s="215" t="s">
        <v>183</v>
      </c>
      <c r="B1543" s="209" t="s">
        <v>102</v>
      </c>
      <c r="C1543" s="209" t="s">
        <v>126</v>
      </c>
      <c r="D1543" s="202">
        <v>170</v>
      </c>
      <c r="E1543" s="202">
        <v>0</v>
      </c>
      <c r="F1543" s="202">
        <v>3060</v>
      </c>
      <c r="G1543" s="202">
        <f t="shared" si="72"/>
        <v>18000</v>
      </c>
      <c r="H1543" s="210" t="str">
        <f t="shared" si="73"/>
        <v>10/11MANDIOCAAPUCARANA (c)</v>
      </c>
      <c r="I1543" s="210" t="str">
        <f t="shared" si="74"/>
        <v>10/11MANDIOCA</v>
      </c>
      <c r="J1543" s="211" t="b">
        <f>FALSE</f>
        <v>0</v>
      </c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</row>
    <row r="1544" spans="1:64" ht="14.65" hidden="1" customHeight="1">
      <c r="A1544" s="215" t="s">
        <v>183</v>
      </c>
      <c r="B1544" s="209" t="s">
        <v>102</v>
      </c>
      <c r="C1544" s="209" t="s">
        <v>128</v>
      </c>
      <c r="D1544" s="202">
        <v>18000</v>
      </c>
      <c r="E1544" s="202">
        <v>0</v>
      </c>
      <c r="F1544" s="202">
        <v>324000</v>
      </c>
      <c r="G1544" s="202">
        <f t="shared" si="72"/>
        <v>18000</v>
      </c>
      <c r="H1544" s="210" t="str">
        <f t="shared" si="73"/>
        <v>10/11MANDIOCACAMPO MOURÃO (a)</v>
      </c>
      <c r="I1544" s="210" t="str">
        <f t="shared" si="74"/>
        <v>10/11MANDIOCA</v>
      </c>
      <c r="J1544" s="211" t="b">
        <f>FALSE</f>
        <v>0</v>
      </c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</row>
    <row r="1545" spans="1:64" ht="14.65" hidden="1" customHeight="1">
      <c r="A1545" s="215" t="s">
        <v>183</v>
      </c>
      <c r="B1545" s="209" t="s">
        <v>102</v>
      </c>
      <c r="C1545" s="209" t="s">
        <v>130</v>
      </c>
      <c r="D1545" s="202">
        <v>12297</v>
      </c>
      <c r="E1545" s="202">
        <v>0</v>
      </c>
      <c r="F1545" s="202">
        <v>338167</v>
      </c>
      <c r="G1545" s="202">
        <f t="shared" si="72"/>
        <v>27499.959339676345</v>
      </c>
      <c r="H1545" s="210" t="str">
        <f t="shared" si="73"/>
        <v>10/11MANDIOCACASCAVEL (d)</v>
      </c>
      <c r="I1545" s="210" t="str">
        <f t="shared" si="74"/>
        <v>10/11MANDIOCA</v>
      </c>
      <c r="J1545" s="211" t="b">
        <f>FALSE</f>
        <v>0</v>
      </c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</row>
    <row r="1546" spans="1:64" ht="14.65" hidden="1" customHeight="1">
      <c r="A1546" s="215" t="s">
        <v>183</v>
      </c>
      <c r="B1546" s="209" t="s">
        <v>102</v>
      </c>
      <c r="C1546" s="209" t="s">
        <v>132</v>
      </c>
      <c r="D1546" s="202">
        <v>820</v>
      </c>
      <c r="E1546" s="202">
        <v>0</v>
      </c>
      <c r="F1546" s="202">
        <v>16400</v>
      </c>
      <c r="G1546" s="202">
        <f t="shared" si="72"/>
        <v>20000</v>
      </c>
      <c r="H1546" s="210" t="str">
        <f t="shared" si="73"/>
        <v>10/11MANDIOCACORNÉLIO PROCÓPIO (c)</v>
      </c>
      <c r="I1546" s="210" t="str">
        <f t="shared" si="74"/>
        <v>10/11MANDIOCA</v>
      </c>
      <c r="J1546" s="211" t="b">
        <f>FALSE</f>
        <v>0</v>
      </c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</row>
    <row r="1547" spans="1:64" ht="14.65" hidden="1" customHeight="1">
      <c r="A1547" s="215" t="s">
        <v>183</v>
      </c>
      <c r="B1547" s="209" t="s">
        <v>102</v>
      </c>
      <c r="C1547" s="209" t="s">
        <v>134</v>
      </c>
      <c r="D1547" s="202">
        <v>4700</v>
      </c>
      <c r="E1547" s="202">
        <v>0</v>
      </c>
      <c r="F1547" s="202">
        <v>79604</v>
      </c>
      <c r="G1547" s="202">
        <f t="shared" si="72"/>
        <v>16937.021276595744</v>
      </c>
      <c r="H1547" s="210" t="str">
        <f t="shared" si="73"/>
        <v>10/11MANDIOCACURITIBA (f)</v>
      </c>
      <c r="I1547" s="210" t="str">
        <f t="shared" si="74"/>
        <v>10/11MANDIOCA</v>
      </c>
      <c r="J1547" s="211" t="b">
        <f>FALSE</f>
        <v>0</v>
      </c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</row>
    <row r="1548" spans="1:64" ht="14.65" hidden="1" customHeight="1">
      <c r="A1548" s="215" t="s">
        <v>183</v>
      </c>
      <c r="B1548" s="209" t="s">
        <v>102</v>
      </c>
      <c r="C1548" s="209" t="s">
        <v>136</v>
      </c>
      <c r="D1548" s="202">
        <v>7560</v>
      </c>
      <c r="E1548" s="202">
        <v>0</v>
      </c>
      <c r="F1548" s="202">
        <v>171750</v>
      </c>
      <c r="G1548" s="202">
        <f t="shared" si="72"/>
        <v>22718.253968253968</v>
      </c>
      <c r="H1548" s="210" t="str">
        <f t="shared" si="73"/>
        <v>10/11MANDIOCAFRANCISCO BELTRÃO (e)</v>
      </c>
      <c r="I1548" s="210" t="str">
        <f t="shared" si="74"/>
        <v>10/11MANDIOCA</v>
      </c>
      <c r="J1548" s="211" t="b">
        <f>FALSE</f>
        <v>0</v>
      </c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</row>
    <row r="1549" spans="1:64" ht="14.65" hidden="1" customHeight="1">
      <c r="A1549" s="215" t="s">
        <v>183</v>
      </c>
      <c r="B1549" s="209" t="s">
        <v>102</v>
      </c>
      <c r="C1549" s="209" t="s">
        <v>138</v>
      </c>
      <c r="D1549" s="202">
        <v>1600</v>
      </c>
      <c r="E1549" s="202">
        <v>0</v>
      </c>
      <c r="F1549" s="202">
        <v>35200</v>
      </c>
      <c r="G1549" s="202">
        <f t="shared" si="72"/>
        <v>22000</v>
      </c>
      <c r="H1549" s="210" t="str">
        <f t="shared" si="73"/>
        <v>10/11MANDIOCAGUARAPUAVA (f)</v>
      </c>
      <c r="I1549" s="210" t="str">
        <f t="shared" si="74"/>
        <v>10/11MANDIOCA</v>
      </c>
      <c r="J1549" s="211" t="b">
        <f>FALSE</f>
        <v>0</v>
      </c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</row>
    <row r="1550" spans="1:64" ht="14.65" hidden="1" customHeight="1">
      <c r="A1550" s="215" t="s">
        <v>183</v>
      </c>
      <c r="B1550" s="209" t="s">
        <v>102</v>
      </c>
      <c r="C1550" s="209" t="s">
        <v>140</v>
      </c>
      <c r="D1550" s="202">
        <v>950</v>
      </c>
      <c r="E1550" s="202">
        <v>0</v>
      </c>
      <c r="F1550" s="202">
        <v>17100</v>
      </c>
      <c r="G1550" s="202">
        <f t="shared" si="72"/>
        <v>18000</v>
      </c>
      <c r="H1550" s="210" t="str">
        <f t="shared" si="73"/>
        <v>10/11MANDIOCAIRATI (f)</v>
      </c>
      <c r="I1550" s="210" t="str">
        <f t="shared" si="74"/>
        <v>10/11MANDIOCA</v>
      </c>
      <c r="J1550" s="211" t="b">
        <f>FALSE</f>
        <v>0</v>
      </c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</row>
    <row r="1551" spans="1:64" ht="14.65" hidden="1" customHeight="1">
      <c r="A1551" s="215" t="s">
        <v>183</v>
      </c>
      <c r="B1551" s="209" t="s">
        <v>102</v>
      </c>
      <c r="C1551" s="209" t="s">
        <v>142</v>
      </c>
      <c r="D1551" s="202">
        <v>1985</v>
      </c>
      <c r="E1551" s="202">
        <v>0</v>
      </c>
      <c r="F1551" s="202">
        <v>43670</v>
      </c>
      <c r="G1551" s="202">
        <f t="shared" si="72"/>
        <v>22000</v>
      </c>
      <c r="H1551" s="210" t="str">
        <f t="shared" si="73"/>
        <v>10/11MANDIOCAIVAIPORÃ (c)</v>
      </c>
      <c r="I1551" s="210" t="str">
        <f t="shared" si="74"/>
        <v>10/11MANDIOCA</v>
      </c>
      <c r="J1551" s="211" t="b">
        <f>FALSE</f>
        <v>0</v>
      </c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</row>
    <row r="1552" spans="1:64" ht="14.65" hidden="1" customHeight="1">
      <c r="A1552" s="215" t="s">
        <v>183</v>
      </c>
      <c r="B1552" s="209" t="s">
        <v>102</v>
      </c>
      <c r="C1552" s="209" t="s">
        <v>144</v>
      </c>
      <c r="D1552" s="202">
        <v>908</v>
      </c>
      <c r="E1552" s="202">
        <v>0</v>
      </c>
      <c r="F1552" s="202">
        <v>21821</v>
      </c>
      <c r="G1552" s="202">
        <f t="shared" si="72"/>
        <v>24031.938325991188</v>
      </c>
      <c r="H1552" s="210" t="str">
        <f t="shared" si="73"/>
        <v>10/11MANDIOCAJACAREZINHO (c)</v>
      </c>
      <c r="I1552" s="210" t="str">
        <f t="shared" si="74"/>
        <v>10/11MANDIOCA</v>
      </c>
      <c r="J1552" s="211" t="b">
        <f>FALSE</f>
        <v>0</v>
      </c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</row>
    <row r="1553" spans="1:64" ht="14.65" hidden="1" customHeight="1">
      <c r="A1553" s="215" t="s">
        <v>183</v>
      </c>
      <c r="B1553" s="209" t="s">
        <v>102</v>
      </c>
      <c r="C1553" s="209" t="s">
        <v>146</v>
      </c>
      <c r="D1553" s="202">
        <v>910</v>
      </c>
      <c r="E1553" s="202">
        <v>0</v>
      </c>
      <c r="F1553" s="202">
        <v>14651</v>
      </c>
      <c r="G1553" s="202">
        <f t="shared" si="72"/>
        <v>16100.000000000002</v>
      </c>
      <c r="H1553" s="210" t="str">
        <f t="shared" si="73"/>
        <v>10/11MANDIOCALARANJEIRAS DO SUL (f)</v>
      </c>
      <c r="I1553" s="210" t="str">
        <f t="shared" si="74"/>
        <v>10/11MANDIOCA</v>
      </c>
      <c r="J1553" s="211" t="b">
        <f>FALSE</f>
        <v>0</v>
      </c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</row>
    <row r="1554" spans="1:64" ht="14.65" hidden="1" customHeight="1">
      <c r="A1554" s="215" t="s">
        <v>183</v>
      </c>
      <c r="B1554" s="209" t="s">
        <v>102</v>
      </c>
      <c r="C1554" s="209" t="s">
        <v>148</v>
      </c>
      <c r="D1554" s="202">
        <v>1059</v>
      </c>
      <c r="E1554" s="202">
        <v>0</v>
      </c>
      <c r="F1554" s="202">
        <v>19363</v>
      </c>
      <c r="G1554" s="202">
        <f t="shared" si="72"/>
        <v>18284.230406043436</v>
      </c>
      <c r="H1554" s="210" t="str">
        <f t="shared" si="73"/>
        <v>10/11MANDIOCALONDRINA (c)</v>
      </c>
      <c r="I1554" s="210" t="str">
        <f t="shared" si="74"/>
        <v>10/11MANDIOCA</v>
      </c>
      <c r="J1554" s="211" t="b">
        <f>FALSE</f>
        <v>0</v>
      </c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</row>
    <row r="1555" spans="1:64" ht="14.65" hidden="1" customHeight="1">
      <c r="A1555" s="215" t="s">
        <v>183</v>
      </c>
      <c r="B1555" s="209" t="s">
        <v>102</v>
      </c>
      <c r="C1555" s="209" t="s">
        <v>150</v>
      </c>
      <c r="D1555" s="202">
        <v>7000</v>
      </c>
      <c r="E1555" s="202">
        <v>0</v>
      </c>
      <c r="F1555" s="202">
        <v>140000</v>
      </c>
      <c r="G1555" s="202">
        <f t="shared" si="72"/>
        <v>20000</v>
      </c>
      <c r="H1555" s="210" t="str">
        <f t="shared" si="73"/>
        <v>10/11MANDIOCAMARINGÁ (c)</v>
      </c>
      <c r="I1555" s="210" t="str">
        <f t="shared" si="74"/>
        <v>10/11MANDIOCA</v>
      </c>
      <c r="J1555" s="211" t="b">
        <f>FALSE</f>
        <v>0</v>
      </c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</row>
    <row r="1556" spans="1:64" ht="14.65" hidden="1" customHeight="1">
      <c r="A1556" s="215" t="s">
        <v>183</v>
      </c>
      <c r="B1556" s="209" t="s">
        <v>102</v>
      </c>
      <c r="C1556" s="209" t="s">
        <v>152</v>
      </c>
      <c r="D1556" s="202">
        <v>1251</v>
      </c>
      <c r="E1556" s="202">
        <v>60</v>
      </c>
      <c r="F1556" s="202">
        <v>21438</v>
      </c>
      <c r="G1556" s="202">
        <f t="shared" si="72"/>
        <v>18000</v>
      </c>
      <c r="H1556" s="210" t="str">
        <f t="shared" si="73"/>
        <v>10/11MANDIOCAPARANAGUÁ (f)</v>
      </c>
      <c r="I1556" s="210" t="str">
        <f t="shared" si="74"/>
        <v>10/11MANDIOCA</v>
      </c>
      <c r="J1556" s="211" t="b">
        <f>FALSE</f>
        <v>0</v>
      </c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</row>
    <row r="1557" spans="1:64" ht="14.65" hidden="1" customHeight="1">
      <c r="A1557" s="215" t="s">
        <v>183</v>
      </c>
      <c r="B1557" s="209" t="s">
        <v>102</v>
      </c>
      <c r="C1557" s="209" t="s">
        <v>154</v>
      </c>
      <c r="D1557" s="202">
        <v>54164</v>
      </c>
      <c r="E1557" s="202">
        <v>0</v>
      </c>
      <c r="F1557" s="202">
        <v>1191608</v>
      </c>
      <c r="G1557" s="202">
        <f t="shared" si="72"/>
        <v>22000</v>
      </c>
      <c r="H1557" s="210" t="str">
        <f t="shared" si="73"/>
        <v>10/11MANDIOCAPARANAVAÍ (b)</v>
      </c>
      <c r="I1557" s="210" t="str">
        <f t="shared" si="74"/>
        <v>10/11MANDIOCA</v>
      </c>
      <c r="J1557" s="211" t="b">
        <f>FALSE</f>
        <v>0</v>
      </c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</row>
    <row r="1558" spans="1:64" ht="14.65" hidden="1" customHeight="1">
      <c r="A1558" s="215" t="s">
        <v>183</v>
      </c>
      <c r="B1558" s="209" t="s">
        <v>102</v>
      </c>
      <c r="C1558" s="209" t="s">
        <v>155</v>
      </c>
      <c r="D1558" s="202">
        <v>1744</v>
      </c>
      <c r="E1558" s="202">
        <v>0</v>
      </c>
      <c r="F1558" s="202">
        <v>34880</v>
      </c>
      <c r="G1558" s="202">
        <f t="shared" si="72"/>
        <v>20000</v>
      </c>
      <c r="H1558" s="210" t="str">
        <f t="shared" si="73"/>
        <v>10/11MANDIOCAPATO BRANCO (e)</v>
      </c>
      <c r="I1558" s="210" t="str">
        <f t="shared" si="74"/>
        <v>10/11MANDIOCA</v>
      </c>
      <c r="J1558" s="211" t="b">
        <f>FALSE</f>
        <v>0</v>
      </c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</row>
    <row r="1559" spans="1:64" ht="14.65" hidden="1" customHeight="1">
      <c r="A1559" s="215" t="s">
        <v>183</v>
      </c>
      <c r="B1559" s="209" t="s">
        <v>102</v>
      </c>
      <c r="C1559" s="209" t="s">
        <v>157</v>
      </c>
      <c r="D1559" s="202">
        <v>1000</v>
      </c>
      <c r="E1559" s="202">
        <v>0</v>
      </c>
      <c r="F1559" s="202">
        <v>14830</v>
      </c>
      <c r="G1559" s="202">
        <f t="shared" si="72"/>
        <v>14830</v>
      </c>
      <c r="H1559" s="210" t="str">
        <f t="shared" si="73"/>
        <v>10/11MANDIOCAPONTA GROSSA (f)</v>
      </c>
      <c r="I1559" s="210" t="str">
        <f t="shared" si="74"/>
        <v>10/11MANDIOCA</v>
      </c>
      <c r="J1559" s="211" t="b">
        <f>FALSE</f>
        <v>0</v>
      </c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</row>
    <row r="1560" spans="1:64" ht="14.65" hidden="1" customHeight="1">
      <c r="A1560" s="215" t="s">
        <v>183</v>
      </c>
      <c r="B1560" s="209" t="s">
        <v>102</v>
      </c>
      <c r="C1560" s="209" t="s">
        <v>158</v>
      </c>
      <c r="D1560" s="202">
        <v>19971</v>
      </c>
      <c r="E1560" s="202">
        <v>0</v>
      </c>
      <c r="F1560" s="202">
        <v>619430</v>
      </c>
      <c r="G1560" s="202">
        <f t="shared" si="72"/>
        <v>31016.473887136348</v>
      </c>
      <c r="H1560" s="210" t="str">
        <f t="shared" si="73"/>
        <v>10/11MANDIOCATOLEDO (d)</v>
      </c>
      <c r="I1560" s="210" t="str">
        <f t="shared" si="74"/>
        <v>10/11MANDIOCA</v>
      </c>
      <c r="J1560" s="211" t="b">
        <f>FALSE</f>
        <v>0</v>
      </c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</row>
    <row r="1561" spans="1:64" ht="14.65" hidden="1" customHeight="1">
      <c r="A1561" s="215" t="s">
        <v>183</v>
      </c>
      <c r="B1561" s="209" t="s">
        <v>102</v>
      </c>
      <c r="C1561" s="209" t="s">
        <v>159</v>
      </c>
      <c r="D1561" s="202">
        <v>43174</v>
      </c>
      <c r="E1561" s="202">
        <v>0</v>
      </c>
      <c r="F1561" s="202">
        <v>987273</v>
      </c>
      <c r="G1561" s="202">
        <f t="shared" si="72"/>
        <v>22867.304396164356</v>
      </c>
      <c r="H1561" s="210" t="str">
        <f t="shared" si="73"/>
        <v>10/11MANDIOCAUMUARAMA (b)</v>
      </c>
      <c r="I1561" s="210" t="str">
        <f t="shared" si="74"/>
        <v>10/11MANDIOCA</v>
      </c>
      <c r="J1561" s="211" t="b">
        <f>FALSE</f>
        <v>0</v>
      </c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</row>
    <row r="1562" spans="1:64" ht="14.65" hidden="1" customHeight="1">
      <c r="A1562" s="215" t="s">
        <v>183</v>
      </c>
      <c r="B1562" s="209" t="s">
        <v>102</v>
      </c>
      <c r="C1562" s="209" t="s">
        <v>160</v>
      </c>
      <c r="D1562" s="202">
        <v>5000</v>
      </c>
      <c r="E1562" s="202">
        <v>0</v>
      </c>
      <c r="F1562" s="202">
        <v>85000</v>
      </c>
      <c r="G1562" s="202">
        <f t="shared" si="72"/>
        <v>17000</v>
      </c>
      <c r="H1562" s="210" t="str">
        <f t="shared" si="73"/>
        <v>10/11MANDIOCAUNIÃO DA VITÓRIA (f)</v>
      </c>
      <c r="I1562" s="210" t="str">
        <f t="shared" si="74"/>
        <v>10/11MANDIOCA</v>
      </c>
      <c r="J1562" s="211" t="b">
        <f>FALSE</f>
        <v>0</v>
      </c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</row>
    <row r="1563" spans="1:64" ht="14.65" hidden="1" customHeight="1">
      <c r="A1563" s="215" t="s">
        <v>183</v>
      </c>
      <c r="B1563" s="213" t="s">
        <v>103</v>
      </c>
      <c r="C1563" s="209" t="s">
        <v>126</v>
      </c>
      <c r="D1563" s="202">
        <v>13350</v>
      </c>
      <c r="E1563" s="202">
        <v>0</v>
      </c>
      <c r="F1563" s="202">
        <v>122179</v>
      </c>
      <c r="G1563" s="202">
        <f t="shared" si="72"/>
        <v>9151.9850187265911</v>
      </c>
      <c r="H1563" s="210" t="str">
        <f t="shared" si="73"/>
        <v>10/11MILHO (1ª SAFRA)APUCARANA (c)</v>
      </c>
      <c r="I1563" s="210" t="str">
        <f t="shared" si="74"/>
        <v>10/11MILHO (1ª SAFRA)</v>
      </c>
      <c r="J1563" s="211" t="b">
        <f>FALSE</f>
        <v>0</v>
      </c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</row>
    <row r="1564" spans="1:64" ht="14.65" hidden="1" customHeight="1">
      <c r="A1564" s="215" t="s">
        <v>183</v>
      </c>
      <c r="B1564" s="213" t="s">
        <v>103</v>
      </c>
      <c r="C1564" s="209" t="s">
        <v>128</v>
      </c>
      <c r="D1564" s="202">
        <v>20242</v>
      </c>
      <c r="E1564" s="202">
        <v>0</v>
      </c>
      <c r="F1564" s="202">
        <v>169689</v>
      </c>
      <c r="G1564" s="202">
        <f t="shared" si="72"/>
        <v>8383.0155123011573</v>
      </c>
      <c r="H1564" s="210" t="str">
        <f t="shared" si="73"/>
        <v>10/11MILHO (1ª SAFRA)CAMPO MOURÃO (a)</v>
      </c>
      <c r="I1564" s="210" t="str">
        <f t="shared" si="74"/>
        <v>10/11MILHO (1ª SAFRA)</v>
      </c>
      <c r="J1564" s="211" t="b">
        <f>FALSE</f>
        <v>0</v>
      </c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</row>
    <row r="1565" spans="1:64" ht="14.65" hidden="1" customHeight="1">
      <c r="A1565" s="215" t="s">
        <v>183</v>
      </c>
      <c r="B1565" s="213" t="s">
        <v>103</v>
      </c>
      <c r="C1565" s="209" t="s">
        <v>130</v>
      </c>
      <c r="D1565" s="202">
        <v>31510</v>
      </c>
      <c r="E1565" s="202">
        <v>0</v>
      </c>
      <c r="F1565" s="202">
        <v>315473</v>
      </c>
      <c r="G1565" s="202">
        <f t="shared" si="72"/>
        <v>10011.837511900983</v>
      </c>
      <c r="H1565" s="210" t="str">
        <f t="shared" si="73"/>
        <v>10/11MILHO (1ª SAFRA)CASCAVEL (d)</v>
      </c>
      <c r="I1565" s="210" t="str">
        <f t="shared" si="74"/>
        <v>10/11MILHO (1ª SAFRA)</v>
      </c>
      <c r="J1565" s="211" t="b">
        <f>FALSE</f>
        <v>0</v>
      </c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</row>
    <row r="1566" spans="1:64" ht="14.65" hidden="1" customHeight="1">
      <c r="A1566" s="215" t="s">
        <v>183</v>
      </c>
      <c r="B1566" s="213" t="s">
        <v>103</v>
      </c>
      <c r="C1566" s="209" t="s">
        <v>132</v>
      </c>
      <c r="D1566" s="202">
        <v>10000</v>
      </c>
      <c r="E1566" s="202">
        <v>0</v>
      </c>
      <c r="F1566" s="202">
        <v>81810</v>
      </c>
      <c r="G1566" s="202">
        <f t="shared" si="72"/>
        <v>8180.9999999999991</v>
      </c>
      <c r="H1566" s="210" t="str">
        <f t="shared" si="73"/>
        <v>10/11MILHO (1ª SAFRA)CORNÉLIO PROCÓPIO (c)</v>
      </c>
      <c r="I1566" s="210" t="str">
        <f t="shared" si="74"/>
        <v>10/11MILHO (1ª SAFRA)</v>
      </c>
      <c r="J1566" s="211" t="b">
        <f>FALSE</f>
        <v>0</v>
      </c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</row>
    <row r="1567" spans="1:64" ht="14.65" hidden="1" customHeight="1">
      <c r="A1567" s="215" t="s">
        <v>183</v>
      </c>
      <c r="B1567" s="213" t="s">
        <v>103</v>
      </c>
      <c r="C1567" s="209" t="s">
        <v>134</v>
      </c>
      <c r="D1567" s="202">
        <v>124070</v>
      </c>
      <c r="E1567" s="202">
        <v>0</v>
      </c>
      <c r="F1567" s="202">
        <v>836108</v>
      </c>
      <c r="G1567" s="202">
        <f t="shared" si="72"/>
        <v>6739.0021761908602</v>
      </c>
      <c r="H1567" s="210" t="str">
        <f t="shared" si="73"/>
        <v>10/11MILHO (1ª SAFRA)CURITIBA (f)</v>
      </c>
      <c r="I1567" s="210" t="str">
        <f t="shared" si="74"/>
        <v>10/11MILHO (1ª SAFRA)</v>
      </c>
      <c r="J1567" s="211" t="b">
        <f>FALSE</f>
        <v>0</v>
      </c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</row>
    <row r="1568" spans="1:64" ht="14.65" hidden="1" customHeight="1">
      <c r="A1568" s="215" t="s">
        <v>183</v>
      </c>
      <c r="B1568" s="213" t="s">
        <v>103</v>
      </c>
      <c r="C1568" s="209" t="s">
        <v>136</v>
      </c>
      <c r="D1568" s="202">
        <v>77900</v>
      </c>
      <c r="E1568" s="202">
        <v>0</v>
      </c>
      <c r="F1568" s="202">
        <v>678010</v>
      </c>
      <c r="G1568" s="202">
        <f t="shared" si="72"/>
        <v>8703.5943517329924</v>
      </c>
      <c r="H1568" s="210" t="str">
        <f t="shared" si="73"/>
        <v>10/11MILHO (1ª SAFRA)FRANCISCO BELTRÃO (e)</v>
      </c>
      <c r="I1568" s="210" t="str">
        <f t="shared" si="74"/>
        <v>10/11MILHO (1ª SAFRA)</v>
      </c>
      <c r="J1568" s="211" t="b">
        <f>FALSE</f>
        <v>0</v>
      </c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</row>
    <row r="1569" spans="1:64" ht="14.65" hidden="1" customHeight="1">
      <c r="A1569" s="215" t="s">
        <v>183</v>
      </c>
      <c r="B1569" s="213" t="s">
        <v>103</v>
      </c>
      <c r="C1569" s="209" t="s">
        <v>138</v>
      </c>
      <c r="D1569" s="202">
        <v>97300</v>
      </c>
      <c r="E1569" s="202">
        <v>0</v>
      </c>
      <c r="F1569" s="202">
        <v>686315</v>
      </c>
      <c r="G1569" s="202">
        <f t="shared" si="72"/>
        <v>7053.5971223021588</v>
      </c>
      <c r="H1569" s="210" t="str">
        <f t="shared" si="73"/>
        <v>10/11MILHO (1ª SAFRA)GUARAPUAVA (f)</v>
      </c>
      <c r="I1569" s="210" t="str">
        <f t="shared" si="74"/>
        <v>10/11MILHO (1ª SAFRA)</v>
      </c>
      <c r="J1569" s="211" t="b">
        <f>FALSE</f>
        <v>0</v>
      </c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</row>
    <row r="1570" spans="1:64" ht="14.65" hidden="1" customHeight="1">
      <c r="A1570" s="215" t="s">
        <v>183</v>
      </c>
      <c r="B1570" s="213" t="s">
        <v>103</v>
      </c>
      <c r="C1570" s="209" t="s">
        <v>140</v>
      </c>
      <c r="D1570" s="202">
        <v>39000</v>
      </c>
      <c r="E1570" s="202">
        <v>0</v>
      </c>
      <c r="F1570" s="202">
        <v>273000</v>
      </c>
      <c r="G1570" s="202">
        <f t="shared" si="72"/>
        <v>7000</v>
      </c>
      <c r="H1570" s="210" t="str">
        <f t="shared" si="73"/>
        <v>10/11MILHO (1ª SAFRA)IRATI (f)</v>
      </c>
      <c r="I1570" s="210" t="str">
        <f t="shared" si="74"/>
        <v>10/11MILHO (1ª SAFRA)</v>
      </c>
      <c r="J1570" s="211" t="b">
        <f>FALSE</f>
        <v>0</v>
      </c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</row>
    <row r="1571" spans="1:64" ht="14.65" hidden="1" customHeight="1">
      <c r="A1571" s="215" t="s">
        <v>183</v>
      </c>
      <c r="B1571" s="213" t="s">
        <v>103</v>
      </c>
      <c r="C1571" s="209" t="s">
        <v>142</v>
      </c>
      <c r="D1571" s="202">
        <v>47870</v>
      </c>
      <c r="E1571" s="202">
        <v>0</v>
      </c>
      <c r="F1571" s="202">
        <v>333558</v>
      </c>
      <c r="G1571" s="202">
        <f t="shared" si="72"/>
        <v>6967.9966576143725</v>
      </c>
      <c r="H1571" s="210" t="str">
        <f t="shared" si="73"/>
        <v>10/11MILHO (1ª SAFRA)IVAIPORÃ (c)</v>
      </c>
      <c r="I1571" s="210" t="str">
        <f t="shared" si="74"/>
        <v>10/11MILHO (1ª SAFRA)</v>
      </c>
      <c r="J1571" s="211" t="b">
        <f>FALSE</f>
        <v>0</v>
      </c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</row>
    <row r="1572" spans="1:64" ht="14.65" hidden="1" customHeight="1">
      <c r="A1572" s="215" t="s">
        <v>183</v>
      </c>
      <c r="B1572" s="213" t="s">
        <v>103</v>
      </c>
      <c r="C1572" s="209" t="s">
        <v>144</v>
      </c>
      <c r="D1572" s="202">
        <v>55300</v>
      </c>
      <c r="E1572" s="202">
        <v>0</v>
      </c>
      <c r="F1572" s="202">
        <v>346520</v>
      </c>
      <c r="G1572" s="202">
        <f t="shared" si="72"/>
        <v>6266.18444846293</v>
      </c>
      <c r="H1572" s="210" t="str">
        <f t="shared" si="73"/>
        <v>10/11MILHO (1ª SAFRA)JACAREZINHO (c)</v>
      </c>
      <c r="I1572" s="210" t="str">
        <f t="shared" si="74"/>
        <v>10/11MILHO (1ª SAFRA)</v>
      </c>
      <c r="J1572" s="211" t="b">
        <f>FALSE</f>
        <v>0</v>
      </c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</row>
    <row r="1573" spans="1:64" ht="14.65" hidden="1" customHeight="1">
      <c r="A1573" s="215" t="s">
        <v>183</v>
      </c>
      <c r="B1573" s="213" t="s">
        <v>103</v>
      </c>
      <c r="C1573" s="209" t="s">
        <v>146</v>
      </c>
      <c r="D1573" s="202">
        <v>18510</v>
      </c>
      <c r="E1573" s="202">
        <v>0</v>
      </c>
      <c r="F1573" s="202">
        <v>147340</v>
      </c>
      <c r="G1573" s="202">
        <f t="shared" si="72"/>
        <v>7960.0216099405734</v>
      </c>
      <c r="H1573" s="210" t="str">
        <f t="shared" si="73"/>
        <v>10/11MILHO (1ª SAFRA)LARANJEIRAS DO SUL (f)</v>
      </c>
      <c r="I1573" s="210" t="str">
        <f t="shared" si="74"/>
        <v>10/11MILHO (1ª SAFRA)</v>
      </c>
      <c r="J1573" s="211" t="b">
        <f>FALSE</f>
        <v>0</v>
      </c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</row>
    <row r="1574" spans="1:64" ht="14.65" hidden="1" customHeight="1">
      <c r="A1574" s="215" t="s">
        <v>183</v>
      </c>
      <c r="B1574" s="213" t="s">
        <v>103</v>
      </c>
      <c r="C1574" s="209" t="s">
        <v>148</v>
      </c>
      <c r="D1574" s="202">
        <v>14107</v>
      </c>
      <c r="E1574" s="202">
        <v>0</v>
      </c>
      <c r="F1574" s="202">
        <v>117567</v>
      </c>
      <c r="G1574" s="202">
        <f t="shared" si="72"/>
        <v>8333.9476855461835</v>
      </c>
      <c r="H1574" s="210" t="str">
        <f t="shared" si="73"/>
        <v>10/11MILHO (1ª SAFRA)LONDRINA (c)</v>
      </c>
      <c r="I1574" s="210" t="str">
        <f t="shared" si="74"/>
        <v>10/11MILHO (1ª SAFRA)</v>
      </c>
      <c r="J1574" s="211" t="b">
        <f>FALSE</f>
        <v>0</v>
      </c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</row>
    <row r="1575" spans="1:64" ht="14.65" hidden="1" customHeight="1">
      <c r="A1575" s="215" t="s">
        <v>183</v>
      </c>
      <c r="B1575" s="213" t="s">
        <v>103</v>
      </c>
      <c r="C1575" s="209" t="s">
        <v>150</v>
      </c>
      <c r="D1575" s="202">
        <v>3280</v>
      </c>
      <c r="E1575" s="202">
        <v>0</v>
      </c>
      <c r="F1575" s="202">
        <v>24498</v>
      </c>
      <c r="G1575" s="202">
        <f t="shared" si="72"/>
        <v>7468.9024390243903</v>
      </c>
      <c r="H1575" s="210" t="str">
        <f t="shared" si="73"/>
        <v>10/11MILHO (1ª SAFRA)MARINGÁ (c)</v>
      </c>
      <c r="I1575" s="210" t="str">
        <f t="shared" si="74"/>
        <v>10/11MILHO (1ª SAFRA)</v>
      </c>
      <c r="J1575" s="211" t="b">
        <f>FALSE</f>
        <v>0</v>
      </c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</row>
    <row r="1576" spans="1:64" ht="14.65" hidden="1" customHeight="1">
      <c r="A1576" s="215" t="s">
        <v>183</v>
      </c>
      <c r="B1576" s="213" t="s">
        <v>103</v>
      </c>
      <c r="C1576" s="209" t="s">
        <v>152</v>
      </c>
      <c r="D1576" s="202">
        <v>195</v>
      </c>
      <c r="E1576" s="202">
        <v>5</v>
      </c>
      <c r="F1576" s="202">
        <v>589</v>
      </c>
      <c r="G1576" s="202">
        <f t="shared" si="72"/>
        <v>3100</v>
      </c>
      <c r="H1576" s="210" t="str">
        <f t="shared" si="73"/>
        <v>10/11MILHO (1ª SAFRA)PARANAGUÁ (f)</v>
      </c>
      <c r="I1576" s="210" t="str">
        <f t="shared" si="74"/>
        <v>10/11MILHO (1ª SAFRA)</v>
      </c>
      <c r="J1576" s="211" t="b">
        <f>FALSE</f>
        <v>0</v>
      </c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</row>
    <row r="1577" spans="1:64" ht="14.65" hidden="1" customHeight="1">
      <c r="A1577" s="215" t="s">
        <v>183</v>
      </c>
      <c r="B1577" s="213" t="s">
        <v>103</v>
      </c>
      <c r="C1577" s="209" t="s">
        <v>154</v>
      </c>
      <c r="D1577" s="202">
        <v>3309</v>
      </c>
      <c r="E1577" s="202">
        <v>0</v>
      </c>
      <c r="F1577" s="202">
        <v>11502</v>
      </c>
      <c r="G1577" s="202">
        <f t="shared" si="72"/>
        <v>3475.9746146872167</v>
      </c>
      <c r="H1577" s="210" t="str">
        <f t="shared" si="73"/>
        <v>10/11MILHO (1ª SAFRA)PARANAVAÍ (b)</v>
      </c>
      <c r="I1577" s="210" t="str">
        <f t="shared" si="74"/>
        <v>10/11MILHO (1ª SAFRA)</v>
      </c>
      <c r="J1577" s="211" t="b">
        <f>FALSE</f>
        <v>0</v>
      </c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</row>
    <row r="1578" spans="1:64" ht="14.65" hidden="1" customHeight="1">
      <c r="A1578" s="215" t="s">
        <v>183</v>
      </c>
      <c r="B1578" s="213" t="s">
        <v>103</v>
      </c>
      <c r="C1578" s="209" t="s">
        <v>155</v>
      </c>
      <c r="D1578" s="202">
        <v>49550</v>
      </c>
      <c r="E1578" s="202">
        <v>0</v>
      </c>
      <c r="F1578" s="202">
        <v>479210</v>
      </c>
      <c r="G1578" s="202">
        <f t="shared" si="72"/>
        <v>9671.2411705348131</v>
      </c>
      <c r="H1578" s="210" t="str">
        <f t="shared" si="73"/>
        <v>10/11MILHO (1ª SAFRA)PATO BRANCO (e)</v>
      </c>
      <c r="I1578" s="210" t="str">
        <f t="shared" si="74"/>
        <v>10/11MILHO (1ª SAFRA)</v>
      </c>
      <c r="J1578" s="211" t="b">
        <f>FALSE</f>
        <v>0</v>
      </c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</row>
    <row r="1579" spans="1:64" ht="14.65" hidden="1" customHeight="1">
      <c r="A1579" s="215" t="s">
        <v>183</v>
      </c>
      <c r="B1579" s="213" t="s">
        <v>103</v>
      </c>
      <c r="C1579" s="209" t="s">
        <v>157</v>
      </c>
      <c r="D1579" s="202">
        <v>115500</v>
      </c>
      <c r="E1579" s="202">
        <v>0</v>
      </c>
      <c r="F1579" s="202">
        <v>1077038</v>
      </c>
      <c r="G1579" s="202">
        <f t="shared" si="72"/>
        <v>9325.0043290043286</v>
      </c>
      <c r="H1579" s="210" t="str">
        <f t="shared" si="73"/>
        <v>10/11MILHO (1ª SAFRA)PONTA GROSSA (f)</v>
      </c>
      <c r="I1579" s="210" t="str">
        <f t="shared" si="74"/>
        <v>10/11MILHO (1ª SAFRA)</v>
      </c>
      <c r="J1579" s="211" t="b">
        <f>FALSE</f>
        <v>0</v>
      </c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</row>
    <row r="1580" spans="1:64" ht="14.65" hidden="1" customHeight="1">
      <c r="A1580" s="215" t="s">
        <v>183</v>
      </c>
      <c r="B1580" s="213" t="s">
        <v>103</v>
      </c>
      <c r="C1580" s="209" t="s">
        <v>158</v>
      </c>
      <c r="D1580" s="202">
        <v>18750</v>
      </c>
      <c r="E1580" s="202">
        <v>0</v>
      </c>
      <c r="F1580" s="202">
        <v>177713</v>
      </c>
      <c r="G1580" s="202">
        <f t="shared" si="72"/>
        <v>9478.0266666666666</v>
      </c>
      <c r="H1580" s="210" t="str">
        <f t="shared" si="73"/>
        <v>10/11MILHO (1ª SAFRA)TOLEDO (d)</v>
      </c>
      <c r="I1580" s="210" t="str">
        <f t="shared" si="74"/>
        <v>10/11MILHO (1ª SAFRA)</v>
      </c>
      <c r="J1580" s="211" t="b">
        <f>FALSE</f>
        <v>0</v>
      </c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</row>
    <row r="1581" spans="1:64" ht="14.65" hidden="1" customHeight="1">
      <c r="A1581" s="215" t="s">
        <v>183</v>
      </c>
      <c r="B1581" s="213" t="s">
        <v>103</v>
      </c>
      <c r="C1581" s="209" t="s">
        <v>159</v>
      </c>
      <c r="D1581" s="202">
        <v>3441</v>
      </c>
      <c r="E1581" s="202">
        <v>0</v>
      </c>
      <c r="F1581" s="202">
        <v>15704</v>
      </c>
      <c r="G1581" s="202">
        <f t="shared" si="72"/>
        <v>4563.7895960476608</v>
      </c>
      <c r="H1581" s="210" t="str">
        <f t="shared" si="73"/>
        <v>10/11MILHO (1ª SAFRA)UMUARAMA (b)</v>
      </c>
      <c r="I1581" s="210" t="str">
        <f t="shared" si="74"/>
        <v>10/11MILHO (1ª SAFRA)</v>
      </c>
      <c r="J1581" s="211" t="b">
        <f>FALSE</f>
        <v>0</v>
      </c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</row>
    <row r="1582" spans="1:64" ht="14.65" hidden="1" customHeight="1">
      <c r="A1582" s="215" t="s">
        <v>183</v>
      </c>
      <c r="B1582" s="213" t="s">
        <v>103</v>
      </c>
      <c r="C1582" s="209" t="s">
        <v>160</v>
      </c>
      <c r="D1582" s="202">
        <v>33500</v>
      </c>
      <c r="E1582" s="202">
        <v>0</v>
      </c>
      <c r="F1582" s="202">
        <v>217750</v>
      </c>
      <c r="G1582" s="202">
        <f t="shared" si="72"/>
        <v>6500</v>
      </c>
      <c r="H1582" s="210" t="str">
        <f t="shared" si="73"/>
        <v>10/11MILHO (1ª SAFRA)UNIÃO DA VITÓRIA (f)</v>
      </c>
      <c r="I1582" s="210" t="str">
        <f t="shared" si="74"/>
        <v>10/11MILHO (1ª SAFRA)</v>
      </c>
      <c r="J1582" s="211" t="b">
        <f>FALSE</f>
        <v>0</v>
      </c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</row>
    <row r="1583" spans="1:64" ht="14.65" hidden="1" customHeight="1">
      <c r="A1583" s="215" t="s">
        <v>183</v>
      </c>
      <c r="B1583" s="213" t="s">
        <v>104</v>
      </c>
      <c r="C1583" s="209" t="s">
        <v>126</v>
      </c>
      <c r="D1583" s="202">
        <v>15750</v>
      </c>
      <c r="E1583" s="202">
        <v>884</v>
      </c>
      <c r="F1583" s="202">
        <v>41550</v>
      </c>
      <c r="G1583" s="202">
        <f t="shared" si="72"/>
        <v>2794.9683842324766</v>
      </c>
      <c r="H1583" s="210" t="str">
        <f t="shared" si="73"/>
        <v>10/11MILHO (2ª SAFRA)APUCARANA (c)</v>
      </c>
      <c r="I1583" s="210" t="str">
        <f t="shared" si="74"/>
        <v>10/11MILHO (2ª SAFRA)</v>
      </c>
      <c r="J1583" s="211" t="b">
        <f>FALSE</f>
        <v>0</v>
      </c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</row>
    <row r="1584" spans="1:64" ht="14.65" hidden="1" customHeight="1">
      <c r="A1584" s="215" t="s">
        <v>183</v>
      </c>
      <c r="B1584" s="213" t="s">
        <v>104</v>
      </c>
      <c r="C1584" s="209" t="s">
        <v>128</v>
      </c>
      <c r="D1584" s="202">
        <v>268167</v>
      </c>
      <c r="E1584" s="202">
        <v>0</v>
      </c>
      <c r="F1584" s="202">
        <v>1124156</v>
      </c>
      <c r="G1584" s="202">
        <f t="shared" si="72"/>
        <v>4191.9997613427449</v>
      </c>
      <c r="H1584" s="210" t="str">
        <f t="shared" si="73"/>
        <v>10/11MILHO (2ª SAFRA)CAMPO MOURÃO (a)</v>
      </c>
      <c r="I1584" s="210" t="str">
        <f t="shared" si="74"/>
        <v>10/11MILHO (2ª SAFRA)</v>
      </c>
      <c r="J1584" s="211" t="b">
        <f>FALSE</f>
        <v>0</v>
      </c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</row>
    <row r="1585" spans="1:64" ht="14.65" hidden="1" customHeight="1">
      <c r="A1585" s="215" t="s">
        <v>183</v>
      </c>
      <c r="B1585" s="213" t="s">
        <v>104</v>
      </c>
      <c r="C1585" s="209" t="s">
        <v>130</v>
      </c>
      <c r="D1585" s="202">
        <v>234455</v>
      </c>
      <c r="E1585" s="202">
        <v>19399</v>
      </c>
      <c r="F1585" s="202">
        <v>861152</v>
      </c>
      <c r="G1585" s="202">
        <f t="shared" si="72"/>
        <v>4004.3151551223868</v>
      </c>
      <c r="H1585" s="210" t="str">
        <f t="shared" si="73"/>
        <v>10/11MILHO (2ª SAFRA)CASCAVEL (d)</v>
      </c>
      <c r="I1585" s="210" t="str">
        <f t="shared" si="74"/>
        <v>10/11MILHO (2ª SAFRA)</v>
      </c>
      <c r="J1585" s="211" t="b">
        <f>FALSE</f>
        <v>0</v>
      </c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</row>
    <row r="1586" spans="1:64" ht="14.65" hidden="1" customHeight="1">
      <c r="A1586" s="215" t="s">
        <v>183</v>
      </c>
      <c r="B1586" s="213" t="s">
        <v>104</v>
      </c>
      <c r="C1586" s="209" t="s">
        <v>132</v>
      </c>
      <c r="D1586" s="202">
        <v>135000</v>
      </c>
      <c r="E1586" s="202">
        <v>20250</v>
      </c>
      <c r="F1586" s="202">
        <v>355725</v>
      </c>
      <c r="G1586" s="202">
        <f t="shared" si="72"/>
        <v>3100</v>
      </c>
      <c r="H1586" s="210" t="str">
        <f t="shared" si="73"/>
        <v>10/11MILHO (2ª SAFRA)CORNÉLIO PROCÓPIO (c)</v>
      </c>
      <c r="I1586" s="210" t="str">
        <f t="shared" si="74"/>
        <v>10/11MILHO (2ª SAFRA)</v>
      </c>
      <c r="J1586" s="211" t="b">
        <f>FALSE</f>
        <v>0</v>
      </c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</row>
    <row r="1587" spans="1:64" ht="14.65" hidden="1" customHeight="1">
      <c r="A1587" s="215" t="s">
        <v>183</v>
      </c>
      <c r="B1587" s="213" t="s">
        <v>104</v>
      </c>
      <c r="C1587" s="209" t="s">
        <v>136</v>
      </c>
      <c r="D1587" s="202">
        <v>33700</v>
      </c>
      <c r="E1587" s="202">
        <v>2700</v>
      </c>
      <c r="F1587" s="202">
        <v>121148</v>
      </c>
      <c r="G1587" s="202">
        <f t="shared" si="72"/>
        <v>3908</v>
      </c>
      <c r="H1587" s="210" t="str">
        <f t="shared" si="73"/>
        <v>10/11MILHO (2ª SAFRA)FRANCISCO BELTRÃO (e)</v>
      </c>
      <c r="I1587" s="210" t="str">
        <f t="shared" si="74"/>
        <v>10/11MILHO (2ª SAFRA)</v>
      </c>
      <c r="J1587" s="211" t="b">
        <f>FALSE</f>
        <v>0</v>
      </c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</row>
    <row r="1588" spans="1:64" ht="14.65" hidden="1" customHeight="1">
      <c r="A1588" s="215" t="s">
        <v>183</v>
      </c>
      <c r="B1588" s="213" t="s">
        <v>104</v>
      </c>
      <c r="C1588" s="209" t="s">
        <v>138</v>
      </c>
      <c r="D1588" s="202">
        <v>4920</v>
      </c>
      <c r="E1588" s="202">
        <v>1220</v>
      </c>
      <c r="F1588" s="202">
        <v>11220</v>
      </c>
      <c r="G1588" s="202">
        <f t="shared" si="72"/>
        <v>3032.4324324324325</v>
      </c>
      <c r="H1588" s="210" t="str">
        <f t="shared" si="73"/>
        <v>10/11MILHO (2ª SAFRA)GUARAPUAVA (f)</v>
      </c>
      <c r="I1588" s="210" t="str">
        <f t="shared" si="74"/>
        <v>10/11MILHO (2ª SAFRA)</v>
      </c>
      <c r="J1588" s="211" t="b">
        <f>FALSE</f>
        <v>0</v>
      </c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</row>
    <row r="1589" spans="1:64" ht="14.65" hidden="1" customHeight="1">
      <c r="A1589" s="215" t="s">
        <v>183</v>
      </c>
      <c r="B1589" s="213" t="s">
        <v>104</v>
      </c>
      <c r="C1589" s="209" t="s">
        <v>140</v>
      </c>
      <c r="D1589" s="202">
        <v>8100</v>
      </c>
      <c r="E1589" s="202">
        <v>0</v>
      </c>
      <c r="F1589" s="202">
        <v>28472</v>
      </c>
      <c r="G1589" s="202">
        <f t="shared" si="72"/>
        <v>3515.0617283950619</v>
      </c>
      <c r="H1589" s="210" t="str">
        <f t="shared" si="73"/>
        <v>10/11MILHO (2ª SAFRA)IRATI (f)</v>
      </c>
      <c r="I1589" s="210" t="str">
        <f t="shared" si="74"/>
        <v>10/11MILHO (2ª SAFRA)</v>
      </c>
      <c r="J1589" s="211" t="b">
        <f>FALSE</f>
        <v>0</v>
      </c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</row>
    <row r="1590" spans="1:64" ht="14.65" hidden="1" customHeight="1">
      <c r="A1590" s="215" t="s">
        <v>183</v>
      </c>
      <c r="B1590" s="213" t="s">
        <v>104</v>
      </c>
      <c r="C1590" s="209" t="s">
        <v>142</v>
      </c>
      <c r="D1590" s="202">
        <v>37500</v>
      </c>
      <c r="E1590" s="202">
        <v>7370</v>
      </c>
      <c r="F1590" s="202">
        <v>108769</v>
      </c>
      <c r="G1590" s="202">
        <f t="shared" si="72"/>
        <v>3609.9900431463657</v>
      </c>
      <c r="H1590" s="210" t="str">
        <f t="shared" si="73"/>
        <v>10/11MILHO (2ª SAFRA)IVAIPORÃ (c)</v>
      </c>
      <c r="I1590" s="210" t="str">
        <f t="shared" si="74"/>
        <v>10/11MILHO (2ª SAFRA)</v>
      </c>
      <c r="J1590" s="211" t="b">
        <f>FALSE</f>
        <v>0</v>
      </c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</row>
    <row r="1591" spans="1:64" ht="14.65" hidden="1" customHeight="1">
      <c r="A1591" s="215" t="s">
        <v>183</v>
      </c>
      <c r="B1591" s="213" t="s">
        <v>104</v>
      </c>
      <c r="C1591" s="209" t="s">
        <v>144</v>
      </c>
      <c r="D1591" s="202">
        <v>56030</v>
      </c>
      <c r="E1591" s="202">
        <v>8630</v>
      </c>
      <c r="F1591" s="202">
        <v>134350</v>
      </c>
      <c r="G1591" s="202">
        <f t="shared" si="72"/>
        <v>2834.3881856540083</v>
      </c>
      <c r="H1591" s="210" t="str">
        <f t="shared" si="73"/>
        <v>10/11MILHO (2ª SAFRA)JACAREZINHO (c)</v>
      </c>
      <c r="I1591" s="210" t="str">
        <f t="shared" si="74"/>
        <v>10/11MILHO (2ª SAFRA)</v>
      </c>
      <c r="J1591" s="211" t="b">
        <f>FALSE</f>
        <v>0</v>
      </c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</row>
    <row r="1592" spans="1:64" ht="14.65" hidden="1" customHeight="1">
      <c r="A1592" s="215" t="s">
        <v>183</v>
      </c>
      <c r="B1592" s="213" t="s">
        <v>104</v>
      </c>
      <c r="C1592" s="209" t="s">
        <v>146</v>
      </c>
      <c r="D1592" s="202">
        <v>5050</v>
      </c>
      <c r="E1592" s="202">
        <v>210</v>
      </c>
      <c r="F1592" s="202">
        <v>13020</v>
      </c>
      <c r="G1592" s="202">
        <f t="shared" si="72"/>
        <v>2690.0826446280994</v>
      </c>
      <c r="H1592" s="210" t="str">
        <f t="shared" si="73"/>
        <v>10/11MILHO (2ª SAFRA)LARANJEIRAS DO SUL (f)</v>
      </c>
      <c r="I1592" s="210" t="str">
        <f t="shared" si="74"/>
        <v>10/11MILHO (2ª SAFRA)</v>
      </c>
      <c r="J1592" s="211" t="b">
        <f>FALSE</f>
        <v>0</v>
      </c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</row>
    <row r="1593" spans="1:64" ht="14.65" hidden="1" customHeight="1">
      <c r="A1593" s="215" t="s">
        <v>183</v>
      </c>
      <c r="B1593" s="213" t="s">
        <v>104</v>
      </c>
      <c r="C1593" s="209" t="s">
        <v>148</v>
      </c>
      <c r="D1593" s="202">
        <v>149196</v>
      </c>
      <c r="E1593" s="202">
        <v>0</v>
      </c>
      <c r="F1593" s="202">
        <v>571321</v>
      </c>
      <c r="G1593" s="202">
        <f t="shared" si="72"/>
        <v>3829.3318855733396</v>
      </c>
      <c r="H1593" s="210" t="str">
        <f t="shared" si="73"/>
        <v>10/11MILHO (2ª SAFRA)LONDRINA (c)</v>
      </c>
      <c r="I1593" s="210" t="str">
        <f t="shared" si="74"/>
        <v>10/11MILHO (2ª SAFRA)</v>
      </c>
      <c r="J1593" s="211" t="b">
        <f>FALSE</f>
        <v>0</v>
      </c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</row>
    <row r="1594" spans="1:64" ht="14.65" hidden="1" customHeight="1">
      <c r="A1594" s="215" t="s">
        <v>183</v>
      </c>
      <c r="B1594" s="213" t="s">
        <v>104</v>
      </c>
      <c r="C1594" s="209" t="s">
        <v>150</v>
      </c>
      <c r="D1594" s="202">
        <v>195012</v>
      </c>
      <c r="E1594" s="202">
        <v>790</v>
      </c>
      <c r="F1594" s="202">
        <v>797670</v>
      </c>
      <c r="G1594" s="202">
        <f t="shared" si="72"/>
        <v>4107.0012665918375</v>
      </c>
      <c r="H1594" s="210" t="str">
        <f t="shared" si="73"/>
        <v>10/11MILHO (2ª SAFRA)MARINGÁ (c)</v>
      </c>
      <c r="I1594" s="210" t="str">
        <f t="shared" si="74"/>
        <v>10/11MILHO (2ª SAFRA)</v>
      </c>
      <c r="J1594" s="211" t="b">
        <f>FALSE</f>
        <v>0</v>
      </c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</row>
    <row r="1595" spans="1:64" ht="14.65" hidden="1" customHeight="1">
      <c r="A1595" s="215" t="s">
        <v>183</v>
      </c>
      <c r="B1595" s="213" t="s">
        <v>104</v>
      </c>
      <c r="C1595" s="209" t="s">
        <v>154</v>
      </c>
      <c r="D1595" s="202">
        <v>21168</v>
      </c>
      <c r="E1595" s="202">
        <v>0</v>
      </c>
      <c r="F1595" s="202">
        <v>84778</v>
      </c>
      <c r="G1595" s="202">
        <f t="shared" si="72"/>
        <v>4005.0075585789873</v>
      </c>
      <c r="H1595" s="210" t="str">
        <f t="shared" si="73"/>
        <v>10/11MILHO (2ª SAFRA)PARANAVAÍ (b)</v>
      </c>
      <c r="I1595" s="210" t="str">
        <f t="shared" si="74"/>
        <v>10/11MILHO (2ª SAFRA)</v>
      </c>
      <c r="J1595" s="211" t="b">
        <f>FALSE</f>
        <v>0</v>
      </c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</row>
    <row r="1596" spans="1:64" ht="14.65" hidden="1" customHeight="1">
      <c r="A1596" s="215" t="s">
        <v>183</v>
      </c>
      <c r="B1596" s="213" t="s">
        <v>104</v>
      </c>
      <c r="C1596" s="209" t="s">
        <v>155</v>
      </c>
      <c r="D1596" s="202">
        <v>3010</v>
      </c>
      <c r="E1596" s="202">
        <v>0</v>
      </c>
      <c r="F1596" s="202">
        <v>12925</v>
      </c>
      <c r="G1596" s="202">
        <f t="shared" si="72"/>
        <v>4294.0199335548168</v>
      </c>
      <c r="H1596" s="210" t="str">
        <f t="shared" si="73"/>
        <v>10/11MILHO (2ª SAFRA)PATO BRANCO (e)</v>
      </c>
      <c r="I1596" s="210" t="str">
        <f t="shared" si="74"/>
        <v>10/11MILHO (2ª SAFRA)</v>
      </c>
      <c r="J1596" s="211" t="b">
        <f>FALSE</f>
        <v>0</v>
      </c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</row>
    <row r="1597" spans="1:64" ht="14.65" hidden="1" customHeight="1">
      <c r="A1597" s="215" t="s">
        <v>183</v>
      </c>
      <c r="B1597" s="213" t="s">
        <v>104</v>
      </c>
      <c r="C1597" s="209" t="s">
        <v>157</v>
      </c>
      <c r="D1597" s="202">
        <v>26970</v>
      </c>
      <c r="E1597" s="202">
        <v>0</v>
      </c>
      <c r="F1597" s="202">
        <v>109768</v>
      </c>
      <c r="G1597" s="202">
        <f t="shared" si="72"/>
        <v>4070.0037078235073</v>
      </c>
      <c r="H1597" s="210" t="str">
        <f t="shared" si="73"/>
        <v>10/11MILHO (2ª SAFRA)PONTA GROSSA (f)</v>
      </c>
      <c r="I1597" s="210" t="str">
        <f t="shared" si="74"/>
        <v>10/11MILHO (2ª SAFRA)</v>
      </c>
      <c r="J1597" s="211" t="b">
        <f>FALSE</f>
        <v>0</v>
      </c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</row>
    <row r="1598" spans="1:64" ht="14.65" hidden="1" customHeight="1">
      <c r="A1598" s="215" t="s">
        <v>183</v>
      </c>
      <c r="B1598" s="213" t="s">
        <v>104</v>
      </c>
      <c r="C1598" s="209" t="s">
        <v>158</v>
      </c>
      <c r="D1598" s="202">
        <v>374755</v>
      </c>
      <c r="E1598" s="202">
        <v>0</v>
      </c>
      <c r="F1598" s="202">
        <v>1552087</v>
      </c>
      <c r="G1598" s="202">
        <f t="shared" si="72"/>
        <v>4141.6045149497677</v>
      </c>
      <c r="H1598" s="210" t="str">
        <f t="shared" si="73"/>
        <v>10/11MILHO (2ª SAFRA)TOLEDO (d)</v>
      </c>
      <c r="I1598" s="210" t="str">
        <f t="shared" si="74"/>
        <v>10/11MILHO (2ª SAFRA)</v>
      </c>
      <c r="J1598" s="211" t="b">
        <f>FALSE</f>
        <v>0</v>
      </c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</row>
    <row r="1599" spans="1:64" ht="14.65" hidden="1" customHeight="1">
      <c r="A1599" s="215" t="s">
        <v>183</v>
      </c>
      <c r="B1599" s="213" t="s">
        <v>104</v>
      </c>
      <c r="C1599" s="209" t="s">
        <v>159</v>
      </c>
      <c r="D1599" s="202">
        <v>121207</v>
      </c>
      <c r="E1599" s="202">
        <v>0</v>
      </c>
      <c r="F1599" s="202">
        <v>426036</v>
      </c>
      <c r="G1599" s="202">
        <f t="shared" si="72"/>
        <v>3514.9455064476474</v>
      </c>
      <c r="H1599" s="210" t="str">
        <f t="shared" si="73"/>
        <v>10/11MILHO (2ª SAFRA)UMUARAMA (b)</v>
      </c>
      <c r="I1599" s="210" t="str">
        <f t="shared" si="74"/>
        <v>10/11MILHO (2ª SAFRA)</v>
      </c>
      <c r="J1599" s="211" t="b">
        <f>FALSE</f>
        <v>0</v>
      </c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</row>
    <row r="1600" spans="1:64" ht="14.65" hidden="1" customHeight="1">
      <c r="A1600" s="215" t="s">
        <v>183</v>
      </c>
      <c r="B1600" s="213" t="s">
        <v>104</v>
      </c>
      <c r="C1600" s="209" t="s">
        <v>160</v>
      </c>
      <c r="D1600" s="202">
        <v>3500</v>
      </c>
      <c r="E1600" s="202">
        <v>0</v>
      </c>
      <c r="F1600" s="202">
        <v>7000</v>
      </c>
      <c r="G1600" s="202">
        <f t="shared" si="72"/>
        <v>2000</v>
      </c>
      <c r="H1600" s="210" t="str">
        <f t="shared" si="73"/>
        <v>10/11MILHO (2ª SAFRA)UNIÃO DA VITÓRIA (f)</v>
      </c>
      <c r="I1600" s="210" t="str">
        <f t="shared" si="74"/>
        <v>10/11MILHO (2ª SAFRA)</v>
      </c>
      <c r="J1600" s="211" t="b">
        <f>FALSE</f>
        <v>0</v>
      </c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</row>
    <row r="1601" spans="1:64" ht="14.65" hidden="1" customHeight="1">
      <c r="A1601" s="215" t="s">
        <v>183</v>
      </c>
      <c r="B1601" s="209" t="s">
        <v>105</v>
      </c>
      <c r="C1601" s="209" t="s">
        <v>126</v>
      </c>
      <c r="D1601" s="202">
        <v>200</v>
      </c>
      <c r="E1601" s="202">
        <v>0</v>
      </c>
      <c r="F1601" s="202">
        <v>110</v>
      </c>
      <c r="G1601" s="202">
        <f t="shared" si="72"/>
        <v>550</v>
      </c>
      <c r="H1601" s="210" t="str">
        <f t="shared" si="73"/>
        <v>10/11SERICICULTURAAPUCARANA (c)</v>
      </c>
      <c r="I1601" s="210" t="str">
        <f t="shared" si="74"/>
        <v>10/11SERICICULTURA</v>
      </c>
      <c r="J1601" s="211" t="b">
        <f>FALSE</f>
        <v>0</v>
      </c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</row>
    <row r="1602" spans="1:64" ht="14.65" hidden="1" customHeight="1">
      <c r="A1602" s="215" t="s">
        <v>183</v>
      </c>
      <c r="B1602" s="209" t="s">
        <v>105</v>
      </c>
      <c r="C1602" s="209" t="s">
        <v>128</v>
      </c>
      <c r="D1602" s="202">
        <v>540</v>
      </c>
      <c r="E1602" s="202">
        <v>0</v>
      </c>
      <c r="F1602" s="202">
        <v>255</v>
      </c>
      <c r="G1602" s="202">
        <f t="shared" ref="G1602:G1665" si="75">F1602/(D1602-E1602)*1000</f>
        <v>472.22222222222223</v>
      </c>
      <c r="H1602" s="210" t="str">
        <f t="shared" ref="H1602:H1665" si="76">A1602&amp;B1602&amp;C1602</f>
        <v>10/11SERICICULTURACAMPO MOURÃO (a)</v>
      </c>
      <c r="I1602" s="210" t="str">
        <f t="shared" ref="I1602:I1665" si="77">A1602&amp;B1602</f>
        <v>10/11SERICICULTURA</v>
      </c>
      <c r="J1602" s="211" t="b">
        <f>FALSE</f>
        <v>0</v>
      </c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</row>
    <row r="1603" spans="1:64" ht="14.65" hidden="1" customHeight="1">
      <c r="A1603" s="215" t="s">
        <v>183</v>
      </c>
      <c r="B1603" s="209" t="s">
        <v>105</v>
      </c>
      <c r="C1603" s="209" t="s">
        <v>130</v>
      </c>
      <c r="D1603" s="202">
        <v>465</v>
      </c>
      <c r="E1603" s="202">
        <v>0</v>
      </c>
      <c r="F1603" s="202">
        <v>232</v>
      </c>
      <c r="G1603" s="202">
        <f t="shared" si="75"/>
        <v>498.92473118279565</v>
      </c>
      <c r="H1603" s="210" t="str">
        <f t="shared" si="76"/>
        <v>10/11SERICICULTURACASCAVEL (d)</v>
      </c>
      <c r="I1603" s="210" t="str">
        <f t="shared" si="77"/>
        <v>10/11SERICICULTURA</v>
      </c>
      <c r="J1603" s="211" t="b">
        <f>FALSE</f>
        <v>0</v>
      </c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</row>
    <row r="1604" spans="1:64" ht="14.65" hidden="1" customHeight="1">
      <c r="A1604" s="215" t="s">
        <v>183</v>
      </c>
      <c r="B1604" s="209" t="s">
        <v>105</v>
      </c>
      <c r="C1604" s="209" t="s">
        <v>132</v>
      </c>
      <c r="D1604" s="202">
        <v>150</v>
      </c>
      <c r="E1604" s="202">
        <v>0</v>
      </c>
      <c r="F1604" s="202">
        <v>53</v>
      </c>
      <c r="G1604" s="202">
        <f t="shared" si="75"/>
        <v>353.33333333333331</v>
      </c>
      <c r="H1604" s="210" t="str">
        <f t="shared" si="76"/>
        <v>10/11SERICICULTURACORNÉLIO PROCÓPIO (c)</v>
      </c>
      <c r="I1604" s="210" t="str">
        <f t="shared" si="77"/>
        <v>10/11SERICICULTURA</v>
      </c>
      <c r="J1604" s="211" t="b">
        <f>FALSE</f>
        <v>0</v>
      </c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</row>
    <row r="1605" spans="1:64" ht="14.65" hidden="1" customHeight="1">
      <c r="A1605" s="215" t="s">
        <v>183</v>
      </c>
      <c r="B1605" s="209" t="s">
        <v>105</v>
      </c>
      <c r="C1605" s="209" t="s">
        <v>136</v>
      </c>
      <c r="D1605" s="202">
        <v>200</v>
      </c>
      <c r="E1605" s="202">
        <v>0</v>
      </c>
      <c r="F1605" s="202">
        <v>76</v>
      </c>
      <c r="G1605" s="202">
        <f t="shared" si="75"/>
        <v>380</v>
      </c>
      <c r="H1605" s="210" t="str">
        <f t="shared" si="76"/>
        <v>10/11SERICICULTURAFRANCISCO BELTRÃO (e)</v>
      </c>
      <c r="I1605" s="210" t="str">
        <f t="shared" si="77"/>
        <v>10/11SERICICULTURA</v>
      </c>
      <c r="J1605" s="211" t="b">
        <f>FALSE</f>
        <v>0</v>
      </c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</row>
    <row r="1606" spans="1:64" ht="14.65" hidden="1" customHeight="1">
      <c r="A1606" s="215" t="s">
        <v>183</v>
      </c>
      <c r="B1606" s="209" t="s">
        <v>105</v>
      </c>
      <c r="C1606" s="209" t="s">
        <v>138</v>
      </c>
      <c r="D1606" s="202">
        <v>160</v>
      </c>
      <c r="E1606" s="202">
        <v>0</v>
      </c>
      <c r="F1606" s="202">
        <v>55</v>
      </c>
      <c r="G1606" s="202">
        <f t="shared" si="75"/>
        <v>343.75</v>
      </c>
      <c r="H1606" s="210" t="str">
        <f t="shared" si="76"/>
        <v>10/11SERICICULTURAGUARAPUAVA (f)</v>
      </c>
      <c r="I1606" s="210" t="str">
        <f t="shared" si="77"/>
        <v>10/11SERICICULTURA</v>
      </c>
      <c r="J1606" s="211" t="b">
        <f>FALSE</f>
        <v>0</v>
      </c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</row>
    <row r="1607" spans="1:64" ht="14.65" hidden="1" customHeight="1">
      <c r="A1607" s="215" t="s">
        <v>183</v>
      </c>
      <c r="B1607" s="209" t="s">
        <v>105</v>
      </c>
      <c r="C1607" s="209" t="s">
        <v>140</v>
      </c>
      <c r="D1607" s="202">
        <v>50</v>
      </c>
      <c r="E1607" s="202">
        <v>0</v>
      </c>
      <c r="F1607" s="202">
        <v>10</v>
      </c>
      <c r="G1607" s="202">
        <f t="shared" si="75"/>
        <v>200</v>
      </c>
      <c r="H1607" s="210" t="str">
        <f t="shared" si="76"/>
        <v>10/11SERICICULTURAIRATI (f)</v>
      </c>
      <c r="I1607" s="210" t="str">
        <f t="shared" si="77"/>
        <v>10/11SERICICULTURA</v>
      </c>
      <c r="J1607" s="211" t="b">
        <f>FALSE</f>
        <v>0</v>
      </c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</row>
    <row r="1608" spans="1:64" ht="14.65" hidden="1" customHeight="1">
      <c r="A1608" s="215" t="s">
        <v>183</v>
      </c>
      <c r="B1608" s="209" t="s">
        <v>105</v>
      </c>
      <c r="C1608" s="209" t="s">
        <v>142</v>
      </c>
      <c r="D1608" s="202">
        <v>976</v>
      </c>
      <c r="E1608" s="202">
        <v>0</v>
      </c>
      <c r="F1608" s="202">
        <v>399</v>
      </c>
      <c r="G1608" s="202">
        <f t="shared" si="75"/>
        <v>408.81147540983608</v>
      </c>
      <c r="H1608" s="210" t="str">
        <f t="shared" si="76"/>
        <v>10/11SERICICULTURAIVAIPORÃ (c)</v>
      </c>
      <c r="I1608" s="210" t="str">
        <f t="shared" si="77"/>
        <v>10/11SERICICULTURA</v>
      </c>
      <c r="J1608" s="211" t="b">
        <f>FALSE</f>
        <v>0</v>
      </c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</row>
    <row r="1609" spans="1:64" ht="14.65" hidden="1" customHeight="1">
      <c r="A1609" s="215" t="s">
        <v>183</v>
      </c>
      <c r="B1609" s="209" t="s">
        <v>105</v>
      </c>
      <c r="C1609" s="209" t="s">
        <v>144</v>
      </c>
      <c r="D1609" s="202">
        <v>519</v>
      </c>
      <c r="E1609" s="202">
        <v>0</v>
      </c>
      <c r="F1609" s="202">
        <v>254</v>
      </c>
      <c r="G1609" s="202">
        <f t="shared" si="75"/>
        <v>489.40269749518308</v>
      </c>
      <c r="H1609" s="210" t="str">
        <f t="shared" si="76"/>
        <v>10/11SERICICULTURAJACAREZINHO (c)</v>
      </c>
      <c r="I1609" s="210" t="str">
        <f t="shared" si="77"/>
        <v>10/11SERICICULTURA</v>
      </c>
      <c r="J1609" s="211" t="b">
        <f>FALSE</f>
        <v>0</v>
      </c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</row>
    <row r="1610" spans="1:64" ht="14.65" hidden="1" customHeight="1">
      <c r="A1610" s="215" t="s">
        <v>183</v>
      </c>
      <c r="B1610" s="209" t="s">
        <v>105</v>
      </c>
      <c r="C1610" s="209" t="s">
        <v>146</v>
      </c>
      <c r="D1610" s="202">
        <v>430</v>
      </c>
      <c r="E1610" s="202">
        <v>0</v>
      </c>
      <c r="F1610" s="202">
        <v>189</v>
      </c>
      <c r="G1610" s="202">
        <f t="shared" si="75"/>
        <v>439.53488372093022</v>
      </c>
      <c r="H1610" s="210" t="str">
        <f t="shared" si="76"/>
        <v>10/11SERICICULTURALARANJEIRAS DO SUL (f)</v>
      </c>
      <c r="I1610" s="210" t="str">
        <f t="shared" si="77"/>
        <v>10/11SERICICULTURA</v>
      </c>
      <c r="J1610" s="211" t="b">
        <f>FALSE</f>
        <v>0</v>
      </c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</row>
    <row r="1611" spans="1:64" ht="14.65" hidden="1" customHeight="1">
      <c r="A1611" s="215" t="s">
        <v>183</v>
      </c>
      <c r="B1611" s="209" t="s">
        <v>105</v>
      </c>
      <c r="C1611" s="209" t="s">
        <v>148</v>
      </c>
      <c r="D1611" s="202">
        <v>414</v>
      </c>
      <c r="E1611" s="202">
        <v>0</v>
      </c>
      <c r="F1611" s="202">
        <v>186</v>
      </c>
      <c r="G1611" s="202">
        <f t="shared" si="75"/>
        <v>449.27536231884056</v>
      </c>
      <c r="H1611" s="210" t="str">
        <f t="shared" si="76"/>
        <v>10/11SERICICULTURALONDRINA (c)</v>
      </c>
      <c r="I1611" s="210" t="str">
        <f t="shared" si="77"/>
        <v>10/11SERICICULTURA</v>
      </c>
      <c r="J1611" s="211" t="b">
        <f>FALSE</f>
        <v>0</v>
      </c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</row>
    <row r="1612" spans="1:64" ht="14.65" hidden="1" customHeight="1">
      <c r="A1612" s="215" t="s">
        <v>183</v>
      </c>
      <c r="B1612" s="209" t="s">
        <v>105</v>
      </c>
      <c r="C1612" s="209" t="s">
        <v>150</v>
      </c>
      <c r="D1612" s="202">
        <v>2200</v>
      </c>
      <c r="E1612" s="202">
        <v>0</v>
      </c>
      <c r="F1612" s="202">
        <v>1166</v>
      </c>
      <c r="G1612" s="202">
        <f t="shared" si="75"/>
        <v>530</v>
      </c>
      <c r="H1612" s="210" t="str">
        <f t="shared" si="76"/>
        <v>10/11SERICICULTURAMARINGÁ (c)</v>
      </c>
      <c r="I1612" s="210" t="str">
        <f t="shared" si="77"/>
        <v>10/11SERICICULTURA</v>
      </c>
      <c r="J1612" s="211" t="b">
        <f>FALSE</f>
        <v>0</v>
      </c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</row>
    <row r="1613" spans="1:64" ht="14.65" hidden="1" customHeight="1">
      <c r="A1613" s="215" t="s">
        <v>183</v>
      </c>
      <c r="B1613" s="209" t="s">
        <v>105</v>
      </c>
      <c r="C1613" s="209" t="s">
        <v>154</v>
      </c>
      <c r="D1613" s="202">
        <v>1430</v>
      </c>
      <c r="E1613" s="202">
        <v>0</v>
      </c>
      <c r="F1613" s="202">
        <v>572</v>
      </c>
      <c r="G1613" s="202">
        <f t="shared" si="75"/>
        <v>400</v>
      </c>
      <c r="H1613" s="210" t="str">
        <f t="shared" si="76"/>
        <v>10/11SERICICULTURAPARANAVAÍ (b)</v>
      </c>
      <c r="I1613" s="210" t="str">
        <f t="shared" si="77"/>
        <v>10/11SERICICULTURA</v>
      </c>
      <c r="J1613" s="211" t="b">
        <f>FALSE</f>
        <v>0</v>
      </c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</row>
    <row r="1614" spans="1:64" ht="14.65" hidden="1" customHeight="1">
      <c r="A1614" s="215" t="s">
        <v>183</v>
      </c>
      <c r="B1614" s="209" t="s">
        <v>105</v>
      </c>
      <c r="C1614" s="209" t="s">
        <v>155</v>
      </c>
      <c r="D1614" s="202">
        <v>2</v>
      </c>
      <c r="E1614" s="202">
        <v>0</v>
      </c>
      <c r="F1614" s="202">
        <v>1</v>
      </c>
      <c r="G1614" s="202">
        <f t="shared" si="75"/>
        <v>500</v>
      </c>
      <c r="H1614" s="210" t="str">
        <f t="shared" si="76"/>
        <v>10/11SERICICULTURAPATO BRANCO (e)</v>
      </c>
      <c r="I1614" s="210" t="str">
        <f t="shared" si="77"/>
        <v>10/11SERICICULTURA</v>
      </c>
      <c r="J1614" s="211" t="b">
        <f>FALSE</f>
        <v>0</v>
      </c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</row>
    <row r="1615" spans="1:64" ht="14.65" hidden="1" customHeight="1">
      <c r="A1615" s="215" t="s">
        <v>183</v>
      </c>
      <c r="B1615" s="209" t="s">
        <v>105</v>
      </c>
      <c r="C1615" s="209" t="s">
        <v>157</v>
      </c>
      <c r="D1615" s="202">
        <v>113</v>
      </c>
      <c r="E1615" s="202">
        <v>0</v>
      </c>
      <c r="F1615" s="202">
        <v>26</v>
      </c>
      <c r="G1615" s="202">
        <f t="shared" si="75"/>
        <v>230.08849557522123</v>
      </c>
      <c r="H1615" s="210" t="str">
        <f t="shared" si="76"/>
        <v>10/11SERICICULTURAPONTA GROSSA (f)</v>
      </c>
      <c r="I1615" s="210" t="str">
        <f t="shared" si="77"/>
        <v>10/11SERICICULTURA</v>
      </c>
      <c r="J1615" s="211" t="b">
        <f>FALSE</f>
        <v>0</v>
      </c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</row>
    <row r="1616" spans="1:64" ht="14.65" hidden="1" customHeight="1">
      <c r="A1616" s="215" t="s">
        <v>183</v>
      </c>
      <c r="B1616" s="209" t="s">
        <v>105</v>
      </c>
      <c r="C1616" s="209" t="s">
        <v>158</v>
      </c>
      <c r="D1616" s="202">
        <v>62</v>
      </c>
      <c r="E1616" s="202">
        <v>0</v>
      </c>
      <c r="F1616" s="202">
        <v>24</v>
      </c>
      <c r="G1616" s="202">
        <f t="shared" si="75"/>
        <v>387.09677419354836</v>
      </c>
      <c r="H1616" s="210" t="str">
        <f t="shared" si="76"/>
        <v>10/11SERICICULTURATOLEDO (d)</v>
      </c>
      <c r="I1616" s="210" t="str">
        <f t="shared" si="77"/>
        <v>10/11SERICICULTURA</v>
      </c>
      <c r="J1616" s="211" t="b">
        <f>FALSE</f>
        <v>0</v>
      </c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</row>
    <row r="1617" spans="1:64" ht="14.65" hidden="1" customHeight="1">
      <c r="A1617" s="215" t="s">
        <v>183</v>
      </c>
      <c r="B1617" s="209" t="s">
        <v>105</v>
      </c>
      <c r="C1617" s="209" t="s">
        <v>159</v>
      </c>
      <c r="D1617" s="202">
        <v>1800</v>
      </c>
      <c r="E1617" s="202">
        <v>0</v>
      </c>
      <c r="F1617" s="202">
        <v>864</v>
      </c>
      <c r="G1617" s="202">
        <f t="shared" si="75"/>
        <v>480</v>
      </c>
      <c r="H1617" s="210" t="str">
        <f t="shared" si="76"/>
        <v>10/11SERICICULTURAUMUARAMA (b)</v>
      </c>
      <c r="I1617" s="210" t="str">
        <f t="shared" si="77"/>
        <v>10/11SERICICULTURA</v>
      </c>
      <c r="J1617" s="211" t="b">
        <f>FALSE</f>
        <v>0</v>
      </c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</row>
    <row r="1618" spans="1:64" ht="14.65" hidden="1" customHeight="1">
      <c r="A1618" s="215" t="s">
        <v>183</v>
      </c>
      <c r="B1618" s="213" t="s">
        <v>106</v>
      </c>
      <c r="C1618" s="209" t="s">
        <v>126</v>
      </c>
      <c r="D1618" s="202">
        <v>104640</v>
      </c>
      <c r="E1618" s="202">
        <v>0</v>
      </c>
      <c r="F1618" s="202">
        <v>356299</v>
      </c>
      <c r="G1618" s="202">
        <f t="shared" si="75"/>
        <v>3404.9980886850153</v>
      </c>
      <c r="H1618" s="210" t="str">
        <f t="shared" si="76"/>
        <v>10/11SOJA (1ª SAFRA)APUCARANA (c)</v>
      </c>
      <c r="I1618" s="210" t="str">
        <f t="shared" si="77"/>
        <v>10/11SOJA (1ª SAFRA)</v>
      </c>
      <c r="J1618" s="211" t="b">
        <f>FALSE</f>
        <v>0</v>
      </c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</row>
    <row r="1619" spans="1:64" ht="14.65" hidden="1" customHeight="1">
      <c r="A1619" s="215" t="s">
        <v>183</v>
      </c>
      <c r="B1619" s="213" t="s">
        <v>106</v>
      </c>
      <c r="C1619" s="209" t="s">
        <v>128</v>
      </c>
      <c r="D1619" s="202">
        <v>576447</v>
      </c>
      <c r="E1619" s="202">
        <v>0</v>
      </c>
      <c r="F1619" s="202">
        <v>1958767</v>
      </c>
      <c r="G1619" s="202">
        <f t="shared" si="75"/>
        <v>3398.0001630678971</v>
      </c>
      <c r="H1619" s="210" t="str">
        <f t="shared" si="76"/>
        <v>10/11SOJA (1ª SAFRA)CAMPO MOURÃO (a)</v>
      </c>
      <c r="I1619" s="210" t="str">
        <f t="shared" si="77"/>
        <v>10/11SOJA (1ª SAFRA)</v>
      </c>
      <c r="J1619" s="211" t="b">
        <f>FALSE</f>
        <v>0</v>
      </c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</row>
    <row r="1620" spans="1:64" ht="14.65" hidden="1" customHeight="1">
      <c r="A1620" s="215" t="s">
        <v>183</v>
      </c>
      <c r="B1620" s="213" t="s">
        <v>106</v>
      </c>
      <c r="C1620" s="209" t="s">
        <v>130</v>
      </c>
      <c r="D1620" s="202">
        <v>500415</v>
      </c>
      <c r="E1620" s="202">
        <v>0</v>
      </c>
      <c r="F1620" s="202">
        <v>1794912</v>
      </c>
      <c r="G1620" s="202">
        <f t="shared" si="75"/>
        <v>3586.8469170588414</v>
      </c>
      <c r="H1620" s="210" t="str">
        <f t="shared" si="76"/>
        <v>10/11SOJA (1ª SAFRA)CASCAVEL (d)</v>
      </c>
      <c r="I1620" s="210" t="str">
        <f t="shared" si="77"/>
        <v>10/11SOJA (1ª SAFRA)</v>
      </c>
      <c r="J1620" s="211" t="b">
        <f>FALSE</f>
        <v>0</v>
      </c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</row>
    <row r="1621" spans="1:64" ht="14.65" hidden="1" customHeight="1">
      <c r="A1621" s="215" t="s">
        <v>183</v>
      </c>
      <c r="B1621" s="213" t="s">
        <v>106</v>
      </c>
      <c r="C1621" s="209" t="s">
        <v>132</v>
      </c>
      <c r="D1621" s="202">
        <v>304000</v>
      </c>
      <c r="E1621" s="202">
        <v>0</v>
      </c>
      <c r="F1621" s="202">
        <v>1055184</v>
      </c>
      <c r="G1621" s="202">
        <f t="shared" si="75"/>
        <v>3471</v>
      </c>
      <c r="H1621" s="210" t="str">
        <f t="shared" si="76"/>
        <v>10/11SOJA (1ª SAFRA)CORNÉLIO PROCÓPIO (c)</v>
      </c>
      <c r="I1621" s="210" t="str">
        <f t="shared" si="77"/>
        <v>10/11SOJA (1ª SAFRA)</v>
      </c>
      <c r="J1621" s="211" t="b">
        <f>FALSE</f>
        <v>0</v>
      </c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</row>
    <row r="1622" spans="1:64" ht="14.65" hidden="1" customHeight="1">
      <c r="A1622" s="215" t="s">
        <v>183</v>
      </c>
      <c r="B1622" s="213" t="s">
        <v>106</v>
      </c>
      <c r="C1622" s="209" t="s">
        <v>134</v>
      </c>
      <c r="D1622" s="202">
        <v>60615</v>
      </c>
      <c r="E1622" s="202">
        <v>0</v>
      </c>
      <c r="F1622" s="202">
        <v>198454</v>
      </c>
      <c r="G1622" s="202">
        <f t="shared" si="75"/>
        <v>3274.0080838076383</v>
      </c>
      <c r="H1622" s="210" t="str">
        <f t="shared" si="76"/>
        <v>10/11SOJA (1ª SAFRA)CURITIBA (f)</v>
      </c>
      <c r="I1622" s="210" t="str">
        <f t="shared" si="77"/>
        <v>10/11SOJA (1ª SAFRA)</v>
      </c>
      <c r="J1622" s="211" t="b">
        <f>FALSE</f>
        <v>0</v>
      </c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</row>
    <row r="1623" spans="1:64" ht="14.65" hidden="1" customHeight="1">
      <c r="A1623" s="215" t="s">
        <v>183</v>
      </c>
      <c r="B1623" s="213" t="s">
        <v>106</v>
      </c>
      <c r="C1623" s="209" t="s">
        <v>136</v>
      </c>
      <c r="D1623" s="202">
        <v>227400</v>
      </c>
      <c r="E1623" s="202">
        <v>0</v>
      </c>
      <c r="F1623" s="202">
        <v>802900</v>
      </c>
      <c r="G1623" s="202">
        <f t="shared" si="75"/>
        <v>3530.7827616534742</v>
      </c>
      <c r="H1623" s="210" t="str">
        <f t="shared" si="76"/>
        <v>10/11SOJA (1ª SAFRA)FRANCISCO BELTRÃO (e)</v>
      </c>
      <c r="I1623" s="210" t="str">
        <f t="shared" si="77"/>
        <v>10/11SOJA (1ª SAFRA)</v>
      </c>
      <c r="J1623" s="211" t="b">
        <f>FALSE</f>
        <v>0</v>
      </c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</row>
    <row r="1624" spans="1:64" ht="14.65" hidden="1" customHeight="1">
      <c r="A1624" s="215" t="s">
        <v>183</v>
      </c>
      <c r="B1624" s="213" t="s">
        <v>106</v>
      </c>
      <c r="C1624" s="209" t="s">
        <v>138</v>
      </c>
      <c r="D1624" s="202">
        <v>213900</v>
      </c>
      <c r="E1624" s="202">
        <v>0</v>
      </c>
      <c r="F1624" s="202">
        <v>710025</v>
      </c>
      <c r="G1624" s="202">
        <f t="shared" si="75"/>
        <v>3319.4249649368867</v>
      </c>
      <c r="H1624" s="210" t="str">
        <f t="shared" si="76"/>
        <v>10/11SOJA (1ª SAFRA)GUARAPUAVA (f)</v>
      </c>
      <c r="I1624" s="210" t="str">
        <f t="shared" si="77"/>
        <v>10/11SOJA (1ª SAFRA)</v>
      </c>
      <c r="J1624" s="211" t="b">
        <f>FALSE</f>
        <v>0</v>
      </c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</row>
    <row r="1625" spans="1:64" ht="14.65" hidden="1" customHeight="1">
      <c r="A1625" s="215" t="s">
        <v>183</v>
      </c>
      <c r="B1625" s="213" t="s">
        <v>106</v>
      </c>
      <c r="C1625" s="209" t="s">
        <v>140</v>
      </c>
      <c r="D1625" s="202">
        <v>122100</v>
      </c>
      <c r="E1625" s="202">
        <v>0</v>
      </c>
      <c r="F1625" s="202">
        <v>397313</v>
      </c>
      <c r="G1625" s="202">
        <f t="shared" si="75"/>
        <v>3253.9967239967236</v>
      </c>
      <c r="H1625" s="210" t="str">
        <f t="shared" si="76"/>
        <v>10/11SOJA (1ª SAFRA)IRATI (f)</v>
      </c>
      <c r="I1625" s="210" t="str">
        <f t="shared" si="77"/>
        <v>10/11SOJA (1ª SAFRA)</v>
      </c>
      <c r="J1625" s="211" t="b">
        <f>FALSE</f>
        <v>0</v>
      </c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</row>
    <row r="1626" spans="1:64" ht="14.65" hidden="1" customHeight="1">
      <c r="A1626" s="215" t="s">
        <v>183</v>
      </c>
      <c r="B1626" s="213" t="s">
        <v>106</v>
      </c>
      <c r="C1626" s="209" t="s">
        <v>142</v>
      </c>
      <c r="D1626" s="202">
        <v>245260</v>
      </c>
      <c r="E1626" s="202">
        <v>0</v>
      </c>
      <c r="F1626" s="202">
        <v>849581</v>
      </c>
      <c r="G1626" s="202">
        <f t="shared" si="75"/>
        <v>3464.0014678300581</v>
      </c>
      <c r="H1626" s="210" t="str">
        <f t="shared" si="76"/>
        <v>10/11SOJA (1ª SAFRA)IVAIPORÃ (c)</v>
      </c>
      <c r="I1626" s="210" t="str">
        <f t="shared" si="77"/>
        <v>10/11SOJA (1ª SAFRA)</v>
      </c>
      <c r="J1626" s="211" t="b">
        <f>FALSE</f>
        <v>0</v>
      </c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</row>
    <row r="1627" spans="1:64" ht="14.65" hidden="1" customHeight="1">
      <c r="A1627" s="215" t="s">
        <v>183</v>
      </c>
      <c r="B1627" s="213" t="s">
        <v>106</v>
      </c>
      <c r="C1627" s="209" t="s">
        <v>144</v>
      </c>
      <c r="D1627" s="202">
        <v>101080</v>
      </c>
      <c r="E1627" s="202">
        <v>0</v>
      </c>
      <c r="F1627" s="202">
        <v>351355</v>
      </c>
      <c r="G1627" s="202">
        <f t="shared" si="75"/>
        <v>3476.0091017016225</v>
      </c>
      <c r="H1627" s="210" t="str">
        <f t="shared" si="76"/>
        <v>10/11SOJA (1ª SAFRA)JACAREZINHO (c)</v>
      </c>
      <c r="I1627" s="210" t="str">
        <f t="shared" si="77"/>
        <v>10/11SOJA (1ª SAFRA)</v>
      </c>
      <c r="J1627" s="211" t="b">
        <f>FALSE</f>
        <v>0</v>
      </c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</row>
    <row r="1628" spans="1:64" ht="14.65" hidden="1" customHeight="1">
      <c r="A1628" s="215" t="s">
        <v>183</v>
      </c>
      <c r="B1628" s="213" t="s">
        <v>106</v>
      </c>
      <c r="C1628" s="209" t="s">
        <v>146</v>
      </c>
      <c r="D1628" s="202">
        <v>85220</v>
      </c>
      <c r="E1628" s="202">
        <v>0</v>
      </c>
      <c r="F1628" s="202">
        <v>290600</v>
      </c>
      <c r="G1628" s="202">
        <f t="shared" si="75"/>
        <v>3409.9976531330672</v>
      </c>
      <c r="H1628" s="210" t="str">
        <f t="shared" si="76"/>
        <v>10/11SOJA (1ª SAFRA)LARANJEIRAS DO SUL (f)</v>
      </c>
      <c r="I1628" s="210" t="str">
        <f t="shared" si="77"/>
        <v>10/11SOJA (1ª SAFRA)</v>
      </c>
      <c r="J1628" s="211" t="b">
        <f>FALSE</f>
        <v>0</v>
      </c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</row>
    <row r="1629" spans="1:64" ht="14.65" hidden="1" customHeight="1">
      <c r="A1629" s="215" t="s">
        <v>183</v>
      </c>
      <c r="B1629" s="213" t="s">
        <v>106</v>
      </c>
      <c r="C1629" s="209" t="s">
        <v>148</v>
      </c>
      <c r="D1629" s="202">
        <v>252553</v>
      </c>
      <c r="E1629" s="202">
        <v>0</v>
      </c>
      <c r="F1629" s="202">
        <v>852878</v>
      </c>
      <c r="G1629" s="202">
        <f t="shared" si="75"/>
        <v>3377.0258124037327</v>
      </c>
      <c r="H1629" s="210" t="str">
        <f t="shared" si="76"/>
        <v>10/11SOJA (1ª SAFRA)LONDRINA (c)</v>
      </c>
      <c r="I1629" s="210" t="str">
        <f t="shared" si="77"/>
        <v>10/11SOJA (1ª SAFRA)</v>
      </c>
      <c r="J1629" s="211" t="b">
        <f>FALSE</f>
        <v>0</v>
      </c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</row>
    <row r="1630" spans="1:64" ht="14.65" hidden="1" customHeight="1">
      <c r="A1630" s="215" t="s">
        <v>183</v>
      </c>
      <c r="B1630" s="213" t="s">
        <v>106</v>
      </c>
      <c r="C1630" s="209" t="s">
        <v>150</v>
      </c>
      <c r="D1630" s="202">
        <v>227039</v>
      </c>
      <c r="E1630" s="202">
        <v>0</v>
      </c>
      <c r="F1630" s="202">
        <v>789869</v>
      </c>
      <c r="G1630" s="202">
        <f t="shared" si="75"/>
        <v>3479.0014050449481</v>
      </c>
      <c r="H1630" s="210" t="str">
        <f t="shared" si="76"/>
        <v>10/11SOJA (1ª SAFRA)MARINGÁ (c)</v>
      </c>
      <c r="I1630" s="210" t="str">
        <f t="shared" si="77"/>
        <v>10/11SOJA (1ª SAFRA)</v>
      </c>
      <c r="J1630" s="211" t="b">
        <f>FALSE</f>
        <v>0</v>
      </c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</row>
    <row r="1631" spans="1:64" ht="14.65" hidden="1" customHeight="1">
      <c r="A1631" s="215" t="s">
        <v>183</v>
      </c>
      <c r="B1631" s="213" t="s">
        <v>106</v>
      </c>
      <c r="C1631" s="209" t="s">
        <v>154</v>
      </c>
      <c r="D1631" s="202">
        <v>22825</v>
      </c>
      <c r="E1631" s="202">
        <v>0</v>
      </c>
      <c r="F1631" s="202">
        <v>71237</v>
      </c>
      <c r="G1631" s="202">
        <f t="shared" si="75"/>
        <v>3121.007667031763</v>
      </c>
      <c r="H1631" s="210" t="str">
        <f t="shared" si="76"/>
        <v>10/11SOJA (1ª SAFRA)PARANAVAÍ (b)</v>
      </c>
      <c r="I1631" s="210" t="str">
        <f t="shared" si="77"/>
        <v>10/11SOJA (1ª SAFRA)</v>
      </c>
      <c r="J1631" s="211" t="b">
        <f>FALSE</f>
        <v>0</v>
      </c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</row>
    <row r="1632" spans="1:64" ht="14.65" hidden="1" customHeight="1">
      <c r="A1632" s="215" t="s">
        <v>183</v>
      </c>
      <c r="B1632" s="213" t="s">
        <v>106</v>
      </c>
      <c r="C1632" s="209" t="s">
        <v>155</v>
      </c>
      <c r="D1632" s="202">
        <v>270180</v>
      </c>
      <c r="E1632" s="202">
        <v>0</v>
      </c>
      <c r="F1632" s="202">
        <v>941175</v>
      </c>
      <c r="G1632" s="202">
        <f t="shared" si="75"/>
        <v>3483.5109926715522</v>
      </c>
      <c r="H1632" s="210" t="str">
        <f t="shared" si="76"/>
        <v>10/11SOJA (1ª SAFRA)PATO BRANCO (e)</v>
      </c>
      <c r="I1632" s="210" t="str">
        <f t="shared" si="77"/>
        <v>10/11SOJA (1ª SAFRA)</v>
      </c>
      <c r="J1632" s="211" t="b">
        <f>FALSE</f>
        <v>0</v>
      </c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</row>
    <row r="1633" spans="1:64" ht="14.65" hidden="1" customHeight="1">
      <c r="A1633" s="215" t="s">
        <v>183</v>
      </c>
      <c r="B1633" s="213" t="s">
        <v>106</v>
      </c>
      <c r="C1633" s="209" t="s">
        <v>157</v>
      </c>
      <c r="D1633" s="202">
        <v>503100</v>
      </c>
      <c r="E1633" s="202">
        <v>0</v>
      </c>
      <c r="F1633" s="202">
        <v>1748776</v>
      </c>
      <c r="G1633" s="202">
        <f t="shared" si="75"/>
        <v>3476.0007950705626</v>
      </c>
      <c r="H1633" s="210" t="str">
        <f t="shared" si="76"/>
        <v>10/11SOJA (1ª SAFRA)PONTA GROSSA (f)</v>
      </c>
      <c r="I1633" s="210" t="str">
        <f t="shared" si="77"/>
        <v>10/11SOJA (1ª SAFRA)</v>
      </c>
      <c r="J1633" s="211" t="b">
        <f>FALSE</f>
        <v>0</v>
      </c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</row>
    <row r="1634" spans="1:64" ht="14.65" hidden="1" customHeight="1">
      <c r="A1634" s="215" t="s">
        <v>183</v>
      </c>
      <c r="B1634" s="213" t="s">
        <v>106</v>
      </c>
      <c r="C1634" s="209" t="s">
        <v>158</v>
      </c>
      <c r="D1634" s="202">
        <v>457050</v>
      </c>
      <c r="E1634" s="202">
        <v>0</v>
      </c>
      <c r="F1634" s="202">
        <v>1511509</v>
      </c>
      <c r="G1634" s="202">
        <f t="shared" si="75"/>
        <v>3307.0976917186304</v>
      </c>
      <c r="H1634" s="210" t="str">
        <f t="shared" si="76"/>
        <v>10/11SOJA (1ª SAFRA)TOLEDO (d)</v>
      </c>
      <c r="I1634" s="210" t="str">
        <f t="shared" si="77"/>
        <v>10/11SOJA (1ª SAFRA)</v>
      </c>
      <c r="J1634" s="211" t="b">
        <f>FALSE</f>
        <v>0</v>
      </c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</row>
    <row r="1635" spans="1:64" ht="14.65" hidden="1" customHeight="1">
      <c r="A1635" s="215" t="s">
        <v>183</v>
      </c>
      <c r="B1635" s="213" t="s">
        <v>106</v>
      </c>
      <c r="C1635" s="209" t="s">
        <v>159</v>
      </c>
      <c r="D1635" s="202">
        <v>157001</v>
      </c>
      <c r="E1635" s="202">
        <v>0</v>
      </c>
      <c r="F1635" s="202">
        <v>496872</v>
      </c>
      <c r="G1635" s="202">
        <f t="shared" si="75"/>
        <v>3164.7696511487188</v>
      </c>
      <c r="H1635" s="210" t="str">
        <f t="shared" si="76"/>
        <v>10/11SOJA (1ª SAFRA)UMUARAMA (b)</v>
      </c>
      <c r="I1635" s="210" t="str">
        <f t="shared" si="77"/>
        <v>10/11SOJA (1ª SAFRA)</v>
      </c>
      <c r="J1635" s="211" t="b">
        <f>FALSE</f>
        <v>0</v>
      </c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</row>
    <row r="1636" spans="1:64" ht="14.65" hidden="1" customHeight="1">
      <c r="A1636" s="215" t="s">
        <v>183</v>
      </c>
      <c r="B1636" s="213" t="s">
        <v>106</v>
      </c>
      <c r="C1636" s="209" t="s">
        <v>160</v>
      </c>
      <c r="D1636" s="202">
        <v>51000</v>
      </c>
      <c r="E1636" s="202">
        <v>0</v>
      </c>
      <c r="F1636" s="202">
        <v>165700</v>
      </c>
      <c r="G1636" s="202">
        <f t="shared" si="75"/>
        <v>3249.0196078431372</v>
      </c>
      <c r="H1636" s="210" t="str">
        <f t="shared" si="76"/>
        <v>10/11SOJA (1ª SAFRA)UNIÃO DA VITÓRIA (f)</v>
      </c>
      <c r="I1636" s="210" t="str">
        <f t="shared" si="77"/>
        <v>10/11SOJA (1ª SAFRA)</v>
      </c>
      <c r="J1636" s="211" t="b">
        <f>FALSE</f>
        <v>0</v>
      </c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</row>
    <row r="1637" spans="1:64" ht="14.65" hidden="1" customHeight="1">
      <c r="A1637" s="215" t="s">
        <v>183</v>
      </c>
      <c r="B1637" s="213" t="s">
        <v>107</v>
      </c>
      <c r="C1637" s="209" t="s">
        <v>128</v>
      </c>
      <c r="D1637" s="202">
        <v>16000</v>
      </c>
      <c r="F1637" s="202">
        <v>24000</v>
      </c>
      <c r="G1637" s="202">
        <f t="shared" si="75"/>
        <v>1500</v>
      </c>
      <c r="H1637" s="210" t="str">
        <f t="shared" si="76"/>
        <v>10/11SOJA (2ª SAFRA)CAMPO MOURÃO (a)</v>
      </c>
      <c r="I1637" s="210" t="str">
        <f t="shared" si="77"/>
        <v>10/11SOJA (2ª SAFRA)</v>
      </c>
      <c r="J1637" s="211" t="b">
        <f>FALSE</f>
        <v>0</v>
      </c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</row>
    <row r="1638" spans="1:64" ht="14.65" hidden="1" customHeight="1">
      <c r="A1638" s="215" t="s">
        <v>183</v>
      </c>
      <c r="B1638" s="213" t="s">
        <v>107</v>
      </c>
      <c r="C1638" s="209" t="s">
        <v>130</v>
      </c>
      <c r="D1638" s="202">
        <v>6501</v>
      </c>
      <c r="E1638" s="202">
        <v>33</v>
      </c>
      <c r="F1638" s="202">
        <v>8320</v>
      </c>
      <c r="G1638" s="202">
        <f t="shared" si="75"/>
        <v>1286.3327149041434</v>
      </c>
      <c r="H1638" s="210" t="str">
        <f t="shared" si="76"/>
        <v>10/11SOJA (2ª SAFRA)CASCAVEL (d)</v>
      </c>
      <c r="I1638" s="210" t="str">
        <f t="shared" si="77"/>
        <v>10/11SOJA (2ª SAFRA)</v>
      </c>
      <c r="J1638" s="211" t="b">
        <f>FALSE</f>
        <v>0</v>
      </c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</row>
    <row r="1639" spans="1:64" ht="14.65" hidden="1" customHeight="1">
      <c r="A1639" s="215" t="s">
        <v>183</v>
      </c>
      <c r="B1639" s="213" t="s">
        <v>107</v>
      </c>
      <c r="C1639" s="209" t="s">
        <v>134</v>
      </c>
      <c r="D1639" s="202"/>
      <c r="G1639" s="202" t="e">
        <f t="shared" si="75"/>
        <v>#DIV/0!</v>
      </c>
      <c r="H1639" s="210" t="str">
        <f t="shared" si="76"/>
        <v>10/11SOJA (2ª SAFRA)CURITIBA (f)</v>
      </c>
      <c r="I1639" s="210" t="str">
        <f t="shared" si="77"/>
        <v>10/11SOJA (2ª SAFRA)</v>
      </c>
      <c r="J1639" s="211" t="b">
        <f>FALSE</f>
        <v>0</v>
      </c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</row>
    <row r="1640" spans="1:64" ht="14.65" hidden="1" customHeight="1">
      <c r="A1640" s="215" t="s">
        <v>183</v>
      </c>
      <c r="B1640" s="213" t="s">
        <v>107</v>
      </c>
      <c r="C1640" s="209" t="s">
        <v>136</v>
      </c>
      <c r="D1640" s="202">
        <v>8930</v>
      </c>
      <c r="F1640" s="202">
        <v>15336</v>
      </c>
      <c r="G1640" s="202">
        <f t="shared" si="75"/>
        <v>1717.357222844345</v>
      </c>
      <c r="H1640" s="210" t="str">
        <f t="shared" si="76"/>
        <v>10/11SOJA (2ª SAFRA)FRANCISCO BELTRÃO (e)</v>
      </c>
      <c r="I1640" s="210" t="str">
        <f t="shared" si="77"/>
        <v>10/11SOJA (2ª SAFRA)</v>
      </c>
      <c r="J1640" s="211" t="b">
        <f>FALSE</f>
        <v>0</v>
      </c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</row>
    <row r="1641" spans="1:64" ht="14.65" hidden="1" customHeight="1">
      <c r="A1641" s="215" t="s">
        <v>183</v>
      </c>
      <c r="B1641" s="213" t="s">
        <v>107</v>
      </c>
      <c r="C1641" s="209" t="s">
        <v>138</v>
      </c>
      <c r="D1641" s="202">
        <v>2560</v>
      </c>
      <c r="F1641" s="202">
        <v>5125</v>
      </c>
      <c r="G1641" s="202">
        <f t="shared" si="75"/>
        <v>2001.953125</v>
      </c>
      <c r="H1641" s="210" t="str">
        <f t="shared" si="76"/>
        <v>10/11SOJA (2ª SAFRA)GUARAPUAVA (f)</v>
      </c>
      <c r="I1641" s="210" t="str">
        <f t="shared" si="77"/>
        <v>10/11SOJA (2ª SAFRA)</v>
      </c>
      <c r="J1641" s="211" t="b">
        <f>FALSE</f>
        <v>0</v>
      </c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</row>
    <row r="1642" spans="1:64" ht="14.65" hidden="1" customHeight="1">
      <c r="A1642" s="215" t="s">
        <v>183</v>
      </c>
      <c r="B1642" s="213" t="s">
        <v>107</v>
      </c>
      <c r="C1642" s="209" t="s">
        <v>140</v>
      </c>
      <c r="D1642" s="202">
        <v>3800</v>
      </c>
      <c r="F1642" s="202">
        <v>7980</v>
      </c>
      <c r="G1642" s="202">
        <f t="shared" si="75"/>
        <v>2100</v>
      </c>
      <c r="H1642" s="210" t="str">
        <f t="shared" si="76"/>
        <v>10/11SOJA (2ª SAFRA)IRATI (f)</v>
      </c>
      <c r="I1642" s="210" t="str">
        <f t="shared" si="77"/>
        <v>10/11SOJA (2ª SAFRA)</v>
      </c>
      <c r="J1642" s="211" t="b">
        <f>FALSE</f>
        <v>0</v>
      </c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</row>
    <row r="1643" spans="1:64" ht="14.65" hidden="1" customHeight="1">
      <c r="A1643" s="215" t="s">
        <v>183</v>
      </c>
      <c r="B1643" s="213" t="s">
        <v>107</v>
      </c>
      <c r="C1643" s="209" t="s">
        <v>146</v>
      </c>
      <c r="D1643" s="202">
        <v>2600</v>
      </c>
      <c r="E1643" s="202">
        <v>40</v>
      </c>
      <c r="F1643" s="202">
        <v>2816</v>
      </c>
      <c r="G1643" s="202">
        <f t="shared" si="75"/>
        <v>1100</v>
      </c>
      <c r="H1643" s="210" t="str">
        <f t="shared" si="76"/>
        <v>10/11SOJA (2ª SAFRA)LARANJEIRAS DO SUL (f)</v>
      </c>
      <c r="I1643" s="210" t="str">
        <f t="shared" si="77"/>
        <v>10/11SOJA (2ª SAFRA)</v>
      </c>
      <c r="J1643" s="211" t="b">
        <f>FALSE</f>
        <v>0</v>
      </c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</row>
    <row r="1644" spans="1:64" ht="14.65" hidden="1" customHeight="1">
      <c r="A1644" s="215" t="s">
        <v>183</v>
      </c>
      <c r="B1644" s="213" t="s">
        <v>107</v>
      </c>
      <c r="C1644" s="209" t="s">
        <v>150</v>
      </c>
      <c r="D1644" s="202">
        <v>150</v>
      </c>
      <c r="F1644" s="202">
        <v>160</v>
      </c>
      <c r="G1644" s="202">
        <f t="shared" si="75"/>
        <v>1066.6666666666667</v>
      </c>
      <c r="H1644" s="210" t="str">
        <f t="shared" si="76"/>
        <v>10/11SOJA (2ª SAFRA)MARINGÁ (c)</v>
      </c>
      <c r="I1644" s="210" t="str">
        <f t="shared" si="77"/>
        <v>10/11SOJA (2ª SAFRA)</v>
      </c>
      <c r="J1644" s="211" t="b">
        <f>FALSE</f>
        <v>0</v>
      </c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</row>
    <row r="1645" spans="1:64" ht="14.65" hidden="1" customHeight="1">
      <c r="A1645" s="215" t="s">
        <v>183</v>
      </c>
      <c r="B1645" s="213" t="s">
        <v>107</v>
      </c>
      <c r="C1645" s="209" t="s">
        <v>154</v>
      </c>
      <c r="D1645" s="202"/>
      <c r="G1645" s="202" t="e">
        <f t="shared" si="75"/>
        <v>#DIV/0!</v>
      </c>
      <c r="H1645" s="210" t="str">
        <f t="shared" si="76"/>
        <v>10/11SOJA (2ª SAFRA)PARANAVAÍ (b)</v>
      </c>
      <c r="I1645" s="210" t="str">
        <f t="shared" si="77"/>
        <v>10/11SOJA (2ª SAFRA)</v>
      </c>
      <c r="J1645" s="211" t="b">
        <f>FALSE</f>
        <v>0</v>
      </c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</row>
    <row r="1646" spans="1:64" ht="14.65" hidden="1" customHeight="1">
      <c r="A1646" s="215" t="s">
        <v>183</v>
      </c>
      <c r="B1646" s="213" t="s">
        <v>107</v>
      </c>
      <c r="C1646" s="209" t="s">
        <v>155</v>
      </c>
      <c r="D1646" s="202">
        <v>18920</v>
      </c>
      <c r="E1646" s="202">
        <v>0</v>
      </c>
      <c r="F1646" s="202">
        <v>28310</v>
      </c>
      <c r="G1646" s="202">
        <f t="shared" si="75"/>
        <v>1496.3002114164906</v>
      </c>
      <c r="H1646" s="210" t="str">
        <f t="shared" si="76"/>
        <v>10/11SOJA (2ª SAFRA)PATO BRANCO (e)</v>
      </c>
      <c r="I1646" s="210" t="str">
        <f t="shared" si="77"/>
        <v>10/11SOJA (2ª SAFRA)</v>
      </c>
      <c r="J1646" s="211" t="b">
        <f>FALSE</f>
        <v>0</v>
      </c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</row>
    <row r="1647" spans="1:64" ht="14.65" hidden="1" customHeight="1">
      <c r="A1647" s="215" t="s">
        <v>183</v>
      </c>
      <c r="B1647" s="213" t="s">
        <v>107</v>
      </c>
      <c r="C1647" s="209" t="s">
        <v>157</v>
      </c>
      <c r="D1647" s="202">
        <v>2460</v>
      </c>
      <c r="F1647" s="202">
        <v>7240</v>
      </c>
      <c r="G1647" s="202">
        <f t="shared" si="75"/>
        <v>2943.0894308943089</v>
      </c>
      <c r="H1647" s="210" t="str">
        <f t="shared" si="76"/>
        <v>10/11SOJA (2ª SAFRA)PONTA GROSSA (f)</v>
      </c>
      <c r="I1647" s="210" t="str">
        <f t="shared" si="77"/>
        <v>10/11SOJA (2ª SAFRA)</v>
      </c>
      <c r="J1647" s="211" t="b">
        <f>FALSE</f>
        <v>0</v>
      </c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</row>
    <row r="1648" spans="1:64" ht="14.65" hidden="1" customHeight="1">
      <c r="A1648" s="215" t="s">
        <v>183</v>
      </c>
      <c r="B1648" s="213" t="s">
        <v>107</v>
      </c>
      <c r="C1648" s="209" t="s">
        <v>158</v>
      </c>
      <c r="D1648" s="202">
        <v>5457</v>
      </c>
      <c r="F1648" s="202">
        <v>7387</v>
      </c>
      <c r="G1648" s="202">
        <f t="shared" si="75"/>
        <v>1353.6741799523547</v>
      </c>
      <c r="H1648" s="210" t="str">
        <f t="shared" si="76"/>
        <v>10/11SOJA (2ª SAFRA)TOLEDO (d)</v>
      </c>
      <c r="I1648" s="210" t="str">
        <f t="shared" si="77"/>
        <v>10/11SOJA (2ª SAFRA)</v>
      </c>
      <c r="J1648" s="211" t="b">
        <f>FALSE</f>
        <v>0</v>
      </c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</row>
    <row r="1649" spans="1:64" ht="14.65" hidden="1" customHeight="1">
      <c r="A1649" s="215" t="s">
        <v>183</v>
      </c>
      <c r="B1649" s="213" t="s">
        <v>107</v>
      </c>
      <c r="C1649" s="209" t="s">
        <v>159</v>
      </c>
      <c r="D1649" s="202">
        <v>1109</v>
      </c>
      <c r="E1649" s="202">
        <v>0</v>
      </c>
      <c r="F1649" s="202">
        <v>1331</v>
      </c>
      <c r="G1649" s="202">
        <f t="shared" si="75"/>
        <v>1200.1803426510369</v>
      </c>
      <c r="H1649" s="210" t="str">
        <f t="shared" si="76"/>
        <v>10/11SOJA (2ª SAFRA)UMUARAMA (b)</v>
      </c>
      <c r="I1649" s="210" t="str">
        <f t="shared" si="77"/>
        <v>10/11SOJA (2ª SAFRA)</v>
      </c>
      <c r="J1649" s="211" t="b">
        <f>FALSE</f>
        <v>0</v>
      </c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</row>
    <row r="1650" spans="1:64" ht="14.65" hidden="1" customHeight="1">
      <c r="A1650" s="215" t="s">
        <v>183</v>
      </c>
      <c r="B1650" s="213" t="s">
        <v>107</v>
      </c>
      <c r="C1650" s="209" t="s">
        <v>160</v>
      </c>
      <c r="D1650" s="202">
        <v>5000</v>
      </c>
      <c r="E1650" s="202">
        <v>0</v>
      </c>
      <c r="F1650" s="202">
        <v>6500</v>
      </c>
      <c r="G1650" s="202">
        <f t="shared" si="75"/>
        <v>1300</v>
      </c>
      <c r="H1650" s="210" t="str">
        <f t="shared" si="76"/>
        <v>10/11SOJA (2ª SAFRA)UNIÃO DA VITÓRIA (f)</v>
      </c>
      <c r="I1650" s="210" t="str">
        <f t="shared" si="77"/>
        <v>10/11SOJA (2ª SAFRA)</v>
      </c>
      <c r="J1650" s="211" t="b">
        <f>FALSE</f>
        <v>0</v>
      </c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</row>
    <row r="1651" spans="1:64" ht="14.65" hidden="1" customHeight="1">
      <c r="A1651" s="215" t="s">
        <v>183</v>
      </c>
      <c r="B1651" s="213" t="s">
        <v>108</v>
      </c>
      <c r="C1651" s="209" t="s">
        <v>126</v>
      </c>
      <c r="D1651" s="202">
        <v>750</v>
      </c>
      <c r="E1651" s="202">
        <v>0</v>
      </c>
      <c r="F1651" s="202">
        <v>64500</v>
      </c>
      <c r="G1651" s="202">
        <f t="shared" si="75"/>
        <v>86000</v>
      </c>
      <c r="H1651" s="210" t="str">
        <f t="shared" si="76"/>
        <v>10/11TOMATE (1ª SAFRA)APUCARANA (c)</v>
      </c>
      <c r="I1651" s="210" t="str">
        <f t="shared" si="77"/>
        <v>10/11TOMATE (1ª SAFRA)</v>
      </c>
      <c r="J1651" s="211" t="b">
        <f>FALSE</f>
        <v>0</v>
      </c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</row>
    <row r="1652" spans="1:64" ht="14.65" hidden="1" customHeight="1">
      <c r="A1652" s="215" t="s">
        <v>183</v>
      </c>
      <c r="B1652" s="213" t="s">
        <v>108</v>
      </c>
      <c r="C1652" s="209" t="s">
        <v>128</v>
      </c>
      <c r="D1652" s="202">
        <v>30</v>
      </c>
      <c r="E1652" s="202">
        <v>0</v>
      </c>
      <c r="F1652" s="202">
        <v>555</v>
      </c>
      <c r="G1652" s="202">
        <f t="shared" si="75"/>
        <v>18500</v>
      </c>
      <c r="H1652" s="210" t="str">
        <f t="shared" si="76"/>
        <v>10/11TOMATE (1ª SAFRA)CAMPO MOURÃO (a)</v>
      </c>
      <c r="I1652" s="210" t="str">
        <f t="shared" si="77"/>
        <v>10/11TOMATE (1ª SAFRA)</v>
      </c>
      <c r="J1652" s="211" t="b">
        <f>FALSE</f>
        <v>0</v>
      </c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</row>
    <row r="1653" spans="1:64" ht="14.65" hidden="1" customHeight="1">
      <c r="A1653" s="215" t="s">
        <v>183</v>
      </c>
      <c r="B1653" s="213" t="s">
        <v>108</v>
      </c>
      <c r="C1653" s="209" t="s">
        <v>130</v>
      </c>
      <c r="D1653" s="202">
        <v>113</v>
      </c>
      <c r="E1653" s="202">
        <v>15</v>
      </c>
      <c r="F1653" s="202">
        <v>5390</v>
      </c>
      <c r="G1653" s="202">
        <f t="shared" si="75"/>
        <v>55000</v>
      </c>
      <c r="H1653" s="210" t="str">
        <f t="shared" si="76"/>
        <v>10/11TOMATE (1ª SAFRA)CASCAVEL (d)</v>
      </c>
      <c r="I1653" s="210" t="str">
        <f t="shared" si="77"/>
        <v>10/11TOMATE (1ª SAFRA)</v>
      </c>
      <c r="J1653" s="211" t="b">
        <f>FALSE</f>
        <v>0</v>
      </c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</row>
    <row r="1654" spans="1:64" ht="14.65" hidden="1" customHeight="1">
      <c r="A1654" s="215" t="s">
        <v>183</v>
      </c>
      <c r="B1654" s="213" t="s">
        <v>108</v>
      </c>
      <c r="C1654" s="209" t="s">
        <v>132</v>
      </c>
      <c r="D1654" s="202">
        <v>250</v>
      </c>
      <c r="E1654" s="202">
        <v>0</v>
      </c>
      <c r="F1654" s="202">
        <v>7500</v>
      </c>
      <c r="G1654" s="202">
        <f t="shared" si="75"/>
        <v>30000</v>
      </c>
      <c r="H1654" s="210" t="str">
        <f t="shared" si="76"/>
        <v>10/11TOMATE (1ª SAFRA)CORNÉLIO PROCÓPIO (c)</v>
      </c>
      <c r="I1654" s="210" t="str">
        <f t="shared" si="77"/>
        <v>10/11TOMATE (1ª SAFRA)</v>
      </c>
      <c r="J1654" s="211" t="b">
        <f>FALSE</f>
        <v>0</v>
      </c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</row>
    <row r="1655" spans="1:64" ht="14.65" hidden="1" customHeight="1">
      <c r="A1655" s="215" t="s">
        <v>183</v>
      </c>
      <c r="B1655" s="213" t="s">
        <v>108</v>
      </c>
      <c r="C1655" s="209" t="s">
        <v>134</v>
      </c>
      <c r="D1655" s="202">
        <v>395</v>
      </c>
      <c r="E1655" s="202">
        <v>0</v>
      </c>
      <c r="F1655" s="202">
        <v>19158</v>
      </c>
      <c r="G1655" s="202">
        <f t="shared" si="75"/>
        <v>48501.265822784808</v>
      </c>
      <c r="H1655" s="210" t="str">
        <f t="shared" si="76"/>
        <v>10/11TOMATE (1ª SAFRA)CURITIBA (f)</v>
      </c>
      <c r="I1655" s="210" t="str">
        <f t="shared" si="77"/>
        <v>10/11TOMATE (1ª SAFRA)</v>
      </c>
      <c r="J1655" s="211" t="b">
        <f>FALSE</f>
        <v>0</v>
      </c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</row>
    <row r="1656" spans="1:64" ht="14.65" hidden="1" customHeight="1">
      <c r="A1656" s="215" t="s">
        <v>183</v>
      </c>
      <c r="B1656" s="213" t="s">
        <v>108</v>
      </c>
      <c r="C1656" s="209" t="s">
        <v>136</v>
      </c>
      <c r="D1656" s="202">
        <v>97</v>
      </c>
      <c r="E1656" s="202">
        <v>0</v>
      </c>
      <c r="F1656" s="202">
        <v>4026</v>
      </c>
      <c r="G1656" s="202">
        <f t="shared" si="75"/>
        <v>41505.154639175256</v>
      </c>
      <c r="H1656" s="210" t="str">
        <f t="shared" si="76"/>
        <v>10/11TOMATE (1ª SAFRA)FRANCISCO BELTRÃO (e)</v>
      </c>
      <c r="I1656" s="210" t="str">
        <f t="shared" si="77"/>
        <v>10/11TOMATE (1ª SAFRA)</v>
      </c>
      <c r="J1656" s="211" t="b">
        <f>FALSE</f>
        <v>0</v>
      </c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</row>
    <row r="1657" spans="1:64" ht="14.65" hidden="1" customHeight="1">
      <c r="A1657" s="215" t="s">
        <v>183</v>
      </c>
      <c r="B1657" s="213" t="s">
        <v>108</v>
      </c>
      <c r="C1657" s="209" t="s">
        <v>138</v>
      </c>
      <c r="D1657" s="202">
        <v>260</v>
      </c>
      <c r="E1657" s="202">
        <v>40</v>
      </c>
      <c r="F1657" s="202">
        <v>6820</v>
      </c>
      <c r="G1657" s="202">
        <f t="shared" si="75"/>
        <v>31000</v>
      </c>
      <c r="H1657" s="210" t="str">
        <f t="shared" si="76"/>
        <v>10/11TOMATE (1ª SAFRA)GUARAPUAVA (f)</v>
      </c>
      <c r="I1657" s="210" t="str">
        <f t="shared" si="77"/>
        <v>10/11TOMATE (1ª SAFRA)</v>
      </c>
      <c r="J1657" s="211" t="b">
        <f>FALSE</f>
        <v>0</v>
      </c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</row>
    <row r="1658" spans="1:64" ht="14.65" hidden="1" customHeight="1">
      <c r="A1658" s="215" t="s">
        <v>183</v>
      </c>
      <c r="B1658" s="213" t="s">
        <v>108</v>
      </c>
      <c r="C1658" s="209" t="s">
        <v>140</v>
      </c>
      <c r="D1658" s="202">
        <v>28</v>
      </c>
      <c r="E1658" s="202">
        <v>0</v>
      </c>
      <c r="F1658" s="202">
        <v>784</v>
      </c>
      <c r="G1658" s="202">
        <f t="shared" si="75"/>
        <v>28000</v>
      </c>
      <c r="H1658" s="210" t="str">
        <f t="shared" si="76"/>
        <v>10/11TOMATE (1ª SAFRA)IRATI (f)</v>
      </c>
      <c r="I1658" s="210" t="str">
        <f t="shared" si="77"/>
        <v>10/11TOMATE (1ª SAFRA)</v>
      </c>
      <c r="J1658" s="211" t="b">
        <f>FALSE</f>
        <v>0</v>
      </c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</row>
    <row r="1659" spans="1:64" ht="14.65" hidden="1" customHeight="1">
      <c r="A1659" s="215" t="s">
        <v>183</v>
      </c>
      <c r="B1659" s="213" t="s">
        <v>108</v>
      </c>
      <c r="C1659" s="209" t="s">
        <v>142</v>
      </c>
      <c r="D1659" s="202">
        <v>412</v>
      </c>
      <c r="E1659" s="202">
        <v>0</v>
      </c>
      <c r="F1659" s="202">
        <v>32960</v>
      </c>
      <c r="G1659" s="202">
        <f t="shared" si="75"/>
        <v>80000</v>
      </c>
      <c r="H1659" s="210" t="str">
        <f t="shared" si="76"/>
        <v>10/11TOMATE (1ª SAFRA)IVAIPORÃ (c)</v>
      </c>
      <c r="I1659" s="210" t="str">
        <f t="shared" si="77"/>
        <v>10/11TOMATE (1ª SAFRA)</v>
      </c>
      <c r="J1659" s="211" t="b">
        <f>FALSE</f>
        <v>0</v>
      </c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</row>
    <row r="1660" spans="1:64" ht="14.65" hidden="1" customHeight="1">
      <c r="A1660" s="215" t="s">
        <v>183</v>
      </c>
      <c r="B1660" s="213" t="s">
        <v>108</v>
      </c>
      <c r="C1660" s="209" t="s">
        <v>144</v>
      </c>
      <c r="D1660" s="202">
        <v>297</v>
      </c>
      <c r="E1660" s="202">
        <v>0</v>
      </c>
      <c r="F1660" s="202">
        <v>18280</v>
      </c>
      <c r="G1660" s="202">
        <f t="shared" si="75"/>
        <v>61548.82154882155</v>
      </c>
      <c r="H1660" s="210" t="str">
        <f t="shared" si="76"/>
        <v>10/11TOMATE (1ª SAFRA)JACAREZINHO (c)</v>
      </c>
      <c r="I1660" s="210" t="str">
        <f t="shared" si="77"/>
        <v>10/11TOMATE (1ª SAFRA)</v>
      </c>
      <c r="J1660" s="211" t="b">
        <f>FALSE</f>
        <v>0</v>
      </c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</row>
    <row r="1661" spans="1:64" ht="14.65" hidden="1" customHeight="1">
      <c r="A1661" s="215" t="s">
        <v>183</v>
      </c>
      <c r="B1661" s="213" t="s">
        <v>108</v>
      </c>
      <c r="C1661" s="209" t="s">
        <v>146</v>
      </c>
      <c r="D1661" s="202">
        <v>45</v>
      </c>
      <c r="E1661" s="202">
        <v>0</v>
      </c>
      <c r="F1661" s="202">
        <v>1715</v>
      </c>
      <c r="G1661" s="202">
        <f t="shared" si="75"/>
        <v>38111.111111111117</v>
      </c>
      <c r="H1661" s="210" t="str">
        <f t="shared" si="76"/>
        <v>10/11TOMATE (1ª SAFRA)LARANJEIRAS DO SUL (f)</v>
      </c>
      <c r="I1661" s="210" t="str">
        <f t="shared" si="77"/>
        <v>10/11TOMATE (1ª SAFRA)</v>
      </c>
      <c r="J1661" s="211" t="b">
        <f>FALSE</f>
        <v>0</v>
      </c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</row>
    <row r="1662" spans="1:64" ht="14.65" hidden="1" customHeight="1">
      <c r="A1662" s="215" t="s">
        <v>183</v>
      </c>
      <c r="B1662" s="213" t="s">
        <v>108</v>
      </c>
      <c r="C1662" s="209" t="s">
        <v>148</v>
      </c>
      <c r="D1662" s="202">
        <v>338</v>
      </c>
      <c r="E1662" s="202">
        <v>0</v>
      </c>
      <c r="F1662" s="202">
        <v>21802</v>
      </c>
      <c r="G1662" s="202">
        <f t="shared" si="75"/>
        <v>64502.958579881648</v>
      </c>
      <c r="H1662" s="210" t="str">
        <f t="shared" si="76"/>
        <v>10/11TOMATE (1ª SAFRA)LONDRINA (c)</v>
      </c>
      <c r="I1662" s="210" t="str">
        <f t="shared" si="77"/>
        <v>10/11TOMATE (1ª SAFRA)</v>
      </c>
      <c r="J1662" s="211" t="b">
        <f>FALSE</f>
        <v>0</v>
      </c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</row>
    <row r="1663" spans="1:64" ht="14.65" hidden="1" customHeight="1">
      <c r="A1663" s="215" t="s">
        <v>183</v>
      </c>
      <c r="B1663" s="213" t="s">
        <v>108</v>
      </c>
      <c r="C1663" s="209" t="s">
        <v>150</v>
      </c>
      <c r="D1663" s="202">
        <v>50</v>
      </c>
      <c r="E1663" s="202">
        <v>0</v>
      </c>
      <c r="F1663" s="202">
        <v>2500</v>
      </c>
      <c r="G1663" s="202">
        <f t="shared" si="75"/>
        <v>50000</v>
      </c>
      <c r="H1663" s="210" t="str">
        <f t="shared" si="76"/>
        <v>10/11TOMATE (1ª SAFRA)MARINGÁ (c)</v>
      </c>
      <c r="I1663" s="210" t="str">
        <f t="shared" si="77"/>
        <v>10/11TOMATE (1ª SAFRA)</v>
      </c>
      <c r="J1663" s="211" t="b">
        <f>FALSE</f>
        <v>0</v>
      </c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</row>
    <row r="1664" spans="1:64" ht="14.65" hidden="1" customHeight="1">
      <c r="A1664" s="215" t="s">
        <v>183</v>
      </c>
      <c r="B1664" s="213" t="s">
        <v>108</v>
      </c>
      <c r="C1664" s="209" t="s">
        <v>152</v>
      </c>
      <c r="D1664" s="202">
        <v>43</v>
      </c>
      <c r="E1664" s="202">
        <v>0</v>
      </c>
      <c r="F1664" s="202">
        <v>1806</v>
      </c>
      <c r="G1664" s="202">
        <f t="shared" si="75"/>
        <v>42000</v>
      </c>
      <c r="H1664" s="210" t="str">
        <f t="shared" si="76"/>
        <v>10/11TOMATE (1ª SAFRA)PARANAGUÁ (f)</v>
      </c>
      <c r="I1664" s="210" t="str">
        <f t="shared" si="77"/>
        <v>10/11TOMATE (1ª SAFRA)</v>
      </c>
      <c r="J1664" s="211" t="b">
        <f>FALSE</f>
        <v>0</v>
      </c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</row>
    <row r="1665" spans="1:64" ht="14.65" hidden="1" customHeight="1">
      <c r="A1665" s="215" t="s">
        <v>183</v>
      </c>
      <c r="B1665" s="213" t="s">
        <v>108</v>
      </c>
      <c r="C1665" s="209" t="s">
        <v>154</v>
      </c>
      <c r="D1665" s="202">
        <v>7</v>
      </c>
      <c r="E1665" s="202">
        <v>0</v>
      </c>
      <c r="F1665" s="202">
        <v>586</v>
      </c>
      <c r="G1665" s="202">
        <f t="shared" si="75"/>
        <v>83714.28571428571</v>
      </c>
      <c r="H1665" s="210" t="str">
        <f t="shared" si="76"/>
        <v>10/11TOMATE (1ª SAFRA)PARANAVAÍ (b)</v>
      </c>
      <c r="I1665" s="210" t="str">
        <f t="shared" si="77"/>
        <v>10/11TOMATE (1ª SAFRA)</v>
      </c>
      <c r="J1665" s="211" t="b">
        <f>FALSE</f>
        <v>0</v>
      </c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</row>
    <row r="1666" spans="1:64" ht="14.65" hidden="1" customHeight="1">
      <c r="A1666" s="215" t="s">
        <v>183</v>
      </c>
      <c r="B1666" s="213" t="s">
        <v>108</v>
      </c>
      <c r="C1666" s="209" t="s">
        <v>155</v>
      </c>
      <c r="D1666" s="202">
        <v>32</v>
      </c>
      <c r="E1666" s="202">
        <v>0</v>
      </c>
      <c r="F1666" s="202">
        <v>2240</v>
      </c>
      <c r="G1666" s="202">
        <f t="shared" ref="G1666:G1729" si="78">F1666/(D1666-E1666)*1000</f>
        <v>70000</v>
      </c>
      <c r="H1666" s="210" t="str">
        <f t="shared" ref="H1666:H1729" si="79">A1666&amp;B1666&amp;C1666</f>
        <v>10/11TOMATE (1ª SAFRA)PATO BRANCO (e)</v>
      </c>
      <c r="I1666" s="210" t="str">
        <f t="shared" ref="I1666:I1729" si="80">A1666&amp;B1666</f>
        <v>10/11TOMATE (1ª SAFRA)</v>
      </c>
      <c r="J1666" s="211" t="b">
        <f>FALSE</f>
        <v>0</v>
      </c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</row>
    <row r="1667" spans="1:64" ht="14.65" hidden="1" customHeight="1">
      <c r="A1667" s="215" t="s">
        <v>183</v>
      </c>
      <c r="B1667" s="213" t="s">
        <v>108</v>
      </c>
      <c r="C1667" s="209" t="s">
        <v>157</v>
      </c>
      <c r="D1667" s="202">
        <v>511</v>
      </c>
      <c r="E1667" s="202">
        <v>0</v>
      </c>
      <c r="F1667" s="202">
        <v>35690</v>
      </c>
      <c r="G1667" s="202">
        <f t="shared" si="78"/>
        <v>69843.444227005879</v>
      </c>
      <c r="H1667" s="210" t="str">
        <f t="shared" si="79"/>
        <v>10/11TOMATE (1ª SAFRA)PONTA GROSSA (f)</v>
      </c>
      <c r="I1667" s="210" t="str">
        <f t="shared" si="80"/>
        <v>10/11TOMATE (1ª SAFRA)</v>
      </c>
      <c r="J1667" s="211" t="b">
        <f>FALSE</f>
        <v>0</v>
      </c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</row>
    <row r="1668" spans="1:64" ht="14.65" hidden="1" customHeight="1">
      <c r="A1668" s="215" t="s">
        <v>183</v>
      </c>
      <c r="B1668" s="213" t="s">
        <v>108</v>
      </c>
      <c r="C1668" s="209" t="s">
        <v>159</v>
      </c>
      <c r="D1668" s="202">
        <v>23</v>
      </c>
      <c r="E1668" s="202">
        <v>0</v>
      </c>
      <c r="F1668" s="202">
        <v>805</v>
      </c>
      <c r="G1668" s="202">
        <f t="shared" si="78"/>
        <v>35000</v>
      </c>
      <c r="H1668" s="210" t="str">
        <f t="shared" si="79"/>
        <v>10/11TOMATE (1ª SAFRA)UMUARAMA (b)</v>
      </c>
      <c r="I1668" s="210" t="str">
        <f t="shared" si="80"/>
        <v>10/11TOMATE (1ª SAFRA)</v>
      </c>
      <c r="J1668" s="211" t="b">
        <f>FALSE</f>
        <v>0</v>
      </c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</row>
    <row r="1669" spans="1:64" ht="14.65" hidden="1" customHeight="1">
      <c r="A1669" s="215" t="s">
        <v>183</v>
      </c>
      <c r="B1669" s="213" t="s">
        <v>108</v>
      </c>
      <c r="C1669" s="209" t="s">
        <v>160</v>
      </c>
      <c r="D1669" s="202">
        <v>20</v>
      </c>
      <c r="E1669" s="202">
        <v>0</v>
      </c>
      <c r="F1669" s="202">
        <v>1000</v>
      </c>
      <c r="G1669" s="202">
        <f t="shared" si="78"/>
        <v>50000</v>
      </c>
      <c r="H1669" s="210" t="str">
        <f t="shared" si="79"/>
        <v>10/11TOMATE (1ª SAFRA)UNIÃO DA VITÓRIA (f)</v>
      </c>
      <c r="I1669" s="210" t="str">
        <f t="shared" si="80"/>
        <v>10/11TOMATE (1ª SAFRA)</v>
      </c>
      <c r="J1669" s="211" t="b">
        <f>FALSE</f>
        <v>0</v>
      </c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</row>
    <row r="1670" spans="1:64" ht="14.65" hidden="1" customHeight="1">
      <c r="A1670" s="215" t="s">
        <v>183</v>
      </c>
      <c r="B1670" s="213" t="s">
        <v>109</v>
      </c>
      <c r="C1670" s="209" t="s">
        <v>126</v>
      </c>
      <c r="D1670" s="202">
        <v>200</v>
      </c>
      <c r="E1670" s="202">
        <v>0</v>
      </c>
      <c r="F1670" s="202">
        <v>15000</v>
      </c>
      <c r="G1670" s="202">
        <f t="shared" si="78"/>
        <v>75000</v>
      </c>
      <c r="H1670" s="210" t="str">
        <f t="shared" si="79"/>
        <v>10/11TOMATE (2ª SAFRA)APUCARANA (c)</v>
      </c>
      <c r="I1670" s="210" t="str">
        <f t="shared" si="80"/>
        <v>10/11TOMATE (2ª SAFRA)</v>
      </c>
      <c r="J1670" s="211" t="b">
        <f>FALSE</f>
        <v>0</v>
      </c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</row>
    <row r="1671" spans="1:64" ht="14.65" hidden="1" customHeight="1">
      <c r="A1671" s="215" t="s">
        <v>183</v>
      </c>
      <c r="B1671" s="213" t="s">
        <v>109</v>
      </c>
      <c r="C1671" s="209" t="s">
        <v>130</v>
      </c>
      <c r="D1671" s="202">
        <v>96</v>
      </c>
      <c r="E1671" s="202">
        <v>3</v>
      </c>
      <c r="F1671" s="202">
        <v>4650</v>
      </c>
      <c r="G1671" s="202">
        <f t="shared" si="78"/>
        <v>50000</v>
      </c>
      <c r="H1671" s="210" t="str">
        <f t="shared" si="79"/>
        <v>10/11TOMATE (2ª SAFRA)CASCAVEL (d)</v>
      </c>
      <c r="I1671" s="210" t="str">
        <f t="shared" si="80"/>
        <v>10/11TOMATE (2ª SAFRA)</v>
      </c>
      <c r="J1671" s="211" t="b">
        <f>FALSE</f>
        <v>0</v>
      </c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</row>
    <row r="1672" spans="1:64" ht="14.65" hidden="1" customHeight="1">
      <c r="A1672" s="215" t="s">
        <v>183</v>
      </c>
      <c r="B1672" s="213" t="s">
        <v>109</v>
      </c>
      <c r="C1672" s="209" t="s">
        <v>132</v>
      </c>
      <c r="D1672" s="202">
        <v>120</v>
      </c>
      <c r="E1672" s="202">
        <v>24</v>
      </c>
      <c r="F1672" s="202">
        <v>2880</v>
      </c>
      <c r="G1672" s="202">
        <f t="shared" si="78"/>
        <v>30000</v>
      </c>
      <c r="H1672" s="210" t="str">
        <f t="shared" si="79"/>
        <v>10/11TOMATE (2ª SAFRA)CORNÉLIO PROCÓPIO (c)</v>
      </c>
      <c r="I1672" s="210" t="str">
        <f t="shared" si="80"/>
        <v>10/11TOMATE (2ª SAFRA)</v>
      </c>
      <c r="J1672" s="211" t="b">
        <f>FALSE</f>
        <v>0</v>
      </c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</row>
    <row r="1673" spans="1:64" ht="14.65" hidden="1" customHeight="1">
      <c r="A1673" s="215" t="s">
        <v>183</v>
      </c>
      <c r="B1673" s="213" t="s">
        <v>109</v>
      </c>
      <c r="C1673" s="209" t="s">
        <v>138</v>
      </c>
      <c r="D1673" s="202">
        <v>11</v>
      </c>
      <c r="E1673" s="202">
        <v>0</v>
      </c>
      <c r="F1673" s="202">
        <v>370</v>
      </c>
      <c r="G1673" s="202">
        <f t="shared" si="78"/>
        <v>33636.363636363632</v>
      </c>
      <c r="H1673" s="210" t="str">
        <f t="shared" si="79"/>
        <v>10/11TOMATE (2ª SAFRA)GUARAPUAVA (f)</v>
      </c>
      <c r="I1673" s="210" t="str">
        <f t="shared" si="80"/>
        <v>10/11TOMATE (2ª SAFRA)</v>
      </c>
      <c r="J1673" s="211" t="b">
        <f>FALSE</f>
        <v>0</v>
      </c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</row>
    <row r="1674" spans="1:64" ht="14.65" hidden="1" customHeight="1">
      <c r="A1674" s="215" t="s">
        <v>183</v>
      </c>
      <c r="B1674" s="213" t="s">
        <v>109</v>
      </c>
      <c r="C1674" s="209" t="s">
        <v>140</v>
      </c>
      <c r="D1674" s="202">
        <v>10</v>
      </c>
      <c r="E1674" s="202">
        <v>0</v>
      </c>
      <c r="F1674" s="202">
        <v>260</v>
      </c>
      <c r="G1674" s="202">
        <f t="shared" si="78"/>
        <v>26000</v>
      </c>
      <c r="H1674" s="210" t="str">
        <f t="shared" si="79"/>
        <v>10/11TOMATE (2ª SAFRA)IRATI (f)</v>
      </c>
      <c r="I1674" s="210" t="str">
        <f t="shared" si="80"/>
        <v>10/11TOMATE (2ª SAFRA)</v>
      </c>
      <c r="J1674" s="211" t="b">
        <f>FALSE</f>
        <v>0</v>
      </c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</row>
    <row r="1675" spans="1:64" ht="14.65" hidden="1" customHeight="1">
      <c r="A1675" s="215" t="s">
        <v>183</v>
      </c>
      <c r="B1675" s="213" t="s">
        <v>109</v>
      </c>
      <c r="C1675" s="209" t="s">
        <v>142</v>
      </c>
      <c r="D1675" s="202">
        <v>352</v>
      </c>
      <c r="F1675" s="202">
        <v>26400</v>
      </c>
      <c r="G1675" s="202">
        <f t="shared" si="78"/>
        <v>75000</v>
      </c>
      <c r="H1675" s="210" t="str">
        <f t="shared" si="79"/>
        <v>10/11TOMATE (2ª SAFRA)IVAIPORÃ (c)</v>
      </c>
      <c r="I1675" s="210" t="str">
        <f t="shared" si="80"/>
        <v>10/11TOMATE (2ª SAFRA)</v>
      </c>
      <c r="J1675" s="211" t="b">
        <f>FALSE</f>
        <v>0</v>
      </c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</row>
    <row r="1676" spans="1:64" ht="14.65" hidden="1" customHeight="1">
      <c r="A1676" s="215" t="s">
        <v>183</v>
      </c>
      <c r="B1676" s="213" t="s">
        <v>109</v>
      </c>
      <c r="C1676" s="209" t="s">
        <v>144</v>
      </c>
      <c r="D1676" s="202">
        <v>208</v>
      </c>
      <c r="E1676" s="202">
        <v>0</v>
      </c>
      <c r="F1676" s="202">
        <v>13667</v>
      </c>
      <c r="G1676" s="202">
        <f t="shared" si="78"/>
        <v>65706.73076923078</v>
      </c>
      <c r="H1676" s="210" t="str">
        <f t="shared" si="79"/>
        <v>10/11TOMATE (2ª SAFRA)JACAREZINHO (c)</v>
      </c>
      <c r="I1676" s="210" t="str">
        <f t="shared" si="80"/>
        <v>10/11TOMATE (2ª SAFRA)</v>
      </c>
      <c r="J1676" s="211" t="b">
        <f>FALSE</f>
        <v>0</v>
      </c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</row>
    <row r="1677" spans="1:64" ht="14.65" hidden="1" customHeight="1">
      <c r="A1677" s="215" t="s">
        <v>183</v>
      </c>
      <c r="B1677" s="213" t="s">
        <v>109</v>
      </c>
      <c r="C1677" s="209" t="s">
        <v>146</v>
      </c>
      <c r="D1677" s="202">
        <v>5</v>
      </c>
      <c r="F1677" s="202">
        <v>265</v>
      </c>
      <c r="G1677" s="202">
        <f t="shared" si="78"/>
        <v>53000</v>
      </c>
      <c r="H1677" s="210" t="str">
        <f t="shared" si="79"/>
        <v>10/11TOMATE (2ª SAFRA)LARANJEIRAS DO SUL (f)</v>
      </c>
      <c r="I1677" s="210" t="str">
        <f t="shared" si="80"/>
        <v>10/11TOMATE (2ª SAFRA)</v>
      </c>
      <c r="J1677" s="211" t="b">
        <f>FALSE</f>
        <v>0</v>
      </c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</row>
    <row r="1678" spans="1:64" ht="14.65" hidden="1" customHeight="1">
      <c r="A1678" s="215" t="s">
        <v>183</v>
      </c>
      <c r="B1678" s="213" t="s">
        <v>109</v>
      </c>
      <c r="C1678" s="209" t="s">
        <v>148</v>
      </c>
      <c r="D1678" s="202">
        <v>364</v>
      </c>
      <c r="E1678" s="202">
        <v>146</v>
      </c>
      <c r="F1678" s="202">
        <v>14170</v>
      </c>
      <c r="G1678" s="202">
        <f t="shared" si="78"/>
        <v>65000</v>
      </c>
      <c r="H1678" s="210" t="str">
        <f t="shared" si="79"/>
        <v>10/11TOMATE (2ª SAFRA)LONDRINA (c)</v>
      </c>
      <c r="I1678" s="210" t="str">
        <f t="shared" si="80"/>
        <v>10/11TOMATE (2ª SAFRA)</v>
      </c>
      <c r="J1678" s="211" t="b">
        <f>FALSE</f>
        <v>0</v>
      </c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</row>
    <row r="1679" spans="1:64" ht="14.65" hidden="1" customHeight="1">
      <c r="A1679" s="215" t="s">
        <v>183</v>
      </c>
      <c r="B1679" s="213" t="s">
        <v>109</v>
      </c>
      <c r="C1679" s="209" t="s">
        <v>150</v>
      </c>
      <c r="D1679" s="202">
        <v>40</v>
      </c>
      <c r="E1679" s="202">
        <v>0</v>
      </c>
      <c r="F1679" s="202">
        <v>1415</v>
      </c>
      <c r="G1679" s="202">
        <f t="shared" si="78"/>
        <v>35375</v>
      </c>
      <c r="H1679" s="210" t="str">
        <f t="shared" si="79"/>
        <v>10/11TOMATE (2ª SAFRA)MARINGÁ (c)</v>
      </c>
      <c r="I1679" s="210" t="str">
        <f t="shared" si="80"/>
        <v>10/11TOMATE (2ª SAFRA)</v>
      </c>
      <c r="J1679" s="211" t="b">
        <f>FALSE</f>
        <v>0</v>
      </c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</row>
    <row r="1680" spans="1:64" ht="14.65" hidden="1" customHeight="1">
      <c r="A1680" s="215" t="s">
        <v>183</v>
      </c>
      <c r="B1680" s="213" t="s">
        <v>109</v>
      </c>
      <c r="C1680" s="209" t="s">
        <v>152</v>
      </c>
      <c r="D1680" s="202">
        <v>41</v>
      </c>
      <c r="E1680" s="202">
        <v>0</v>
      </c>
      <c r="F1680" s="202">
        <v>1702</v>
      </c>
      <c r="G1680" s="202">
        <f t="shared" si="78"/>
        <v>41512.195121951219</v>
      </c>
      <c r="H1680" s="210" t="str">
        <f t="shared" si="79"/>
        <v>10/11TOMATE (2ª SAFRA)PARANAGUÁ (f)</v>
      </c>
      <c r="I1680" s="210" t="str">
        <f t="shared" si="80"/>
        <v>10/11TOMATE (2ª SAFRA)</v>
      </c>
      <c r="J1680" s="211" t="b">
        <f>FALSE</f>
        <v>0</v>
      </c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</row>
    <row r="1681" spans="1:64" ht="14.65" hidden="1" customHeight="1">
      <c r="A1681" s="215" t="s">
        <v>183</v>
      </c>
      <c r="B1681" s="213" t="s">
        <v>109</v>
      </c>
      <c r="C1681" s="209" t="s">
        <v>154</v>
      </c>
      <c r="D1681" s="202">
        <v>7</v>
      </c>
      <c r="E1681" s="202">
        <v>0</v>
      </c>
      <c r="F1681" s="202">
        <v>581</v>
      </c>
      <c r="G1681" s="202">
        <f t="shared" si="78"/>
        <v>83000</v>
      </c>
      <c r="H1681" s="210" t="str">
        <f t="shared" si="79"/>
        <v>10/11TOMATE (2ª SAFRA)PARANAVAÍ (b)</v>
      </c>
      <c r="I1681" s="210" t="str">
        <f t="shared" si="80"/>
        <v>10/11TOMATE (2ª SAFRA)</v>
      </c>
      <c r="J1681" s="211" t="b">
        <f>FALSE</f>
        <v>0</v>
      </c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</row>
    <row r="1682" spans="1:64" ht="14.65" hidden="1" customHeight="1">
      <c r="A1682" s="215" t="s">
        <v>183</v>
      </c>
      <c r="B1682" s="213" t="s">
        <v>109</v>
      </c>
      <c r="C1682" s="209" t="s">
        <v>157</v>
      </c>
      <c r="D1682" s="202">
        <v>515</v>
      </c>
      <c r="E1682" s="202">
        <v>0</v>
      </c>
      <c r="F1682" s="202">
        <v>36150</v>
      </c>
      <c r="G1682" s="202">
        <f t="shared" si="78"/>
        <v>70194.174757281566</v>
      </c>
      <c r="H1682" s="210" t="str">
        <f t="shared" si="79"/>
        <v>10/11TOMATE (2ª SAFRA)PONTA GROSSA (f)</v>
      </c>
      <c r="I1682" s="210" t="str">
        <f t="shared" si="80"/>
        <v>10/11TOMATE (2ª SAFRA)</v>
      </c>
      <c r="J1682" s="211" t="b">
        <f>FALSE</f>
        <v>0</v>
      </c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</row>
    <row r="1683" spans="1:64" ht="14.65" hidden="1" customHeight="1">
      <c r="A1683" s="215" t="s">
        <v>183</v>
      </c>
      <c r="B1683" s="213" t="s">
        <v>109</v>
      </c>
      <c r="C1683" s="209" t="s">
        <v>159</v>
      </c>
      <c r="D1683" s="202">
        <v>25</v>
      </c>
      <c r="E1683" s="202">
        <v>0</v>
      </c>
      <c r="F1683" s="202">
        <v>901</v>
      </c>
      <c r="G1683" s="202">
        <f t="shared" si="78"/>
        <v>36040</v>
      </c>
      <c r="H1683" s="210" t="str">
        <f t="shared" si="79"/>
        <v>10/11TOMATE (2ª SAFRA)UMUARAMA (b)</v>
      </c>
      <c r="I1683" s="210" t="str">
        <f t="shared" si="80"/>
        <v>10/11TOMATE (2ª SAFRA)</v>
      </c>
      <c r="J1683" s="211" t="b">
        <f>FALSE</f>
        <v>0</v>
      </c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</row>
    <row r="1684" spans="1:64" ht="14.65" hidden="1" customHeight="1">
      <c r="A1684" s="215" t="s">
        <v>183</v>
      </c>
      <c r="B1684" s="213" t="s">
        <v>109</v>
      </c>
      <c r="C1684" s="209" t="s">
        <v>160</v>
      </c>
      <c r="D1684" s="202">
        <v>20</v>
      </c>
      <c r="F1684" s="202">
        <v>1000</v>
      </c>
      <c r="G1684" s="202">
        <f t="shared" si="78"/>
        <v>50000</v>
      </c>
      <c r="H1684" s="210" t="str">
        <f t="shared" si="79"/>
        <v>10/11TOMATE (2ª SAFRA)UNIÃO DA VITÓRIA (f)</v>
      </c>
      <c r="I1684" s="210" t="str">
        <f t="shared" si="80"/>
        <v>10/11TOMATE (2ª SAFRA)</v>
      </c>
      <c r="J1684" s="211" t="b">
        <f>FALSE</f>
        <v>0</v>
      </c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</row>
    <row r="1685" spans="1:64" ht="14.65" hidden="1" customHeight="1">
      <c r="A1685" s="215" t="s">
        <v>183</v>
      </c>
      <c r="B1685" s="209" t="s">
        <v>110</v>
      </c>
      <c r="C1685" s="209" t="s">
        <v>126</v>
      </c>
      <c r="D1685" s="201">
        <v>60750</v>
      </c>
      <c r="E1685" s="201">
        <v>750</v>
      </c>
      <c r="F1685" s="202">
        <v>117000</v>
      </c>
      <c r="G1685" s="202">
        <f t="shared" si="78"/>
        <v>1950</v>
      </c>
      <c r="H1685" s="210" t="str">
        <f t="shared" si="79"/>
        <v>10/11TRIGOAPUCARANA (c)</v>
      </c>
      <c r="I1685" s="210" t="str">
        <f t="shared" si="80"/>
        <v>10/11TRIGO</v>
      </c>
      <c r="J1685" s="211" t="b">
        <f>FALSE</f>
        <v>0</v>
      </c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</row>
    <row r="1686" spans="1:64" ht="14.65" hidden="1" customHeight="1">
      <c r="A1686" s="215" t="s">
        <v>183</v>
      </c>
      <c r="B1686" s="209" t="s">
        <v>110</v>
      </c>
      <c r="C1686" s="209" t="s">
        <v>128</v>
      </c>
      <c r="D1686" s="201">
        <v>109546</v>
      </c>
      <c r="E1686" s="201"/>
      <c r="F1686" s="202">
        <v>221283</v>
      </c>
      <c r="G1686" s="202">
        <f t="shared" si="78"/>
        <v>2020.0007302868203</v>
      </c>
      <c r="H1686" s="210" t="str">
        <f t="shared" si="79"/>
        <v>10/11TRIGOCAMPO MOURÃO (a)</v>
      </c>
      <c r="I1686" s="210" t="str">
        <f t="shared" si="80"/>
        <v>10/11TRIGO</v>
      </c>
      <c r="J1686" s="211" t="b">
        <f>FALSE</f>
        <v>0</v>
      </c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</row>
    <row r="1687" spans="1:64" ht="14.65" hidden="1" customHeight="1">
      <c r="A1687" s="215" t="s">
        <v>183</v>
      </c>
      <c r="B1687" s="209" t="s">
        <v>110</v>
      </c>
      <c r="C1687" s="209" t="s">
        <v>130</v>
      </c>
      <c r="D1687" s="201">
        <v>104280</v>
      </c>
      <c r="E1687" s="201">
        <v>10755</v>
      </c>
      <c r="F1687" s="202">
        <v>176936</v>
      </c>
      <c r="G1687" s="202">
        <f t="shared" si="78"/>
        <v>1891.8577920342154</v>
      </c>
      <c r="H1687" s="210" t="str">
        <f t="shared" si="79"/>
        <v>10/11TRIGOCASCAVEL (d)</v>
      </c>
      <c r="I1687" s="210" t="str">
        <f t="shared" si="80"/>
        <v>10/11TRIGO</v>
      </c>
      <c r="J1687" s="211" t="b">
        <f>FALSE</f>
        <v>0</v>
      </c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</row>
    <row r="1688" spans="1:64" ht="14.65" hidden="1" customHeight="1">
      <c r="A1688" s="215" t="s">
        <v>183</v>
      </c>
      <c r="B1688" s="209" t="s">
        <v>110</v>
      </c>
      <c r="C1688" s="209" t="s">
        <v>132</v>
      </c>
      <c r="D1688" s="201">
        <v>115000</v>
      </c>
      <c r="E1688" s="201">
        <v>9200</v>
      </c>
      <c r="F1688" s="202">
        <v>183563</v>
      </c>
      <c r="G1688" s="202">
        <f t="shared" si="78"/>
        <v>1735</v>
      </c>
      <c r="H1688" s="210" t="str">
        <f t="shared" si="79"/>
        <v>10/11TRIGOCORNÉLIO PROCÓPIO (c)</v>
      </c>
      <c r="I1688" s="210" t="str">
        <f t="shared" si="80"/>
        <v>10/11TRIGO</v>
      </c>
      <c r="J1688" s="211" t="b">
        <f>FALSE</f>
        <v>0</v>
      </c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</row>
    <row r="1689" spans="1:64" ht="14.65" hidden="1" customHeight="1">
      <c r="A1689" s="215" t="s">
        <v>183</v>
      </c>
      <c r="B1689" s="213" t="s">
        <v>110</v>
      </c>
      <c r="C1689" s="209" t="s">
        <v>134</v>
      </c>
      <c r="D1689" s="202">
        <v>8325</v>
      </c>
      <c r="F1689" s="202">
        <v>23218</v>
      </c>
      <c r="G1689" s="202">
        <f t="shared" si="78"/>
        <v>2788.9489489489488</v>
      </c>
      <c r="H1689" s="210" t="str">
        <f t="shared" si="79"/>
        <v>10/11TRIGOCURITIBA (f)</v>
      </c>
      <c r="I1689" s="210" t="str">
        <f t="shared" si="80"/>
        <v>10/11TRIGO</v>
      </c>
      <c r="J1689" s="211" t="b">
        <f>FALSE</f>
        <v>0</v>
      </c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</row>
    <row r="1690" spans="1:64" ht="14.65" hidden="1" customHeight="1">
      <c r="A1690" s="215" t="s">
        <v>183</v>
      </c>
      <c r="B1690" s="213" t="s">
        <v>110</v>
      </c>
      <c r="C1690" s="209" t="s">
        <v>136</v>
      </c>
      <c r="D1690" s="202">
        <v>96600</v>
      </c>
      <c r="E1690" s="202">
        <v>3330</v>
      </c>
      <c r="F1690" s="202">
        <v>206873</v>
      </c>
      <c r="G1690" s="202">
        <f t="shared" si="78"/>
        <v>2218.001501018548</v>
      </c>
      <c r="H1690" s="210" t="str">
        <f t="shared" si="79"/>
        <v>10/11TRIGOFRANCISCO BELTRÃO (e)</v>
      </c>
      <c r="I1690" s="210" t="str">
        <f t="shared" si="80"/>
        <v>10/11TRIGO</v>
      </c>
      <c r="J1690" s="211" t="b">
        <f>FALSE</f>
        <v>0</v>
      </c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</row>
    <row r="1691" spans="1:64" ht="14.65" hidden="1" customHeight="1">
      <c r="A1691" s="215" t="s">
        <v>183</v>
      </c>
      <c r="B1691" s="213" t="s">
        <v>110</v>
      </c>
      <c r="C1691" s="209" t="s">
        <v>138</v>
      </c>
      <c r="D1691" s="202">
        <v>51575</v>
      </c>
      <c r="F1691" s="202">
        <v>187470</v>
      </c>
      <c r="G1691" s="202">
        <f t="shared" si="78"/>
        <v>3634.9006301502668</v>
      </c>
      <c r="H1691" s="210" t="str">
        <f t="shared" si="79"/>
        <v>10/11TRIGOGUARAPUAVA (f)</v>
      </c>
      <c r="I1691" s="210" t="str">
        <f t="shared" si="80"/>
        <v>10/11TRIGO</v>
      </c>
      <c r="J1691" s="211" t="b">
        <f>FALSE</f>
        <v>0</v>
      </c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</row>
    <row r="1692" spans="1:64" ht="14.65" hidden="1" customHeight="1">
      <c r="A1692" s="215" t="s">
        <v>183</v>
      </c>
      <c r="B1692" s="213" t="s">
        <v>110</v>
      </c>
      <c r="C1692" s="209" t="s">
        <v>140</v>
      </c>
      <c r="D1692" s="202">
        <v>17000</v>
      </c>
      <c r="F1692" s="202">
        <v>46240</v>
      </c>
      <c r="G1692" s="202">
        <f t="shared" si="78"/>
        <v>2720</v>
      </c>
      <c r="H1692" s="210" t="str">
        <f t="shared" si="79"/>
        <v>10/11TRIGOIRATI (f)</v>
      </c>
      <c r="I1692" s="210" t="str">
        <f t="shared" si="80"/>
        <v>10/11TRIGO</v>
      </c>
      <c r="J1692" s="211" t="b">
        <f>FALSE</f>
        <v>0</v>
      </c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</row>
    <row r="1693" spans="1:64" ht="14.65" hidden="1" customHeight="1">
      <c r="A1693" s="215" t="s">
        <v>183</v>
      </c>
      <c r="B1693" s="213" t="s">
        <v>110</v>
      </c>
      <c r="C1693" s="209" t="s">
        <v>142</v>
      </c>
      <c r="D1693" s="202">
        <v>84500</v>
      </c>
      <c r="E1693" s="202">
        <v>5900</v>
      </c>
      <c r="F1693" s="202">
        <v>181645</v>
      </c>
      <c r="G1693" s="202">
        <f t="shared" si="78"/>
        <v>2311.0050890585244</v>
      </c>
      <c r="H1693" s="210" t="str">
        <f t="shared" si="79"/>
        <v>10/11TRIGOIVAIPORÃ (c)</v>
      </c>
      <c r="I1693" s="210" t="str">
        <f t="shared" si="80"/>
        <v>10/11TRIGO</v>
      </c>
      <c r="J1693" s="211" t="b">
        <f>FALSE</f>
        <v>0</v>
      </c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</row>
    <row r="1694" spans="1:64" ht="14.65" hidden="1" customHeight="1">
      <c r="A1694" s="215" t="s">
        <v>183</v>
      </c>
      <c r="B1694" s="213" t="s">
        <v>110</v>
      </c>
      <c r="C1694" s="209" t="s">
        <v>144</v>
      </c>
      <c r="D1694" s="202">
        <v>31130</v>
      </c>
      <c r="E1694" s="202">
        <v>2850</v>
      </c>
      <c r="F1694" s="202">
        <v>70971</v>
      </c>
      <c r="G1694" s="202">
        <f t="shared" si="78"/>
        <v>2509.5827439886843</v>
      </c>
      <c r="H1694" s="210" t="str">
        <f t="shared" si="79"/>
        <v>10/11TRIGOJACAREZINHO (c)</v>
      </c>
      <c r="I1694" s="210" t="str">
        <f t="shared" si="80"/>
        <v>10/11TRIGO</v>
      </c>
      <c r="J1694" s="211" t="b">
        <f>FALSE</f>
        <v>0</v>
      </c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</row>
    <row r="1695" spans="1:64" ht="14.65" hidden="1" customHeight="1">
      <c r="A1695" s="215" t="s">
        <v>183</v>
      </c>
      <c r="B1695" s="213" t="s">
        <v>110</v>
      </c>
      <c r="C1695" s="209" t="s">
        <v>146</v>
      </c>
      <c r="D1695" s="202">
        <v>10600</v>
      </c>
      <c r="E1695" s="202">
        <v>440</v>
      </c>
      <c r="F1695" s="202">
        <v>22657</v>
      </c>
      <c r="G1695" s="202">
        <f t="shared" si="78"/>
        <v>2230.01968503937</v>
      </c>
      <c r="H1695" s="210" t="str">
        <f t="shared" si="79"/>
        <v>10/11TRIGOLARANJEIRAS DO SUL (f)</v>
      </c>
      <c r="I1695" s="210" t="str">
        <f t="shared" si="80"/>
        <v>10/11TRIGO</v>
      </c>
      <c r="J1695" s="211" t="b">
        <f>FALSE</f>
        <v>0</v>
      </c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</row>
    <row r="1696" spans="1:64" ht="14.65" hidden="1" customHeight="1">
      <c r="A1696" s="215" t="s">
        <v>183</v>
      </c>
      <c r="B1696" s="213" t="s">
        <v>110</v>
      </c>
      <c r="C1696" s="209" t="s">
        <v>148</v>
      </c>
      <c r="D1696" s="202">
        <v>75046</v>
      </c>
      <c r="F1696" s="202">
        <v>148703</v>
      </c>
      <c r="G1696" s="202">
        <f t="shared" si="78"/>
        <v>1981.4913519707914</v>
      </c>
      <c r="H1696" s="210" t="str">
        <f t="shared" si="79"/>
        <v>10/11TRIGOLONDRINA (c)</v>
      </c>
      <c r="I1696" s="210" t="str">
        <f t="shared" si="80"/>
        <v>10/11TRIGO</v>
      </c>
      <c r="J1696" s="211" t="b">
        <f>FALSE</f>
        <v>0</v>
      </c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</row>
    <row r="1697" spans="1:64" ht="14.65" hidden="1" customHeight="1">
      <c r="A1697" s="215" t="s">
        <v>183</v>
      </c>
      <c r="B1697" s="213" t="s">
        <v>110</v>
      </c>
      <c r="C1697" s="209" t="s">
        <v>150</v>
      </c>
      <c r="D1697" s="202">
        <v>22019</v>
      </c>
      <c r="E1697" s="202">
        <v>0</v>
      </c>
      <c r="F1697" s="202">
        <v>44897</v>
      </c>
      <c r="G1697" s="202">
        <f t="shared" si="78"/>
        <v>2039.0117625686908</v>
      </c>
      <c r="H1697" s="210" t="str">
        <f t="shared" si="79"/>
        <v>10/11TRIGOMARINGÁ (c)</v>
      </c>
      <c r="I1697" s="210" t="str">
        <f t="shared" si="80"/>
        <v>10/11TRIGO</v>
      </c>
      <c r="J1697" s="211" t="b">
        <f>FALSE</f>
        <v>0</v>
      </c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</row>
    <row r="1698" spans="1:64" ht="14.65" hidden="1" customHeight="1">
      <c r="A1698" s="215" t="s">
        <v>183</v>
      </c>
      <c r="B1698" s="213" t="s">
        <v>110</v>
      </c>
      <c r="C1698" s="209" t="s">
        <v>154</v>
      </c>
      <c r="D1698" s="202"/>
      <c r="G1698" s="202" t="e">
        <f t="shared" si="78"/>
        <v>#DIV/0!</v>
      </c>
      <c r="H1698" s="210" t="str">
        <f t="shared" si="79"/>
        <v>10/11TRIGOPARANAVAÍ (b)</v>
      </c>
      <c r="I1698" s="210" t="str">
        <f t="shared" si="80"/>
        <v>10/11TRIGO</v>
      </c>
      <c r="J1698" s="211" t="b">
        <f>FALSE</f>
        <v>0</v>
      </c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</row>
    <row r="1699" spans="1:64" ht="14.65" hidden="1" customHeight="1">
      <c r="A1699" s="215" t="s">
        <v>183</v>
      </c>
      <c r="B1699" s="213" t="s">
        <v>110</v>
      </c>
      <c r="C1699" s="209" t="s">
        <v>155</v>
      </c>
      <c r="D1699" s="202">
        <v>68075</v>
      </c>
      <c r="F1699" s="202">
        <v>182542</v>
      </c>
      <c r="G1699" s="202">
        <f t="shared" si="78"/>
        <v>2681.4836577304445</v>
      </c>
      <c r="H1699" s="210" t="str">
        <f t="shared" si="79"/>
        <v>10/11TRIGOPATO BRANCO (e)</v>
      </c>
      <c r="I1699" s="210" t="str">
        <f t="shared" si="80"/>
        <v>10/11TRIGO</v>
      </c>
      <c r="J1699" s="211" t="b">
        <f>FALSE</f>
        <v>0</v>
      </c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</row>
    <row r="1700" spans="1:64" ht="14.65" hidden="1" customHeight="1">
      <c r="A1700" s="215" t="s">
        <v>183</v>
      </c>
      <c r="B1700" s="213" t="s">
        <v>110</v>
      </c>
      <c r="C1700" s="209" t="s">
        <v>157</v>
      </c>
      <c r="D1700" s="202">
        <v>152700</v>
      </c>
      <c r="E1700" s="202">
        <v>400</v>
      </c>
      <c r="F1700" s="202">
        <v>530004</v>
      </c>
      <c r="G1700" s="202">
        <f t="shared" si="78"/>
        <v>3480</v>
      </c>
      <c r="H1700" s="210" t="str">
        <f t="shared" si="79"/>
        <v>10/11TRIGOPONTA GROSSA (f)</v>
      </c>
      <c r="I1700" s="210" t="str">
        <f t="shared" si="80"/>
        <v>10/11TRIGO</v>
      </c>
      <c r="J1700" s="211" t="b">
        <f>FALSE</f>
        <v>0</v>
      </c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</row>
    <row r="1701" spans="1:64" ht="14.65" hidden="1" customHeight="1">
      <c r="A1701" s="215" t="s">
        <v>183</v>
      </c>
      <c r="B1701" s="213" t="s">
        <v>110</v>
      </c>
      <c r="C1701" s="209" t="s">
        <v>158</v>
      </c>
      <c r="D1701" s="202">
        <v>50570</v>
      </c>
      <c r="E1701" s="202">
        <v>1200</v>
      </c>
      <c r="F1701" s="202">
        <v>92075</v>
      </c>
      <c r="G1701" s="202">
        <f t="shared" si="78"/>
        <v>1864.9989872392141</v>
      </c>
      <c r="H1701" s="210" t="str">
        <f t="shared" si="79"/>
        <v>10/11TRIGOTOLEDO (d)</v>
      </c>
      <c r="I1701" s="210" t="str">
        <f t="shared" si="80"/>
        <v>10/11TRIGO</v>
      </c>
      <c r="J1701" s="211" t="b">
        <f>FALSE</f>
        <v>0</v>
      </c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</row>
    <row r="1702" spans="1:64" ht="14.65" hidden="1" customHeight="1">
      <c r="A1702" s="215" t="s">
        <v>183</v>
      </c>
      <c r="B1702" s="213" t="s">
        <v>110</v>
      </c>
      <c r="C1702" s="209" t="s">
        <v>159</v>
      </c>
      <c r="D1702" s="202">
        <v>3583</v>
      </c>
      <c r="F1702" s="202">
        <v>8085</v>
      </c>
      <c r="G1702" s="202">
        <f t="shared" si="78"/>
        <v>2256.4889757186716</v>
      </c>
      <c r="H1702" s="210" t="str">
        <f t="shared" si="79"/>
        <v>10/11TRIGOUMUARAMA (b)</v>
      </c>
      <c r="I1702" s="210" t="str">
        <f t="shared" si="80"/>
        <v>10/11TRIGO</v>
      </c>
      <c r="J1702" s="211" t="b">
        <f>FALSE</f>
        <v>0</v>
      </c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</row>
    <row r="1703" spans="1:64" ht="14.65" hidden="1" customHeight="1">
      <c r="A1703" s="215" t="s">
        <v>183</v>
      </c>
      <c r="B1703" s="213" t="s">
        <v>110</v>
      </c>
      <c r="C1703" s="209" t="s">
        <v>160</v>
      </c>
      <c r="D1703" s="202">
        <v>2970</v>
      </c>
      <c r="F1703" s="202">
        <v>8800</v>
      </c>
      <c r="G1703" s="202">
        <f t="shared" si="78"/>
        <v>2962.9629629629626</v>
      </c>
      <c r="H1703" s="210" t="str">
        <f t="shared" si="79"/>
        <v>10/11TRIGOUNIÃO DA VITÓRIA (f)</v>
      </c>
      <c r="I1703" s="210" t="str">
        <f t="shared" si="80"/>
        <v>10/11TRIGO</v>
      </c>
      <c r="J1703" s="211" t="b">
        <f>FALSE</f>
        <v>0</v>
      </c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</row>
    <row r="1704" spans="1:64" ht="14.65" hidden="1" customHeight="1">
      <c r="A1704" s="215" t="s">
        <v>183</v>
      </c>
      <c r="B1704" s="213" t="s">
        <v>111</v>
      </c>
      <c r="C1704" s="209" t="s">
        <v>126</v>
      </c>
      <c r="D1704" s="202">
        <v>522</v>
      </c>
      <c r="E1704" s="202">
        <v>100</v>
      </c>
      <c r="F1704" s="202">
        <v>993</v>
      </c>
      <c r="G1704" s="202">
        <f t="shared" si="78"/>
        <v>2353.0805687203792</v>
      </c>
      <c r="H1704" s="210" t="str">
        <f t="shared" si="79"/>
        <v>10/11TRITICALEAPUCARANA (c)</v>
      </c>
      <c r="I1704" s="210" t="str">
        <f t="shared" si="80"/>
        <v>10/11TRITICALE</v>
      </c>
      <c r="J1704" s="211" t="b">
        <f>FALSE</f>
        <v>0</v>
      </c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</row>
    <row r="1705" spans="1:64" ht="14.65" hidden="1" customHeight="1">
      <c r="A1705" s="215" t="s">
        <v>183</v>
      </c>
      <c r="B1705" s="213" t="s">
        <v>111</v>
      </c>
      <c r="C1705" s="209" t="s">
        <v>128</v>
      </c>
      <c r="D1705" s="202">
        <v>3227</v>
      </c>
      <c r="F1705" s="202">
        <v>4970</v>
      </c>
      <c r="G1705" s="202">
        <f t="shared" si="78"/>
        <v>1540.1301518438177</v>
      </c>
      <c r="H1705" s="210" t="str">
        <f t="shared" si="79"/>
        <v>10/11TRITICALECAMPO MOURÃO (a)</v>
      </c>
      <c r="I1705" s="210" t="str">
        <f t="shared" si="80"/>
        <v>10/11TRITICALE</v>
      </c>
      <c r="J1705" s="211" t="b">
        <f>FALSE</f>
        <v>0</v>
      </c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</row>
    <row r="1706" spans="1:64" ht="14.65" hidden="1" customHeight="1">
      <c r="A1706" s="215" t="s">
        <v>183</v>
      </c>
      <c r="B1706" s="213" t="s">
        <v>111</v>
      </c>
      <c r="C1706" s="209" t="s">
        <v>130</v>
      </c>
      <c r="D1706" s="202">
        <v>2320</v>
      </c>
      <c r="F1706" s="202">
        <v>4263</v>
      </c>
      <c r="G1706" s="202">
        <f t="shared" si="78"/>
        <v>1837.5</v>
      </c>
      <c r="H1706" s="210" t="str">
        <f t="shared" si="79"/>
        <v>10/11TRITICALECASCAVEL (d)</v>
      </c>
      <c r="I1706" s="210" t="str">
        <f t="shared" si="80"/>
        <v>10/11TRITICALE</v>
      </c>
      <c r="J1706" s="211" t="b">
        <f>FALSE</f>
        <v>0</v>
      </c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</row>
    <row r="1707" spans="1:64" ht="14.65" hidden="1" customHeight="1">
      <c r="A1707" s="215" t="s">
        <v>183</v>
      </c>
      <c r="B1707" s="213" t="s">
        <v>111</v>
      </c>
      <c r="C1707" s="209" t="s">
        <v>132</v>
      </c>
      <c r="D1707" s="202">
        <v>800</v>
      </c>
      <c r="F1707" s="202">
        <v>1586</v>
      </c>
      <c r="G1707" s="202">
        <f t="shared" si="78"/>
        <v>1982.5</v>
      </c>
      <c r="H1707" s="210" t="str">
        <f t="shared" si="79"/>
        <v>10/11TRITICALECORNÉLIO PROCÓPIO (c)</v>
      </c>
      <c r="I1707" s="210" t="str">
        <f t="shared" si="80"/>
        <v>10/11TRITICALE</v>
      </c>
      <c r="J1707" s="211" t="b">
        <f>FALSE</f>
        <v>0</v>
      </c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</row>
    <row r="1708" spans="1:64" ht="14.65" hidden="1" customHeight="1">
      <c r="A1708" s="215" t="s">
        <v>183</v>
      </c>
      <c r="B1708" s="213" t="s">
        <v>111</v>
      </c>
      <c r="C1708" s="209" t="s">
        <v>138</v>
      </c>
      <c r="D1708" s="202">
        <v>3905</v>
      </c>
      <c r="F1708" s="202">
        <v>10465</v>
      </c>
      <c r="G1708" s="202">
        <f t="shared" si="78"/>
        <v>2679.8975672215111</v>
      </c>
      <c r="H1708" s="210" t="str">
        <f t="shared" si="79"/>
        <v>10/11TRITICALEGUARAPUAVA (f)</v>
      </c>
      <c r="I1708" s="210" t="str">
        <f t="shared" si="80"/>
        <v>10/11TRITICALE</v>
      </c>
      <c r="J1708" s="211" t="b">
        <f>FALSE</f>
        <v>0</v>
      </c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</row>
    <row r="1709" spans="1:64" ht="14.65" hidden="1" customHeight="1">
      <c r="A1709" s="215" t="s">
        <v>183</v>
      </c>
      <c r="B1709" s="213" t="s">
        <v>111</v>
      </c>
      <c r="C1709" s="209" t="s">
        <v>140</v>
      </c>
      <c r="D1709" s="202">
        <v>600</v>
      </c>
      <c r="F1709" s="202">
        <v>1440</v>
      </c>
      <c r="G1709" s="202">
        <f t="shared" si="78"/>
        <v>2400</v>
      </c>
      <c r="H1709" s="210" t="str">
        <f t="shared" si="79"/>
        <v>10/11TRITICALEIRATI (f)</v>
      </c>
      <c r="I1709" s="210" t="str">
        <f t="shared" si="80"/>
        <v>10/11TRITICALE</v>
      </c>
      <c r="J1709" s="211" t="b">
        <f>FALSE</f>
        <v>0</v>
      </c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</row>
    <row r="1710" spans="1:64" ht="14.65" hidden="1" customHeight="1">
      <c r="A1710" s="215" t="s">
        <v>183</v>
      </c>
      <c r="B1710" s="213" t="s">
        <v>111</v>
      </c>
      <c r="C1710" s="209" t="s">
        <v>142</v>
      </c>
      <c r="D1710" s="202">
        <v>1250</v>
      </c>
      <c r="F1710" s="202">
        <v>2694</v>
      </c>
      <c r="G1710" s="202">
        <f t="shared" si="78"/>
        <v>2155.1999999999998</v>
      </c>
      <c r="H1710" s="210" t="str">
        <f t="shared" si="79"/>
        <v>10/11TRITICALEIVAIPORÃ (c)</v>
      </c>
      <c r="I1710" s="210" t="str">
        <f t="shared" si="80"/>
        <v>10/11TRITICALE</v>
      </c>
      <c r="J1710" s="211" t="b">
        <f>FALSE</f>
        <v>0</v>
      </c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</row>
    <row r="1711" spans="1:64" ht="14.65" hidden="1" customHeight="1">
      <c r="A1711" s="215" t="s">
        <v>183</v>
      </c>
      <c r="B1711" s="213" t="s">
        <v>111</v>
      </c>
      <c r="C1711" s="209" t="s">
        <v>144</v>
      </c>
      <c r="D1711" s="202">
        <v>200</v>
      </c>
      <c r="F1711" s="202">
        <v>540</v>
      </c>
      <c r="G1711" s="202">
        <f t="shared" si="78"/>
        <v>2700</v>
      </c>
      <c r="H1711" s="210" t="str">
        <f t="shared" si="79"/>
        <v>10/11TRITICALEJACAREZINHO (c)</v>
      </c>
      <c r="I1711" s="210" t="str">
        <f t="shared" si="80"/>
        <v>10/11TRITICALE</v>
      </c>
      <c r="J1711" s="211" t="b">
        <f>FALSE</f>
        <v>0</v>
      </c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</row>
    <row r="1712" spans="1:64" ht="14.65" hidden="1" customHeight="1">
      <c r="A1712" s="215" t="s">
        <v>183</v>
      </c>
      <c r="B1712" s="213" t="s">
        <v>111</v>
      </c>
      <c r="C1712" s="209" t="s">
        <v>146</v>
      </c>
      <c r="D1712" s="202">
        <v>420</v>
      </c>
      <c r="F1712" s="202">
        <v>1029</v>
      </c>
      <c r="G1712" s="202">
        <f t="shared" si="78"/>
        <v>2450</v>
      </c>
      <c r="H1712" s="210" t="str">
        <f t="shared" si="79"/>
        <v>10/11TRITICALELARANJEIRAS DO SUL (f)</v>
      </c>
      <c r="I1712" s="210" t="str">
        <f t="shared" si="80"/>
        <v>10/11TRITICALE</v>
      </c>
      <c r="J1712" s="211" t="b">
        <f>FALSE</f>
        <v>0</v>
      </c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</row>
    <row r="1713" spans="1:64" ht="14.65" hidden="1" customHeight="1">
      <c r="A1713" s="215" t="s">
        <v>183</v>
      </c>
      <c r="B1713" s="213" t="s">
        <v>111</v>
      </c>
      <c r="C1713" s="209" t="s">
        <v>148</v>
      </c>
      <c r="D1713" s="202">
        <v>350</v>
      </c>
      <c r="F1713" s="202">
        <v>651</v>
      </c>
      <c r="G1713" s="202">
        <f t="shared" si="78"/>
        <v>1860</v>
      </c>
      <c r="H1713" s="210" t="str">
        <f t="shared" si="79"/>
        <v>10/11TRITICALELONDRINA (c)</v>
      </c>
      <c r="I1713" s="210" t="str">
        <f t="shared" si="80"/>
        <v>10/11TRITICALE</v>
      </c>
      <c r="J1713" s="211" t="b">
        <f>FALSE</f>
        <v>0</v>
      </c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</row>
    <row r="1714" spans="1:64" ht="14.65" hidden="1" customHeight="1">
      <c r="A1714" s="215" t="s">
        <v>183</v>
      </c>
      <c r="B1714" s="213" t="s">
        <v>111</v>
      </c>
      <c r="C1714" s="209" t="s">
        <v>150</v>
      </c>
      <c r="D1714" s="202">
        <v>112</v>
      </c>
      <c r="F1714" s="202">
        <v>222</v>
      </c>
      <c r="G1714" s="202">
        <f t="shared" si="78"/>
        <v>1982.1428571428571</v>
      </c>
      <c r="H1714" s="210" t="str">
        <f t="shared" si="79"/>
        <v>10/11TRITICALEMARINGÁ (c)</v>
      </c>
      <c r="I1714" s="210" t="str">
        <f t="shared" si="80"/>
        <v>10/11TRITICALE</v>
      </c>
      <c r="J1714" s="211" t="b">
        <f>FALSE</f>
        <v>0</v>
      </c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</row>
    <row r="1715" spans="1:64" ht="14.65" hidden="1" customHeight="1">
      <c r="A1715" s="215" t="s">
        <v>183</v>
      </c>
      <c r="B1715" s="213" t="s">
        <v>111</v>
      </c>
      <c r="C1715" s="209" t="s">
        <v>154</v>
      </c>
      <c r="D1715" s="202"/>
      <c r="F1715" s="202">
        <v>0</v>
      </c>
      <c r="G1715" s="202" t="e">
        <f t="shared" si="78"/>
        <v>#DIV/0!</v>
      </c>
      <c r="H1715" s="210" t="str">
        <f t="shared" si="79"/>
        <v>10/11TRITICALEPARANAVAÍ (b)</v>
      </c>
      <c r="I1715" s="210" t="str">
        <f t="shared" si="80"/>
        <v>10/11TRITICALE</v>
      </c>
      <c r="J1715" s="211" t="b">
        <f>FALSE</f>
        <v>0</v>
      </c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</row>
    <row r="1716" spans="1:64" ht="14.65" hidden="1" customHeight="1">
      <c r="A1716" s="215" t="s">
        <v>183</v>
      </c>
      <c r="B1716" s="213" t="s">
        <v>111</v>
      </c>
      <c r="C1716" s="209" t="s">
        <v>155</v>
      </c>
      <c r="D1716" s="202">
        <v>1979</v>
      </c>
      <c r="F1716" s="202">
        <v>5145</v>
      </c>
      <c r="G1716" s="202">
        <f t="shared" si="78"/>
        <v>2599.7978777160183</v>
      </c>
      <c r="H1716" s="210" t="str">
        <f t="shared" si="79"/>
        <v>10/11TRITICALEPATO BRANCO (e)</v>
      </c>
      <c r="I1716" s="210" t="str">
        <f t="shared" si="80"/>
        <v>10/11TRITICALE</v>
      </c>
      <c r="J1716" s="211" t="b">
        <f>FALSE</f>
        <v>0</v>
      </c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</row>
    <row r="1717" spans="1:64" ht="14.65" hidden="1" customHeight="1">
      <c r="A1717" s="215" t="s">
        <v>183</v>
      </c>
      <c r="B1717" s="213" t="s">
        <v>111</v>
      </c>
      <c r="C1717" s="209" t="s">
        <v>157</v>
      </c>
      <c r="D1717" s="202">
        <v>5560</v>
      </c>
      <c r="F1717" s="202">
        <v>18059</v>
      </c>
      <c r="G1717" s="202">
        <f t="shared" si="78"/>
        <v>3248.0215827338129</v>
      </c>
      <c r="H1717" s="210" t="str">
        <f t="shared" si="79"/>
        <v>10/11TRITICALEPONTA GROSSA (f)</v>
      </c>
      <c r="I1717" s="210" t="str">
        <f t="shared" si="80"/>
        <v>10/11TRITICALE</v>
      </c>
      <c r="J1717" s="211" t="b">
        <f>FALSE</f>
        <v>0</v>
      </c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</row>
    <row r="1718" spans="1:64" ht="14.65" hidden="1" customHeight="1">
      <c r="A1718" s="215" t="s">
        <v>183</v>
      </c>
      <c r="B1718" s="213" t="s">
        <v>111</v>
      </c>
      <c r="C1718" s="209" t="s">
        <v>158</v>
      </c>
      <c r="D1718" s="202">
        <v>170</v>
      </c>
      <c r="F1718" s="202">
        <v>385</v>
      </c>
      <c r="G1718" s="202">
        <f t="shared" si="78"/>
        <v>2264.705882352941</v>
      </c>
      <c r="H1718" s="210" t="str">
        <f t="shared" si="79"/>
        <v>10/11TRITICALETOLEDO (d)</v>
      </c>
      <c r="I1718" s="210" t="str">
        <f t="shared" si="80"/>
        <v>10/11TRITICALE</v>
      </c>
      <c r="J1718" s="211" t="b">
        <f>FALSE</f>
        <v>0</v>
      </c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</row>
    <row r="1719" spans="1:64" ht="14.65" hidden="1" customHeight="1">
      <c r="A1719" s="215" t="s">
        <v>183</v>
      </c>
      <c r="B1719" s="213" t="s">
        <v>111</v>
      </c>
      <c r="C1719" s="213" t="s">
        <v>159</v>
      </c>
      <c r="D1719" s="202">
        <v>810</v>
      </c>
      <c r="F1719" s="202">
        <v>1734</v>
      </c>
      <c r="G1719" s="202">
        <f t="shared" si="78"/>
        <v>2140.7407407407409</v>
      </c>
      <c r="H1719" s="210" t="str">
        <f t="shared" si="79"/>
        <v>10/11TRITICALEUMUARAMA (b)</v>
      </c>
      <c r="I1719" s="210" t="str">
        <f t="shared" si="80"/>
        <v>10/11TRITICALE</v>
      </c>
      <c r="J1719" s="211" t="b">
        <f>FALSE</f>
        <v>0</v>
      </c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</row>
    <row r="1720" spans="1:64" ht="14.65" hidden="1" customHeight="1">
      <c r="A1720" s="215" t="s">
        <v>183</v>
      </c>
      <c r="B1720" s="213" t="s">
        <v>111</v>
      </c>
      <c r="C1720" s="209" t="s">
        <v>160</v>
      </c>
      <c r="D1720" s="202">
        <v>25</v>
      </c>
      <c r="F1720" s="202">
        <v>45</v>
      </c>
      <c r="G1720" s="202">
        <f t="shared" si="78"/>
        <v>1800</v>
      </c>
      <c r="H1720" s="210" t="str">
        <f t="shared" si="79"/>
        <v>10/11TRITICALEUNIÃO DA VITÓRIA (f)</v>
      </c>
      <c r="I1720" s="210" t="str">
        <f t="shared" si="80"/>
        <v>10/11TRITICALE</v>
      </c>
      <c r="J1720" s="211" t="b">
        <f>FALSE</f>
        <v>0</v>
      </c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</row>
    <row r="1721" spans="1:64" ht="14.65" hidden="1" customHeight="1">
      <c r="A1721" s="215" t="s">
        <v>187</v>
      </c>
      <c r="B1721" s="209" t="s">
        <v>83</v>
      </c>
      <c r="C1721" s="209" t="s">
        <v>128</v>
      </c>
      <c r="D1721" s="202">
        <v>70</v>
      </c>
      <c r="F1721" s="202">
        <v>177</v>
      </c>
      <c r="G1721" s="202">
        <f t="shared" si="78"/>
        <v>2528.5714285714284</v>
      </c>
      <c r="H1721" s="210" t="str">
        <f t="shared" si="79"/>
        <v>11/12ALGODÃOCAMPO MOURÃO (a)</v>
      </c>
      <c r="I1721" s="210" t="str">
        <f t="shared" si="80"/>
        <v>11/12ALGODÃO</v>
      </c>
      <c r="J1721" s="211" t="b">
        <f>FALSE</f>
        <v>0</v>
      </c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</row>
    <row r="1722" spans="1:64" ht="14.65" hidden="1" customHeight="1">
      <c r="A1722" s="215" t="s">
        <v>187</v>
      </c>
      <c r="B1722" s="209" t="s">
        <v>83</v>
      </c>
      <c r="C1722" s="209" t="s">
        <v>130</v>
      </c>
      <c r="D1722" s="202">
        <v>6</v>
      </c>
      <c r="F1722" s="202">
        <v>12</v>
      </c>
      <c r="G1722" s="202">
        <f t="shared" si="78"/>
        <v>2000</v>
      </c>
      <c r="H1722" s="210" t="str">
        <f t="shared" si="79"/>
        <v>11/12ALGODÃOCASCAVEL (d)</v>
      </c>
      <c r="I1722" s="210" t="str">
        <f t="shared" si="80"/>
        <v>11/12ALGODÃO</v>
      </c>
      <c r="J1722" s="211" t="b">
        <f>FALSE</f>
        <v>0</v>
      </c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</row>
    <row r="1723" spans="1:64" ht="14.65" hidden="1" customHeight="1">
      <c r="A1723" s="215" t="s">
        <v>187</v>
      </c>
      <c r="B1723" s="209" t="s">
        <v>83</v>
      </c>
      <c r="C1723" s="209" t="s">
        <v>132</v>
      </c>
      <c r="D1723" s="202">
        <v>700</v>
      </c>
      <c r="F1723" s="202">
        <v>788</v>
      </c>
      <c r="G1723" s="202">
        <f t="shared" si="78"/>
        <v>1125.7142857142858</v>
      </c>
      <c r="H1723" s="210" t="str">
        <f t="shared" si="79"/>
        <v>11/12ALGODÃOCORNÉLIO PROCÓPIO (c)</v>
      </c>
      <c r="I1723" s="210" t="str">
        <f t="shared" si="80"/>
        <v>11/12ALGODÃO</v>
      </c>
      <c r="J1723" s="211" t="b">
        <f>FALSE</f>
        <v>0</v>
      </c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</row>
    <row r="1724" spans="1:64" ht="14.65" hidden="1" customHeight="1">
      <c r="A1724" s="215" t="s">
        <v>187</v>
      </c>
      <c r="B1724" s="209" t="s">
        <v>83</v>
      </c>
      <c r="C1724" s="209" t="s">
        <v>142</v>
      </c>
      <c r="D1724" s="202">
        <v>277</v>
      </c>
      <c r="F1724" s="202">
        <v>499</v>
      </c>
      <c r="G1724" s="202">
        <f t="shared" si="78"/>
        <v>1801.4440433212997</v>
      </c>
      <c r="H1724" s="210" t="str">
        <f t="shared" si="79"/>
        <v>11/12ALGODÃOIVAIPORÃ (c)</v>
      </c>
      <c r="I1724" s="210" t="str">
        <f t="shared" si="80"/>
        <v>11/12ALGODÃO</v>
      </c>
      <c r="J1724" s="211" t="b">
        <f>FALSE</f>
        <v>0</v>
      </c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</row>
    <row r="1725" spans="1:64" ht="14.65" hidden="1" customHeight="1">
      <c r="A1725" s="215" t="s">
        <v>187</v>
      </c>
      <c r="B1725" s="209" t="s">
        <v>83</v>
      </c>
      <c r="C1725" s="209" t="s">
        <v>144</v>
      </c>
      <c r="D1725" s="202"/>
      <c r="G1725" s="202" t="e">
        <f t="shared" si="78"/>
        <v>#DIV/0!</v>
      </c>
      <c r="H1725" s="210" t="str">
        <f t="shared" si="79"/>
        <v>11/12ALGODÃOJACAREZINHO (c)</v>
      </c>
      <c r="I1725" s="210" t="str">
        <f t="shared" si="80"/>
        <v>11/12ALGODÃO</v>
      </c>
      <c r="J1725" s="211" t="b">
        <f>FALSE</f>
        <v>0</v>
      </c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</row>
    <row r="1726" spans="1:64" ht="14.65" hidden="1" customHeight="1">
      <c r="A1726" s="215" t="s">
        <v>187</v>
      </c>
      <c r="B1726" s="209" t="s">
        <v>83</v>
      </c>
      <c r="C1726" s="209" t="s">
        <v>148</v>
      </c>
      <c r="D1726" s="202">
        <v>117</v>
      </c>
      <c r="F1726" s="202">
        <v>293</v>
      </c>
      <c r="G1726" s="202">
        <f t="shared" si="78"/>
        <v>2504.2735042735044</v>
      </c>
      <c r="H1726" s="210" t="str">
        <f t="shared" si="79"/>
        <v>11/12ALGODÃOLONDRINA (c)</v>
      </c>
      <c r="I1726" s="210" t="str">
        <f t="shared" si="80"/>
        <v>11/12ALGODÃO</v>
      </c>
      <c r="J1726" s="211" t="b">
        <f>FALSE</f>
        <v>0</v>
      </c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</row>
    <row r="1727" spans="1:64" ht="14.65" hidden="1" customHeight="1">
      <c r="A1727" s="215" t="s">
        <v>187</v>
      </c>
      <c r="B1727" s="209" t="s">
        <v>83</v>
      </c>
      <c r="C1727" s="209" t="s">
        <v>150</v>
      </c>
      <c r="D1727" s="202"/>
      <c r="G1727" s="202" t="e">
        <f t="shared" si="78"/>
        <v>#DIV/0!</v>
      </c>
      <c r="H1727" s="210" t="str">
        <f t="shared" si="79"/>
        <v>11/12ALGODÃOMARINGÁ (c)</v>
      </c>
      <c r="I1727" s="210" t="str">
        <f t="shared" si="80"/>
        <v>11/12ALGODÃO</v>
      </c>
      <c r="J1727" s="211" t="b">
        <f>FALSE</f>
        <v>0</v>
      </c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</row>
    <row r="1728" spans="1:64" ht="14.65" hidden="1" customHeight="1">
      <c r="A1728" s="215" t="s">
        <v>187</v>
      </c>
      <c r="B1728" s="209" t="s">
        <v>83</v>
      </c>
      <c r="C1728" s="209" t="s">
        <v>154</v>
      </c>
      <c r="D1728" s="202">
        <v>60</v>
      </c>
      <c r="F1728" s="202">
        <v>124</v>
      </c>
      <c r="G1728" s="202">
        <f t="shared" si="78"/>
        <v>2066.666666666667</v>
      </c>
      <c r="H1728" s="210" t="str">
        <f t="shared" si="79"/>
        <v>11/12ALGODÃOPARANAVAÍ (b)</v>
      </c>
      <c r="I1728" s="210" t="str">
        <f t="shared" si="80"/>
        <v>11/12ALGODÃO</v>
      </c>
      <c r="J1728" s="211" t="b">
        <f>FALSE</f>
        <v>0</v>
      </c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</row>
    <row r="1729" spans="1:64" ht="14.65" hidden="1" customHeight="1">
      <c r="A1729" s="215" t="s">
        <v>187</v>
      </c>
      <c r="B1729" s="209" t="s">
        <v>83</v>
      </c>
      <c r="C1729" s="209" t="s">
        <v>158</v>
      </c>
      <c r="D1729" s="202">
        <v>0</v>
      </c>
      <c r="F1729" s="202">
        <v>0</v>
      </c>
      <c r="G1729" s="202" t="e">
        <f t="shared" si="78"/>
        <v>#DIV/0!</v>
      </c>
      <c r="H1729" s="210" t="str">
        <f t="shared" si="79"/>
        <v>11/12ALGODÃOTOLEDO (d)</v>
      </c>
      <c r="I1729" s="210" t="str">
        <f t="shared" si="80"/>
        <v>11/12ALGODÃO</v>
      </c>
      <c r="J1729" s="211" t="b">
        <f>FALSE</f>
        <v>0</v>
      </c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</row>
    <row r="1730" spans="1:64" ht="14.65" hidden="1" customHeight="1">
      <c r="A1730" s="215" t="s">
        <v>187</v>
      </c>
      <c r="B1730" s="209" t="s">
        <v>84</v>
      </c>
      <c r="C1730" s="209" t="s">
        <v>126</v>
      </c>
      <c r="D1730" s="202"/>
      <c r="G1730" s="202" t="e">
        <f t="shared" ref="G1730:G1793" si="81">F1730/(D1730-E1730)*1000</f>
        <v>#DIV/0!</v>
      </c>
      <c r="H1730" s="210" t="str">
        <f t="shared" ref="H1730:H1793" si="82">A1730&amp;B1730&amp;C1730</f>
        <v>11/12ALHOAPUCARANA (c)</v>
      </c>
      <c r="I1730" s="210" t="str">
        <f t="shared" ref="I1730:I1793" si="83">A1730&amp;B1730</f>
        <v>11/12ALHO</v>
      </c>
      <c r="J1730" s="211" t="b">
        <f>FALSE</f>
        <v>0</v>
      </c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</row>
    <row r="1731" spans="1:64" ht="14.65" hidden="1" customHeight="1">
      <c r="A1731" s="215" t="s">
        <v>187</v>
      </c>
      <c r="B1731" s="209" t="s">
        <v>84</v>
      </c>
      <c r="C1731" s="209" t="s">
        <v>128</v>
      </c>
      <c r="D1731" s="202">
        <v>47</v>
      </c>
      <c r="F1731" s="202">
        <v>98</v>
      </c>
      <c r="G1731" s="202">
        <f t="shared" si="81"/>
        <v>2085.1063829787236</v>
      </c>
      <c r="H1731" s="210" t="str">
        <f t="shared" si="82"/>
        <v>11/12ALHOCAMPO MOURÃO (a)</v>
      </c>
      <c r="I1731" s="210" t="str">
        <f t="shared" si="83"/>
        <v>11/12ALHO</v>
      </c>
      <c r="J1731" s="211" t="b">
        <f>FALSE</f>
        <v>0</v>
      </c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</row>
    <row r="1732" spans="1:64" ht="14.65" hidden="1" customHeight="1">
      <c r="A1732" s="215" t="s">
        <v>187</v>
      </c>
      <c r="B1732" s="209" t="s">
        <v>84</v>
      </c>
      <c r="C1732" s="209" t="s">
        <v>130</v>
      </c>
      <c r="D1732" s="202">
        <v>54</v>
      </c>
      <c r="F1732" s="202">
        <v>203</v>
      </c>
      <c r="G1732" s="202">
        <f t="shared" si="81"/>
        <v>3759.2592592592591</v>
      </c>
      <c r="H1732" s="210" t="str">
        <f t="shared" si="82"/>
        <v>11/12ALHOCASCAVEL (d)</v>
      </c>
      <c r="I1732" s="210" t="str">
        <f t="shared" si="83"/>
        <v>11/12ALHO</v>
      </c>
      <c r="J1732" s="211" t="b">
        <f>FALSE</f>
        <v>0</v>
      </c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</row>
    <row r="1733" spans="1:64" ht="14.65" hidden="1" customHeight="1">
      <c r="A1733" s="215" t="s">
        <v>187</v>
      </c>
      <c r="B1733" s="209" t="s">
        <v>84</v>
      </c>
      <c r="C1733" s="209" t="s">
        <v>132</v>
      </c>
      <c r="D1733" s="202">
        <v>118</v>
      </c>
      <c r="F1733" s="202">
        <v>708</v>
      </c>
      <c r="G1733" s="202">
        <f t="shared" si="81"/>
        <v>6000</v>
      </c>
      <c r="H1733" s="210" t="str">
        <f t="shared" si="82"/>
        <v>11/12ALHOCORNÉLIO PROCÓPIO (c)</v>
      </c>
      <c r="I1733" s="210" t="str">
        <f t="shared" si="83"/>
        <v>11/12ALHO</v>
      </c>
      <c r="J1733" s="211" t="b">
        <f>FALSE</f>
        <v>0</v>
      </c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</row>
    <row r="1734" spans="1:64" ht="14.65" hidden="1" customHeight="1">
      <c r="A1734" s="215" t="s">
        <v>187</v>
      </c>
      <c r="B1734" s="209" t="s">
        <v>84</v>
      </c>
      <c r="C1734" s="209" t="s">
        <v>134</v>
      </c>
      <c r="D1734" s="202">
        <v>4</v>
      </c>
      <c r="F1734" s="202">
        <v>20</v>
      </c>
      <c r="G1734" s="202">
        <f t="shared" si="81"/>
        <v>5000</v>
      </c>
      <c r="H1734" s="210" t="str">
        <f t="shared" si="82"/>
        <v>11/12ALHOCURITIBA (f)</v>
      </c>
      <c r="I1734" s="210" t="str">
        <f t="shared" si="83"/>
        <v>11/12ALHO</v>
      </c>
      <c r="J1734" s="211" t="b">
        <f>FALSE</f>
        <v>0</v>
      </c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</row>
    <row r="1735" spans="1:64" ht="14.65" hidden="1" customHeight="1">
      <c r="A1735" s="215" t="s">
        <v>187</v>
      </c>
      <c r="B1735" s="209" t="s">
        <v>84</v>
      </c>
      <c r="C1735" s="209" t="s">
        <v>136</v>
      </c>
      <c r="D1735" s="202">
        <v>8</v>
      </c>
      <c r="F1735" s="202">
        <v>32</v>
      </c>
      <c r="G1735" s="202">
        <f t="shared" si="81"/>
        <v>4000</v>
      </c>
      <c r="H1735" s="210" t="str">
        <f t="shared" si="82"/>
        <v>11/12ALHOFRANCISCO BELTRÃO (e)</v>
      </c>
      <c r="I1735" s="210" t="str">
        <f t="shared" si="83"/>
        <v>11/12ALHO</v>
      </c>
      <c r="J1735" s="211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</row>
    <row r="1736" spans="1:64" ht="14.65" hidden="1" customHeight="1">
      <c r="A1736" s="215" t="s">
        <v>187</v>
      </c>
      <c r="B1736" s="209" t="s">
        <v>84</v>
      </c>
      <c r="C1736" s="209" t="s">
        <v>136</v>
      </c>
      <c r="D1736" s="202">
        <v>22</v>
      </c>
      <c r="F1736" s="202">
        <v>88</v>
      </c>
      <c r="G1736" s="202">
        <f t="shared" si="81"/>
        <v>4000</v>
      </c>
      <c r="H1736" s="210" t="str">
        <f t="shared" si="82"/>
        <v>11/12ALHOFRANCISCO BELTRÃO (e)</v>
      </c>
      <c r="I1736" s="210" t="str">
        <f t="shared" si="83"/>
        <v>11/12ALHO</v>
      </c>
      <c r="J1736" s="211" t="b">
        <f t="shared" ref="J1736:J1751" si="84">FALSE</f>
        <v>0</v>
      </c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</row>
    <row r="1737" spans="1:64" ht="14.65" hidden="1" customHeight="1">
      <c r="A1737" s="215" t="s">
        <v>187</v>
      </c>
      <c r="B1737" s="209" t="s">
        <v>84</v>
      </c>
      <c r="C1737" s="209" t="s">
        <v>138</v>
      </c>
      <c r="D1737" s="202">
        <v>35</v>
      </c>
      <c r="F1737" s="202">
        <v>216</v>
      </c>
      <c r="G1737" s="202">
        <f t="shared" si="81"/>
        <v>6171.4285714285716</v>
      </c>
      <c r="H1737" s="210" t="str">
        <f t="shared" si="82"/>
        <v>11/12ALHOGUARAPUAVA (f)</v>
      </c>
      <c r="I1737" s="210" t="str">
        <f t="shared" si="83"/>
        <v>11/12ALHO</v>
      </c>
      <c r="J1737" s="211" t="b">
        <f t="shared" si="84"/>
        <v>0</v>
      </c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</row>
    <row r="1738" spans="1:64" ht="14.65" hidden="1" customHeight="1">
      <c r="A1738" s="215" t="s">
        <v>187</v>
      </c>
      <c r="B1738" s="209" t="s">
        <v>84</v>
      </c>
      <c r="C1738" s="209" t="s">
        <v>140</v>
      </c>
      <c r="D1738" s="202">
        <v>18</v>
      </c>
      <c r="F1738" s="202">
        <v>72</v>
      </c>
      <c r="G1738" s="202">
        <f t="shared" si="81"/>
        <v>4000</v>
      </c>
      <c r="H1738" s="210" t="str">
        <f t="shared" si="82"/>
        <v>11/12ALHOIRATI (f)</v>
      </c>
      <c r="I1738" s="210" t="str">
        <f t="shared" si="83"/>
        <v>11/12ALHO</v>
      </c>
      <c r="J1738" s="211" t="b">
        <f t="shared" si="84"/>
        <v>0</v>
      </c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</row>
    <row r="1739" spans="1:64" ht="14.65" hidden="1" customHeight="1">
      <c r="A1739" s="215" t="s">
        <v>187</v>
      </c>
      <c r="B1739" s="209" t="s">
        <v>84</v>
      </c>
      <c r="C1739" s="209" t="s">
        <v>142</v>
      </c>
      <c r="D1739" s="202">
        <v>22</v>
      </c>
      <c r="F1739" s="202">
        <v>62</v>
      </c>
      <c r="G1739" s="202">
        <f t="shared" si="81"/>
        <v>2818.1818181818185</v>
      </c>
      <c r="H1739" s="210" t="str">
        <f t="shared" si="82"/>
        <v>11/12ALHOIVAIPORÃ (c)</v>
      </c>
      <c r="I1739" s="210" t="str">
        <f t="shared" si="83"/>
        <v>11/12ALHO</v>
      </c>
      <c r="J1739" s="211" t="b">
        <f t="shared" si="84"/>
        <v>0</v>
      </c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</row>
    <row r="1740" spans="1:64" ht="14.65" hidden="1" customHeight="1">
      <c r="A1740" s="215" t="s">
        <v>187</v>
      </c>
      <c r="B1740" s="209" t="s">
        <v>84</v>
      </c>
      <c r="C1740" s="209" t="s">
        <v>144</v>
      </c>
      <c r="D1740" s="202">
        <v>118</v>
      </c>
      <c r="F1740" s="202">
        <v>788</v>
      </c>
      <c r="G1740" s="202">
        <f t="shared" si="81"/>
        <v>6677.9661016949149</v>
      </c>
      <c r="H1740" s="210" t="str">
        <f t="shared" si="82"/>
        <v>11/12ALHOJACAREZINHO (c)</v>
      </c>
      <c r="I1740" s="210" t="str">
        <f t="shared" si="83"/>
        <v>11/12ALHO</v>
      </c>
      <c r="J1740" s="211" t="b">
        <f t="shared" si="84"/>
        <v>0</v>
      </c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</row>
    <row r="1741" spans="1:64" ht="14.65" hidden="1" customHeight="1">
      <c r="A1741" s="215" t="s">
        <v>187</v>
      </c>
      <c r="B1741" s="213" t="s">
        <v>84</v>
      </c>
      <c r="C1741" s="209" t="s">
        <v>146</v>
      </c>
      <c r="D1741" s="202">
        <v>8</v>
      </c>
      <c r="F1741" s="202">
        <v>21</v>
      </c>
      <c r="G1741" s="202">
        <f t="shared" si="81"/>
        <v>2625</v>
      </c>
      <c r="H1741" s="210" t="str">
        <f t="shared" si="82"/>
        <v>11/12ALHOLARANJEIRAS DO SUL (f)</v>
      </c>
      <c r="I1741" s="210" t="str">
        <f t="shared" si="83"/>
        <v>11/12ALHO</v>
      </c>
      <c r="J1741" s="211" t="b">
        <f t="shared" si="84"/>
        <v>0</v>
      </c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</row>
    <row r="1742" spans="1:64" ht="14.65" hidden="1" customHeight="1">
      <c r="A1742" s="215" t="s">
        <v>187</v>
      </c>
      <c r="B1742" s="209" t="s">
        <v>84</v>
      </c>
      <c r="C1742" s="209" t="s">
        <v>150</v>
      </c>
      <c r="D1742" s="202">
        <v>15</v>
      </c>
      <c r="F1742" s="202">
        <v>75</v>
      </c>
      <c r="G1742" s="202">
        <f t="shared" si="81"/>
        <v>5000</v>
      </c>
      <c r="H1742" s="210" t="str">
        <f t="shared" si="82"/>
        <v>11/12ALHOMARINGÁ (c)</v>
      </c>
      <c r="I1742" s="210" t="str">
        <f t="shared" si="83"/>
        <v>11/12ALHO</v>
      </c>
      <c r="J1742" s="211" t="b">
        <f t="shared" si="84"/>
        <v>0</v>
      </c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</row>
    <row r="1743" spans="1:64" ht="14.65" hidden="1" customHeight="1">
      <c r="A1743" s="215" t="s">
        <v>187</v>
      </c>
      <c r="B1743" s="209" t="s">
        <v>84</v>
      </c>
      <c r="C1743" s="209" t="s">
        <v>154</v>
      </c>
      <c r="D1743" s="202">
        <v>2</v>
      </c>
      <c r="F1743" s="202">
        <v>4</v>
      </c>
      <c r="G1743" s="202">
        <f t="shared" si="81"/>
        <v>2000</v>
      </c>
      <c r="H1743" s="210" t="str">
        <f t="shared" si="82"/>
        <v>11/12ALHOPARANAVAÍ (b)</v>
      </c>
      <c r="I1743" s="210" t="str">
        <f t="shared" si="83"/>
        <v>11/12ALHO</v>
      </c>
      <c r="J1743" s="211" t="b">
        <f t="shared" si="84"/>
        <v>0</v>
      </c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</row>
    <row r="1744" spans="1:64" ht="14.65" hidden="1" customHeight="1">
      <c r="A1744" s="215" t="s">
        <v>187</v>
      </c>
      <c r="B1744" s="209" t="s">
        <v>84</v>
      </c>
      <c r="C1744" s="209" t="s">
        <v>155</v>
      </c>
      <c r="D1744" s="202">
        <v>14</v>
      </c>
      <c r="F1744" s="202">
        <v>92</v>
      </c>
      <c r="G1744" s="202">
        <f t="shared" si="81"/>
        <v>6571.4285714285716</v>
      </c>
      <c r="H1744" s="210" t="str">
        <f t="shared" si="82"/>
        <v>11/12ALHOPATO BRANCO (e)</v>
      </c>
      <c r="I1744" s="210" t="str">
        <f t="shared" si="83"/>
        <v>11/12ALHO</v>
      </c>
      <c r="J1744" s="211" t="b">
        <f t="shared" si="84"/>
        <v>0</v>
      </c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</row>
    <row r="1745" spans="1:64" ht="14.65" hidden="1" customHeight="1">
      <c r="A1745" s="215" t="s">
        <v>187</v>
      </c>
      <c r="B1745" s="209" t="s">
        <v>84</v>
      </c>
      <c r="C1745" s="209" t="s">
        <v>157</v>
      </c>
      <c r="D1745" s="202">
        <v>16</v>
      </c>
      <c r="F1745" s="202">
        <v>37</v>
      </c>
      <c r="G1745" s="202">
        <f t="shared" si="81"/>
        <v>2312.5</v>
      </c>
      <c r="H1745" s="210" t="str">
        <f t="shared" si="82"/>
        <v>11/12ALHOPONTA GROSSA (f)</v>
      </c>
      <c r="I1745" s="210" t="str">
        <f t="shared" si="83"/>
        <v>11/12ALHO</v>
      </c>
      <c r="J1745" s="211" t="b">
        <f t="shared" si="84"/>
        <v>0</v>
      </c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</row>
    <row r="1746" spans="1:64" ht="14.65" hidden="1" customHeight="1">
      <c r="A1746" s="215" t="s">
        <v>187</v>
      </c>
      <c r="B1746" s="209" t="s">
        <v>84</v>
      </c>
      <c r="C1746" s="209" t="s">
        <v>158</v>
      </c>
      <c r="D1746" s="202">
        <v>4</v>
      </c>
      <c r="F1746" s="202">
        <v>10</v>
      </c>
      <c r="G1746" s="202">
        <f t="shared" si="81"/>
        <v>2500</v>
      </c>
      <c r="H1746" s="210" t="str">
        <f t="shared" si="82"/>
        <v>11/12ALHOTOLEDO (d)</v>
      </c>
      <c r="I1746" s="210" t="str">
        <f t="shared" si="83"/>
        <v>11/12ALHO</v>
      </c>
      <c r="J1746" s="211" t="b">
        <f t="shared" si="84"/>
        <v>0</v>
      </c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</row>
    <row r="1747" spans="1:64" ht="14.65" hidden="1" customHeight="1">
      <c r="A1747" s="215" t="s">
        <v>187</v>
      </c>
      <c r="B1747" s="209" t="s">
        <v>84</v>
      </c>
      <c r="C1747" s="209" t="s">
        <v>160</v>
      </c>
      <c r="D1747" s="202">
        <v>38</v>
      </c>
      <c r="F1747" s="202">
        <v>114</v>
      </c>
      <c r="G1747" s="202">
        <f t="shared" si="81"/>
        <v>3000</v>
      </c>
      <c r="H1747" s="210" t="str">
        <f t="shared" si="82"/>
        <v>11/12ALHOUNIÃO DA VITÓRIA (f)</v>
      </c>
      <c r="I1747" s="210" t="str">
        <f t="shared" si="83"/>
        <v>11/12ALHO</v>
      </c>
      <c r="J1747" s="211" t="b">
        <f t="shared" si="84"/>
        <v>0</v>
      </c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</row>
    <row r="1748" spans="1:64" ht="14.65" hidden="1" customHeight="1">
      <c r="A1748" s="215" t="s">
        <v>187</v>
      </c>
      <c r="B1748" s="213" t="s">
        <v>85</v>
      </c>
      <c r="C1748" s="209" t="s">
        <v>126</v>
      </c>
      <c r="D1748" s="202">
        <v>89</v>
      </c>
      <c r="F1748" s="202">
        <v>191</v>
      </c>
      <c r="G1748" s="202">
        <f t="shared" si="81"/>
        <v>2146.0674157303374</v>
      </c>
      <c r="H1748" s="210" t="str">
        <f t="shared" si="82"/>
        <v>11/12AMENDOIM (1ª SAFRA)APUCARANA (c)</v>
      </c>
      <c r="I1748" s="210" t="str">
        <f t="shared" si="83"/>
        <v>11/12AMENDOIM (1ª SAFRA)</v>
      </c>
      <c r="J1748" s="211" t="b">
        <f t="shared" si="84"/>
        <v>0</v>
      </c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</row>
    <row r="1749" spans="1:64" ht="14.65" hidden="1" customHeight="1">
      <c r="A1749" s="215" t="s">
        <v>187</v>
      </c>
      <c r="B1749" s="213" t="s">
        <v>85</v>
      </c>
      <c r="C1749" s="209" t="s">
        <v>128</v>
      </c>
      <c r="D1749" s="202">
        <v>97</v>
      </c>
      <c r="F1749" s="202">
        <v>194</v>
      </c>
      <c r="G1749" s="202">
        <f t="shared" si="81"/>
        <v>2000</v>
      </c>
      <c r="H1749" s="210" t="str">
        <f t="shared" si="82"/>
        <v>11/12AMENDOIM (1ª SAFRA)CAMPO MOURÃO (a)</v>
      </c>
      <c r="I1749" s="210" t="str">
        <f t="shared" si="83"/>
        <v>11/12AMENDOIM (1ª SAFRA)</v>
      </c>
      <c r="J1749" s="211" t="b">
        <f t="shared" si="84"/>
        <v>0</v>
      </c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</row>
    <row r="1750" spans="1:64" ht="14.65" hidden="1" customHeight="1">
      <c r="A1750" s="215" t="s">
        <v>187</v>
      </c>
      <c r="B1750" s="213" t="s">
        <v>85</v>
      </c>
      <c r="C1750" s="209" t="s">
        <v>130</v>
      </c>
      <c r="D1750" s="202">
        <v>252</v>
      </c>
      <c r="F1750" s="202">
        <v>493</v>
      </c>
      <c r="G1750" s="202">
        <f t="shared" si="81"/>
        <v>1956.3492063492063</v>
      </c>
      <c r="H1750" s="210" t="str">
        <f t="shared" si="82"/>
        <v>11/12AMENDOIM (1ª SAFRA)CASCAVEL (d)</v>
      </c>
      <c r="I1750" s="210" t="str">
        <f t="shared" si="83"/>
        <v>11/12AMENDOIM (1ª SAFRA)</v>
      </c>
      <c r="J1750" s="211" t="b">
        <f t="shared" si="84"/>
        <v>0</v>
      </c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</row>
    <row r="1751" spans="1:64" ht="14.65" hidden="1" customHeight="1">
      <c r="A1751" s="215" t="s">
        <v>187</v>
      </c>
      <c r="B1751" s="213" t="s">
        <v>85</v>
      </c>
      <c r="C1751" s="209" t="s">
        <v>132</v>
      </c>
      <c r="D1751" s="202">
        <v>40</v>
      </c>
      <c r="F1751" s="202">
        <v>80</v>
      </c>
      <c r="G1751" s="202">
        <f t="shared" si="81"/>
        <v>2000</v>
      </c>
      <c r="H1751" s="210" t="str">
        <f t="shared" si="82"/>
        <v>11/12AMENDOIM (1ª SAFRA)CORNÉLIO PROCÓPIO (c)</v>
      </c>
      <c r="I1751" s="210" t="str">
        <f t="shared" si="83"/>
        <v>11/12AMENDOIM (1ª SAFRA)</v>
      </c>
      <c r="J1751" s="211" t="b">
        <f t="shared" si="84"/>
        <v>0</v>
      </c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</row>
    <row r="1752" spans="1:64" ht="14.65" hidden="1" customHeight="1">
      <c r="A1752" s="215" t="s">
        <v>187</v>
      </c>
      <c r="B1752" s="213" t="s">
        <v>85</v>
      </c>
      <c r="C1752" s="209" t="s">
        <v>136</v>
      </c>
      <c r="D1752" s="202">
        <v>43</v>
      </c>
      <c r="F1752" s="202">
        <v>86</v>
      </c>
      <c r="G1752" s="202">
        <f t="shared" si="81"/>
        <v>2000</v>
      </c>
      <c r="H1752" s="210" t="str">
        <f t="shared" si="82"/>
        <v>11/12AMENDOIM (1ª SAFRA)FRANCISCO BELTRÃO (e)</v>
      </c>
      <c r="I1752" s="210" t="str">
        <f t="shared" si="83"/>
        <v>11/12AMENDOIM (1ª SAFRA)</v>
      </c>
      <c r="J1752" s="211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</row>
    <row r="1753" spans="1:64" ht="14.65" hidden="1" customHeight="1">
      <c r="A1753" s="215" t="s">
        <v>187</v>
      </c>
      <c r="B1753" s="213" t="s">
        <v>85</v>
      </c>
      <c r="C1753" s="209" t="s">
        <v>136</v>
      </c>
      <c r="D1753" s="202">
        <v>175</v>
      </c>
      <c r="F1753" s="202">
        <v>350</v>
      </c>
      <c r="G1753" s="202">
        <f t="shared" si="81"/>
        <v>2000</v>
      </c>
      <c r="H1753" s="210" t="str">
        <f t="shared" si="82"/>
        <v>11/12AMENDOIM (1ª SAFRA)FRANCISCO BELTRÃO (e)</v>
      </c>
      <c r="I1753" s="210" t="str">
        <f t="shared" si="83"/>
        <v>11/12AMENDOIM (1ª SAFRA)</v>
      </c>
      <c r="J1753" s="211" t="b">
        <f t="shared" ref="J1753:J1763" si="85">FALSE</f>
        <v>0</v>
      </c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</row>
    <row r="1754" spans="1:64" ht="14.65" hidden="1" customHeight="1">
      <c r="A1754" s="215" t="s">
        <v>187</v>
      </c>
      <c r="B1754" s="213" t="s">
        <v>85</v>
      </c>
      <c r="C1754" s="209" t="s">
        <v>138</v>
      </c>
      <c r="D1754" s="202">
        <v>35</v>
      </c>
      <c r="F1754" s="202">
        <v>39</v>
      </c>
      <c r="G1754" s="202">
        <f t="shared" si="81"/>
        <v>1114.2857142857142</v>
      </c>
      <c r="H1754" s="210" t="str">
        <f t="shared" si="82"/>
        <v>11/12AMENDOIM (1ª SAFRA)GUARAPUAVA (f)</v>
      </c>
      <c r="I1754" s="210" t="str">
        <f t="shared" si="83"/>
        <v>11/12AMENDOIM (1ª SAFRA)</v>
      </c>
      <c r="J1754" s="211" t="b">
        <f t="shared" si="85"/>
        <v>0</v>
      </c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</row>
    <row r="1755" spans="1:64" ht="14.65" hidden="1" customHeight="1">
      <c r="A1755" s="215" t="s">
        <v>187</v>
      </c>
      <c r="B1755" s="213" t="s">
        <v>85</v>
      </c>
      <c r="C1755" s="209" t="s">
        <v>142</v>
      </c>
      <c r="D1755" s="202">
        <v>35</v>
      </c>
      <c r="F1755" s="202">
        <v>66</v>
      </c>
      <c r="G1755" s="202">
        <f t="shared" si="81"/>
        <v>1885.7142857142858</v>
      </c>
      <c r="H1755" s="210" t="str">
        <f t="shared" si="82"/>
        <v>11/12AMENDOIM (1ª SAFRA)IVAIPORÃ (c)</v>
      </c>
      <c r="I1755" s="210" t="str">
        <f t="shared" si="83"/>
        <v>11/12AMENDOIM (1ª SAFRA)</v>
      </c>
      <c r="J1755" s="211" t="b">
        <f t="shared" si="85"/>
        <v>0</v>
      </c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</row>
    <row r="1756" spans="1:64" ht="14.65" hidden="1" customHeight="1">
      <c r="A1756" s="215" t="s">
        <v>187</v>
      </c>
      <c r="B1756" s="213" t="s">
        <v>85</v>
      </c>
      <c r="C1756" s="209" t="s">
        <v>144</v>
      </c>
      <c r="D1756" s="202">
        <v>78</v>
      </c>
      <c r="F1756" s="202">
        <v>142</v>
      </c>
      <c r="G1756" s="202">
        <f t="shared" si="81"/>
        <v>1820.5128205128206</v>
      </c>
      <c r="H1756" s="210" t="str">
        <f t="shared" si="82"/>
        <v>11/12AMENDOIM (1ª SAFRA)JACAREZINHO (c)</v>
      </c>
      <c r="I1756" s="210" t="str">
        <f t="shared" si="83"/>
        <v>11/12AMENDOIM (1ª SAFRA)</v>
      </c>
      <c r="J1756" s="211" t="b">
        <f t="shared" si="85"/>
        <v>0</v>
      </c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</row>
    <row r="1757" spans="1:64" ht="14.65" hidden="1" customHeight="1">
      <c r="A1757" s="215" t="s">
        <v>187</v>
      </c>
      <c r="B1757" s="213" t="s">
        <v>85</v>
      </c>
      <c r="C1757" s="209" t="s">
        <v>146</v>
      </c>
      <c r="D1757" s="202">
        <v>40</v>
      </c>
      <c r="F1757" s="202">
        <v>49</v>
      </c>
      <c r="G1757" s="202">
        <f t="shared" si="81"/>
        <v>1225</v>
      </c>
      <c r="H1757" s="210" t="str">
        <f t="shared" si="82"/>
        <v>11/12AMENDOIM (1ª SAFRA)LARANJEIRAS DO SUL (f)</v>
      </c>
      <c r="I1757" s="210" t="str">
        <f t="shared" si="83"/>
        <v>11/12AMENDOIM (1ª SAFRA)</v>
      </c>
      <c r="J1757" s="211" t="b">
        <f t="shared" si="85"/>
        <v>0</v>
      </c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</row>
    <row r="1758" spans="1:64" ht="14.65" hidden="1" customHeight="1">
      <c r="A1758" s="215" t="s">
        <v>187</v>
      </c>
      <c r="B1758" s="213" t="s">
        <v>85</v>
      </c>
      <c r="C1758" s="209" t="s">
        <v>148</v>
      </c>
      <c r="D1758" s="202">
        <v>187</v>
      </c>
      <c r="F1758" s="202">
        <v>335</v>
      </c>
      <c r="G1758" s="202">
        <f t="shared" si="81"/>
        <v>1791.4438502673797</v>
      </c>
      <c r="H1758" s="210" t="str">
        <f t="shared" si="82"/>
        <v>11/12AMENDOIM (1ª SAFRA)LONDRINA (c)</v>
      </c>
      <c r="I1758" s="210" t="str">
        <f t="shared" si="83"/>
        <v>11/12AMENDOIM (1ª SAFRA)</v>
      </c>
      <c r="J1758" s="211" t="b">
        <f t="shared" si="85"/>
        <v>0</v>
      </c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</row>
    <row r="1759" spans="1:64" ht="14.65" hidden="1" customHeight="1">
      <c r="A1759" s="215" t="s">
        <v>187</v>
      </c>
      <c r="B1759" s="213" t="s">
        <v>85</v>
      </c>
      <c r="C1759" s="209" t="s">
        <v>150</v>
      </c>
      <c r="D1759" s="202">
        <v>60</v>
      </c>
      <c r="F1759" s="202">
        <v>119</v>
      </c>
      <c r="G1759" s="202">
        <f t="shared" si="81"/>
        <v>1983.3333333333335</v>
      </c>
      <c r="H1759" s="210" t="str">
        <f t="shared" si="82"/>
        <v>11/12AMENDOIM (1ª SAFRA)MARINGÁ (c)</v>
      </c>
      <c r="I1759" s="210" t="str">
        <f t="shared" si="83"/>
        <v>11/12AMENDOIM (1ª SAFRA)</v>
      </c>
      <c r="J1759" s="211" t="b">
        <f t="shared" si="85"/>
        <v>0</v>
      </c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</row>
    <row r="1760" spans="1:64" ht="14.65" hidden="1" customHeight="1">
      <c r="A1760" s="215" t="s">
        <v>187</v>
      </c>
      <c r="B1760" s="213" t="s">
        <v>85</v>
      </c>
      <c r="C1760" s="209" t="s">
        <v>154</v>
      </c>
      <c r="D1760" s="202">
        <v>486</v>
      </c>
      <c r="F1760" s="202">
        <v>1783</v>
      </c>
      <c r="G1760" s="202">
        <f t="shared" si="81"/>
        <v>3668.7242798353909</v>
      </c>
      <c r="H1760" s="210" t="str">
        <f t="shared" si="82"/>
        <v>11/12AMENDOIM (1ª SAFRA)PARANAVAÍ (b)</v>
      </c>
      <c r="I1760" s="210" t="str">
        <f t="shared" si="83"/>
        <v>11/12AMENDOIM (1ª SAFRA)</v>
      </c>
      <c r="J1760" s="211" t="b">
        <f t="shared" si="85"/>
        <v>0</v>
      </c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</row>
    <row r="1761" spans="1:64" ht="14.65" hidden="1" customHeight="1">
      <c r="A1761" s="215" t="s">
        <v>187</v>
      </c>
      <c r="B1761" s="213" t="s">
        <v>85</v>
      </c>
      <c r="C1761" s="209" t="s">
        <v>155</v>
      </c>
      <c r="D1761" s="202">
        <v>47</v>
      </c>
      <c r="F1761" s="202">
        <v>49</v>
      </c>
      <c r="G1761" s="202">
        <f t="shared" si="81"/>
        <v>1042.5531914893618</v>
      </c>
      <c r="H1761" s="210" t="str">
        <f t="shared" si="82"/>
        <v>11/12AMENDOIM (1ª SAFRA)PATO BRANCO (e)</v>
      </c>
      <c r="I1761" s="210" t="str">
        <f t="shared" si="83"/>
        <v>11/12AMENDOIM (1ª SAFRA)</v>
      </c>
      <c r="J1761" s="211" t="b">
        <f t="shared" si="85"/>
        <v>0</v>
      </c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</row>
    <row r="1762" spans="1:64" ht="14.65" hidden="1" customHeight="1">
      <c r="A1762" s="215" t="s">
        <v>187</v>
      </c>
      <c r="B1762" s="213" t="s">
        <v>85</v>
      </c>
      <c r="C1762" s="209" t="s">
        <v>157</v>
      </c>
      <c r="D1762" s="202">
        <v>6</v>
      </c>
      <c r="F1762" s="202">
        <v>6</v>
      </c>
      <c r="G1762" s="202">
        <f t="shared" si="81"/>
        <v>1000</v>
      </c>
      <c r="H1762" s="210" t="str">
        <f t="shared" si="82"/>
        <v>11/12AMENDOIM (1ª SAFRA)PONTA GROSSA (f)</v>
      </c>
      <c r="I1762" s="210" t="str">
        <f t="shared" si="83"/>
        <v>11/12AMENDOIM (1ª SAFRA)</v>
      </c>
      <c r="J1762" s="211" t="b">
        <f t="shared" si="85"/>
        <v>0</v>
      </c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</row>
    <row r="1763" spans="1:64" ht="14.65" hidden="1" customHeight="1">
      <c r="A1763" s="215" t="s">
        <v>187</v>
      </c>
      <c r="B1763" s="213" t="s">
        <v>85</v>
      </c>
      <c r="C1763" s="209" t="s">
        <v>158</v>
      </c>
      <c r="D1763" s="202">
        <v>813</v>
      </c>
      <c r="F1763" s="202">
        <v>1991</v>
      </c>
      <c r="G1763" s="202">
        <f t="shared" si="81"/>
        <v>2448.9544895448953</v>
      </c>
      <c r="H1763" s="210" t="str">
        <f t="shared" si="82"/>
        <v>11/12AMENDOIM (1ª SAFRA)TOLEDO (d)</v>
      </c>
      <c r="I1763" s="210" t="str">
        <f t="shared" si="83"/>
        <v>11/12AMENDOIM (1ª SAFRA)</v>
      </c>
      <c r="J1763" s="211" t="b">
        <f t="shared" si="85"/>
        <v>0</v>
      </c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</row>
    <row r="1764" spans="1:64" ht="14.65" hidden="1" customHeight="1">
      <c r="A1764" s="215" t="s">
        <v>187</v>
      </c>
      <c r="B1764" s="213" t="s">
        <v>85</v>
      </c>
      <c r="C1764" s="209" t="s">
        <v>159</v>
      </c>
      <c r="D1764" s="202">
        <v>33</v>
      </c>
      <c r="E1764" s="202">
        <v>0</v>
      </c>
      <c r="F1764" s="202">
        <v>49</v>
      </c>
      <c r="G1764" s="202">
        <f t="shared" si="81"/>
        <v>1484.8484848484848</v>
      </c>
      <c r="H1764" s="210" t="str">
        <f t="shared" si="82"/>
        <v>11/12AMENDOIM (1ª SAFRA)UMUARAMA (b)</v>
      </c>
      <c r="I1764" s="210" t="str">
        <f t="shared" si="83"/>
        <v>11/12AMENDOIM (1ª SAFRA)</v>
      </c>
      <c r="J1764" s="211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</row>
    <row r="1765" spans="1:64" ht="14.65" hidden="1" customHeight="1">
      <c r="A1765" s="215" t="s">
        <v>187</v>
      </c>
      <c r="B1765" s="213" t="s">
        <v>85</v>
      </c>
      <c r="C1765" s="209" t="s">
        <v>159</v>
      </c>
      <c r="D1765" s="202">
        <v>45</v>
      </c>
      <c r="E1765" s="202">
        <v>5</v>
      </c>
      <c r="F1765" s="202">
        <v>57</v>
      </c>
      <c r="G1765" s="202">
        <f t="shared" si="81"/>
        <v>1425</v>
      </c>
      <c r="H1765" s="210" t="str">
        <f t="shared" si="82"/>
        <v>11/12AMENDOIM (1ª SAFRA)UMUARAMA (b)</v>
      </c>
      <c r="I1765" s="210" t="str">
        <f t="shared" si="83"/>
        <v>11/12AMENDOIM (1ª SAFRA)</v>
      </c>
      <c r="J1765" s="211" t="b">
        <f t="shared" ref="J1765:J1776" si="86">FALSE</f>
        <v>0</v>
      </c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</row>
    <row r="1766" spans="1:64" ht="14.65" hidden="1" customHeight="1">
      <c r="A1766" s="215" t="s">
        <v>187</v>
      </c>
      <c r="B1766" s="213" t="s">
        <v>85</v>
      </c>
      <c r="C1766" s="209" t="s">
        <v>160</v>
      </c>
      <c r="D1766" s="202">
        <v>50</v>
      </c>
      <c r="F1766" s="202">
        <v>50</v>
      </c>
      <c r="G1766" s="202">
        <f t="shared" si="81"/>
        <v>1000</v>
      </c>
      <c r="H1766" s="210" t="str">
        <f t="shared" si="82"/>
        <v>11/12AMENDOIM (1ª SAFRA)UNIÃO DA VITÓRIA (f)</v>
      </c>
      <c r="I1766" s="210" t="str">
        <f t="shared" si="83"/>
        <v>11/12AMENDOIM (1ª SAFRA)</v>
      </c>
      <c r="J1766" s="211" t="b">
        <f t="shared" si="86"/>
        <v>0</v>
      </c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</row>
    <row r="1767" spans="1:64" ht="14.65" hidden="1" customHeight="1">
      <c r="A1767" s="215" t="s">
        <v>187</v>
      </c>
      <c r="B1767" s="209" t="s">
        <v>86</v>
      </c>
      <c r="C1767" s="209" t="s">
        <v>126</v>
      </c>
      <c r="D1767" s="202">
        <v>20</v>
      </c>
      <c r="F1767" s="202">
        <v>84</v>
      </c>
      <c r="G1767" s="202">
        <f t="shared" si="81"/>
        <v>4200</v>
      </c>
      <c r="H1767" s="210" t="str">
        <f t="shared" si="82"/>
        <v>11/12ARROZ IRRIGADOAPUCARANA (c)</v>
      </c>
      <c r="I1767" s="210" t="str">
        <f t="shared" si="83"/>
        <v>11/12ARROZ IRRIGADO</v>
      </c>
      <c r="J1767" s="211" t="b">
        <f t="shared" si="86"/>
        <v>0</v>
      </c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</row>
    <row r="1768" spans="1:64" ht="14.65" hidden="1" customHeight="1">
      <c r="A1768" s="215" t="s">
        <v>187</v>
      </c>
      <c r="B1768" s="209" t="s">
        <v>86</v>
      </c>
      <c r="C1768" s="209" t="s">
        <v>128</v>
      </c>
      <c r="D1768" s="202">
        <v>108</v>
      </c>
      <c r="F1768" s="202">
        <v>524</v>
      </c>
      <c r="G1768" s="202">
        <f t="shared" si="81"/>
        <v>4851.8518518518522</v>
      </c>
      <c r="H1768" s="210" t="str">
        <f t="shared" si="82"/>
        <v>11/12ARROZ IRRIGADOCAMPO MOURÃO (a)</v>
      </c>
      <c r="I1768" s="210" t="str">
        <f t="shared" si="83"/>
        <v>11/12ARROZ IRRIGADO</v>
      </c>
      <c r="J1768" s="211" t="b">
        <f t="shared" si="86"/>
        <v>0</v>
      </c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</row>
    <row r="1769" spans="1:64" ht="14.65" hidden="1" customHeight="1">
      <c r="A1769" s="215" t="s">
        <v>187</v>
      </c>
      <c r="B1769" s="209" t="s">
        <v>86</v>
      </c>
      <c r="C1769" s="209" t="s">
        <v>130</v>
      </c>
      <c r="D1769" s="202">
        <v>174</v>
      </c>
      <c r="F1769" s="202">
        <v>1133</v>
      </c>
      <c r="G1769" s="202">
        <f t="shared" si="81"/>
        <v>6511.4942528735628</v>
      </c>
      <c r="H1769" s="210" t="str">
        <f t="shared" si="82"/>
        <v>11/12ARROZ IRRIGADOCASCAVEL (d)</v>
      </c>
      <c r="I1769" s="210" t="str">
        <f t="shared" si="83"/>
        <v>11/12ARROZ IRRIGADO</v>
      </c>
      <c r="J1769" s="211" t="b">
        <f t="shared" si="86"/>
        <v>0</v>
      </c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</row>
    <row r="1770" spans="1:64" ht="14.65" hidden="1" customHeight="1">
      <c r="A1770" s="215" t="s">
        <v>187</v>
      </c>
      <c r="B1770" s="209" t="s">
        <v>86</v>
      </c>
      <c r="C1770" s="209" t="s">
        <v>132</v>
      </c>
      <c r="D1770" s="202">
        <v>250</v>
      </c>
      <c r="F1770" s="202">
        <v>1184</v>
      </c>
      <c r="G1770" s="202">
        <f t="shared" si="81"/>
        <v>4736</v>
      </c>
      <c r="H1770" s="210" t="str">
        <f t="shared" si="82"/>
        <v>11/12ARROZ IRRIGADOCORNÉLIO PROCÓPIO (c)</v>
      </c>
      <c r="I1770" s="210" t="str">
        <f t="shared" si="83"/>
        <v>11/12ARROZ IRRIGADO</v>
      </c>
      <c r="J1770" s="211" t="b">
        <f t="shared" si="86"/>
        <v>0</v>
      </c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</row>
    <row r="1771" spans="1:64" ht="14.65" hidden="1" customHeight="1">
      <c r="A1771" s="215" t="s">
        <v>187</v>
      </c>
      <c r="B1771" s="209" t="s">
        <v>86</v>
      </c>
      <c r="C1771" s="209" t="s">
        <v>144</v>
      </c>
      <c r="D1771" s="202">
        <v>640</v>
      </c>
      <c r="F1771" s="202">
        <v>3835</v>
      </c>
      <c r="G1771" s="202">
        <f t="shared" si="81"/>
        <v>5992.1875</v>
      </c>
      <c r="H1771" s="210" t="str">
        <f t="shared" si="82"/>
        <v>11/12ARROZ IRRIGADOJACAREZINHO (c)</v>
      </c>
      <c r="I1771" s="210" t="str">
        <f t="shared" si="83"/>
        <v>11/12ARROZ IRRIGADO</v>
      </c>
      <c r="J1771" s="211" t="b">
        <f t="shared" si="86"/>
        <v>0</v>
      </c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</row>
    <row r="1772" spans="1:64" ht="14.65" hidden="1" customHeight="1">
      <c r="A1772" s="215" t="s">
        <v>187</v>
      </c>
      <c r="B1772" s="209" t="s">
        <v>86</v>
      </c>
      <c r="C1772" s="209" t="s">
        <v>148</v>
      </c>
      <c r="D1772" s="202">
        <v>190</v>
      </c>
      <c r="F1772" s="202">
        <v>940</v>
      </c>
      <c r="G1772" s="202">
        <f t="shared" si="81"/>
        <v>4947.3684210526317</v>
      </c>
      <c r="H1772" s="210" t="str">
        <f t="shared" si="82"/>
        <v>11/12ARROZ IRRIGADOLONDRINA (c)</v>
      </c>
      <c r="I1772" s="210" t="str">
        <f t="shared" si="83"/>
        <v>11/12ARROZ IRRIGADO</v>
      </c>
      <c r="J1772" s="211" t="b">
        <f t="shared" si="86"/>
        <v>0</v>
      </c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</row>
    <row r="1773" spans="1:64" ht="14.65" hidden="1" customHeight="1">
      <c r="A1773" s="215" t="s">
        <v>187</v>
      </c>
      <c r="B1773" s="209" t="s">
        <v>86</v>
      </c>
      <c r="C1773" s="209" t="s">
        <v>150</v>
      </c>
      <c r="D1773" s="202">
        <v>23</v>
      </c>
      <c r="F1773" s="202">
        <v>86</v>
      </c>
      <c r="G1773" s="202">
        <f t="shared" si="81"/>
        <v>3739.130434782609</v>
      </c>
      <c r="H1773" s="210" t="str">
        <f t="shared" si="82"/>
        <v>11/12ARROZ IRRIGADOMARINGÁ (c)</v>
      </c>
      <c r="I1773" s="210" t="str">
        <f t="shared" si="83"/>
        <v>11/12ARROZ IRRIGADO</v>
      </c>
      <c r="J1773" s="211" t="b">
        <f t="shared" si="86"/>
        <v>0</v>
      </c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</row>
    <row r="1774" spans="1:64" ht="14.65" hidden="1" customHeight="1">
      <c r="A1774" s="215" t="s">
        <v>187</v>
      </c>
      <c r="B1774" s="209" t="s">
        <v>86</v>
      </c>
      <c r="C1774" s="209" t="s">
        <v>152</v>
      </c>
      <c r="D1774" s="202">
        <v>1570</v>
      </c>
      <c r="F1774" s="202">
        <v>10205</v>
      </c>
      <c r="G1774" s="202">
        <f t="shared" si="81"/>
        <v>6500</v>
      </c>
      <c r="H1774" s="210" t="str">
        <f t="shared" si="82"/>
        <v>11/12ARROZ IRRIGADOPARANAGUÁ (f)</v>
      </c>
      <c r="I1774" s="210" t="str">
        <f t="shared" si="83"/>
        <v>11/12ARROZ IRRIGADO</v>
      </c>
      <c r="J1774" s="211" t="b">
        <f t="shared" si="86"/>
        <v>0</v>
      </c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</row>
    <row r="1775" spans="1:64" ht="14.65" hidden="1" customHeight="1">
      <c r="A1775" s="215" t="s">
        <v>187</v>
      </c>
      <c r="B1775" s="209" t="s">
        <v>86</v>
      </c>
      <c r="C1775" s="209" t="s">
        <v>154</v>
      </c>
      <c r="D1775" s="202">
        <v>14630</v>
      </c>
      <c r="F1775" s="202">
        <v>115567</v>
      </c>
      <c r="G1775" s="202">
        <f t="shared" si="81"/>
        <v>7899.3164730006838</v>
      </c>
      <c r="H1775" s="210" t="str">
        <f t="shared" si="82"/>
        <v>11/12ARROZ IRRIGADOPARANAVAÍ (b)</v>
      </c>
      <c r="I1775" s="210" t="str">
        <f t="shared" si="83"/>
        <v>11/12ARROZ IRRIGADO</v>
      </c>
      <c r="J1775" s="211" t="b">
        <f t="shared" si="86"/>
        <v>0</v>
      </c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</row>
    <row r="1776" spans="1:64" ht="14.65" hidden="1" customHeight="1">
      <c r="A1776" s="215" t="s">
        <v>187</v>
      </c>
      <c r="B1776" s="209" t="s">
        <v>86</v>
      </c>
      <c r="C1776" s="209" t="s">
        <v>158</v>
      </c>
      <c r="D1776" s="202">
        <v>271</v>
      </c>
      <c r="F1776" s="202">
        <v>1355</v>
      </c>
      <c r="G1776" s="202">
        <f t="shared" si="81"/>
        <v>5000</v>
      </c>
      <c r="H1776" s="210" t="str">
        <f t="shared" si="82"/>
        <v>11/12ARROZ IRRIGADOTOLEDO (d)</v>
      </c>
      <c r="I1776" s="210" t="str">
        <f t="shared" si="83"/>
        <v>11/12ARROZ IRRIGADO</v>
      </c>
      <c r="J1776" s="211" t="b">
        <f t="shared" si="86"/>
        <v>0</v>
      </c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</row>
    <row r="1777" spans="1:64" ht="14.65" hidden="1" customHeight="1">
      <c r="A1777" s="215" t="s">
        <v>187</v>
      </c>
      <c r="B1777" s="209" t="s">
        <v>86</v>
      </c>
      <c r="C1777" s="209" t="s">
        <v>159</v>
      </c>
      <c r="D1777" s="202">
        <v>70</v>
      </c>
      <c r="F1777" s="202">
        <v>280</v>
      </c>
      <c r="G1777" s="202">
        <f t="shared" si="81"/>
        <v>4000</v>
      </c>
      <c r="H1777" s="210" t="str">
        <f t="shared" si="82"/>
        <v>11/12ARROZ IRRIGADOUMUARAMA (b)</v>
      </c>
      <c r="I1777" s="210" t="str">
        <f t="shared" si="83"/>
        <v>11/12ARROZ IRRIGADO</v>
      </c>
      <c r="J1777" s="216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</row>
    <row r="1778" spans="1:64" ht="14.65" hidden="1" customHeight="1">
      <c r="A1778" s="215" t="s">
        <v>187</v>
      </c>
      <c r="B1778" s="209" t="s">
        <v>86</v>
      </c>
      <c r="C1778" s="209" t="s">
        <v>159</v>
      </c>
      <c r="D1778" s="202">
        <v>2241</v>
      </c>
      <c r="F1778" s="202">
        <v>16555</v>
      </c>
      <c r="G1778" s="202">
        <f t="shared" si="81"/>
        <v>7387.3270861222663</v>
      </c>
      <c r="H1778" s="210" t="str">
        <f t="shared" si="82"/>
        <v>11/12ARROZ IRRIGADOUMUARAMA (b)</v>
      </c>
      <c r="I1778" s="210" t="str">
        <f t="shared" si="83"/>
        <v>11/12ARROZ IRRIGADO</v>
      </c>
      <c r="J1778" s="211" t="b">
        <f t="shared" ref="J1778:J1783" si="87">FALSE</f>
        <v>0</v>
      </c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</row>
    <row r="1779" spans="1:64" ht="14.65" hidden="1" customHeight="1">
      <c r="A1779" s="215" t="s">
        <v>187</v>
      </c>
      <c r="B1779" s="209" t="s">
        <v>87</v>
      </c>
      <c r="C1779" s="209" t="s">
        <v>126</v>
      </c>
      <c r="D1779" s="202">
        <v>585</v>
      </c>
      <c r="E1779" s="202">
        <v>238</v>
      </c>
      <c r="F1779" s="202">
        <v>301</v>
      </c>
      <c r="G1779" s="202">
        <f t="shared" si="81"/>
        <v>867.43515850144092</v>
      </c>
      <c r="H1779" s="210" t="str">
        <f t="shared" si="82"/>
        <v>11/12ARROZ SEQUEIROAPUCARANA (c)</v>
      </c>
      <c r="I1779" s="210" t="str">
        <f t="shared" si="83"/>
        <v>11/12ARROZ SEQUEIRO</v>
      </c>
      <c r="J1779" s="211" t="b">
        <f t="shared" si="87"/>
        <v>0</v>
      </c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</row>
    <row r="1780" spans="1:64" ht="14.65" hidden="1" customHeight="1">
      <c r="A1780" s="215" t="s">
        <v>187</v>
      </c>
      <c r="B1780" s="209" t="s">
        <v>87</v>
      </c>
      <c r="C1780" s="209" t="s">
        <v>128</v>
      </c>
      <c r="D1780" s="202">
        <v>198</v>
      </c>
      <c r="F1780" s="202">
        <v>329</v>
      </c>
      <c r="G1780" s="202">
        <f t="shared" si="81"/>
        <v>1661.6161616161614</v>
      </c>
      <c r="H1780" s="210" t="str">
        <f t="shared" si="82"/>
        <v>11/12ARROZ SEQUEIROCAMPO MOURÃO (a)</v>
      </c>
      <c r="I1780" s="210" t="str">
        <f t="shared" si="83"/>
        <v>11/12ARROZ SEQUEIRO</v>
      </c>
      <c r="J1780" s="211" t="b">
        <f t="shared" si="87"/>
        <v>0</v>
      </c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</row>
    <row r="1781" spans="1:64" ht="14.65" hidden="1" customHeight="1">
      <c r="A1781" s="215" t="s">
        <v>187</v>
      </c>
      <c r="B1781" s="209" t="s">
        <v>87</v>
      </c>
      <c r="C1781" s="209" t="s">
        <v>130</v>
      </c>
      <c r="D1781" s="202">
        <v>277</v>
      </c>
      <c r="E1781" s="202">
        <v>20</v>
      </c>
      <c r="F1781" s="202">
        <v>476</v>
      </c>
      <c r="G1781" s="202">
        <f t="shared" si="81"/>
        <v>1852.1400778210118</v>
      </c>
      <c r="H1781" s="210" t="str">
        <f t="shared" si="82"/>
        <v>11/12ARROZ SEQUEIROCASCAVEL (d)</v>
      </c>
      <c r="I1781" s="210" t="str">
        <f t="shared" si="83"/>
        <v>11/12ARROZ SEQUEIRO</v>
      </c>
      <c r="J1781" s="211" t="b">
        <f t="shared" si="87"/>
        <v>0</v>
      </c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</row>
    <row r="1782" spans="1:64" ht="14.65" hidden="1" customHeight="1">
      <c r="A1782" s="215" t="s">
        <v>187</v>
      </c>
      <c r="B1782" s="209" t="s">
        <v>87</v>
      </c>
      <c r="C1782" s="209" t="s">
        <v>132</v>
      </c>
      <c r="D1782" s="202">
        <v>1000</v>
      </c>
      <c r="F1782" s="202">
        <v>1935</v>
      </c>
      <c r="G1782" s="202">
        <f t="shared" si="81"/>
        <v>1935</v>
      </c>
      <c r="H1782" s="210" t="str">
        <f t="shared" si="82"/>
        <v>11/12ARROZ SEQUEIROCORNÉLIO PROCÓPIO (c)</v>
      </c>
      <c r="I1782" s="210" t="str">
        <f t="shared" si="83"/>
        <v>11/12ARROZ SEQUEIRO</v>
      </c>
      <c r="J1782" s="211" t="b">
        <f t="shared" si="87"/>
        <v>0</v>
      </c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</row>
    <row r="1783" spans="1:64" ht="14.65" hidden="1" customHeight="1">
      <c r="A1783" s="215" t="s">
        <v>187</v>
      </c>
      <c r="B1783" s="209" t="s">
        <v>87</v>
      </c>
      <c r="C1783" s="209" t="s">
        <v>134</v>
      </c>
      <c r="D1783" s="202">
        <v>190</v>
      </c>
      <c r="F1783" s="202">
        <v>255</v>
      </c>
      <c r="G1783" s="202">
        <f t="shared" si="81"/>
        <v>1342.1052631578948</v>
      </c>
      <c r="H1783" s="210" t="str">
        <f t="shared" si="82"/>
        <v>11/12ARROZ SEQUEIROCURITIBA (f)</v>
      </c>
      <c r="I1783" s="210" t="str">
        <f t="shared" si="83"/>
        <v>11/12ARROZ SEQUEIRO</v>
      </c>
      <c r="J1783" s="211" t="b">
        <f t="shared" si="87"/>
        <v>0</v>
      </c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</row>
    <row r="1784" spans="1:64" ht="14.65" hidden="1" customHeight="1">
      <c r="A1784" s="215" t="s">
        <v>187</v>
      </c>
      <c r="B1784" s="209" t="s">
        <v>87</v>
      </c>
      <c r="C1784" s="209" t="s">
        <v>136</v>
      </c>
      <c r="D1784" s="202">
        <v>39</v>
      </c>
      <c r="F1784" s="202">
        <v>38</v>
      </c>
      <c r="G1784" s="202">
        <f t="shared" si="81"/>
        <v>974.35897435897436</v>
      </c>
      <c r="H1784" s="210" t="str">
        <f t="shared" si="82"/>
        <v>11/12ARROZ SEQUEIROFRANCISCO BELTRÃO (e)</v>
      </c>
      <c r="I1784" s="210" t="str">
        <f t="shared" si="83"/>
        <v>11/12ARROZ SEQUEIRO</v>
      </c>
      <c r="J1784" s="211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</row>
    <row r="1785" spans="1:64" ht="14.65" hidden="1" customHeight="1">
      <c r="A1785" s="215" t="s">
        <v>187</v>
      </c>
      <c r="B1785" s="209" t="s">
        <v>87</v>
      </c>
      <c r="C1785" s="209" t="s">
        <v>136</v>
      </c>
      <c r="D1785" s="202">
        <v>117</v>
      </c>
      <c r="F1785" s="202">
        <v>115</v>
      </c>
      <c r="G1785" s="202">
        <f t="shared" si="81"/>
        <v>982.90598290598291</v>
      </c>
      <c r="H1785" s="210" t="str">
        <f t="shared" si="82"/>
        <v>11/12ARROZ SEQUEIROFRANCISCO BELTRÃO (e)</v>
      </c>
      <c r="I1785" s="210" t="str">
        <f t="shared" si="83"/>
        <v>11/12ARROZ SEQUEIRO</v>
      </c>
      <c r="J1785" s="211" t="b">
        <f t="shared" ref="J1785:J1797" si="88">FALSE</f>
        <v>0</v>
      </c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</row>
    <row r="1786" spans="1:64" ht="14.65" hidden="1" customHeight="1">
      <c r="A1786" s="215" t="s">
        <v>187</v>
      </c>
      <c r="B1786" s="209" t="s">
        <v>87</v>
      </c>
      <c r="C1786" s="209" t="s">
        <v>138</v>
      </c>
      <c r="D1786" s="202">
        <v>1100</v>
      </c>
      <c r="F1786" s="202">
        <v>1900</v>
      </c>
      <c r="G1786" s="202">
        <f t="shared" si="81"/>
        <v>1727.2727272727273</v>
      </c>
      <c r="H1786" s="210" t="str">
        <f t="shared" si="82"/>
        <v>11/12ARROZ SEQUEIROGUARAPUAVA (f)</v>
      </c>
      <c r="I1786" s="210" t="str">
        <f t="shared" si="83"/>
        <v>11/12ARROZ SEQUEIRO</v>
      </c>
      <c r="J1786" s="211" t="b">
        <f t="shared" si="88"/>
        <v>0</v>
      </c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</row>
    <row r="1787" spans="1:64" ht="14.65" hidden="1" customHeight="1">
      <c r="A1787" s="215" t="s">
        <v>187</v>
      </c>
      <c r="B1787" s="209" t="s">
        <v>87</v>
      </c>
      <c r="C1787" s="209" t="s">
        <v>140</v>
      </c>
      <c r="D1787" s="202">
        <v>1650</v>
      </c>
      <c r="F1787" s="202">
        <v>3168</v>
      </c>
      <c r="G1787" s="202">
        <f t="shared" si="81"/>
        <v>1920</v>
      </c>
      <c r="H1787" s="210" t="str">
        <f t="shared" si="82"/>
        <v>11/12ARROZ SEQUEIROIRATI (f)</v>
      </c>
      <c r="I1787" s="210" t="str">
        <f t="shared" si="83"/>
        <v>11/12ARROZ SEQUEIRO</v>
      </c>
      <c r="J1787" s="211" t="b">
        <f t="shared" si="88"/>
        <v>0</v>
      </c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</row>
    <row r="1788" spans="1:64" ht="14.65" hidden="1" customHeight="1">
      <c r="A1788" s="215" t="s">
        <v>187</v>
      </c>
      <c r="B1788" s="209" t="s">
        <v>87</v>
      </c>
      <c r="C1788" s="209" t="s">
        <v>142</v>
      </c>
      <c r="D1788" s="202">
        <v>1260</v>
      </c>
      <c r="F1788" s="202">
        <v>2092</v>
      </c>
      <c r="G1788" s="202">
        <f t="shared" si="81"/>
        <v>1660.3174603174605</v>
      </c>
      <c r="H1788" s="210" t="str">
        <f t="shared" si="82"/>
        <v>11/12ARROZ SEQUEIROIVAIPORÃ (c)</v>
      </c>
      <c r="I1788" s="210" t="str">
        <f t="shared" si="83"/>
        <v>11/12ARROZ SEQUEIRO</v>
      </c>
      <c r="J1788" s="211" t="b">
        <f t="shared" si="88"/>
        <v>0</v>
      </c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</row>
    <row r="1789" spans="1:64" ht="14.65" hidden="1" customHeight="1">
      <c r="A1789" s="215" t="s">
        <v>187</v>
      </c>
      <c r="B1789" s="209" t="s">
        <v>87</v>
      </c>
      <c r="C1789" s="209" t="s">
        <v>144</v>
      </c>
      <c r="D1789" s="202">
        <v>2480</v>
      </c>
      <c r="F1789" s="202">
        <v>4461</v>
      </c>
      <c r="G1789" s="202">
        <f t="shared" si="81"/>
        <v>1798.7903225806451</v>
      </c>
      <c r="H1789" s="210" t="str">
        <f t="shared" si="82"/>
        <v>11/12ARROZ SEQUEIROJACAREZINHO (c)</v>
      </c>
      <c r="I1789" s="210" t="str">
        <f t="shared" si="83"/>
        <v>11/12ARROZ SEQUEIRO</v>
      </c>
      <c r="J1789" s="211" t="b">
        <f t="shared" si="88"/>
        <v>0</v>
      </c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</row>
    <row r="1790" spans="1:64" ht="14.65" hidden="1" customHeight="1">
      <c r="A1790" s="215" t="s">
        <v>187</v>
      </c>
      <c r="B1790" s="209" t="s">
        <v>87</v>
      </c>
      <c r="C1790" s="209" t="s">
        <v>146</v>
      </c>
      <c r="D1790" s="202">
        <v>495</v>
      </c>
      <c r="F1790" s="202">
        <v>644</v>
      </c>
      <c r="G1790" s="202">
        <f t="shared" si="81"/>
        <v>1301.0101010101009</v>
      </c>
      <c r="H1790" s="210" t="str">
        <f t="shared" si="82"/>
        <v>11/12ARROZ SEQUEIROLARANJEIRAS DO SUL (f)</v>
      </c>
      <c r="I1790" s="210" t="str">
        <f t="shared" si="83"/>
        <v>11/12ARROZ SEQUEIRO</v>
      </c>
      <c r="J1790" s="211" t="b">
        <f t="shared" si="88"/>
        <v>0</v>
      </c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</row>
    <row r="1791" spans="1:64" ht="14.65" hidden="1" customHeight="1">
      <c r="A1791" s="215" t="s">
        <v>187</v>
      </c>
      <c r="B1791" s="209" t="s">
        <v>87</v>
      </c>
      <c r="C1791" s="209" t="s">
        <v>148</v>
      </c>
      <c r="D1791" s="202">
        <v>1155</v>
      </c>
      <c r="F1791" s="202">
        <v>2071</v>
      </c>
      <c r="G1791" s="202">
        <f t="shared" si="81"/>
        <v>1793.073593073593</v>
      </c>
      <c r="H1791" s="210" t="str">
        <f t="shared" si="82"/>
        <v>11/12ARROZ SEQUEIROLONDRINA (c)</v>
      </c>
      <c r="I1791" s="210" t="str">
        <f t="shared" si="83"/>
        <v>11/12ARROZ SEQUEIRO</v>
      </c>
      <c r="J1791" s="211" t="b">
        <f t="shared" si="88"/>
        <v>0</v>
      </c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</row>
    <row r="1792" spans="1:64" ht="14.65" hidden="1" customHeight="1">
      <c r="A1792" s="215" t="s">
        <v>187</v>
      </c>
      <c r="B1792" s="209" t="s">
        <v>87</v>
      </c>
      <c r="C1792" s="209" t="s">
        <v>150</v>
      </c>
      <c r="D1792" s="202">
        <v>10</v>
      </c>
      <c r="F1792" s="202">
        <v>20</v>
      </c>
      <c r="G1792" s="202">
        <f t="shared" si="81"/>
        <v>2000</v>
      </c>
      <c r="H1792" s="210" t="str">
        <f t="shared" si="82"/>
        <v>11/12ARROZ SEQUEIROMARINGÁ (c)</v>
      </c>
      <c r="I1792" s="210" t="str">
        <f t="shared" si="83"/>
        <v>11/12ARROZ SEQUEIRO</v>
      </c>
      <c r="J1792" s="211" t="b">
        <f t="shared" si="88"/>
        <v>0</v>
      </c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</row>
    <row r="1793" spans="1:64" ht="14.65" hidden="1" customHeight="1">
      <c r="A1793" s="215" t="s">
        <v>187</v>
      </c>
      <c r="B1793" s="209" t="s">
        <v>87</v>
      </c>
      <c r="C1793" s="209" t="s">
        <v>152</v>
      </c>
      <c r="D1793" s="202">
        <v>44</v>
      </c>
      <c r="F1793" s="202">
        <v>88</v>
      </c>
      <c r="G1793" s="202">
        <f t="shared" si="81"/>
        <v>2000</v>
      </c>
      <c r="H1793" s="210" t="str">
        <f t="shared" si="82"/>
        <v>11/12ARROZ SEQUEIROPARANAGUÁ (f)</v>
      </c>
      <c r="I1793" s="210" t="str">
        <f t="shared" si="83"/>
        <v>11/12ARROZ SEQUEIRO</v>
      </c>
      <c r="J1793" s="211" t="b">
        <f t="shared" si="88"/>
        <v>0</v>
      </c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</row>
    <row r="1794" spans="1:64" ht="14.65" hidden="1" customHeight="1">
      <c r="A1794" s="215" t="s">
        <v>187</v>
      </c>
      <c r="B1794" s="209" t="s">
        <v>87</v>
      </c>
      <c r="C1794" s="209" t="s">
        <v>154</v>
      </c>
      <c r="D1794" s="202">
        <v>7</v>
      </c>
      <c r="F1794" s="202">
        <v>15</v>
      </c>
      <c r="G1794" s="202">
        <f t="shared" ref="G1794:G1857" si="89">F1794/(D1794-E1794)*1000</f>
        <v>2142.8571428571427</v>
      </c>
      <c r="H1794" s="210" t="str">
        <f t="shared" ref="H1794:H1857" si="90">A1794&amp;B1794&amp;C1794</f>
        <v>11/12ARROZ SEQUEIROPARANAVAÍ (b)</v>
      </c>
      <c r="I1794" s="210" t="str">
        <f t="shared" ref="I1794:I1857" si="91">A1794&amp;B1794</f>
        <v>11/12ARROZ SEQUEIRO</v>
      </c>
      <c r="J1794" s="211" t="b">
        <f t="shared" si="88"/>
        <v>0</v>
      </c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</row>
    <row r="1795" spans="1:64" ht="14.65" hidden="1" customHeight="1">
      <c r="A1795" s="215" t="s">
        <v>187</v>
      </c>
      <c r="B1795" s="209" t="s">
        <v>87</v>
      </c>
      <c r="C1795" s="209" t="s">
        <v>155</v>
      </c>
      <c r="D1795" s="202">
        <v>67</v>
      </c>
      <c r="F1795" s="202">
        <v>100</v>
      </c>
      <c r="G1795" s="202">
        <f t="shared" si="89"/>
        <v>1492.5373134328358</v>
      </c>
      <c r="H1795" s="210" t="str">
        <f t="shared" si="90"/>
        <v>11/12ARROZ SEQUEIROPATO BRANCO (e)</v>
      </c>
      <c r="I1795" s="210" t="str">
        <f t="shared" si="91"/>
        <v>11/12ARROZ SEQUEIRO</v>
      </c>
      <c r="J1795" s="211" t="b">
        <f t="shared" si="88"/>
        <v>0</v>
      </c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</row>
    <row r="1796" spans="1:64" ht="14.65" hidden="1" customHeight="1">
      <c r="A1796" s="215" t="s">
        <v>187</v>
      </c>
      <c r="B1796" s="209" t="s">
        <v>87</v>
      </c>
      <c r="C1796" s="209" t="s">
        <v>157</v>
      </c>
      <c r="D1796" s="202">
        <v>340</v>
      </c>
      <c r="F1796" s="202">
        <v>588</v>
      </c>
      <c r="G1796" s="202">
        <f t="shared" si="89"/>
        <v>1729.4117647058824</v>
      </c>
      <c r="H1796" s="210" t="str">
        <f t="shared" si="90"/>
        <v>11/12ARROZ SEQUEIROPONTA GROSSA (f)</v>
      </c>
      <c r="I1796" s="210" t="str">
        <f t="shared" si="91"/>
        <v>11/12ARROZ SEQUEIRO</v>
      </c>
      <c r="J1796" s="211" t="b">
        <f t="shared" si="88"/>
        <v>0</v>
      </c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</row>
    <row r="1797" spans="1:64" ht="14.65" hidden="1" customHeight="1">
      <c r="A1797" s="215" t="s">
        <v>187</v>
      </c>
      <c r="B1797" s="209" t="s">
        <v>87</v>
      </c>
      <c r="C1797" s="209" t="s">
        <v>158</v>
      </c>
      <c r="D1797" s="202">
        <v>340</v>
      </c>
      <c r="F1797" s="202">
        <v>680</v>
      </c>
      <c r="G1797" s="202">
        <f t="shared" si="89"/>
        <v>2000</v>
      </c>
      <c r="H1797" s="210" t="str">
        <f t="shared" si="90"/>
        <v>11/12ARROZ SEQUEIROTOLEDO (d)</v>
      </c>
      <c r="I1797" s="210" t="str">
        <f t="shared" si="91"/>
        <v>11/12ARROZ SEQUEIRO</v>
      </c>
      <c r="J1797" s="211" t="b">
        <f t="shared" si="88"/>
        <v>0</v>
      </c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</row>
    <row r="1798" spans="1:64" ht="14.65" hidden="1" customHeight="1">
      <c r="A1798" s="215" t="s">
        <v>187</v>
      </c>
      <c r="B1798" s="209" t="s">
        <v>87</v>
      </c>
      <c r="C1798" s="209" t="s">
        <v>159</v>
      </c>
      <c r="D1798" s="202">
        <v>17</v>
      </c>
      <c r="E1798" s="202">
        <v>5</v>
      </c>
      <c r="F1798" s="202">
        <v>9</v>
      </c>
      <c r="G1798" s="202">
        <f t="shared" si="89"/>
        <v>750</v>
      </c>
      <c r="H1798" s="210" t="str">
        <f t="shared" si="90"/>
        <v>11/12ARROZ SEQUEIROUMUARAMA (b)</v>
      </c>
      <c r="I1798" s="210" t="str">
        <f t="shared" si="91"/>
        <v>11/12ARROZ SEQUEIRO</v>
      </c>
      <c r="J1798" s="211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</row>
    <row r="1799" spans="1:64" ht="14.65" hidden="1" customHeight="1">
      <c r="A1799" s="215" t="s">
        <v>187</v>
      </c>
      <c r="B1799" s="209" t="s">
        <v>87</v>
      </c>
      <c r="C1799" s="209" t="s">
        <v>159</v>
      </c>
      <c r="D1799" s="202">
        <v>18</v>
      </c>
      <c r="E1799" s="202">
        <v>3</v>
      </c>
      <c r="F1799" s="202">
        <v>9</v>
      </c>
      <c r="G1799" s="202">
        <f t="shared" si="89"/>
        <v>600</v>
      </c>
      <c r="H1799" s="210" t="str">
        <f t="shared" si="90"/>
        <v>11/12ARROZ SEQUEIROUMUARAMA (b)</v>
      </c>
      <c r="I1799" s="210" t="str">
        <f t="shared" si="91"/>
        <v>11/12ARROZ SEQUEIRO</v>
      </c>
      <c r="J1799" s="211" t="b">
        <f>FALSE</f>
        <v>0</v>
      </c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</row>
    <row r="1800" spans="1:64" ht="14.65" hidden="1" customHeight="1">
      <c r="A1800" s="215" t="s">
        <v>187</v>
      </c>
      <c r="B1800" s="209" t="s">
        <v>87</v>
      </c>
      <c r="C1800" s="209" t="s">
        <v>160</v>
      </c>
      <c r="D1800" s="202">
        <v>3500</v>
      </c>
      <c r="F1800" s="202">
        <v>7000</v>
      </c>
      <c r="G1800" s="202">
        <f t="shared" si="89"/>
        <v>2000</v>
      </c>
      <c r="H1800" s="210" t="str">
        <f t="shared" si="90"/>
        <v>11/12ARROZ SEQUEIROUNIÃO DA VITÓRIA (f)</v>
      </c>
      <c r="I1800" s="210" t="str">
        <f t="shared" si="91"/>
        <v>11/12ARROZ SEQUEIRO</v>
      </c>
      <c r="J1800" s="211" t="b">
        <f>FALSE</f>
        <v>0</v>
      </c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</row>
    <row r="1801" spans="1:64" ht="14.65" hidden="1" customHeight="1">
      <c r="A1801" s="215" t="s">
        <v>187</v>
      </c>
      <c r="B1801" s="209" t="s">
        <v>88</v>
      </c>
      <c r="C1801" s="213" t="s">
        <v>126</v>
      </c>
      <c r="D1801" s="202">
        <v>4482</v>
      </c>
      <c r="F1801" s="202">
        <v>7439</v>
      </c>
      <c r="G1801" s="202">
        <f t="shared" si="89"/>
        <v>1659.7501115573405</v>
      </c>
      <c r="H1801" s="210" t="str">
        <f t="shared" si="90"/>
        <v>11/12AVEIA BRANCAAPUCARANA (c)</v>
      </c>
      <c r="I1801" s="210" t="str">
        <f t="shared" si="91"/>
        <v>11/12AVEIA BRANCA</v>
      </c>
      <c r="J1801" s="211" t="b">
        <f>FALSE</f>
        <v>0</v>
      </c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</row>
    <row r="1802" spans="1:64" ht="14.65" hidden="1" customHeight="1">
      <c r="A1802" s="215" t="s">
        <v>187</v>
      </c>
      <c r="B1802" s="209" t="s">
        <v>88</v>
      </c>
      <c r="C1802" s="209" t="s">
        <v>128</v>
      </c>
      <c r="D1802" s="202">
        <v>11452</v>
      </c>
      <c r="E1802" s="204"/>
      <c r="F1802" s="202">
        <v>22948</v>
      </c>
      <c r="G1802" s="202">
        <f t="shared" si="89"/>
        <v>2003.8421236465247</v>
      </c>
      <c r="H1802" s="210" t="str">
        <f t="shared" si="90"/>
        <v>11/12AVEIA BRANCACAMPO MOURÃO (a)</v>
      </c>
      <c r="I1802" s="210" t="str">
        <f t="shared" si="91"/>
        <v>11/12AVEIA BRANCA</v>
      </c>
      <c r="J1802" s="211" t="b">
        <f>FALSE</f>
        <v>0</v>
      </c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</row>
    <row r="1803" spans="1:64" ht="14.65" hidden="1" customHeight="1">
      <c r="A1803" s="215" t="s">
        <v>187</v>
      </c>
      <c r="B1803" s="209" t="s">
        <v>88</v>
      </c>
      <c r="C1803" s="209" t="s">
        <v>130</v>
      </c>
      <c r="D1803" s="202">
        <v>2268</v>
      </c>
      <c r="F1803" s="202">
        <v>5279</v>
      </c>
      <c r="G1803" s="202">
        <f t="shared" si="89"/>
        <v>2327.6014109347443</v>
      </c>
      <c r="H1803" s="210" t="str">
        <f t="shared" si="90"/>
        <v>11/12AVEIA BRANCACASCAVEL (d)</v>
      </c>
      <c r="I1803" s="210" t="str">
        <f t="shared" si="91"/>
        <v>11/12AVEIA BRANCA</v>
      </c>
      <c r="J1803" s="211" t="b">
        <f>FALSE</f>
        <v>0</v>
      </c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</row>
    <row r="1804" spans="1:64" ht="14.65" hidden="1" customHeight="1">
      <c r="A1804" s="215" t="s">
        <v>187</v>
      </c>
      <c r="B1804" s="209" t="s">
        <v>88</v>
      </c>
      <c r="C1804" s="209" t="s">
        <v>136</v>
      </c>
      <c r="D1804" s="202">
        <v>210</v>
      </c>
      <c r="E1804" s="204"/>
      <c r="F1804" s="202">
        <v>252</v>
      </c>
      <c r="G1804" s="202">
        <f t="shared" si="89"/>
        <v>1200</v>
      </c>
      <c r="H1804" s="210" t="str">
        <f t="shared" si="90"/>
        <v>11/12AVEIA BRANCAFRANCISCO BELTRÃO (e)</v>
      </c>
      <c r="I1804" s="210" t="str">
        <f t="shared" si="91"/>
        <v>11/12AVEIA BRANCA</v>
      </c>
      <c r="J1804" s="211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</row>
    <row r="1805" spans="1:64" ht="14.65" hidden="1" customHeight="1">
      <c r="A1805" s="215" t="s">
        <v>187</v>
      </c>
      <c r="B1805" s="209" t="s">
        <v>88</v>
      </c>
      <c r="C1805" s="209" t="s">
        <v>136</v>
      </c>
      <c r="D1805" s="202">
        <v>3140</v>
      </c>
      <c r="E1805" s="204"/>
      <c r="F1805" s="202">
        <v>4838</v>
      </c>
      <c r="G1805" s="202">
        <f t="shared" si="89"/>
        <v>1540.7643312101911</v>
      </c>
      <c r="H1805" s="210" t="str">
        <f t="shared" si="90"/>
        <v>11/12AVEIA BRANCAFRANCISCO BELTRÃO (e)</v>
      </c>
      <c r="I1805" s="210" t="str">
        <f t="shared" si="91"/>
        <v>11/12AVEIA BRANCA</v>
      </c>
      <c r="J1805" s="211" t="b">
        <f t="shared" ref="J1805:J1816" si="92">FALSE</f>
        <v>0</v>
      </c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</row>
    <row r="1806" spans="1:64" ht="14.65" hidden="1" customHeight="1">
      <c r="A1806" s="215" t="s">
        <v>187</v>
      </c>
      <c r="B1806" s="209" t="s">
        <v>88</v>
      </c>
      <c r="C1806" s="209" t="s">
        <v>138</v>
      </c>
      <c r="D1806" s="202">
        <v>5900</v>
      </c>
      <c r="E1806" s="204">
        <v>100</v>
      </c>
      <c r="F1806" s="202">
        <v>12265</v>
      </c>
      <c r="G1806" s="202">
        <f t="shared" si="89"/>
        <v>2114.655172413793</v>
      </c>
      <c r="H1806" s="210" t="str">
        <f t="shared" si="90"/>
        <v>11/12AVEIA BRANCAGUARAPUAVA (f)</v>
      </c>
      <c r="I1806" s="210" t="str">
        <f t="shared" si="91"/>
        <v>11/12AVEIA BRANCA</v>
      </c>
      <c r="J1806" s="211" t="b">
        <f t="shared" si="92"/>
        <v>0</v>
      </c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</row>
    <row r="1807" spans="1:64" ht="14.65" hidden="1" customHeight="1">
      <c r="A1807" s="215" t="s">
        <v>187</v>
      </c>
      <c r="B1807" s="209" t="s">
        <v>88</v>
      </c>
      <c r="C1807" s="209" t="s">
        <v>140</v>
      </c>
      <c r="D1807" s="202">
        <v>625</v>
      </c>
      <c r="E1807" s="204"/>
      <c r="F1807" s="202">
        <v>1422</v>
      </c>
      <c r="G1807" s="202">
        <f t="shared" si="89"/>
        <v>2275.1999999999998</v>
      </c>
      <c r="H1807" s="210" t="str">
        <f t="shared" si="90"/>
        <v>11/12AVEIA BRANCAIRATI (f)</v>
      </c>
      <c r="I1807" s="210" t="str">
        <f t="shared" si="91"/>
        <v>11/12AVEIA BRANCA</v>
      </c>
      <c r="J1807" s="211" t="b">
        <f t="shared" si="92"/>
        <v>0</v>
      </c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</row>
    <row r="1808" spans="1:64" ht="14.65" hidden="1" customHeight="1">
      <c r="A1808" s="215" t="s">
        <v>187</v>
      </c>
      <c r="B1808" s="209" t="s">
        <v>88</v>
      </c>
      <c r="C1808" s="209" t="s">
        <v>142</v>
      </c>
      <c r="D1808" s="202">
        <v>3600</v>
      </c>
      <c r="E1808" s="204"/>
      <c r="F1808" s="202">
        <v>9540</v>
      </c>
      <c r="G1808" s="202">
        <f t="shared" si="89"/>
        <v>2650</v>
      </c>
      <c r="H1808" s="210" t="str">
        <f t="shared" si="90"/>
        <v>11/12AVEIA BRANCAIVAIPORÃ (c)</v>
      </c>
      <c r="I1808" s="210" t="str">
        <f t="shared" si="91"/>
        <v>11/12AVEIA BRANCA</v>
      </c>
      <c r="J1808" s="211" t="b">
        <f t="shared" si="92"/>
        <v>0</v>
      </c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</row>
    <row r="1809" spans="1:64" ht="14.65" hidden="1" customHeight="1">
      <c r="A1809" s="215" t="s">
        <v>187</v>
      </c>
      <c r="B1809" s="209" t="s">
        <v>88</v>
      </c>
      <c r="C1809" s="209" t="s">
        <v>144</v>
      </c>
      <c r="D1809" s="202">
        <v>204</v>
      </c>
      <c r="F1809" s="202">
        <v>511</v>
      </c>
      <c r="G1809" s="202">
        <f t="shared" si="89"/>
        <v>2504.9019607843138</v>
      </c>
      <c r="H1809" s="210" t="str">
        <f t="shared" si="90"/>
        <v>11/12AVEIA BRANCAJACAREZINHO (c)</v>
      </c>
      <c r="I1809" s="210" t="str">
        <f t="shared" si="91"/>
        <v>11/12AVEIA BRANCA</v>
      </c>
      <c r="J1809" s="211" t="b">
        <f t="shared" si="92"/>
        <v>0</v>
      </c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</row>
    <row r="1810" spans="1:64" ht="14.65" hidden="1" customHeight="1">
      <c r="A1810" s="215" t="s">
        <v>187</v>
      </c>
      <c r="B1810" s="209" t="s">
        <v>88</v>
      </c>
      <c r="C1810" s="209" t="s">
        <v>146</v>
      </c>
      <c r="D1810" s="202">
        <v>190</v>
      </c>
      <c r="F1810" s="202">
        <v>323</v>
      </c>
      <c r="G1810" s="202">
        <f t="shared" si="89"/>
        <v>1700</v>
      </c>
      <c r="H1810" s="210" t="str">
        <f t="shared" si="90"/>
        <v>11/12AVEIA BRANCALARANJEIRAS DO SUL (f)</v>
      </c>
      <c r="I1810" s="210" t="str">
        <f t="shared" si="91"/>
        <v>11/12AVEIA BRANCA</v>
      </c>
      <c r="J1810" s="211" t="b">
        <f t="shared" si="92"/>
        <v>0</v>
      </c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</row>
    <row r="1811" spans="1:64" ht="14.65" hidden="1" customHeight="1">
      <c r="A1811" s="215" t="s">
        <v>187</v>
      </c>
      <c r="B1811" s="209" t="s">
        <v>88</v>
      </c>
      <c r="C1811" s="209" t="s">
        <v>148</v>
      </c>
      <c r="D1811" s="202">
        <v>4148</v>
      </c>
      <c r="E1811" s="204"/>
      <c r="F1811" s="202">
        <v>10619</v>
      </c>
      <c r="G1811" s="202">
        <f t="shared" si="89"/>
        <v>2560.028929604629</v>
      </c>
      <c r="H1811" s="210" t="str">
        <f t="shared" si="90"/>
        <v>11/12AVEIA BRANCALONDRINA (c)</v>
      </c>
      <c r="I1811" s="210" t="str">
        <f t="shared" si="91"/>
        <v>11/12AVEIA BRANCA</v>
      </c>
      <c r="J1811" s="211" t="b">
        <f t="shared" si="92"/>
        <v>0</v>
      </c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</row>
    <row r="1812" spans="1:64" ht="14.65" hidden="1" customHeight="1">
      <c r="A1812" s="215" t="s">
        <v>187</v>
      </c>
      <c r="B1812" s="209" t="s">
        <v>88</v>
      </c>
      <c r="C1812" s="209" t="s">
        <v>150</v>
      </c>
      <c r="D1812" s="202">
        <v>225</v>
      </c>
      <c r="E1812" s="204"/>
      <c r="F1812" s="202">
        <v>269</v>
      </c>
      <c r="G1812" s="202">
        <f t="shared" si="89"/>
        <v>1195.5555555555554</v>
      </c>
      <c r="H1812" s="210" t="str">
        <f t="shared" si="90"/>
        <v>11/12AVEIA BRANCAMARINGÁ (c)</v>
      </c>
      <c r="I1812" s="210" t="str">
        <f t="shared" si="91"/>
        <v>11/12AVEIA BRANCA</v>
      </c>
      <c r="J1812" s="211" t="b">
        <f t="shared" si="92"/>
        <v>0</v>
      </c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</row>
    <row r="1813" spans="1:64" ht="14.65" hidden="1" customHeight="1">
      <c r="A1813" s="215" t="s">
        <v>187</v>
      </c>
      <c r="B1813" s="209" t="s">
        <v>88</v>
      </c>
      <c r="C1813" s="209" t="s">
        <v>154</v>
      </c>
      <c r="D1813" s="202">
        <v>0</v>
      </c>
      <c r="E1813" s="204"/>
      <c r="F1813" s="202">
        <v>0</v>
      </c>
      <c r="G1813" s="202" t="e">
        <f t="shared" si="89"/>
        <v>#DIV/0!</v>
      </c>
      <c r="H1813" s="210" t="str">
        <f t="shared" si="90"/>
        <v>11/12AVEIA BRANCAPARANAVAÍ (b)</v>
      </c>
      <c r="I1813" s="210" t="str">
        <f t="shared" si="91"/>
        <v>11/12AVEIA BRANCA</v>
      </c>
      <c r="J1813" s="211" t="b">
        <f t="shared" si="92"/>
        <v>0</v>
      </c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</row>
    <row r="1814" spans="1:64" ht="14.65" hidden="1" customHeight="1">
      <c r="A1814" s="215" t="s">
        <v>187</v>
      </c>
      <c r="B1814" s="209" t="s">
        <v>88</v>
      </c>
      <c r="C1814" s="209" t="s">
        <v>155</v>
      </c>
      <c r="D1814" s="202">
        <v>2465</v>
      </c>
      <c r="E1814" s="204"/>
      <c r="F1814" s="202">
        <v>4923</v>
      </c>
      <c r="G1814" s="202">
        <f t="shared" si="89"/>
        <v>1997.1602434077079</v>
      </c>
      <c r="H1814" s="210" t="str">
        <f t="shared" si="90"/>
        <v>11/12AVEIA BRANCAPATO BRANCO (e)</v>
      </c>
      <c r="I1814" s="210" t="str">
        <f t="shared" si="91"/>
        <v>11/12AVEIA BRANCA</v>
      </c>
      <c r="J1814" s="211" t="b">
        <f t="shared" si="92"/>
        <v>0</v>
      </c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</row>
    <row r="1815" spans="1:64" ht="14.65" hidden="1" customHeight="1">
      <c r="A1815" s="215" t="s">
        <v>187</v>
      </c>
      <c r="B1815" s="209" t="s">
        <v>88</v>
      </c>
      <c r="C1815" s="209" t="s">
        <v>157</v>
      </c>
      <c r="D1815" s="202">
        <v>28880</v>
      </c>
      <c r="E1815" s="204"/>
      <c r="F1815" s="202">
        <v>90374</v>
      </c>
      <c r="G1815" s="202">
        <f t="shared" si="89"/>
        <v>3129.293628808864</v>
      </c>
      <c r="H1815" s="210" t="str">
        <f t="shared" si="90"/>
        <v>11/12AVEIA BRANCAPONTA GROSSA (f)</v>
      </c>
      <c r="I1815" s="210" t="str">
        <f t="shared" si="91"/>
        <v>11/12AVEIA BRANCA</v>
      </c>
      <c r="J1815" s="211" t="b">
        <f t="shared" si="92"/>
        <v>0</v>
      </c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</row>
    <row r="1816" spans="1:64" ht="14.65" hidden="1" customHeight="1">
      <c r="A1816" s="215" t="s">
        <v>187</v>
      </c>
      <c r="B1816" s="209" t="s">
        <v>88</v>
      </c>
      <c r="C1816" s="209" t="s">
        <v>158</v>
      </c>
      <c r="D1816" s="202">
        <v>50</v>
      </c>
      <c r="E1816" s="204"/>
      <c r="F1816" s="202">
        <v>100</v>
      </c>
      <c r="G1816" s="202">
        <f t="shared" si="89"/>
        <v>2000</v>
      </c>
      <c r="H1816" s="210" t="str">
        <f t="shared" si="90"/>
        <v>11/12AVEIA BRANCATOLEDO (d)</v>
      </c>
      <c r="I1816" s="210" t="str">
        <f t="shared" si="91"/>
        <v>11/12AVEIA BRANCA</v>
      </c>
      <c r="J1816" s="211" t="b">
        <f t="shared" si="92"/>
        <v>0</v>
      </c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</row>
    <row r="1817" spans="1:64" ht="14.65" hidden="1" customHeight="1">
      <c r="A1817" s="215" t="s">
        <v>187</v>
      </c>
      <c r="B1817" s="209" t="s">
        <v>88</v>
      </c>
      <c r="C1817" s="209" t="s">
        <v>159</v>
      </c>
      <c r="D1817" s="202">
        <v>254</v>
      </c>
      <c r="E1817" s="201"/>
      <c r="F1817" s="202">
        <v>445</v>
      </c>
      <c r="G1817" s="202">
        <f t="shared" si="89"/>
        <v>1751.9685039370079</v>
      </c>
      <c r="H1817" s="210" t="str">
        <f t="shared" si="90"/>
        <v>11/12AVEIA BRANCAUMUARAMA (b)</v>
      </c>
      <c r="I1817" s="210" t="str">
        <f t="shared" si="91"/>
        <v>11/12AVEIA BRANCA</v>
      </c>
      <c r="J1817" s="211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</row>
    <row r="1818" spans="1:64" ht="14.65" hidden="1" customHeight="1">
      <c r="A1818" s="215" t="s">
        <v>187</v>
      </c>
      <c r="B1818" s="209" t="s">
        <v>88</v>
      </c>
      <c r="C1818" s="209" t="s">
        <v>159</v>
      </c>
      <c r="D1818" s="202">
        <v>266</v>
      </c>
      <c r="E1818" s="201"/>
      <c r="F1818" s="202">
        <v>266</v>
      </c>
      <c r="G1818" s="202">
        <f t="shared" si="89"/>
        <v>1000</v>
      </c>
      <c r="H1818" s="210" t="str">
        <f t="shared" si="90"/>
        <v>11/12AVEIA BRANCAUMUARAMA (b)</v>
      </c>
      <c r="I1818" s="210" t="str">
        <f t="shared" si="91"/>
        <v>11/12AVEIA BRANCA</v>
      </c>
      <c r="J1818" s="211" t="b">
        <f t="shared" ref="J1818:J1838" si="93">FALSE</f>
        <v>0</v>
      </c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</row>
    <row r="1819" spans="1:64" ht="14.65" hidden="1" customHeight="1">
      <c r="A1819" s="215" t="s">
        <v>187</v>
      </c>
      <c r="B1819" s="209" t="s">
        <v>88</v>
      </c>
      <c r="C1819" s="213" t="s">
        <v>160</v>
      </c>
      <c r="D1819" s="202">
        <v>0</v>
      </c>
      <c r="F1819" s="202">
        <v>0</v>
      </c>
      <c r="G1819" s="202" t="e">
        <f t="shared" si="89"/>
        <v>#DIV/0!</v>
      </c>
      <c r="H1819" s="210" t="str">
        <f t="shared" si="90"/>
        <v>11/12AVEIA BRANCAUNIÃO DA VITÓRIA (f)</v>
      </c>
      <c r="I1819" s="210" t="str">
        <f t="shared" si="91"/>
        <v>11/12AVEIA BRANCA</v>
      </c>
      <c r="J1819" s="211" t="b">
        <f t="shared" si="93"/>
        <v>0</v>
      </c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</row>
    <row r="1820" spans="1:64" ht="14.65" hidden="1" customHeight="1">
      <c r="A1820" s="215" t="s">
        <v>187</v>
      </c>
      <c r="B1820" s="209" t="s">
        <v>89</v>
      </c>
      <c r="C1820" s="209" t="s">
        <v>126</v>
      </c>
      <c r="D1820">
        <v>485</v>
      </c>
      <c r="E1820" s="204"/>
      <c r="F1820" s="202">
        <v>532</v>
      </c>
      <c r="G1820" s="202">
        <f t="shared" si="89"/>
        <v>1096.9072164948454</v>
      </c>
      <c r="H1820" s="210" t="str">
        <f t="shared" si="90"/>
        <v>11/12AVEIA PRETAAPUCARANA (c)</v>
      </c>
      <c r="I1820" s="210" t="str">
        <f t="shared" si="91"/>
        <v>11/12AVEIA PRETA</v>
      </c>
      <c r="J1820" s="211" t="b">
        <f t="shared" si="93"/>
        <v>0</v>
      </c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</row>
    <row r="1821" spans="1:64" ht="14.65" hidden="1" customHeight="1">
      <c r="A1821" s="215" t="s">
        <v>187</v>
      </c>
      <c r="B1821" s="209" t="s">
        <v>89</v>
      </c>
      <c r="C1821" s="209" t="s">
        <v>128</v>
      </c>
      <c r="D1821">
        <v>31997</v>
      </c>
      <c r="E1821" s="204"/>
      <c r="F1821" s="202">
        <v>34690</v>
      </c>
      <c r="G1821" s="202">
        <f t="shared" si="89"/>
        <v>1084.1641403881615</v>
      </c>
      <c r="H1821" s="210" t="str">
        <f t="shared" si="90"/>
        <v>11/12AVEIA PRETACAMPO MOURÃO (a)</v>
      </c>
      <c r="I1821" s="210" t="str">
        <f t="shared" si="91"/>
        <v>11/12AVEIA PRETA</v>
      </c>
      <c r="J1821" s="211" t="b">
        <f t="shared" si="93"/>
        <v>0</v>
      </c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</row>
    <row r="1822" spans="1:64" ht="14.65" hidden="1" customHeight="1">
      <c r="A1822" s="215" t="s">
        <v>187</v>
      </c>
      <c r="B1822" s="209" t="s">
        <v>89</v>
      </c>
      <c r="C1822" s="209" t="s">
        <v>130</v>
      </c>
      <c r="D1822">
        <v>21105</v>
      </c>
      <c r="F1822" s="202">
        <v>30464</v>
      </c>
      <c r="G1822" s="202">
        <f t="shared" si="89"/>
        <v>1443.4494195688226</v>
      </c>
      <c r="H1822" s="210" t="str">
        <f t="shared" si="90"/>
        <v>11/12AVEIA PRETACASCAVEL (d)</v>
      </c>
      <c r="I1822" s="210" t="str">
        <f t="shared" si="91"/>
        <v>11/12AVEIA PRETA</v>
      </c>
      <c r="J1822" s="211" t="b">
        <f t="shared" si="93"/>
        <v>0</v>
      </c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</row>
    <row r="1823" spans="1:64" ht="14.65" hidden="1" customHeight="1">
      <c r="A1823" s="215" t="s">
        <v>187</v>
      </c>
      <c r="B1823" s="209" t="s">
        <v>89</v>
      </c>
      <c r="C1823" s="209" t="s">
        <v>132</v>
      </c>
      <c r="D1823">
        <v>800</v>
      </c>
      <c r="E1823" s="204"/>
      <c r="F1823" s="202">
        <v>1520</v>
      </c>
      <c r="G1823" s="202">
        <f t="shared" si="89"/>
        <v>1900</v>
      </c>
      <c r="H1823" s="210" t="str">
        <f t="shared" si="90"/>
        <v>11/12AVEIA PRETACORNÉLIO PROCÓPIO (c)</v>
      </c>
      <c r="I1823" s="210" t="str">
        <f t="shared" si="91"/>
        <v>11/12AVEIA PRETA</v>
      </c>
      <c r="J1823" s="211" t="b">
        <f t="shared" si="93"/>
        <v>0</v>
      </c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</row>
    <row r="1824" spans="1:64" ht="14.65" hidden="1" customHeight="1">
      <c r="A1824" s="215" t="s">
        <v>187</v>
      </c>
      <c r="B1824" s="209" t="s">
        <v>89</v>
      </c>
      <c r="C1824" s="209" t="s">
        <v>136</v>
      </c>
      <c r="D1824">
        <v>7220</v>
      </c>
      <c r="E1824" s="204"/>
      <c r="F1824" s="202">
        <v>7152</v>
      </c>
      <c r="G1824" s="202">
        <f t="shared" si="89"/>
        <v>990.58171745152356</v>
      </c>
      <c r="H1824" s="210" t="str">
        <f t="shared" si="90"/>
        <v>11/12AVEIA PRETAFRANCISCO BELTRÃO (e)</v>
      </c>
      <c r="I1824" s="210" t="str">
        <f t="shared" si="91"/>
        <v>11/12AVEIA PRETA</v>
      </c>
      <c r="J1824" s="211" t="b">
        <f t="shared" si="93"/>
        <v>0</v>
      </c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</row>
    <row r="1825" spans="1:64" ht="14.65" hidden="1" customHeight="1">
      <c r="A1825" s="215" t="s">
        <v>187</v>
      </c>
      <c r="B1825" s="209" t="s">
        <v>89</v>
      </c>
      <c r="C1825" s="209" t="s">
        <v>138</v>
      </c>
      <c r="D1825">
        <v>15150</v>
      </c>
      <c r="E1825" s="204">
        <v>4960</v>
      </c>
      <c r="F1825" s="202">
        <v>9630</v>
      </c>
      <c r="G1825" s="202">
        <f t="shared" si="89"/>
        <v>945.04416094210012</v>
      </c>
      <c r="H1825" s="210" t="str">
        <f t="shared" si="90"/>
        <v>11/12AVEIA PRETAGUARAPUAVA (f)</v>
      </c>
      <c r="I1825" s="210" t="str">
        <f t="shared" si="91"/>
        <v>11/12AVEIA PRETA</v>
      </c>
      <c r="J1825" s="211" t="b">
        <f t="shared" si="93"/>
        <v>0</v>
      </c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</row>
    <row r="1826" spans="1:64" ht="14.65" hidden="1" customHeight="1">
      <c r="A1826" s="215" t="s">
        <v>187</v>
      </c>
      <c r="B1826" s="209" t="s">
        <v>89</v>
      </c>
      <c r="C1826" s="209" t="s">
        <v>140</v>
      </c>
      <c r="D1826">
        <v>4850</v>
      </c>
      <c r="E1826" s="204"/>
      <c r="F1826" s="202">
        <v>9338</v>
      </c>
      <c r="G1826" s="202">
        <f t="shared" si="89"/>
        <v>1925.3608247422681</v>
      </c>
      <c r="H1826" s="210" t="str">
        <f t="shared" si="90"/>
        <v>11/12AVEIA PRETAIRATI (f)</v>
      </c>
      <c r="I1826" s="210" t="str">
        <f t="shared" si="91"/>
        <v>11/12AVEIA PRETA</v>
      </c>
      <c r="J1826" s="211" t="b">
        <f t="shared" si="93"/>
        <v>0</v>
      </c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</row>
    <row r="1827" spans="1:64" ht="14.65" hidden="1" customHeight="1">
      <c r="A1827" s="215" t="s">
        <v>187</v>
      </c>
      <c r="B1827" s="209" t="s">
        <v>89</v>
      </c>
      <c r="C1827" s="209" t="s">
        <v>142</v>
      </c>
      <c r="D1827">
        <v>2800</v>
      </c>
      <c r="E1827" s="204"/>
      <c r="F1827" s="202">
        <v>4440</v>
      </c>
      <c r="G1827" s="202">
        <f t="shared" si="89"/>
        <v>1585.7142857142856</v>
      </c>
      <c r="H1827" s="210" t="str">
        <f t="shared" si="90"/>
        <v>11/12AVEIA PRETAIVAIPORÃ (c)</v>
      </c>
      <c r="I1827" s="210" t="str">
        <f t="shared" si="91"/>
        <v>11/12AVEIA PRETA</v>
      </c>
      <c r="J1827" s="211" t="b">
        <f t="shared" si="93"/>
        <v>0</v>
      </c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</row>
    <row r="1828" spans="1:64" ht="14.65" hidden="1" customHeight="1">
      <c r="A1828" s="215" t="s">
        <v>187</v>
      </c>
      <c r="B1828" s="209" t="s">
        <v>89</v>
      </c>
      <c r="C1828" s="209" t="s">
        <v>144</v>
      </c>
      <c r="D1828">
        <v>1360</v>
      </c>
      <c r="E1828" s="204"/>
      <c r="F1828" s="202">
        <v>1453</v>
      </c>
      <c r="G1828" s="202">
        <f t="shared" si="89"/>
        <v>1068.3823529411764</v>
      </c>
      <c r="H1828" s="210" t="str">
        <f t="shared" si="90"/>
        <v>11/12AVEIA PRETAJACAREZINHO (c)</v>
      </c>
      <c r="I1828" s="210" t="str">
        <f t="shared" si="91"/>
        <v>11/12AVEIA PRETA</v>
      </c>
      <c r="J1828" s="211" t="b">
        <f t="shared" si="93"/>
        <v>0</v>
      </c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</row>
    <row r="1829" spans="1:64" ht="14.65" hidden="1" customHeight="1">
      <c r="A1829" s="215" t="s">
        <v>187</v>
      </c>
      <c r="B1829" s="209" t="s">
        <v>89</v>
      </c>
      <c r="C1829" s="209" t="s">
        <v>146</v>
      </c>
      <c r="D1829">
        <v>1420</v>
      </c>
      <c r="E1829" s="204"/>
      <c r="F1829" s="202">
        <v>1562</v>
      </c>
      <c r="G1829" s="202">
        <f t="shared" si="89"/>
        <v>1100</v>
      </c>
      <c r="H1829" s="210" t="str">
        <f t="shared" si="90"/>
        <v>11/12AVEIA PRETALARANJEIRAS DO SUL (f)</v>
      </c>
      <c r="I1829" s="210" t="str">
        <f t="shared" si="91"/>
        <v>11/12AVEIA PRETA</v>
      </c>
      <c r="J1829" s="211" t="b">
        <f t="shared" si="93"/>
        <v>0</v>
      </c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</row>
    <row r="1830" spans="1:64" ht="14.65" hidden="1" customHeight="1">
      <c r="A1830" s="215" t="s">
        <v>187</v>
      </c>
      <c r="B1830" s="209" t="s">
        <v>89</v>
      </c>
      <c r="C1830" s="209" t="s">
        <v>148</v>
      </c>
      <c r="D1830"/>
      <c r="E1830" s="204"/>
      <c r="G1830" s="202" t="e">
        <f t="shared" si="89"/>
        <v>#DIV/0!</v>
      </c>
      <c r="H1830" s="210" t="str">
        <f t="shared" si="90"/>
        <v>11/12AVEIA PRETALONDRINA (c)</v>
      </c>
      <c r="I1830" s="210" t="str">
        <f t="shared" si="91"/>
        <v>11/12AVEIA PRETA</v>
      </c>
      <c r="J1830" s="211" t="b">
        <f t="shared" si="93"/>
        <v>0</v>
      </c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</row>
    <row r="1831" spans="1:64" ht="14.65" hidden="1" customHeight="1">
      <c r="A1831" s="215" t="s">
        <v>187</v>
      </c>
      <c r="B1831" s="209" t="s">
        <v>89</v>
      </c>
      <c r="C1831" s="209" t="s">
        <v>150</v>
      </c>
      <c r="D1831">
        <v>1979</v>
      </c>
      <c r="E1831" s="204"/>
      <c r="F1831" s="202">
        <v>1991</v>
      </c>
      <c r="G1831" s="202">
        <f t="shared" si="89"/>
        <v>1006.0636685194542</v>
      </c>
      <c r="H1831" s="210" t="str">
        <f t="shared" si="90"/>
        <v>11/12AVEIA PRETAMARINGÁ (c)</v>
      </c>
      <c r="I1831" s="210" t="str">
        <f t="shared" si="91"/>
        <v>11/12AVEIA PRETA</v>
      </c>
      <c r="J1831" s="211" t="b">
        <f t="shared" si="93"/>
        <v>0</v>
      </c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</row>
    <row r="1832" spans="1:64" ht="14.65" hidden="1" customHeight="1">
      <c r="A1832" s="215" t="s">
        <v>187</v>
      </c>
      <c r="B1832" s="209" t="s">
        <v>89</v>
      </c>
      <c r="C1832" s="209" t="s">
        <v>155</v>
      </c>
      <c r="D1832">
        <v>9250</v>
      </c>
      <c r="E1832" s="204"/>
      <c r="F1832" s="202">
        <v>8730</v>
      </c>
      <c r="G1832" s="202">
        <f t="shared" si="89"/>
        <v>943.78378378378375</v>
      </c>
      <c r="H1832" s="210" t="str">
        <f t="shared" si="90"/>
        <v>11/12AVEIA PRETAPATO BRANCO (e)</v>
      </c>
      <c r="I1832" s="210" t="str">
        <f t="shared" si="91"/>
        <v>11/12AVEIA PRETA</v>
      </c>
      <c r="J1832" s="211" t="b">
        <f t="shared" si="93"/>
        <v>0</v>
      </c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</row>
    <row r="1833" spans="1:64" ht="14.65" hidden="1" customHeight="1">
      <c r="A1833" s="215" t="s">
        <v>187</v>
      </c>
      <c r="B1833" s="209" t="s">
        <v>89</v>
      </c>
      <c r="C1833" s="209" t="s">
        <v>157</v>
      </c>
      <c r="D1833">
        <v>57980</v>
      </c>
      <c r="E1833" s="204"/>
      <c r="F1833" s="202">
        <v>86698</v>
      </c>
      <c r="G1833" s="202">
        <f t="shared" si="89"/>
        <v>1495.3087271472923</v>
      </c>
      <c r="H1833" s="210" t="str">
        <f t="shared" si="90"/>
        <v>11/12AVEIA PRETAPONTA GROSSA (f)</v>
      </c>
      <c r="I1833" s="210" t="str">
        <f t="shared" si="91"/>
        <v>11/12AVEIA PRETA</v>
      </c>
      <c r="J1833" s="211" t="b">
        <f t="shared" si="93"/>
        <v>0</v>
      </c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</row>
    <row r="1834" spans="1:64" ht="14.65" hidden="1" customHeight="1">
      <c r="A1834" s="215" t="s">
        <v>187</v>
      </c>
      <c r="B1834" s="209" t="s">
        <v>89</v>
      </c>
      <c r="C1834" s="209" t="s">
        <v>158</v>
      </c>
      <c r="D1834">
        <v>2956</v>
      </c>
      <c r="E1834" s="204"/>
      <c r="F1834" s="202">
        <v>4094</v>
      </c>
      <c r="G1834" s="202">
        <f t="shared" si="89"/>
        <v>1384.979702300406</v>
      </c>
      <c r="H1834" s="210" t="str">
        <f t="shared" si="90"/>
        <v>11/12AVEIA PRETATOLEDO (d)</v>
      </c>
      <c r="I1834" s="210" t="str">
        <f t="shared" si="91"/>
        <v>11/12AVEIA PRETA</v>
      </c>
      <c r="J1834" s="211" t="b">
        <f t="shared" si="93"/>
        <v>0</v>
      </c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</row>
    <row r="1835" spans="1:64" ht="14.65" hidden="1" customHeight="1">
      <c r="A1835" s="215" t="s">
        <v>187</v>
      </c>
      <c r="B1835" s="209" t="s">
        <v>89</v>
      </c>
      <c r="C1835" s="209" t="s">
        <v>159</v>
      </c>
      <c r="D1835">
        <v>1180</v>
      </c>
      <c r="E1835" s="204"/>
      <c r="F1835" s="202">
        <v>1020</v>
      </c>
      <c r="G1835" s="202">
        <f t="shared" si="89"/>
        <v>864.40677966101703</v>
      </c>
      <c r="H1835" s="210" t="str">
        <f t="shared" si="90"/>
        <v>11/12AVEIA PRETAUMUARAMA (b)</v>
      </c>
      <c r="I1835" s="210" t="str">
        <f t="shared" si="91"/>
        <v>11/12AVEIA PRETA</v>
      </c>
      <c r="J1835" s="211" t="b">
        <f t="shared" si="93"/>
        <v>0</v>
      </c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</row>
    <row r="1836" spans="1:64" ht="14.65" hidden="1" customHeight="1">
      <c r="A1836" s="215" t="s">
        <v>187</v>
      </c>
      <c r="B1836" s="209" t="s">
        <v>89</v>
      </c>
      <c r="C1836" s="209" t="s">
        <v>160</v>
      </c>
      <c r="D1836">
        <v>2500</v>
      </c>
      <c r="E1836" s="204"/>
      <c r="F1836" s="202">
        <v>2253</v>
      </c>
      <c r="G1836" s="202">
        <f t="shared" si="89"/>
        <v>901.2</v>
      </c>
      <c r="H1836" s="210" t="str">
        <f t="shared" si="90"/>
        <v>11/12AVEIA PRETAUNIÃO DA VITÓRIA (f)</v>
      </c>
      <c r="I1836" s="210" t="str">
        <f t="shared" si="91"/>
        <v>11/12AVEIA PRETA</v>
      </c>
      <c r="J1836" s="211" t="b">
        <f t="shared" si="93"/>
        <v>0</v>
      </c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</row>
    <row r="1837" spans="1:64" ht="14.65" hidden="1" customHeight="1">
      <c r="A1837" s="215" t="s">
        <v>187</v>
      </c>
      <c r="B1837" s="213" t="s">
        <v>90</v>
      </c>
      <c r="C1837" s="209" t="s">
        <v>128</v>
      </c>
      <c r="D1837" s="202">
        <v>0</v>
      </c>
      <c r="G1837" s="202" t="e">
        <f t="shared" si="89"/>
        <v>#DIV/0!</v>
      </c>
      <c r="H1837" s="210" t="str">
        <f t="shared" si="90"/>
        <v>11/12BATATA (1ª SAFRA)CAMPO MOURÃO (a)</v>
      </c>
      <c r="I1837" s="210" t="str">
        <f t="shared" si="91"/>
        <v>11/12BATATA (1ª SAFRA)</v>
      </c>
      <c r="J1837" s="211" t="b">
        <f t="shared" si="93"/>
        <v>0</v>
      </c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</row>
    <row r="1838" spans="1:64" ht="14.65" hidden="1" customHeight="1">
      <c r="A1838" s="215" t="s">
        <v>187</v>
      </c>
      <c r="B1838" s="213" t="s">
        <v>90</v>
      </c>
      <c r="C1838" s="209" t="s">
        <v>134</v>
      </c>
      <c r="D1838" s="202">
        <v>7659</v>
      </c>
      <c r="F1838" s="202">
        <v>180373</v>
      </c>
      <c r="G1838" s="202">
        <f t="shared" si="89"/>
        <v>23550.463506985245</v>
      </c>
      <c r="H1838" s="210" t="str">
        <f t="shared" si="90"/>
        <v>11/12BATATA (1ª SAFRA)CURITIBA (f)</v>
      </c>
      <c r="I1838" s="210" t="str">
        <f t="shared" si="91"/>
        <v>11/12BATATA (1ª SAFRA)</v>
      </c>
      <c r="J1838" s="211" t="b">
        <f t="shared" si="93"/>
        <v>0</v>
      </c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</row>
    <row r="1839" spans="1:64" ht="14.65" hidden="1" customHeight="1">
      <c r="A1839" s="215" t="s">
        <v>187</v>
      </c>
      <c r="B1839" s="213" t="s">
        <v>90</v>
      </c>
      <c r="C1839" s="209" t="s">
        <v>136</v>
      </c>
      <c r="D1839" s="202">
        <v>10</v>
      </c>
      <c r="F1839" s="202">
        <v>118</v>
      </c>
      <c r="G1839" s="202">
        <f t="shared" si="89"/>
        <v>11800</v>
      </c>
      <c r="H1839" s="210" t="str">
        <f t="shared" si="90"/>
        <v>11/12BATATA (1ª SAFRA)FRANCISCO BELTRÃO (e)</v>
      </c>
      <c r="I1839" s="210" t="str">
        <f t="shared" si="91"/>
        <v>11/12BATATA (1ª SAFRA)</v>
      </c>
      <c r="J1839" s="211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</row>
    <row r="1840" spans="1:64" ht="14.65" hidden="1" customHeight="1">
      <c r="A1840" s="215" t="s">
        <v>187</v>
      </c>
      <c r="B1840" s="213" t="s">
        <v>90</v>
      </c>
      <c r="C1840" s="209" t="s">
        <v>136</v>
      </c>
      <c r="D1840" s="202">
        <v>37</v>
      </c>
      <c r="F1840" s="202">
        <v>450</v>
      </c>
      <c r="G1840" s="202">
        <f t="shared" si="89"/>
        <v>12162.162162162162</v>
      </c>
      <c r="H1840" s="210" t="str">
        <f t="shared" si="90"/>
        <v>11/12BATATA (1ª SAFRA)FRANCISCO BELTRÃO (e)</v>
      </c>
      <c r="I1840" s="210" t="str">
        <f t="shared" si="91"/>
        <v>11/12BATATA (1ª SAFRA)</v>
      </c>
      <c r="J1840" s="211" t="b">
        <f t="shared" ref="J1840:J1870" si="94">FALSE</f>
        <v>0</v>
      </c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</row>
    <row r="1841" spans="1:64" ht="14.65" hidden="1" customHeight="1">
      <c r="A1841" s="215" t="s">
        <v>187</v>
      </c>
      <c r="B1841" s="213" t="s">
        <v>90</v>
      </c>
      <c r="C1841" s="209" t="s">
        <v>138</v>
      </c>
      <c r="D1841" s="202">
        <v>1740</v>
      </c>
      <c r="F1841" s="202">
        <v>62068</v>
      </c>
      <c r="G1841" s="202">
        <f t="shared" si="89"/>
        <v>35671.264367816097</v>
      </c>
      <c r="H1841" s="210" t="str">
        <f t="shared" si="90"/>
        <v>11/12BATATA (1ª SAFRA)GUARAPUAVA (f)</v>
      </c>
      <c r="I1841" s="210" t="str">
        <f t="shared" si="91"/>
        <v>11/12BATATA (1ª SAFRA)</v>
      </c>
      <c r="J1841" s="211" t="b">
        <f t="shared" si="94"/>
        <v>0</v>
      </c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</row>
    <row r="1842" spans="1:64" ht="14.65" hidden="1" customHeight="1">
      <c r="A1842" s="215" t="s">
        <v>187</v>
      </c>
      <c r="B1842" s="213" t="s">
        <v>90</v>
      </c>
      <c r="C1842" s="209" t="s">
        <v>140</v>
      </c>
      <c r="D1842" s="202">
        <v>1400</v>
      </c>
      <c r="F1842" s="202">
        <v>39116</v>
      </c>
      <c r="G1842" s="202">
        <f t="shared" si="89"/>
        <v>27940</v>
      </c>
      <c r="H1842" s="210" t="str">
        <f t="shared" si="90"/>
        <v>11/12BATATA (1ª SAFRA)IRATI (f)</v>
      </c>
      <c r="I1842" s="210" t="str">
        <f t="shared" si="91"/>
        <v>11/12BATATA (1ª SAFRA)</v>
      </c>
      <c r="J1842" s="211" t="b">
        <f t="shared" si="94"/>
        <v>0</v>
      </c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</row>
    <row r="1843" spans="1:64" ht="14.65" hidden="1" customHeight="1">
      <c r="A1843" s="215" t="s">
        <v>187</v>
      </c>
      <c r="B1843" s="213" t="s">
        <v>90</v>
      </c>
      <c r="C1843" s="209" t="s">
        <v>142</v>
      </c>
      <c r="D1843" s="202">
        <v>60</v>
      </c>
      <c r="F1843" s="202">
        <v>1800</v>
      </c>
      <c r="G1843" s="202">
        <f t="shared" si="89"/>
        <v>30000</v>
      </c>
      <c r="H1843" s="210" t="str">
        <f t="shared" si="90"/>
        <v>11/12BATATA (1ª SAFRA)IVAIPORÃ (c)</v>
      </c>
      <c r="I1843" s="210" t="str">
        <f t="shared" si="91"/>
        <v>11/12BATATA (1ª SAFRA)</v>
      </c>
      <c r="J1843" s="211" t="b">
        <f t="shared" si="94"/>
        <v>0</v>
      </c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</row>
    <row r="1844" spans="1:64" ht="14.65" hidden="1" customHeight="1">
      <c r="A1844" s="215" t="s">
        <v>187</v>
      </c>
      <c r="B1844" s="213" t="s">
        <v>90</v>
      </c>
      <c r="C1844" s="209" t="s">
        <v>144</v>
      </c>
      <c r="D1844" s="202">
        <v>50</v>
      </c>
      <c r="F1844" s="202">
        <v>1000</v>
      </c>
      <c r="G1844" s="202">
        <f t="shared" si="89"/>
        <v>20000</v>
      </c>
      <c r="H1844" s="210" t="str">
        <f t="shared" si="90"/>
        <v>11/12BATATA (1ª SAFRA)JACAREZINHO (c)</v>
      </c>
      <c r="I1844" s="210" t="str">
        <f t="shared" si="91"/>
        <v>11/12BATATA (1ª SAFRA)</v>
      </c>
      <c r="J1844" s="211" t="b">
        <f t="shared" si="94"/>
        <v>0</v>
      </c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</row>
    <row r="1845" spans="1:64" ht="14.65" hidden="1" customHeight="1">
      <c r="A1845" s="215" t="s">
        <v>187</v>
      </c>
      <c r="B1845" s="213" t="s">
        <v>90</v>
      </c>
      <c r="C1845" s="209" t="s">
        <v>146</v>
      </c>
      <c r="D1845" s="202">
        <v>30</v>
      </c>
      <c r="F1845" s="202">
        <v>318</v>
      </c>
      <c r="G1845" s="202">
        <f t="shared" si="89"/>
        <v>10600</v>
      </c>
      <c r="H1845" s="210" t="str">
        <f t="shared" si="90"/>
        <v>11/12BATATA (1ª SAFRA)LARANJEIRAS DO SUL (f)</v>
      </c>
      <c r="I1845" s="210" t="str">
        <f t="shared" si="91"/>
        <v>11/12BATATA (1ª SAFRA)</v>
      </c>
      <c r="J1845" s="211" t="b">
        <f t="shared" si="94"/>
        <v>0</v>
      </c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</row>
    <row r="1846" spans="1:64" ht="14.65" hidden="1" customHeight="1">
      <c r="A1846" s="215" t="s">
        <v>187</v>
      </c>
      <c r="B1846" s="213" t="s">
        <v>90</v>
      </c>
      <c r="C1846" s="209" t="s">
        <v>155</v>
      </c>
      <c r="D1846" s="202">
        <v>838</v>
      </c>
      <c r="F1846" s="202">
        <v>28275</v>
      </c>
      <c r="G1846" s="202">
        <f t="shared" si="89"/>
        <v>33741.05011933174</v>
      </c>
      <c r="H1846" s="210" t="str">
        <f t="shared" si="90"/>
        <v>11/12BATATA (1ª SAFRA)PATO BRANCO (e)</v>
      </c>
      <c r="I1846" s="210" t="str">
        <f t="shared" si="91"/>
        <v>11/12BATATA (1ª SAFRA)</v>
      </c>
      <c r="J1846" s="211" t="b">
        <f t="shared" si="94"/>
        <v>0</v>
      </c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</row>
    <row r="1847" spans="1:64" ht="14.65" hidden="1" customHeight="1">
      <c r="A1847" s="215" t="s">
        <v>187</v>
      </c>
      <c r="B1847" s="213" t="s">
        <v>90</v>
      </c>
      <c r="C1847" s="209" t="s">
        <v>157</v>
      </c>
      <c r="D1847" s="202">
        <v>2770</v>
      </c>
      <c r="F1847" s="202">
        <v>85700</v>
      </c>
      <c r="G1847" s="202">
        <f t="shared" si="89"/>
        <v>30938.628158844764</v>
      </c>
      <c r="H1847" s="210" t="str">
        <f t="shared" si="90"/>
        <v>11/12BATATA (1ª SAFRA)PONTA GROSSA (f)</v>
      </c>
      <c r="I1847" s="210" t="str">
        <f t="shared" si="91"/>
        <v>11/12BATATA (1ª SAFRA)</v>
      </c>
      <c r="J1847" s="211" t="b">
        <f t="shared" si="94"/>
        <v>0</v>
      </c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</row>
    <row r="1848" spans="1:64" ht="14.65" hidden="1" customHeight="1">
      <c r="A1848" s="215" t="s">
        <v>187</v>
      </c>
      <c r="B1848" s="213" t="s">
        <v>90</v>
      </c>
      <c r="C1848" s="209" t="s">
        <v>160</v>
      </c>
      <c r="D1848" s="202">
        <v>1970</v>
      </c>
      <c r="F1848" s="202">
        <v>53620</v>
      </c>
      <c r="G1848" s="202">
        <f t="shared" si="89"/>
        <v>27218.274111675124</v>
      </c>
      <c r="H1848" s="210" t="str">
        <f t="shared" si="90"/>
        <v>11/12BATATA (1ª SAFRA)UNIÃO DA VITÓRIA (f)</v>
      </c>
      <c r="I1848" s="210" t="str">
        <f t="shared" si="91"/>
        <v>11/12BATATA (1ª SAFRA)</v>
      </c>
      <c r="J1848" s="211" t="b">
        <f t="shared" si="94"/>
        <v>0</v>
      </c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</row>
    <row r="1849" spans="1:64" ht="14.65" hidden="1" customHeight="1">
      <c r="A1849" s="215" t="s">
        <v>187</v>
      </c>
      <c r="B1849" s="213" t="s">
        <v>91</v>
      </c>
      <c r="C1849" s="209" t="s">
        <v>128</v>
      </c>
      <c r="D1849" s="202">
        <v>501</v>
      </c>
      <c r="F1849" s="202">
        <v>9820</v>
      </c>
      <c r="G1849" s="202">
        <f t="shared" si="89"/>
        <v>19600.79840319361</v>
      </c>
      <c r="H1849" s="210" t="str">
        <f t="shared" si="90"/>
        <v>11/12BATATA (2ª SAFRA)CAMPO MOURÃO (a)</v>
      </c>
      <c r="I1849" s="210" t="str">
        <f t="shared" si="91"/>
        <v>11/12BATATA (2ª SAFRA)</v>
      </c>
      <c r="J1849" s="211" t="b">
        <f t="shared" si="94"/>
        <v>0</v>
      </c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</row>
    <row r="1850" spans="1:64" ht="14.65" hidden="1" customHeight="1">
      <c r="A1850" s="215" t="s">
        <v>187</v>
      </c>
      <c r="B1850" s="213" t="s">
        <v>91</v>
      </c>
      <c r="C1850" s="209" t="s">
        <v>132</v>
      </c>
      <c r="D1850" s="202">
        <v>426</v>
      </c>
      <c r="F1850" s="202">
        <v>13632</v>
      </c>
      <c r="G1850" s="202">
        <f t="shared" si="89"/>
        <v>32000</v>
      </c>
      <c r="H1850" s="210" t="str">
        <f t="shared" si="90"/>
        <v>11/12BATATA (2ª SAFRA)CORNÉLIO PROCÓPIO (c)</v>
      </c>
      <c r="I1850" s="210" t="str">
        <f t="shared" si="91"/>
        <v>11/12BATATA (2ª SAFRA)</v>
      </c>
      <c r="J1850" s="211" t="b">
        <f t="shared" si="94"/>
        <v>0</v>
      </c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</row>
    <row r="1851" spans="1:64" ht="14.65" hidden="1" customHeight="1">
      <c r="A1851" s="215" t="s">
        <v>187</v>
      </c>
      <c r="B1851" s="213" t="s">
        <v>91</v>
      </c>
      <c r="C1851" s="209" t="s">
        <v>134</v>
      </c>
      <c r="D1851" s="202">
        <v>3318</v>
      </c>
      <c r="F1851" s="202">
        <v>68912</v>
      </c>
      <c r="G1851" s="202">
        <f t="shared" si="89"/>
        <v>20769.138034960819</v>
      </c>
      <c r="H1851" s="210" t="str">
        <f t="shared" si="90"/>
        <v>11/12BATATA (2ª SAFRA)CURITIBA (f)</v>
      </c>
      <c r="I1851" s="210" t="str">
        <f t="shared" si="91"/>
        <v>11/12BATATA (2ª SAFRA)</v>
      </c>
      <c r="J1851" s="211" t="b">
        <f t="shared" si="94"/>
        <v>0</v>
      </c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</row>
    <row r="1852" spans="1:64" ht="14.65" hidden="1" customHeight="1">
      <c r="A1852" s="215" t="s">
        <v>187</v>
      </c>
      <c r="B1852" s="213" t="s">
        <v>91</v>
      </c>
      <c r="C1852" s="209" t="s">
        <v>138</v>
      </c>
      <c r="D1852" s="202">
        <v>2600</v>
      </c>
      <c r="E1852" s="202">
        <v>40</v>
      </c>
      <c r="F1852" s="202">
        <v>83390</v>
      </c>
      <c r="G1852" s="202">
        <f t="shared" si="89"/>
        <v>32574.21875</v>
      </c>
      <c r="H1852" s="210" t="str">
        <f t="shared" si="90"/>
        <v>11/12BATATA (2ª SAFRA)GUARAPUAVA (f)</v>
      </c>
      <c r="I1852" s="210" t="str">
        <f t="shared" si="91"/>
        <v>11/12BATATA (2ª SAFRA)</v>
      </c>
      <c r="J1852" s="211" t="b">
        <f t="shared" si="94"/>
        <v>0</v>
      </c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</row>
    <row r="1853" spans="1:64" ht="14.65" hidden="1" customHeight="1">
      <c r="A1853" s="215" t="s">
        <v>187</v>
      </c>
      <c r="B1853" s="213" t="s">
        <v>91</v>
      </c>
      <c r="C1853" s="209" t="s">
        <v>140</v>
      </c>
      <c r="D1853" s="202">
        <v>900</v>
      </c>
      <c r="F1853" s="202">
        <v>25650</v>
      </c>
      <c r="G1853" s="202">
        <f t="shared" si="89"/>
        <v>28500</v>
      </c>
      <c r="H1853" s="210" t="str">
        <f t="shared" si="90"/>
        <v>11/12BATATA (2ª SAFRA)IRATI (f)</v>
      </c>
      <c r="I1853" s="210" t="str">
        <f t="shared" si="91"/>
        <v>11/12BATATA (2ª SAFRA)</v>
      </c>
      <c r="J1853" s="211" t="b">
        <f t="shared" si="94"/>
        <v>0</v>
      </c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</row>
    <row r="1854" spans="1:64" ht="14.65" hidden="1" customHeight="1">
      <c r="A1854" s="215" t="s">
        <v>187</v>
      </c>
      <c r="B1854" s="213" t="s">
        <v>91</v>
      </c>
      <c r="C1854" s="209" t="s">
        <v>142</v>
      </c>
      <c r="D1854" s="202">
        <v>50</v>
      </c>
      <c r="F1854" s="202">
        <v>1320</v>
      </c>
      <c r="G1854" s="202">
        <f t="shared" si="89"/>
        <v>26400</v>
      </c>
      <c r="H1854" s="210" t="str">
        <f t="shared" si="90"/>
        <v>11/12BATATA (2ª SAFRA)IVAIPORÃ (c)</v>
      </c>
      <c r="I1854" s="210" t="str">
        <f t="shared" si="91"/>
        <v>11/12BATATA (2ª SAFRA)</v>
      </c>
      <c r="J1854" s="211" t="b">
        <f t="shared" si="94"/>
        <v>0</v>
      </c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</row>
    <row r="1855" spans="1:64" ht="14.65" hidden="1" customHeight="1">
      <c r="A1855" s="215" t="s">
        <v>187</v>
      </c>
      <c r="B1855" s="213" t="s">
        <v>91</v>
      </c>
      <c r="C1855" s="209" t="s">
        <v>144</v>
      </c>
      <c r="D1855" s="202">
        <v>50</v>
      </c>
      <c r="F1855" s="202">
        <v>1000</v>
      </c>
      <c r="G1855" s="202">
        <f t="shared" si="89"/>
        <v>20000</v>
      </c>
      <c r="H1855" s="210" t="str">
        <f t="shared" si="90"/>
        <v>11/12BATATA (2ª SAFRA)JACAREZINHO (c)</v>
      </c>
      <c r="I1855" s="210" t="str">
        <f t="shared" si="91"/>
        <v>11/12BATATA (2ª SAFRA)</v>
      </c>
      <c r="J1855" s="211" t="b">
        <f t="shared" si="94"/>
        <v>0</v>
      </c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</row>
    <row r="1856" spans="1:64" ht="14.65" hidden="1" customHeight="1">
      <c r="A1856" s="215" t="s">
        <v>187</v>
      </c>
      <c r="B1856" s="213" t="s">
        <v>91</v>
      </c>
      <c r="C1856" s="209" t="s">
        <v>148</v>
      </c>
      <c r="D1856" s="202">
        <v>60</v>
      </c>
      <c r="F1856" s="202">
        <v>1800</v>
      </c>
      <c r="G1856" s="202">
        <f t="shared" si="89"/>
        <v>30000</v>
      </c>
      <c r="H1856" s="210" t="str">
        <f t="shared" si="90"/>
        <v>11/12BATATA (2ª SAFRA)LONDRINA (c)</v>
      </c>
      <c r="I1856" s="210" t="str">
        <f t="shared" si="91"/>
        <v>11/12BATATA (2ª SAFRA)</v>
      </c>
      <c r="J1856" s="211" t="b">
        <f t="shared" si="94"/>
        <v>0</v>
      </c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</row>
    <row r="1857" spans="1:64" ht="14.65" hidden="1" customHeight="1">
      <c r="A1857" s="215" t="s">
        <v>187</v>
      </c>
      <c r="B1857" s="213" t="s">
        <v>91</v>
      </c>
      <c r="C1857" s="209" t="s">
        <v>155</v>
      </c>
      <c r="D1857" s="202">
        <v>436</v>
      </c>
      <c r="F1857" s="202">
        <v>13080</v>
      </c>
      <c r="G1857" s="202">
        <f t="shared" si="89"/>
        <v>30000</v>
      </c>
      <c r="H1857" s="210" t="str">
        <f t="shared" si="90"/>
        <v>11/12BATATA (2ª SAFRA)PATO BRANCO (e)</v>
      </c>
      <c r="I1857" s="210" t="str">
        <f t="shared" si="91"/>
        <v>11/12BATATA (2ª SAFRA)</v>
      </c>
      <c r="J1857" s="211" t="b">
        <f t="shared" si="94"/>
        <v>0</v>
      </c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</row>
    <row r="1858" spans="1:64" ht="14.65" hidden="1" customHeight="1">
      <c r="A1858" s="215" t="s">
        <v>187</v>
      </c>
      <c r="B1858" s="213" t="s">
        <v>91</v>
      </c>
      <c r="C1858" s="209" t="s">
        <v>157</v>
      </c>
      <c r="D1858" s="202">
        <v>2175</v>
      </c>
      <c r="F1858" s="202">
        <v>70820</v>
      </c>
      <c r="G1858" s="202">
        <f t="shared" ref="G1858:G1921" si="95">F1858/(D1858-E1858)*1000</f>
        <v>32560.919540229883</v>
      </c>
      <c r="H1858" s="210" t="str">
        <f t="shared" ref="H1858:H1921" si="96">A1858&amp;B1858&amp;C1858</f>
        <v>11/12BATATA (2ª SAFRA)PONTA GROSSA (f)</v>
      </c>
      <c r="I1858" s="210" t="str">
        <f t="shared" ref="I1858:I1921" si="97">A1858&amp;B1858</f>
        <v>11/12BATATA (2ª SAFRA)</v>
      </c>
      <c r="J1858" s="211" t="b">
        <f t="shared" si="94"/>
        <v>0</v>
      </c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</row>
    <row r="1859" spans="1:64" ht="14.65" hidden="1" customHeight="1">
      <c r="A1859" s="215" t="s">
        <v>187</v>
      </c>
      <c r="B1859" s="213" t="s">
        <v>91</v>
      </c>
      <c r="C1859" s="209" t="s">
        <v>160</v>
      </c>
      <c r="D1859" s="202">
        <v>1650</v>
      </c>
      <c r="F1859" s="202">
        <v>27060</v>
      </c>
      <c r="G1859" s="202">
        <f t="shared" si="95"/>
        <v>16400</v>
      </c>
      <c r="H1859" s="210" t="str">
        <f t="shared" si="96"/>
        <v>11/12BATATA (2ª SAFRA)UNIÃO DA VITÓRIA (f)</v>
      </c>
      <c r="I1859" s="210" t="str">
        <f t="shared" si="97"/>
        <v>11/12BATATA (2ª SAFRA)</v>
      </c>
      <c r="J1859" s="211" t="b">
        <f t="shared" si="94"/>
        <v>0</v>
      </c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</row>
    <row r="1860" spans="1:64" ht="14.65" hidden="1" customHeight="1">
      <c r="A1860" s="215" t="s">
        <v>187</v>
      </c>
      <c r="B1860" s="209" t="s">
        <v>92</v>
      </c>
      <c r="C1860" s="209" t="s">
        <v>126</v>
      </c>
      <c r="D1860" s="202">
        <v>8980</v>
      </c>
      <c r="F1860" s="202">
        <v>12943</v>
      </c>
      <c r="G1860" s="202">
        <f t="shared" si="95"/>
        <v>1441.3140311804009</v>
      </c>
      <c r="H1860" s="210" t="str">
        <f t="shared" si="96"/>
        <v>11/12CAFÉAPUCARANA (c)</v>
      </c>
      <c r="I1860" s="210" t="str">
        <f t="shared" si="97"/>
        <v>11/12CAFÉ</v>
      </c>
      <c r="J1860" s="211" t="b">
        <f t="shared" si="94"/>
        <v>0</v>
      </c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</row>
    <row r="1861" spans="1:64" ht="14.65" hidden="1" customHeight="1">
      <c r="A1861" s="215" t="s">
        <v>187</v>
      </c>
      <c r="B1861" s="209" t="s">
        <v>92</v>
      </c>
      <c r="C1861" s="209" t="s">
        <v>128</v>
      </c>
      <c r="D1861" s="202">
        <v>3561</v>
      </c>
      <c r="F1861" s="202">
        <v>3629</v>
      </c>
      <c r="G1861" s="202">
        <f t="shared" si="95"/>
        <v>1019.0957596180847</v>
      </c>
      <c r="H1861" s="210" t="str">
        <f t="shared" si="96"/>
        <v>11/12CAFÉCAMPO MOURÃO (a)</v>
      </c>
      <c r="I1861" s="210" t="str">
        <f t="shared" si="97"/>
        <v>11/12CAFÉ</v>
      </c>
      <c r="J1861" s="211" t="b">
        <f t="shared" si="94"/>
        <v>0</v>
      </c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</row>
    <row r="1862" spans="1:64" ht="14.65" hidden="1" customHeight="1">
      <c r="A1862" s="215" t="s">
        <v>187</v>
      </c>
      <c r="B1862" s="209" t="s">
        <v>92</v>
      </c>
      <c r="C1862" s="209" t="s">
        <v>130</v>
      </c>
      <c r="D1862" s="202">
        <v>338</v>
      </c>
      <c r="F1862" s="202">
        <v>448</v>
      </c>
      <c r="G1862" s="202">
        <f t="shared" si="95"/>
        <v>1325.4437869822486</v>
      </c>
      <c r="H1862" s="210" t="str">
        <f t="shared" si="96"/>
        <v>11/12CAFÉCASCAVEL (d)</v>
      </c>
      <c r="I1862" s="210" t="str">
        <f t="shared" si="97"/>
        <v>11/12CAFÉ</v>
      </c>
      <c r="J1862" s="211" t="b">
        <f t="shared" si="94"/>
        <v>0</v>
      </c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</row>
    <row r="1863" spans="1:64" ht="14.65" hidden="1" customHeight="1">
      <c r="A1863" s="215" t="s">
        <v>187</v>
      </c>
      <c r="B1863" s="209" t="s">
        <v>92</v>
      </c>
      <c r="C1863" s="209" t="s">
        <v>132</v>
      </c>
      <c r="D1863" s="202">
        <v>8378</v>
      </c>
      <c r="F1863" s="202">
        <v>10051</v>
      </c>
      <c r="G1863" s="202">
        <f t="shared" si="95"/>
        <v>1199.6896634041539</v>
      </c>
      <c r="H1863" s="210" t="str">
        <f t="shared" si="96"/>
        <v>11/12CAFÉCORNÉLIO PROCÓPIO (c)</v>
      </c>
      <c r="I1863" s="210" t="str">
        <f t="shared" si="97"/>
        <v>11/12CAFÉ</v>
      </c>
      <c r="J1863" s="211" t="b">
        <f t="shared" si="94"/>
        <v>0</v>
      </c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</row>
    <row r="1864" spans="1:64" ht="14.65" hidden="1" customHeight="1">
      <c r="A1864" s="215" t="s">
        <v>187</v>
      </c>
      <c r="B1864" s="209" t="s">
        <v>92</v>
      </c>
      <c r="C1864" s="209" t="s">
        <v>142</v>
      </c>
      <c r="D1864" s="202">
        <v>6081</v>
      </c>
      <c r="F1864" s="202">
        <v>4975</v>
      </c>
      <c r="G1864" s="202">
        <f t="shared" si="95"/>
        <v>818.12201940470322</v>
      </c>
      <c r="H1864" s="210" t="str">
        <f t="shared" si="96"/>
        <v>11/12CAFÉIVAIPORÃ (c)</v>
      </c>
      <c r="I1864" s="210" t="str">
        <f t="shared" si="97"/>
        <v>11/12CAFÉ</v>
      </c>
      <c r="J1864" s="211" t="b">
        <f t="shared" si="94"/>
        <v>0</v>
      </c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</row>
    <row r="1865" spans="1:64" ht="14.65" hidden="1" customHeight="1">
      <c r="A1865" s="215" t="s">
        <v>187</v>
      </c>
      <c r="B1865" s="209" t="s">
        <v>92</v>
      </c>
      <c r="C1865" s="209" t="s">
        <v>144</v>
      </c>
      <c r="D1865" s="202">
        <v>21439</v>
      </c>
      <c r="F1865" s="202">
        <v>36648</v>
      </c>
      <c r="G1865" s="202">
        <f t="shared" si="95"/>
        <v>1709.4080880638089</v>
      </c>
      <c r="H1865" s="210" t="str">
        <f t="shared" si="96"/>
        <v>11/12CAFÉJACAREZINHO (c)</v>
      </c>
      <c r="I1865" s="210" t="str">
        <f t="shared" si="97"/>
        <v>11/12CAFÉ</v>
      </c>
      <c r="J1865" s="211" t="b">
        <f t="shared" si="94"/>
        <v>0</v>
      </c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</row>
    <row r="1866" spans="1:64" ht="14.65" hidden="1" customHeight="1">
      <c r="A1866" s="215" t="s">
        <v>187</v>
      </c>
      <c r="B1866" s="209" t="s">
        <v>92</v>
      </c>
      <c r="C1866" s="209" t="s">
        <v>148</v>
      </c>
      <c r="D1866" s="202">
        <v>7691</v>
      </c>
      <c r="F1866" s="202">
        <v>12015</v>
      </c>
      <c r="G1866" s="202">
        <f t="shared" si="95"/>
        <v>1562.21557664803</v>
      </c>
      <c r="H1866" s="210" t="str">
        <f t="shared" si="96"/>
        <v>11/12CAFÉLONDRINA (c)</v>
      </c>
      <c r="I1866" s="210" t="str">
        <f t="shared" si="97"/>
        <v>11/12CAFÉ</v>
      </c>
      <c r="J1866" s="211" t="b">
        <f t="shared" si="94"/>
        <v>0</v>
      </c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</row>
    <row r="1867" spans="1:64" ht="14.65" hidden="1" customHeight="1">
      <c r="A1867" s="215" t="s">
        <v>187</v>
      </c>
      <c r="B1867" s="209" t="s">
        <v>92</v>
      </c>
      <c r="C1867" s="209" t="s">
        <v>150</v>
      </c>
      <c r="D1867" s="202">
        <v>3129</v>
      </c>
      <c r="F1867" s="202">
        <v>4423</v>
      </c>
      <c r="G1867" s="202">
        <f t="shared" si="95"/>
        <v>1413.5506551613935</v>
      </c>
      <c r="H1867" s="210" t="str">
        <f t="shared" si="96"/>
        <v>11/12CAFÉMARINGÁ (c)</v>
      </c>
      <c r="I1867" s="210" t="str">
        <f t="shared" si="97"/>
        <v>11/12CAFÉ</v>
      </c>
      <c r="J1867" s="211" t="b">
        <f t="shared" si="94"/>
        <v>0</v>
      </c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</row>
    <row r="1868" spans="1:64" ht="14.65" hidden="1" customHeight="1">
      <c r="A1868" s="215" t="s">
        <v>187</v>
      </c>
      <c r="B1868" s="209" t="s">
        <v>92</v>
      </c>
      <c r="C1868" s="209" t="s">
        <v>154</v>
      </c>
      <c r="D1868" s="202">
        <v>1906</v>
      </c>
      <c r="F1868" s="202">
        <v>1597</v>
      </c>
      <c r="G1868" s="202">
        <f t="shared" si="95"/>
        <v>837.88037775445957</v>
      </c>
      <c r="H1868" s="210" t="str">
        <f t="shared" si="96"/>
        <v>11/12CAFÉPARANAVAÍ (b)</v>
      </c>
      <c r="I1868" s="210" t="str">
        <f t="shared" si="97"/>
        <v>11/12CAFÉ</v>
      </c>
      <c r="J1868" s="211" t="b">
        <f t="shared" si="94"/>
        <v>0</v>
      </c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</row>
    <row r="1869" spans="1:64" ht="14.65" hidden="1" customHeight="1">
      <c r="A1869" s="215" t="s">
        <v>187</v>
      </c>
      <c r="B1869" s="209" t="s">
        <v>92</v>
      </c>
      <c r="C1869" s="209" t="s">
        <v>157</v>
      </c>
      <c r="D1869" s="202">
        <v>190</v>
      </c>
      <c r="F1869" s="202">
        <v>103</v>
      </c>
      <c r="G1869" s="202">
        <f t="shared" si="95"/>
        <v>542.1052631578948</v>
      </c>
      <c r="H1869" s="210" t="str">
        <f t="shared" si="96"/>
        <v>11/12CAFÉPONTA GROSSA (f)</v>
      </c>
      <c r="I1869" s="210" t="str">
        <f t="shared" si="97"/>
        <v>11/12CAFÉ</v>
      </c>
      <c r="J1869" s="211" t="b">
        <f t="shared" si="94"/>
        <v>0</v>
      </c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</row>
    <row r="1870" spans="1:64" ht="14.65" hidden="1" customHeight="1">
      <c r="A1870" s="215" t="s">
        <v>187</v>
      </c>
      <c r="B1870" s="209" t="s">
        <v>92</v>
      </c>
      <c r="C1870" s="209" t="s">
        <v>158</v>
      </c>
      <c r="D1870" s="202">
        <v>1942</v>
      </c>
      <c r="F1870" s="202">
        <v>2829</v>
      </c>
      <c r="G1870" s="202">
        <f t="shared" si="95"/>
        <v>1456.7456230690011</v>
      </c>
      <c r="H1870" s="210" t="str">
        <f t="shared" si="96"/>
        <v>11/12CAFÉTOLEDO (d)</v>
      </c>
      <c r="I1870" s="210" t="str">
        <f t="shared" si="97"/>
        <v>11/12CAFÉ</v>
      </c>
      <c r="J1870" s="211" t="b">
        <f t="shared" si="94"/>
        <v>0</v>
      </c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</row>
    <row r="1871" spans="1:64" ht="14.65" hidden="1" customHeight="1">
      <c r="A1871" s="215" t="s">
        <v>187</v>
      </c>
      <c r="B1871" s="209" t="s">
        <v>92</v>
      </c>
      <c r="C1871" s="209" t="s">
        <v>159</v>
      </c>
      <c r="D1871" s="202">
        <v>1475</v>
      </c>
      <c r="F1871" s="202">
        <v>1214</v>
      </c>
      <c r="G1871" s="202">
        <f t="shared" si="95"/>
        <v>823.05084745762713</v>
      </c>
      <c r="H1871" s="210" t="str">
        <f t="shared" si="96"/>
        <v>11/12CAFÉUMUARAMA (b)</v>
      </c>
      <c r="I1871" s="210" t="str">
        <f t="shared" si="97"/>
        <v>11/12CAFÉ</v>
      </c>
      <c r="J1871" s="21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</row>
    <row r="1872" spans="1:64" ht="14.65" hidden="1" customHeight="1">
      <c r="A1872" s="215" t="s">
        <v>187</v>
      </c>
      <c r="B1872" s="209" t="s">
        <v>92</v>
      </c>
      <c r="C1872" s="209" t="s">
        <v>159</v>
      </c>
      <c r="D1872" s="202">
        <v>1960</v>
      </c>
      <c r="F1872" s="202">
        <v>1022</v>
      </c>
      <c r="G1872" s="202">
        <f t="shared" si="95"/>
        <v>521.42857142857144</v>
      </c>
      <c r="H1872" s="210" t="str">
        <f t="shared" si="96"/>
        <v>11/12CAFÉUMUARAMA (b)</v>
      </c>
      <c r="I1872" s="210" t="str">
        <f t="shared" si="97"/>
        <v>11/12CAFÉ</v>
      </c>
      <c r="J1872" s="211" t="b">
        <f t="shared" ref="J1872:J1877" si="98">FALSE</f>
        <v>0</v>
      </c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</row>
    <row r="1873" spans="1:64" ht="14.65" hidden="1" customHeight="1">
      <c r="A1873" s="215" t="s">
        <v>187</v>
      </c>
      <c r="B1873" s="209" t="s">
        <v>93</v>
      </c>
      <c r="C1873" s="209" t="s">
        <v>126</v>
      </c>
      <c r="D1873" s="202">
        <v>16180</v>
      </c>
      <c r="F1873" s="202">
        <v>1349476</v>
      </c>
      <c r="G1873" s="202">
        <f t="shared" si="95"/>
        <v>83403.95550061806</v>
      </c>
      <c r="H1873" s="210" t="str">
        <f t="shared" si="96"/>
        <v>11/12CANA-DE-AÇÚCARAPUCARANA (c)</v>
      </c>
      <c r="I1873" s="210" t="str">
        <f t="shared" si="97"/>
        <v>11/12CANA-DE-AÇÚCAR</v>
      </c>
      <c r="J1873" s="211" t="b">
        <f t="shared" si="98"/>
        <v>0</v>
      </c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</row>
    <row r="1874" spans="1:64" ht="14.65" hidden="1" customHeight="1">
      <c r="A1874" s="215" t="s">
        <v>187</v>
      </c>
      <c r="B1874" s="209" t="s">
        <v>93</v>
      </c>
      <c r="C1874" s="209" t="s">
        <v>128</v>
      </c>
      <c r="D1874" s="202">
        <v>21407</v>
      </c>
      <c r="F1874" s="202">
        <v>1293154</v>
      </c>
      <c r="G1874" s="202">
        <f t="shared" si="95"/>
        <v>60407.99738403326</v>
      </c>
      <c r="H1874" s="210" t="str">
        <f t="shared" si="96"/>
        <v>11/12CANA-DE-AÇÚCARCAMPO MOURÃO (a)</v>
      </c>
      <c r="I1874" s="210" t="str">
        <f t="shared" si="97"/>
        <v>11/12CANA-DE-AÇÚCAR</v>
      </c>
      <c r="J1874" s="211" t="b">
        <f t="shared" si="98"/>
        <v>0</v>
      </c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</row>
    <row r="1875" spans="1:64" ht="14.65" hidden="1" customHeight="1">
      <c r="A1875" s="215" t="s">
        <v>187</v>
      </c>
      <c r="B1875" s="209" t="s">
        <v>93</v>
      </c>
      <c r="C1875" s="209" t="s">
        <v>130</v>
      </c>
      <c r="D1875" s="202">
        <v>765</v>
      </c>
      <c r="F1875" s="202">
        <v>43645</v>
      </c>
      <c r="G1875" s="202">
        <f t="shared" si="95"/>
        <v>57052.287581699347</v>
      </c>
      <c r="H1875" s="210" t="str">
        <f t="shared" si="96"/>
        <v>11/12CANA-DE-AÇÚCARCASCAVEL (d)</v>
      </c>
      <c r="I1875" s="210" t="str">
        <f t="shared" si="97"/>
        <v>11/12CANA-DE-AÇÚCAR</v>
      </c>
      <c r="J1875" s="211" t="b">
        <f t="shared" si="98"/>
        <v>0</v>
      </c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</row>
    <row r="1876" spans="1:64" ht="14.65" hidden="1" customHeight="1">
      <c r="A1876" s="215" t="s">
        <v>187</v>
      </c>
      <c r="B1876" s="209" t="s">
        <v>93</v>
      </c>
      <c r="C1876" s="209" t="s">
        <v>132</v>
      </c>
      <c r="D1876" s="202">
        <v>41731</v>
      </c>
      <c r="F1876" s="202">
        <v>3432000</v>
      </c>
      <c r="G1876" s="202">
        <f t="shared" si="95"/>
        <v>82241.019865327922</v>
      </c>
      <c r="H1876" s="210" t="str">
        <f t="shared" si="96"/>
        <v>11/12CANA-DE-AÇÚCARCORNÉLIO PROCÓPIO (c)</v>
      </c>
      <c r="I1876" s="210" t="str">
        <f t="shared" si="97"/>
        <v>11/12CANA-DE-AÇÚCAR</v>
      </c>
      <c r="J1876" s="211" t="b">
        <f t="shared" si="98"/>
        <v>0</v>
      </c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</row>
    <row r="1877" spans="1:64" ht="14.65" hidden="1" customHeight="1">
      <c r="A1877" s="215" t="s">
        <v>187</v>
      </c>
      <c r="B1877" s="209" t="s">
        <v>93</v>
      </c>
      <c r="C1877" s="209" t="s">
        <v>134</v>
      </c>
      <c r="D1877" s="202">
        <v>550</v>
      </c>
      <c r="F1877" s="202">
        <v>22660</v>
      </c>
      <c r="G1877" s="202">
        <f t="shared" si="95"/>
        <v>41200</v>
      </c>
      <c r="H1877" s="210" t="str">
        <f t="shared" si="96"/>
        <v>11/12CANA-DE-AÇÚCARCURITIBA (f)</v>
      </c>
      <c r="I1877" s="210" t="str">
        <f t="shared" si="97"/>
        <v>11/12CANA-DE-AÇÚCAR</v>
      </c>
      <c r="J1877" s="211" t="b">
        <f t="shared" si="98"/>
        <v>0</v>
      </c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</row>
    <row r="1878" spans="1:64" ht="14.65" hidden="1" customHeight="1">
      <c r="A1878" s="215" t="s">
        <v>187</v>
      </c>
      <c r="B1878" s="209" t="s">
        <v>93</v>
      </c>
      <c r="C1878" s="209" t="s">
        <v>136</v>
      </c>
      <c r="D1878" s="202">
        <v>137</v>
      </c>
      <c r="F1878" s="202">
        <v>7845</v>
      </c>
      <c r="G1878" s="202">
        <f t="shared" si="95"/>
        <v>57262.773722627731</v>
      </c>
      <c r="H1878" s="210" t="str">
        <f t="shared" si="96"/>
        <v>11/12CANA-DE-AÇÚCARFRANCISCO BELTRÃO (e)</v>
      </c>
      <c r="I1878" s="210" t="str">
        <f t="shared" si="97"/>
        <v>11/12CANA-DE-AÇÚCAR</v>
      </c>
      <c r="J1878" s="211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</row>
    <row r="1879" spans="1:64" ht="14.65" hidden="1" customHeight="1">
      <c r="A1879" s="215" t="s">
        <v>187</v>
      </c>
      <c r="B1879" s="209" t="s">
        <v>93</v>
      </c>
      <c r="C1879" s="209" t="s">
        <v>136</v>
      </c>
      <c r="D1879" s="202">
        <v>603</v>
      </c>
      <c r="F1879" s="202">
        <v>34630</v>
      </c>
      <c r="G1879" s="202">
        <f t="shared" si="95"/>
        <v>57429.519071310118</v>
      </c>
      <c r="H1879" s="210" t="str">
        <f t="shared" si="96"/>
        <v>11/12CANA-DE-AÇÚCARFRANCISCO BELTRÃO (e)</v>
      </c>
      <c r="I1879" s="210" t="str">
        <f t="shared" si="97"/>
        <v>11/12CANA-DE-AÇÚCAR</v>
      </c>
      <c r="J1879" s="211" t="b">
        <f t="shared" ref="J1879:J1891" si="99">FALSE</f>
        <v>0</v>
      </c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</row>
    <row r="1880" spans="1:64" ht="14.65" hidden="1" customHeight="1">
      <c r="A1880" s="215" t="s">
        <v>187</v>
      </c>
      <c r="B1880" s="209" t="s">
        <v>93</v>
      </c>
      <c r="C1880" s="209" t="s">
        <v>138</v>
      </c>
      <c r="D1880" s="202">
        <v>47</v>
      </c>
      <c r="F1880" s="202">
        <v>2340</v>
      </c>
      <c r="G1880" s="202">
        <f t="shared" si="95"/>
        <v>49787.234042553195</v>
      </c>
      <c r="H1880" s="210" t="str">
        <f t="shared" si="96"/>
        <v>11/12CANA-DE-AÇÚCARGUARAPUAVA (f)</v>
      </c>
      <c r="I1880" s="210" t="str">
        <f t="shared" si="97"/>
        <v>11/12CANA-DE-AÇÚCAR</v>
      </c>
      <c r="J1880" s="211" t="b">
        <f t="shared" si="99"/>
        <v>0</v>
      </c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</row>
    <row r="1881" spans="1:64" ht="14.65" hidden="1" customHeight="1">
      <c r="A1881" s="215" t="s">
        <v>187</v>
      </c>
      <c r="B1881" s="209" t="s">
        <v>93</v>
      </c>
      <c r="C1881" s="209" t="s">
        <v>140</v>
      </c>
      <c r="D1881" s="202">
        <v>6</v>
      </c>
      <c r="F1881" s="202">
        <v>108</v>
      </c>
      <c r="G1881" s="202">
        <f t="shared" si="95"/>
        <v>18000</v>
      </c>
      <c r="H1881" s="210" t="str">
        <f t="shared" si="96"/>
        <v>11/12CANA-DE-AÇÚCARIRATI (f)</v>
      </c>
      <c r="I1881" s="210" t="str">
        <f t="shared" si="97"/>
        <v>11/12CANA-DE-AÇÚCAR</v>
      </c>
      <c r="J1881" s="211" t="b">
        <f t="shared" si="99"/>
        <v>0</v>
      </c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</row>
    <row r="1882" spans="1:64" ht="14.65" hidden="1" customHeight="1">
      <c r="A1882" s="215" t="s">
        <v>187</v>
      </c>
      <c r="B1882" s="209" t="s">
        <v>93</v>
      </c>
      <c r="C1882" s="209" t="s">
        <v>142</v>
      </c>
      <c r="D1882" s="202">
        <v>13405</v>
      </c>
      <c r="F1882" s="202">
        <v>965175</v>
      </c>
      <c r="G1882" s="202">
        <f t="shared" si="95"/>
        <v>72001.118985453184</v>
      </c>
      <c r="H1882" s="210" t="str">
        <f t="shared" si="96"/>
        <v>11/12CANA-DE-AÇÚCARIVAIPORÃ (c)</v>
      </c>
      <c r="I1882" s="210" t="str">
        <f t="shared" si="97"/>
        <v>11/12CANA-DE-AÇÚCAR</v>
      </c>
      <c r="J1882" s="211" t="b">
        <f t="shared" si="99"/>
        <v>0</v>
      </c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</row>
    <row r="1883" spans="1:64" ht="14.65" hidden="1" customHeight="1">
      <c r="A1883" s="215" t="s">
        <v>187</v>
      </c>
      <c r="B1883" s="209" t="s">
        <v>93</v>
      </c>
      <c r="C1883" s="209" t="s">
        <v>144</v>
      </c>
      <c r="D1883" s="202">
        <v>62576</v>
      </c>
      <c r="F1883" s="202">
        <v>5060885</v>
      </c>
      <c r="G1883" s="202">
        <f t="shared" si="95"/>
        <v>80875.815008949125</v>
      </c>
      <c r="H1883" s="210" t="str">
        <f t="shared" si="96"/>
        <v>11/12CANA-DE-AÇÚCARJACAREZINHO (c)</v>
      </c>
      <c r="I1883" s="210" t="str">
        <f t="shared" si="97"/>
        <v>11/12CANA-DE-AÇÚCAR</v>
      </c>
      <c r="J1883" s="211" t="b">
        <f t="shared" si="99"/>
        <v>0</v>
      </c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</row>
    <row r="1884" spans="1:64" ht="14.65" hidden="1" customHeight="1">
      <c r="A1884" s="215" t="s">
        <v>187</v>
      </c>
      <c r="B1884" s="209" t="s">
        <v>93</v>
      </c>
      <c r="C1884" s="209" t="s">
        <v>146</v>
      </c>
      <c r="D1884" s="202">
        <v>265</v>
      </c>
      <c r="F1884" s="202">
        <v>11157</v>
      </c>
      <c r="G1884" s="202">
        <f t="shared" si="95"/>
        <v>42101.886792452831</v>
      </c>
      <c r="H1884" s="210" t="str">
        <f t="shared" si="96"/>
        <v>11/12CANA-DE-AÇÚCARLARANJEIRAS DO SUL (f)</v>
      </c>
      <c r="I1884" s="210" t="str">
        <f t="shared" si="97"/>
        <v>11/12CANA-DE-AÇÚCAR</v>
      </c>
      <c r="J1884" s="211" t="b">
        <f t="shared" si="99"/>
        <v>0</v>
      </c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</row>
    <row r="1885" spans="1:64" ht="14.65" hidden="1" customHeight="1">
      <c r="A1885" s="215" t="s">
        <v>187</v>
      </c>
      <c r="B1885" s="209" t="s">
        <v>93</v>
      </c>
      <c r="C1885" s="209" t="s">
        <v>148</v>
      </c>
      <c r="D1885" s="202">
        <v>46603</v>
      </c>
      <c r="F1885" s="202">
        <v>3548978</v>
      </c>
      <c r="G1885" s="202">
        <f t="shared" si="95"/>
        <v>76153.42359933909</v>
      </c>
      <c r="H1885" s="210" t="str">
        <f t="shared" si="96"/>
        <v>11/12CANA-DE-AÇÚCARLONDRINA (c)</v>
      </c>
      <c r="I1885" s="210" t="str">
        <f t="shared" si="97"/>
        <v>11/12CANA-DE-AÇÚCAR</v>
      </c>
      <c r="J1885" s="211" t="b">
        <f t="shared" si="99"/>
        <v>0</v>
      </c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</row>
    <row r="1886" spans="1:64" ht="14.65" hidden="1" customHeight="1">
      <c r="A1886" s="215" t="s">
        <v>187</v>
      </c>
      <c r="B1886" s="209" t="s">
        <v>93</v>
      </c>
      <c r="C1886" s="209" t="s">
        <v>150</v>
      </c>
      <c r="D1886" s="202">
        <v>104878</v>
      </c>
      <c r="F1886" s="202">
        <v>7600208</v>
      </c>
      <c r="G1886" s="202">
        <f t="shared" si="95"/>
        <v>72467.133240527095</v>
      </c>
      <c r="H1886" s="210" t="str">
        <f t="shared" si="96"/>
        <v>11/12CANA-DE-AÇÚCARMARINGÁ (c)</v>
      </c>
      <c r="I1886" s="210" t="str">
        <f t="shared" si="97"/>
        <v>11/12CANA-DE-AÇÚCAR</v>
      </c>
      <c r="J1886" s="211" t="b">
        <f t="shared" si="99"/>
        <v>0</v>
      </c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</row>
    <row r="1887" spans="1:64" ht="14.65" hidden="1" customHeight="1">
      <c r="A1887" s="215" t="s">
        <v>187</v>
      </c>
      <c r="B1887" s="209" t="s">
        <v>93</v>
      </c>
      <c r="C1887" s="209" t="s">
        <v>152</v>
      </c>
      <c r="D1887" s="202">
        <v>321</v>
      </c>
      <c r="F1887" s="202">
        <v>12445</v>
      </c>
      <c r="G1887" s="202">
        <f t="shared" si="95"/>
        <v>38769.470404984422</v>
      </c>
      <c r="H1887" s="210" t="str">
        <f t="shared" si="96"/>
        <v>11/12CANA-DE-AÇÚCARPARANAGUÁ (f)</v>
      </c>
      <c r="I1887" s="210" t="str">
        <f t="shared" si="97"/>
        <v>11/12CANA-DE-AÇÚCAR</v>
      </c>
      <c r="J1887" s="211" t="b">
        <f t="shared" si="99"/>
        <v>0</v>
      </c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</row>
    <row r="1888" spans="1:64" ht="14.65" hidden="1" customHeight="1">
      <c r="A1888" s="215" t="s">
        <v>187</v>
      </c>
      <c r="B1888" s="209" t="s">
        <v>93</v>
      </c>
      <c r="C1888" s="209" t="s">
        <v>154</v>
      </c>
      <c r="D1888" s="202">
        <v>139259</v>
      </c>
      <c r="F1888" s="202">
        <v>8614363</v>
      </c>
      <c r="G1888" s="202">
        <f t="shared" si="95"/>
        <v>61858.57287500269</v>
      </c>
      <c r="H1888" s="210" t="str">
        <f t="shared" si="96"/>
        <v>11/12CANA-DE-AÇÚCARPARANAVAÍ (b)</v>
      </c>
      <c r="I1888" s="210" t="str">
        <f t="shared" si="97"/>
        <v>11/12CANA-DE-AÇÚCAR</v>
      </c>
      <c r="J1888" s="211" t="b">
        <f t="shared" si="99"/>
        <v>0</v>
      </c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</row>
    <row r="1889" spans="1:64" ht="14.65" hidden="1" customHeight="1">
      <c r="A1889" s="215" t="s">
        <v>187</v>
      </c>
      <c r="B1889" s="209" t="s">
        <v>93</v>
      </c>
      <c r="C1889" s="209" t="s">
        <v>155</v>
      </c>
      <c r="D1889" s="202">
        <v>1690</v>
      </c>
      <c r="F1889" s="202">
        <v>67200</v>
      </c>
      <c r="G1889" s="202">
        <f t="shared" si="95"/>
        <v>39763.313609467456</v>
      </c>
      <c r="H1889" s="210" t="str">
        <f t="shared" si="96"/>
        <v>11/12CANA-DE-AÇÚCARPATO BRANCO (e)</v>
      </c>
      <c r="I1889" s="210" t="str">
        <f t="shared" si="97"/>
        <v>11/12CANA-DE-AÇÚCAR</v>
      </c>
      <c r="J1889" s="211" t="b">
        <f t="shared" si="99"/>
        <v>0</v>
      </c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</row>
    <row r="1890" spans="1:64" ht="14.65" hidden="1" customHeight="1">
      <c r="A1890" s="215" t="s">
        <v>187</v>
      </c>
      <c r="B1890" s="209" t="s">
        <v>93</v>
      </c>
      <c r="C1890" s="209" t="s">
        <v>157</v>
      </c>
      <c r="D1890" s="202">
        <v>323</v>
      </c>
      <c r="F1890" s="202">
        <v>26905</v>
      </c>
      <c r="G1890" s="202">
        <f t="shared" si="95"/>
        <v>83297.213622291019</v>
      </c>
      <c r="H1890" s="210" t="str">
        <f t="shared" si="96"/>
        <v>11/12CANA-DE-AÇÚCARPONTA GROSSA (f)</v>
      </c>
      <c r="I1890" s="210" t="str">
        <f t="shared" si="97"/>
        <v>11/12CANA-DE-AÇÚCAR</v>
      </c>
      <c r="J1890" s="211" t="b">
        <f t="shared" si="99"/>
        <v>0</v>
      </c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</row>
    <row r="1891" spans="1:64" ht="14.65" hidden="1" customHeight="1">
      <c r="A1891" s="215" t="s">
        <v>187</v>
      </c>
      <c r="B1891" s="209" t="s">
        <v>93</v>
      </c>
      <c r="C1891" s="209" t="s">
        <v>158</v>
      </c>
      <c r="D1891" s="202">
        <v>1242</v>
      </c>
      <c r="F1891" s="202">
        <v>71920</v>
      </c>
      <c r="G1891" s="202">
        <f t="shared" si="95"/>
        <v>57906.602254428341</v>
      </c>
      <c r="H1891" s="210" t="str">
        <f t="shared" si="96"/>
        <v>11/12CANA-DE-AÇÚCARTOLEDO (d)</v>
      </c>
      <c r="I1891" s="210" t="str">
        <f t="shared" si="97"/>
        <v>11/12CANA-DE-AÇÚCAR</v>
      </c>
      <c r="J1891" s="211" t="b">
        <f t="shared" si="99"/>
        <v>0</v>
      </c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</row>
    <row r="1892" spans="1:64" ht="14.65" hidden="1" customHeight="1">
      <c r="A1892" s="215" t="s">
        <v>187</v>
      </c>
      <c r="B1892" s="209" t="s">
        <v>93</v>
      </c>
      <c r="C1892" s="209" t="s">
        <v>159</v>
      </c>
      <c r="D1892" s="202">
        <v>106977</v>
      </c>
      <c r="F1892" s="202">
        <v>6639141</v>
      </c>
      <c r="G1892" s="202">
        <f t="shared" si="95"/>
        <v>62061.387027117984</v>
      </c>
      <c r="H1892" s="210" t="str">
        <f t="shared" si="96"/>
        <v>11/12CANA-DE-AÇÚCARUMUARAMA (b)</v>
      </c>
      <c r="I1892" s="210" t="str">
        <f t="shared" si="97"/>
        <v>11/12CANA-DE-AÇÚCAR</v>
      </c>
      <c r="J1892" s="211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</row>
    <row r="1893" spans="1:64" ht="14.65" hidden="1" customHeight="1">
      <c r="A1893" s="215" t="s">
        <v>187</v>
      </c>
      <c r="B1893" s="209" t="s">
        <v>93</v>
      </c>
      <c r="C1893" s="209" t="s">
        <v>159</v>
      </c>
      <c r="D1893" s="202">
        <v>90750</v>
      </c>
      <c r="F1893" s="202">
        <v>5069531</v>
      </c>
      <c r="G1893" s="202">
        <f t="shared" si="95"/>
        <v>55862.600550964191</v>
      </c>
      <c r="H1893" s="210" t="str">
        <f t="shared" si="96"/>
        <v>11/12CANA-DE-AÇÚCARUMUARAMA (b)</v>
      </c>
      <c r="I1893" s="210" t="str">
        <f t="shared" si="97"/>
        <v>11/12CANA-DE-AÇÚCAR</v>
      </c>
      <c r="J1893" s="211" t="b">
        <f t="shared" ref="J1893:J1898" si="100">FALSE</f>
        <v>0</v>
      </c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</row>
    <row r="1894" spans="1:64" ht="14.65" hidden="1" customHeight="1">
      <c r="A1894" s="215" t="s">
        <v>187</v>
      </c>
      <c r="B1894" s="209" t="s">
        <v>93</v>
      </c>
      <c r="C1894" s="209" t="s">
        <v>160</v>
      </c>
      <c r="D1894" s="202">
        <v>250</v>
      </c>
      <c r="F1894" s="202">
        <v>8750</v>
      </c>
      <c r="G1894" s="202">
        <f t="shared" si="95"/>
        <v>35000</v>
      </c>
      <c r="H1894" s="210" t="str">
        <f t="shared" si="96"/>
        <v>11/12CANA-DE-AÇÚCARUNIÃO DA VITÓRIA (f)</v>
      </c>
      <c r="I1894" s="210" t="str">
        <f t="shared" si="97"/>
        <v>11/12CANA-DE-AÇÚCAR</v>
      </c>
      <c r="J1894" s="211" t="b">
        <f t="shared" si="100"/>
        <v>0</v>
      </c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</row>
    <row r="1895" spans="1:64" ht="14.65" hidden="1" customHeight="1">
      <c r="A1895" s="215" t="s">
        <v>187</v>
      </c>
      <c r="B1895" s="209" t="s">
        <v>94</v>
      </c>
      <c r="C1895" s="209" t="s">
        <v>128</v>
      </c>
      <c r="D1895">
        <v>300</v>
      </c>
      <c r="E1895" s="204"/>
      <c r="F1895" s="202">
        <v>250</v>
      </c>
      <c r="G1895" s="202">
        <f t="shared" si="95"/>
        <v>833.33333333333337</v>
      </c>
      <c r="H1895" s="210" t="str">
        <f t="shared" si="96"/>
        <v>11/12CANOLACAMPO MOURÃO (a)</v>
      </c>
      <c r="I1895" s="210" t="str">
        <f t="shared" si="97"/>
        <v>11/12CANOLA</v>
      </c>
      <c r="J1895" s="211" t="b">
        <f t="shared" si="100"/>
        <v>0</v>
      </c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</row>
    <row r="1896" spans="1:64" ht="14.65" hidden="1" customHeight="1">
      <c r="A1896" s="215" t="s">
        <v>187</v>
      </c>
      <c r="B1896" s="209" t="s">
        <v>94</v>
      </c>
      <c r="C1896" s="209" t="s">
        <v>130</v>
      </c>
      <c r="D1896">
        <v>1648</v>
      </c>
      <c r="E1896" s="204"/>
      <c r="F1896" s="202">
        <v>2450</v>
      </c>
      <c r="G1896" s="202">
        <f t="shared" si="95"/>
        <v>1486.6504854368932</v>
      </c>
      <c r="H1896" s="210" t="str">
        <f t="shared" si="96"/>
        <v>11/12CANOLACASCAVEL (d)</v>
      </c>
      <c r="I1896" s="210" t="str">
        <f t="shared" si="97"/>
        <v>11/12CANOLA</v>
      </c>
      <c r="J1896" s="211" t="b">
        <f t="shared" si="100"/>
        <v>0</v>
      </c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</row>
    <row r="1897" spans="1:64" ht="14.65" hidden="1" customHeight="1">
      <c r="A1897" s="215" t="s">
        <v>187</v>
      </c>
      <c r="B1897" s="209" t="s">
        <v>94</v>
      </c>
      <c r="C1897" s="209" t="s">
        <v>132</v>
      </c>
      <c r="D1897">
        <v>283</v>
      </c>
      <c r="E1897" s="204"/>
      <c r="F1897" s="202">
        <v>288</v>
      </c>
      <c r="G1897" s="202">
        <f t="shared" si="95"/>
        <v>1017.6678445229682</v>
      </c>
      <c r="H1897" s="210" t="str">
        <f t="shared" si="96"/>
        <v>11/12CANOLACORNÉLIO PROCÓPIO (c)</v>
      </c>
      <c r="I1897" s="210" t="str">
        <f t="shared" si="97"/>
        <v>11/12CANOLA</v>
      </c>
      <c r="J1897" s="211" t="b">
        <f t="shared" si="100"/>
        <v>0</v>
      </c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</row>
    <row r="1898" spans="1:64" ht="14.65" hidden="1" customHeight="1">
      <c r="A1898" s="215" t="s">
        <v>187</v>
      </c>
      <c r="B1898" s="209" t="s">
        <v>94</v>
      </c>
      <c r="C1898" s="209" t="s">
        <v>134</v>
      </c>
      <c r="D1898" s="202"/>
      <c r="G1898" s="202" t="e">
        <f t="shared" si="95"/>
        <v>#DIV/0!</v>
      </c>
      <c r="H1898" s="210" t="str">
        <f t="shared" si="96"/>
        <v>11/12CANOLACURITIBA (f)</v>
      </c>
      <c r="I1898" s="210" t="str">
        <f t="shared" si="97"/>
        <v>11/12CANOLA</v>
      </c>
      <c r="J1898" s="211" t="b">
        <f t="shared" si="100"/>
        <v>0</v>
      </c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</row>
    <row r="1899" spans="1:64" ht="14.65" hidden="1" customHeight="1">
      <c r="A1899" s="215" t="s">
        <v>187</v>
      </c>
      <c r="B1899" s="209" t="s">
        <v>94</v>
      </c>
      <c r="C1899" s="209" t="s">
        <v>136</v>
      </c>
      <c r="D1899">
        <v>435</v>
      </c>
      <c r="E1899" s="204">
        <v>80</v>
      </c>
      <c r="F1899" s="202">
        <v>367</v>
      </c>
      <c r="G1899" s="202">
        <f t="shared" si="95"/>
        <v>1033.8028169014085</v>
      </c>
      <c r="H1899" s="210" t="str">
        <f t="shared" si="96"/>
        <v>11/12CANOLAFRANCISCO BELTRÃO (e)</v>
      </c>
      <c r="I1899" s="210" t="str">
        <f t="shared" si="97"/>
        <v>11/12CANOLA</v>
      </c>
      <c r="J1899" s="211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</row>
    <row r="1900" spans="1:64" ht="14.65" hidden="1" customHeight="1">
      <c r="A1900" s="215" t="s">
        <v>187</v>
      </c>
      <c r="B1900" s="209" t="s">
        <v>94</v>
      </c>
      <c r="C1900" s="209" t="s">
        <v>136</v>
      </c>
      <c r="D1900">
        <v>307</v>
      </c>
      <c r="E1900" s="204"/>
      <c r="F1900" s="202">
        <v>363</v>
      </c>
      <c r="G1900" s="202">
        <f t="shared" si="95"/>
        <v>1182.4104234527688</v>
      </c>
      <c r="H1900" s="210" t="str">
        <f t="shared" si="96"/>
        <v>11/12CANOLAFRANCISCO BELTRÃO (e)</v>
      </c>
      <c r="I1900" s="210" t="str">
        <f t="shared" si="97"/>
        <v>11/12CANOLA</v>
      </c>
      <c r="J1900" s="211" t="b">
        <f t="shared" ref="J1900:J1914" si="101">FALSE</f>
        <v>0</v>
      </c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</row>
    <row r="1901" spans="1:64" ht="14.65" hidden="1" customHeight="1">
      <c r="A1901" s="215" t="s">
        <v>187</v>
      </c>
      <c r="B1901" s="209" t="s">
        <v>94</v>
      </c>
      <c r="C1901" s="209" t="s">
        <v>138</v>
      </c>
      <c r="D1901">
        <v>2195</v>
      </c>
      <c r="E1901" s="204"/>
      <c r="F1901" s="202">
        <v>2835</v>
      </c>
      <c r="G1901" s="202">
        <f t="shared" si="95"/>
        <v>1291.5717539863324</v>
      </c>
      <c r="H1901" s="210" t="str">
        <f t="shared" si="96"/>
        <v>11/12CANOLAGUARAPUAVA (f)</v>
      </c>
      <c r="I1901" s="210" t="str">
        <f t="shared" si="97"/>
        <v>11/12CANOLA</v>
      </c>
      <c r="J1901" s="211" t="b">
        <f t="shared" si="101"/>
        <v>0</v>
      </c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</row>
    <row r="1902" spans="1:64" ht="14.65" hidden="1" customHeight="1">
      <c r="A1902" s="215" t="s">
        <v>187</v>
      </c>
      <c r="B1902" s="209" t="s">
        <v>94</v>
      </c>
      <c r="C1902" s="209" t="s">
        <v>140</v>
      </c>
      <c r="D1902">
        <v>250</v>
      </c>
      <c r="E1902" s="204"/>
      <c r="F1902" s="202">
        <v>450</v>
      </c>
      <c r="G1902" s="202">
        <f t="shared" si="95"/>
        <v>1800</v>
      </c>
      <c r="H1902" s="210" t="str">
        <f t="shared" si="96"/>
        <v>11/12CANOLAIRATI (f)</v>
      </c>
      <c r="I1902" s="210" t="str">
        <f t="shared" si="97"/>
        <v>11/12CANOLA</v>
      </c>
      <c r="J1902" s="211" t="b">
        <f t="shared" si="101"/>
        <v>0</v>
      </c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</row>
    <row r="1903" spans="1:64" ht="14.65" hidden="1" customHeight="1">
      <c r="A1903" s="215" t="s">
        <v>187</v>
      </c>
      <c r="B1903" s="209" t="s">
        <v>94</v>
      </c>
      <c r="C1903" s="209" t="s">
        <v>142</v>
      </c>
      <c r="D1903">
        <v>513</v>
      </c>
      <c r="E1903" s="204"/>
      <c r="F1903" s="202">
        <v>923</v>
      </c>
      <c r="G1903" s="202">
        <f t="shared" si="95"/>
        <v>1799.2202729044834</v>
      </c>
      <c r="H1903" s="210" t="str">
        <f t="shared" si="96"/>
        <v>11/12CANOLAIVAIPORÃ (c)</v>
      </c>
      <c r="I1903" s="210" t="str">
        <f t="shared" si="97"/>
        <v>11/12CANOLA</v>
      </c>
      <c r="J1903" s="211" t="b">
        <f t="shared" si="101"/>
        <v>0</v>
      </c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</row>
    <row r="1904" spans="1:64" ht="14.65" hidden="1" customHeight="1">
      <c r="A1904" s="215" t="s">
        <v>187</v>
      </c>
      <c r="B1904" s="209" t="s">
        <v>94</v>
      </c>
      <c r="C1904" s="209" t="s">
        <v>144</v>
      </c>
      <c r="D1904" s="202">
        <v>1027</v>
      </c>
      <c r="E1904" s="202">
        <v>0</v>
      </c>
      <c r="F1904" s="202">
        <v>1951</v>
      </c>
      <c r="G1904" s="202">
        <f t="shared" si="95"/>
        <v>1899.7078870496591</v>
      </c>
      <c r="H1904" s="210" t="str">
        <f t="shared" si="96"/>
        <v>11/12CANOLAJACAREZINHO (c)</v>
      </c>
      <c r="I1904" s="210" t="str">
        <f t="shared" si="97"/>
        <v>11/12CANOLA</v>
      </c>
      <c r="J1904" s="211" t="b">
        <f t="shared" si="101"/>
        <v>0</v>
      </c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</row>
    <row r="1905" spans="1:64" ht="14.65" hidden="1" customHeight="1">
      <c r="A1905" s="215" t="s">
        <v>187</v>
      </c>
      <c r="B1905" s="209" t="s">
        <v>94</v>
      </c>
      <c r="C1905" s="209" t="s">
        <v>146</v>
      </c>
      <c r="D1905">
        <v>145</v>
      </c>
      <c r="E1905" s="204">
        <v>5</v>
      </c>
      <c r="F1905" s="202">
        <v>111</v>
      </c>
      <c r="G1905" s="202">
        <f t="shared" si="95"/>
        <v>792.85714285714278</v>
      </c>
      <c r="H1905" s="210" t="str">
        <f t="shared" si="96"/>
        <v>11/12CANOLALARANJEIRAS DO SUL (f)</v>
      </c>
      <c r="I1905" s="210" t="str">
        <f t="shared" si="97"/>
        <v>11/12CANOLA</v>
      </c>
      <c r="J1905" s="211" t="b">
        <f t="shared" si="101"/>
        <v>0</v>
      </c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</row>
    <row r="1906" spans="1:64" ht="14.65" hidden="1" customHeight="1">
      <c r="A1906" s="215" t="s">
        <v>187</v>
      </c>
      <c r="B1906" s="209" t="s">
        <v>94</v>
      </c>
      <c r="C1906" s="209" t="s">
        <v>150</v>
      </c>
      <c r="D1906">
        <v>4</v>
      </c>
      <c r="E1906" s="204"/>
      <c r="F1906" s="202">
        <v>3</v>
      </c>
      <c r="G1906" s="202">
        <f t="shared" si="95"/>
        <v>750</v>
      </c>
      <c r="H1906" s="210" t="str">
        <f t="shared" si="96"/>
        <v>11/12CANOLAMARINGÁ (c)</v>
      </c>
      <c r="I1906" s="210" t="str">
        <f t="shared" si="97"/>
        <v>11/12CANOLA</v>
      </c>
      <c r="J1906" s="211" t="b">
        <f t="shared" si="101"/>
        <v>0</v>
      </c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</row>
    <row r="1907" spans="1:64" ht="14.65" hidden="1" customHeight="1">
      <c r="A1907" s="215" t="s">
        <v>187</v>
      </c>
      <c r="B1907" s="209" t="s">
        <v>94</v>
      </c>
      <c r="C1907" s="209" t="s">
        <v>155</v>
      </c>
      <c r="D1907">
        <v>377</v>
      </c>
      <c r="E1907" s="204"/>
      <c r="F1907" s="202">
        <v>442</v>
      </c>
      <c r="G1907" s="202">
        <f t="shared" si="95"/>
        <v>1172.4137931034481</v>
      </c>
      <c r="H1907" s="210" t="str">
        <f t="shared" si="96"/>
        <v>11/12CANOLAPATO BRANCO (e)</v>
      </c>
      <c r="I1907" s="210" t="str">
        <f t="shared" si="97"/>
        <v>11/12CANOLA</v>
      </c>
      <c r="J1907" s="211" t="b">
        <f t="shared" si="101"/>
        <v>0</v>
      </c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</row>
    <row r="1908" spans="1:64" ht="14.65" hidden="1" customHeight="1">
      <c r="A1908" s="215" t="s">
        <v>187</v>
      </c>
      <c r="B1908" s="209" t="s">
        <v>94</v>
      </c>
      <c r="C1908" s="209" t="s">
        <v>157</v>
      </c>
      <c r="D1908">
        <v>4420</v>
      </c>
      <c r="E1908" s="204"/>
      <c r="F1908" s="202">
        <v>5824</v>
      </c>
      <c r="G1908" s="202">
        <f t="shared" si="95"/>
        <v>1317.6470588235295</v>
      </c>
      <c r="H1908" s="210" t="str">
        <f t="shared" si="96"/>
        <v>11/12CANOLAPONTA GROSSA (f)</v>
      </c>
      <c r="I1908" s="210" t="str">
        <f t="shared" si="97"/>
        <v>11/12CANOLA</v>
      </c>
      <c r="J1908" s="211" t="b">
        <f t="shared" si="101"/>
        <v>0</v>
      </c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</row>
    <row r="1909" spans="1:64" ht="14.65" hidden="1" customHeight="1">
      <c r="A1909" s="215" t="s">
        <v>187</v>
      </c>
      <c r="B1909" s="209" t="s">
        <v>94</v>
      </c>
      <c r="C1909" s="209" t="s">
        <v>158</v>
      </c>
      <c r="D1909">
        <v>104</v>
      </c>
      <c r="E1909" s="204"/>
      <c r="F1909" s="202">
        <v>146</v>
      </c>
      <c r="G1909" s="202">
        <f t="shared" si="95"/>
        <v>1403.8461538461538</v>
      </c>
      <c r="H1909" s="210" t="str">
        <f t="shared" si="96"/>
        <v>11/12CANOLATOLEDO (d)</v>
      </c>
      <c r="I1909" s="210" t="str">
        <f t="shared" si="97"/>
        <v>11/12CANOLA</v>
      </c>
      <c r="J1909" s="211" t="b">
        <f t="shared" si="101"/>
        <v>0</v>
      </c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</row>
    <row r="1910" spans="1:64" ht="14.65" hidden="1" customHeight="1">
      <c r="A1910" s="215" t="s">
        <v>187</v>
      </c>
      <c r="B1910" s="209" t="s">
        <v>94</v>
      </c>
      <c r="C1910" s="209" t="s">
        <v>159</v>
      </c>
      <c r="D1910">
        <v>119</v>
      </c>
      <c r="E1910" s="204"/>
      <c r="F1910" s="202">
        <v>69</v>
      </c>
      <c r="G1910" s="202">
        <f t="shared" si="95"/>
        <v>579.83193277310932</v>
      </c>
      <c r="H1910" s="210" t="str">
        <f t="shared" si="96"/>
        <v>11/12CANOLAUMUARAMA (b)</v>
      </c>
      <c r="I1910" s="210" t="str">
        <f t="shared" si="97"/>
        <v>11/12CANOLA</v>
      </c>
      <c r="J1910" s="211" t="b">
        <f t="shared" si="101"/>
        <v>0</v>
      </c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</row>
    <row r="1911" spans="1:64" ht="14.65" hidden="1" customHeight="1">
      <c r="A1911" s="215" t="s">
        <v>187</v>
      </c>
      <c r="B1911" s="209" t="s">
        <v>95</v>
      </c>
      <c r="C1911" s="209" t="s">
        <v>126</v>
      </c>
      <c r="D1911" s="202">
        <v>12</v>
      </c>
      <c r="F1911" s="202">
        <v>456</v>
      </c>
      <c r="G1911" s="202">
        <f t="shared" si="95"/>
        <v>38000</v>
      </c>
      <c r="H1911" s="210" t="str">
        <f t="shared" si="96"/>
        <v>11/12CEBOLAAPUCARANA (c)</v>
      </c>
      <c r="I1911" s="210" t="str">
        <f t="shared" si="97"/>
        <v>11/12CEBOLA</v>
      </c>
      <c r="J1911" s="211" t="b">
        <f t="shared" si="101"/>
        <v>0</v>
      </c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</row>
    <row r="1912" spans="1:64" ht="14.65" hidden="1" customHeight="1">
      <c r="A1912" s="215" t="s">
        <v>187</v>
      </c>
      <c r="B1912" s="209" t="s">
        <v>95</v>
      </c>
      <c r="C1912" s="209" t="s">
        <v>130</v>
      </c>
      <c r="D1912" s="202">
        <v>5</v>
      </c>
      <c r="F1912" s="202">
        <v>48</v>
      </c>
      <c r="G1912" s="202">
        <f t="shared" si="95"/>
        <v>9600</v>
      </c>
      <c r="H1912" s="210" t="str">
        <f t="shared" si="96"/>
        <v>11/12CEBOLACASCAVEL (d)</v>
      </c>
      <c r="I1912" s="210" t="str">
        <f t="shared" si="97"/>
        <v>11/12CEBOLA</v>
      </c>
      <c r="J1912" s="211" t="b">
        <f t="shared" si="101"/>
        <v>0</v>
      </c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</row>
    <row r="1913" spans="1:64" ht="14.65" hidden="1" customHeight="1">
      <c r="A1913" s="215" t="s">
        <v>187</v>
      </c>
      <c r="B1913" s="209" t="s">
        <v>95</v>
      </c>
      <c r="C1913" s="209" t="s">
        <v>132</v>
      </c>
      <c r="D1913" s="202">
        <v>12</v>
      </c>
      <c r="F1913" s="202">
        <v>108</v>
      </c>
      <c r="G1913" s="202">
        <f t="shared" si="95"/>
        <v>9000</v>
      </c>
      <c r="H1913" s="210" t="str">
        <f t="shared" si="96"/>
        <v>11/12CEBOLACORNÉLIO PROCÓPIO (c)</v>
      </c>
      <c r="I1913" s="210" t="str">
        <f t="shared" si="97"/>
        <v>11/12CEBOLA</v>
      </c>
      <c r="J1913" s="211" t="b">
        <f t="shared" si="101"/>
        <v>0</v>
      </c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</row>
    <row r="1914" spans="1:64" ht="14.65" hidden="1" customHeight="1">
      <c r="A1914" s="215" t="s">
        <v>187</v>
      </c>
      <c r="B1914" s="209" t="s">
        <v>95</v>
      </c>
      <c r="C1914" s="209" t="s">
        <v>134</v>
      </c>
      <c r="D1914" s="202">
        <v>4310</v>
      </c>
      <c r="F1914" s="202">
        <v>82932</v>
      </c>
      <c r="G1914" s="202">
        <f t="shared" si="95"/>
        <v>19241.763341067286</v>
      </c>
      <c r="H1914" s="210" t="str">
        <f t="shared" si="96"/>
        <v>11/12CEBOLACURITIBA (f)</v>
      </c>
      <c r="I1914" s="210" t="str">
        <f t="shared" si="97"/>
        <v>11/12CEBOLA</v>
      </c>
      <c r="J1914" s="211" t="b">
        <f t="shared" si="101"/>
        <v>0</v>
      </c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</row>
    <row r="1915" spans="1:64" ht="14.65" hidden="1" customHeight="1">
      <c r="A1915" s="215" t="s">
        <v>187</v>
      </c>
      <c r="B1915" s="209" t="s">
        <v>95</v>
      </c>
      <c r="C1915" s="209" t="s">
        <v>136</v>
      </c>
      <c r="D1915" s="202">
        <v>28</v>
      </c>
      <c r="F1915" s="202">
        <v>280</v>
      </c>
      <c r="G1915" s="202">
        <f t="shared" si="95"/>
        <v>10000</v>
      </c>
      <c r="H1915" s="210" t="str">
        <f t="shared" si="96"/>
        <v>11/12CEBOLAFRANCISCO BELTRÃO (e)</v>
      </c>
      <c r="I1915" s="210" t="str">
        <f t="shared" si="97"/>
        <v>11/12CEBOLA</v>
      </c>
      <c r="J1915" s="211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</row>
    <row r="1916" spans="1:64" ht="14.65" hidden="1" customHeight="1">
      <c r="A1916" s="215" t="s">
        <v>187</v>
      </c>
      <c r="B1916" s="209" t="s">
        <v>95</v>
      </c>
      <c r="C1916" s="209" t="s">
        <v>136</v>
      </c>
      <c r="D1916" s="202">
        <v>109</v>
      </c>
      <c r="F1916" s="202">
        <v>1090</v>
      </c>
      <c r="G1916" s="202">
        <f t="shared" si="95"/>
        <v>10000</v>
      </c>
      <c r="H1916" s="210" t="str">
        <f t="shared" si="96"/>
        <v>11/12CEBOLAFRANCISCO BELTRÃO (e)</v>
      </c>
      <c r="I1916" s="210" t="str">
        <f t="shared" si="97"/>
        <v>11/12CEBOLA</v>
      </c>
      <c r="J1916" s="211" t="b">
        <f t="shared" ref="J1916:J1947" si="102">FALSE</f>
        <v>0</v>
      </c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</row>
    <row r="1917" spans="1:64" ht="14.65" hidden="1" customHeight="1">
      <c r="A1917" s="215" t="s">
        <v>187</v>
      </c>
      <c r="B1917" s="209" t="s">
        <v>95</v>
      </c>
      <c r="C1917" s="209" t="s">
        <v>138</v>
      </c>
      <c r="D1917" s="202">
        <v>188</v>
      </c>
      <c r="E1917" s="202">
        <v>15</v>
      </c>
      <c r="F1917" s="202">
        <v>3248</v>
      </c>
      <c r="G1917" s="202">
        <f t="shared" si="95"/>
        <v>18774.566473988441</v>
      </c>
      <c r="H1917" s="210" t="str">
        <f t="shared" si="96"/>
        <v>11/12CEBOLAGUARAPUAVA (f)</v>
      </c>
      <c r="I1917" s="210" t="str">
        <f t="shared" si="97"/>
        <v>11/12CEBOLA</v>
      </c>
      <c r="J1917" s="211" t="b">
        <f t="shared" si="102"/>
        <v>0</v>
      </c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</row>
    <row r="1918" spans="1:64" ht="14.65" hidden="1" customHeight="1">
      <c r="A1918" s="215" t="s">
        <v>187</v>
      </c>
      <c r="B1918" s="209" t="s">
        <v>95</v>
      </c>
      <c r="C1918" s="209" t="s">
        <v>140</v>
      </c>
      <c r="D1918" s="202">
        <v>1370</v>
      </c>
      <c r="F1918" s="202">
        <v>35894</v>
      </c>
      <c r="G1918" s="202">
        <f t="shared" si="95"/>
        <v>26200</v>
      </c>
      <c r="H1918" s="210" t="str">
        <f t="shared" si="96"/>
        <v>11/12CEBOLAIRATI (f)</v>
      </c>
      <c r="I1918" s="210" t="str">
        <f t="shared" si="97"/>
        <v>11/12CEBOLA</v>
      </c>
      <c r="J1918" s="211" t="b">
        <f t="shared" si="102"/>
        <v>0</v>
      </c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</row>
    <row r="1919" spans="1:64" ht="14.65" hidden="1" customHeight="1">
      <c r="A1919" s="215" t="s">
        <v>187</v>
      </c>
      <c r="B1919" s="209" t="s">
        <v>95</v>
      </c>
      <c r="C1919" s="209" t="s">
        <v>142</v>
      </c>
      <c r="D1919" s="202">
        <v>15</v>
      </c>
      <c r="F1919" s="202">
        <v>353</v>
      </c>
      <c r="G1919" s="202">
        <f t="shared" si="95"/>
        <v>23533.333333333336</v>
      </c>
      <c r="H1919" s="210" t="str">
        <f t="shared" si="96"/>
        <v>11/12CEBOLAIVAIPORÃ (c)</v>
      </c>
      <c r="I1919" s="210" t="str">
        <f t="shared" si="97"/>
        <v>11/12CEBOLA</v>
      </c>
      <c r="J1919" s="211" t="b">
        <f t="shared" si="102"/>
        <v>0</v>
      </c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</row>
    <row r="1920" spans="1:64" ht="14.65" hidden="1" customHeight="1">
      <c r="A1920" s="215" t="s">
        <v>187</v>
      </c>
      <c r="B1920" s="209" t="s">
        <v>95</v>
      </c>
      <c r="C1920" s="209" t="s">
        <v>144</v>
      </c>
      <c r="D1920" s="202">
        <v>133</v>
      </c>
      <c r="F1920" s="202">
        <v>3430</v>
      </c>
      <c r="G1920" s="202">
        <f t="shared" si="95"/>
        <v>25789.473684210527</v>
      </c>
      <c r="H1920" s="210" t="str">
        <f t="shared" si="96"/>
        <v>11/12CEBOLAJACAREZINHO (c)</v>
      </c>
      <c r="I1920" s="210" t="str">
        <f t="shared" si="97"/>
        <v>11/12CEBOLA</v>
      </c>
      <c r="J1920" s="211" t="b">
        <f t="shared" si="102"/>
        <v>0</v>
      </c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</row>
    <row r="1921" spans="1:64" ht="14.65" hidden="1" customHeight="1">
      <c r="A1921" s="215" t="s">
        <v>187</v>
      </c>
      <c r="B1921" s="209" t="s">
        <v>95</v>
      </c>
      <c r="C1921" s="209" t="s">
        <v>146</v>
      </c>
      <c r="D1921" s="202">
        <v>40</v>
      </c>
      <c r="F1921" s="202">
        <v>276</v>
      </c>
      <c r="G1921" s="202">
        <f t="shared" si="95"/>
        <v>6900</v>
      </c>
      <c r="H1921" s="210" t="str">
        <f t="shared" si="96"/>
        <v>11/12CEBOLALARANJEIRAS DO SUL (f)</v>
      </c>
      <c r="I1921" s="210" t="str">
        <f t="shared" si="97"/>
        <v>11/12CEBOLA</v>
      </c>
      <c r="J1921" s="211" t="b">
        <f t="shared" si="102"/>
        <v>0</v>
      </c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</row>
    <row r="1922" spans="1:64" ht="14.65" hidden="1" customHeight="1">
      <c r="A1922" s="215" t="s">
        <v>187</v>
      </c>
      <c r="B1922" s="209" t="s">
        <v>95</v>
      </c>
      <c r="C1922" s="209" t="s">
        <v>150</v>
      </c>
      <c r="D1922" s="202">
        <v>1</v>
      </c>
      <c r="F1922" s="202">
        <v>10</v>
      </c>
      <c r="G1922" s="202">
        <f t="shared" ref="G1922:G1985" si="103">F1922/(D1922-E1922)*1000</f>
        <v>10000</v>
      </c>
      <c r="H1922" s="210" t="str">
        <f t="shared" ref="H1922:H1985" si="104">A1922&amp;B1922&amp;C1922</f>
        <v>11/12CEBOLAMARINGÁ (c)</v>
      </c>
      <c r="I1922" s="210" t="str">
        <f t="shared" ref="I1922:I1985" si="105">A1922&amp;B1922</f>
        <v>11/12CEBOLA</v>
      </c>
      <c r="J1922" s="211" t="b">
        <f t="shared" si="102"/>
        <v>0</v>
      </c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</row>
    <row r="1923" spans="1:64" ht="14.65" hidden="1" customHeight="1">
      <c r="A1923" s="215" t="s">
        <v>187</v>
      </c>
      <c r="B1923" s="209" t="s">
        <v>95</v>
      </c>
      <c r="C1923" s="209" t="s">
        <v>155</v>
      </c>
      <c r="D1923" s="202">
        <v>34</v>
      </c>
      <c r="F1923" s="202">
        <v>332</v>
      </c>
      <c r="G1923" s="202">
        <f t="shared" si="103"/>
        <v>9764.7058823529424</v>
      </c>
      <c r="H1923" s="210" t="str">
        <f t="shared" si="104"/>
        <v>11/12CEBOLAPATO BRANCO (e)</v>
      </c>
      <c r="I1923" s="210" t="str">
        <f t="shared" si="105"/>
        <v>11/12CEBOLA</v>
      </c>
      <c r="J1923" s="211" t="b">
        <f t="shared" si="102"/>
        <v>0</v>
      </c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</row>
    <row r="1924" spans="1:64" ht="14.65" hidden="1" customHeight="1">
      <c r="A1924" s="215" t="s">
        <v>187</v>
      </c>
      <c r="B1924" s="209" t="s">
        <v>95</v>
      </c>
      <c r="C1924" s="209" t="s">
        <v>157</v>
      </c>
      <c r="D1924" s="202">
        <v>291</v>
      </c>
      <c r="F1924" s="202">
        <v>6465</v>
      </c>
      <c r="G1924" s="202">
        <f t="shared" si="103"/>
        <v>22216.494845360823</v>
      </c>
      <c r="H1924" s="210" t="str">
        <f t="shared" si="104"/>
        <v>11/12CEBOLAPONTA GROSSA (f)</v>
      </c>
      <c r="I1924" s="210" t="str">
        <f t="shared" si="105"/>
        <v>11/12CEBOLA</v>
      </c>
      <c r="J1924" s="211" t="b">
        <f t="shared" si="102"/>
        <v>0</v>
      </c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</row>
    <row r="1925" spans="1:64" ht="14.65" hidden="1" customHeight="1">
      <c r="A1925" s="215" t="s">
        <v>187</v>
      </c>
      <c r="B1925" s="209" t="s">
        <v>95</v>
      </c>
      <c r="C1925" s="209" t="s">
        <v>160</v>
      </c>
      <c r="D1925" s="202">
        <v>120</v>
      </c>
      <c r="F1925" s="202">
        <v>1801</v>
      </c>
      <c r="G1925" s="202">
        <f t="shared" si="103"/>
        <v>15008.333333333332</v>
      </c>
      <c r="H1925" s="210" t="str">
        <f t="shared" si="104"/>
        <v>11/12CEBOLAUNIÃO DA VITÓRIA (f)</v>
      </c>
      <c r="I1925" s="210" t="str">
        <f t="shared" si="105"/>
        <v>11/12CEBOLA</v>
      </c>
      <c r="J1925" s="211" t="b">
        <f t="shared" si="102"/>
        <v>0</v>
      </c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</row>
    <row r="1926" spans="1:64" ht="14.65" hidden="1" customHeight="1">
      <c r="A1926" s="215" t="s">
        <v>187</v>
      </c>
      <c r="B1926" s="209" t="s">
        <v>96</v>
      </c>
      <c r="C1926" s="209" t="s">
        <v>126</v>
      </c>
      <c r="D1926" s="202">
        <v>61</v>
      </c>
      <c r="F1926" s="202">
        <v>100</v>
      </c>
      <c r="G1926" s="202">
        <f t="shared" si="103"/>
        <v>1639.344262295082</v>
      </c>
      <c r="H1926" s="210" t="str">
        <f t="shared" si="104"/>
        <v>11/12CENTEIOAPUCARANA (c)</v>
      </c>
      <c r="I1926" s="210" t="str">
        <f t="shared" si="105"/>
        <v>11/12CENTEIO</v>
      </c>
      <c r="J1926" s="211" t="b">
        <f t="shared" si="102"/>
        <v>0</v>
      </c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</row>
    <row r="1927" spans="1:64" ht="14.65" hidden="1" customHeight="1">
      <c r="A1927" s="215" t="s">
        <v>187</v>
      </c>
      <c r="B1927" s="209" t="s">
        <v>96</v>
      </c>
      <c r="C1927" s="209" t="s">
        <v>128</v>
      </c>
      <c r="D1927" s="202">
        <v>250</v>
      </c>
      <c r="F1927" s="202">
        <v>250</v>
      </c>
      <c r="G1927" s="202">
        <f t="shared" si="103"/>
        <v>1000</v>
      </c>
      <c r="H1927" s="210" t="str">
        <f t="shared" si="104"/>
        <v>11/12CENTEIOCAMPO MOURÃO (a)</v>
      </c>
      <c r="I1927" s="210" t="str">
        <f t="shared" si="105"/>
        <v>11/12CENTEIO</v>
      </c>
      <c r="J1927" s="211" t="b">
        <f t="shared" si="102"/>
        <v>0</v>
      </c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</row>
    <row r="1928" spans="1:64" ht="14.65" hidden="1" customHeight="1">
      <c r="A1928" s="215" t="s">
        <v>187</v>
      </c>
      <c r="B1928" s="209" t="s">
        <v>96</v>
      </c>
      <c r="C1928" s="209" t="s">
        <v>138</v>
      </c>
      <c r="D1928" s="202">
        <v>105</v>
      </c>
      <c r="F1928" s="202">
        <v>140</v>
      </c>
      <c r="G1928" s="202">
        <f t="shared" si="103"/>
        <v>1333.3333333333333</v>
      </c>
      <c r="H1928" s="210" t="str">
        <f t="shared" si="104"/>
        <v>11/12CENTEIOGUARAPUAVA (f)</v>
      </c>
      <c r="I1928" s="210" t="str">
        <f t="shared" si="105"/>
        <v>11/12CENTEIO</v>
      </c>
      <c r="J1928" s="211" t="b">
        <f t="shared" si="102"/>
        <v>0</v>
      </c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</row>
    <row r="1929" spans="1:64" ht="14.65" hidden="1" customHeight="1">
      <c r="A1929" s="215" t="s">
        <v>187</v>
      </c>
      <c r="B1929" s="209" t="s">
        <v>96</v>
      </c>
      <c r="C1929" s="209" t="s">
        <v>140</v>
      </c>
      <c r="D1929" s="202"/>
      <c r="F1929" s="202">
        <v>0</v>
      </c>
      <c r="G1929" s="202" t="e">
        <f t="shared" si="103"/>
        <v>#DIV/0!</v>
      </c>
      <c r="H1929" s="210" t="str">
        <f t="shared" si="104"/>
        <v>11/12CENTEIOIRATI (f)</v>
      </c>
      <c r="I1929" s="210" t="str">
        <f t="shared" si="105"/>
        <v>11/12CENTEIO</v>
      </c>
      <c r="J1929" s="211" t="b">
        <f t="shared" si="102"/>
        <v>0</v>
      </c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</row>
    <row r="1930" spans="1:64" ht="14.65" hidden="1" customHeight="1">
      <c r="A1930" s="215" t="s">
        <v>187</v>
      </c>
      <c r="B1930" s="209" t="s">
        <v>96</v>
      </c>
      <c r="C1930" s="209" t="s">
        <v>144</v>
      </c>
      <c r="D1930" s="202"/>
      <c r="E1930" s="204"/>
      <c r="G1930" s="202" t="e">
        <f t="shared" si="103"/>
        <v>#DIV/0!</v>
      </c>
      <c r="H1930" s="210" t="str">
        <f t="shared" si="104"/>
        <v>11/12CENTEIOJACAREZINHO (c)</v>
      </c>
      <c r="I1930" s="210" t="str">
        <f t="shared" si="105"/>
        <v>11/12CENTEIO</v>
      </c>
      <c r="J1930" s="211" t="b">
        <f t="shared" si="102"/>
        <v>0</v>
      </c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</row>
    <row r="1931" spans="1:64" ht="14.65" hidden="1" customHeight="1">
      <c r="A1931" s="215" t="s">
        <v>187</v>
      </c>
      <c r="B1931" s="209" t="s">
        <v>96</v>
      </c>
      <c r="C1931" s="209" t="s">
        <v>150</v>
      </c>
      <c r="D1931" s="202">
        <v>48</v>
      </c>
      <c r="F1931" s="202">
        <v>96</v>
      </c>
      <c r="G1931" s="202">
        <f t="shared" si="103"/>
        <v>2000</v>
      </c>
      <c r="H1931" s="210" t="str">
        <f t="shared" si="104"/>
        <v>11/12CENTEIOMARINGÁ (c)</v>
      </c>
      <c r="I1931" s="210" t="str">
        <f t="shared" si="105"/>
        <v>11/12CENTEIO</v>
      </c>
      <c r="J1931" s="211" t="b">
        <f t="shared" si="102"/>
        <v>0</v>
      </c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</row>
    <row r="1932" spans="1:64" ht="14.65" hidden="1" customHeight="1">
      <c r="A1932" s="215" t="s">
        <v>187</v>
      </c>
      <c r="B1932" s="209" t="s">
        <v>96</v>
      </c>
      <c r="C1932" s="209" t="s">
        <v>155</v>
      </c>
      <c r="D1932" s="202">
        <v>130</v>
      </c>
      <c r="F1932" s="202">
        <v>216</v>
      </c>
      <c r="G1932" s="202">
        <f t="shared" si="103"/>
        <v>1661.5384615384617</v>
      </c>
      <c r="H1932" s="210" t="str">
        <f t="shared" si="104"/>
        <v>11/12CENTEIOPATO BRANCO (e)</v>
      </c>
      <c r="I1932" s="210" t="str">
        <f t="shared" si="105"/>
        <v>11/12CENTEIO</v>
      </c>
      <c r="J1932" s="211" t="b">
        <f t="shared" si="102"/>
        <v>0</v>
      </c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</row>
    <row r="1933" spans="1:64" ht="14.65" hidden="1" customHeight="1">
      <c r="A1933" s="215" t="s">
        <v>187</v>
      </c>
      <c r="B1933" s="209" t="s">
        <v>96</v>
      </c>
      <c r="C1933" s="209" t="s">
        <v>157</v>
      </c>
      <c r="D1933" s="202">
        <v>497</v>
      </c>
      <c r="F1933" s="202">
        <v>1219</v>
      </c>
      <c r="G1933" s="202">
        <f t="shared" si="103"/>
        <v>2452.7162977867201</v>
      </c>
      <c r="H1933" s="210" t="str">
        <f t="shared" si="104"/>
        <v>11/12CENTEIOPONTA GROSSA (f)</v>
      </c>
      <c r="I1933" s="210" t="str">
        <f t="shared" si="105"/>
        <v>11/12CENTEIO</v>
      </c>
      <c r="J1933" s="211" t="b">
        <f t="shared" si="102"/>
        <v>0</v>
      </c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</row>
    <row r="1934" spans="1:64" ht="14.65" hidden="1" customHeight="1">
      <c r="A1934" s="215" t="s">
        <v>187</v>
      </c>
      <c r="B1934" s="209" t="s">
        <v>96</v>
      </c>
      <c r="C1934" s="209" t="s">
        <v>160</v>
      </c>
      <c r="D1934" s="202">
        <v>25</v>
      </c>
      <c r="F1934" s="202">
        <v>45</v>
      </c>
      <c r="G1934" s="202">
        <f t="shared" si="103"/>
        <v>1800</v>
      </c>
      <c r="H1934" s="210" t="str">
        <f t="shared" si="104"/>
        <v>11/12CENTEIOUNIÃO DA VITÓRIA (f)</v>
      </c>
      <c r="I1934" s="210" t="str">
        <f t="shared" si="105"/>
        <v>11/12CENTEIO</v>
      </c>
      <c r="J1934" s="211" t="b">
        <f t="shared" si="102"/>
        <v>0</v>
      </c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</row>
    <row r="1935" spans="1:64" ht="14.65" hidden="1" customHeight="1">
      <c r="A1935" s="215" t="s">
        <v>187</v>
      </c>
      <c r="B1935" s="213" t="s">
        <v>97</v>
      </c>
      <c r="C1935" s="209" t="s">
        <v>128</v>
      </c>
      <c r="D1935" s="202">
        <v>18</v>
      </c>
      <c r="F1935" s="202">
        <v>20</v>
      </c>
      <c r="G1935" s="202">
        <f t="shared" si="103"/>
        <v>1111.1111111111111</v>
      </c>
      <c r="H1935" s="210" t="str">
        <f t="shared" si="104"/>
        <v>11/12CEVADACAMPO MOURÃO (a)</v>
      </c>
      <c r="I1935" s="210" t="str">
        <f t="shared" si="105"/>
        <v>11/12CEVADA</v>
      </c>
      <c r="J1935" s="211" t="b">
        <f t="shared" si="102"/>
        <v>0</v>
      </c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</row>
    <row r="1936" spans="1:64" ht="14.65" hidden="1" customHeight="1">
      <c r="A1936" s="215" t="s">
        <v>187</v>
      </c>
      <c r="B1936" s="213" t="s">
        <v>97</v>
      </c>
      <c r="C1936" s="209" t="s">
        <v>134</v>
      </c>
      <c r="D1936" s="202">
        <v>1650</v>
      </c>
      <c r="F1936" s="202">
        <v>4908</v>
      </c>
      <c r="G1936" s="202">
        <f t="shared" si="103"/>
        <v>2974.5454545454545</v>
      </c>
      <c r="H1936" s="210" t="str">
        <f t="shared" si="104"/>
        <v>11/12CEVADACURITIBA (f)</v>
      </c>
      <c r="I1936" s="210" t="str">
        <f t="shared" si="105"/>
        <v>11/12CEVADA</v>
      </c>
      <c r="J1936" s="211" t="b">
        <f t="shared" si="102"/>
        <v>0</v>
      </c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</row>
    <row r="1937" spans="1:64" ht="14.65" hidden="1" customHeight="1">
      <c r="A1937" s="215" t="s">
        <v>187</v>
      </c>
      <c r="B1937" s="209" t="s">
        <v>97</v>
      </c>
      <c r="C1937" s="209" t="s">
        <v>138</v>
      </c>
      <c r="D1937">
        <v>33180</v>
      </c>
      <c r="E1937" s="204"/>
      <c r="F1937" s="202">
        <v>111085</v>
      </c>
      <c r="G1937" s="202">
        <f t="shared" si="103"/>
        <v>3347.9505726341172</v>
      </c>
      <c r="H1937" s="210" t="str">
        <f t="shared" si="104"/>
        <v>11/12CEVADAGUARAPUAVA (f)</v>
      </c>
      <c r="I1937" s="210" t="str">
        <f t="shared" si="105"/>
        <v>11/12CEVADA</v>
      </c>
      <c r="J1937" s="211" t="b">
        <f t="shared" si="102"/>
        <v>0</v>
      </c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</row>
    <row r="1938" spans="1:64" ht="14.65" hidden="1" customHeight="1">
      <c r="A1938" s="215" t="s">
        <v>187</v>
      </c>
      <c r="B1938" s="209" t="s">
        <v>97</v>
      </c>
      <c r="C1938" s="209" t="s">
        <v>140</v>
      </c>
      <c r="D1938">
        <v>900</v>
      </c>
      <c r="E1938" s="204"/>
      <c r="F1938" s="202">
        <v>2633</v>
      </c>
      <c r="G1938" s="202">
        <f t="shared" si="103"/>
        <v>2925.5555555555557</v>
      </c>
      <c r="H1938" s="210" t="str">
        <f t="shared" si="104"/>
        <v>11/12CEVADAIRATI (f)</v>
      </c>
      <c r="I1938" s="210" t="str">
        <f t="shared" si="105"/>
        <v>11/12CEVADA</v>
      </c>
      <c r="J1938" s="211" t="b">
        <f t="shared" si="102"/>
        <v>0</v>
      </c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</row>
    <row r="1939" spans="1:64" ht="14.65" hidden="1" customHeight="1">
      <c r="A1939" s="215" t="s">
        <v>187</v>
      </c>
      <c r="B1939" s="209" t="s">
        <v>97</v>
      </c>
      <c r="C1939" s="209" t="s">
        <v>142</v>
      </c>
      <c r="D1939">
        <v>210</v>
      </c>
      <c r="E1939" s="204"/>
      <c r="F1939" s="202">
        <v>549</v>
      </c>
      <c r="G1939" s="202">
        <f t="shared" si="103"/>
        <v>2614.2857142857142</v>
      </c>
      <c r="H1939" s="210" t="str">
        <f t="shared" si="104"/>
        <v>11/12CEVADAIVAIPORÃ (c)</v>
      </c>
      <c r="I1939" s="210" t="str">
        <f t="shared" si="105"/>
        <v>11/12CEVADA</v>
      </c>
      <c r="J1939" s="211" t="b">
        <f t="shared" si="102"/>
        <v>0</v>
      </c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</row>
    <row r="1940" spans="1:64" ht="14.65" hidden="1" customHeight="1">
      <c r="A1940" s="215" t="s">
        <v>187</v>
      </c>
      <c r="B1940" s="209" t="s">
        <v>97</v>
      </c>
      <c r="C1940" s="209" t="s">
        <v>155</v>
      </c>
      <c r="D1940">
        <v>5224</v>
      </c>
      <c r="E1940" s="204"/>
      <c r="F1940" s="202">
        <v>11758</v>
      </c>
      <c r="G1940" s="202">
        <f t="shared" si="103"/>
        <v>2250.7656967840735</v>
      </c>
      <c r="H1940" s="210" t="str">
        <f t="shared" si="104"/>
        <v>11/12CEVADAPATO BRANCO (e)</v>
      </c>
      <c r="I1940" s="210" t="str">
        <f t="shared" si="105"/>
        <v>11/12CEVADA</v>
      </c>
      <c r="J1940" s="211" t="b">
        <f t="shared" si="102"/>
        <v>0</v>
      </c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</row>
    <row r="1941" spans="1:64" ht="14.65" hidden="1" customHeight="1">
      <c r="A1941" s="215" t="s">
        <v>187</v>
      </c>
      <c r="B1941" s="209" t="s">
        <v>97</v>
      </c>
      <c r="C1941" s="209" t="s">
        <v>157</v>
      </c>
      <c r="D1941">
        <v>11040</v>
      </c>
      <c r="E1941" s="204"/>
      <c r="F1941" s="202">
        <v>36549</v>
      </c>
      <c r="G1941" s="202">
        <f t="shared" si="103"/>
        <v>3310.5978260869565</v>
      </c>
      <c r="H1941" s="210" t="str">
        <f t="shared" si="104"/>
        <v>11/12CEVADAPONTA GROSSA (f)</v>
      </c>
      <c r="I1941" s="210" t="str">
        <f t="shared" si="105"/>
        <v>11/12CEVADA</v>
      </c>
      <c r="J1941" s="211" t="b">
        <f t="shared" si="102"/>
        <v>0</v>
      </c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</row>
    <row r="1942" spans="1:64" ht="14.65" hidden="1" customHeight="1">
      <c r="A1942" s="215" t="s">
        <v>187</v>
      </c>
      <c r="B1942" s="209" t="s">
        <v>97</v>
      </c>
      <c r="C1942" s="209" t="s">
        <v>160</v>
      </c>
      <c r="D1942">
        <v>180</v>
      </c>
      <c r="E1942" s="204"/>
      <c r="F1942" s="202">
        <v>381</v>
      </c>
      <c r="G1942" s="202">
        <f t="shared" si="103"/>
        <v>2116.6666666666665</v>
      </c>
      <c r="H1942" s="210" t="str">
        <f t="shared" si="104"/>
        <v>11/12CEVADAUNIÃO DA VITÓRIA (f)</v>
      </c>
      <c r="I1942" s="210" t="str">
        <f t="shared" si="105"/>
        <v>11/12CEVADA</v>
      </c>
      <c r="J1942" s="211" t="b">
        <f t="shared" si="102"/>
        <v>0</v>
      </c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</row>
    <row r="1943" spans="1:64" ht="14.65" hidden="1" customHeight="1">
      <c r="A1943" s="215" t="s">
        <v>187</v>
      </c>
      <c r="B1943" s="213" t="s">
        <v>58</v>
      </c>
      <c r="C1943" s="209" t="s">
        <v>126</v>
      </c>
      <c r="D1943" s="202">
        <v>1965</v>
      </c>
      <c r="F1943" s="202">
        <v>2390</v>
      </c>
      <c r="G1943" s="202">
        <f t="shared" si="103"/>
        <v>1216.2849872773538</v>
      </c>
      <c r="H1943" s="210" t="str">
        <f t="shared" si="104"/>
        <v>11/12FEIJÃO (1ª SAFRA)APUCARANA (c)</v>
      </c>
      <c r="I1943" s="210" t="str">
        <f t="shared" si="105"/>
        <v>11/12FEIJÃO (1ª SAFRA)</v>
      </c>
      <c r="J1943" s="211" t="b">
        <f t="shared" si="102"/>
        <v>0</v>
      </c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</row>
    <row r="1944" spans="1:64" ht="14.65" hidden="1" customHeight="1">
      <c r="A1944" s="215" t="s">
        <v>187</v>
      </c>
      <c r="B1944" s="213" t="s">
        <v>58</v>
      </c>
      <c r="C1944" s="209" t="s">
        <v>128</v>
      </c>
      <c r="D1944" s="202">
        <v>2419</v>
      </c>
      <c r="F1944" s="202">
        <v>3533</v>
      </c>
      <c r="G1944" s="202">
        <f t="shared" si="103"/>
        <v>1460.5208763952046</v>
      </c>
      <c r="H1944" s="210" t="str">
        <f t="shared" si="104"/>
        <v>11/12FEIJÃO (1ª SAFRA)CAMPO MOURÃO (a)</v>
      </c>
      <c r="I1944" s="210" t="str">
        <f t="shared" si="105"/>
        <v>11/12FEIJÃO (1ª SAFRA)</v>
      </c>
      <c r="J1944" s="211" t="b">
        <f t="shared" si="102"/>
        <v>0</v>
      </c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</row>
    <row r="1945" spans="1:64" ht="14.65" hidden="1" customHeight="1">
      <c r="A1945" s="215" t="s">
        <v>187</v>
      </c>
      <c r="B1945" s="213" t="s">
        <v>58</v>
      </c>
      <c r="C1945" s="209" t="s">
        <v>130</v>
      </c>
      <c r="D1945" s="202">
        <v>7001</v>
      </c>
      <c r="E1945" s="202">
        <v>20</v>
      </c>
      <c r="F1945" s="202">
        <v>13332</v>
      </c>
      <c r="G1945" s="202">
        <f t="shared" si="103"/>
        <v>1909.7550494198538</v>
      </c>
      <c r="H1945" s="210" t="str">
        <f t="shared" si="104"/>
        <v>11/12FEIJÃO (1ª SAFRA)CASCAVEL (d)</v>
      </c>
      <c r="I1945" s="210" t="str">
        <f t="shared" si="105"/>
        <v>11/12FEIJÃO (1ª SAFRA)</v>
      </c>
      <c r="J1945" s="211" t="b">
        <f t="shared" si="102"/>
        <v>0</v>
      </c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</row>
    <row r="1946" spans="1:64" ht="14.65" hidden="1" customHeight="1">
      <c r="A1946" s="215" t="s">
        <v>187</v>
      </c>
      <c r="B1946" s="213" t="s">
        <v>58</v>
      </c>
      <c r="C1946" s="209" t="s">
        <v>132</v>
      </c>
      <c r="D1946" s="202">
        <v>500</v>
      </c>
      <c r="F1946" s="202">
        <v>210</v>
      </c>
      <c r="G1946" s="202">
        <f t="shared" si="103"/>
        <v>420</v>
      </c>
      <c r="H1946" s="210" t="str">
        <f t="shared" si="104"/>
        <v>11/12FEIJÃO (1ª SAFRA)CORNÉLIO PROCÓPIO (c)</v>
      </c>
      <c r="I1946" s="210" t="str">
        <f t="shared" si="105"/>
        <v>11/12FEIJÃO (1ª SAFRA)</v>
      </c>
      <c r="J1946" s="211" t="b">
        <f t="shared" si="102"/>
        <v>0</v>
      </c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</row>
    <row r="1947" spans="1:64" ht="14.65" hidden="1" customHeight="1">
      <c r="A1947" s="215" t="s">
        <v>187</v>
      </c>
      <c r="B1947" s="213" t="s">
        <v>58</v>
      </c>
      <c r="C1947" s="209" t="s">
        <v>134</v>
      </c>
      <c r="D1947" s="202">
        <v>35908</v>
      </c>
      <c r="F1947" s="202">
        <v>63000</v>
      </c>
      <c r="G1947" s="202">
        <f t="shared" si="103"/>
        <v>1754.4836805168763</v>
      </c>
      <c r="H1947" s="210" t="str">
        <f t="shared" si="104"/>
        <v>11/12FEIJÃO (1ª SAFRA)CURITIBA (f)</v>
      </c>
      <c r="I1947" s="210" t="str">
        <f t="shared" si="105"/>
        <v>11/12FEIJÃO (1ª SAFRA)</v>
      </c>
      <c r="J1947" s="211" t="b">
        <f t="shared" si="102"/>
        <v>0</v>
      </c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</row>
    <row r="1948" spans="1:64" ht="14.65" hidden="1" customHeight="1">
      <c r="A1948" s="215" t="s">
        <v>187</v>
      </c>
      <c r="B1948" s="213" t="s">
        <v>58</v>
      </c>
      <c r="C1948" s="209" t="s">
        <v>136</v>
      </c>
      <c r="D1948" s="202">
        <v>560</v>
      </c>
      <c r="F1948" s="202">
        <v>966</v>
      </c>
      <c r="G1948" s="202">
        <f t="shared" si="103"/>
        <v>1725</v>
      </c>
      <c r="H1948" s="210" t="str">
        <f t="shared" si="104"/>
        <v>11/12FEIJÃO (1ª SAFRA)FRANCISCO BELTRÃO (e)</v>
      </c>
      <c r="I1948" s="210" t="str">
        <f t="shared" si="105"/>
        <v>11/12FEIJÃO (1ª SAFRA)</v>
      </c>
      <c r="J1948" s="211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</row>
    <row r="1949" spans="1:64" ht="14.65" hidden="1" customHeight="1">
      <c r="A1949" s="215" t="s">
        <v>187</v>
      </c>
      <c r="B1949" s="213" t="s">
        <v>58</v>
      </c>
      <c r="C1949" s="209" t="s">
        <v>136</v>
      </c>
      <c r="D1949" s="202">
        <v>3340</v>
      </c>
      <c r="F1949" s="202">
        <v>4800</v>
      </c>
      <c r="G1949" s="202">
        <f t="shared" si="103"/>
        <v>1437.1257485029939</v>
      </c>
      <c r="H1949" s="210" t="str">
        <f t="shared" si="104"/>
        <v>11/12FEIJÃO (1ª SAFRA)FRANCISCO BELTRÃO (e)</v>
      </c>
      <c r="I1949" s="210" t="str">
        <f t="shared" si="105"/>
        <v>11/12FEIJÃO (1ª SAFRA)</v>
      </c>
      <c r="J1949" s="211" t="b">
        <f t="shared" ref="J1949:J1961" si="106">FALSE</f>
        <v>0</v>
      </c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</row>
    <row r="1950" spans="1:64" ht="14.65" hidden="1" customHeight="1">
      <c r="A1950" s="215" t="s">
        <v>187</v>
      </c>
      <c r="B1950" s="213" t="s">
        <v>58</v>
      </c>
      <c r="C1950" s="209" t="s">
        <v>138</v>
      </c>
      <c r="D1950" s="202">
        <v>28900</v>
      </c>
      <c r="E1950" s="202">
        <v>500</v>
      </c>
      <c r="F1950" s="202">
        <v>29630</v>
      </c>
      <c r="G1950" s="202">
        <f t="shared" si="103"/>
        <v>1043.3098591549297</v>
      </c>
      <c r="H1950" s="210" t="str">
        <f t="shared" si="104"/>
        <v>11/12FEIJÃO (1ª SAFRA)GUARAPUAVA (f)</v>
      </c>
      <c r="I1950" s="210" t="str">
        <f t="shared" si="105"/>
        <v>11/12FEIJÃO (1ª SAFRA)</v>
      </c>
      <c r="J1950" s="211" t="b">
        <f t="shared" si="106"/>
        <v>0</v>
      </c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</row>
    <row r="1951" spans="1:64" ht="14.65" hidden="1" customHeight="1">
      <c r="A1951" s="215" t="s">
        <v>187</v>
      </c>
      <c r="B1951" s="213" t="s">
        <v>58</v>
      </c>
      <c r="C1951" s="209" t="s">
        <v>140</v>
      </c>
      <c r="D1951" s="202">
        <v>36800</v>
      </c>
      <c r="F1951" s="202">
        <v>42321</v>
      </c>
      <c r="G1951" s="202">
        <f t="shared" si="103"/>
        <v>1150.0271739130435</v>
      </c>
      <c r="H1951" s="210" t="str">
        <f t="shared" si="104"/>
        <v>11/12FEIJÃO (1ª SAFRA)IRATI (f)</v>
      </c>
      <c r="I1951" s="210" t="str">
        <f t="shared" si="105"/>
        <v>11/12FEIJÃO (1ª SAFRA)</v>
      </c>
      <c r="J1951" s="211" t="b">
        <f t="shared" si="106"/>
        <v>0</v>
      </c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</row>
    <row r="1952" spans="1:64" ht="14.65" hidden="1" customHeight="1">
      <c r="A1952" s="215" t="s">
        <v>187</v>
      </c>
      <c r="B1952" s="213" t="s">
        <v>58</v>
      </c>
      <c r="C1952" s="209" t="s">
        <v>142</v>
      </c>
      <c r="D1952" s="202">
        <v>20450</v>
      </c>
      <c r="F1952" s="202">
        <v>31948</v>
      </c>
      <c r="G1952" s="202">
        <f t="shared" si="103"/>
        <v>1562.2493887530561</v>
      </c>
      <c r="H1952" s="210" t="str">
        <f t="shared" si="104"/>
        <v>11/12FEIJÃO (1ª SAFRA)IVAIPORÃ (c)</v>
      </c>
      <c r="I1952" s="210" t="str">
        <f t="shared" si="105"/>
        <v>11/12FEIJÃO (1ª SAFRA)</v>
      </c>
      <c r="J1952" s="211" t="b">
        <f t="shared" si="106"/>
        <v>0</v>
      </c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</row>
    <row r="1953" spans="1:64" ht="14.65" hidden="1" customHeight="1">
      <c r="A1953" s="215" t="s">
        <v>187</v>
      </c>
      <c r="B1953" s="213" t="s">
        <v>58</v>
      </c>
      <c r="C1953" s="209" t="s">
        <v>144</v>
      </c>
      <c r="D1953" s="202">
        <v>18355</v>
      </c>
      <c r="E1953" s="202">
        <v>242</v>
      </c>
      <c r="F1953" s="202">
        <v>24934</v>
      </c>
      <c r="G1953" s="202">
        <f t="shared" si="103"/>
        <v>1376.5803566499198</v>
      </c>
      <c r="H1953" s="210" t="str">
        <f t="shared" si="104"/>
        <v>11/12FEIJÃO (1ª SAFRA)JACAREZINHO (c)</v>
      </c>
      <c r="I1953" s="210" t="str">
        <f t="shared" si="105"/>
        <v>11/12FEIJÃO (1ª SAFRA)</v>
      </c>
      <c r="J1953" s="211" t="b">
        <f t="shared" si="106"/>
        <v>0</v>
      </c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</row>
    <row r="1954" spans="1:64" ht="14.65" hidden="1" customHeight="1">
      <c r="A1954" s="215" t="s">
        <v>187</v>
      </c>
      <c r="B1954" s="213" t="s">
        <v>58</v>
      </c>
      <c r="C1954" s="209" t="s">
        <v>146</v>
      </c>
      <c r="D1954" s="202">
        <v>1960</v>
      </c>
      <c r="F1954" s="202">
        <v>2490</v>
      </c>
      <c r="G1954" s="202">
        <f t="shared" si="103"/>
        <v>1270.4081632653063</v>
      </c>
      <c r="H1954" s="210" t="str">
        <f t="shared" si="104"/>
        <v>11/12FEIJÃO (1ª SAFRA)LARANJEIRAS DO SUL (f)</v>
      </c>
      <c r="I1954" s="210" t="str">
        <f t="shared" si="105"/>
        <v>11/12FEIJÃO (1ª SAFRA)</v>
      </c>
      <c r="J1954" s="211" t="b">
        <f t="shared" si="106"/>
        <v>0</v>
      </c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</row>
    <row r="1955" spans="1:64" ht="14.65" hidden="1" customHeight="1">
      <c r="A1955" s="215" t="s">
        <v>187</v>
      </c>
      <c r="B1955" s="213" t="s">
        <v>58</v>
      </c>
      <c r="C1955" s="209" t="s">
        <v>148</v>
      </c>
      <c r="D1955" s="202">
        <v>808</v>
      </c>
      <c r="F1955" s="202">
        <v>849</v>
      </c>
      <c r="G1955" s="202">
        <f t="shared" si="103"/>
        <v>1050.7425742574258</v>
      </c>
      <c r="H1955" s="210" t="str">
        <f t="shared" si="104"/>
        <v>11/12FEIJÃO (1ª SAFRA)LONDRINA (c)</v>
      </c>
      <c r="I1955" s="210" t="str">
        <f t="shared" si="105"/>
        <v>11/12FEIJÃO (1ª SAFRA)</v>
      </c>
      <c r="J1955" s="211" t="b">
        <f t="shared" si="106"/>
        <v>0</v>
      </c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</row>
    <row r="1956" spans="1:64" ht="14.65" hidden="1" customHeight="1">
      <c r="A1956" s="215" t="s">
        <v>187</v>
      </c>
      <c r="B1956" s="213" t="s">
        <v>58</v>
      </c>
      <c r="C1956" s="209" t="s">
        <v>150</v>
      </c>
      <c r="D1956" s="202">
        <v>169</v>
      </c>
      <c r="F1956" s="202">
        <v>115</v>
      </c>
      <c r="G1956" s="202">
        <f t="shared" si="103"/>
        <v>680.47337278106511</v>
      </c>
      <c r="H1956" s="210" t="str">
        <f t="shared" si="104"/>
        <v>11/12FEIJÃO (1ª SAFRA)MARINGÁ (c)</v>
      </c>
      <c r="I1956" s="210" t="str">
        <f t="shared" si="105"/>
        <v>11/12FEIJÃO (1ª SAFRA)</v>
      </c>
      <c r="J1956" s="211" t="b">
        <f t="shared" si="106"/>
        <v>0</v>
      </c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</row>
    <row r="1957" spans="1:64" ht="14.65" hidden="1" customHeight="1">
      <c r="A1957" s="215" t="s">
        <v>187</v>
      </c>
      <c r="B1957" s="213" t="s">
        <v>58</v>
      </c>
      <c r="C1957" s="209" t="s">
        <v>152</v>
      </c>
      <c r="D1957" s="202">
        <v>43</v>
      </c>
      <c r="F1957" s="202">
        <v>43</v>
      </c>
      <c r="G1957" s="202">
        <f t="shared" si="103"/>
        <v>1000</v>
      </c>
      <c r="H1957" s="210" t="str">
        <f t="shared" si="104"/>
        <v>11/12FEIJÃO (1ª SAFRA)PARANAGUÁ (f)</v>
      </c>
      <c r="I1957" s="210" t="str">
        <f t="shared" si="105"/>
        <v>11/12FEIJÃO (1ª SAFRA)</v>
      </c>
      <c r="J1957" s="211" t="b">
        <f t="shared" si="106"/>
        <v>0</v>
      </c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</row>
    <row r="1958" spans="1:64" ht="14.65" hidden="1" customHeight="1">
      <c r="A1958" s="215" t="s">
        <v>187</v>
      </c>
      <c r="B1958" s="213" t="s">
        <v>58</v>
      </c>
      <c r="C1958" s="209" t="s">
        <v>154</v>
      </c>
      <c r="D1958" s="202">
        <v>241</v>
      </c>
      <c r="F1958" s="202">
        <v>148</v>
      </c>
      <c r="G1958" s="202">
        <f t="shared" si="103"/>
        <v>614.10788381742748</v>
      </c>
      <c r="H1958" s="210" t="str">
        <f t="shared" si="104"/>
        <v>11/12FEIJÃO (1ª SAFRA)PARANAVAÍ (b)</v>
      </c>
      <c r="I1958" s="210" t="str">
        <f t="shared" si="105"/>
        <v>11/12FEIJÃO (1ª SAFRA)</v>
      </c>
      <c r="J1958" s="211" t="b">
        <f t="shared" si="106"/>
        <v>0</v>
      </c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</row>
    <row r="1959" spans="1:64" ht="14.65" hidden="1" customHeight="1">
      <c r="A1959" s="215" t="s">
        <v>187</v>
      </c>
      <c r="B1959" s="213" t="s">
        <v>58</v>
      </c>
      <c r="C1959" s="209" t="s">
        <v>155</v>
      </c>
      <c r="D1959" s="202">
        <v>8135</v>
      </c>
      <c r="F1959" s="202">
        <v>10176</v>
      </c>
      <c r="G1959" s="202">
        <f t="shared" si="103"/>
        <v>1250.8912108174554</v>
      </c>
      <c r="H1959" s="210" t="str">
        <f t="shared" si="104"/>
        <v>11/12FEIJÃO (1ª SAFRA)PATO BRANCO (e)</v>
      </c>
      <c r="I1959" s="210" t="str">
        <f t="shared" si="105"/>
        <v>11/12FEIJÃO (1ª SAFRA)</v>
      </c>
      <c r="J1959" s="211" t="b">
        <f t="shared" si="106"/>
        <v>0</v>
      </c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</row>
    <row r="1960" spans="1:64" ht="14.65" hidden="1" customHeight="1">
      <c r="A1960" s="215" t="s">
        <v>187</v>
      </c>
      <c r="B1960" s="213" t="s">
        <v>58</v>
      </c>
      <c r="C1960" s="209" t="s">
        <v>157</v>
      </c>
      <c r="D1960" s="202">
        <v>53536</v>
      </c>
      <c r="F1960" s="202">
        <v>87407</v>
      </c>
      <c r="G1960" s="202">
        <f t="shared" si="103"/>
        <v>1632.6770771069935</v>
      </c>
      <c r="H1960" s="210" t="str">
        <f t="shared" si="104"/>
        <v>11/12FEIJÃO (1ª SAFRA)PONTA GROSSA (f)</v>
      </c>
      <c r="I1960" s="210" t="str">
        <f t="shared" si="105"/>
        <v>11/12FEIJÃO (1ª SAFRA)</v>
      </c>
      <c r="J1960" s="211" t="b">
        <f t="shared" si="106"/>
        <v>0</v>
      </c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</row>
    <row r="1961" spans="1:64" ht="14.65" hidden="1" customHeight="1">
      <c r="A1961" s="215" t="s">
        <v>187</v>
      </c>
      <c r="B1961" s="213" t="s">
        <v>58</v>
      </c>
      <c r="C1961" s="209" t="s">
        <v>158</v>
      </c>
      <c r="D1961" s="202">
        <v>1042</v>
      </c>
      <c r="F1961" s="202">
        <v>1547</v>
      </c>
      <c r="G1961" s="202">
        <f t="shared" si="103"/>
        <v>1484.6449136276392</v>
      </c>
      <c r="H1961" s="210" t="str">
        <f t="shared" si="104"/>
        <v>11/12FEIJÃO (1ª SAFRA)TOLEDO (d)</v>
      </c>
      <c r="I1961" s="210" t="str">
        <f t="shared" si="105"/>
        <v>11/12FEIJÃO (1ª SAFRA)</v>
      </c>
      <c r="J1961" s="211" t="b">
        <f t="shared" si="106"/>
        <v>0</v>
      </c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</row>
    <row r="1962" spans="1:64" ht="14.65" hidden="1" customHeight="1">
      <c r="A1962" s="215" t="s">
        <v>187</v>
      </c>
      <c r="B1962" s="213" t="s">
        <v>58</v>
      </c>
      <c r="C1962" s="209" t="s">
        <v>159</v>
      </c>
      <c r="D1962" s="202">
        <v>66</v>
      </c>
      <c r="E1962" s="202">
        <v>3</v>
      </c>
      <c r="F1962" s="202">
        <v>27</v>
      </c>
      <c r="G1962" s="202">
        <f t="shared" si="103"/>
        <v>428.57142857142856</v>
      </c>
      <c r="H1962" s="210" t="str">
        <f t="shared" si="104"/>
        <v>11/12FEIJÃO (1ª SAFRA)UMUARAMA (b)</v>
      </c>
      <c r="I1962" s="210" t="str">
        <f t="shared" si="105"/>
        <v>11/12FEIJÃO (1ª SAFRA)</v>
      </c>
      <c r="J1962" s="211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</row>
    <row r="1963" spans="1:64" ht="14.65" hidden="1" customHeight="1">
      <c r="A1963" s="215" t="s">
        <v>187</v>
      </c>
      <c r="B1963" s="213" t="s">
        <v>58</v>
      </c>
      <c r="C1963" s="209" t="s">
        <v>159</v>
      </c>
      <c r="D1963" s="202">
        <v>357</v>
      </c>
      <c r="E1963" s="202">
        <v>90</v>
      </c>
      <c r="F1963" s="202">
        <v>80</v>
      </c>
      <c r="G1963" s="202">
        <f t="shared" si="103"/>
        <v>299.62546816479403</v>
      </c>
      <c r="H1963" s="210" t="str">
        <f t="shared" si="104"/>
        <v>11/12FEIJÃO (1ª SAFRA)UMUARAMA (b)</v>
      </c>
      <c r="I1963" s="210" t="str">
        <f t="shared" si="105"/>
        <v>11/12FEIJÃO (1ª SAFRA)</v>
      </c>
      <c r="J1963" s="211" t="b">
        <f t="shared" ref="J1963:J1969" si="107">FALSE</f>
        <v>0</v>
      </c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</row>
    <row r="1964" spans="1:64" ht="14.65" hidden="1" customHeight="1">
      <c r="A1964" s="215" t="s">
        <v>187</v>
      </c>
      <c r="B1964" s="213" t="s">
        <v>58</v>
      </c>
      <c r="C1964" s="209" t="s">
        <v>160</v>
      </c>
      <c r="D1964" s="202">
        <v>25000</v>
      </c>
      <c r="F1964" s="202">
        <v>30255</v>
      </c>
      <c r="G1964" s="202">
        <f t="shared" si="103"/>
        <v>1210.2</v>
      </c>
      <c r="H1964" s="210" t="str">
        <f t="shared" si="104"/>
        <v>11/12FEIJÃO (1ª SAFRA)UNIÃO DA VITÓRIA (f)</v>
      </c>
      <c r="I1964" s="210" t="str">
        <f t="shared" si="105"/>
        <v>11/12FEIJÃO (1ª SAFRA)</v>
      </c>
      <c r="J1964" s="211" t="b">
        <f t="shared" si="107"/>
        <v>0</v>
      </c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</row>
    <row r="1965" spans="1:64" ht="14.65" hidden="1" customHeight="1">
      <c r="A1965" s="215" t="s">
        <v>187</v>
      </c>
      <c r="B1965" s="213" t="s">
        <v>98</v>
      </c>
      <c r="C1965" s="209" t="s">
        <v>126</v>
      </c>
      <c r="D1965" s="202">
        <v>545</v>
      </c>
      <c r="F1965" s="202">
        <v>686</v>
      </c>
      <c r="G1965" s="202">
        <f t="shared" si="103"/>
        <v>1258.7155963302753</v>
      </c>
      <c r="H1965" s="210" t="str">
        <f t="shared" si="104"/>
        <v>11/12FEIJÃO (2ª SAFRA)APUCARANA (c)</v>
      </c>
      <c r="I1965" s="210" t="str">
        <f t="shared" si="105"/>
        <v>11/12FEIJÃO (2ª SAFRA)</v>
      </c>
      <c r="J1965" s="211" t="b">
        <f t="shared" si="107"/>
        <v>0</v>
      </c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</row>
    <row r="1966" spans="1:64" ht="14.65" hidden="1" customHeight="1">
      <c r="A1966" s="215" t="s">
        <v>187</v>
      </c>
      <c r="B1966" s="213" t="s">
        <v>98</v>
      </c>
      <c r="C1966" s="209" t="s">
        <v>128</v>
      </c>
      <c r="D1966" s="202">
        <v>6628</v>
      </c>
      <c r="F1966" s="202">
        <v>9248</v>
      </c>
      <c r="G1966" s="202">
        <f t="shared" si="103"/>
        <v>1395.2926976463489</v>
      </c>
      <c r="H1966" s="210" t="str">
        <f t="shared" si="104"/>
        <v>11/12FEIJÃO (2ª SAFRA)CAMPO MOURÃO (a)</v>
      </c>
      <c r="I1966" s="210" t="str">
        <f t="shared" si="105"/>
        <v>11/12FEIJÃO (2ª SAFRA)</v>
      </c>
      <c r="J1966" s="211" t="b">
        <f t="shared" si="107"/>
        <v>0</v>
      </c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</row>
    <row r="1967" spans="1:64" ht="14.65" hidden="1" customHeight="1">
      <c r="A1967" s="215" t="s">
        <v>187</v>
      </c>
      <c r="B1967" s="213" t="s">
        <v>98</v>
      </c>
      <c r="C1967" s="209" t="s">
        <v>130</v>
      </c>
      <c r="D1967" s="202">
        <v>21703</v>
      </c>
      <c r="F1967" s="202">
        <v>34478</v>
      </c>
      <c r="G1967" s="202">
        <f t="shared" si="103"/>
        <v>1588.6283002349905</v>
      </c>
      <c r="H1967" s="210" t="str">
        <f t="shared" si="104"/>
        <v>11/12FEIJÃO (2ª SAFRA)CASCAVEL (d)</v>
      </c>
      <c r="I1967" s="210" t="str">
        <f t="shared" si="105"/>
        <v>11/12FEIJÃO (2ª SAFRA)</v>
      </c>
      <c r="J1967" s="211" t="b">
        <f t="shared" si="107"/>
        <v>0</v>
      </c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</row>
    <row r="1968" spans="1:64" ht="14.65" hidden="1" customHeight="1">
      <c r="A1968" s="215" t="s">
        <v>187</v>
      </c>
      <c r="B1968" s="213" t="s">
        <v>98</v>
      </c>
      <c r="C1968" s="209" t="s">
        <v>132</v>
      </c>
      <c r="D1968" s="202">
        <v>200</v>
      </c>
      <c r="F1968" s="202">
        <v>90</v>
      </c>
      <c r="G1968" s="202">
        <f t="shared" si="103"/>
        <v>450</v>
      </c>
      <c r="H1968" s="210" t="str">
        <f t="shared" si="104"/>
        <v>11/12FEIJÃO (2ª SAFRA)CORNÉLIO PROCÓPIO (c)</v>
      </c>
      <c r="I1968" s="210" t="str">
        <f t="shared" si="105"/>
        <v>11/12FEIJÃO (2ª SAFRA)</v>
      </c>
      <c r="J1968" s="211" t="b">
        <f t="shared" si="107"/>
        <v>0</v>
      </c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</row>
    <row r="1969" spans="1:64" ht="14.65" hidden="1" customHeight="1">
      <c r="A1969" s="215" t="s">
        <v>187</v>
      </c>
      <c r="B1969" s="213" t="s">
        <v>98</v>
      </c>
      <c r="C1969" s="209" t="s">
        <v>134</v>
      </c>
      <c r="D1969" s="202">
        <v>12772</v>
      </c>
      <c r="F1969" s="202">
        <v>23593</v>
      </c>
      <c r="G1969" s="202">
        <f t="shared" si="103"/>
        <v>1847.2439711869715</v>
      </c>
      <c r="H1969" s="210" t="str">
        <f t="shared" si="104"/>
        <v>11/12FEIJÃO (2ª SAFRA)CURITIBA (f)</v>
      </c>
      <c r="I1969" s="210" t="str">
        <f t="shared" si="105"/>
        <v>11/12FEIJÃO (2ª SAFRA)</v>
      </c>
      <c r="J1969" s="211" t="b">
        <f t="shared" si="107"/>
        <v>0</v>
      </c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</row>
    <row r="1970" spans="1:64" ht="14.65" hidden="1" customHeight="1">
      <c r="A1970" s="215" t="s">
        <v>187</v>
      </c>
      <c r="B1970" s="213" t="s">
        <v>98</v>
      </c>
      <c r="C1970" s="209" t="s">
        <v>136</v>
      </c>
      <c r="D1970" s="202">
        <v>4110</v>
      </c>
      <c r="F1970" s="202">
        <v>7198</v>
      </c>
      <c r="G1970" s="202">
        <f t="shared" si="103"/>
        <v>1751.3381995133821</v>
      </c>
      <c r="H1970" s="210" t="str">
        <f t="shared" si="104"/>
        <v>11/12FEIJÃO (2ª SAFRA)FRANCISCO BELTRÃO (e)</v>
      </c>
      <c r="I1970" s="210" t="str">
        <f t="shared" si="105"/>
        <v>11/12FEIJÃO (2ª SAFRA)</v>
      </c>
      <c r="J1970" s="211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</row>
    <row r="1971" spans="1:64" ht="14.65" hidden="1" customHeight="1">
      <c r="A1971" s="215" t="s">
        <v>187</v>
      </c>
      <c r="B1971" s="213" t="s">
        <v>98</v>
      </c>
      <c r="C1971" s="209" t="s">
        <v>136</v>
      </c>
      <c r="D1971" s="202">
        <v>9260</v>
      </c>
      <c r="F1971" s="202">
        <v>13547</v>
      </c>
      <c r="G1971" s="202">
        <f t="shared" si="103"/>
        <v>1462.9589632829375</v>
      </c>
      <c r="H1971" s="210" t="str">
        <f t="shared" si="104"/>
        <v>11/12FEIJÃO (2ª SAFRA)FRANCISCO BELTRÃO (e)</v>
      </c>
      <c r="I1971" s="210" t="str">
        <f t="shared" si="105"/>
        <v>11/12FEIJÃO (2ª SAFRA)</v>
      </c>
      <c r="J1971" s="211" t="b">
        <f t="shared" ref="J1971:J1989" si="108">FALSE</f>
        <v>0</v>
      </c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</row>
    <row r="1972" spans="1:64" ht="14.65" hidden="1" customHeight="1">
      <c r="A1972" s="215" t="s">
        <v>187</v>
      </c>
      <c r="B1972" s="213" t="s">
        <v>98</v>
      </c>
      <c r="C1972" s="209" t="s">
        <v>138</v>
      </c>
      <c r="D1972" s="202">
        <v>16725</v>
      </c>
      <c r="F1972" s="202">
        <v>19325</v>
      </c>
      <c r="G1972" s="202">
        <f t="shared" si="103"/>
        <v>1155.4559043348281</v>
      </c>
      <c r="H1972" s="210" t="str">
        <f t="shared" si="104"/>
        <v>11/12FEIJÃO (2ª SAFRA)GUARAPUAVA (f)</v>
      </c>
      <c r="I1972" s="210" t="str">
        <f t="shared" si="105"/>
        <v>11/12FEIJÃO (2ª SAFRA)</v>
      </c>
      <c r="J1972" s="211" t="b">
        <f t="shared" si="108"/>
        <v>0</v>
      </c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</row>
    <row r="1973" spans="1:64" ht="14.65" hidden="1" customHeight="1">
      <c r="A1973" s="215" t="s">
        <v>187</v>
      </c>
      <c r="B1973" s="213" t="s">
        <v>98</v>
      </c>
      <c r="C1973" s="209" t="s">
        <v>140</v>
      </c>
      <c r="D1973" s="202">
        <v>12750</v>
      </c>
      <c r="E1973" s="202">
        <v>1150</v>
      </c>
      <c r="F1973" s="202">
        <v>15588</v>
      </c>
      <c r="G1973" s="202">
        <f t="shared" si="103"/>
        <v>1343.793103448276</v>
      </c>
      <c r="H1973" s="210" t="str">
        <f t="shared" si="104"/>
        <v>11/12FEIJÃO (2ª SAFRA)IRATI (f)</v>
      </c>
      <c r="I1973" s="210" t="str">
        <f t="shared" si="105"/>
        <v>11/12FEIJÃO (2ª SAFRA)</v>
      </c>
      <c r="J1973" s="211" t="b">
        <f t="shared" si="108"/>
        <v>0</v>
      </c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</row>
    <row r="1974" spans="1:64" ht="14.65" hidden="1" customHeight="1">
      <c r="A1974" s="215" t="s">
        <v>187</v>
      </c>
      <c r="B1974" s="213" t="s">
        <v>98</v>
      </c>
      <c r="C1974" s="209" t="s">
        <v>142</v>
      </c>
      <c r="D1974" s="202">
        <v>11970</v>
      </c>
      <c r="F1974" s="202">
        <v>18130</v>
      </c>
      <c r="G1974" s="202">
        <f t="shared" si="103"/>
        <v>1514.6198830409357</v>
      </c>
      <c r="H1974" s="210" t="str">
        <f t="shared" si="104"/>
        <v>11/12FEIJÃO (2ª SAFRA)IVAIPORÃ (c)</v>
      </c>
      <c r="I1974" s="210" t="str">
        <f t="shared" si="105"/>
        <v>11/12FEIJÃO (2ª SAFRA)</v>
      </c>
      <c r="J1974" s="211" t="b">
        <f t="shared" si="108"/>
        <v>0</v>
      </c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</row>
    <row r="1975" spans="1:64" ht="14.65" hidden="1" customHeight="1">
      <c r="A1975" s="215" t="s">
        <v>187</v>
      </c>
      <c r="B1975" s="213" t="s">
        <v>98</v>
      </c>
      <c r="C1975" s="209" t="s">
        <v>144</v>
      </c>
      <c r="D1975" s="202">
        <v>9740</v>
      </c>
      <c r="F1975" s="202">
        <v>13284</v>
      </c>
      <c r="G1975" s="202">
        <f t="shared" si="103"/>
        <v>1363.8603696098564</v>
      </c>
      <c r="H1975" s="210" t="str">
        <f t="shared" si="104"/>
        <v>11/12FEIJÃO (2ª SAFRA)JACAREZINHO (c)</v>
      </c>
      <c r="I1975" s="210" t="str">
        <f t="shared" si="105"/>
        <v>11/12FEIJÃO (2ª SAFRA)</v>
      </c>
      <c r="J1975" s="211" t="b">
        <f t="shared" si="108"/>
        <v>0</v>
      </c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</row>
    <row r="1976" spans="1:64" ht="14.65" hidden="1" customHeight="1">
      <c r="A1976" s="215" t="s">
        <v>187</v>
      </c>
      <c r="B1976" s="213" t="s">
        <v>98</v>
      </c>
      <c r="C1976" s="209" t="s">
        <v>146</v>
      </c>
      <c r="D1976" s="202">
        <v>10100</v>
      </c>
      <c r="F1976" s="202">
        <v>13227</v>
      </c>
      <c r="G1976" s="202">
        <f t="shared" si="103"/>
        <v>1309.6039603960396</v>
      </c>
      <c r="H1976" s="210" t="str">
        <f t="shared" si="104"/>
        <v>11/12FEIJÃO (2ª SAFRA)LARANJEIRAS DO SUL (f)</v>
      </c>
      <c r="I1976" s="210" t="str">
        <f t="shared" si="105"/>
        <v>11/12FEIJÃO (2ª SAFRA)</v>
      </c>
      <c r="J1976" s="211" t="b">
        <f t="shared" si="108"/>
        <v>0</v>
      </c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</row>
    <row r="1977" spans="1:64" ht="14.65" hidden="1" customHeight="1">
      <c r="A1977" s="215" t="s">
        <v>187</v>
      </c>
      <c r="B1977" s="213" t="s">
        <v>98</v>
      </c>
      <c r="C1977" s="209" t="s">
        <v>148</v>
      </c>
      <c r="D1977" s="202" t="s">
        <v>184</v>
      </c>
      <c r="F1977" s="202" t="s">
        <v>184</v>
      </c>
      <c r="G1977" s="202" t="e">
        <f t="shared" si="103"/>
        <v>#VALUE!</v>
      </c>
      <c r="H1977" s="210" t="str">
        <f t="shared" si="104"/>
        <v>11/12FEIJÃO (2ª SAFRA)LONDRINA (c)</v>
      </c>
      <c r="I1977" s="210" t="str">
        <f t="shared" si="105"/>
        <v>11/12FEIJÃO (2ª SAFRA)</v>
      </c>
      <c r="J1977" s="211" t="b">
        <f t="shared" si="108"/>
        <v>0</v>
      </c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</row>
    <row r="1978" spans="1:64" ht="14.65" hidden="1" customHeight="1">
      <c r="A1978" s="215" t="s">
        <v>187</v>
      </c>
      <c r="B1978" s="213" t="s">
        <v>98</v>
      </c>
      <c r="C1978" s="209" t="s">
        <v>152</v>
      </c>
      <c r="D1978" s="202">
        <v>33</v>
      </c>
      <c r="F1978" s="202">
        <v>26</v>
      </c>
      <c r="G1978" s="202">
        <f t="shared" si="103"/>
        <v>787.87878787878788</v>
      </c>
      <c r="H1978" s="210" t="str">
        <f t="shared" si="104"/>
        <v>11/12FEIJÃO (2ª SAFRA)PARANAGUÁ (f)</v>
      </c>
      <c r="I1978" s="210" t="str">
        <f t="shared" si="105"/>
        <v>11/12FEIJÃO (2ª SAFRA)</v>
      </c>
      <c r="J1978" s="211" t="b">
        <f t="shared" si="108"/>
        <v>0</v>
      </c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</row>
    <row r="1979" spans="1:64" ht="14.65" hidden="1" customHeight="1">
      <c r="A1979" s="215" t="s">
        <v>187</v>
      </c>
      <c r="B1979" s="213" t="s">
        <v>98</v>
      </c>
      <c r="C1979" s="209" t="s">
        <v>154</v>
      </c>
      <c r="D1979" s="202"/>
      <c r="G1979" s="202" t="e">
        <f t="shared" si="103"/>
        <v>#DIV/0!</v>
      </c>
      <c r="H1979" s="210" t="str">
        <f t="shared" si="104"/>
        <v>11/12FEIJÃO (2ª SAFRA)PARANAVAÍ (b)</v>
      </c>
      <c r="I1979" s="210" t="str">
        <f t="shared" si="105"/>
        <v>11/12FEIJÃO (2ª SAFRA)</v>
      </c>
      <c r="J1979" s="211" t="b">
        <f t="shared" si="108"/>
        <v>0</v>
      </c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</row>
    <row r="1980" spans="1:64" ht="14.65" hidden="1" customHeight="1">
      <c r="A1980" s="215" t="s">
        <v>187</v>
      </c>
      <c r="B1980" s="213" t="s">
        <v>98</v>
      </c>
      <c r="C1980" s="209" t="s">
        <v>155</v>
      </c>
      <c r="D1980" s="202">
        <v>47520</v>
      </c>
      <c r="E1980" s="202">
        <v>4500</v>
      </c>
      <c r="F1980" s="202">
        <v>60399</v>
      </c>
      <c r="G1980" s="202">
        <f t="shared" si="103"/>
        <v>1403.9748953974895</v>
      </c>
      <c r="H1980" s="210" t="str">
        <f t="shared" si="104"/>
        <v>11/12FEIJÃO (2ª SAFRA)PATO BRANCO (e)</v>
      </c>
      <c r="I1980" s="210" t="str">
        <f t="shared" si="105"/>
        <v>11/12FEIJÃO (2ª SAFRA)</v>
      </c>
      <c r="J1980" s="211" t="b">
        <f t="shared" si="108"/>
        <v>0</v>
      </c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</row>
    <row r="1981" spans="1:64" ht="14.65" hidden="1" customHeight="1">
      <c r="A1981" s="215" t="s">
        <v>187</v>
      </c>
      <c r="B1981" s="213" t="s">
        <v>98</v>
      </c>
      <c r="C1981" s="209" t="s">
        <v>157</v>
      </c>
      <c r="D1981" s="202">
        <v>54650</v>
      </c>
      <c r="E1981" s="202">
        <v>840</v>
      </c>
      <c r="F1981" s="202">
        <v>108828</v>
      </c>
      <c r="G1981" s="202">
        <f t="shared" si="103"/>
        <v>2022.4493588552311</v>
      </c>
      <c r="H1981" s="210" t="str">
        <f t="shared" si="104"/>
        <v>11/12FEIJÃO (2ª SAFRA)PONTA GROSSA (f)</v>
      </c>
      <c r="I1981" s="210" t="str">
        <f t="shared" si="105"/>
        <v>11/12FEIJÃO (2ª SAFRA)</v>
      </c>
      <c r="J1981" s="211" t="b">
        <f t="shared" si="108"/>
        <v>0</v>
      </c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</row>
    <row r="1982" spans="1:64" ht="14.65" hidden="1" customHeight="1">
      <c r="A1982" s="215" t="s">
        <v>187</v>
      </c>
      <c r="B1982" s="213" t="s">
        <v>98</v>
      </c>
      <c r="C1982" s="209" t="s">
        <v>158</v>
      </c>
      <c r="D1982" s="202">
        <v>2815</v>
      </c>
      <c r="F1982" s="202">
        <v>4829</v>
      </c>
      <c r="G1982" s="202">
        <f t="shared" si="103"/>
        <v>1715.4529307282417</v>
      </c>
      <c r="H1982" s="210" t="str">
        <f t="shared" si="104"/>
        <v>11/12FEIJÃO (2ª SAFRA)TOLEDO (d)</v>
      </c>
      <c r="I1982" s="210" t="str">
        <f t="shared" si="105"/>
        <v>11/12FEIJÃO (2ª SAFRA)</v>
      </c>
      <c r="J1982" s="211" t="b">
        <f t="shared" si="108"/>
        <v>0</v>
      </c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</row>
    <row r="1983" spans="1:64" ht="14.65" hidden="1" customHeight="1">
      <c r="A1983" s="215" t="s">
        <v>187</v>
      </c>
      <c r="B1983" s="213" t="s">
        <v>98</v>
      </c>
      <c r="C1983" s="209" t="s">
        <v>160</v>
      </c>
      <c r="D1983" s="202">
        <v>3500</v>
      </c>
      <c r="E1983" s="202">
        <v>50</v>
      </c>
      <c r="F1983" s="202">
        <v>3575</v>
      </c>
      <c r="G1983" s="202">
        <f t="shared" si="103"/>
        <v>1036.231884057971</v>
      </c>
      <c r="H1983" s="210" t="str">
        <f t="shared" si="104"/>
        <v>11/12FEIJÃO (2ª SAFRA)UNIÃO DA VITÓRIA (f)</v>
      </c>
      <c r="I1983" s="210" t="str">
        <f t="shared" si="105"/>
        <v>11/12FEIJÃO (2ª SAFRA)</v>
      </c>
      <c r="J1983" s="211" t="b">
        <f t="shared" si="108"/>
        <v>0</v>
      </c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</row>
    <row r="1984" spans="1:64" ht="14.65" hidden="1" customHeight="1">
      <c r="A1984" s="215" t="s">
        <v>187</v>
      </c>
      <c r="B1984" s="213" t="s">
        <v>99</v>
      </c>
      <c r="C1984" s="209" t="s">
        <v>132</v>
      </c>
      <c r="D1984" s="202">
        <v>600</v>
      </c>
      <c r="F1984" s="202">
        <v>330</v>
      </c>
      <c r="G1984" s="202">
        <f t="shared" si="103"/>
        <v>550</v>
      </c>
      <c r="H1984" s="210" t="str">
        <f t="shared" si="104"/>
        <v>11/12FEIJÃO (3ª SAFRA)CORNÉLIO PROCÓPIO (c)</v>
      </c>
      <c r="I1984" s="210" t="str">
        <f t="shared" si="105"/>
        <v>11/12FEIJÃO (3ª SAFRA)</v>
      </c>
      <c r="J1984" s="211" t="b">
        <f t="shared" si="108"/>
        <v>0</v>
      </c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</row>
    <row r="1985" spans="1:64" ht="14.65" hidden="1" customHeight="1">
      <c r="A1985" s="215" t="s">
        <v>187</v>
      </c>
      <c r="B1985" s="213" t="s">
        <v>99</v>
      </c>
      <c r="C1985" s="213" t="s">
        <v>142</v>
      </c>
      <c r="D1985" s="202">
        <v>820</v>
      </c>
      <c r="F1985" s="202">
        <v>1186</v>
      </c>
      <c r="G1985" s="202">
        <f t="shared" si="103"/>
        <v>1446.3414634146341</v>
      </c>
      <c r="H1985" s="210" t="str">
        <f t="shared" si="104"/>
        <v>11/12FEIJÃO (3ª SAFRA)IVAIPORÃ (c)</v>
      </c>
      <c r="I1985" s="210" t="str">
        <f t="shared" si="105"/>
        <v>11/12FEIJÃO (3ª SAFRA)</v>
      </c>
      <c r="J1985" s="211" t="b">
        <f t="shared" si="108"/>
        <v>0</v>
      </c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</row>
    <row r="1986" spans="1:64" ht="14.65" hidden="1" customHeight="1">
      <c r="A1986" s="215" t="s">
        <v>187</v>
      </c>
      <c r="B1986" s="213" t="s">
        <v>99</v>
      </c>
      <c r="C1986" s="213" t="s">
        <v>144</v>
      </c>
      <c r="D1986" s="202">
        <v>2470</v>
      </c>
      <c r="E1986" s="202">
        <v>150</v>
      </c>
      <c r="F1986" s="202">
        <v>2305</v>
      </c>
      <c r="G1986" s="202">
        <f t="shared" ref="G1986:G2049" si="109">F1986/(D1986-E1986)*1000</f>
        <v>993.5344827586207</v>
      </c>
      <c r="H1986" s="210" t="str">
        <f t="shared" ref="H1986:H2049" si="110">A1986&amp;B1986&amp;C1986</f>
        <v>11/12FEIJÃO (3ª SAFRA)JACAREZINHO (c)</v>
      </c>
      <c r="I1986" s="210" t="str">
        <f t="shared" ref="I1986:I2049" si="111">A1986&amp;B1986</f>
        <v>11/12FEIJÃO (3ª SAFRA)</v>
      </c>
      <c r="J1986" s="211" t="b">
        <f t="shared" si="108"/>
        <v>0</v>
      </c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</row>
    <row r="1987" spans="1:64" ht="14.65" hidden="1" customHeight="1">
      <c r="A1987" s="215" t="s">
        <v>187</v>
      </c>
      <c r="B1987" s="213" t="s">
        <v>99</v>
      </c>
      <c r="C1987" s="209" t="s">
        <v>148</v>
      </c>
      <c r="D1987" s="202">
        <v>913</v>
      </c>
      <c r="F1987" s="202">
        <v>976</v>
      </c>
      <c r="G1987" s="202">
        <f t="shared" si="109"/>
        <v>1069.0032858707557</v>
      </c>
      <c r="H1987" s="210" t="str">
        <f t="shared" si="110"/>
        <v>11/12FEIJÃO (3ª SAFRA)LONDRINA (c)</v>
      </c>
      <c r="I1987" s="210" t="str">
        <f t="shared" si="111"/>
        <v>11/12FEIJÃO (3ª SAFRA)</v>
      </c>
      <c r="J1987" s="211" t="b">
        <f t="shared" si="108"/>
        <v>0</v>
      </c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</row>
    <row r="1988" spans="1:64" ht="14.65" hidden="1" customHeight="1">
      <c r="A1988" s="215" t="s">
        <v>187</v>
      </c>
      <c r="B1988" s="213" t="s">
        <v>99</v>
      </c>
      <c r="C1988" s="213" t="s">
        <v>150</v>
      </c>
      <c r="D1988" s="202">
        <v>183</v>
      </c>
      <c r="F1988" s="202">
        <v>184</v>
      </c>
      <c r="G1988" s="202">
        <f t="shared" si="109"/>
        <v>1005.4644808743169</v>
      </c>
      <c r="H1988" s="210" t="str">
        <f t="shared" si="110"/>
        <v>11/12FEIJÃO (3ª SAFRA)MARINGÁ (c)</v>
      </c>
      <c r="I1988" s="210" t="str">
        <f t="shared" si="111"/>
        <v>11/12FEIJÃO (3ª SAFRA)</v>
      </c>
      <c r="J1988" s="211" t="b">
        <f t="shared" si="108"/>
        <v>0</v>
      </c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</row>
    <row r="1989" spans="1:64" ht="14.65" hidden="1" customHeight="1">
      <c r="A1989" s="215" t="s">
        <v>187</v>
      </c>
      <c r="B1989" s="213" t="s">
        <v>99</v>
      </c>
      <c r="C1989" s="209" t="s">
        <v>154</v>
      </c>
      <c r="D1989" s="202">
        <v>517</v>
      </c>
      <c r="F1989" s="202">
        <v>331</v>
      </c>
      <c r="G1989" s="202">
        <f t="shared" si="109"/>
        <v>640.23210831721462</v>
      </c>
      <c r="H1989" s="210" t="str">
        <f t="shared" si="110"/>
        <v>11/12FEIJÃO (3ª SAFRA)PARANAVAÍ (b)</v>
      </c>
      <c r="I1989" s="210" t="str">
        <f t="shared" si="111"/>
        <v>11/12FEIJÃO (3ª SAFRA)</v>
      </c>
      <c r="J1989" s="211" t="b">
        <f t="shared" si="108"/>
        <v>0</v>
      </c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</row>
    <row r="1990" spans="1:64" ht="14.65" hidden="1" customHeight="1">
      <c r="A1990" s="215" t="s">
        <v>187</v>
      </c>
      <c r="B1990" s="213" t="s">
        <v>99</v>
      </c>
      <c r="C1990" s="209" t="s">
        <v>159</v>
      </c>
      <c r="D1990" s="202">
        <v>163</v>
      </c>
      <c r="F1990" s="202">
        <v>121</v>
      </c>
      <c r="G1990" s="202">
        <f t="shared" si="109"/>
        <v>742.3312883435583</v>
      </c>
      <c r="H1990" s="210" t="str">
        <f t="shared" si="110"/>
        <v>11/12FEIJÃO (3ª SAFRA)UMUARAMA (b)</v>
      </c>
      <c r="I1990" s="210" t="str">
        <f t="shared" si="111"/>
        <v>11/12FEIJÃO (3ª SAFRA)</v>
      </c>
      <c r="J1990" s="211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</row>
    <row r="1991" spans="1:64" ht="14.65" hidden="1" customHeight="1">
      <c r="A1991" s="215" t="s">
        <v>187</v>
      </c>
      <c r="B1991" s="213" t="s">
        <v>99</v>
      </c>
      <c r="C1991" s="209" t="s">
        <v>159</v>
      </c>
      <c r="D1991" s="202">
        <v>412</v>
      </c>
      <c r="F1991" s="202">
        <v>267</v>
      </c>
      <c r="G1991" s="202">
        <f t="shared" si="109"/>
        <v>648.05825242718447</v>
      </c>
      <c r="H1991" s="210" t="str">
        <f t="shared" si="110"/>
        <v>11/12FEIJÃO (3ª SAFRA)UMUARAMA (b)</v>
      </c>
      <c r="I1991" s="210" t="str">
        <f t="shared" si="111"/>
        <v>11/12FEIJÃO (3ª SAFRA)</v>
      </c>
      <c r="J1991" s="211" t="b">
        <f>FALSE</f>
        <v>0</v>
      </c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</row>
    <row r="1992" spans="1:64" ht="14.65" hidden="1" customHeight="1">
      <c r="A1992" s="215" t="s">
        <v>187</v>
      </c>
      <c r="B1992" s="209" t="s">
        <v>295</v>
      </c>
      <c r="C1992" s="209" t="s">
        <v>126</v>
      </c>
      <c r="D1992" s="202">
        <v>595</v>
      </c>
      <c r="F1992" s="202">
        <v>1286</v>
      </c>
      <c r="G1992" s="202">
        <f t="shared" si="109"/>
        <v>2161.3445378151259</v>
      </c>
      <c r="H1992" s="210" t="str">
        <f t="shared" si="110"/>
        <v>11/12TABACOAPUCARANA (c)</v>
      </c>
      <c r="I1992" s="210" t="str">
        <f t="shared" si="111"/>
        <v>11/12TABACO</v>
      </c>
      <c r="J1992" s="211" t="b">
        <f>FALSE</f>
        <v>0</v>
      </c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</row>
    <row r="1993" spans="1:64" ht="14.65" hidden="1" customHeight="1">
      <c r="A1993" s="215" t="s">
        <v>187</v>
      </c>
      <c r="B1993" s="209" t="s">
        <v>295</v>
      </c>
      <c r="C1993" s="209" t="s">
        <v>128</v>
      </c>
      <c r="D1993" s="202">
        <v>308</v>
      </c>
      <c r="E1993" s="202">
        <v>17</v>
      </c>
      <c r="F1993" s="202">
        <v>568</v>
      </c>
      <c r="G1993" s="202">
        <f t="shared" si="109"/>
        <v>1951.8900343642611</v>
      </c>
      <c r="H1993" s="210" t="str">
        <f t="shared" si="110"/>
        <v>11/12TABACOCAMPO MOURÃO (a)</v>
      </c>
      <c r="I1993" s="210" t="str">
        <f t="shared" si="111"/>
        <v>11/12TABACO</v>
      </c>
      <c r="J1993" s="211" t="b">
        <f>FALSE</f>
        <v>0</v>
      </c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</row>
    <row r="1994" spans="1:64" ht="14.65" hidden="1" customHeight="1">
      <c r="A1994" s="215" t="s">
        <v>187</v>
      </c>
      <c r="B1994" s="209" t="s">
        <v>295</v>
      </c>
      <c r="C1994" s="209" t="s">
        <v>130</v>
      </c>
      <c r="D1994" s="202">
        <v>3325</v>
      </c>
      <c r="F1994" s="202">
        <v>6414</v>
      </c>
      <c r="G1994" s="202">
        <f t="shared" si="109"/>
        <v>1929.0225563909776</v>
      </c>
      <c r="H1994" s="210" t="str">
        <f t="shared" si="110"/>
        <v>11/12TABACOCASCAVEL (d)</v>
      </c>
      <c r="I1994" s="210" t="str">
        <f t="shared" si="111"/>
        <v>11/12TABACO</v>
      </c>
      <c r="J1994" s="211" t="b">
        <f>FALSE</f>
        <v>0</v>
      </c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</row>
    <row r="1995" spans="1:64" ht="14.65" hidden="1" customHeight="1">
      <c r="A1995" s="215" t="s">
        <v>187</v>
      </c>
      <c r="B1995" s="209" t="s">
        <v>295</v>
      </c>
      <c r="C1995" s="209" t="s">
        <v>134</v>
      </c>
      <c r="D1995" s="202">
        <v>11833</v>
      </c>
      <c r="F1995" s="202">
        <v>25346</v>
      </c>
      <c r="G1995" s="202">
        <f t="shared" si="109"/>
        <v>2141.9758303050789</v>
      </c>
      <c r="H1995" s="210" t="str">
        <f t="shared" si="110"/>
        <v>11/12TABACOCURITIBA (f)</v>
      </c>
      <c r="I1995" s="210" t="str">
        <f t="shared" si="111"/>
        <v>11/12TABACO</v>
      </c>
      <c r="J1995" s="211" t="b">
        <f>FALSE</f>
        <v>0</v>
      </c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</row>
    <row r="1996" spans="1:64" ht="14.65" hidden="1" customHeight="1">
      <c r="A1996" s="215" t="s">
        <v>187</v>
      </c>
      <c r="B1996" s="209" t="s">
        <v>295</v>
      </c>
      <c r="C1996" s="209" t="s">
        <v>136</v>
      </c>
      <c r="D1996" s="202">
        <v>1332</v>
      </c>
      <c r="F1996" s="202">
        <v>3104</v>
      </c>
      <c r="G1996" s="202">
        <f t="shared" si="109"/>
        <v>2330.3303303303301</v>
      </c>
      <c r="H1996" s="210" t="str">
        <f t="shared" si="110"/>
        <v>11/12TABACOFRANCISCO BELTRÃO (e)</v>
      </c>
      <c r="I1996" s="210" t="str">
        <f t="shared" si="111"/>
        <v>11/12TABACO</v>
      </c>
      <c r="J1996" s="211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</row>
    <row r="1997" spans="1:64" ht="14.65" hidden="1" customHeight="1">
      <c r="A1997" s="215" t="s">
        <v>187</v>
      </c>
      <c r="B1997" s="209" t="s">
        <v>295</v>
      </c>
      <c r="C1997" s="209" t="s">
        <v>136</v>
      </c>
      <c r="D1997" s="202">
        <v>3470</v>
      </c>
      <c r="F1997" s="202">
        <v>8172</v>
      </c>
      <c r="G1997" s="202">
        <f t="shared" si="109"/>
        <v>2355.0432276657061</v>
      </c>
      <c r="H1997" s="210" t="str">
        <f t="shared" si="110"/>
        <v>11/12TABACOFRANCISCO BELTRÃO (e)</v>
      </c>
      <c r="I1997" s="210" t="str">
        <f t="shared" si="111"/>
        <v>11/12TABACO</v>
      </c>
      <c r="J1997" s="211" t="b">
        <f t="shared" ref="J1997:J2004" si="112">FALSE</f>
        <v>0</v>
      </c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</row>
    <row r="1998" spans="1:64" ht="14.65" hidden="1" customHeight="1">
      <c r="A1998" s="215" t="s">
        <v>187</v>
      </c>
      <c r="B1998" s="209" t="s">
        <v>295</v>
      </c>
      <c r="C1998" s="209" t="s">
        <v>138</v>
      </c>
      <c r="D1998" s="202">
        <v>4745</v>
      </c>
      <c r="F1998" s="202">
        <v>10505</v>
      </c>
      <c r="G1998" s="202">
        <f t="shared" si="109"/>
        <v>2213.9093782929399</v>
      </c>
      <c r="H1998" s="210" t="str">
        <f t="shared" si="110"/>
        <v>11/12TABACOGUARAPUAVA (f)</v>
      </c>
      <c r="I1998" s="210" t="str">
        <f t="shared" si="111"/>
        <v>11/12TABACO</v>
      </c>
      <c r="J1998" s="211" t="b">
        <f t="shared" si="112"/>
        <v>0</v>
      </c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</row>
    <row r="1999" spans="1:64" ht="14.65" hidden="1" customHeight="1">
      <c r="A1999" s="215" t="s">
        <v>187</v>
      </c>
      <c r="B1999" s="209" t="s">
        <v>295</v>
      </c>
      <c r="C1999" s="209" t="s">
        <v>140</v>
      </c>
      <c r="D1999" s="202">
        <v>18800</v>
      </c>
      <c r="E1999" s="202">
        <v>722</v>
      </c>
      <c r="F1999" s="202">
        <v>42958</v>
      </c>
      <c r="G1999" s="202">
        <f t="shared" si="109"/>
        <v>2376.2584356676625</v>
      </c>
      <c r="H1999" s="210" t="str">
        <f t="shared" si="110"/>
        <v>11/12TABACOIRATI (f)</v>
      </c>
      <c r="I1999" s="210" t="str">
        <f t="shared" si="111"/>
        <v>11/12TABACO</v>
      </c>
      <c r="J1999" s="211" t="b">
        <f t="shared" si="112"/>
        <v>0</v>
      </c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</row>
    <row r="2000" spans="1:64" ht="14.65" hidden="1" customHeight="1">
      <c r="A2000" s="215" t="s">
        <v>187</v>
      </c>
      <c r="B2000" s="209" t="s">
        <v>295</v>
      </c>
      <c r="C2000" s="209" t="s">
        <v>142</v>
      </c>
      <c r="D2000" s="202">
        <v>377</v>
      </c>
      <c r="F2000" s="202">
        <v>732</v>
      </c>
      <c r="G2000" s="202">
        <f t="shared" si="109"/>
        <v>1941.6445623342177</v>
      </c>
      <c r="H2000" s="210" t="str">
        <f t="shared" si="110"/>
        <v>11/12TABACOIVAIPORÃ (c)</v>
      </c>
      <c r="I2000" s="210" t="str">
        <f t="shared" si="111"/>
        <v>11/12TABACO</v>
      </c>
      <c r="J2000" s="211" t="b">
        <f t="shared" si="112"/>
        <v>0</v>
      </c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</row>
    <row r="2001" spans="1:64" ht="14.65" hidden="1" customHeight="1">
      <c r="A2001" s="215" t="s">
        <v>187</v>
      </c>
      <c r="B2001" s="209" t="s">
        <v>295</v>
      </c>
      <c r="C2001" s="209" t="s">
        <v>146</v>
      </c>
      <c r="D2001" s="202">
        <v>1480</v>
      </c>
      <c r="E2001" s="202">
        <v>10</v>
      </c>
      <c r="F2001" s="202">
        <v>3366</v>
      </c>
      <c r="G2001" s="202">
        <f t="shared" si="109"/>
        <v>2289.795918367347</v>
      </c>
      <c r="H2001" s="210" t="str">
        <f t="shared" si="110"/>
        <v>11/12TABACOLARANJEIRAS DO SUL (f)</v>
      </c>
      <c r="I2001" s="210" t="str">
        <f t="shared" si="111"/>
        <v>11/12TABACO</v>
      </c>
      <c r="J2001" s="211" t="b">
        <f t="shared" si="112"/>
        <v>0</v>
      </c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</row>
    <row r="2002" spans="1:64" ht="14.65" hidden="1" customHeight="1">
      <c r="A2002" s="215" t="s">
        <v>187</v>
      </c>
      <c r="B2002" s="209" t="s">
        <v>295</v>
      </c>
      <c r="C2002" s="209" t="s">
        <v>155</v>
      </c>
      <c r="D2002" s="202">
        <v>408</v>
      </c>
      <c r="F2002" s="202">
        <v>881</v>
      </c>
      <c r="G2002" s="202">
        <f t="shared" si="109"/>
        <v>2159.3137254901958</v>
      </c>
      <c r="H2002" s="210" t="str">
        <f t="shared" si="110"/>
        <v>11/12TABACOPATO BRANCO (e)</v>
      </c>
      <c r="I2002" s="210" t="str">
        <f t="shared" si="111"/>
        <v>11/12TABACO</v>
      </c>
      <c r="J2002" s="211" t="b">
        <f t="shared" si="112"/>
        <v>0</v>
      </c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</row>
    <row r="2003" spans="1:64" ht="14.65" hidden="1" customHeight="1">
      <c r="A2003" s="215" t="s">
        <v>187</v>
      </c>
      <c r="B2003" s="209" t="s">
        <v>295</v>
      </c>
      <c r="C2003" s="209" t="s">
        <v>157</v>
      </c>
      <c r="D2003" s="202">
        <v>14967</v>
      </c>
      <c r="F2003" s="202">
        <v>35870</v>
      </c>
      <c r="G2003" s="202">
        <f t="shared" si="109"/>
        <v>2396.6058662390592</v>
      </c>
      <c r="H2003" s="210" t="str">
        <f t="shared" si="110"/>
        <v>11/12TABACOPONTA GROSSA (f)</v>
      </c>
      <c r="I2003" s="210" t="str">
        <f t="shared" si="111"/>
        <v>11/12TABACO</v>
      </c>
      <c r="J2003" s="211" t="b">
        <f t="shared" si="112"/>
        <v>0</v>
      </c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</row>
    <row r="2004" spans="1:64" ht="14.65" hidden="1" customHeight="1">
      <c r="A2004" s="215" t="s">
        <v>187</v>
      </c>
      <c r="B2004" s="209" t="s">
        <v>295</v>
      </c>
      <c r="C2004" s="209" t="s">
        <v>158</v>
      </c>
      <c r="D2004" s="202">
        <v>1515</v>
      </c>
      <c r="F2004" s="202">
        <v>3334</v>
      </c>
      <c r="G2004" s="202">
        <f t="shared" si="109"/>
        <v>2200.6600660066006</v>
      </c>
      <c r="H2004" s="210" t="str">
        <f t="shared" si="110"/>
        <v>11/12TABACOTOLEDO (d)</v>
      </c>
      <c r="I2004" s="210" t="str">
        <f t="shared" si="111"/>
        <v>11/12TABACO</v>
      </c>
      <c r="J2004" s="211" t="b">
        <f t="shared" si="112"/>
        <v>0</v>
      </c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</row>
    <row r="2005" spans="1:64" ht="14.65" hidden="1" customHeight="1">
      <c r="A2005" s="215" t="s">
        <v>187</v>
      </c>
      <c r="B2005" s="209" t="s">
        <v>295</v>
      </c>
      <c r="C2005" s="209" t="s">
        <v>159</v>
      </c>
      <c r="D2005" s="202">
        <v>51</v>
      </c>
      <c r="F2005" s="202">
        <v>97</v>
      </c>
      <c r="G2005" s="202">
        <f t="shared" si="109"/>
        <v>1901.9607843137253</v>
      </c>
      <c r="H2005" s="210" t="str">
        <f t="shared" si="110"/>
        <v>11/12TABACOUMUARAMA (b)</v>
      </c>
      <c r="I2005" s="210" t="str">
        <f t="shared" si="111"/>
        <v>11/12TABACO</v>
      </c>
      <c r="J2005" s="211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</row>
    <row r="2006" spans="1:64" ht="14.65" hidden="1" customHeight="1">
      <c r="A2006" s="215" t="s">
        <v>187</v>
      </c>
      <c r="B2006" s="209" t="s">
        <v>295</v>
      </c>
      <c r="C2006" s="209" t="s">
        <v>159</v>
      </c>
      <c r="D2006" s="202">
        <v>45</v>
      </c>
      <c r="F2006" s="202">
        <v>63</v>
      </c>
      <c r="G2006" s="202">
        <f t="shared" si="109"/>
        <v>1400</v>
      </c>
      <c r="H2006" s="210" t="str">
        <f t="shared" si="110"/>
        <v>11/12TABACOUMUARAMA (b)</v>
      </c>
      <c r="I2006" s="210" t="str">
        <f t="shared" si="111"/>
        <v>11/12TABACO</v>
      </c>
      <c r="J2006" s="211" t="b">
        <f t="shared" ref="J2006:J2020" si="113">FALSE</f>
        <v>0</v>
      </c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</row>
    <row r="2007" spans="1:64" ht="14.65" hidden="1" customHeight="1">
      <c r="A2007" s="215" t="s">
        <v>187</v>
      </c>
      <c r="B2007" s="209" t="s">
        <v>295</v>
      </c>
      <c r="C2007" s="209" t="s">
        <v>160</v>
      </c>
      <c r="D2007" s="202">
        <v>6900</v>
      </c>
      <c r="F2007" s="202">
        <v>13799</v>
      </c>
      <c r="G2007" s="202">
        <f t="shared" si="109"/>
        <v>1999.855072463768</v>
      </c>
      <c r="H2007" s="210" t="str">
        <f t="shared" si="110"/>
        <v>11/12TABACOUNIÃO DA VITÓRIA (f)</v>
      </c>
      <c r="I2007" s="210" t="str">
        <f t="shared" si="111"/>
        <v>11/12TABACO</v>
      </c>
      <c r="J2007" s="211" t="b">
        <f t="shared" si="113"/>
        <v>0</v>
      </c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</row>
    <row r="2008" spans="1:64" ht="14.65" hidden="1" customHeight="1">
      <c r="A2008" s="215" t="s">
        <v>187</v>
      </c>
      <c r="B2008" s="213" t="s">
        <v>161</v>
      </c>
      <c r="C2008" s="199" t="s">
        <v>140</v>
      </c>
      <c r="D2008" s="201">
        <v>17</v>
      </c>
      <c r="F2008" s="202">
        <v>21</v>
      </c>
      <c r="G2008" s="202">
        <f t="shared" si="109"/>
        <v>1235.2941176470588</v>
      </c>
      <c r="H2008" s="210" t="str">
        <f t="shared" si="110"/>
        <v>11/12GIRASSOL (1ª SAFRA)IRATI (f)</v>
      </c>
      <c r="I2008" s="210" t="str">
        <f t="shared" si="111"/>
        <v>11/12GIRASSOL (1ª SAFRA)</v>
      </c>
      <c r="J2008" s="211" t="b">
        <f t="shared" si="113"/>
        <v>0</v>
      </c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</row>
    <row r="2009" spans="1:64" ht="14.65" hidden="1" customHeight="1">
      <c r="A2009" s="215" t="s">
        <v>187</v>
      </c>
      <c r="B2009" s="213" t="s">
        <v>161</v>
      </c>
      <c r="C2009" s="209" t="s">
        <v>146</v>
      </c>
      <c r="D2009" s="202"/>
      <c r="G2009" s="202" t="e">
        <f t="shared" si="109"/>
        <v>#DIV/0!</v>
      </c>
      <c r="H2009" s="210" t="str">
        <f t="shared" si="110"/>
        <v>11/12GIRASSOL (1ª SAFRA)LARANJEIRAS DO SUL (f)</v>
      </c>
      <c r="I2009" s="210" t="str">
        <f t="shared" si="111"/>
        <v>11/12GIRASSOL (1ª SAFRA)</v>
      </c>
      <c r="J2009" s="211" t="b">
        <f t="shared" si="113"/>
        <v>0</v>
      </c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</row>
    <row r="2010" spans="1:64" ht="14.65" hidden="1" customHeight="1">
      <c r="A2010" s="215" t="s">
        <v>187</v>
      </c>
      <c r="B2010" s="209" t="s">
        <v>163</v>
      </c>
      <c r="C2010" s="209" t="s">
        <v>126</v>
      </c>
      <c r="D2010" s="202">
        <v>25</v>
      </c>
      <c r="F2010" s="202">
        <v>19</v>
      </c>
      <c r="G2010" s="202">
        <f t="shared" si="109"/>
        <v>760</v>
      </c>
      <c r="H2010" s="210" t="str">
        <f t="shared" si="110"/>
        <v>11/12GIRASSOL (2ª SAFRA)APUCARANA (c)</v>
      </c>
      <c r="I2010" s="210" t="str">
        <f t="shared" si="111"/>
        <v>11/12GIRASSOL (2ª SAFRA)</v>
      </c>
      <c r="J2010" s="211" t="b">
        <f t="shared" si="113"/>
        <v>0</v>
      </c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</row>
    <row r="2011" spans="1:64" ht="14.65" hidden="1" customHeight="1">
      <c r="A2011" s="215" t="s">
        <v>187</v>
      </c>
      <c r="B2011" s="209" t="s">
        <v>163</v>
      </c>
      <c r="C2011" s="209" t="s">
        <v>130</v>
      </c>
      <c r="D2011" s="202"/>
      <c r="G2011" s="202" t="e">
        <f t="shared" si="109"/>
        <v>#DIV/0!</v>
      </c>
      <c r="H2011" s="210" t="str">
        <f t="shared" si="110"/>
        <v>11/12GIRASSOL (2ª SAFRA)CASCAVEL (d)</v>
      </c>
      <c r="I2011" s="210" t="str">
        <f t="shared" si="111"/>
        <v>11/12GIRASSOL (2ª SAFRA)</v>
      </c>
      <c r="J2011" s="211" t="b">
        <f t="shared" si="113"/>
        <v>0</v>
      </c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</row>
    <row r="2012" spans="1:64" ht="14.65" hidden="1" customHeight="1">
      <c r="A2012" s="215" t="s">
        <v>187</v>
      </c>
      <c r="B2012" s="209" t="s">
        <v>163</v>
      </c>
      <c r="C2012" s="209" t="s">
        <v>140</v>
      </c>
      <c r="D2012" s="202">
        <v>0</v>
      </c>
      <c r="F2012" s="202">
        <v>0</v>
      </c>
      <c r="G2012" s="202" t="e">
        <f t="shared" si="109"/>
        <v>#DIV/0!</v>
      </c>
      <c r="H2012" s="210" t="str">
        <f t="shared" si="110"/>
        <v>11/12GIRASSOL (2ª SAFRA)IRATI (f)</v>
      </c>
      <c r="I2012" s="210" t="str">
        <f t="shared" si="111"/>
        <v>11/12GIRASSOL (2ª SAFRA)</v>
      </c>
      <c r="J2012" s="211" t="b">
        <f t="shared" si="113"/>
        <v>0</v>
      </c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</row>
    <row r="2013" spans="1:64" ht="14.65" hidden="1" customHeight="1">
      <c r="A2013" s="215" t="s">
        <v>187</v>
      </c>
      <c r="B2013" s="209" t="s">
        <v>163</v>
      </c>
      <c r="C2013" s="209" t="s">
        <v>159</v>
      </c>
      <c r="D2013" s="202"/>
      <c r="G2013" s="202" t="e">
        <f t="shared" si="109"/>
        <v>#DIV/0!</v>
      </c>
      <c r="H2013" s="210" t="str">
        <f t="shared" si="110"/>
        <v>11/12GIRASSOL (2ª SAFRA)UMUARAMA (b)</v>
      </c>
      <c r="I2013" s="210" t="str">
        <f t="shared" si="111"/>
        <v>11/12GIRASSOL (2ª SAFRA)</v>
      </c>
      <c r="J2013" s="211" t="b">
        <f t="shared" si="113"/>
        <v>0</v>
      </c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</row>
    <row r="2014" spans="1:64" ht="14.65" hidden="1" customHeight="1">
      <c r="A2014" s="215" t="s">
        <v>187</v>
      </c>
      <c r="B2014" s="209" t="s">
        <v>101</v>
      </c>
      <c r="C2014" s="209" t="s">
        <v>154</v>
      </c>
      <c r="D2014" s="202">
        <v>793</v>
      </c>
      <c r="F2014" s="202">
        <v>396</v>
      </c>
      <c r="G2014" s="202">
        <f t="shared" si="109"/>
        <v>499.36948297604033</v>
      </c>
      <c r="H2014" s="210" t="str">
        <f t="shared" si="110"/>
        <v>11/12MAMONAPARANAVAÍ (b)</v>
      </c>
      <c r="I2014" s="210" t="str">
        <f t="shared" si="111"/>
        <v>11/12MAMONA</v>
      </c>
      <c r="J2014" s="211" t="b">
        <f t="shared" si="113"/>
        <v>0</v>
      </c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</row>
    <row r="2015" spans="1:64" ht="14.65" hidden="1" customHeight="1">
      <c r="A2015" s="215" t="s">
        <v>187</v>
      </c>
      <c r="B2015" s="209" t="s">
        <v>101</v>
      </c>
      <c r="C2015" s="204" t="s">
        <v>159</v>
      </c>
      <c r="E2015" s="201"/>
      <c r="G2015" s="202" t="e">
        <f t="shared" si="109"/>
        <v>#DIV/0!</v>
      </c>
      <c r="H2015" s="210" t="str">
        <f t="shared" si="110"/>
        <v>11/12MAMONAUMUARAMA (b)</v>
      </c>
      <c r="I2015" s="210" t="str">
        <f t="shared" si="111"/>
        <v>11/12MAMONA</v>
      </c>
      <c r="J2015" s="211" t="b">
        <f t="shared" si="113"/>
        <v>0</v>
      </c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</row>
    <row r="2016" spans="1:64" ht="14.65" hidden="1" customHeight="1">
      <c r="A2016" s="215" t="s">
        <v>187</v>
      </c>
      <c r="B2016" s="209" t="s">
        <v>102</v>
      </c>
      <c r="C2016" s="209" t="s">
        <v>126</v>
      </c>
      <c r="D2016" s="217">
        <v>168</v>
      </c>
      <c r="E2016" s="218"/>
      <c r="F2016" s="202">
        <v>2708</v>
      </c>
      <c r="G2016" s="202">
        <f t="shared" si="109"/>
        <v>16119.04761904762</v>
      </c>
      <c r="H2016" s="210" t="str">
        <f t="shared" si="110"/>
        <v>11/12MANDIOCAAPUCARANA (c)</v>
      </c>
      <c r="I2016" s="210" t="str">
        <f t="shared" si="111"/>
        <v>11/12MANDIOCA</v>
      </c>
      <c r="J2016" s="211" t="b">
        <f t="shared" si="113"/>
        <v>0</v>
      </c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</row>
    <row r="2017" spans="1:64" ht="14.65" hidden="1" customHeight="1">
      <c r="A2017" s="215" t="s">
        <v>187</v>
      </c>
      <c r="B2017" s="209" t="s">
        <v>102</v>
      </c>
      <c r="C2017" s="209" t="s">
        <v>128</v>
      </c>
      <c r="D2017" s="217">
        <v>12593</v>
      </c>
      <c r="E2017" s="218"/>
      <c r="F2017" s="202">
        <v>273178</v>
      </c>
      <c r="G2017" s="202">
        <f t="shared" si="109"/>
        <v>21692.845231477804</v>
      </c>
      <c r="H2017" s="210" t="str">
        <f t="shared" si="110"/>
        <v>11/12MANDIOCACAMPO MOURÃO (a)</v>
      </c>
      <c r="I2017" s="210" t="str">
        <f t="shared" si="111"/>
        <v>11/12MANDIOCA</v>
      </c>
      <c r="J2017" s="211" t="b">
        <f t="shared" si="113"/>
        <v>0</v>
      </c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</row>
    <row r="2018" spans="1:64" ht="14.65" hidden="1" customHeight="1">
      <c r="A2018" s="215" t="s">
        <v>187</v>
      </c>
      <c r="B2018" s="209" t="s">
        <v>102</v>
      </c>
      <c r="C2018" s="209" t="s">
        <v>130</v>
      </c>
      <c r="D2018" s="217">
        <v>10924</v>
      </c>
      <c r="E2018" s="218"/>
      <c r="F2018" s="202">
        <v>278505</v>
      </c>
      <c r="G2018" s="202">
        <f t="shared" si="109"/>
        <v>25494.782131087515</v>
      </c>
      <c r="H2018" s="210" t="str">
        <f t="shared" si="110"/>
        <v>11/12MANDIOCACASCAVEL (d)</v>
      </c>
      <c r="I2018" s="210" t="str">
        <f t="shared" si="111"/>
        <v>11/12MANDIOCA</v>
      </c>
      <c r="J2018" s="211" t="b">
        <f t="shared" si="113"/>
        <v>0</v>
      </c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</row>
    <row r="2019" spans="1:64" ht="14.65" hidden="1" customHeight="1">
      <c r="A2019" s="215" t="s">
        <v>187</v>
      </c>
      <c r="B2019" s="209" t="s">
        <v>102</v>
      </c>
      <c r="C2019" s="209" t="s">
        <v>132</v>
      </c>
      <c r="D2019" s="217">
        <v>885</v>
      </c>
      <c r="E2019" s="218"/>
      <c r="F2019" s="202">
        <v>18112.2</v>
      </c>
      <c r="G2019" s="202">
        <f t="shared" si="109"/>
        <v>20465.762711864409</v>
      </c>
      <c r="H2019" s="210" t="str">
        <f t="shared" si="110"/>
        <v>11/12MANDIOCACORNÉLIO PROCÓPIO (c)</v>
      </c>
      <c r="I2019" s="210" t="str">
        <f t="shared" si="111"/>
        <v>11/12MANDIOCA</v>
      </c>
      <c r="J2019" s="211" t="b">
        <f t="shared" si="113"/>
        <v>0</v>
      </c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</row>
    <row r="2020" spans="1:64" ht="14.65" hidden="1" customHeight="1">
      <c r="A2020" s="215" t="s">
        <v>187</v>
      </c>
      <c r="B2020" s="209" t="s">
        <v>102</v>
      </c>
      <c r="C2020" s="209" t="s">
        <v>134</v>
      </c>
      <c r="D2020" s="217">
        <v>4905</v>
      </c>
      <c r="E2020" s="218"/>
      <c r="F2020" s="202">
        <v>89031.76</v>
      </c>
      <c r="G2020" s="202">
        <f t="shared" si="109"/>
        <v>18151.225280326198</v>
      </c>
      <c r="H2020" s="210" t="str">
        <f t="shared" si="110"/>
        <v>11/12MANDIOCACURITIBA (f)</v>
      </c>
      <c r="I2020" s="210" t="str">
        <f t="shared" si="111"/>
        <v>11/12MANDIOCA</v>
      </c>
      <c r="J2020" s="211" t="b">
        <f t="shared" si="113"/>
        <v>0</v>
      </c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</row>
    <row r="2021" spans="1:64" ht="14.65" hidden="1" customHeight="1">
      <c r="A2021" s="215" t="s">
        <v>187</v>
      </c>
      <c r="B2021" s="209" t="s">
        <v>102</v>
      </c>
      <c r="C2021" s="209" t="s">
        <v>136</v>
      </c>
      <c r="D2021" s="217">
        <v>1480</v>
      </c>
      <c r="E2021" s="218"/>
      <c r="F2021" s="202">
        <v>34570</v>
      </c>
      <c r="G2021" s="202">
        <f t="shared" si="109"/>
        <v>23358.10810810811</v>
      </c>
      <c r="H2021" s="210" t="str">
        <f t="shared" si="110"/>
        <v>11/12MANDIOCAFRANCISCO BELTRÃO (e)</v>
      </c>
      <c r="I2021" s="210" t="str">
        <f t="shared" si="111"/>
        <v>11/12MANDIOCA</v>
      </c>
      <c r="J2021" s="21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</row>
    <row r="2022" spans="1:64" ht="14.65" hidden="1" customHeight="1">
      <c r="A2022" s="215" t="s">
        <v>187</v>
      </c>
      <c r="B2022" s="209" t="s">
        <v>102</v>
      </c>
      <c r="C2022" s="209" t="s">
        <v>136</v>
      </c>
      <c r="D2022" s="217">
        <v>5990</v>
      </c>
      <c r="E2022" s="218"/>
      <c r="F2022" s="202">
        <v>135110</v>
      </c>
      <c r="G2022" s="202">
        <f t="shared" si="109"/>
        <v>22555.926544240399</v>
      </c>
      <c r="H2022" s="210" t="str">
        <f t="shared" si="110"/>
        <v>11/12MANDIOCAFRANCISCO BELTRÃO (e)</v>
      </c>
      <c r="I2022" s="210" t="str">
        <f t="shared" si="111"/>
        <v>11/12MANDIOCA</v>
      </c>
      <c r="J2022" s="211" t="b">
        <f t="shared" ref="J2022:J2034" si="114">FALSE</f>
        <v>0</v>
      </c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</row>
    <row r="2023" spans="1:64" ht="14.65" hidden="1" customHeight="1">
      <c r="A2023" s="215" t="s">
        <v>187</v>
      </c>
      <c r="B2023" s="209" t="s">
        <v>102</v>
      </c>
      <c r="C2023" s="209" t="s">
        <v>138</v>
      </c>
      <c r="D2023" s="217">
        <v>1315</v>
      </c>
      <c r="E2023" s="218"/>
      <c r="F2023" s="202">
        <v>27020</v>
      </c>
      <c r="G2023" s="202">
        <f t="shared" si="109"/>
        <v>20547.528517110266</v>
      </c>
      <c r="H2023" s="210" t="str">
        <f t="shared" si="110"/>
        <v>11/12MANDIOCAGUARAPUAVA (f)</v>
      </c>
      <c r="I2023" s="210" t="str">
        <f t="shared" si="111"/>
        <v>11/12MANDIOCA</v>
      </c>
      <c r="J2023" s="211" t="b">
        <f t="shared" si="114"/>
        <v>0</v>
      </c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</row>
    <row r="2024" spans="1:64" ht="14.65" hidden="1" customHeight="1">
      <c r="A2024" s="215" t="s">
        <v>187</v>
      </c>
      <c r="B2024" s="209" t="s">
        <v>102</v>
      </c>
      <c r="C2024" s="209" t="s">
        <v>140</v>
      </c>
      <c r="D2024" s="217">
        <v>950</v>
      </c>
      <c r="E2024" s="218"/>
      <c r="F2024" s="202">
        <v>17019</v>
      </c>
      <c r="G2024" s="202">
        <f t="shared" si="109"/>
        <v>17914.736842105263</v>
      </c>
      <c r="H2024" s="210" t="str">
        <f t="shared" si="110"/>
        <v>11/12MANDIOCAIRATI (f)</v>
      </c>
      <c r="I2024" s="210" t="str">
        <f t="shared" si="111"/>
        <v>11/12MANDIOCA</v>
      </c>
      <c r="J2024" s="211" t="b">
        <f t="shared" si="114"/>
        <v>0</v>
      </c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</row>
    <row r="2025" spans="1:64" ht="14.65" hidden="1" customHeight="1">
      <c r="A2025" s="215" t="s">
        <v>187</v>
      </c>
      <c r="B2025" s="209" t="s">
        <v>102</v>
      </c>
      <c r="C2025" s="209" t="s">
        <v>142</v>
      </c>
      <c r="D2025" s="217">
        <v>1920</v>
      </c>
      <c r="E2025" s="218"/>
      <c r="F2025" s="202">
        <v>43480</v>
      </c>
      <c r="G2025" s="202">
        <f t="shared" si="109"/>
        <v>22645.833333333332</v>
      </c>
      <c r="H2025" s="210" t="str">
        <f t="shared" si="110"/>
        <v>11/12MANDIOCAIVAIPORÃ (c)</v>
      </c>
      <c r="I2025" s="210" t="str">
        <f t="shared" si="111"/>
        <v>11/12MANDIOCA</v>
      </c>
      <c r="J2025" s="211" t="b">
        <f t="shared" si="114"/>
        <v>0</v>
      </c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</row>
    <row r="2026" spans="1:64" ht="14.65" hidden="1" customHeight="1">
      <c r="A2026" s="215" t="s">
        <v>187</v>
      </c>
      <c r="B2026" s="209" t="s">
        <v>102</v>
      </c>
      <c r="C2026" s="209" t="s">
        <v>144</v>
      </c>
      <c r="D2026" s="217">
        <v>1423</v>
      </c>
      <c r="E2026" s="218"/>
      <c r="F2026" s="202">
        <v>34741</v>
      </c>
      <c r="G2026" s="202">
        <f t="shared" si="109"/>
        <v>24413.91426563598</v>
      </c>
      <c r="H2026" s="210" t="str">
        <f t="shared" si="110"/>
        <v>11/12MANDIOCAJACAREZINHO (c)</v>
      </c>
      <c r="I2026" s="210" t="str">
        <f t="shared" si="111"/>
        <v>11/12MANDIOCA</v>
      </c>
      <c r="J2026" s="211" t="b">
        <f t="shared" si="114"/>
        <v>0</v>
      </c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</row>
    <row r="2027" spans="1:64" ht="14.65" hidden="1" customHeight="1">
      <c r="A2027" s="215" t="s">
        <v>187</v>
      </c>
      <c r="B2027" s="209" t="s">
        <v>102</v>
      </c>
      <c r="C2027" s="209" t="s">
        <v>146</v>
      </c>
      <c r="D2027" s="217">
        <v>650</v>
      </c>
      <c r="E2027" s="218"/>
      <c r="F2027" s="202">
        <v>10159.5</v>
      </c>
      <c r="G2027" s="202">
        <f t="shared" si="109"/>
        <v>15630</v>
      </c>
      <c r="H2027" s="210" t="str">
        <f t="shared" si="110"/>
        <v>11/12MANDIOCALARANJEIRAS DO SUL (f)</v>
      </c>
      <c r="I2027" s="210" t="str">
        <f t="shared" si="111"/>
        <v>11/12MANDIOCA</v>
      </c>
      <c r="J2027" s="211" t="b">
        <f t="shared" si="114"/>
        <v>0</v>
      </c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</row>
    <row r="2028" spans="1:64" ht="14.65" hidden="1" customHeight="1">
      <c r="A2028" s="215" t="s">
        <v>187</v>
      </c>
      <c r="B2028" s="209" t="s">
        <v>102</v>
      </c>
      <c r="C2028" s="209" t="s">
        <v>148</v>
      </c>
      <c r="D2028" s="217">
        <v>1029</v>
      </c>
      <c r="E2028" s="218"/>
      <c r="F2028" s="202">
        <v>20560</v>
      </c>
      <c r="G2028" s="202">
        <f t="shared" si="109"/>
        <v>19980.563654033042</v>
      </c>
      <c r="H2028" s="210" t="str">
        <f t="shared" si="110"/>
        <v>11/12MANDIOCALONDRINA (c)</v>
      </c>
      <c r="I2028" s="210" t="str">
        <f t="shared" si="111"/>
        <v>11/12MANDIOCA</v>
      </c>
      <c r="J2028" s="211" t="b">
        <f t="shared" si="114"/>
        <v>0</v>
      </c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</row>
    <row r="2029" spans="1:64" ht="14.65" hidden="1" customHeight="1">
      <c r="A2029" s="215" t="s">
        <v>187</v>
      </c>
      <c r="B2029" s="209" t="s">
        <v>102</v>
      </c>
      <c r="C2029" s="209" t="s">
        <v>150</v>
      </c>
      <c r="D2029" s="217">
        <v>6792</v>
      </c>
      <c r="E2029" s="218"/>
      <c r="F2029" s="202">
        <v>171099.05</v>
      </c>
      <c r="G2029" s="202">
        <f t="shared" si="109"/>
        <v>25191.261778563014</v>
      </c>
      <c r="H2029" s="210" t="str">
        <f t="shared" si="110"/>
        <v>11/12MANDIOCAMARINGÁ (c)</v>
      </c>
      <c r="I2029" s="210" t="str">
        <f t="shared" si="111"/>
        <v>11/12MANDIOCA</v>
      </c>
      <c r="J2029" s="211" t="b">
        <f t="shared" si="114"/>
        <v>0</v>
      </c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</row>
    <row r="2030" spans="1:64" ht="14.65" hidden="1" customHeight="1">
      <c r="A2030" s="215" t="s">
        <v>187</v>
      </c>
      <c r="B2030" s="209" t="s">
        <v>102</v>
      </c>
      <c r="C2030" s="209" t="s">
        <v>152</v>
      </c>
      <c r="D2030" s="217">
        <v>1120</v>
      </c>
      <c r="E2030" s="218"/>
      <c r="F2030" s="202">
        <v>16771</v>
      </c>
      <c r="G2030" s="202">
        <f t="shared" si="109"/>
        <v>14974.107142857143</v>
      </c>
      <c r="H2030" s="210" t="str">
        <f t="shared" si="110"/>
        <v>11/12MANDIOCAPARANAGUÁ (f)</v>
      </c>
      <c r="I2030" s="210" t="str">
        <f t="shared" si="111"/>
        <v>11/12MANDIOCA</v>
      </c>
      <c r="J2030" s="211" t="b">
        <f t="shared" si="114"/>
        <v>0</v>
      </c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</row>
    <row r="2031" spans="1:64" ht="14.65" hidden="1" customHeight="1">
      <c r="A2031" s="215" t="s">
        <v>187</v>
      </c>
      <c r="B2031" s="209" t="s">
        <v>102</v>
      </c>
      <c r="C2031" s="209" t="s">
        <v>154</v>
      </c>
      <c r="D2031" s="217">
        <v>36447</v>
      </c>
      <c r="E2031" s="218"/>
      <c r="F2031" s="202">
        <v>921198.3</v>
      </c>
      <c r="G2031" s="202">
        <f t="shared" si="109"/>
        <v>25275.010288912668</v>
      </c>
      <c r="H2031" s="210" t="str">
        <f t="shared" si="110"/>
        <v>11/12MANDIOCAPARANAVAÍ (b)</v>
      </c>
      <c r="I2031" s="210" t="str">
        <f t="shared" si="111"/>
        <v>11/12MANDIOCA</v>
      </c>
      <c r="J2031" s="211" t="b">
        <f t="shared" si="114"/>
        <v>0</v>
      </c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</row>
    <row r="2032" spans="1:64" ht="14.65" hidden="1" customHeight="1">
      <c r="A2032" s="215" t="s">
        <v>187</v>
      </c>
      <c r="B2032" s="209" t="s">
        <v>102</v>
      </c>
      <c r="C2032" s="209" t="s">
        <v>155</v>
      </c>
      <c r="D2032" s="217">
        <v>1594</v>
      </c>
      <c r="E2032" s="218"/>
      <c r="F2032" s="202">
        <v>31880</v>
      </c>
      <c r="G2032" s="202">
        <f t="shared" si="109"/>
        <v>20000</v>
      </c>
      <c r="H2032" s="210" t="str">
        <f t="shared" si="110"/>
        <v>11/12MANDIOCAPATO BRANCO (e)</v>
      </c>
      <c r="I2032" s="210" t="str">
        <f t="shared" si="111"/>
        <v>11/12MANDIOCA</v>
      </c>
      <c r="J2032" s="211" t="b">
        <f t="shared" si="114"/>
        <v>0</v>
      </c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</row>
    <row r="2033" spans="1:64" ht="14.65" hidden="1" customHeight="1">
      <c r="A2033" s="215" t="s">
        <v>187</v>
      </c>
      <c r="B2033" s="209" t="s">
        <v>102</v>
      </c>
      <c r="C2033" s="209" t="s">
        <v>157</v>
      </c>
      <c r="D2033" s="217">
        <v>1001</v>
      </c>
      <c r="E2033" s="218"/>
      <c r="F2033" s="202">
        <v>14845</v>
      </c>
      <c r="G2033" s="202">
        <f t="shared" si="109"/>
        <v>14830.169830169829</v>
      </c>
      <c r="H2033" s="210" t="str">
        <f t="shared" si="110"/>
        <v>11/12MANDIOCAPONTA GROSSA (f)</v>
      </c>
      <c r="I2033" s="210" t="str">
        <f t="shared" si="111"/>
        <v>11/12MANDIOCA</v>
      </c>
      <c r="J2033" s="211" t="b">
        <f t="shared" si="114"/>
        <v>0</v>
      </c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</row>
    <row r="2034" spans="1:64" ht="14.65" hidden="1" customHeight="1">
      <c r="A2034" s="215" t="s">
        <v>187</v>
      </c>
      <c r="B2034" s="209" t="s">
        <v>102</v>
      </c>
      <c r="C2034" s="209" t="s">
        <v>158</v>
      </c>
      <c r="D2034" s="217">
        <v>18420</v>
      </c>
      <c r="E2034" s="218"/>
      <c r="F2034" s="202">
        <v>600550</v>
      </c>
      <c r="G2034" s="202">
        <f t="shared" si="109"/>
        <v>32603.148751357217</v>
      </c>
      <c r="H2034" s="210" t="str">
        <f t="shared" si="110"/>
        <v>11/12MANDIOCATOLEDO (d)</v>
      </c>
      <c r="I2034" s="210" t="str">
        <f t="shared" si="111"/>
        <v>11/12MANDIOCA</v>
      </c>
      <c r="J2034" s="211" t="b">
        <f t="shared" si="114"/>
        <v>0</v>
      </c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</row>
    <row r="2035" spans="1:64" ht="14.65" hidden="1" customHeight="1">
      <c r="A2035" s="215" t="s">
        <v>187</v>
      </c>
      <c r="B2035" s="209" t="s">
        <v>102</v>
      </c>
      <c r="C2035" s="209" t="s">
        <v>159</v>
      </c>
      <c r="D2035" s="217">
        <v>22063</v>
      </c>
      <c r="E2035" s="218"/>
      <c r="F2035" s="202">
        <v>414113.3</v>
      </c>
      <c r="G2035" s="202">
        <f t="shared" si="109"/>
        <v>18769.582559035487</v>
      </c>
      <c r="H2035" s="210" t="str">
        <f t="shared" si="110"/>
        <v>11/12MANDIOCAUMUARAMA (b)</v>
      </c>
      <c r="I2035" s="210" t="str">
        <f t="shared" si="111"/>
        <v>11/12MANDIOCA</v>
      </c>
      <c r="J2035" s="211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</row>
    <row r="2036" spans="1:64" ht="14.65" hidden="1" customHeight="1">
      <c r="A2036" s="215" t="s">
        <v>187</v>
      </c>
      <c r="B2036" s="209" t="s">
        <v>102</v>
      </c>
      <c r="C2036" s="209" t="s">
        <v>159</v>
      </c>
      <c r="D2036" s="217">
        <v>36165</v>
      </c>
      <c r="E2036" s="218"/>
      <c r="F2036" s="202">
        <v>763054.1</v>
      </c>
      <c r="G2036" s="202">
        <f t="shared" si="109"/>
        <v>21099.242361399141</v>
      </c>
      <c r="H2036" s="210" t="str">
        <f t="shared" si="110"/>
        <v>11/12MANDIOCAUMUARAMA (b)</v>
      </c>
      <c r="I2036" s="210" t="str">
        <f t="shared" si="111"/>
        <v>11/12MANDIOCA</v>
      </c>
      <c r="J2036" s="211" t="b">
        <f t="shared" ref="J2036:J2042" si="115">FALSE</f>
        <v>0</v>
      </c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</row>
    <row r="2037" spans="1:64" ht="14.65" hidden="1" customHeight="1">
      <c r="A2037" s="215" t="s">
        <v>187</v>
      </c>
      <c r="B2037" s="209" t="s">
        <v>102</v>
      </c>
      <c r="C2037" s="209" t="s">
        <v>160</v>
      </c>
      <c r="D2037" s="217">
        <v>5000</v>
      </c>
      <c r="E2037" s="218"/>
      <c r="F2037" s="202">
        <v>82342.5</v>
      </c>
      <c r="G2037" s="202">
        <f t="shared" si="109"/>
        <v>16468.5</v>
      </c>
      <c r="H2037" s="210" t="str">
        <f t="shared" si="110"/>
        <v>11/12MANDIOCAUNIÃO DA VITÓRIA (f)</v>
      </c>
      <c r="I2037" s="210" t="str">
        <f t="shared" si="111"/>
        <v>11/12MANDIOCA</v>
      </c>
      <c r="J2037" s="211" t="b">
        <f t="shared" si="115"/>
        <v>0</v>
      </c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</row>
    <row r="2038" spans="1:64" ht="14.65" hidden="1" customHeight="1">
      <c r="A2038" s="215" t="s">
        <v>187</v>
      </c>
      <c r="B2038" s="213" t="s">
        <v>103</v>
      </c>
      <c r="C2038" s="209" t="s">
        <v>126</v>
      </c>
      <c r="D2038" s="219">
        <v>18165</v>
      </c>
      <c r="E2038" s="201"/>
      <c r="F2038" s="202">
        <v>132299</v>
      </c>
      <c r="G2038" s="202">
        <f t="shared" si="109"/>
        <v>7283.1819432975499</v>
      </c>
      <c r="H2038" s="210" t="str">
        <f t="shared" si="110"/>
        <v>11/12MILHO (1ª SAFRA)APUCARANA (c)</v>
      </c>
      <c r="I2038" s="210" t="str">
        <f t="shared" si="111"/>
        <v>11/12MILHO (1ª SAFRA)</v>
      </c>
      <c r="J2038" s="211" t="b">
        <f t="shared" si="115"/>
        <v>0</v>
      </c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</row>
    <row r="2039" spans="1:64" ht="14.65" hidden="1" customHeight="1">
      <c r="A2039" s="215" t="s">
        <v>187</v>
      </c>
      <c r="B2039" s="213" t="s">
        <v>103</v>
      </c>
      <c r="C2039" s="209" t="s">
        <v>128</v>
      </c>
      <c r="D2039" s="202">
        <v>37437</v>
      </c>
      <c r="F2039" s="202">
        <v>336836</v>
      </c>
      <c r="G2039" s="202">
        <f t="shared" si="109"/>
        <v>8997.4089804204395</v>
      </c>
      <c r="H2039" s="210" t="str">
        <f t="shared" si="110"/>
        <v>11/12MILHO (1ª SAFRA)CAMPO MOURÃO (a)</v>
      </c>
      <c r="I2039" s="210" t="str">
        <f t="shared" si="111"/>
        <v>11/12MILHO (1ª SAFRA)</v>
      </c>
      <c r="J2039" s="211" t="b">
        <f t="shared" si="115"/>
        <v>0</v>
      </c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</row>
    <row r="2040" spans="1:64" ht="14.65" hidden="1" customHeight="1">
      <c r="A2040" s="215" t="s">
        <v>187</v>
      </c>
      <c r="B2040" s="213" t="s">
        <v>103</v>
      </c>
      <c r="C2040" s="209" t="s">
        <v>130</v>
      </c>
      <c r="D2040" s="202">
        <v>54555</v>
      </c>
      <c r="E2040" s="202">
        <v>3481</v>
      </c>
      <c r="F2040" s="202">
        <v>446801</v>
      </c>
      <c r="G2040" s="202">
        <f t="shared" si="109"/>
        <v>8748.1105846418923</v>
      </c>
      <c r="H2040" s="210" t="str">
        <f t="shared" si="110"/>
        <v>11/12MILHO (1ª SAFRA)CASCAVEL (d)</v>
      </c>
      <c r="I2040" s="210" t="str">
        <f t="shared" si="111"/>
        <v>11/12MILHO (1ª SAFRA)</v>
      </c>
      <c r="J2040" s="211" t="b">
        <f t="shared" si="115"/>
        <v>0</v>
      </c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</row>
    <row r="2041" spans="1:64" ht="14.65" hidden="1" customHeight="1">
      <c r="A2041" s="215" t="s">
        <v>187</v>
      </c>
      <c r="B2041" s="213" t="s">
        <v>103</v>
      </c>
      <c r="C2041" s="209" t="s">
        <v>132</v>
      </c>
      <c r="D2041" s="202">
        <v>19500</v>
      </c>
      <c r="F2041" s="202">
        <v>130534</v>
      </c>
      <c r="G2041" s="202">
        <f t="shared" si="109"/>
        <v>6694.0512820512822</v>
      </c>
      <c r="H2041" s="210" t="str">
        <f t="shared" si="110"/>
        <v>11/12MILHO (1ª SAFRA)CORNÉLIO PROCÓPIO (c)</v>
      </c>
      <c r="I2041" s="210" t="str">
        <f t="shared" si="111"/>
        <v>11/12MILHO (1ª SAFRA)</v>
      </c>
      <c r="J2041" s="211" t="b">
        <f t="shared" si="115"/>
        <v>0</v>
      </c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</row>
    <row r="2042" spans="1:64" ht="14.65" hidden="1" customHeight="1">
      <c r="A2042" s="215" t="s">
        <v>187</v>
      </c>
      <c r="B2042" s="213" t="s">
        <v>103</v>
      </c>
      <c r="C2042" s="209" t="s">
        <v>134</v>
      </c>
      <c r="D2042" s="202">
        <v>134695</v>
      </c>
      <c r="F2042" s="202">
        <v>972203</v>
      </c>
      <c r="G2042" s="202">
        <f t="shared" si="109"/>
        <v>7217.8106091540139</v>
      </c>
      <c r="H2042" s="210" t="str">
        <f t="shared" si="110"/>
        <v>11/12MILHO (1ª SAFRA)CURITIBA (f)</v>
      </c>
      <c r="I2042" s="210" t="str">
        <f t="shared" si="111"/>
        <v>11/12MILHO (1ª SAFRA)</v>
      </c>
      <c r="J2042" s="211" t="b">
        <f t="shared" si="115"/>
        <v>0</v>
      </c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</row>
    <row r="2043" spans="1:64" ht="14.65" hidden="1" customHeight="1">
      <c r="A2043" s="215" t="s">
        <v>187</v>
      </c>
      <c r="B2043" s="213" t="s">
        <v>103</v>
      </c>
      <c r="C2043" s="209" t="s">
        <v>136</v>
      </c>
      <c r="D2043" s="202">
        <v>22050</v>
      </c>
      <c r="E2043" s="202">
        <v>1750</v>
      </c>
      <c r="F2043" s="202">
        <v>103100</v>
      </c>
      <c r="G2043" s="202">
        <f t="shared" si="109"/>
        <v>5078.8177339901476</v>
      </c>
      <c r="H2043" s="210" t="str">
        <f t="shared" si="110"/>
        <v>11/12MILHO (1ª SAFRA)FRANCISCO BELTRÃO (e)</v>
      </c>
      <c r="I2043" s="210" t="str">
        <f t="shared" si="111"/>
        <v>11/12MILHO (1ª SAFRA)</v>
      </c>
      <c r="J2043" s="211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</row>
    <row r="2044" spans="1:64" ht="14.65" hidden="1" customHeight="1">
      <c r="A2044" s="215" t="s">
        <v>187</v>
      </c>
      <c r="B2044" s="213" t="s">
        <v>103</v>
      </c>
      <c r="C2044" s="209" t="s">
        <v>136</v>
      </c>
      <c r="D2044" s="202">
        <v>72700</v>
      </c>
      <c r="E2044" s="202">
        <v>8590</v>
      </c>
      <c r="F2044" s="202">
        <v>293285</v>
      </c>
      <c r="G2044" s="202">
        <f t="shared" si="109"/>
        <v>4574.7153330213696</v>
      </c>
      <c r="H2044" s="210" t="str">
        <f t="shared" si="110"/>
        <v>11/12MILHO (1ª SAFRA)FRANCISCO BELTRÃO (e)</v>
      </c>
      <c r="I2044" s="210" t="str">
        <f t="shared" si="111"/>
        <v>11/12MILHO (1ª SAFRA)</v>
      </c>
      <c r="J2044" s="211" t="b">
        <f t="shared" ref="J2044:J2056" si="116">FALSE</f>
        <v>0</v>
      </c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</row>
    <row r="2045" spans="1:64" ht="14.65" hidden="1" customHeight="1">
      <c r="A2045" s="215" t="s">
        <v>187</v>
      </c>
      <c r="B2045" s="213" t="s">
        <v>103</v>
      </c>
      <c r="C2045" s="209" t="s">
        <v>138</v>
      </c>
      <c r="D2045" s="202">
        <v>117750</v>
      </c>
      <c r="F2045" s="202">
        <v>765840</v>
      </c>
      <c r="G2045" s="202">
        <f t="shared" si="109"/>
        <v>6503.9490445859865</v>
      </c>
      <c r="H2045" s="210" t="str">
        <f t="shared" si="110"/>
        <v>11/12MILHO (1ª SAFRA)GUARAPUAVA (f)</v>
      </c>
      <c r="I2045" s="210" t="str">
        <f t="shared" si="111"/>
        <v>11/12MILHO (1ª SAFRA)</v>
      </c>
      <c r="J2045" s="211" t="b">
        <f t="shared" si="116"/>
        <v>0</v>
      </c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</row>
    <row r="2046" spans="1:64" ht="14.65" hidden="1" customHeight="1">
      <c r="A2046" s="215" t="s">
        <v>187</v>
      </c>
      <c r="B2046" s="213" t="s">
        <v>103</v>
      </c>
      <c r="C2046" s="209" t="s">
        <v>140</v>
      </c>
      <c r="D2046" s="202">
        <v>53300</v>
      </c>
      <c r="F2046" s="202">
        <v>322465</v>
      </c>
      <c r="G2046" s="202">
        <f t="shared" si="109"/>
        <v>6050</v>
      </c>
      <c r="H2046" s="210" t="str">
        <f t="shared" si="110"/>
        <v>11/12MILHO (1ª SAFRA)IRATI (f)</v>
      </c>
      <c r="I2046" s="210" t="str">
        <f t="shared" si="111"/>
        <v>11/12MILHO (1ª SAFRA)</v>
      </c>
      <c r="J2046" s="211" t="b">
        <f t="shared" si="116"/>
        <v>0</v>
      </c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</row>
    <row r="2047" spans="1:64" ht="14.65" hidden="1" customHeight="1">
      <c r="A2047" s="215" t="s">
        <v>187</v>
      </c>
      <c r="B2047" s="213" t="s">
        <v>103</v>
      </c>
      <c r="C2047" s="209" t="s">
        <v>142</v>
      </c>
      <c r="D2047" s="202">
        <v>49150</v>
      </c>
      <c r="F2047" s="202">
        <v>267097</v>
      </c>
      <c r="G2047" s="202">
        <f t="shared" si="109"/>
        <v>5434.3234994913528</v>
      </c>
      <c r="H2047" s="210" t="str">
        <f t="shared" si="110"/>
        <v>11/12MILHO (1ª SAFRA)IVAIPORÃ (c)</v>
      </c>
      <c r="I2047" s="210" t="str">
        <f t="shared" si="111"/>
        <v>11/12MILHO (1ª SAFRA)</v>
      </c>
      <c r="J2047" s="211" t="b">
        <f t="shared" si="116"/>
        <v>0</v>
      </c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</row>
    <row r="2048" spans="1:64" ht="14.65" hidden="1" customHeight="1">
      <c r="A2048" s="215" t="s">
        <v>187</v>
      </c>
      <c r="B2048" s="213" t="s">
        <v>103</v>
      </c>
      <c r="C2048" s="209" t="s">
        <v>144</v>
      </c>
      <c r="D2048" s="202">
        <v>61250</v>
      </c>
      <c r="F2048" s="202">
        <v>304105</v>
      </c>
      <c r="G2048" s="202">
        <f t="shared" si="109"/>
        <v>4964.9795918367345</v>
      </c>
      <c r="H2048" s="210" t="str">
        <f t="shared" si="110"/>
        <v>11/12MILHO (1ª SAFRA)JACAREZINHO (c)</v>
      </c>
      <c r="I2048" s="210" t="str">
        <f t="shared" si="111"/>
        <v>11/12MILHO (1ª SAFRA)</v>
      </c>
      <c r="J2048" s="211" t="b">
        <f t="shared" si="116"/>
        <v>0</v>
      </c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</row>
    <row r="2049" spans="1:64" ht="14.65" hidden="1" customHeight="1">
      <c r="A2049" s="215" t="s">
        <v>187</v>
      </c>
      <c r="B2049" s="213" t="s">
        <v>103</v>
      </c>
      <c r="C2049" s="209" t="s">
        <v>146</v>
      </c>
      <c r="D2049" s="202">
        <v>24950</v>
      </c>
      <c r="E2049" s="202">
        <v>200</v>
      </c>
      <c r="F2049" s="202">
        <v>149734</v>
      </c>
      <c r="G2049" s="202">
        <f t="shared" si="109"/>
        <v>6049.8585858585857</v>
      </c>
      <c r="H2049" s="210" t="str">
        <f t="shared" si="110"/>
        <v>11/12MILHO (1ª SAFRA)LARANJEIRAS DO SUL (f)</v>
      </c>
      <c r="I2049" s="210" t="str">
        <f t="shared" si="111"/>
        <v>11/12MILHO (1ª SAFRA)</v>
      </c>
      <c r="J2049" s="211" t="b">
        <f t="shared" si="116"/>
        <v>0</v>
      </c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</row>
    <row r="2050" spans="1:64" ht="14.65" hidden="1" customHeight="1">
      <c r="A2050" s="215" t="s">
        <v>187</v>
      </c>
      <c r="B2050" s="213" t="s">
        <v>103</v>
      </c>
      <c r="C2050" s="209" t="s">
        <v>148</v>
      </c>
      <c r="D2050" s="202">
        <v>18718</v>
      </c>
      <c r="F2050" s="202">
        <v>119606</v>
      </c>
      <c r="G2050" s="202">
        <f t="shared" ref="G2050:G2113" si="117">F2050/(D2050-E2050)*1000</f>
        <v>6389.8920824874449</v>
      </c>
      <c r="H2050" s="210" t="str">
        <f t="shared" ref="H2050:H2113" si="118">A2050&amp;B2050&amp;C2050</f>
        <v>11/12MILHO (1ª SAFRA)LONDRINA (c)</v>
      </c>
      <c r="I2050" s="210" t="str">
        <f t="shared" ref="I2050:I2113" si="119">A2050&amp;B2050</f>
        <v>11/12MILHO (1ª SAFRA)</v>
      </c>
      <c r="J2050" s="211" t="b">
        <f t="shared" si="116"/>
        <v>0</v>
      </c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</row>
    <row r="2051" spans="1:64" ht="14.65" hidden="1" customHeight="1">
      <c r="A2051" s="215" t="s">
        <v>187</v>
      </c>
      <c r="B2051" s="213" t="s">
        <v>103</v>
      </c>
      <c r="C2051" s="209" t="s">
        <v>150</v>
      </c>
      <c r="D2051" s="202">
        <v>3464</v>
      </c>
      <c r="F2051" s="202">
        <v>22020</v>
      </c>
      <c r="G2051" s="202">
        <f t="shared" si="117"/>
        <v>6356.8129330254042</v>
      </c>
      <c r="H2051" s="210" t="str">
        <f t="shared" si="118"/>
        <v>11/12MILHO (1ª SAFRA)MARINGÁ (c)</v>
      </c>
      <c r="I2051" s="210" t="str">
        <f t="shared" si="119"/>
        <v>11/12MILHO (1ª SAFRA)</v>
      </c>
      <c r="J2051" s="211" t="b">
        <f t="shared" si="116"/>
        <v>0</v>
      </c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</row>
    <row r="2052" spans="1:64" ht="14.65" hidden="1" customHeight="1">
      <c r="A2052" s="215" t="s">
        <v>187</v>
      </c>
      <c r="B2052" s="213" t="s">
        <v>103</v>
      </c>
      <c r="C2052" s="209" t="s">
        <v>152</v>
      </c>
      <c r="D2052" s="202">
        <v>120</v>
      </c>
      <c r="F2052" s="202">
        <v>366</v>
      </c>
      <c r="G2052" s="202">
        <f t="shared" si="117"/>
        <v>3050</v>
      </c>
      <c r="H2052" s="210" t="str">
        <f t="shared" si="118"/>
        <v>11/12MILHO (1ª SAFRA)PARANAGUÁ (f)</v>
      </c>
      <c r="I2052" s="210" t="str">
        <f t="shared" si="119"/>
        <v>11/12MILHO (1ª SAFRA)</v>
      </c>
      <c r="J2052" s="211" t="b">
        <f t="shared" si="116"/>
        <v>0</v>
      </c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</row>
    <row r="2053" spans="1:64" ht="14.65" hidden="1" customHeight="1">
      <c r="A2053" s="215" t="s">
        <v>187</v>
      </c>
      <c r="B2053" s="213" t="s">
        <v>103</v>
      </c>
      <c r="C2053" s="209" t="s">
        <v>154</v>
      </c>
      <c r="D2053" s="202">
        <v>3819</v>
      </c>
      <c r="F2053" s="202">
        <v>13477</v>
      </c>
      <c r="G2053" s="202">
        <f t="shared" si="117"/>
        <v>3528.9342759884789</v>
      </c>
      <c r="H2053" s="210" t="str">
        <f t="shared" si="118"/>
        <v>11/12MILHO (1ª SAFRA)PARANAVAÍ (b)</v>
      </c>
      <c r="I2053" s="210" t="str">
        <f t="shared" si="119"/>
        <v>11/12MILHO (1ª SAFRA)</v>
      </c>
      <c r="J2053" s="211" t="b">
        <f t="shared" si="116"/>
        <v>0</v>
      </c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</row>
    <row r="2054" spans="1:64" ht="14.65" hidden="1" customHeight="1">
      <c r="A2054" s="215" t="s">
        <v>187</v>
      </c>
      <c r="B2054" s="213" t="s">
        <v>103</v>
      </c>
      <c r="C2054" s="209" t="s">
        <v>155</v>
      </c>
      <c r="D2054" s="202">
        <v>65900</v>
      </c>
      <c r="F2054" s="202">
        <v>513240</v>
      </c>
      <c r="G2054" s="202">
        <f t="shared" si="117"/>
        <v>7788.1638846737487</v>
      </c>
      <c r="H2054" s="210" t="str">
        <f t="shared" si="118"/>
        <v>11/12MILHO (1ª SAFRA)PATO BRANCO (e)</v>
      </c>
      <c r="I2054" s="210" t="str">
        <f t="shared" si="119"/>
        <v>11/12MILHO (1ª SAFRA)</v>
      </c>
      <c r="J2054" s="211" t="b">
        <f t="shared" si="116"/>
        <v>0</v>
      </c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</row>
    <row r="2055" spans="1:64" ht="14.65" hidden="1" customHeight="1">
      <c r="A2055" s="215" t="s">
        <v>187</v>
      </c>
      <c r="B2055" s="213" t="s">
        <v>103</v>
      </c>
      <c r="C2055" s="209" t="s">
        <v>157</v>
      </c>
      <c r="D2055" s="202">
        <v>140150</v>
      </c>
      <c r="F2055" s="202">
        <v>1240085</v>
      </c>
      <c r="G2055" s="202">
        <f t="shared" si="117"/>
        <v>8848.2697110239023</v>
      </c>
      <c r="H2055" s="210" t="str">
        <f t="shared" si="118"/>
        <v>11/12MILHO (1ª SAFRA)PONTA GROSSA (f)</v>
      </c>
      <c r="I2055" s="210" t="str">
        <f t="shared" si="119"/>
        <v>11/12MILHO (1ª SAFRA)</v>
      </c>
      <c r="J2055" s="211" t="b">
        <f t="shared" si="116"/>
        <v>0</v>
      </c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</row>
    <row r="2056" spans="1:64" ht="14.65" hidden="1" customHeight="1">
      <c r="A2056" s="215" t="s">
        <v>187</v>
      </c>
      <c r="B2056" s="213" t="s">
        <v>103</v>
      </c>
      <c r="C2056" s="209" t="s">
        <v>158</v>
      </c>
      <c r="D2056" s="202">
        <v>34350</v>
      </c>
      <c r="F2056" s="202">
        <v>246858</v>
      </c>
      <c r="G2056" s="202">
        <f t="shared" si="117"/>
        <v>7186.5502183406106</v>
      </c>
      <c r="H2056" s="210" t="str">
        <f t="shared" si="118"/>
        <v>11/12MILHO (1ª SAFRA)TOLEDO (d)</v>
      </c>
      <c r="I2056" s="210" t="str">
        <f t="shared" si="119"/>
        <v>11/12MILHO (1ª SAFRA)</v>
      </c>
      <c r="J2056" s="211" t="b">
        <f t="shared" si="116"/>
        <v>0</v>
      </c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</row>
    <row r="2057" spans="1:64" ht="14.65" hidden="1" customHeight="1">
      <c r="A2057" s="215" t="s">
        <v>187</v>
      </c>
      <c r="B2057" s="213" t="s">
        <v>103</v>
      </c>
      <c r="C2057" s="209" t="s">
        <v>159</v>
      </c>
      <c r="D2057" s="202">
        <v>601</v>
      </c>
      <c r="F2057" s="202">
        <v>2169</v>
      </c>
      <c r="G2057" s="202">
        <f t="shared" si="117"/>
        <v>3608.9850249584024</v>
      </c>
      <c r="H2057" s="210" t="str">
        <f t="shared" si="118"/>
        <v>11/12MILHO (1ª SAFRA)UMUARAMA (b)</v>
      </c>
      <c r="I2057" s="210" t="str">
        <f t="shared" si="119"/>
        <v>11/12MILHO (1ª SAFRA)</v>
      </c>
      <c r="J2057" s="211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</row>
    <row r="2058" spans="1:64" ht="14.65" hidden="1" customHeight="1">
      <c r="A2058" s="215" t="s">
        <v>187</v>
      </c>
      <c r="B2058" s="213" t="s">
        <v>103</v>
      </c>
      <c r="C2058" s="209" t="s">
        <v>159</v>
      </c>
      <c r="D2058" s="202">
        <v>3165</v>
      </c>
      <c r="E2058" s="202">
        <v>730</v>
      </c>
      <c r="F2058" s="202">
        <v>9797</v>
      </c>
      <c r="G2058" s="202">
        <f t="shared" si="117"/>
        <v>4023.4086242299795</v>
      </c>
      <c r="H2058" s="210" t="str">
        <f t="shared" si="118"/>
        <v>11/12MILHO (1ª SAFRA)UMUARAMA (b)</v>
      </c>
      <c r="I2058" s="210" t="str">
        <f t="shared" si="119"/>
        <v>11/12MILHO (1ª SAFRA)</v>
      </c>
      <c r="J2058" s="211" t="b">
        <f t="shared" ref="J2058:J2063" si="120">FALSE</f>
        <v>0</v>
      </c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</row>
    <row r="2059" spans="1:64" ht="14.65" hidden="1" customHeight="1">
      <c r="A2059" s="215" t="s">
        <v>187</v>
      </c>
      <c r="B2059" s="213" t="s">
        <v>103</v>
      </c>
      <c r="C2059" s="209" t="s">
        <v>160</v>
      </c>
      <c r="D2059" s="202">
        <v>40000</v>
      </c>
      <c r="F2059" s="202">
        <v>253885</v>
      </c>
      <c r="G2059" s="202">
        <f t="shared" si="117"/>
        <v>6347.125</v>
      </c>
      <c r="H2059" s="210" t="str">
        <f t="shared" si="118"/>
        <v>11/12MILHO (1ª SAFRA)UNIÃO DA VITÓRIA (f)</v>
      </c>
      <c r="I2059" s="210" t="str">
        <f t="shared" si="119"/>
        <v>11/12MILHO (1ª SAFRA)</v>
      </c>
      <c r="J2059" s="211" t="b">
        <f t="shared" si="120"/>
        <v>0</v>
      </c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</row>
    <row r="2060" spans="1:64" ht="14.65" hidden="1" customHeight="1">
      <c r="A2060" s="215" t="s">
        <v>187</v>
      </c>
      <c r="B2060" s="213" t="s">
        <v>104</v>
      </c>
      <c r="C2060" s="209" t="s">
        <v>126</v>
      </c>
      <c r="D2060" s="202">
        <v>23410</v>
      </c>
      <c r="F2060" s="202">
        <v>106789</v>
      </c>
      <c r="G2060" s="202">
        <f t="shared" si="117"/>
        <v>4561.6830414352844</v>
      </c>
      <c r="H2060" s="210" t="str">
        <f t="shared" si="118"/>
        <v>11/12MILHO (2ª SAFRA)APUCARANA (c)</v>
      </c>
      <c r="I2060" s="210" t="str">
        <f t="shared" si="119"/>
        <v>11/12MILHO (2ª SAFRA)</v>
      </c>
      <c r="J2060" s="211" t="b">
        <f t="shared" si="120"/>
        <v>0</v>
      </c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</row>
    <row r="2061" spans="1:64" ht="14.65" hidden="1" customHeight="1">
      <c r="A2061" s="215" t="s">
        <v>187</v>
      </c>
      <c r="B2061" s="213" t="s">
        <v>104</v>
      </c>
      <c r="C2061" s="209" t="s">
        <v>128</v>
      </c>
      <c r="D2061" s="202">
        <v>324742</v>
      </c>
      <c r="F2061" s="202">
        <v>1566508</v>
      </c>
      <c r="G2061" s="202">
        <f t="shared" si="117"/>
        <v>4823.854013339821</v>
      </c>
      <c r="H2061" s="210" t="str">
        <f t="shared" si="118"/>
        <v>11/12MILHO (2ª SAFRA)CAMPO MOURÃO (a)</v>
      </c>
      <c r="I2061" s="210" t="str">
        <f t="shared" si="119"/>
        <v>11/12MILHO (2ª SAFRA)</v>
      </c>
      <c r="J2061" s="211" t="b">
        <f t="shared" si="120"/>
        <v>0</v>
      </c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</row>
    <row r="2062" spans="1:64" ht="14.65" hidden="1" customHeight="1">
      <c r="A2062" s="215" t="s">
        <v>187</v>
      </c>
      <c r="B2062" s="213" t="s">
        <v>104</v>
      </c>
      <c r="C2062" s="209" t="s">
        <v>130</v>
      </c>
      <c r="D2062" s="202">
        <v>293700</v>
      </c>
      <c r="F2062" s="202">
        <v>1310245</v>
      </c>
      <c r="G2062" s="202">
        <f t="shared" si="117"/>
        <v>4461.16785835887</v>
      </c>
      <c r="H2062" s="210" t="str">
        <f t="shared" si="118"/>
        <v>11/12MILHO (2ª SAFRA)CASCAVEL (d)</v>
      </c>
      <c r="I2062" s="210" t="str">
        <f t="shared" si="119"/>
        <v>11/12MILHO (2ª SAFRA)</v>
      </c>
      <c r="J2062" s="211" t="b">
        <f t="shared" si="120"/>
        <v>0</v>
      </c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</row>
    <row r="2063" spans="1:64" ht="14.65" hidden="1" customHeight="1">
      <c r="A2063" s="215" t="s">
        <v>187</v>
      </c>
      <c r="B2063" s="213" t="s">
        <v>104</v>
      </c>
      <c r="C2063" s="209" t="s">
        <v>132</v>
      </c>
      <c r="D2063" s="202">
        <v>184786</v>
      </c>
      <c r="F2063" s="202">
        <v>1007033</v>
      </c>
      <c r="G2063" s="202">
        <f t="shared" si="117"/>
        <v>5449.7256285649346</v>
      </c>
      <c r="H2063" s="210" t="str">
        <f t="shared" si="118"/>
        <v>11/12MILHO (2ª SAFRA)CORNÉLIO PROCÓPIO (c)</v>
      </c>
      <c r="I2063" s="210" t="str">
        <f t="shared" si="119"/>
        <v>11/12MILHO (2ª SAFRA)</v>
      </c>
      <c r="J2063" s="211" t="b">
        <f t="shared" si="120"/>
        <v>0</v>
      </c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</row>
    <row r="2064" spans="1:64" ht="14.65" hidden="1" customHeight="1">
      <c r="A2064" s="215" t="s">
        <v>187</v>
      </c>
      <c r="B2064" s="213" t="s">
        <v>104</v>
      </c>
      <c r="C2064" s="209" t="s">
        <v>136</v>
      </c>
      <c r="D2064" s="202">
        <v>7850</v>
      </c>
      <c r="F2064" s="202">
        <v>36730</v>
      </c>
      <c r="G2064" s="202">
        <f t="shared" si="117"/>
        <v>4678.9808917197452</v>
      </c>
      <c r="H2064" s="210" t="str">
        <f t="shared" si="118"/>
        <v>11/12MILHO (2ª SAFRA)FRANCISCO BELTRÃO (e)</v>
      </c>
      <c r="I2064" s="210" t="str">
        <f t="shared" si="119"/>
        <v>11/12MILHO (2ª SAFRA)</v>
      </c>
      <c r="J2064" s="211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</row>
    <row r="2065" spans="1:64" ht="14.65" hidden="1" customHeight="1">
      <c r="A2065" s="215" t="s">
        <v>187</v>
      </c>
      <c r="B2065" s="213" t="s">
        <v>104</v>
      </c>
      <c r="C2065" s="209" t="s">
        <v>136</v>
      </c>
      <c r="D2065" s="202">
        <v>34750</v>
      </c>
      <c r="F2065" s="202">
        <v>144290</v>
      </c>
      <c r="G2065" s="202">
        <f t="shared" si="117"/>
        <v>4152.2302158273387</v>
      </c>
      <c r="H2065" s="210" t="str">
        <f t="shared" si="118"/>
        <v>11/12MILHO (2ª SAFRA)FRANCISCO BELTRÃO (e)</v>
      </c>
      <c r="I2065" s="210" t="str">
        <f t="shared" si="119"/>
        <v>11/12MILHO (2ª SAFRA)</v>
      </c>
      <c r="J2065" s="211" t="b">
        <f t="shared" ref="J2065:J2076" si="121">FALSE</f>
        <v>0</v>
      </c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</row>
    <row r="2066" spans="1:64" ht="14.65" hidden="1" customHeight="1">
      <c r="A2066" s="215" t="s">
        <v>187</v>
      </c>
      <c r="B2066" s="213" t="s">
        <v>104</v>
      </c>
      <c r="C2066" s="209" t="s">
        <v>138</v>
      </c>
      <c r="D2066" s="202">
        <v>4670</v>
      </c>
      <c r="E2066" s="202">
        <v>400</v>
      </c>
      <c r="F2066" s="202">
        <v>9630</v>
      </c>
      <c r="G2066" s="202">
        <f t="shared" si="117"/>
        <v>2255.2693208430915</v>
      </c>
      <c r="H2066" s="210" t="str">
        <f t="shared" si="118"/>
        <v>11/12MILHO (2ª SAFRA)GUARAPUAVA (f)</v>
      </c>
      <c r="I2066" s="210" t="str">
        <f t="shared" si="119"/>
        <v>11/12MILHO (2ª SAFRA)</v>
      </c>
      <c r="J2066" s="211" t="b">
        <f t="shared" si="121"/>
        <v>0</v>
      </c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</row>
    <row r="2067" spans="1:64" ht="14.65" hidden="1" customHeight="1">
      <c r="A2067" s="215" t="s">
        <v>187</v>
      </c>
      <c r="B2067" s="213" t="s">
        <v>104</v>
      </c>
      <c r="C2067" s="209" t="s">
        <v>140</v>
      </c>
      <c r="D2067" s="202">
        <v>5000</v>
      </c>
      <c r="E2067" s="202">
        <v>350</v>
      </c>
      <c r="F2067" s="202">
        <v>20067</v>
      </c>
      <c r="G2067" s="202">
        <f t="shared" si="117"/>
        <v>4315.4838709677415</v>
      </c>
      <c r="H2067" s="210" t="str">
        <f t="shared" si="118"/>
        <v>11/12MILHO (2ª SAFRA)IRATI (f)</v>
      </c>
      <c r="I2067" s="210" t="str">
        <f t="shared" si="119"/>
        <v>11/12MILHO (2ª SAFRA)</v>
      </c>
      <c r="J2067" s="211" t="b">
        <f t="shared" si="121"/>
        <v>0</v>
      </c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</row>
    <row r="2068" spans="1:64" ht="14.65" hidden="1" customHeight="1">
      <c r="A2068" s="215" t="s">
        <v>187</v>
      </c>
      <c r="B2068" s="213" t="s">
        <v>104</v>
      </c>
      <c r="C2068" s="209" t="s">
        <v>142</v>
      </c>
      <c r="D2068" s="202">
        <v>55690</v>
      </c>
      <c r="F2068" s="202">
        <v>244342</v>
      </c>
      <c r="G2068" s="202">
        <f t="shared" si="117"/>
        <v>4387.5381576584668</v>
      </c>
      <c r="H2068" s="210" t="str">
        <f t="shared" si="118"/>
        <v>11/12MILHO (2ª SAFRA)IVAIPORÃ (c)</v>
      </c>
      <c r="I2068" s="210" t="str">
        <f t="shared" si="119"/>
        <v>11/12MILHO (2ª SAFRA)</v>
      </c>
      <c r="J2068" s="211" t="b">
        <f t="shared" si="121"/>
        <v>0</v>
      </c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</row>
    <row r="2069" spans="1:64" ht="14.65" hidden="1" customHeight="1">
      <c r="A2069" s="215" t="s">
        <v>187</v>
      </c>
      <c r="B2069" s="213" t="s">
        <v>104</v>
      </c>
      <c r="C2069" s="209" t="s">
        <v>144</v>
      </c>
      <c r="D2069" s="202">
        <v>68700</v>
      </c>
      <c r="F2069" s="202">
        <v>360080</v>
      </c>
      <c r="G2069" s="202">
        <f t="shared" si="117"/>
        <v>5241.3391557496361</v>
      </c>
      <c r="H2069" s="210" t="str">
        <f t="shared" si="118"/>
        <v>11/12MILHO (2ª SAFRA)JACAREZINHO (c)</v>
      </c>
      <c r="I2069" s="210" t="str">
        <f t="shared" si="119"/>
        <v>11/12MILHO (2ª SAFRA)</v>
      </c>
      <c r="J2069" s="211" t="b">
        <f t="shared" si="121"/>
        <v>0</v>
      </c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</row>
    <row r="2070" spans="1:64" ht="14.65" hidden="1" customHeight="1">
      <c r="A2070" s="215" t="s">
        <v>187</v>
      </c>
      <c r="B2070" s="213" t="s">
        <v>104</v>
      </c>
      <c r="C2070" s="209" t="s">
        <v>146</v>
      </c>
      <c r="D2070" s="202">
        <v>7700</v>
      </c>
      <c r="F2070" s="202">
        <v>35499</v>
      </c>
      <c r="G2070" s="202">
        <f t="shared" si="117"/>
        <v>4610.2597402597403</v>
      </c>
      <c r="H2070" s="210" t="str">
        <f t="shared" si="118"/>
        <v>11/12MILHO (2ª SAFRA)LARANJEIRAS DO SUL (f)</v>
      </c>
      <c r="I2070" s="210" t="str">
        <f t="shared" si="119"/>
        <v>11/12MILHO (2ª SAFRA)</v>
      </c>
      <c r="J2070" s="211" t="b">
        <f t="shared" si="121"/>
        <v>0</v>
      </c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</row>
    <row r="2071" spans="1:64" ht="14.65" hidden="1" customHeight="1">
      <c r="A2071" s="215" t="s">
        <v>187</v>
      </c>
      <c r="B2071" s="213" t="s">
        <v>104</v>
      </c>
      <c r="C2071" s="209" t="s">
        <v>148</v>
      </c>
      <c r="D2071" s="202">
        <v>223004</v>
      </c>
      <c r="F2071" s="202">
        <v>1218684</v>
      </c>
      <c r="G2071" s="202">
        <f t="shared" si="117"/>
        <v>5464.8526483829883</v>
      </c>
      <c r="H2071" s="210" t="str">
        <f t="shared" si="118"/>
        <v>11/12MILHO (2ª SAFRA)LONDRINA (c)</v>
      </c>
      <c r="I2071" s="210" t="str">
        <f t="shared" si="119"/>
        <v>11/12MILHO (2ª SAFRA)</v>
      </c>
      <c r="J2071" s="211" t="b">
        <f t="shared" si="121"/>
        <v>0</v>
      </c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</row>
    <row r="2072" spans="1:64" ht="14.65" hidden="1" customHeight="1">
      <c r="A2072" s="215" t="s">
        <v>187</v>
      </c>
      <c r="B2072" s="213" t="s">
        <v>104</v>
      </c>
      <c r="C2072" s="209" t="s">
        <v>150</v>
      </c>
      <c r="D2072" s="202">
        <v>211772</v>
      </c>
      <c r="F2072" s="202">
        <v>1065499</v>
      </c>
      <c r="G2072" s="202">
        <f t="shared" si="117"/>
        <v>5031.3497535084898</v>
      </c>
      <c r="H2072" s="210" t="str">
        <f t="shared" si="118"/>
        <v>11/12MILHO (2ª SAFRA)MARINGÁ (c)</v>
      </c>
      <c r="I2072" s="210" t="str">
        <f t="shared" si="119"/>
        <v>11/12MILHO (2ª SAFRA)</v>
      </c>
      <c r="J2072" s="211" t="b">
        <f t="shared" si="121"/>
        <v>0</v>
      </c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</row>
    <row r="2073" spans="1:64" ht="14.65" hidden="1" customHeight="1">
      <c r="A2073" s="215" t="s">
        <v>187</v>
      </c>
      <c r="B2073" s="213" t="s">
        <v>104</v>
      </c>
      <c r="C2073" s="209" t="s">
        <v>154</v>
      </c>
      <c r="D2073" s="202">
        <v>23504</v>
      </c>
      <c r="F2073" s="202">
        <v>124387</v>
      </c>
      <c r="G2073" s="202">
        <f t="shared" si="117"/>
        <v>5292.163036078965</v>
      </c>
      <c r="H2073" s="210" t="str">
        <f t="shared" si="118"/>
        <v>11/12MILHO (2ª SAFRA)PARANAVAÍ (b)</v>
      </c>
      <c r="I2073" s="210" t="str">
        <f t="shared" si="119"/>
        <v>11/12MILHO (2ª SAFRA)</v>
      </c>
      <c r="J2073" s="211" t="b">
        <f t="shared" si="121"/>
        <v>0</v>
      </c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</row>
    <row r="2074" spans="1:64" ht="14.65" hidden="1" customHeight="1">
      <c r="A2074" s="215" t="s">
        <v>187</v>
      </c>
      <c r="B2074" s="213" t="s">
        <v>104</v>
      </c>
      <c r="C2074" s="209" t="s">
        <v>155</v>
      </c>
      <c r="D2074" s="202">
        <v>2970</v>
      </c>
      <c r="F2074" s="202">
        <v>15020</v>
      </c>
      <c r="G2074" s="202">
        <f t="shared" si="117"/>
        <v>5057.2390572390568</v>
      </c>
      <c r="H2074" s="210" t="str">
        <f t="shared" si="118"/>
        <v>11/12MILHO (2ª SAFRA)PATO BRANCO (e)</v>
      </c>
      <c r="I2074" s="210" t="str">
        <f t="shared" si="119"/>
        <v>11/12MILHO (2ª SAFRA)</v>
      </c>
      <c r="J2074" s="211" t="b">
        <f t="shared" si="121"/>
        <v>0</v>
      </c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</row>
    <row r="2075" spans="1:64" ht="14.65" hidden="1" customHeight="1">
      <c r="A2075" s="215" t="s">
        <v>187</v>
      </c>
      <c r="B2075" s="213" t="s">
        <v>104</v>
      </c>
      <c r="C2075" s="209" t="s">
        <v>157</v>
      </c>
      <c r="D2075" s="202">
        <v>21800</v>
      </c>
      <c r="F2075" s="202">
        <v>89490</v>
      </c>
      <c r="G2075" s="202">
        <f t="shared" si="117"/>
        <v>4105.0458715596333</v>
      </c>
      <c r="H2075" s="210" t="str">
        <f t="shared" si="118"/>
        <v>11/12MILHO (2ª SAFRA)PONTA GROSSA (f)</v>
      </c>
      <c r="I2075" s="210" t="str">
        <f t="shared" si="119"/>
        <v>11/12MILHO (2ª SAFRA)</v>
      </c>
      <c r="J2075" s="211" t="b">
        <f t="shared" si="121"/>
        <v>0</v>
      </c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</row>
    <row r="2076" spans="1:64" ht="14.65" hidden="1" customHeight="1">
      <c r="A2076" s="215" t="s">
        <v>187</v>
      </c>
      <c r="B2076" s="213" t="s">
        <v>104</v>
      </c>
      <c r="C2076" s="209" t="s">
        <v>158</v>
      </c>
      <c r="D2076" s="202">
        <v>423456</v>
      </c>
      <c r="F2076" s="202">
        <v>2046854</v>
      </c>
      <c r="G2076" s="202">
        <f t="shared" si="117"/>
        <v>4833.6875613995317</v>
      </c>
      <c r="H2076" s="210" t="str">
        <f t="shared" si="118"/>
        <v>11/12MILHO (2ª SAFRA)TOLEDO (d)</v>
      </c>
      <c r="I2076" s="210" t="str">
        <f t="shared" si="119"/>
        <v>11/12MILHO (2ª SAFRA)</v>
      </c>
      <c r="J2076" s="211" t="b">
        <f t="shared" si="121"/>
        <v>0</v>
      </c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</row>
    <row r="2077" spans="1:64" ht="14.65" hidden="1" customHeight="1">
      <c r="A2077" s="215" t="s">
        <v>187</v>
      </c>
      <c r="B2077" s="213" t="s">
        <v>104</v>
      </c>
      <c r="C2077" s="209" t="s">
        <v>159</v>
      </c>
      <c r="D2077" s="202">
        <v>43210</v>
      </c>
      <c r="F2077" s="202">
        <v>202362</v>
      </c>
      <c r="G2077" s="202">
        <f t="shared" si="117"/>
        <v>4683.2214765100671</v>
      </c>
      <c r="H2077" s="210" t="str">
        <f t="shared" si="118"/>
        <v>11/12MILHO (2ª SAFRA)UMUARAMA (b)</v>
      </c>
      <c r="I2077" s="210" t="str">
        <f t="shared" si="119"/>
        <v>11/12MILHO (2ª SAFRA)</v>
      </c>
      <c r="J2077" s="211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</row>
    <row r="2078" spans="1:64" ht="14.65" hidden="1" customHeight="1">
      <c r="A2078" s="215" t="s">
        <v>187</v>
      </c>
      <c r="B2078" s="213" t="s">
        <v>104</v>
      </c>
      <c r="C2078" s="209" t="s">
        <v>159</v>
      </c>
      <c r="D2078" s="202">
        <v>73744</v>
      </c>
      <c r="F2078" s="202">
        <v>315437</v>
      </c>
      <c r="G2078" s="202">
        <f t="shared" si="117"/>
        <v>4277.4598611412457</v>
      </c>
      <c r="H2078" s="210" t="str">
        <f t="shared" si="118"/>
        <v>11/12MILHO (2ª SAFRA)UMUARAMA (b)</v>
      </c>
      <c r="I2078" s="210" t="str">
        <f t="shared" si="119"/>
        <v>11/12MILHO (2ª SAFRA)</v>
      </c>
      <c r="J2078" s="211" t="b">
        <f t="shared" ref="J2078:J2083" si="122">FALSE</f>
        <v>0</v>
      </c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</row>
    <row r="2079" spans="1:64" ht="14.65" hidden="1" customHeight="1">
      <c r="A2079" s="215" t="s">
        <v>187</v>
      </c>
      <c r="B2079" s="213" t="s">
        <v>104</v>
      </c>
      <c r="C2079" s="209" t="s">
        <v>160</v>
      </c>
      <c r="D2079" s="202">
        <v>3500</v>
      </c>
      <c r="F2079" s="202">
        <v>7003</v>
      </c>
      <c r="G2079" s="202">
        <f t="shared" si="117"/>
        <v>2000.8571428571429</v>
      </c>
      <c r="H2079" s="210" t="str">
        <f t="shared" si="118"/>
        <v>11/12MILHO (2ª SAFRA)UNIÃO DA VITÓRIA (f)</v>
      </c>
      <c r="I2079" s="210" t="str">
        <f t="shared" si="119"/>
        <v>11/12MILHO (2ª SAFRA)</v>
      </c>
      <c r="J2079" s="211" t="b">
        <f t="shared" si="122"/>
        <v>0</v>
      </c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</row>
    <row r="2080" spans="1:64" ht="14.65" hidden="1" customHeight="1">
      <c r="A2080" s="215" t="s">
        <v>187</v>
      </c>
      <c r="B2080" s="209" t="s">
        <v>105</v>
      </c>
      <c r="C2080" s="209" t="s">
        <v>126</v>
      </c>
      <c r="D2080" s="202">
        <v>127</v>
      </c>
      <c r="F2080" s="202">
        <v>55</v>
      </c>
      <c r="G2080" s="202">
        <f t="shared" si="117"/>
        <v>433.07086614173227</v>
      </c>
      <c r="H2080" s="210" t="str">
        <f t="shared" si="118"/>
        <v>11/12SERICICULTURAAPUCARANA (c)</v>
      </c>
      <c r="I2080" s="210" t="str">
        <f t="shared" si="119"/>
        <v>11/12SERICICULTURA</v>
      </c>
      <c r="J2080" s="211" t="b">
        <f t="shared" si="122"/>
        <v>0</v>
      </c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</row>
    <row r="2081" spans="1:64" ht="14.65" hidden="1" customHeight="1">
      <c r="A2081" s="215" t="s">
        <v>187</v>
      </c>
      <c r="B2081" s="209" t="s">
        <v>105</v>
      </c>
      <c r="C2081" s="209" t="s">
        <v>128</v>
      </c>
      <c r="D2081" s="202">
        <v>296</v>
      </c>
      <c r="F2081" s="202">
        <v>133</v>
      </c>
      <c r="G2081" s="202">
        <f t="shared" si="117"/>
        <v>449.32432432432432</v>
      </c>
      <c r="H2081" s="210" t="str">
        <f t="shared" si="118"/>
        <v>11/12SERICICULTURACAMPO MOURÃO (a)</v>
      </c>
      <c r="I2081" s="210" t="str">
        <f t="shared" si="119"/>
        <v>11/12SERICICULTURA</v>
      </c>
      <c r="J2081" s="211" t="b">
        <f t="shared" si="122"/>
        <v>0</v>
      </c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</row>
    <row r="2082" spans="1:64" ht="14.65" hidden="1" customHeight="1">
      <c r="A2082" s="215" t="s">
        <v>187</v>
      </c>
      <c r="B2082" s="209" t="s">
        <v>105</v>
      </c>
      <c r="C2082" s="209" t="s">
        <v>130</v>
      </c>
      <c r="D2082" s="202">
        <v>265</v>
      </c>
      <c r="F2082" s="202">
        <v>130</v>
      </c>
      <c r="G2082" s="202">
        <f t="shared" si="117"/>
        <v>490.56603773584908</v>
      </c>
      <c r="H2082" s="210" t="str">
        <f t="shared" si="118"/>
        <v>11/12SERICICULTURACASCAVEL (d)</v>
      </c>
      <c r="I2082" s="210" t="str">
        <f t="shared" si="119"/>
        <v>11/12SERICICULTURA</v>
      </c>
      <c r="J2082" s="211" t="b">
        <f t="shared" si="122"/>
        <v>0</v>
      </c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</row>
    <row r="2083" spans="1:64" ht="14.65" hidden="1" customHeight="1">
      <c r="A2083" s="215" t="s">
        <v>187</v>
      </c>
      <c r="B2083" s="209" t="s">
        <v>105</v>
      </c>
      <c r="C2083" s="209" t="s">
        <v>132</v>
      </c>
      <c r="D2083" s="202">
        <v>60</v>
      </c>
      <c r="F2083" s="202">
        <v>14</v>
      </c>
      <c r="G2083" s="202">
        <f t="shared" si="117"/>
        <v>233.33333333333334</v>
      </c>
      <c r="H2083" s="210" t="str">
        <f t="shared" si="118"/>
        <v>11/12SERICICULTURACORNÉLIO PROCÓPIO (c)</v>
      </c>
      <c r="I2083" s="210" t="str">
        <f t="shared" si="119"/>
        <v>11/12SERICICULTURA</v>
      </c>
      <c r="J2083" s="211" t="b">
        <f t="shared" si="122"/>
        <v>0</v>
      </c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</row>
    <row r="2084" spans="1:64" ht="14.65" hidden="1" customHeight="1">
      <c r="A2084" s="215" t="s">
        <v>187</v>
      </c>
      <c r="B2084" s="209" t="s">
        <v>105</v>
      </c>
      <c r="C2084" s="209" t="s">
        <v>136</v>
      </c>
      <c r="D2084" s="202">
        <v>5</v>
      </c>
      <c r="F2084" s="202">
        <v>2</v>
      </c>
      <c r="G2084" s="202">
        <f t="shared" si="117"/>
        <v>400</v>
      </c>
      <c r="H2084" s="210" t="str">
        <f t="shared" si="118"/>
        <v>11/12SERICICULTURAFRANCISCO BELTRÃO (e)</v>
      </c>
      <c r="I2084" s="210" t="str">
        <f t="shared" si="119"/>
        <v>11/12SERICICULTURA</v>
      </c>
      <c r="J2084" s="211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</row>
    <row r="2085" spans="1:64" ht="14.65" hidden="1" customHeight="1">
      <c r="A2085" s="215" t="s">
        <v>187</v>
      </c>
      <c r="B2085" s="209" t="s">
        <v>105</v>
      </c>
      <c r="C2085" s="209" t="s">
        <v>136</v>
      </c>
      <c r="D2085" s="202">
        <v>117</v>
      </c>
      <c r="F2085" s="202">
        <v>45</v>
      </c>
      <c r="G2085" s="202">
        <f t="shared" si="117"/>
        <v>384.61538461538464</v>
      </c>
      <c r="H2085" s="210" t="str">
        <f t="shared" si="118"/>
        <v>11/12SERICICULTURAFRANCISCO BELTRÃO (e)</v>
      </c>
      <c r="I2085" s="210" t="str">
        <f t="shared" si="119"/>
        <v>11/12SERICICULTURA</v>
      </c>
      <c r="J2085" s="211" t="b">
        <f t="shared" ref="J2085:J2096" si="123">FALSE</f>
        <v>0</v>
      </c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</row>
    <row r="2086" spans="1:64" ht="14.65" hidden="1" customHeight="1">
      <c r="A2086" s="215" t="s">
        <v>187</v>
      </c>
      <c r="B2086" s="209" t="s">
        <v>105</v>
      </c>
      <c r="C2086" s="209" t="s">
        <v>138</v>
      </c>
      <c r="D2086" s="202">
        <v>90</v>
      </c>
      <c r="F2086" s="202">
        <v>38</v>
      </c>
      <c r="G2086" s="202">
        <f t="shared" si="117"/>
        <v>422.22222222222223</v>
      </c>
      <c r="H2086" s="210" t="str">
        <f t="shared" si="118"/>
        <v>11/12SERICICULTURAGUARAPUAVA (f)</v>
      </c>
      <c r="I2086" s="210" t="str">
        <f t="shared" si="119"/>
        <v>11/12SERICICULTURA</v>
      </c>
      <c r="J2086" s="211" t="b">
        <f t="shared" si="123"/>
        <v>0</v>
      </c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</row>
    <row r="2087" spans="1:64" ht="14.65" hidden="1" customHeight="1">
      <c r="A2087" s="215" t="s">
        <v>187</v>
      </c>
      <c r="B2087" s="209" t="s">
        <v>105</v>
      </c>
      <c r="C2087" s="209" t="s">
        <v>140</v>
      </c>
      <c r="D2087" s="202">
        <v>1</v>
      </c>
      <c r="F2087" s="202">
        <v>0.2</v>
      </c>
      <c r="G2087" s="202">
        <f t="shared" si="117"/>
        <v>200</v>
      </c>
      <c r="H2087" s="210" t="str">
        <f t="shared" si="118"/>
        <v>11/12SERICICULTURAIRATI (f)</v>
      </c>
      <c r="I2087" s="210" t="str">
        <f t="shared" si="119"/>
        <v>11/12SERICICULTURA</v>
      </c>
      <c r="J2087" s="211" t="b">
        <f t="shared" si="123"/>
        <v>0</v>
      </c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</row>
    <row r="2088" spans="1:64" ht="14.65" hidden="1" customHeight="1">
      <c r="A2088" s="215" t="s">
        <v>187</v>
      </c>
      <c r="B2088" s="209" t="s">
        <v>105</v>
      </c>
      <c r="C2088" s="209" t="s">
        <v>142</v>
      </c>
      <c r="D2088" s="202">
        <v>864</v>
      </c>
      <c r="F2088" s="202">
        <v>367</v>
      </c>
      <c r="G2088" s="202">
        <f t="shared" si="117"/>
        <v>424.76851851851853</v>
      </c>
      <c r="H2088" s="210" t="str">
        <f t="shared" si="118"/>
        <v>11/12SERICICULTURAIVAIPORÃ (c)</v>
      </c>
      <c r="I2088" s="210" t="str">
        <f t="shared" si="119"/>
        <v>11/12SERICICULTURA</v>
      </c>
      <c r="J2088" s="211" t="b">
        <f t="shared" si="123"/>
        <v>0</v>
      </c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</row>
    <row r="2089" spans="1:64" ht="14.65" hidden="1" customHeight="1">
      <c r="A2089" s="215" t="s">
        <v>187</v>
      </c>
      <c r="B2089" s="209" t="s">
        <v>105</v>
      </c>
      <c r="C2089" s="209" t="s">
        <v>144</v>
      </c>
      <c r="D2089" s="202">
        <v>296</v>
      </c>
      <c r="F2089" s="202">
        <v>127</v>
      </c>
      <c r="G2089" s="202">
        <f t="shared" si="117"/>
        <v>429.05405405405406</v>
      </c>
      <c r="H2089" s="210" t="str">
        <f t="shared" si="118"/>
        <v>11/12SERICICULTURAJACAREZINHO (c)</v>
      </c>
      <c r="I2089" s="210" t="str">
        <f t="shared" si="119"/>
        <v>11/12SERICICULTURA</v>
      </c>
      <c r="J2089" s="211" t="b">
        <f t="shared" si="123"/>
        <v>0</v>
      </c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</row>
    <row r="2090" spans="1:64" ht="14.65" hidden="1" customHeight="1">
      <c r="A2090" s="215" t="s">
        <v>187</v>
      </c>
      <c r="B2090" s="209" t="s">
        <v>105</v>
      </c>
      <c r="C2090" s="209" t="s">
        <v>146</v>
      </c>
      <c r="D2090" s="202">
        <v>273</v>
      </c>
      <c r="F2090" s="202">
        <v>124</v>
      </c>
      <c r="G2090" s="202">
        <f t="shared" si="117"/>
        <v>454.21245421245419</v>
      </c>
      <c r="H2090" s="210" t="str">
        <f t="shared" si="118"/>
        <v>11/12SERICICULTURALARANJEIRAS DO SUL (f)</v>
      </c>
      <c r="I2090" s="210" t="str">
        <f t="shared" si="119"/>
        <v>11/12SERICICULTURA</v>
      </c>
      <c r="J2090" s="211" t="b">
        <f t="shared" si="123"/>
        <v>0</v>
      </c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</row>
    <row r="2091" spans="1:64" ht="14.65" hidden="1" customHeight="1">
      <c r="A2091" s="215" t="s">
        <v>187</v>
      </c>
      <c r="B2091" s="209" t="s">
        <v>105</v>
      </c>
      <c r="C2091" s="209" t="s">
        <v>148</v>
      </c>
      <c r="D2091" s="202">
        <v>304</v>
      </c>
      <c r="F2091" s="202">
        <v>66</v>
      </c>
      <c r="G2091" s="202">
        <f t="shared" si="117"/>
        <v>217.10526315789474</v>
      </c>
      <c r="H2091" s="210" t="str">
        <f t="shared" si="118"/>
        <v>11/12SERICICULTURALONDRINA (c)</v>
      </c>
      <c r="I2091" s="210" t="str">
        <f t="shared" si="119"/>
        <v>11/12SERICICULTURA</v>
      </c>
      <c r="J2091" s="211" t="b">
        <f t="shared" si="123"/>
        <v>0</v>
      </c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</row>
    <row r="2092" spans="1:64" ht="14.65" hidden="1" customHeight="1">
      <c r="A2092" s="215" t="s">
        <v>187</v>
      </c>
      <c r="B2092" s="209" t="s">
        <v>105</v>
      </c>
      <c r="C2092" s="209" t="s">
        <v>150</v>
      </c>
      <c r="D2092" s="202">
        <v>1486</v>
      </c>
      <c r="F2092" s="202">
        <v>704</v>
      </c>
      <c r="G2092" s="202">
        <f t="shared" si="117"/>
        <v>473.75504710632572</v>
      </c>
      <c r="H2092" s="210" t="str">
        <f t="shared" si="118"/>
        <v>11/12SERICICULTURAMARINGÁ (c)</v>
      </c>
      <c r="I2092" s="210" t="str">
        <f t="shared" si="119"/>
        <v>11/12SERICICULTURA</v>
      </c>
      <c r="J2092" s="211" t="b">
        <f t="shared" si="123"/>
        <v>0</v>
      </c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</row>
    <row r="2093" spans="1:64" ht="14.65" hidden="1" customHeight="1">
      <c r="A2093" s="215" t="s">
        <v>187</v>
      </c>
      <c r="B2093" s="209" t="s">
        <v>105</v>
      </c>
      <c r="C2093" s="209" t="s">
        <v>154</v>
      </c>
      <c r="D2093" s="202">
        <v>798</v>
      </c>
      <c r="F2093" s="202">
        <v>289</v>
      </c>
      <c r="G2093" s="202">
        <f t="shared" si="117"/>
        <v>362.15538847117796</v>
      </c>
      <c r="H2093" s="210" t="str">
        <f t="shared" si="118"/>
        <v>11/12SERICICULTURAPARANAVAÍ (b)</v>
      </c>
      <c r="I2093" s="210" t="str">
        <f t="shared" si="119"/>
        <v>11/12SERICICULTURA</v>
      </c>
      <c r="J2093" s="211" t="b">
        <f t="shared" si="123"/>
        <v>0</v>
      </c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</row>
    <row r="2094" spans="1:64" ht="14.65" hidden="1" customHeight="1">
      <c r="A2094" s="215" t="s">
        <v>187</v>
      </c>
      <c r="B2094" s="209" t="s">
        <v>105</v>
      </c>
      <c r="C2094" s="209" t="s">
        <v>155</v>
      </c>
      <c r="D2094" s="202">
        <v>2.4</v>
      </c>
      <c r="F2094" s="202">
        <v>0.64</v>
      </c>
      <c r="G2094" s="202">
        <f t="shared" si="117"/>
        <v>266.66666666666669</v>
      </c>
      <c r="H2094" s="210" t="str">
        <f t="shared" si="118"/>
        <v>11/12SERICICULTURAPATO BRANCO (e)</v>
      </c>
      <c r="I2094" s="210" t="str">
        <f t="shared" si="119"/>
        <v>11/12SERICICULTURA</v>
      </c>
      <c r="J2094" s="211" t="b">
        <f t="shared" si="123"/>
        <v>0</v>
      </c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</row>
    <row r="2095" spans="1:64" ht="14.65" hidden="1" customHeight="1">
      <c r="A2095" s="215" t="s">
        <v>187</v>
      </c>
      <c r="B2095" s="209" t="s">
        <v>105</v>
      </c>
      <c r="C2095" s="209" t="s">
        <v>157</v>
      </c>
      <c r="D2095" s="202">
        <v>31</v>
      </c>
      <c r="F2095" s="202">
        <v>11</v>
      </c>
      <c r="G2095" s="202">
        <f t="shared" si="117"/>
        <v>354.83870967741939</v>
      </c>
      <c r="H2095" s="210" t="str">
        <f t="shared" si="118"/>
        <v>11/12SERICICULTURAPONTA GROSSA (f)</v>
      </c>
      <c r="I2095" s="210" t="str">
        <f t="shared" si="119"/>
        <v>11/12SERICICULTURA</v>
      </c>
      <c r="J2095" s="211" t="b">
        <f t="shared" si="123"/>
        <v>0</v>
      </c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</row>
    <row r="2096" spans="1:64" ht="14.65" hidden="1" customHeight="1">
      <c r="A2096" s="215" t="s">
        <v>187</v>
      </c>
      <c r="B2096" s="209" t="s">
        <v>105</v>
      </c>
      <c r="C2096" s="209" t="s">
        <v>158</v>
      </c>
      <c r="D2096" s="202">
        <v>24</v>
      </c>
      <c r="F2096" s="202">
        <v>10</v>
      </c>
      <c r="G2096" s="202">
        <f t="shared" si="117"/>
        <v>416.66666666666669</v>
      </c>
      <c r="H2096" s="210" t="str">
        <f t="shared" si="118"/>
        <v>11/12SERICICULTURATOLEDO (d)</v>
      </c>
      <c r="I2096" s="210" t="str">
        <f t="shared" si="119"/>
        <v>11/12SERICICULTURA</v>
      </c>
      <c r="J2096" s="211" t="b">
        <f t="shared" si="123"/>
        <v>0</v>
      </c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</row>
    <row r="2097" spans="1:64" ht="14.65" hidden="1" customHeight="1">
      <c r="A2097" s="215" t="s">
        <v>187</v>
      </c>
      <c r="B2097" s="209" t="s">
        <v>105</v>
      </c>
      <c r="C2097" s="209" t="s">
        <v>159</v>
      </c>
      <c r="D2097" s="202">
        <v>420</v>
      </c>
      <c r="F2097" s="202">
        <v>215</v>
      </c>
      <c r="G2097" s="202">
        <f t="shared" si="117"/>
        <v>511.90476190476187</v>
      </c>
      <c r="H2097" s="210" t="str">
        <f t="shared" si="118"/>
        <v>11/12SERICICULTURAUMUARAMA (b)</v>
      </c>
      <c r="I2097" s="210" t="str">
        <f t="shared" si="119"/>
        <v>11/12SERICICULTURA</v>
      </c>
      <c r="J2097" s="211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</row>
    <row r="2098" spans="1:64" ht="14.65" hidden="1" customHeight="1">
      <c r="A2098" s="215" t="s">
        <v>187</v>
      </c>
      <c r="B2098" s="209" t="s">
        <v>105</v>
      </c>
      <c r="C2098" s="209" t="s">
        <v>159</v>
      </c>
      <c r="D2098" s="202">
        <v>591</v>
      </c>
      <c r="F2098" s="202">
        <v>284</v>
      </c>
      <c r="G2098" s="202">
        <f t="shared" si="117"/>
        <v>480.54145516074448</v>
      </c>
      <c r="H2098" s="210" t="str">
        <f t="shared" si="118"/>
        <v>11/12SERICICULTURAUMUARAMA (b)</v>
      </c>
      <c r="I2098" s="210" t="str">
        <f t="shared" si="119"/>
        <v>11/12SERICICULTURA</v>
      </c>
      <c r="J2098" s="211" t="b">
        <f t="shared" ref="J2098:J2104" si="124">FALSE</f>
        <v>0</v>
      </c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</row>
    <row r="2099" spans="1:64" ht="14.65" hidden="1" customHeight="1">
      <c r="A2099" s="215" t="s">
        <v>187</v>
      </c>
      <c r="B2099" s="209" t="s">
        <v>105</v>
      </c>
      <c r="C2099" s="199" t="s">
        <v>160</v>
      </c>
      <c r="D2099" s="201">
        <v>8</v>
      </c>
      <c r="F2099" s="202">
        <v>2</v>
      </c>
      <c r="G2099" s="202">
        <f t="shared" si="117"/>
        <v>250</v>
      </c>
      <c r="H2099" s="210" t="str">
        <f t="shared" si="118"/>
        <v>11/12SERICICULTURAUNIÃO DA VITÓRIA (f)</v>
      </c>
      <c r="I2099" s="210" t="str">
        <f t="shared" si="119"/>
        <v>11/12SERICICULTURA</v>
      </c>
      <c r="J2099" s="211" t="b">
        <f t="shared" si="124"/>
        <v>0</v>
      </c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</row>
    <row r="2100" spans="1:64" ht="14.65" hidden="1" customHeight="1">
      <c r="A2100" s="215" t="s">
        <v>187</v>
      </c>
      <c r="B2100" s="213" t="s">
        <v>106</v>
      </c>
      <c r="C2100" s="209" t="s">
        <v>126</v>
      </c>
      <c r="D2100" s="202">
        <v>100445</v>
      </c>
      <c r="F2100" s="202">
        <v>250882</v>
      </c>
      <c r="G2100" s="202">
        <f t="shared" si="117"/>
        <v>2497.7052118074566</v>
      </c>
      <c r="H2100" s="210" t="str">
        <f t="shared" si="118"/>
        <v>11/12SOJA (1ª SAFRA)APUCARANA (c)</v>
      </c>
      <c r="I2100" s="210" t="str">
        <f t="shared" si="119"/>
        <v>11/12SOJA (1ª SAFRA)</v>
      </c>
      <c r="J2100" s="211" t="b">
        <f t="shared" si="124"/>
        <v>0</v>
      </c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</row>
    <row r="2101" spans="1:64" ht="14.65" hidden="1" customHeight="1">
      <c r="A2101" s="215" t="s">
        <v>187</v>
      </c>
      <c r="B2101" s="213" t="s">
        <v>106</v>
      </c>
      <c r="C2101" s="209" t="s">
        <v>128</v>
      </c>
      <c r="D2101" s="202">
        <v>574265</v>
      </c>
      <c r="F2101" s="202">
        <v>1442658</v>
      </c>
      <c r="G2101" s="202">
        <f t="shared" si="117"/>
        <v>2512.1816582936449</v>
      </c>
      <c r="H2101" s="210" t="str">
        <f t="shared" si="118"/>
        <v>11/12SOJA (1ª SAFRA)CAMPO MOURÃO (a)</v>
      </c>
      <c r="I2101" s="210" t="str">
        <f t="shared" si="119"/>
        <v>11/12SOJA (1ª SAFRA)</v>
      </c>
      <c r="J2101" s="211" t="b">
        <f t="shared" si="124"/>
        <v>0</v>
      </c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</row>
    <row r="2102" spans="1:64" ht="14.65" hidden="1" customHeight="1">
      <c r="A2102" s="215" t="s">
        <v>187</v>
      </c>
      <c r="B2102" s="213" t="s">
        <v>106</v>
      </c>
      <c r="C2102" s="209" t="s">
        <v>130</v>
      </c>
      <c r="D2102" s="202">
        <v>482670</v>
      </c>
      <c r="F2102" s="202">
        <v>1084473</v>
      </c>
      <c r="G2102" s="202">
        <f t="shared" si="117"/>
        <v>2246.8208092485547</v>
      </c>
      <c r="H2102" s="210" t="str">
        <f t="shared" si="118"/>
        <v>11/12SOJA (1ª SAFRA)CASCAVEL (d)</v>
      </c>
      <c r="I2102" s="210" t="str">
        <f t="shared" si="119"/>
        <v>11/12SOJA (1ª SAFRA)</v>
      </c>
      <c r="J2102" s="211" t="b">
        <f t="shared" si="124"/>
        <v>0</v>
      </c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</row>
    <row r="2103" spans="1:64" ht="14.65" hidden="1" customHeight="1">
      <c r="A2103" s="215" t="s">
        <v>187</v>
      </c>
      <c r="B2103" s="213" t="s">
        <v>106</v>
      </c>
      <c r="C2103" s="209" t="s">
        <v>132</v>
      </c>
      <c r="D2103" s="202">
        <v>304000</v>
      </c>
      <c r="F2103" s="202">
        <v>753852</v>
      </c>
      <c r="G2103" s="202">
        <f t="shared" si="117"/>
        <v>2479.7763157894738</v>
      </c>
      <c r="H2103" s="210" t="str">
        <f t="shared" si="118"/>
        <v>11/12SOJA (1ª SAFRA)CORNÉLIO PROCÓPIO (c)</v>
      </c>
      <c r="I2103" s="210" t="str">
        <f t="shared" si="119"/>
        <v>11/12SOJA (1ª SAFRA)</v>
      </c>
      <c r="J2103" s="211" t="b">
        <f t="shared" si="124"/>
        <v>0</v>
      </c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</row>
    <row r="2104" spans="1:64" ht="14.65" hidden="1" customHeight="1">
      <c r="A2104" s="215" t="s">
        <v>187</v>
      </c>
      <c r="B2104" s="213" t="s">
        <v>106</v>
      </c>
      <c r="C2104" s="209" t="s">
        <v>134</v>
      </c>
      <c r="D2104" s="202">
        <v>67020</v>
      </c>
      <c r="F2104" s="202">
        <v>213448</v>
      </c>
      <c r="G2104" s="202">
        <f t="shared" si="117"/>
        <v>3184.8403461653238</v>
      </c>
      <c r="H2104" s="210" t="str">
        <f t="shared" si="118"/>
        <v>11/12SOJA (1ª SAFRA)CURITIBA (f)</v>
      </c>
      <c r="I2104" s="210" t="str">
        <f t="shared" si="119"/>
        <v>11/12SOJA (1ª SAFRA)</v>
      </c>
      <c r="J2104" s="211" t="b">
        <f t="shared" si="124"/>
        <v>0</v>
      </c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</row>
    <row r="2105" spans="1:64" ht="14.65" hidden="1" customHeight="1">
      <c r="A2105" s="215" t="s">
        <v>187</v>
      </c>
      <c r="B2105" s="213" t="s">
        <v>106</v>
      </c>
      <c r="C2105" s="209" t="s">
        <v>136</v>
      </c>
      <c r="D2105" s="202">
        <v>48000</v>
      </c>
      <c r="E2105" s="202">
        <v>100</v>
      </c>
      <c r="F2105" s="202">
        <v>98144</v>
      </c>
      <c r="G2105" s="202">
        <f t="shared" si="117"/>
        <v>2048.9352818371608</v>
      </c>
      <c r="H2105" s="210" t="str">
        <f t="shared" si="118"/>
        <v>11/12SOJA (1ª SAFRA)FRANCISCO BELTRÃO (e)</v>
      </c>
      <c r="I2105" s="210" t="str">
        <f t="shared" si="119"/>
        <v>11/12SOJA (1ª SAFRA)</v>
      </c>
      <c r="J2105" s="211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</row>
    <row r="2106" spans="1:64" ht="14.65" hidden="1" customHeight="1">
      <c r="A2106" s="215" t="s">
        <v>187</v>
      </c>
      <c r="B2106" s="213" t="s">
        <v>106</v>
      </c>
      <c r="C2106" s="209" t="s">
        <v>136</v>
      </c>
      <c r="D2106" s="202">
        <v>163850</v>
      </c>
      <c r="E2106" s="202">
        <v>850</v>
      </c>
      <c r="F2106" s="202">
        <v>304578</v>
      </c>
      <c r="G2106" s="202">
        <f t="shared" si="117"/>
        <v>1868.5766871165642</v>
      </c>
      <c r="H2106" s="210" t="str">
        <f t="shared" si="118"/>
        <v>11/12SOJA (1ª SAFRA)FRANCISCO BELTRÃO (e)</v>
      </c>
      <c r="I2106" s="210" t="str">
        <f t="shared" si="119"/>
        <v>11/12SOJA (1ª SAFRA)</v>
      </c>
      <c r="J2106" s="211" t="b">
        <f t="shared" ref="J2106:J2117" si="125">FALSE</f>
        <v>0</v>
      </c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</row>
    <row r="2107" spans="1:64" ht="14.65" hidden="1" customHeight="1">
      <c r="A2107" s="215" t="s">
        <v>187</v>
      </c>
      <c r="B2107" s="213" t="s">
        <v>106</v>
      </c>
      <c r="C2107" s="209" t="s">
        <v>138</v>
      </c>
      <c r="D2107" s="202">
        <v>201200</v>
      </c>
      <c r="F2107" s="202">
        <v>583760</v>
      </c>
      <c r="G2107" s="202">
        <f t="shared" si="117"/>
        <v>2901.3916500994033</v>
      </c>
      <c r="H2107" s="210" t="str">
        <f t="shared" si="118"/>
        <v>11/12SOJA (1ª SAFRA)GUARAPUAVA (f)</v>
      </c>
      <c r="I2107" s="210" t="str">
        <f t="shared" si="119"/>
        <v>11/12SOJA (1ª SAFRA)</v>
      </c>
      <c r="J2107" s="211" t="b">
        <f t="shared" si="125"/>
        <v>0</v>
      </c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</row>
    <row r="2108" spans="1:64" ht="14.65" hidden="1" customHeight="1">
      <c r="A2108" s="215" t="s">
        <v>187</v>
      </c>
      <c r="B2108" s="213" t="s">
        <v>106</v>
      </c>
      <c r="C2108" s="209" t="s">
        <v>140</v>
      </c>
      <c r="D2108" s="202">
        <v>122850</v>
      </c>
      <c r="F2108" s="202">
        <v>375083</v>
      </c>
      <c r="G2108" s="202">
        <f t="shared" si="117"/>
        <v>3053.1786731786733</v>
      </c>
      <c r="H2108" s="210" t="str">
        <f t="shared" si="118"/>
        <v>11/12SOJA (1ª SAFRA)IRATI (f)</v>
      </c>
      <c r="I2108" s="210" t="str">
        <f t="shared" si="119"/>
        <v>11/12SOJA (1ª SAFRA)</v>
      </c>
      <c r="J2108" s="211" t="b">
        <f t="shared" si="125"/>
        <v>0</v>
      </c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</row>
    <row r="2109" spans="1:64" ht="14.65" hidden="1" customHeight="1">
      <c r="A2109" s="215" t="s">
        <v>187</v>
      </c>
      <c r="B2109" s="213" t="s">
        <v>106</v>
      </c>
      <c r="C2109" s="209" t="s">
        <v>142</v>
      </c>
      <c r="D2109" s="202">
        <v>239510</v>
      </c>
      <c r="F2109" s="202">
        <v>682002</v>
      </c>
      <c r="G2109" s="202">
        <f t="shared" si="117"/>
        <v>2847.4886226044841</v>
      </c>
      <c r="H2109" s="210" t="str">
        <f t="shared" si="118"/>
        <v>11/12SOJA (1ª SAFRA)IVAIPORÃ (c)</v>
      </c>
      <c r="I2109" s="210" t="str">
        <f t="shared" si="119"/>
        <v>11/12SOJA (1ª SAFRA)</v>
      </c>
      <c r="J2109" s="211" t="b">
        <f t="shared" si="125"/>
        <v>0</v>
      </c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</row>
    <row r="2110" spans="1:64" ht="14.65" hidden="1" customHeight="1">
      <c r="A2110" s="215" t="s">
        <v>187</v>
      </c>
      <c r="B2110" s="213" t="s">
        <v>106</v>
      </c>
      <c r="C2110" s="209" t="s">
        <v>144</v>
      </c>
      <c r="D2110" s="202">
        <v>93400</v>
      </c>
      <c r="F2110" s="202">
        <v>260994</v>
      </c>
      <c r="G2110" s="202">
        <f t="shared" si="117"/>
        <v>2794.3683083511778</v>
      </c>
      <c r="H2110" s="210" t="str">
        <f t="shared" si="118"/>
        <v>11/12SOJA (1ª SAFRA)JACAREZINHO (c)</v>
      </c>
      <c r="I2110" s="210" t="str">
        <f t="shared" si="119"/>
        <v>11/12SOJA (1ª SAFRA)</v>
      </c>
      <c r="J2110" s="211" t="b">
        <f t="shared" si="125"/>
        <v>0</v>
      </c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</row>
    <row r="2111" spans="1:64" ht="14.65" hidden="1" customHeight="1">
      <c r="A2111" s="215" t="s">
        <v>187</v>
      </c>
      <c r="B2111" s="213" t="s">
        <v>106</v>
      </c>
      <c r="C2111" s="209" t="s">
        <v>146</v>
      </c>
      <c r="D2111" s="202">
        <v>82990</v>
      </c>
      <c r="F2111" s="202">
        <v>170168</v>
      </c>
      <c r="G2111" s="202">
        <f t="shared" si="117"/>
        <v>2050.4639113146163</v>
      </c>
      <c r="H2111" s="210" t="str">
        <f t="shared" si="118"/>
        <v>11/12SOJA (1ª SAFRA)LARANJEIRAS DO SUL (f)</v>
      </c>
      <c r="I2111" s="210" t="str">
        <f t="shared" si="119"/>
        <v>11/12SOJA (1ª SAFRA)</v>
      </c>
      <c r="J2111" s="211" t="b">
        <f t="shared" si="125"/>
        <v>0</v>
      </c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</row>
    <row r="2112" spans="1:64" ht="14.65" hidden="1" customHeight="1">
      <c r="A2112" s="215" t="s">
        <v>187</v>
      </c>
      <c r="B2112" s="213" t="s">
        <v>106</v>
      </c>
      <c r="C2112" s="209" t="s">
        <v>148</v>
      </c>
      <c r="D2112" s="202">
        <v>252576</v>
      </c>
      <c r="F2112" s="202">
        <v>678473</v>
      </c>
      <c r="G2112" s="202">
        <f t="shared" si="117"/>
        <v>2686.2132585835548</v>
      </c>
      <c r="H2112" s="210" t="str">
        <f t="shared" si="118"/>
        <v>11/12SOJA (1ª SAFRA)LONDRINA (c)</v>
      </c>
      <c r="I2112" s="210" t="str">
        <f t="shared" si="119"/>
        <v>11/12SOJA (1ª SAFRA)</v>
      </c>
      <c r="J2112" s="211" t="b">
        <f t="shared" si="125"/>
        <v>0</v>
      </c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</row>
    <row r="2113" spans="1:64" ht="14.65" hidden="1" customHeight="1">
      <c r="A2113" s="215" t="s">
        <v>187</v>
      </c>
      <c r="B2113" s="213" t="s">
        <v>106</v>
      </c>
      <c r="C2113" s="209" t="s">
        <v>150</v>
      </c>
      <c r="D2113" s="202">
        <v>228608</v>
      </c>
      <c r="F2113" s="202">
        <v>553231</v>
      </c>
      <c r="G2113" s="202">
        <f t="shared" si="117"/>
        <v>2419.9984252519594</v>
      </c>
      <c r="H2113" s="210" t="str">
        <f t="shared" si="118"/>
        <v>11/12SOJA (1ª SAFRA)MARINGÁ (c)</v>
      </c>
      <c r="I2113" s="210" t="str">
        <f t="shared" si="119"/>
        <v>11/12SOJA (1ª SAFRA)</v>
      </c>
      <c r="J2113" s="211" t="b">
        <f t="shared" si="125"/>
        <v>0</v>
      </c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</row>
    <row r="2114" spans="1:64" ht="14.65" hidden="1" customHeight="1">
      <c r="A2114" s="215" t="s">
        <v>187</v>
      </c>
      <c r="B2114" s="213" t="s">
        <v>106</v>
      </c>
      <c r="C2114" s="209" t="s">
        <v>154</v>
      </c>
      <c r="D2114" s="202">
        <v>24208</v>
      </c>
      <c r="F2114" s="202">
        <v>43427</v>
      </c>
      <c r="G2114" s="202">
        <f t="shared" ref="G2114:G2177" si="126">F2114/(D2114-E2114)*1000</f>
        <v>1793.9111037673497</v>
      </c>
      <c r="H2114" s="210" t="str">
        <f t="shared" ref="H2114:H2177" si="127">A2114&amp;B2114&amp;C2114</f>
        <v>11/12SOJA (1ª SAFRA)PARANAVAÍ (b)</v>
      </c>
      <c r="I2114" s="210" t="str">
        <f t="shared" ref="I2114:I2177" si="128">A2114&amp;B2114</f>
        <v>11/12SOJA (1ª SAFRA)</v>
      </c>
      <c r="J2114" s="211" t="b">
        <f t="shared" si="125"/>
        <v>0</v>
      </c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</row>
    <row r="2115" spans="1:64" ht="14.65" hidden="1" customHeight="1">
      <c r="A2115" s="215" t="s">
        <v>187</v>
      </c>
      <c r="B2115" s="213" t="s">
        <v>106</v>
      </c>
      <c r="C2115" s="209" t="s">
        <v>155</v>
      </c>
      <c r="D2115" s="202">
        <v>258580</v>
      </c>
      <c r="F2115" s="202">
        <v>546957</v>
      </c>
      <c r="G2115" s="202">
        <f t="shared" si="126"/>
        <v>2115.2331966896127</v>
      </c>
      <c r="H2115" s="210" t="str">
        <f t="shared" si="127"/>
        <v>11/12SOJA (1ª SAFRA)PATO BRANCO (e)</v>
      </c>
      <c r="I2115" s="210" t="str">
        <f t="shared" si="128"/>
        <v>11/12SOJA (1ª SAFRA)</v>
      </c>
      <c r="J2115" s="211" t="b">
        <f t="shared" si="125"/>
        <v>0</v>
      </c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</row>
    <row r="2116" spans="1:64" ht="14.65" hidden="1" customHeight="1">
      <c r="A2116" s="215" t="s">
        <v>187</v>
      </c>
      <c r="B2116" s="213" t="s">
        <v>106</v>
      </c>
      <c r="C2116" s="209" t="s">
        <v>157</v>
      </c>
      <c r="D2116" s="202">
        <v>489520</v>
      </c>
      <c r="F2116" s="202">
        <v>1645750</v>
      </c>
      <c r="G2116" s="202">
        <f t="shared" si="126"/>
        <v>3361.9668246445499</v>
      </c>
      <c r="H2116" s="210" t="str">
        <f t="shared" si="127"/>
        <v>11/12SOJA (1ª SAFRA)PONTA GROSSA (f)</v>
      </c>
      <c r="I2116" s="210" t="str">
        <f t="shared" si="128"/>
        <v>11/12SOJA (1ª SAFRA)</v>
      </c>
      <c r="J2116" s="211" t="b">
        <f t="shared" si="125"/>
        <v>0</v>
      </c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</row>
    <row r="2117" spans="1:64" ht="14.65" hidden="1" customHeight="1">
      <c r="A2117" s="215" t="s">
        <v>187</v>
      </c>
      <c r="B2117" s="213" t="s">
        <v>106</v>
      </c>
      <c r="C2117" s="209" t="s">
        <v>158</v>
      </c>
      <c r="D2117" s="202">
        <v>444691</v>
      </c>
      <c r="F2117" s="202">
        <v>657943</v>
      </c>
      <c r="G2117" s="202">
        <f t="shared" si="126"/>
        <v>1479.5509690998917</v>
      </c>
      <c r="H2117" s="210" t="str">
        <f t="shared" si="127"/>
        <v>11/12SOJA (1ª SAFRA)TOLEDO (d)</v>
      </c>
      <c r="I2117" s="210" t="str">
        <f t="shared" si="128"/>
        <v>11/12SOJA (1ª SAFRA)</v>
      </c>
      <c r="J2117" s="211" t="b">
        <f t="shared" si="125"/>
        <v>0</v>
      </c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</row>
    <row r="2118" spans="1:64" ht="14.65" hidden="1" customHeight="1">
      <c r="A2118" s="215" t="s">
        <v>187</v>
      </c>
      <c r="B2118" s="213" t="s">
        <v>106</v>
      </c>
      <c r="C2118" s="209" t="s">
        <v>159</v>
      </c>
      <c r="D2118" s="202">
        <v>60827</v>
      </c>
      <c r="F2118" s="202">
        <v>138273</v>
      </c>
      <c r="G2118" s="202">
        <f t="shared" si="126"/>
        <v>2273.2174856560409</v>
      </c>
      <c r="H2118" s="210" t="str">
        <f t="shared" si="127"/>
        <v>11/12SOJA (1ª SAFRA)UMUARAMA (b)</v>
      </c>
      <c r="I2118" s="210" t="str">
        <f t="shared" si="128"/>
        <v>11/12SOJA (1ª SAFRA)</v>
      </c>
      <c r="J2118" s="211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</row>
    <row r="2119" spans="1:64" ht="14.65" hidden="1" customHeight="1">
      <c r="A2119" s="215" t="s">
        <v>187</v>
      </c>
      <c r="B2119" s="213" t="s">
        <v>106</v>
      </c>
      <c r="C2119" s="209" t="s">
        <v>159</v>
      </c>
      <c r="D2119" s="202">
        <v>98985</v>
      </c>
      <c r="E2119" s="202">
        <v>48</v>
      </c>
      <c r="F2119" s="202">
        <v>164093</v>
      </c>
      <c r="G2119" s="202">
        <f t="shared" si="126"/>
        <v>1658.5604980947473</v>
      </c>
      <c r="H2119" s="210" t="str">
        <f t="shared" si="127"/>
        <v>11/12SOJA (1ª SAFRA)UMUARAMA (b)</v>
      </c>
      <c r="I2119" s="210" t="str">
        <f t="shared" si="128"/>
        <v>11/12SOJA (1ª SAFRA)</v>
      </c>
      <c r="J2119" s="211" t="b">
        <f>FALSE</f>
        <v>0</v>
      </c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</row>
    <row r="2120" spans="1:64" ht="14.65" hidden="1" customHeight="1">
      <c r="A2120" s="215" t="s">
        <v>187</v>
      </c>
      <c r="B2120" s="213" t="s">
        <v>106</v>
      </c>
      <c r="C2120" s="209" t="s">
        <v>160</v>
      </c>
      <c r="D2120" s="202">
        <v>54600</v>
      </c>
      <c r="E2120" s="202">
        <v>600</v>
      </c>
      <c r="F2120" s="202">
        <v>172970</v>
      </c>
      <c r="G2120" s="202">
        <f t="shared" si="126"/>
        <v>3203.1481481481483</v>
      </c>
      <c r="H2120" s="210" t="str">
        <f t="shared" si="127"/>
        <v>11/12SOJA (1ª SAFRA)UNIÃO DA VITÓRIA (f)</v>
      </c>
      <c r="I2120" s="210" t="str">
        <f t="shared" si="128"/>
        <v>11/12SOJA (1ª SAFRA)</v>
      </c>
      <c r="J2120" s="211" t="b">
        <f>FALSE</f>
        <v>0</v>
      </c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</row>
    <row r="2121" spans="1:64" ht="14.65" hidden="1" customHeight="1">
      <c r="A2121" s="215" t="s">
        <v>187</v>
      </c>
      <c r="B2121" s="213" t="s">
        <v>107</v>
      </c>
      <c r="C2121" s="209" t="s">
        <v>128</v>
      </c>
      <c r="D2121" s="202">
        <v>13345</v>
      </c>
      <c r="F2121" s="202">
        <v>18839</v>
      </c>
      <c r="G2121" s="202">
        <f t="shared" si="126"/>
        <v>1411.6897714499812</v>
      </c>
      <c r="H2121" s="210" t="str">
        <f t="shared" si="127"/>
        <v>11/12SOJA (2ª SAFRA)CAMPO MOURÃO (a)</v>
      </c>
      <c r="I2121" s="210" t="str">
        <f t="shared" si="128"/>
        <v>11/12SOJA (2ª SAFRA)</v>
      </c>
      <c r="J2121" s="211" t="b">
        <f>FALSE</f>
        <v>0</v>
      </c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</row>
    <row r="2122" spans="1:64" ht="14.65" hidden="1" customHeight="1">
      <c r="A2122" s="215" t="s">
        <v>187</v>
      </c>
      <c r="B2122" s="213" t="s">
        <v>107</v>
      </c>
      <c r="C2122" s="209" t="s">
        <v>130</v>
      </c>
      <c r="D2122" s="202">
        <v>3868</v>
      </c>
      <c r="F2122" s="202">
        <v>6384</v>
      </c>
      <c r="G2122" s="202">
        <f t="shared" si="126"/>
        <v>1650.4653567735263</v>
      </c>
      <c r="H2122" s="210" t="str">
        <f t="shared" si="127"/>
        <v>11/12SOJA (2ª SAFRA)CASCAVEL (d)</v>
      </c>
      <c r="I2122" s="210" t="str">
        <f t="shared" si="128"/>
        <v>11/12SOJA (2ª SAFRA)</v>
      </c>
      <c r="J2122" s="211" t="b">
        <f>FALSE</f>
        <v>0</v>
      </c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</row>
    <row r="2123" spans="1:64" ht="14.65" hidden="1" customHeight="1">
      <c r="A2123" s="215" t="s">
        <v>187</v>
      </c>
      <c r="B2123" s="213" t="s">
        <v>107</v>
      </c>
      <c r="C2123" s="209" t="s">
        <v>134</v>
      </c>
      <c r="D2123" s="202"/>
      <c r="G2123" s="202" t="e">
        <f t="shared" si="126"/>
        <v>#DIV/0!</v>
      </c>
      <c r="H2123" s="210" t="str">
        <f t="shared" si="127"/>
        <v>11/12SOJA (2ª SAFRA)CURITIBA (f)</v>
      </c>
      <c r="I2123" s="210" t="str">
        <f t="shared" si="128"/>
        <v>11/12SOJA (2ª SAFRA)</v>
      </c>
      <c r="J2123" s="211" t="b">
        <f>FALSE</f>
        <v>0</v>
      </c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</row>
    <row r="2124" spans="1:64" ht="14.65" hidden="1" customHeight="1">
      <c r="A2124" s="215" t="s">
        <v>187</v>
      </c>
      <c r="B2124" s="213" t="s">
        <v>107</v>
      </c>
      <c r="C2124" s="209" t="s">
        <v>136</v>
      </c>
      <c r="D2124" s="202">
        <v>3830</v>
      </c>
      <c r="F2124" s="202">
        <v>7435</v>
      </c>
      <c r="G2124" s="202">
        <f t="shared" si="126"/>
        <v>1941.2532637075719</v>
      </c>
      <c r="H2124" s="210" t="str">
        <f t="shared" si="127"/>
        <v>11/12SOJA (2ª SAFRA)FRANCISCO BELTRÃO (e)</v>
      </c>
      <c r="I2124" s="210" t="str">
        <f t="shared" si="128"/>
        <v>11/12SOJA (2ª SAFRA)</v>
      </c>
      <c r="J2124" s="211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</row>
    <row r="2125" spans="1:64" ht="14.65" hidden="1" customHeight="1">
      <c r="A2125" s="215" t="s">
        <v>187</v>
      </c>
      <c r="B2125" s="213" t="s">
        <v>107</v>
      </c>
      <c r="C2125" s="209" t="s">
        <v>136</v>
      </c>
      <c r="D2125" s="202">
        <v>5730</v>
      </c>
      <c r="F2125" s="202">
        <v>9890</v>
      </c>
      <c r="G2125" s="202">
        <f t="shared" si="126"/>
        <v>1726.0034904013962</v>
      </c>
      <c r="H2125" s="210" t="str">
        <f t="shared" si="127"/>
        <v>11/12SOJA (2ª SAFRA)FRANCISCO BELTRÃO (e)</v>
      </c>
      <c r="I2125" s="210" t="str">
        <f t="shared" si="128"/>
        <v>11/12SOJA (2ª SAFRA)</v>
      </c>
      <c r="J2125" s="211" t="b">
        <f t="shared" ref="J2125:J2140" si="129">FALSE</f>
        <v>0</v>
      </c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</row>
    <row r="2126" spans="1:64" ht="14.65" hidden="1" customHeight="1">
      <c r="A2126" s="215" t="s">
        <v>187</v>
      </c>
      <c r="B2126" s="213" t="s">
        <v>107</v>
      </c>
      <c r="C2126" s="209" t="s">
        <v>138</v>
      </c>
      <c r="D2126" s="202">
        <v>2345</v>
      </c>
      <c r="F2126" s="202">
        <v>4805</v>
      </c>
      <c r="G2126" s="202">
        <f t="shared" si="126"/>
        <v>2049.0405117270789</v>
      </c>
      <c r="H2126" s="210" t="str">
        <f t="shared" si="127"/>
        <v>11/12SOJA (2ª SAFRA)GUARAPUAVA (f)</v>
      </c>
      <c r="I2126" s="210" t="str">
        <f t="shared" si="128"/>
        <v>11/12SOJA (2ª SAFRA)</v>
      </c>
      <c r="J2126" s="211" t="b">
        <f t="shared" si="129"/>
        <v>0</v>
      </c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</row>
    <row r="2127" spans="1:64" ht="14.65" hidden="1" customHeight="1">
      <c r="A2127" s="215" t="s">
        <v>187</v>
      </c>
      <c r="B2127" s="213" t="s">
        <v>107</v>
      </c>
      <c r="C2127" s="209" t="s">
        <v>140</v>
      </c>
      <c r="D2127" s="202">
        <v>2000</v>
      </c>
      <c r="F2127" s="202">
        <v>4500</v>
      </c>
      <c r="G2127" s="202">
        <f t="shared" si="126"/>
        <v>2250</v>
      </c>
      <c r="H2127" s="210" t="str">
        <f t="shared" si="127"/>
        <v>11/12SOJA (2ª SAFRA)IRATI (f)</v>
      </c>
      <c r="I2127" s="210" t="str">
        <f t="shared" si="128"/>
        <v>11/12SOJA (2ª SAFRA)</v>
      </c>
      <c r="J2127" s="211" t="b">
        <f t="shared" si="129"/>
        <v>0</v>
      </c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</row>
    <row r="2128" spans="1:64" ht="14.65" hidden="1" customHeight="1">
      <c r="A2128" s="215" t="s">
        <v>187</v>
      </c>
      <c r="B2128" s="213" t="s">
        <v>107</v>
      </c>
      <c r="C2128" s="209" t="s">
        <v>146</v>
      </c>
      <c r="D2128" s="202">
        <v>1660</v>
      </c>
      <c r="F2128" s="202">
        <v>2125</v>
      </c>
      <c r="G2128" s="202">
        <f t="shared" si="126"/>
        <v>1280.1204819277107</v>
      </c>
      <c r="H2128" s="210" t="str">
        <f t="shared" si="127"/>
        <v>11/12SOJA (2ª SAFRA)LARANJEIRAS DO SUL (f)</v>
      </c>
      <c r="I2128" s="210" t="str">
        <f t="shared" si="128"/>
        <v>11/12SOJA (2ª SAFRA)</v>
      </c>
      <c r="J2128" s="211" t="b">
        <f t="shared" si="129"/>
        <v>0</v>
      </c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</row>
    <row r="2129" spans="1:64" ht="14.65" hidden="1" customHeight="1">
      <c r="A2129" s="215" t="s">
        <v>187</v>
      </c>
      <c r="B2129" s="213" t="s">
        <v>107</v>
      </c>
      <c r="C2129" s="209" t="s">
        <v>150</v>
      </c>
      <c r="D2129" s="202">
        <v>143</v>
      </c>
      <c r="F2129" s="202">
        <v>101</v>
      </c>
      <c r="G2129" s="202">
        <f t="shared" si="126"/>
        <v>706.29370629370624</v>
      </c>
      <c r="H2129" s="210" t="str">
        <f t="shared" si="127"/>
        <v>11/12SOJA (2ª SAFRA)MARINGÁ (c)</v>
      </c>
      <c r="I2129" s="210" t="str">
        <f t="shared" si="128"/>
        <v>11/12SOJA (2ª SAFRA)</v>
      </c>
      <c r="J2129" s="211" t="b">
        <f t="shared" si="129"/>
        <v>0</v>
      </c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</row>
    <row r="2130" spans="1:64" ht="14.65" hidden="1" customHeight="1">
      <c r="A2130" s="215" t="s">
        <v>187</v>
      </c>
      <c r="B2130" s="213" t="s">
        <v>107</v>
      </c>
      <c r="C2130" s="209" t="s">
        <v>154</v>
      </c>
      <c r="D2130" s="202"/>
      <c r="G2130" s="202" t="e">
        <f t="shared" si="126"/>
        <v>#DIV/0!</v>
      </c>
      <c r="H2130" s="210" t="str">
        <f t="shared" si="127"/>
        <v>11/12SOJA (2ª SAFRA)PARANAVAÍ (b)</v>
      </c>
      <c r="I2130" s="210" t="str">
        <f t="shared" si="128"/>
        <v>11/12SOJA (2ª SAFRA)</v>
      </c>
      <c r="J2130" s="211" t="b">
        <f t="shared" si="129"/>
        <v>0</v>
      </c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</row>
    <row r="2131" spans="1:64" ht="14.65" hidden="1" customHeight="1">
      <c r="A2131" s="215" t="s">
        <v>187</v>
      </c>
      <c r="B2131" s="213" t="s">
        <v>107</v>
      </c>
      <c r="C2131" s="209" t="s">
        <v>155</v>
      </c>
      <c r="D2131" s="202">
        <v>16500</v>
      </c>
      <c r="F2131" s="202">
        <v>24097</v>
      </c>
      <c r="G2131" s="202">
        <f t="shared" si="126"/>
        <v>1460.4242424242425</v>
      </c>
      <c r="H2131" s="210" t="str">
        <f t="shared" si="127"/>
        <v>11/12SOJA (2ª SAFRA)PATO BRANCO (e)</v>
      </c>
      <c r="I2131" s="210" t="str">
        <f t="shared" si="128"/>
        <v>11/12SOJA (2ª SAFRA)</v>
      </c>
      <c r="J2131" s="211" t="b">
        <f t="shared" si="129"/>
        <v>0</v>
      </c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</row>
    <row r="2132" spans="1:64" ht="14.65" hidden="1" customHeight="1">
      <c r="A2132" s="215" t="s">
        <v>187</v>
      </c>
      <c r="B2132" s="213" t="s">
        <v>107</v>
      </c>
      <c r="C2132" s="209" t="s">
        <v>157</v>
      </c>
      <c r="D2132" s="202">
        <v>2820</v>
      </c>
      <c r="F2132" s="202">
        <v>8109</v>
      </c>
      <c r="G2132" s="202">
        <f t="shared" si="126"/>
        <v>2875.5319148936169</v>
      </c>
      <c r="H2132" s="210" t="str">
        <f t="shared" si="127"/>
        <v>11/12SOJA (2ª SAFRA)PONTA GROSSA (f)</v>
      </c>
      <c r="I2132" s="210" t="str">
        <f t="shared" si="128"/>
        <v>11/12SOJA (2ª SAFRA)</v>
      </c>
      <c r="J2132" s="211" t="b">
        <f t="shared" si="129"/>
        <v>0</v>
      </c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</row>
    <row r="2133" spans="1:64" ht="14.65" hidden="1" customHeight="1">
      <c r="A2133" s="215" t="s">
        <v>187</v>
      </c>
      <c r="B2133" s="213" t="s">
        <v>107</v>
      </c>
      <c r="C2133" s="209" t="s">
        <v>158</v>
      </c>
      <c r="D2133" s="202">
        <v>6255</v>
      </c>
      <c r="F2133" s="202">
        <v>10553</v>
      </c>
      <c r="G2133" s="202">
        <f t="shared" si="126"/>
        <v>1687.1302957633893</v>
      </c>
      <c r="H2133" s="210" t="str">
        <f t="shared" si="127"/>
        <v>11/12SOJA (2ª SAFRA)TOLEDO (d)</v>
      </c>
      <c r="I2133" s="210" t="str">
        <f t="shared" si="128"/>
        <v>11/12SOJA (2ª SAFRA)</v>
      </c>
      <c r="J2133" s="211" t="b">
        <f t="shared" si="129"/>
        <v>0</v>
      </c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</row>
    <row r="2134" spans="1:64" ht="14.65" hidden="1" customHeight="1">
      <c r="A2134" s="215" t="s">
        <v>187</v>
      </c>
      <c r="B2134" s="213" t="s">
        <v>107</v>
      </c>
      <c r="C2134" s="209" t="s">
        <v>159</v>
      </c>
      <c r="D2134" s="202">
        <v>749</v>
      </c>
      <c r="E2134" s="202">
        <v>24</v>
      </c>
      <c r="F2134" s="202">
        <v>646</v>
      </c>
      <c r="G2134" s="202">
        <f t="shared" si="126"/>
        <v>891.0344827586207</v>
      </c>
      <c r="H2134" s="210" t="str">
        <f t="shared" si="127"/>
        <v>11/12SOJA (2ª SAFRA)UMUARAMA (b)</v>
      </c>
      <c r="I2134" s="210" t="str">
        <f t="shared" si="128"/>
        <v>11/12SOJA (2ª SAFRA)</v>
      </c>
      <c r="J2134" s="211" t="b">
        <f t="shared" si="129"/>
        <v>0</v>
      </c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</row>
    <row r="2135" spans="1:64" ht="14.65" hidden="1" customHeight="1">
      <c r="A2135" s="215" t="s">
        <v>187</v>
      </c>
      <c r="B2135" s="213" t="s">
        <v>107</v>
      </c>
      <c r="C2135" s="209" t="s">
        <v>160</v>
      </c>
      <c r="D2135" s="202">
        <v>4000</v>
      </c>
      <c r="F2135" s="202">
        <v>7235</v>
      </c>
      <c r="G2135" s="202">
        <f t="shared" si="126"/>
        <v>1808.75</v>
      </c>
      <c r="H2135" s="210" t="str">
        <f t="shared" si="127"/>
        <v>11/12SOJA (2ª SAFRA)UNIÃO DA VITÓRIA (f)</v>
      </c>
      <c r="I2135" s="210" t="str">
        <f t="shared" si="128"/>
        <v>11/12SOJA (2ª SAFRA)</v>
      </c>
      <c r="J2135" s="211" t="b">
        <f t="shared" si="129"/>
        <v>0</v>
      </c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</row>
    <row r="2136" spans="1:64" ht="14.65" hidden="1" customHeight="1">
      <c r="A2136" s="215" t="s">
        <v>187</v>
      </c>
      <c r="B2136" s="213" t="s">
        <v>108</v>
      </c>
      <c r="C2136" s="209" t="s">
        <v>126</v>
      </c>
      <c r="D2136" s="202">
        <v>773</v>
      </c>
      <c r="F2136" s="202">
        <v>59275</v>
      </c>
      <c r="G2136" s="202">
        <f t="shared" si="126"/>
        <v>76681.759379042691</v>
      </c>
      <c r="H2136" s="210" t="str">
        <f t="shared" si="127"/>
        <v>11/12TOMATE (1ª SAFRA)APUCARANA (c)</v>
      </c>
      <c r="I2136" s="210" t="str">
        <f t="shared" si="128"/>
        <v>11/12TOMATE (1ª SAFRA)</v>
      </c>
      <c r="J2136" s="211" t="b">
        <f t="shared" si="129"/>
        <v>0</v>
      </c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</row>
    <row r="2137" spans="1:64" ht="14.65" hidden="1" customHeight="1">
      <c r="A2137" s="215" t="s">
        <v>187</v>
      </c>
      <c r="B2137" s="213" t="s">
        <v>108</v>
      </c>
      <c r="C2137" s="209" t="s">
        <v>128</v>
      </c>
      <c r="D2137" s="202">
        <v>37</v>
      </c>
      <c r="F2137" s="202">
        <v>992</v>
      </c>
      <c r="G2137" s="202">
        <f t="shared" si="126"/>
        <v>26810.81081081081</v>
      </c>
      <c r="H2137" s="210" t="str">
        <f t="shared" si="127"/>
        <v>11/12TOMATE (1ª SAFRA)CAMPO MOURÃO (a)</v>
      </c>
      <c r="I2137" s="210" t="str">
        <f t="shared" si="128"/>
        <v>11/12TOMATE (1ª SAFRA)</v>
      </c>
      <c r="J2137" s="211" t="b">
        <f t="shared" si="129"/>
        <v>0</v>
      </c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</row>
    <row r="2138" spans="1:64" ht="14.65" hidden="1" customHeight="1">
      <c r="A2138" s="215" t="s">
        <v>187</v>
      </c>
      <c r="B2138" s="213" t="s">
        <v>108</v>
      </c>
      <c r="C2138" s="209" t="s">
        <v>130</v>
      </c>
      <c r="D2138" s="202">
        <v>101</v>
      </c>
      <c r="E2138" s="202">
        <v>5</v>
      </c>
      <c r="F2138" s="202">
        <v>5459</v>
      </c>
      <c r="G2138" s="202">
        <f t="shared" si="126"/>
        <v>56864.583333333336</v>
      </c>
      <c r="H2138" s="210" t="str">
        <f t="shared" si="127"/>
        <v>11/12TOMATE (1ª SAFRA)CASCAVEL (d)</v>
      </c>
      <c r="I2138" s="210" t="str">
        <f t="shared" si="128"/>
        <v>11/12TOMATE (1ª SAFRA)</v>
      </c>
      <c r="J2138" s="211" t="b">
        <f t="shared" si="129"/>
        <v>0</v>
      </c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</row>
    <row r="2139" spans="1:64" ht="14.65" hidden="1" customHeight="1">
      <c r="A2139" s="215" t="s">
        <v>187</v>
      </c>
      <c r="B2139" s="213" t="s">
        <v>108</v>
      </c>
      <c r="C2139" s="209" t="s">
        <v>132</v>
      </c>
      <c r="D2139" s="202">
        <v>240</v>
      </c>
      <c r="F2139" s="202">
        <v>8400</v>
      </c>
      <c r="G2139" s="202">
        <f t="shared" si="126"/>
        <v>35000</v>
      </c>
      <c r="H2139" s="210" t="str">
        <f t="shared" si="127"/>
        <v>11/12TOMATE (1ª SAFRA)CORNÉLIO PROCÓPIO (c)</v>
      </c>
      <c r="I2139" s="210" t="str">
        <f t="shared" si="128"/>
        <v>11/12TOMATE (1ª SAFRA)</v>
      </c>
      <c r="J2139" s="211" t="b">
        <f t="shared" si="129"/>
        <v>0</v>
      </c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</row>
    <row r="2140" spans="1:64" ht="14.65" hidden="1" customHeight="1">
      <c r="A2140" s="215" t="s">
        <v>187</v>
      </c>
      <c r="B2140" s="213" t="s">
        <v>108</v>
      </c>
      <c r="C2140" s="209" t="s">
        <v>134</v>
      </c>
      <c r="D2140" s="202">
        <v>340</v>
      </c>
      <c r="F2140" s="202">
        <v>16561</v>
      </c>
      <c r="G2140" s="202">
        <f t="shared" si="126"/>
        <v>48708.823529411769</v>
      </c>
      <c r="H2140" s="210" t="str">
        <f t="shared" si="127"/>
        <v>11/12TOMATE (1ª SAFRA)CURITIBA (f)</v>
      </c>
      <c r="I2140" s="210" t="str">
        <f t="shared" si="128"/>
        <v>11/12TOMATE (1ª SAFRA)</v>
      </c>
      <c r="J2140" s="211" t="b">
        <f t="shared" si="129"/>
        <v>0</v>
      </c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</row>
    <row r="2141" spans="1:64" ht="14.65" hidden="1" customHeight="1">
      <c r="A2141" s="215" t="s">
        <v>187</v>
      </c>
      <c r="B2141" s="213" t="s">
        <v>108</v>
      </c>
      <c r="C2141" s="209" t="s">
        <v>136</v>
      </c>
      <c r="D2141" s="202">
        <v>24</v>
      </c>
      <c r="F2141" s="202">
        <v>840</v>
      </c>
      <c r="G2141" s="202">
        <f t="shared" si="126"/>
        <v>35000</v>
      </c>
      <c r="H2141" s="210" t="str">
        <f t="shared" si="127"/>
        <v>11/12TOMATE (1ª SAFRA)FRANCISCO BELTRÃO (e)</v>
      </c>
      <c r="I2141" s="210" t="str">
        <f t="shared" si="128"/>
        <v>11/12TOMATE (1ª SAFRA)</v>
      </c>
      <c r="J2141" s="21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</row>
    <row r="2142" spans="1:64" ht="14.65" hidden="1" customHeight="1">
      <c r="A2142" s="215" t="s">
        <v>187</v>
      </c>
      <c r="B2142" s="213" t="s">
        <v>108</v>
      </c>
      <c r="C2142" s="209" t="s">
        <v>136</v>
      </c>
      <c r="D2142" s="202">
        <v>73</v>
      </c>
      <c r="F2142" s="202">
        <v>2585</v>
      </c>
      <c r="G2142" s="202">
        <f t="shared" si="126"/>
        <v>35410.95890410959</v>
      </c>
      <c r="H2142" s="210" t="str">
        <f t="shared" si="127"/>
        <v>11/12TOMATE (1ª SAFRA)FRANCISCO BELTRÃO (e)</v>
      </c>
      <c r="I2142" s="210" t="str">
        <f t="shared" si="128"/>
        <v>11/12TOMATE (1ª SAFRA)</v>
      </c>
      <c r="J2142" s="211" t="b">
        <f t="shared" ref="J2142:J2154" si="130">FALSE</f>
        <v>0</v>
      </c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</row>
    <row r="2143" spans="1:64" ht="14.65" hidden="1" customHeight="1">
      <c r="A2143" s="215" t="s">
        <v>187</v>
      </c>
      <c r="B2143" s="213" t="s">
        <v>108</v>
      </c>
      <c r="C2143" s="209" t="s">
        <v>138</v>
      </c>
      <c r="D2143" s="202">
        <v>240</v>
      </c>
      <c r="E2143" s="202">
        <v>10</v>
      </c>
      <c r="F2143" s="202">
        <v>7240</v>
      </c>
      <c r="G2143" s="202">
        <f t="shared" si="126"/>
        <v>31478.26086956522</v>
      </c>
      <c r="H2143" s="210" t="str">
        <f t="shared" si="127"/>
        <v>11/12TOMATE (1ª SAFRA)GUARAPUAVA (f)</v>
      </c>
      <c r="I2143" s="210" t="str">
        <f t="shared" si="128"/>
        <v>11/12TOMATE (1ª SAFRA)</v>
      </c>
      <c r="J2143" s="211" t="b">
        <f t="shared" si="130"/>
        <v>0</v>
      </c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</row>
    <row r="2144" spans="1:64" ht="14.65" hidden="1" customHeight="1">
      <c r="A2144" s="215" t="s">
        <v>187</v>
      </c>
      <c r="B2144" s="213" t="s">
        <v>108</v>
      </c>
      <c r="C2144" s="209" t="s">
        <v>140</v>
      </c>
      <c r="D2144" s="202">
        <v>28</v>
      </c>
      <c r="F2144" s="202">
        <v>757</v>
      </c>
      <c r="G2144" s="202">
        <f t="shared" si="126"/>
        <v>27035.714285714286</v>
      </c>
      <c r="H2144" s="210" t="str">
        <f t="shared" si="127"/>
        <v>11/12TOMATE (1ª SAFRA)IRATI (f)</v>
      </c>
      <c r="I2144" s="210" t="str">
        <f t="shared" si="128"/>
        <v>11/12TOMATE (1ª SAFRA)</v>
      </c>
      <c r="J2144" s="211" t="b">
        <f t="shared" si="130"/>
        <v>0</v>
      </c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</row>
    <row r="2145" spans="1:64" ht="14.65" hidden="1" customHeight="1">
      <c r="A2145" s="215" t="s">
        <v>187</v>
      </c>
      <c r="B2145" s="213" t="s">
        <v>108</v>
      </c>
      <c r="C2145" s="209" t="s">
        <v>142</v>
      </c>
      <c r="D2145" s="202">
        <v>403</v>
      </c>
      <c r="F2145" s="202">
        <v>31050</v>
      </c>
      <c r="G2145" s="202">
        <f t="shared" si="126"/>
        <v>77047.146401985112</v>
      </c>
      <c r="H2145" s="210" t="str">
        <f t="shared" si="127"/>
        <v>11/12TOMATE (1ª SAFRA)IVAIPORÃ (c)</v>
      </c>
      <c r="I2145" s="210" t="str">
        <f t="shared" si="128"/>
        <v>11/12TOMATE (1ª SAFRA)</v>
      </c>
      <c r="J2145" s="211" t="b">
        <f t="shared" si="130"/>
        <v>0</v>
      </c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</row>
    <row r="2146" spans="1:64" ht="14.65" hidden="1" customHeight="1">
      <c r="A2146" s="215" t="s">
        <v>187</v>
      </c>
      <c r="B2146" s="213" t="s">
        <v>108</v>
      </c>
      <c r="C2146" s="209" t="s">
        <v>144</v>
      </c>
      <c r="D2146" s="202">
        <v>358</v>
      </c>
      <c r="F2146" s="202">
        <v>22310</v>
      </c>
      <c r="G2146" s="202">
        <f t="shared" si="126"/>
        <v>62318.435754189944</v>
      </c>
      <c r="H2146" s="210" t="str">
        <f t="shared" si="127"/>
        <v>11/12TOMATE (1ª SAFRA)JACAREZINHO (c)</v>
      </c>
      <c r="I2146" s="210" t="str">
        <f t="shared" si="128"/>
        <v>11/12TOMATE (1ª SAFRA)</v>
      </c>
      <c r="J2146" s="211" t="b">
        <f t="shared" si="130"/>
        <v>0</v>
      </c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</row>
    <row r="2147" spans="1:64" ht="14.65" hidden="1" customHeight="1">
      <c r="A2147" s="215" t="s">
        <v>187</v>
      </c>
      <c r="B2147" s="213" t="s">
        <v>108</v>
      </c>
      <c r="C2147" s="209" t="s">
        <v>146</v>
      </c>
      <c r="D2147" s="202">
        <v>40</v>
      </c>
      <c r="F2147" s="202">
        <v>1436</v>
      </c>
      <c r="G2147" s="202">
        <f t="shared" si="126"/>
        <v>35900</v>
      </c>
      <c r="H2147" s="210" t="str">
        <f t="shared" si="127"/>
        <v>11/12TOMATE (1ª SAFRA)LARANJEIRAS DO SUL (f)</v>
      </c>
      <c r="I2147" s="210" t="str">
        <f t="shared" si="128"/>
        <v>11/12TOMATE (1ª SAFRA)</v>
      </c>
      <c r="J2147" s="211" t="b">
        <f t="shared" si="130"/>
        <v>0</v>
      </c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</row>
    <row r="2148" spans="1:64" ht="14.65" hidden="1" customHeight="1">
      <c r="A2148" s="215" t="s">
        <v>187</v>
      </c>
      <c r="B2148" s="213" t="s">
        <v>108</v>
      </c>
      <c r="C2148" s="209" t="s">
        <v>148</v>
      </c>
      <c r="D2148" s="202">
        <v>428.5</v>
      </c>
      <c r="F2148" s="202">
        <v>30009</v>
      </c>
      <c r="G2148" s="202">
        <f t="shared" si="126"/>
        <v>70032.67211201867</v>
      </c>
      <c r="H2148" s="210" t="str">
        <f t="shared" si="127"/>
        <v>11/12TOMATE (1ª SAFRA)LONDRINA (c)</v>
      </c>
      <c r="I2148" s="210" t="str">
        <f t="shared" si="128"/>
        <v>11/12TOMATE (1ª SAFRA)</v>
      </c>
      <c r="J2148" s="211" t="b">
        <f t="shared" si="130"/>
        <v>0</v>
      </c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</row>
    <row r="2149" spans="1:64" ht="14.65" hidden="1" customHeight="1">
      <c r="A2149" s="215" t="s">
        <v>187</v>
      </c>
      <c r="B2149" s="213" t="s">
        <v>108</v>
      </c>
      <c r="C2149" s="209" t="s">
        <v>150</v>
      </c>
      <c r="D2149" s="202">
        <v>74</v>
      </c>
      <c r="F2149" s="202">
        <v>3381</v>
      </c>
      <c r="G2149" s="202">
        <f t="shared" si="126"/>
        <v>45689.189189189186</v>
      </c>
      <c r="H2149" s="210" t="str">
        <f t="shared" si="127"/>
        <v>11/12TOMATE (1ª SAFRA)MARINGÁ (c)</v>
      </c>
      <c r="I2149" s="210" t="str">
        <f t="shared" si="128"/>
        <v>11/12TOMATE (1ª SAFRA)</v>
      </c>
      <c r="J2149" s="211" t="b">
        <f t="shared" si="130"/>
        <v>0</v>
      </c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</row>
    <row r="2150" spans="1:64" ht="14.65" hidden="1" customHeight="1">
      <c r="A2150" s="215" t="s">
        <v>187</v>
      </c>
      <c r="B2150" s="213" t="s">
        <v>108</v>
      </c>
      <c r="C2150" s="209" t="s">
        <v>152</v>
      </c>
      <c r="D2150" s="202">
        <v>40</v>
      </c>
      <c r="F2150" s="202">
        <v>1721</v>
      </c>
      <c r="G2150" s="202">
        <f t="shared" si="126"/>
        <v>43025</v>
      </c>
      <c r="H2150" s="210" t="str">
        <f t="shared" si="127"/>
        <v>11/12TOMATE (1ª SAFRA)PARANAGUÁ (f)</v>
      </c>
      <c r="I2150" s="210" t="str">
        <f t="shared" si="128"/>
        <v>11/12TOMATE (1ª SAFRA)</v>
      </c>
      <c r="J2150" s="211" t="b">
        <f t="shared" si="130"/>
        <v>0</v>
      </c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</row>
    <row r="2151" spans="1:64" ht="14.65" hidden="1" customHeight="1">
      <c r="A2151" s="215" t="s">
        <v>187</v>
      </c>
      <c r="B2151" s="213" t="s">
        <v>108</v>
      </c>
      <c r="C2151" s="209" t="s">
        <v>154</v>
      </c>
      <c r="D2151" s="202">
        <v>4</v>
      </c>
      <c r="F2151" s="202">
        <v>320</v>
      </c>
      <c r="G2151" s="202">
        <f t="shared" si="126"/>
        <v>80000</v>
      </c>
      <c r="H2151" s="210" t="str">
        <f t="shared" si="127"/>
        <v>11/12TOMATE (1ª SAFRA)PARANAVAÍ (b)</v>
      </c>
      <c r="I2151" s="210" t="str">
        <f t="shared" si="128"/>
        <v>11/12TOMATE (1ª SAFRA)</v>
      </c>
      <c r="J2151" s="211" t="b">
        <f t="shared" si="130"/>
        <v>0</v>
      </c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</row>
    <row r="2152" spans="1:64" ht="14.65" hidden="1" customHeight="1">
      <c r="A2152" s="215" t="s">
        <v>187</v>
      </c>
      <c r="B2152" s="213" t="s">
        <v>108</v>
      </c>
      <c r="C2152" s="209" t="s">
        <v>155</v>
      </c>
      <c r="D2152" s="202">
        <v>30</v>
      </c>
      <c r="F2152" s="202">
        <v>1730</v>
      </c>
      <c r="G2152" s="202">
        <f t="shared" si="126"/>
        <v>57666.666666666664</v>
      </c>
      <c r="H2152" s="210" t="str">
        <f t="shared" si="127"/>
        <v>11/12TOMATE (1ª SAFRA)PATO BRANCO (e)</v>
      </c>
      <c r="I2152" s="210" t="str">
        <f t="shared" si="128"/>
        <v>11/12TOMATE (1ª SAFRA)</v>
      </c>
      <c r="J2152" s="211" t="b">
        <f t="shared" si="130"/>
        <v>0</v>
      </c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</row>
    <row r="2153" spans="1:64" ht="14.65" hidden="1" customHeight="1">
      <c r="A2153" s="215" t="s">
        <v>187</v>
      </c>
      <c r="B2153" s="213" t="s">
        <v>108</v>
      </c>
      <c r="C2153" s="209" t="s">
        <v>157</v>
      </c>
      <c r="D2153" s="202">
        <v>493</v>
      </c>
      <c r="F2153" s="202">
        <v>34260</v>
      </c>
      <c r="G2153" s="202">
        <f t="shared" si="126"/>
        <v>69492.900608519267</v>
      </c>
      <c r="H2153" s="210" t="str">
        <f t="shared" si="127"/>
        <v>11/12TOMATE (1ª SAFRA)PONTA GROSSA (f)</v>
      </c>
      <c r="I2153" s="210" t="str">
        <f t="shared" si="128"/>
        <v>11/12TOMATE (1ª SAFRA)</v>
      </c>
      <c r="J2153" s="211" t="b">
        <f t="shared" si="130"/>
        <v>0</v>
      </c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</row>
    <row r="2154" spans="1:64" ht="14.65" hidden="1" customHeight="1">
      <c r="A2154" s="215" t="s">
        <v>187</v>
      </c>
      <c r="B2154" s="213" t="s">
        <v>108</v>
      </c>
      <c r="C2154" s="209" t="s">
        <v>158</v>
      </c>
      <c r="D2154" s="202">
        <v>21</v>
      </c>
      <c r="F2154" s="202">
        <v>387</v>
      </c>
      <c r="G2154" s="202">
        <f t="shared" si="126"/>
        <v>18428.571428571428</v>
      </c>
      <c r="H2154" s="210" t="str">
        <f t="shared" si="127"/>
        <v>11/12TOMATE (1ª SAFRA)TOLEDO (d)</v>
      </c>
      <c r="I2154" s="210" t="str">
        <f t="shared" si="128"/>
        <v>11/12TOMATE (1ª SAFRA)</v>
      </c>
      <c r="J2154" s="211" t="b">
        <f t="shared" si="130"/>
        <v>0</v>
      </c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</row>
    <row r="2155" spans="1:64" ht="14.65" hidden="1" customHeight="1">
      <c r="A2155" s="215" t="s">
        <v>187</v>
      </c>
      <c r="B2155" s="213" t="s">
        <v>108</v>
      </c>
      <c r="C2155" s="209" t="s">
        <v>159</v>
      </c>
      <c r="D2155" s="202">
        <v>6</v>
      </c>
      <c r="F2155" s="202">
        <v>138</v>
      </c>
      <c r="G2155" s="202">
        <f t="shared" si="126"/>
        <v>23000</v>
      </c>
      <c r="H2155" s="210" t="str">
        <f t="shared" si="127"/>
        <v>11/12TOMATE (1ª SAFRA)UMUARAMA (b)</v>
      </c>
      <c r="I2155" s="210" t="str">
        <f t="shared" si="128"/>
        <v>11/12TOMATE (1ª SAFRA)</v>
      </c>
      <c r="J2155" s="211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</row>
    <row r="2156" spans="1:64" ht="14.65" hidden="1" customHeight="1">
      <c r="A2156" s="215" t="s">
        <v>187</v>
      </c>
      <c r="B2156" s="213" t="s">
        <v>108</v>
      </c>
      <c r="C2156" s="209" t="s">
        <v>159</v>
      </c>
      <c r="D2156" s="202">
        <v>21</v>
      </c>
      <c r="F2156" s="202">
        <v>528</v>
      </c>
      <c r="G2156" s="202">
        <f t="shared" si="126"/>
        <v>25142.857142857141</v>
      </c>
      <c r="H2156" s="210" t="str">
        <f t="shared" si="127"/>
        <v>11/12TOMATE (1ª SAFRA)UMUARAMA (b)</v>
      </c>
      <c r="I2156" s="210" t="str">
        <f t="shared" si="128"/>
        <v>11/12TOMATE (1ª SAFRA)</v>
      </c>
      <c r="J2156" s="211" t="b">
        <f t="shared" ref="J2156:J2170" si="131">FALSE</f>
        <v>0</v>
      </c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</row>
    <row r="2157" spans="1:64" ht="14.65" hidden="1" customHeight="1">
      <c r="A2157" s="215" t="s">
        <v>187</v>
      </c>
      <c r="B2157" s="213" t="s">
        <v>108</v>
      </c>
      <c r="C2157" s="209" t="s">
        <v>160</v>
      </c>
      <c r="D2157" s="202">
        <v>17</v>
      </c>
      <c r="F2157" s="202">
        <v>821</v>
      </c>
      <c r="G2157" s="202">
        <f t="shared" si="126"/>
        <v>48294.117647058825</v>
      </c>
      <c r="H2157" s="210" t="str">
        <f t="shared" si="127"/>
        <v>11/12TOMATE (1ª SAFRA)UNIÃO DA VITÓRIA (f)</v>
      </c>
      <c r="I2157" s="210" t="str">
        <f t="shared" si="128"/>
        <v>11/12TOMATE (1ª SAFRA)</v>
      </c>
      <c r="J2157" s="211" t="b">
        <f t="shared" si="131"/>
        <v>0</v>
      </c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</row>
    <row r="2158" spans="1:64" ht="14.65" hidden="1" customHeight="1">
      <c r="A2158" s="215" t="s">
        <v>187</v>
      </c>
      <c r="B2158" s="213" t="s">
        <v>109</v>
      </c>
      <c r="C2158" s="209" t="s">
        <v>126</v>
      </c>
      <c r="D2158" s="202">
        <v>165</v>
      </c>
      <c r="F2158" s="202">
        <v>12256</v>
      </c>
      <c r="G2158" s="202">
        <f t="shared" si="126"/>
        <v>74278.787878787887</v>
      </c>
      <c r="H2158" s="210" t="str">
        <f t="shared" si="127"/>
        <v>11/12TOMATE (2ª SAFRA)APUCARANA (c)</v>
      </c>
      <c r="I2158" s="210" t="str">
        <f t="shared" si="128"/>
        <v>11/12TOMATE (2ª SAFRA)</v>
      </c>
      <c r="J2158" s="211" t="b">
        <f t="shared" si="131"/>
        <v>0</v>
      </c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</row>
    <row r="2159" spans="1:64" ht="14.65" hidden="1" customHeight="1">
      <c r="A2159" s="215" t="s">
        <v>187</v>
      </c>
      <c r="B2159" s="213" t="s">
        <v>109</v>
      </c>
      <c r="C2159" s="209" t="s">
        <v>130</v>
      </c>
      <c r="D2159" s="202">
        <v>103</v>
      </c>
      <c r="F2159" s="202">
        <v>5953</v>
      </c>
      <c r="G2159" s="202">
        <f t="shared" si="126"/>
        <v>57796.11650485437</v>
      </c>
      <c r="H2159" s="210" t="str">
        <f t="shared" si="127"/>
        <v>11/12TOMATE (2ª SAFRA)CASCAVEL (d)</v>
      </c>
      <c r="I2159" s="210" t="str">
        <f t="shared" si="128"/>
        <v>11/12TOMATE (2ª SAFRA)</v>
      </c>
      <c r="J2159" s="211" t="b">
        <f t="shared" si="131"/>
        <v>0</v>
      </c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</row>
    <row r="2160" spans="1:64" ht="14.65" hidden="1" customHeight="1">
      <c r="A2160" s="215" t="s">
        <v>187</v>
      </c>
      <c r="B2160" s="213" t="s">
        <v>109</v>
      </c>
      <c r="C2160" s="209" t="s">
        <v>132</v>
      </c>
      <c r="D2160" s="202">
        <v>120</v>
      </c>
      <c r="F2160" s="202">
        <v>3000</v>
      </c>
      <c r="G2160" s="202">
        <f t="shared" si="126"/>
        <v>25000</v>
      </c>
      <c r="H2160" s="210" t="str">
        <f t="shared" si="127"/>
        <v>11/12TOMATE (2ª SAFRA)CORNÉLIO PROCÓPIO (c)</v>
      </c>
      <c r="I2160" s="210" t="str">
        <f t="shared" si="128"/>
        <v>11/12TOMATE (2ª SAFRA)</v>
      </c>
      <c r="J2160" s="211" t="b">
        <f t="shared" si="131"/>
        <v>0</v>
      </c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</row>
    <row r="2161" spans="1:64" ht="14.65" hidden="1" customHeight="1">
      <c r="A2161" s="215" t="s">
        <v>187</v>
      </c>
      <c r="B2161" s="213" t="s">
        <v>109</v>
      </c>
      <c r="C2161" s="209" t="s">
        <v>138</v>
      </c>
      <c r="D2161" s="202">
        <v>30</v>
      </c>
      <c r="E2161" s="202">
        <v>5</v>
      </c>
      <c r="F2161" s="202">
        <v>730</v>
      </c>
      <c r="G2161" s="202">
        <f t="shared" si="126"/>
        <v>29200</v>
      </c>
      <c r="H2161" s="210" t="str">
        <f t="shared" si="127"/>
        <v>11/12TOMATE (2ª SAFRA)GUARAPUAVA (f)</v>
      </c>
      <c r="I2161" s="210" t="str">
        <f t="shared" si="128"/>
        <v>11/12TOMATE (2ª SAFRA)</v>
      </c>
      <c r="J2161" s="211" t="b">
        <f t="shared" si="131"/>
        <v>0</v>
      </c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</row>
    <row r="2162" spans="1:64" ht="14.65" hidden="1" customHeight="1">
      <c r="A2162" s="215" t="s">
        <v>187</v>
      </c>
      <c r="B2162" s="213" t="s">
        <v>109</v>
      </c>
      <c r="C2162" s="209" t="s">
        <v>140</v>
      </c>
      <c r="D2162" s="202">
        <v>10</v>
      </c>
      <c r="F2162" s="202">
        <v>260</v>
      </c>
      <c r="G2162" s="202">
        <f t="shared" si="126"/>
        <v>26000</v>
      </c>
      <c r="H2162" s="210" t="str">
        <f t="shared" si="127"/>
        <v>11/12TOMATE (2ª SAFRA)IRATI (f)</v>
      </c>
      <c r="I2162" s="210" t="str">
        <f t="shared" si="128"/>
        <v>11/12TOMATE (2ª SAFRA)</v>
      </c>
      <c r="J2162" s="211" t="b">
        <f t="shared" si="131"/>
        <v>0</v>
      </c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</row>
    <row r="2163" spans="1:64" ht="14.65" hidden="1" customHeight="1">
      <c r="A2163" s="215" t="s">
        <v>187</v>
      </c>
      <c r="B2163" s="213" t="s">
        <v>109</v>
      </c>
      <c r="C2163" s="209" t="s">
        <v>142</v>
      </c>
      <c r="D2163" s="202">
        <v>344</v>
      </c>
      <c r="F2163" s="202">
        <v>24592</v>
      </c>
      <c r="G2163" s="202">
        <f t="shared" si="126"/>
        <v>71488.372093023252</v>
      </c>
      <c r="H2163" s="210" t="str">
        <f t="shared" si="127"/>
        <v>11/12TOMATE (2ª SAFRA)IVAIPORÃ (c)</v>
      </c>
      <c r="I2163" s="210" t="str">
        <f t="shared" si="128"/>
        <v>11/12TOMATE (2ª SAFRA)</v>
      </c>
      <c r="J2163" s="211" t="b">
        <f t="shared" si="131"/>
        <v>0</v>
      </c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</row>
    <row r="2164" spans="1:64" ht="14.65" hidden="1" customHeight="1">
      <c r="A2164" s="215" t="s">
        <v>187</v>
      </c>
      <c r="B2164" s="213" t="s">
        <v>109</v>
      </c>
      <c r="C2164" s="209" t="s">
        <v>144</v>
      </c>
      <c r="D2164" s="202">
        <v>290</v>
      </c>
      <c r="F2164" s="202">
        <v>18104</v>
      </c>
      <c r="G2164" s="202">
        <f t="shared" si="126"/>
        <v>62427.586206896551</v>
      </c>
      <c r="H2164" s="210" t="str">
        <f t="shared" si="127"/>
        <v>11/12TOMATE (2ª SAFRA)JACAREZINHO (c)</v>
      </c>
      <c r="I2164" s="210" t="str">
        <f t="shared" si="128"/>
        <v>11/12TOMATE (2ª SAFRA)</v>
      </c>
      <c r="J2164" s="211" t="b">
        <f t="shared" si="131"/>
        <v>0</v>
      </c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</row>
    <row r="2165" spans="1:64" ht="14.65" hidden="1" customHeight="1">
      <c r="A2165" s="215" t="s">
        <v>187</v>
      </c>
      <c r="B2165" s="213" t="s">
        <v>109</v>
      </c>
      <c r="C2165" s="209" t="s">
        <v>146</v>
      </c>
      <c r="D2165" s="202">
        <v>10</v>
      </c>
      <c r="F2165" s="202">
        <v>397</v>
      </c>
      <c r="G2165" s="202">
        <f t="shared" si="126"/>
        <v>39700</v>
      </c>
      <c r="H2165" s="210" t="str">
        <f t="shared" si="127"/>
        <v>11/12TOMATE (2ª SAFRA)LARANJEIRAS DO SUL (f)</v>
      </c>
      <c r="I2165" s="210" t="str">
        <f t="shared" si="128"/>
        <v>11/12TOMATE (2ª SAFRA)</v>
      </c>
      <c r="J2165" s="211" t="b">
        <f t="shared" si="131"/>
        <v>0</v>
      </c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</row>
    <row r="2166" spans="1:64" ht="14.65" hidden="1" customHeight="1">
      <c r="A2166" s="215" t="s">
        <v>187</v>
      </c>
      <c r="B2166" s="213" t="s">
        <v>109</v>
      </c>
      <c r="C2166" s="209" t="s">
        <v>148</v>
      </c>
      <c r="D2166" s="202">
        <v>387</v>
      </c>
      <c r="F2166" s="202">
        <v>25409</v>
      </c>
      <c r="G2166" s="202">
        <f t="shared" si="126"/>
        <v>65656.330749354005</v>
      </c>
      <c r="H2166" s="210" t="str">
        <f t="shared" si="127"/>
        <v>11/12TOMATE (2ª SAFRA)LONDRINA (c)</v>
      </c>
      <c r="I2166" s="210" t="str">
        <f t="shared" si="128"/>
        <v>11/12TOMATE (2ª SAFRA)</v>
      </c>
      <c r="J2166" s="211" t="b">
        <f t="shared" si="131"/>
        <v>0</v>
      </c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</row>
    <row r="2167" spans="1:64" ht="14.65" hidden="1" customHeight="1">
      <c r="A2167" s="215" t="s">
        <v>187</v>
      </c>
      <c r="B2167" s="213" t="s">
        <v>109</v>
      </c>
      <c r="C2167" s="209" t="s">
        <v>150</v>
      </c>
      <c r="D2167" s="202">
        <v>34</v>
      </c>
      <c r="F2167" s="202">
        <v>1457</v>
      </c>
      <c r="G2167" s="202">
        <f t="shared" si="126"/>
        <v>42852.941176470587</v>
      </c>
      <c r="H2167" s="210" t="str">
        <f t="shared" si="127"/>
        <v>11/12TOMATE (2ª SAFRA)MARINGÁ (c)</v>
      </c>
      <c r="I2167" s="210" t="str">
        <f t="shared" si="128"/>
        <v>11/12TOMATE (2ª SAFRA)</v>
      </c>
      <c r="J2167" s="211" t="b">
        <f t="shared" si="131"/>
        <v>0</v>
      </c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</row>
    <row r="2168" spans="1:64" ht="14.65" hidden="1" customHeight="1">
      <c r="A2168" s="215" t="s">
        <v>187</v>
      </c>
      <c r="B2168" s="213" t="s">
        <v>109</v>
      </c>
      <c r="C2168" s="209" t="s">
        <v>152</v>
      </c>
      <c r="D2168" s="202">
        <v>30</v>
      </c>
      <c r="E2168" s="202">
        <v>2</v>
      </c>
      <c r="F2168" s="202">
        <v>1147</v>
      </c>
      <c r="G2168" s="202">
        <f t="shared" si="126"/>
        <v>40964.285714285717</v>
      </c>
      <c r="H2168" s="210" t="str">
        <f t="shared" si="127"/>
        <v>11/12TOMATE (2ª SAFRA)PARANAGUÁ (f)</v>
      </c>
      <c r="I2168" s="210" t="str">
        <f t="shared" si="128"/>
        <v>11/12TOMATE (2ª SAFRA)</v>
      </c>
      <c r="J2168" s="211" t="b">
        <f t="shared" si="131"/>
        <v>0</v>
      </c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</row>
    <row r="2169" spans="1:64" ht="14.65" hidden="1" customHeight="1">
      <c r="A2169" s="215" t="s">
        <v>187</v>
      </c>
      <c r="B2169" s="213" t="s">
        <v>109</v>
      </c>
      <c r="C2169" s="209" t="s">
        <v>154</v>
      </c>
      <c r="D2169" s="202">
        <v>2</v>
      </c>
      <c r="F2169" s="202">
        <v>40</v>
      </c>
      <c r="G2169" s="202">
        <f t="shared" si="126"/>
        <v>20000</v>
      </c>
      <c r="H2169" s="210" t="str">
        <f t="shared" si="127"/>
        <v>11/12TOMATE (2ª SAFRA)PARANAVAÍ (b)</v>
      </c>
      <c r="I2169" s="210" t="str">
        <f t="shared" si="128"/>
        <v>11/12TOMATE (2ª SAFRA)</v>
      </c>
      <c r="J2169" s="211" t="b">
        <f t="shared" si="131"/>
        <v>0</v>
      </c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</row>
    <row r="2170" spans="1:64" ht="14.65" hidden="1" customHeight="1">
      <c r="A2170" s="215" t="s">
        <v>187</v>
      </c>
      <c r="B2170" s="213" t="s">
        <v>109</v>
      </c>
      <c r="C2170" s="209" t="s">
        <v>157</v>
      </c>
      <c r="D2170" s="202">
        <v>523</v>
      </c>
      <c r="E2170" s="202">
        <v>28</v>
      </c>
      <c r="F2170" s="202">
        <v>29510</v>
      </c>
      <c r="G2170" s="202">
        <f t="shared" si="126"/>
        <v>59616.161616161618</v>
      </c>
      <c r="H2170" s="210" t="str">
        <f t="shared" si="127"/>
        <v>11/12TOMATE (2ª SAFRA)PONTA GROSSA (f)</v>
      </c>
      <c r="I2170" s="210" t="str">
        <f t="shared" si="128"/>
        <v>11/12TOMATE (2ª SAFRA)</v>
      </c>
      <c r="J2170" s="211" t="b">
        <f t="shared" si="131"/>
        <v>0</v>
      </c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</row>
    <row r="2171" spans="1:64" ht="14.65" hidden="1" customHeight="1">
      <c r="A2171" s="215" t="s">
        <v>187</v>
      </c>
      <c r="B2171" s="213" t="s">
        <v>109</v>
      </c>
      <c r="C2171" s="209" t="s">
        <v>159</v>
      </c>
      <c r="D2171" s="202">
        <v>5</v>
      </c>
      <c r="F2171" s="202">
        <v>120</v>
      </c>
      <c r="G2171" s="202">
        <f t="shared" si="126"/>
        <v>24000</v>
      </c>
      <c r="H2171" s="210" t="str">
        <f t="shared" si="127"/>
        <v>11/12TOMATE (2ª SAFRA)UMUARAMA (b)</v>
      </c>
      <c r="I2171" s="210" t="str">
        <f t="shared" si="128"/>
        <v>11/12TOMATE (2ª SAFRA)</v>
      </c>
      <c r="J2171" s="21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</row>
    <row r="2172" spans="1:64" ht="14.65" hidden="1" customHeight="1">
      <c r="A2172" s="215" t="s">
        <v>187</v>
      </c>
      <c r="B2172" s="213" t="s">
        <v>109</v>
      </c>
      <c r="C2172" s="209" t="s">
        <v>159</v>
      </c>
      <c r="D2172" s="202">
        <v>18</v>
      </c>
      <c r="F2172" s="202">
        <v>565</v>
      </c>
      <c r="G2172" s="202">
        <f t="shared" si="126"/>
        <v>31388.888888888891</v>
      </c>
      <c r="H2172" s="210" t="str">
        <f t="shared" si="127"/>
        <v>11/12TOMATE (2ª SAFRA)UMUARAMA (b)</v>
      </c>
      <c r="I2172" s="210" t="str">
        <f t="shared" si="128"/>
        <v>11/12TOMATE (2ª SAFRA)</v>
      </c>
      <c r="J2172" s="211" t="b">
        <f t="shared" ref="J2172:J2178" si="132">FALSE</f>
        <v>0</v>
      </c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</row>
    <row r="2173" spans="1:64" ht="14.65" hidden="1" customHeight="1">
      <c r="A2173" s="215" t="s">
        <v>187</v>
      </c>
      <c r="B2173" s="213" t="s">
        <v>109</v>
      </c>
      <c r="C2173" s="209" t="s">
        <v>160</v>
      </c>
      <c r="E2173" s="201"/>
      <c r="G2173" s="202" t="e">
        <f t="shared" si="126"/>
        <v>#DIV/0!</v>
      </c>
      <c r="H2173" s="210" t="str">
        <f t="shared" si="127"/>
        <v>11/12TOMATE (2ª SAFRA)UNIÃO DA VITÓRIA (f)</v>
      </c>
      <c r="I2173" s="210" t="str">
        <f t="shared" si="128"/>
        <v>11/12TOMATE (2ª SAFRA)</v>
      </c>
      <c r="J2173" s="211" t="b">
        <f t="shared" si="132"/>
        <v>0</v>
      </c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</row>
    <row r="2174" spans="1:64" ht="14.65" hidden="1" customHeight="1">
      <c r="A2174" s="215" t="s">
        <v>187</v>
      </c>
      <c r="B2174" s="209" t="s">
        <v>110</v>
      </c>
      <c r="C2174" s="209" t="s">
        <v>126</v>
      </c>
      <c r="D2174" s="201">
        <v>58000</v>
      </c>
      <c r="E2174" s="201"/>
      <c r="F2174" s="202">
        <v>152644</v>
      </c>
      <c r="G2174" s="202">
        <f t="shared" si="126"/>
        <v>2631.7931034482758</v>
      </c>
      <c r="H2174" s="210" t="str">
        <f t="shared" si="127"/>
        <v>11/12TRIGOAPUCARANA (c)</v>
      </c>
      <c r="I2174" s="210" t="str">
        <f t="shared" si="128"/>
        <v>11/12TRIGO</v>
      </c>
      <c r="J2174" s="211" t="b">
        <f t="shared" si="132"/>
        <v>0</v>
      </c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</row>
    <row r="2175" spans="1:64" ht="14.65" hidden="1" customHeight="1">
      <c r="A2175" s="215" t="s">
        <v>187</v>
      </c>
      <c r="B2175" s="209" t="s">
        <v>110</v>
      </c>
      <c r="C2175" s="209" t="s">
        <v>128</v>
      </c>
      <c r="D2175" s="201">
        <v>75931</v>
      </c>
      <c r="E2175" s="201"/>
      <c r="F2175" s="202">
        <v>200499</v>
      </c>
      <c r="G2175" s="202">
        <f t="shared" si="126"/>
        <v>2640.5420710908588</v>
      </c>
      <c r="H2175" s="210" t="str">
        <f t="shared" si="127"/>
        <v>11/12TRIGOCAMPO MOURÃO (a)</v>
      </c>
      <c r="I2175" s="210" t="str">
        <f t="shared" si="128"/>
        <v>11/12TRIGO</v>
      </c>
      <c r="J2175" s="211" t="b">
        <f t="shared" si="132"/>
        <v>0</v>
      </c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</row>
    <row r="2176" spans="1:64" ht="14.65" hidden="1" customHeight="1">
      <c r="A2176" s="215" t="s">
        <v>187</v>
      </c>
      <c r="B2176" s="209" t="s">
        <v>110</v>
      </c>
      <c r="C2176" s="209" t="s">
        <v>130</v>
      </c>
      <c r="D2176" s="201">
        <v>54080</v>
      </c>
      <c r="E2176" s="201"/>
      <c r="F2176" s="202">
        <v>148822</v>
      </c>
      <c r="G2176" s="202">
        <f t="shared" si="126"/>
        <v>2751.8860946745558</v>
      </c>
      <c r="H2176" s="210" t="str">
        <f t="shared" si="127"/>
        <v>11/12TRIGOCASCAVEL (d)</v>
      </c>
      <c r="I2176" s="210" t="str">
        <f t="shared" si="128"/>
        <v>11/12TRIGO</v>
      </c>
      <c r="J2176" s="211" t="b">
        <f t="shared" si="132"/>
        <v>0</v>
      </c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</row>
    <row r="2177" spans="1:64" ht="14.65" hidden="1" customHeight="1">
      <c r="A2177" s="215" t="s">
        <v>187</v>
      </c>
      <c r="B2177" s="209" t="s">
        <v>110</v>
      </c>
      <c r="C2177" s="209" t="s">
        <v>132</v>
      </c>
      <c r="D2177" s="201">
        <v>74000</v>
      </c>
      <c r="E2177" s="201"/>
      <c r="F2177" s="202">
        <v>201837</v>
      </c>
      <c r="G2177" s="202">
        <f t="shared" si="126"/>
        <v>2727.5270270270271</v>
      </c>
      <c r="H2177" s="210" t="str">
        <f t="shared" si="127"/>
        <v>11/12TRIGOCORNÉLIO PROCÓPIO (c)</v>
      </c>
      <c r="I2177" s="210" t="str">
        <f t="shared" si="128"/>
        <v>11/12TRIGO</v>
      </c>
      <c r="J2177" s="211" t="b">
        <f t="shared" si="132"/>
        <v>0</v>
      </c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</row>
    <row r="2178" spans="1:64" ht="14.65" hidden="1" customHeight="1">
      <c r="A2178" s="215" t="s">
        <v>187</v>
      </c>
      <c r="B2178" s="213" t="s">
        <v>110</v>
      </c>
      <c r="C2178" s="209" t="s">
        <v>134</v>
      </c>
      <c r="D2178" s="202">
        <v>3050</v>
      </c>
      <c r="F2178" s="202">
        <v>8212</v>
      </c>
      <c r="G2178" s="202">
        <f t="shared" ref="G2178:G2241" si="133">F2178/(D2178-E2178)*1000</f>
        <v>2692.4590163934427</v>
      </c>
      <c r="H2178" s="210" t="str">
        <f t="shared" ref="H2178:H2241" si="134">A2178&amp;B2178&amp;C2178</f>
        <v>11/12TRIGOCURITIBA (f)</v>
      </c>
      <c r="I2178" s="210" t="str">
        <f t="shared" ref="I2178:I2241" si="135">A2178&amp;B2178</f>
        <v>11/12TRIGO</v>
      </c>
      <c r="J2178" s="211" t="b">
        <f t="shared" si="132"/>
        <v>0</v>
      </c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</row>
    <row r="2179" spans="1:64" ht="14.65" hidden="1" customHeight="1">
      <c r="A2179" s="215" t="s">
        <v>187</v>
      </c>
      <c r="B2179" s="213" t="s">
        <v>110</v>
      </c>
      <c r="C2179" s="209" t="s">
        <v>136</v>
      </c>
      <c r="D2179" s="202">
        <v>17300</v>
      </c>
      <c r="F2179" s="202">
        <v>42660</v>
      </c>
      <c r="G2179" s="202">
        <f t="shared" si="133"/>
        <v>2465.8959537572255</v>
      </c>
      <c r="H2179" s="210" t="str">
        <f t="shared" si="134"/>
        <v>11/12TRIGOFRANCISCO BELTRÃO (e)</v>
      </c>
      <c r="I2179" s="210" t="str">
        <f t="shared" si="135"/>
        <v>11/12TRIGO</v>
      </c>
      <c r="J2179" s="211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</row>
    <row r="2180" spans="1:64" ht="14.65" hidden="1" customHeight="1">
      <c r="A2180" s="215" t="s">
        <v>187</v>
      </c>
      <c r="B2180" s="213" t="s">
        <v>110</v>
      </c>
      <c r="C2180" s="209" t="s">
        <v>136</v>
      </c>
      <c r="D2180" s="202">
        <v>66100</v>
      </c>
      <c r="F2180" s="202">
        <v>165020</v>
      </c>
      <c r="G2180" s="202">
        <f t="shared" si="133"/>
        <v>2496.5204236006052</v>
      </c>
      <c r="H2180" s="210" t="str">
        <f t="shared" si="134"/>
        <v>11/12TRIGOFRANCISCO BELTRÃO (e)</v>
      </c>
      <c r="I2180" s="210" t="str">
        <f t="shared" si="135"/>
        <v>11/12TRIGO</v>
      </c>
      <c r="J2180" s="211" t="b">
        <f t="shared" ref="J2180:J2191" si="136">FALSE</f>
        <v>0</v>
      </c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</row>
    <row r="2181" spans="1:64" ht="14.65" hidden="1" customHeight="1">
      <c r="A2181" s="215" t="s">
        <v>187</v>
      </c>
      <c r="B2181" s="213" t="s">
        <v>110</v>
      </c>
      <c r="C2181" s="209" t="s">
        <v>138</v>
      </c>
      <c r="D2181" s="202">
        <v>52120</v>
      </c>
      <c r="E2181" s="202">
        <v>500</v>
      </c>
      <c r="F2181" s="202">
        <v>129915</v>
      </c>
      <c r="G2181" s="202">
        <f t="shared" si="133"/>
        <v>2516.7570709027509</v>
      </c>
      <c r="H2181" s="210" t="str">
        <f t="shared" si="134"/>
        <v>11/12TRIGOGUARAPUAVA (f)</v>
      </c>
      <c r="I2181" s="210" t="str">
        <f t="shared" si="135"/>
        <v>11/12TRIGO</v>
      </c>
      <c r="J2181" s="211" t="b">
        <f t="shared" si="136"/>
        <v>0</v>
      </c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</row>
    <row r="2182" spans="1:64" ht="14.65" hidden="1" customHeight="1">
      <c r="A2182" s="215" t="s">
        <v>187</v>
      </c>
      <c r="B2182" s="213" t="s">
        <v>110</v>
      </c>
      <c r="C2182" s="209" t="s">
        <v>140</v>
      </c>
      <c r="D2182" s="202">
        <v>17000</v>
      </c>
      <c r="F2182" s="202">
        <v>46919</v>
      </c>
      <c r="G2182" s="202">
        <f t="shared" si="133"/>
        <v>2759.9411764705883</v>
      </c>
      <c r="H2182" s="210" t="str">
        <f t="shared" si="134"/>
        <v>11/12TRIGOIRATI (f)</v>
      </c>
      <c r="I2182" s="210" t="str">
        <f t="shared" si="135"/>
        <v>11/12TRIGO</v>
      </c>
      <c r="J2182" s="211" t="b">
        <f t="shared" si="136"/>
        <v>0</v>
      </c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</row>
    <row r="2183" spans="1:64" ht="14.65" hidden="1" customHeight="1">
      <c r="A2183" s="215" t="s">
        <v>187</v>
      </c>
      <c r="B2183" s="213" t="s">
        <v>110</v>
      </c>
      <c r="C2183" s="209" t="s">
        <v>142</v>
      </c>
      <c r="D2183" s="202">
        <v>66740</v>
      </c>
      <c r="F2183" s="202">
        <v>167439</v>
      </c>
      <c r="G2183" s="202">
        <f t="shared" si="133"/>
        <v>2508.8252921786034</v>
      </c>
      <c r="H2183" s="210" t="str">
        <f t="shared" si="134"/>
        <v>11/12TRIGOIVAIPORÃ (c)</v>
      </c>
      <c r="I2183" s="210" t="str">
        <f t="shared" si="135"/>
        <v>11/12TRIGO</v>
      </c>
      <c r="J2183" s="211" t="b">
        <f t="shared" si="136"/>
        <v>0</v>
      </c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</row>
    <row r="2184" spans="1:64" ht="14.65" hidden="1" customHeight="1">
      <c r="A2184" s="215" t="s">
        <v>187</v>
      </c>
      <c r="B2184" s="213" t="s">
        <v>110</v>
      </c>
      <c r="C2184" s="209" t="s">
        <v>144</v>
      </c>
      <c r="D2184" s="202">
        <v>29750</v>
      </c>
      <c r="F2184" s="202">
        <v>94210</v>
      </c>
      <c r="G2184" s="202">
        <f t="shared" si="133"/>
        <v>3166.7226890756306</v>
      </c>
      <c r="H2184" s="210" t="str">
        <f t="shared" si="134"/>
        <v>11/12TRIGOJACAREZINHO (c)</v>
      </c>
      <c r="I2184" s="210" t="str">
        <f t="shared" si="135"/>
        <v>11/12TRIGO</v>
      </c>
      <c r="J2184" s="211" t="b">
        <f t="shared" si="136"/>
        <v>0</v>
      </c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</row>
    <row r="2185" spans="1:64" ht="14.65" hidden="1" customHeight="1">
      <c r="A2185" s="215" t="s">
        <v>187</v>
      </c>
      <c r="B2185" s="213" t="s">
        <v>110</v>
      </c>
      <c r="C2185" s="209" t="s">
        <v>146</v>
      </c>
      <c r="D2185" s="202">
        <v>7630</v>
      </c>
      <c r="F2185" s="202">
        <v>18542</v>
      </c>
      <c r="G2185" s="202">
        <f t="shared" si="133"/>
        <v>2430.1441677588468</v>
      </c>
      <c r="H2185" s="210" t="str">
        <f t="shared" si="134"/>
        <v>11/12TRIGOLARANJEIRAS DO SUL (f)</v>
      </c>
      <c r="I2185" s="210" t="str">
        <f t="shared" si="135"/>
        <v>11/12TRIGO</v>
      </c>
      <c r="J2185" s="211" t="b">
        <f t="shared" si="136"/>
        <v>0</v>
      </c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</row>
    <row r="2186" spans="1:64" ht="14.65" hidden="1" customHeight="1">
      <c r="A2186" s="215" t="s">
        <v>187</v>
      </c>
      <c r="B2186" s="213" t="s">
        <v>110</v>
      </c>
      <c r="C2186" s="209" t="s">
        <v>148</v>
      </c>
      <c r="D2186" s="202">
        <v>45956</v>
      </c>
      <c r="F2186" s="202">
        <v>122273</v>
      </c>
      <c r="G2186" s="202">
        <f t="shared" si="133"/>
        <v>2660.6536687266084</v>
      </c>
      <c r="H2186" s="210" t="str">
        <f t="shared" si="134"/>
        <v>11/12TRIGOLONDRINA (c)</v>
      </c>
      <c r="I2186" s="210" t="str">
        <f t="shared" si="135"/>
        <v>11/12TRIGO</v>
      </c>
      <c r="J2186" s="211" t="b">
        <f t="shared" si="136"/>
        <v>0</v>
      </c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</row>
    <row r="2187" spans="1:64" ht="14.65" hidden="1" customHeight="1">
      <c r="A2187" s="215" t="s">
        <v>187</v>
      </c>
      <c r="B2187" s="213" t="s">
        <v>110</v>
      </c>
      <c r="C2187" s="209" t="s">
        <v>150</v>
      </c>
      <c r="D2187" s="202">
        <v>11246</v>
      </c>
      <c r="F2187" s="202">
        <v>25364</v>
      </c>
      <c r="G2187" s="202">
        <f t="shared" si="133"/>
        <v>2255.3796905566423</v>
      </c>
      <c r="H2187" s="210" t="str">
        <f t="shared" si="134"/>
        <v>11/12TRIGOMARINGÁ (c)</v>
      </c>
      <c r="I2187" s="210" t="str">
        <f t="shared" si="135"/>
        <v>11/12TRIGO</v>
      </c>
      <c r="J2187" s="211" t="b">
        <f t="shared" si="136"/>
        <v>0</v>
      </c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</row>
    <row r="2188" spans="1:64" ht="14.65" hidden="1" customHeight="1">
      <c r="A2188" s="215" t="s">
        <v>187</v>
      </c>
      <c r="B2188" s="213" t="s">
        <v>110</v>
      </c>
      <c r="C2188" s="209" t="s">
        <v>154</v>
      </c>
      <c r="D2188" s="202"/>
      <c r="G2188" s="202" t="e">
        <f t="shared" si="133"/>
        <v>#DIV/0!</v>
      </c>
      <c r="H2188" s="210" t="str">
        <f t="shared" si="134"/>
        <v>11/12TRIGOPARANAVAÍ (b)</v>
      </c>
      <c r="I2188" s="210" t="str">
        <f t="shared" si="135"/>
        <v>11/12TRIGO</v>
      </c>
      <c r="J2188" s="211" t="b">
        <f t="shared" si="136"/>
        <v>0</v>
      </c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</row>
    <row r="2189" spans="1:64" ht="14.65" hidden="1" customHeight="1">
      <c r="A2189" s="215" t="s">
        <v>187</v>
      </c>
      <c r="B2189" s="213" t="s">
        <v>110</v>
      </c>
      <c r="C2189" s="209" t="s">
        <v>155</v>
      </c>
      <c r="D2189" s="202">
        <v>54550</v>
      </c>
      <c r="F2189" s="202">
        <v>133402</v>
      </c>
      <c r="G2189" s="202">
        <f t="shared" si="133"/>
        <v>2445.4995417048576</v>
      </c>
      <c r="H2189" s="210" t="str">
        <f t="shared" si="134"/>
        <v>11/12TRIGOPATO BRANCO (e)</v>
      </c>
      <c r="I2189" s="210" t="str">
        <f t="shared" si="135"/>
        <v>11/12TRIGO</v>
      </c>
      <c r="J2189" s="211" t="b">
        <f t="shared" si="136"/>
        <v>0</v>
      </c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</row>
    <row r="2190" spans="1:64" ht="14.65" hidden="1" customHeight="1">
      <c r="A2190" s="215" t="s">
        <v>187</v>
      </c>
      <c r="B2190" s="213" t="s">
        <v>110</v>
      </c>
      <c r="C2190" s="209" t="s">
        <v>157</v>
      </c>
      <c r="D2190" s="202">
        <v>130300</v>
      </c>
      <c r="F2190" s="202">
        <v>403980</v>
      </c>
      <c r="G2190" s="202">
        <f t="shared" si="133"/>
        <v>3100.3837298541825</v>
      </c>
      <c r="H2190" s="210" t="str">
        <f t="shared" si="134"/>
        <v>11/12TRIGOPONTA GROSSA (f)</v>
      </c>
      <c r="I2190" s="210" t="str">
        <f t="shared" si="135"/>
        <v>11/12TRIGO</v>
      </c>
      <c r="J2190" s="211" t="b">
        <f t="shared" si="136"/>
        <v>0</v>
      </c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</row>
    <row r="2191" spans="1:64" ht="14.65" hidden="1" customHeight="1">
      <c r="A2191" s="215" t="s">
        <v>187</v>
      </c>
      <c r="B2191" s="213" t="s">
        <v>110</v>
      </c>
      <c r="C2191" s="209" t="s">
        <v>158</v>
      </c>
      <c r="D2191" s="202">
        <v>13285</v>
      </c>
      <c r="F2191" s="202">
        <v>34710</v>
      </c>
      <c r="G2191" s="202">
        <f t="shared" si="133"/>
        <v>2612.7211140383888</v>
      </c>
      <c r="H2191" s="210" t="str">
        <f t="shared" si="134"/>
        <v>11/12TRIGOTOLEDO (d)</v>
      </c>
      <c r="I2191" s="210" t="str">
        <f t="shared" si="135"/>
        <v>11/12TRIGO</v>
      </c>
      <c r="J2191" s="211" t="b">
        <f t="shared" si="136"/>
        <v>0</v>
      </c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</row>
    <row r="2192" spans="1:64" ht="14.65" hidden="1" customHeight="1">
      <c r="A2192" s="215" t="s">
        <v>187</v>
      </c>
      <c r="B2192" s="213" t="s">
        <v>110</v>
      </c>
      <c r="C2192" s="209" t="s">
        <v>159</v>
      </c>
      <c r="D2192" s="202">
        <v>1606</v>
      </c>
      <c r="F2192" s="202">
        <v>3155</v>
      </c>
      <c r="G2192" s="202">
        <f t="shared" si="133"/>
        <v>1964.508094645081</v>
      </c>
      <c r="H2192" s="210" t="str">
        <f t="shared" si="134"/>
        <v>11/12TRIGOUMUARAMA (b)</v>
      </c>
      <c r="I2192" s="210" t="str">
        <f t="shared" si="135"/>
        <v>11/12TRIGO</v>
      </c>
      <c r="J2192" s="211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</row>
    <row r="2193" spans="1:64" ht="14.65" hidden="1" customHeight="1">
      <c r="A2193" s="215" t="s">
        <v>187</v>
      </c>
      <c r="B2193" s="213" t="s">
        <v>110</v>
      </c>
      <c r="C2193" s="209" t="s">
        <v>159</v>
      </c>
      <c r="D2193" s="202">
        <v>737</v>
      </c>
      <c r="F2193" s="202">
        <v>1782</v>
      </c>
      <c r="G2193" s="202">
        <f t="shared" si="133"/>
        <v>2417.9104477611941</v>
      </c>
      <c r="H2193" s="210" t="str">
        <f t="shared" si="134"/>
        <v>11/12TRIGOUMUARAMA (b)</v>
      </c>
      <c r="I2193" s="210" t="str">
        <f t="shared" si="135"/>
        <v>11/12TRIGO</v>
      </c>
      <c r="J2193" s="211" t="b">
        <f>FALSE</f>
        <v>0</v>
      </c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</row>
    <row r="2194" spans="1:64" ht="14.65" hidden="1" customHeight="1">
      <c r="A2194" s="215" t="s">
        <v>187</v>
      </c>
      <c r="B2194" s="213" t="s">
        <v>110</v>
      </c>
      <c r="C2194" s="209" t="s">
        <v>160</v>
      </c>
      <c r="D2194" s="202">
        <v>2980</v>
      </c>
      <c r="F2194" s="202">
        <v>6130</v>
      </c>
      <c r="G2194" s="202">
        <f t="shared" si="133"/>
        <v>2057.0469798657718</v>
      </c>
      <c r="H2194" s="210" t="str">
        <f t="shared" si="134"/>
        <v>11/12TRIGOUNIÃO DA VITÓRIA (f)</v>
      </c>
      <c r="I2194" s="210" t="str">
        <f t="shared" si="135"/>
        <v>11/12TRIGO</v>
      </c>
      <c r="J2194" s="211" t="b">
        <f>FALSE</f>
        <v>0</v>
      </c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</row>
    <row r="2195" spans="1:64" ht="14.65" hidden="1" customHeight="1">
      <c r="A2195" s="215" t="s">
        <v>187</v>
      </c>
      <c r="B2195" s="213" t="s">
        <v>111</v>
      </c>
      <c r="C2195" s="209" t="s">
        <v>126</v>
      </c>
      <c r="D2195" s="202">
        <v>122</v>
      </c>
      <c r="F2195" s="202">
        <v>272</v>
      </c>
      <c r="G2195" s="202">
        <f t="shared" si="133"/>
        <v>2229.5081967213114</v>
      </c>
      <c r="H2195" s="210" t="str">
        <f t="shared" si="134"/>
        <v>11/12TRITICALEAPUCARANA (c)</v>
      </c>
      <c r="I2195" s="210" t="str">
        <f t="shared" si="135"/>
        <v>11/12TRITICALE</v>
      </c>
      <c r="J2195" s="211" t="b">
        <f>FALSE</f>
        <v>0</v>
      </c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</row>
    <row r="2196" spans="1:64" ht="14.65" hidden="1" customHeight="1">
      <c r="A2196" s="215" t="s">
        <v>187</v>
      </c>
      <c r="B2196" s="213" t="s">
        <v>111</v>
      </c>
      <c r="C2196" s="209" t="s">
        <v>128</v>
      </c>
      <c r="D2196" s="202">
        <v>3092</v>
      </c>
      <c r="F2196" s="202">
        <v>6136</v>
      </c>
      <c r="G2196" s="202">
        <f t="shared" si="133"/>
        <v>1984.4760672703751</v>
      </c>
      <c r="H2196" s="210" t="str">
        <f t="shared" si="134"/>
        <v>11/12TRITICALECAMPO MOURÃO (a)</v>
      </c>
      <c r="I2196" s="210" t="str">
        <f t="shared" si="135"/>
        <v>11/12TRITICALE</v>
      </c>
      <c r="J2196" s="211" t="b">
        <f>FALSE</f>
        <v>0</v>
      </c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</row>
    <row r="2197" spans="1:64" ht="14.65" hidden="1" customHeight="1">
      <c r="A2197" s="215" t="s">
        <v>187</v>
      </c>
      <c r="B2197" s="213" t="s">
        <v>111</v>
      </c>
      <c r="C2197" s="209" t="s">
        <v>130</v>
      </c>
      <c r="D2197" s="202">
        <v>2130</v>
      </c>
      <c r="F2197" s="202">
        <v>5689</v>
      </c>
      <c r="G2197" s="202">
        <f t="shared" si="133"/>
        <v>2670.8920187793428</v>
      </c>
      <c r="H2197" s="210" t="str">
        <f t="shared" si="134"/>
        <v>11/12TRITICALECASCAVEL (d)</v>
      </c>
      <c r="I2197" s="210" t="str">
        <f t="shared" si="135"/>
        <v>11/12TRITICALE</v>
      </c>
      <c r="J2197" s="211" t="b">
        <f>FALSE</f>
        <v>0</v>
      </c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</row>
    <row r="2198" spans="1:64" ht="14.65" hidden="1" customHeight="1">
      <c r="A2198" s="215" t="s">
        <v>187</v>
      </c>
      <c r="B2198" s="213" t="s">
        <v>111</v>
      </c>
      <c r="C2198" s="209" t="s">
        <v>132</v>
      </c>
      <c r="D2198" s="202">
        <v>900</v>
      </c>
      <c r="F2198" s="202">
        <v>2232</v>
      </c>
      <c r="G2198" s="202">
        <f t="shared" si="133"/>
        <v>2480</v>
      </c>
      <c r="H2198" s="210" t="str">
        <f t="shared" si="134"/>
        <v>11/12TRITICALECORNÉLIO PROCÓPIO (c)</v>
      </c>
      <c r="I2198" s="210" t="str">
        <f t="shared" si="135"/>
        <v>11/12TRITICALE</v>
      </c>
      <c r="J2198" s="211" t="b">
        <f>FALSE</f>
        <v>0</v>
      </c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</row>
    <row r="2199" spans="1:64" ht="14.65" hidden="1" customHeight="1">
      <c r="A2199" s="215" t="s">
        <v>187</v>
      </c>
      <c r="B2199" s="213" t="s">
        <v>111</v>
      </c>
      <c r="C2199" s="209" t="s">
        <v>138</v>
      </c>
      <c r="D2199" s="202">
        <v>4370</v>
      </c>
      <c r="F2199" s="202">
        <v>9200</v>
      </c>
      <c r="G2199" s="202">
        <f t="shared" si="133"/>
        <v>2105.2631578947367</v>
      </c>
      <c r="H2199" s="210" t="str">
        <f t="shared" si="134"/>
        <v>11/12TRITICALEGUARAPUAVA (f)</v>
      </c>
      <c r="I2199" s="210" t="str">
        <f t="shared" si="135"/>
        <v>11/12TRITICALE</v>
      </c>
      <c r="J2199" s="211" t="b">
        <f>FALSE</f>
        <v>0</v>
      </c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</row>
    <row r="2200" spans="1:64" ht="14.65" hidden="1" customHeight="1">
      <c r="A2200" s="215" t="s">
        <v>187</v>
      </c>
      <c r="B2200" s="213" t="s">
        <v>111</v>
      </c>
      <c r="C2200" s="209" t="s">
        <v>140</v>
      </c>
      <c r="D2200" s="202">
        <v>600</v>
      </c>
      <c r="F2200" s="202">
        <v>1350</v>
      </c>
      <c r="G2200" s="202">
        <f t="shared" si="133"/>
        <v>2250</v>
      </c>
      <c r="H2200" s="210" t="str">
        <f t="shared" si="134"/>
        <v>11/12TRITICALEIRATI (f)</v>
      </c>
      <c r="I2200" s="210" t="str">
        <f t="shared" si="135"/>
        <v>11/12TRITICALE</v>
      </c>
      <c r="J2200" s="211" t="b">
        <f>FALSE</f>
        <v>0</v>
      </c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</row>
    <row r="2201" spans="1:64" ht="14.65" hidden="1" customHeight="1">
      <c r="A2201" s="215" t="s">
        <v>187</v>
      </c>
      <c r="B2201" s="213" t="s">
        <v>111</v>
      </c>
      <c r="C2201" s="209" t="s">
        <v>142</v>
      </c>
      <c r="D2201" s="202">
        <v>320</v>
      </c>
      <c r="F2201" s="202">
        <v>748</v>
      </c>
      <c r="G2201" s="202">
        <f t="shared" si="133"/>
        <v>2337.5</v>
      </c>
      <c r="H2201" s="210" t="str">
        <f t="shared" si="134"/>
        <v>11/12TRITICALEIVAIPORÃ (c)</v>
      </c>
      <c r="I2201" s="210" t="str">
        <f t="shared" si="135"/>
        <v>11/12TRITICALE</v>
      </c>
      <c r="J2201" s="211" t="b">
        <f>FALSE</f>
        <v>0</v>
      </c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</row>
    <row r="2202" spans="1:64" ht="14.65" hidden="1" customHeight="1">
      <c r="A2202" s="215" t="s">
        <v>187</v>
      </c>
      <c r="B2202" s="213" t="s">
        <v>111</v>
      </c>
      <c r="C2202" s="209" t="s">
        <v>144</v>
      </c>
      <c r="D2202" s="202">
        <v>150</v>
      </c>
      <c r="F2202" s="202">
        <v>450</v>
      </c>
      <c r="G2202" s="202">
        <f t="shared" si="133"/>
        <v>3000</v>
      </c>
      <c r="H2202" s="210" t="str">
        <f t="shared" si="134"/>
        <v>11/12TRITICALEJACAREZINHO (c)</v>
      </c>
      <c r="I2202" s="210" t="str">
        <f t="shared" si="135"/>
        <v>11/12TRITICALE</v>
      </c>
      <c r="J2202" s="211" t="b">
        <f>FALSE</f>
        <v>0</v>
      </c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</row>
    <row r="2203" spans="1:64" ht="14.65" hidden="1" customHeight="1">
      <c r="A2203" s="215" t="s">
        <v>187</v>
      </c>
      <c r="B2203" s="213" t="s">
        <v>111</v>
      </c>
      <c r="C2203" s="209" t="s">
        <v>146</v>
      </c>
      <c r="D2203" s="202"/>
      <c r="G2203" s="202" t="e">
        <f t="shared" si="133"/>
        <v>#DIV/0!</v>
      </c>
      <c r="H2203" s="210" t="str">
        <f t="shared" si="134"/>
        <v>11/12TRITICALELARANJEIRAS DO SUL (f)</v>
      </c>
      <c r="I2203" s="210" t="str">
        <f t="shared" si="135"/>
        <v>11/12TRITICALE</v>
      </c>
      <c r="J2203" s="211" t="b">
        <f>FALSE</f>
        <v>0</v>
      </c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</row>
    <row r="2204" spans="1:64" ht="14.65" hidden="1" customHeight="1">
      <c r="A2204" s="215" t="s">
        <v>187</v>
      </c>
      <c r="B2204" s="213" t="s">
        <v>111</v>
      </c>
      <c r="C2204" s="209" t="s">
        <v>148</v>
      </c>
      <c r="D2204" s="202">
        <v>300</v>
      </c>
      <c r="F2204" s="202">
        <v>558</v>
      </c>
      <c r="G2204" s="202">
        <f t="shared" si="133"/>
        <v>1860</v>
      </c>
      <c r="H2204" s="210" t="str">
        <f t="shared" si="134"/>
        <v>11/12TRITICALELONDRINA (c)</v>
      </c>
      <c r="I2204" s="210" t="str">
        <f t="shared" si="135"/>
        <v>11/12TRITICALE</v>
      </c>
      <c r="J2204" s="211" t="b">
        <f>FALSE</f>
        <v>0</v>
      </c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</row>
    <row r="2205" spans="1:64" ht="14.65" hidden="1" customHeight="1">
      <c r="A2205" s="215" t="s">
        <v>187</v>
      </c>
      <c r="B2205" s="213" t="s">
        <v>111</v>
      </c>
      <c r="C2205" s="209" t="s">
        <v>150</v>
      </c>
      <c r="D2205" s="202">
        <v>5</v>
      </c>
      <c r="F2205" s="202">
        <v>9</v>
      </c>
      <c r="G2205" s="202">
        <f t="shared" si="133"/>
        <v>1800</v>
      </c>
      <c r="H2205" s="210" t="str">
        <f t="shared" si="134"/>
        <v>11/12TRITICALEMARINGÁ (c)</v>
      </c>
      <c r="I2205" s="210" t="str">
        <f t="shared" si="135"/>
        <v>11/12TRITICALE</v>
      </c>
      <c r="J2205" s="211" t="b">
        <f>FALSE</f>
        <v>0</v>
      </c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</row>
    <row r="2206" spans="1:64" ht="14.65" hidden="1" customHeight="1">
      <c r="A2206" s="215" t="s">
        <v>187</v>
      </c>
      <c r="B2206" s="213" t="s">
        <v>111</v>
      </c>
      <c r="C2206" s="209" t="s">
        <v>154</v>
      </c>
      <c r="D2206" s="202"/>
      <c r="G2206" s="202" t="e">
        <f t="shared" si="133"/>
        <v>#DIV/0!</v>
      </c>
      <c r="H2206" s="210" t="str">
        <f t="shared" si="134"/>
        <v>11/12TRITICALEPARANAVAÍ (b)</v>
      </c>
      <c r="I2206" s="210" t="str">
        <f t="shared" si="135"/>
        <v>11/12TRITICALE</v>
      </c>
      <c r="J2206" s="211" t="b">
        <f>FALSE</f>
        <v>0</v>
      </c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</row>
    <row r="2207" spans="1:64" ht="14.65" hidden="1" customHeight="1">
      <c r="A2207" s="215" t="s">
        <v>187</v>
      </c>
      <c r="B2207" s="213" t="s">
        <v>111</v>
      </c>
      <c r="C2207" s="209" t="s">
        <v>155</v>
      </c>
      <c r="D2207" s="202">
        <v>200</v>
      </c>
      <c r="F2207" s="202">
        <v>530</v>
      </c>
      <c r="G2207" s="202">
        <f t="shared" si="133"/>
        <v>2650</v>
      </c>
      <c r="H2207" s="210" t="str">
        <f t="shared" si="134"/>
        <v>11/12TRITICALEPATO BRANCO (e)</v>
      </c>
      <c r="I2207" s="210" t="str">
        <f t="shared" si="135"/>
        <v>11/12TRITICALE</v>
      </c>
      <c r="J2207" s="211" t="b">
        <f>FALSE</f>
        <v>0</v>
      </c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</row>
    <row r="2208" spans="1:64" ht="14.65" hidden="1" customHeight="1">
      <c r="A2208" s="215" t="s">
        <v>187</v>
      </c>
      <c r="B2208" s="213" t="s">
        <v>111</v>
      </c>
      <c r="C2208" s="209" t="s">
        <v>157</v>
      </c>
      <c r="D2208" s="202">
        <v>4780</v>
      </c>
      <c r="F2208" s="202">
        <v>15004</v>
      </c>
      <c r="G2208" s="202">
        <f t="shared" si="133"/>
        <v>3138.9121338912137</v>
      </c>
      <c r="H2208" s="210" t="str">
        <f t="shared" si="134"/>
        <v>11/12TRITICALEPONTA GROSSA (f)</v>
      </c>
      <c r="I2208" s="210" t="str">
        <f t="shared" si="135"/>
        <v>11/12TRITICALE</v>
      </c>
      <c r="J2208" s="211" t="b">
        <f>FALSE</f>
        <v>0</v>
      </c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</row>
    <row r="2209" spans="1:64" ht="14.65" hidden="1" customHeight="1">
      <c r="A2209" s="215" t="s">
        <v>187</v>
      </c>
      <c r="B2209" s="213" t="s">
        <v>111</v>
      </c>
      <c r="C2209" s="209" t="s">
        <v>158</v>
      </c>
      <c r="D2209" s="202">
        <v>160</v>
      </c>
      <c r="F2209" s="202">
        <v>385</v>
      </c>
      <c r="G2209" s="202">
        <f t="shared" si="133"/>
        <v>2406.25</v>
      </c>
      <c r="H2209" s="210" t="str">
        <f t="shared" si="134"/>
        <v>11/12TRITICALETOLEDO (d)</v>
      </c>
      <c r="I2209" s="210" t="str">
        <f t="shared" si="135"/>
        <v>11/12TRITICALE</v>
      </c>
      <c r="J2209" s="211" t="b">
        <f>FALSE</f>
        <v>0</v>
      </c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</row>
    <row r="2210" spans="1:64" ht="14.65" hidden="1" customHeight="1">
      <c r="A2210" s="215" t="s">
        <v>187</v>
      </c>
      <c r="B2210" s="213" t="s">
        <v>111</v>
      </c>
      <c r="C2210" s="213" t="s">
        <v>159</v>
      </c>
      <c r="D2210" s="202">
        <v>1815</v>
      </c>
      <c r="F2210" s="202">
        <v>1579</v>
      </c>
      <c r="G2210" s="202">
        <f t="shared" si="133"/>
        <v>869.97245179063361</v>
      </c>
      <c r="H2210" s="210" t="str">
        <f t="shared" si="134"/>
        <v>11/12TRITICALEUMUARAMA (b)</v>
      </c>
      <c r="I2210" s="210" t="str">
        <f t="shared" si="135"/>
        <v>11/12TRITICALE</v>
      </c>
      <c r="J2210" s="211" t="b">
        <f>FALSE</f>
        <v>0</v>
      </c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</row>
    <row r="2211" spans="1:64" ht="14.65" hidden="1" customHeight="1">
      <c r="A2211" s="215" t="s">
        <v>187</v>
      </c>
      <c r="B2211" s="213" t="s">
        <v>111</v>
      </c>
      <c r="C2211" s="209" t="s">
        <v>160</v>
      </c>
      <c r="D2211" s="202">
        <v>25</v>
      </c>
      <c r="F2211" s="202">
        <v>45</v>
      </c>
      <c r="G2211" s="202">
        <f t="shared" si="133"/>
        <v>1800</v>
      </c>
      <c r="H2211" s="210" t="str">
        <f t="shared" si="134"/>
        <v>11/12TRITICALEUNIÃO DA VITÓRIA (f)</v>
      </c>
      <c r="I2211" s="210" t="str">
        <f t="shared" si="135"/>
        <v>11/12TRITICALE</v>
      </c>
      <c r="J2211" s="211" t="b">
        <f>FALSE</f>
        <v>0</v>
      </c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</row>
    <row r="2212" spans="1:64" ht="14.65" hidden="1" customHeight="1">
      <c r="A2212" s="215" t="s">
        <v>188</v>
      </c>
      <c r="B2212" s="209" t="s">
        <v>83</v>
      </c>
      <c r="C2212" s="209" t="s">
        <v>128</v>
      </c>
      <c r="D2212" s="202">
        <v>0</v>
      </c>
      <c r="F2212" s="202">
        <v>0</v>
      </c>
      <c r="G2212" s="202" t="e">
        <f t="shared" si="133"/>
        <v>#DIV/0!</v>
      </c>
      <c r="H2212" s="210" t="str">
        <f t="shared" si="134"/>
        <v>12/13ALGODÃOCAMPO MOURÃO (a)</v>
      </c>
      <c r="I2212" s="210" t="str">
        <f t="shared" si="135"/>
        <v>12/13ALGODÃO</v>
      </c>
      <c r="J2212" s="211" t="b">
        <f>FALSE</f>
        <v>0</v>
      </c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</row>
    <row r="2213" spans="1:64" ht="14.65" hidden="1" customHeight="1">
      <c r="A2213" s="215" t="s">
        <v>188</v>
      </c>
      <c r="B2213" s="209" t="s">
        <v>83</v>
      </c>
      <c r="C2213" s="209" t="s">
        <v>130</v>
      </c>
      <c r="D2213" s="202">
        <v>6</v>
      </c>
      <c r="F2213" s="202">
        <v>12</v>
      </c>
      <c r="G2213" s="202">
        <f t="shared" si="133"/>
        <v>2000</v>
      </c>
      <c r="H2213" s="210" t="str">
        <f t="shared" si="134"/>
        <v>12/13ALGODÃOCASCAVEL (d)</v>
      </c>
      <c r="I2213" s="210" t="str">
        <f t="shared" si="135"/>
        <v>12/13ALGODÃO</v>
      </c>
      <c r="J2213" s="211" t="b">
        <f>FALSE</f>
        <v>0</v>
      </c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</row>
    <row r="2214" spans="1:64" ht="14.65" hidden="1" customHeight="1">
      <c r="A2214" s="215" t="s">
        <v>188</v>
      </c>
      <c r="B2214" s="209" t="s">
        <v>83</v>
      </c>
      <c r="C2214" s="209" t="s">
        <v>132</v>
      </c>
      <c r="D2214" s="202">
        <v>0</v>
      </c>
      <c r="G2214" s="202" t="e">
        <f t="shared" si="133"/>
        <v>#DIV/0!</v>
      </c>
      <c r="H2214" s="210" t="str">
        <f t="shared" si="134"/>
        <v>12/13ALGODÃOCORNÉLIO PROCÓPIO (c)</v>
      </c>
      <c r="I2214" s="210" t="str">
        <f t="shared" si="135"/>
        <v>12/13ALGODÃO</v>
      </c>
      <c r="J2214" s="211" t="b">
        <f>FALSE</f>
        <v>0</v>
      </c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</row>
    <row r="2215" spans="1:64" ht="14.65" hidden="1" customHeight="1">
      <c r="A2215" s="215" t="s">
        <v>188</v>
      </c>
      <c r="B2215" s="209" t="s">
        <v>83</v>
      </c>
      <c r="C2215" s="209" t="s">
        <v>142</v>
      </c>
      <c r="D2215" s="202">
        <v>0</v>
      </c>
      <c r="F2215" s="202">
        <v>0</v>
      </c>
      <c r="G2215" s="202" t="e">
        <f t="shared" si="133"/>
        <v>#DIV/0!</v>
      </c>
      <c r="H2215" s="210" t="str">
        <f t="shared" si="134"/>
        <v>12/13ALGODÃOIVAIPORÃ (c)</v>
      </c>
      <c r="I2215" s="210" t="str">
        <f t="shared" si="135"/>
        <v>12/13ALGODÃO</v>
      </c>
      <c r="J2215" s="211" t="b">
        <f>FALSE</f>
        <v>0</v>
      </c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</row>
    <row r="2216" spans="1:64" ht="14.65" hidden="1" customHeight="1">
      <c r="A2216" s="215" t="s">
        <v>188</v>
      </c>
      <c r="B2216" s="209" t="s">
        <v>83</v>
      </c>
      <c r="C2216" s="209" t="s">
        <v>148</v>
      </c>
      <c r="D2216" s="202">
        <v>80</v>
      </c>
      <c r="F2216" s="202">
        <v>191</v>
      </c>
      <c r="G2216" s="202">
        <f t="shared" si="133"/>
        <v>2387.5</v>
      </c>
      <c r="H2216" s="210" t="str">
        <f t="shared" si="134"/>
        <v>12/13ALGODÃOLONDRINA (c)</v>
      </c>
      <c r="I2216" s="210" t="str">
        <f t="shared" si="135"/>
        <v>12/13ALGODÃO</v>
      </c>
      <c r="J2216" s="211" t="b">
        <f>FALSE</f>
        <v>0</v>
      </c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</row>
    <row r="2217" spans="1:64" ht="14.65" hidden="1" customHeight="1">
      <c r="A2217" s="215" t="s">
        <v>188</v>
      </c>
      <c r="B2217" s="209" t="s">
        <v>83</v>
      </c>
      <c r="C2217" s="209" t="s">
        <v>150</v>
      </c>
      <c r="D2217" s="202">
        <v>8</v>
      </c>
      <c r="F2217" s="202">
        <v>20</v>
      </c>
      <c r="G2217" s="202">
        <f t="shared" si="133"/>
        <v>2500</v>
      </c>
      <c r="H2217" s="210" t="str">
        <f t="shared" si="134"/>
        <v>12/13ALGODÃOMARINGÁ (c)</v>
      </c>
      <c r="I2217" s="210" t="str">
        <f t="shared" si="135"/>
        <v>12/13ALGODÃO</v>
      </c>
      <c r="J2217" s="211" t="b">
        <f>FALSE</f>
        <v>0</v>
      </c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</row>
    <row r="2218" spans="1:64" ht="14.65" hidden="1" customHeight="1">
      <c r="A2218" s="215" t="s">
        <v>188</v>
      </c>
      <c r="B2218" s="209" t="s">
        <v>83</v>
      </c>
      <c r="C2218" s="209" t="s">
        <v>154</v>
      </c>
      <c r="D2218" s="202"/>
      <c r="G2218" s="202" t="e">
        <f t="shared" si="133"/>
        <v>#DIV/0!</v>
      </c>
      <c r="H2218" s="210" t="str">
        <f t="shared" si="134"/>
        <v>12/13ALGODÃOPARANAVAÍ (b)</v>
      </c>
      <c r="I2218" s="210" t="str">
        <f t="shared" si="135"/>
        <v>12/13ALGODÃO</v>
      </c>
      <c r="J2218" s="211" t="b">
        <f>FALSE</f>
        <v>0</v>
      </c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</row>
    <row r="2219" spans="1:64" ht="14.65" hidden="1" customHeight="1">
      <c r="A2219" s="215" t="s">
        <v>188</v>
      </c>
      <c r="B2219" s="209" t="s">
        <v>83</v>
      </c>
      <c r="C2219" s="209" t="s">
        <v>158</v>
      </c>
      <c r="D2219" s="202"/>
      <c r="G2219" s="202" t="e">
        <f t="shared" si="133"/>
        <v>#DIV/0!</v>
      </c>
      <c r="H2219" s="210" t="str">
        <f t="shared" si="134"/>
        <v>12/13ALGODÃOTOLEDO (d)</v>
      </c>
      <c r="I2219" s="210" t="str">
        <f t="shared" si="135"/>
        <v>12/13ALGODÃO</v>
      </c>
      <c r="J2219" s="211" t="b">
        <f>FALSE</f>
        <v>0</v>
      </c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</row>
    <row r="2220" spans="1:64" ht="14.65" hidden="1" customHeight="1">
      <c r="A2220" s="215" t="s">
        <v>188</v>
      </c>
      <c r="B2220" s="209" t="s">
        <v>84</v>
      </c>
      <c r="C2220" s="209" t="s">
        <v>126</v>
      </c>
      <c r="D2220" s="202">
        <v>34</v>
      </c>
      <c r="F2220" s="202">
        <v>117</v>
      </c>
      <c r="G2220" s="202">
        <f t="shared" si="133"/>
        <v>3441.1764705882356</v>
      </c>
      <c r="H2220" s="210" t="str">
        <f t="shared" si="134"/>
        <v>12/13ALHOAPUCARANA (c)</v>
      </c>
      <c r="I2220" s="210" t="str">
        <f t="shared" si="135"/>
        <v>12/13ALHO</v>
      </c>
      <c r="J2220" s="211" t="b">
        <f>FALSE</f>
        <v>0</v>
      </c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</row>
    <row r="2221" spans="1:64" ht="14.65" hidden="1" customHeight="1">
      <c r="A2221" s="215" t="s">
        <v>188</v>
      </c>
      <c r="B2221" s="209" t="s">
        <v>84</v>
      </c>
      <c r="C2221" s="209" t="s">
        <v>128</v>
      </c>
      <c r="D2221" s="202">
        <v>47</v>
      </c>
      <c r="F2221" s="202">
        <v>98</v>
      </c>
      <c r="G2221" s="202">
        <f t="shared" si="133"/>
        <v>2085.1063829787236</v>
      </c>
      <c r="H2221" s="210" t="str">
        <f t="shared" si="134"/>
        <v>12/13ALHOCAMPO MOURÃO (a)</v>
      </c>
      <c r="I2221" s="210" t="str">
        <f t="shared" si="135"/>
        <v>12/13ALHO</v>
      </c>
      <c r="J2221" s="211" t="b">
        <f>FALSE</f>
        <v>0</v>
      </c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</row>
    <row r="2222" spans="1:64" ht="14.65" hidden="1" customHeight="1">
      <c r="A2222" s="215" t="s">
        <v>188</v>
      </c>
      <c r="B2222" s="209" t="s">
        <v>84</v>
      </c>
      <c r="C2222" s="209" t="s">
        <v>130</v>
      </c>
      <c r="D2222" s="202">
        <v>51</v>
      </c>
      <c r="F2222" s="202">
        <v>187</v>
      </c>
      <c r="G2222" s="202">
        <f t="shared" si="133"/>
        <v>3666.6666666666665</v>
      </c>
      <c r="H2222" s="210" t="str">
        <f t="shared" si="134"/>
        <v>12/13ALHOCASCAVEL (d)</v>
      </c>
      <c r="I2222" s="210" t="str">
        <f t="shared" si="135"/>
        <v>12/13ALHO</v>
      </c>
      <c r="J2222" s="211" t="b">
        <f>FALSE</f>
        <v>0</v>
      </c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</row>
    <row r="2223" spans="1:64" ht="14.65" hidden="1" customHeight="1">
      <c r="A2223" s="215" t="s">
        <v>188</v>
      </c>
      <c r="B2223" s="209" t="s">
        <v>84</v>
      </c>
      <c r="C2223" s="209" t="s">
        <v>132</v>
      </c>
      <c r="D2223" s="202">
        <v>56</v>
      </c>
      <c r="F2223" s="202">
        <v>364</v>
      </c>
      <c r="G2223" s="202">
        <f t="shared" si="133"/>
        <v>6500</v>
      </c>
      <c r="H2223" s="210" t="str">
        <f t="shared" si="134"/>
        <v>12/13ALHOCORNÉLIO PROCÓPIO (c)</v>
      </c>
      <c r="I2223" s="210" t="str">
        <f t="shared" si="135"/>
        <v>12/13ALHO</v>
      </c>
      <c r="J2223" s="211" t="b">
        <f>FALSE</f>
        <v>0</v>
      </c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</row>
    <row r="2224" spans="1:64" ht="14.65" hidden="1" customHeight="1">
      <c r="A2224" s="215" t="s">
        <v>188</v>
      </c>
      <c r="B2224" s="209" t="s">
        <v>84</v>
      </c>
      <c r="C2224" s="209" t="s">
        <v>134</v>
      </c>
      <c r="D2224" s="202">
        <v>4</v>
      </c>
      <c r="F2224" s="202">
        <v>26</v>
      </c>
      <c r="G2224" s="202">
        <f t="shared" si="133"/>
        <v>6500</v>
      </c>
      <c r="H2224" s="210" t="str">
        <f t="shared" si="134"/>
        <v>12/13ALHOCURITIBA (f)</v>
      </c>
      <c r="I2224" s="210" t="str">
        <f t="shared" si="135"/>
        <v>12/13ALHO</v>
      </c>
      <c r="J2224" s="211" t="b">
        <f>FALSE</f>
        <v>0</v>
      </c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</row>
    <row r="2225" spans="1:64" ht="14.65" hidden="1" customHeight="1">
      <c r="A2225" s="215" t="s">
        <v>188</v>
      </c>
      <c r="B2225" s="209" t="s">
        <v>84</v>
      </c>
      <c r="C2225" s="209" t="s">
        <v>136</v>
      </c>
      <c r="D2225" s="202">
        <v>30</v>
      </c>
      <c r="F2225" s="202">
        <v>120</v>
      </c>
      <c r="G2225" s="202">
        <f t="shared" si="133"/>
        <v>4000</v>
      </c>
      <c r="H2225" s="210" t="str">
        <f t="shared" si="134"/>
        <v>12/13ALHOFRANCISCO BELTRÃO (e)</v>
      </c>
      <c r="I2225" s="210" t="str">
        <f t="shared" si="135"/>
        <v>12/13ALHO</v>
      </c>
      <c r="J2225" s="211" t="b">
        <f>FALSE</f>
        <v>0</v>
      </c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</row>
    <row r="2226" spans="1:64" ht="14.65" hidden="1" customHeight="1">
      <c r="A2226" s="215" t="s">
        <v>188</v>
      </c>
      <c r="B2226" s="209" t="s">
        <v>84</v>
      </c>
      <c r="C2226" s="209" t="s">
        <v>138</v>
      </c>
      <c r="D2226" s="202">
        <v>37</v>
      </c>
      <c r="F2226" s="202">
        <v>196</v>
      </c>
      <c r="G2226" s="202">
        <f t="shared" si="133"/>
        <v>5297.2972972972975</v>
      </c>
      <c r="H2226" s="210" t="str">
        <f t="shared" si="134"/>
        <v>12/13ALHOGUARAPUAVA (f)</v>
      </c>
      <c r="I2226" s="210" t="str">
        <f t="shared" si="135"/>
        <v>12/13ALHO</v>
      </c>
      <c r="J2226" s="211" t="b">
        <f>FALSE</f>
        <v>0</v>
      </c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</row>
    <row r="2227" spans="1:64" ht="14.65" hidden="1" customHeight="1">
      <c r="A2227" s="215" t="s">
        <v>188</v>
      </c>
      <c r="B2227" s="209" t="s">
        <v>84</v>
      </c>
      <c r="C2227" s="209" t="s">
        <v>140</v>
      </c>
      <c r="D2227" s="202">
        <v>12</v>
      </c>
      <c r="F2227" s="202">
        <v>48</v>
      </c>
      <c r="G2227" s="202">
        <f t="shared" si="133"/>
        <v>4000</v>
      </c>
      <c r="H2227" s="210" t="str">
        <f t="shared" si="134"/>
        <v>12/13ALHOIRATI (f)</v>
      </c>
      <c r="I2227" s="210" t="str">
        <f t="shared" si="135"/>
        <v>12/13ALHO</v>
      </c>
      <c r="J2227" s="211" t="b">
        <f>FALSE</f>
        <v>0</v>
      </c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</row>
    <row r="2228" spans="1:64" ht="14.65" hidden="1" customHeight="1">
      <c r="A2228" s="215" t="s">
        <v>188</v>
      </c>
      <c r="B2228" s="209" t="s">
        <v>84</v>
      </c>
      <c r="C2228" s="209" t="s">
        <v>142</v>
      </c>
      <c r="D2228" s="202">
        <v>14</v>
      </c>
      <c r="F2228" s="202">
        <v>39</v>
      </c>
      <c r="G2228" s="202">
        <f t="shared" si="133"/>
        <v>2785.7142857142858</v>
      </c>
      <c r="H2228" s="210" t="str">
        <f t="shared" si="134"/>
        <v>12/13ALHOIVAIPORÃ (c)</v>
      </c>
      <c r="I2228" s="210" t="str">
        <f t="shared" si="135"/>
        <v>12/13ALHO</v>
      </c>
      <c r="J2228" s="211" t="b">
        <f>FALSE</f>
        <v>0</v>
      </c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</row>
    <row r="2229" spans="1:64" ht="14.65" hidden="1" customHeight="1">
      <c r="A2229" s="215" t="s">
        <v>188</v>
      </c>
      <c r="B2229" s="209" t="s">
        <v>84</v>
      </c>
      <c r="C2229" s="209" t="s">
        <v>144</v>
      </c>
      <c r="D2229" s="202">
        <v>106</v>
      </c>
      <c r="F2229" s="202">
        <v>713</v>
      </c>
      <c r="G2229" s="202">
        <f t="shared" si="133"/>
        <v>6726.4150943396226</v>
      </c>
      <c r="H2229" s="210" t="str">
        <f t="shared" si="134"/>
        <v>12/13ALHOJACAREZINHO (c)</v>
      </c>
      <c r="I2229" s="210" t="str">
        <f t="shared" si="135"/>
        <v>12/13ALHO</v>
      </c>
      <c r="J2229" s="211" t="b">
        <f>FALSE</f>
        <v>0</v>
      </c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</row>
    <row r="2230" spans="1:64" ht="14.65" hidden="1" customHeight="1">
      <c r="A2230" s="215" t="s">
        <v>188</v>
      </c>
      <c r="B2230" s="213" t="s">
        <v>84</v>
      </c>
      <c r="C2230" s="209" t="s">
        <v>146</v>
      </c>
      <c r="D2230" s="202">
        <v>8</v>
      </c>
      <c r="F2230" s="202">
        <v>20</v>
      </c>
      <c r="G2230" s="202">
        <f t="shared" si="133"/>
        <v>2500</v>
      </c>
      <c r="H2230" s="210" t="str">
        <f t="shared" si="134"/>
        <v>12/13ALHOLARANJEIRAS DO SUL (f)</v>
      </c>
      <c r="I2230" s="210" t="str">
        <f t="shared" si="135"/>
        <v>12/13ALHO</v>
      </c>
      <c r="J2230" s="211" t="b">
        <f>FALSE</f>
        <v>0</v>
      </c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</row>
    <row r="2231" spans="1:64" ht="14.65" hidden="1" customHeight="1">
      <c r="A2231" s="215" t="s">
        <v>188</v>
      </c>
      <c r="B2231" s="209" t="s">
        <v>84</v>
      </c>
      <c r="C2231" s="209" t="s">
        <v>150</v>
      </c>
      <c r="D2231" s="202">
        <v>15</v>
      </c>
      <c r="F2231" s="202">
        <v>67</v>
      </c>
      <c r="G2231" s="202">
        <f t="shared" si="133"/>
        <v>4466.666666666667</v>
      </c>
      <c r="H2231" s="210" t="str">
        <f t="shared" si="134"/>
        <v>12/13ALHOMARINGÁ (c)</v>
      </c>
      <c r="I2231" s="210" t="str">
        <f t="shared" si="135"/>
        <v>12/13ALHO</v>
      </c>
      <c r="J2231" s="211" t="b">
        <f>FALSE</f>
        <v>0</v>
      </c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</row>
    <row r="2232" spans="1:64" ht="14.65" hidden="1" customHeight="1">
      <c r="A2232" s="215" t="s">
        <v>188</v>
      </c>
      <c r="B2232" s="209" t="s">
        <v>84</v>
      </c>
      <c r="C2232" s="209" t="s">
        <v>155</v>
      </c>
      <c r="D2232" s="202">
        <v>12</v>
      </c>
      <c r="F2232" s="202">
        <v>76</v>
      </c>
      <c r="G2232" s="202">
        <f t="shared" si="133"/>
        <v>6333.333333333333</v>
      </c>
      <c r="H2232" s="210" t="str">
        <f t="shared" si="134"/>
        <v>12/13ALHOPATO BRANCO (e)</v>
      </c>
      <c r="I2232" s="210" t="str">
        <f t="shared" si="135"/>
        <v>12/13ALHO</v>
      </c>
      <c r="J2232" s="211" t="b">
        <f>FALSE</f>
        <v>0</v>
      </c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</row>
    <row r="2233" spans="1:64" ht="14.65" hidden="1" customHeight="1">
      <c r="A2233" s="215" t="s">
        <v>188</v>
      </c>
      <c r="B2233" s="209" t="s">
        <v>84</v>
      </c>
      <c r="C2233" s="209" t="s">
        <v>157</v>
      </c>
      <c r="D2233" s="202">
        <v>15</v>
      </c>
      <c r="F2233" s="202">
        <v>32</v>
      </c>
      <c r="G2233" s="202">
        <f t="shared" si="133"/>
        <v>2133.3333333333335</v>
      </c>
      <c r="H2233" s="210" t="str">
        <f t="shared" si="134"/>
        <v>12/13ALHOPONTA GROSSA (f)</v>
      </c>
      <c r="I2233" s="210" t="str">
        <f t="shared" si="135"/>
        <v>12/13ALHO</v>
      </c>
      <c r="J2233" s="211" t="b">
        <f>FALSE</f>
        <v>0</v>
      </c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</row>
    <row r="2234" spans="1:64" ht="14.65" hidden="1" customHeight="1">
      <c r="A2234" s="215" t="s">
        <v>188</v>
      </c>
      <c r="B2234" s="209" t="s">
        <v>84</v>
      </c>
      <c r="C2234" s="209" t="s">
        <v>158</v>
      </c>
      <c r="D2234" s="202">
        <v>4</v>
      </c>
      <c r="F2234" s="202">
        <v>8</v>
      </c>
      <c r="G2234" s="202">
        <f t="shared" si="133"/>
        <v>2000</v>
      </c>
      <c r="H2234" s="210" t="str">
        <f t="shared" si="134"/>
        <v>12/13ALHOTOLEDO (d)</v>
      </c>
      <c r="I2234" s="210" t="str">
        <f t="shared" si="135"/>
        <v>12/13ALHO</v>
      </c>
      <c r="J2234" s="211" t="b">
        <f>FALSE</f>
        <v>0</v>
      </c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</row>
    <row r="2235" spans="1:64" ht="14.65" hidden="1" customHeight="1">
      <c r="A2235" s="215" t="s">
        <v>188</v>
      </c>
      <c r="B2235" s="209" t="s">
        <v>84</v>
      </c>
      <c r="C2235" s="209" t="s">
        <v>160</v>
      </c>
      <c r="D2235" s="202">
        <v>30</v>
      </c>
      <c r="F2235" s="202">
        <v>90</v>
      </c>
      <c r="G2235" s="202">
        <f t="shared" si="133"/>
        <v>3000</v>
      </c>
      <c r="H2235" s="210" t="str">
        <f t="shared" si="134"/>
        <v>12/13ALHOUNIÃO DA VITÓRIA (f)</v>
      </c>
      <c r="I2235" s="210" t="str">
        <f t="shared" si="135"/>
        <v>12/13ALHO</v>
      </c>
      <c r="J2235" s="211" t="b">
        <f>FALSE</f>
        <v>0</v>
      </c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</row>
    <row r="2236" spans="1:64" ht="14.65" hidden="1" customHeight="1">
      <c r="A2236" s="215" t="s">
        <v>188</v>
      </c>
      <c r="B2236" s="213" t="s">
        <v>85</v>
      </c>
      <c r="C2236" s="209" t="s">
        <v>126</v>
      </c>
      <c r="D2236" s="202">
        <v>86</v>
      </c>
      <c r="F2236" s="202">
        <v>181</v>
      </c>
      <c r="G2236" s="202">
        <f t="shared" si="133"/>
        <v>2104.651162790698</v>
      </c>
      <c r="H2236" s="210" t="str">
        <f t="shared" si="134"/>
        <v>12/13AMENDOIM (1ª SAFRA)APUCARANA (c)</v>
      </c>
      <c r="I2236" s="210" t="str">
        <f t="shared" si="135"/>
        <v>12/13AMENDOIM (1ª SAFRA)</v>
      </c>
      <c r="J2236" s="211" t="b">
        <f>FALSE</f>
        <v>0</v>
      </c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</row>
    <row r="2237" spans="1:64" ht="14.65" hidden="1" customHeight="1">
      <c r="A2237" s="215" t="s">
        <v>188</v>
      </c>
      <c r="B2237" s="213" t="s">
        <v>85</v>
      </c>
      <c r="C2237" s="209" t="s">
        <v>128</v>
      </c>
      <c r="D2237" s="202">
        <v>63</v>
      </c>
      <c r="F2237" s="202">
        <v>121</v>
      </c>
      <c r="G2237" s="202">
        <f t="shared" si="133"/>
        <v>1920.6349206349207</v>
      </c>
      <c r="H2237" s="210" t="str">
        <f t="shared" si="134"/>
        <v>12/13AMENDOIM (1ª SAFRA)CAMPO MOURÃO (a)</v>
      </c>
      <c r="I2237" s="210" t="str">
        <f t="shared" si="135"/>
        <v>12/13AMENDOIM (1ª SAFRA)</v>
      </c>
      <c r="J2237" s="211" t="b">
        <f>FALSE</f>
        <v>0</v>
      </c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</row>
    <row r="2238" spans="1:64" ht="14.65" hidden="1" customHeight="1">
      <c r="A2238" s="215" t="s">
        <v>188</v>
      </c>
      <c r="B2238" s="213" t="s">
        <v>85</v>
      </c>
      <c r="C2238" s="209" t="s">
        <v>130</v>
      </c>
      <c r="D2238" s="202">
        <v>188</v>
      </c>
      <c r="F2238" s="202">
        <v>395</v>
      </c>
      <c r="G2238" s="202">
        <f t="shared" si="133"/>
        <v>2101.0638297872338</v>
      </c>
      <c r="H2238" s="210" t="str">
        <f t="shared" si="134"/>
        <v>12/13AMENDOIM (1ª SAFRA)CASCAVEL (d)</v>
      </c>
      <c r="I2238" s="210" t="str">
        <f t="shared" si="135"/>
        <v>12/13AMENDOIM (1ª SAFRA)</v>
      </c>
      <c r="J2238" s="211" t="b">
        <f>FALSE</f>
        <v>0</v>
      </c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</row>
    <row r="2239" spans="1:64" ht="14.65" hidden="1" customHeight="1">
      <c r="A2239" s="215" t="s">
        <v>188</v>
      </c>
      <c r="B2239" s="213" t="s">
        <v>85</v>
      </c>
      <c r="C2239" s="209" t="s">
        <v>132</v>
      </c>
      <c r="D2239" s="202">
        <v>30</v>
      </c>
      <c r="F2239" s="202">
        <v>66</v>
      </c>
      <c r="G2239" s="202">
        <f t="shared" si="133"/>
        <v>2200</v>
      </c>
      <c r="H2239" s="210" t="str">
        <f t="shared" si="134"/>
        <v>12/13AMENDOIM (1ª SAFRA)CORNÉLIO PROCÓPIO (c)</v>
      </c>
      <c r="I2239" s="210" t="str">
        <f t="shared" si="135"/>
        <v>12/13AMENDOIM (1ª SAFRA)</v>
      </c>
      <c r="J2239" s="211" t="b">
        <f>FALSE</f>
        <v>0</v>
      </c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</row>
    <row r="2240" spans="1:64" ht="14.65" hidden="1" customHeight="1">
      <c r="A2240" s="215" t="s">
        <v>188</v>
      </c>
      <c r="B2240" s="213" t="s">
        <v>85</v>
      </c>
      <c r="C2240" s="209" t="s">
        <v>136</v>
      </c>
      <c r="D2240" s="202">
        <v>206</v>
      </c>
      <c r="F2240" s="202">
        <v>412</v>
      </c>
      <c r="G2240" s="202">
        <f t="shared" si="133"/>
        <v>2000</v>
      </c>
      <c r="H2240" s="210" t="str">
        <f t="shared" si="134"/>
        <v>12/13AMENDOIM (1ª SAFRA)FRANCISCO BELTRÃO (e)</v>
      </c>
      <c r="I2240" s="210" t="str">
        <f t="shared" si="135"/>
        <v>12/13AMENDOIM (1ª SAFRA)</v>
      </c>
      <c r="J2240" s="211" t="b">
        <f>FALSE</f>
        <v>0</v>
      </c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</row>
    <row r="2241" spans="1:64" ht="14.65" hidden="1" customHeight="1">
      <c r="A2241" s="215" t="s">
        <v>188</v>
      </c>
      <c r="B2241" s="213" t="s">
        <v>85</v>
      </c>
      <c r="C2241" s="209" t="s">
        <v>138</v>
      </c>
      <c r="D2241" s="202">
        <v>35</v>
      </c>
      <c r="F2241" s="202">
        <v>46</v>
      </c>
      <c r="G2241" s="202">
        <f t="shared" si="133"/>
        <v>1314.2857142857142</v>
      </c>
      <c r="H2241" s="210" t="str">
        <f t="shared" si="134"/>
        <v>12/13AMENDOIM (1ª SAFRA)GUARAPUAVA (f)</v>
      </c>
      <c r="I2241" s="210" t="str">
        <f t="shared" si="135"/>
        <v>12/13AMENDOIM (1ª SAFRA)</v>
      </c>
      <c r="J2241" s="211" t="b">
        <f>FALSE</f>
        <v>0</v>
      </c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</row>
    <row r="2242" spans="1:64" ht="14.65" hidden="1" customHeight="1">
      <c r="A2242" s="215" t="s">
        <v>188</v>
      </c>
      <c r="B2242" s="213" t="s">
        <v>85</v>
      </c>
      <c r="C2242" s="209" t="s">
        <v>142</v>
      </c>
      <c r="D2242" s="202">
        <v>20</v>
      </c>
      <c r="F2242" s="202">
        <v>37</v>
      </c>
      <c r="G2242" s="202">
        <f t="shared" ref="G2242:G2305" si="137">F2242/(D2242-E2242)*1000</f>
        <v>1850</v>
      </c>
      <c r="H2242" s="210" t="str">
        <f t="shared" ref="H2242:H2305" si="138">A2242&amp;B2242&amp;C2242</f>
        <v>12/13AMENDOIM (1ª SAFRA)IVAIPORÃ (c)</v>
      </c>
      <c r="I2242" s="210" t="str">
        <f t="shared" ref="I2242:I2305" si="139">A2242&amp;B2242</f>
        <v>12/13AMENDOIM (1ª SAFRA)</v>
      </c>
      <c r="J2242" s="211" t="b">
        <f>FALSE</f>
        <v>0</v>
      </c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</row>
    <row r="2243" spans="1:64" ht="14.65" hidden="1" customHeight="1">
      <c r="A2243" s="215" t="s">
        <v>188</v>
      </c>
      <c r="B2243" s="213" t="s">
        <v>85</v>
      </c>
      <c r="C2243" s="209" t="s">
        <v>144</v>
      </c>
      <c r="D2243" s="202">
        <v>78</v>
      </c>
      <c r="F2243" s="202">
        <v>157</v>
      </c>
      <c r="G2243" s="202">
        <f t="shared" si="137"/>
        <v>2012.8205128205127</v>
      </c>
      <c r="H2243" s="210" t="str">
        <f t="shared" si="138"/>
        <v>12/13AMENDOIM (1ª SAFRA)JACAREZINHO (c)</v>
      </c>
      <c r="I2243" s="210" t="str">
        <f t="shared" si="139"/>
        <v>12/13AMENDOIM (1ª SAFRA)</v>
      </c>
      <c r="J2243" s="211" t="b">
        <f>FALSE</f>
        <v>0</v>
      </c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</row>
    <row r="2244" spans="1:64" ht="14.65" hidden="1" customHeight="1">
      <c r="A2244" s="215" t="s">
        <v>188</v>
      </c>
      <c r="B2244" s="213" t="s">
        <v>85</v>
      </c>
      <c r="C2244" s="209" t="s">
        <v>146</v>
      </c>
      <c r="D2244" s="202">
        <v>35</v>
      </c>
      <c r="F2244" s="202">
        <v>47</v>
      </c>
      <c r="G2244" s="202">
        <f t="shared" si="137"/>
        <v>1342.8571428571427</v>
      </c>
      <c r="H2244" s="210" t="str">
        <f t="shared" si="138"/>
        <v>12/13AMENDOIM (1ª SAFRA)LARANJEIRAS DO SUL (f)</v>
      </c>
      <c r="I2244" s="210" t="str">
        <f t="shared" si="139"/>
        <v>12/13AMENDOIM (1ª SAFRA)</v>
      </c>
      <c r="J2244" s="211" t="b">
        <f>FALSE</f>
        <v>0</v>
      </c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</row>
    <row r="2245" spans="1:64" ht="14.65" hidden="1" customHeight="1">
      <c r="A2245" s="215" t="s">
        <v>188</v>
      </c>
      <c r="B2245" s="213" t="s">
        <v>85</v>
      </c>
      <c r="C2245" s="209" t="s">
        <v>148</v>
      </c>
      <c r="D2245" s="202">
        <v>0</v>
      </c>
      <c r="F2245" s="202">
        <v>0</v>
      </c>
      <c r="G2245" s="202" t="e">
        <f t="shared" si="137"/>
        <v>#DIV/0!</v>
      </c>
      <c r="H2245" s="210" t="str">
        <f t="shared" si="138"/>
        <v>12/13AMENDOIM (1ª SAFRA)LONDRINA (c)</v>
      </c>
      <c r="I2245" s="210" t="str">
        <f t="shared" si="139"/>
        <v>12/13AMENDOIM (1ª SAFRA)</v>
      </c>
      <c r="J2245" s="211" t="b">
        <f>FALSE</f>
        <v>0</v>
      </c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</row>
    <row r="2246" spans="1:64" ht="14.65" hidden="1" customHeight="1">
      <c r="A2246" s="215" t="s">
        <v>188</v>
      </c>
      <c r="B2246" s="213" t="s">
        <v>85</v>
      </c>
      <c r="C2246" s="209" t="s">
        <v>150</v>
      </c>
      <c r="D2246" s="202">
        <v>10</v>
      </c>
      <c r="F2246" s="202">
        <v>20</v>
      </c>
      <c r="G2246" s="202">
        <f t="shared" si="137"/>
        <v>2000</v>
      </c>
      <c r="H2246" s="210" t="str">
        <f t="shared" si="138"/>
        <v>12/13AMENDOIM (1ª SAFRA)MARINGÁ (c)</v>
      </c>
      <c r="I2246" s="210" t="str">
        <f t="shared" si="139"/>
        <v>12/13AMENDOIM (1ª SAFRA)</v>
      </c>
      <c r="J2246" s="211" t="b">
        <f>FALSE</f>
        <v>0</v>
      </c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</row>
    <row r="2247" spans="1:64" ht="14.65" hidden="1" customHeight="1">
      <c r="A2247" s="215" t="s">
        <v>188</v>
      </c>
      <c r="B2247" s="213" t="s">
        <v>85</v>
      </c>
      <c r="C2247" s="209" t="s">
        <v>154</v>
      </c>
      <c r="D2247" s="202">
        <v>370</v>
      </c>
      <c r="F2247" s="202">
        <v>1102</v>
      </c>
      <c r="G2247" s="202">
        <f t="shared" si="137"/>
        <v>2978.3783783783788</v>
      </c>
      <c r="H2247" s="210" t="str">
        <f t="shared" si="138"/>
        <v>12/13AMENDOIM (1ª SAFRA)PARANAVAÍ (b)</v>
      </c>
      <c r="I2247" s="210" t="str">
        <f t="shared" si="139"/>
        <v>12/13AMENDOIM (1ª SAFRA)</v>
      </c>
      <c r="J2247" s="211" t="b">
        <f>FALSE</f>
        <v>0</v>
      </c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</row>
    <row r="2248" spans="1:64" ht="14.65" hidden="1" customHeight="1">
      <c r="A2248" s="215" t="s">
        <v>188</v>
      </c>
      <c r="B2248" s="213" t="s">
        <v>85</v>
      </c>
      <c r="C2248" s="209" t="s">
        <v>155</v>
      </c>
      <c r="D2248" s="202">
        <v>43</v>
      </c>
      <c r="F2248" s="202">
        <v>47</v>
      </c>
      <c r="G2248" s="202">
        <f t="shared" si="137"/>
        <v>1093.0232558139535</v>
      </c>
      <c r="H2248" s="210" t="str">
        <f t="shared" si="138"/>
        <v>12/13AMENDOIM (1ª SAFRA)PATO BRANCO (e)</v>
      </c>
      <c r="I2248" s="210" t="str">
        <f t="shared" si="139"/>
        <v>12/13AMENDOIM (1ª SAFRA)</v>
      </c>
      <c r="J2248" s="211" t="b">
        <f>FALSE</f>
        <v>0</v>
      </c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</row>
    <row r="2249" spans="1:64" ht="14.65" hidden="1" customHeight="1">
      <c r="A2249" s="215" t="s">
        <v>188</v>
      </c>
      <c r="B2249" s="213" t="s">
        <v>85</v>
      </c>
      <c r="C2249" s="209" t="s">
        <v>157</v>
      </c>
      <c r="D2249" s="202">
        <v>3</v>
      </c>
      <c r="F2249" s="202">
        <v>3</v>
      </c>
      <c r="G2249" s="202">
        <f t="shared" si="137"/>
        <v>1000</v>
      </c>
      <c r="H2249" s="210" t="str">
        <f t="shared" si="138"/>
        <v>12/13AMENDOIM (1ª SAFRA)PONTA GROSSA (f)</v>
      </c>
      <c r="I2249" s="210" t="str">
        <f t="shared" si="139"/>
        <v>12/13AMENDOIM (1ª SAFRA)</v>
      </c>
      <c r="J2249" s="211" t="b">
        <f>FALSE</f>
        <v>0</v>
      </c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</row>
    <row r="2250" spans="1:64" ht="14.65" hidden="1" customHeight="1">
      <c r="A2250" s="215" t="s">
        <v>188</v>
      </c>
      <c r="B2250" s="213" t="s">
        <v>85</v>
      </c>
      <c r="C2250" s="209" t="s">
        <v>158</v>
      </c>
      <c r="D2250" s="202">
        <v>813</v>
      </c>
      <c r="F2250" s="202">
        <v>2188</v>
      </c>
      <c r="G2250" s="202">
        <f t="shared" si="137"/>
        <v>2691.2669126691267</v>
      </c>
      <c r="H2250" s="210" t="str">
        <f t="shared" si="138"/>
        <v>12/13AMENDOIM (1ª SAFRA)TOLEDO (d)</v>
      </c>
      <c r="I2250" s="210" t="str">
        <f t="shared" si="139"/>
        <v>12/13AMENDOIM (1ª SAFRA)</v>
      </c>
      <c r="J2250" s="211" t="b">
        <f>FALSE</f>
        <v>0</v>
      </c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</row>
    <row r="2251" spans="1:64" ht="14.65" hidden="1" customHeight="1">
      <c r="A2251" s="215" t="s">
        <v>188</v>
      </c>
      <c r="B2251" s="213" t="s">
        <v>85</v>
      </c>
      <c r="C2251" s="209" t="s">
        <v>159</v>
      </c>
      <c r="D2251" s="202">
        <v>55</v>
      </c>
      <c r="F2251" s="202">
        <v>107</v>
      </c>
      <c r="G2251" s="202">
        <f t="shared" si="137"/>
        <v>1945.4545454545455</v>
      </c>
      <c r="H2251" s="210" t="str">
        <f t="shared" si="138"/>
        <v>12/13AMENDOIM (1ª SAFRA)UMUARAMA (b)</v>
      </c>
      <c r="I2251" s="210" t="str">
        <f t="shared" si="139"/>
        <v>12/13AMENDOIM (1ª SAFRA)</v>
      </c>
      <c r="J2251" s="211" t="b">
        <f>FALSE</f>
        <v>0</v>
      </c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</row>
    <row r="2252" spans="1:64" ht="14.65" hidden="1" customHeight="1">
      <c r="A2252" s="215" t="s">
        <v>188</v>
      </c>
      <c r="B2252" s="213" t="s">
        <v>85</v>
      </c>
      <c r="C2252" s="209" t="s">
        <v>160</v>
      </c>
      <c r="D2252" s="202">
        <v>50</v>
      </c>
      <c r="F2252" s="202">
        <v>50</v>
      </c>
      <c r="G2252" s="202">
        <f t="shared" si="137"/>
        <v>1000</v>
      </c>
      <c r="H2252" s="210" t="str">
        <f t="shared" si="138"/>
        <v>12/13AMENDOIM (1ª SAFRA)UNIÃO DA VITÓRIA (f)</v>
      </c>
      <c r="I2252" s="210" t="str">
        <f t="shared" si="139"/>
        <v>12/13AMENDOIM (1ª SAFRA)</v>
      </c>
      <c r="J2252" s="211" t="b">
        <f>FALSE</f>
        <v>0</v>
      </c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</row>
    <row r="2253" spans="1:64" ht="14.65" hidden="1" customHeight="1">
      <c r="A2253" s="215" t="s">
        <v>188</v>
      </c>
      <c r="B2253" s="209" t="s">
        <v>86</v>
      </c>
      <c r="C2253" s="209" t="s">
        <v>126</v>
      </c>
      <c r="D2253" s="202">
        <v>10</v>
      </c>
      <c r="F2253" s="202">
        <v>55</v>
      </c>
      <c r="G2253" s="202">
        <f t="shared" si="137"/>
        <v>5500</v>
      </c>
      <c r="H2253" s="210" t="str">
        <f t="shared" si="138"/>
        <v>12/13ARROZ IRRIGADOAPUCARANA (c)</v>
      </c>
      <c r="I2253" s="210" t="str">
        <f t="shared" si="139"/>
        <v>12/13ARROZ IRRIGADO</v>
      </c>
      <c r="J2253" s="211" t="b">
        <f>FALSE</f>
        <v>0</v>
      </c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</row>
    <row r="2254" spans="1:64" ht="14.65" hidden="1" customHeight="1">
      <c r="A2254" s="215" t="s">
        <v>188</v>
      </c>
      <c r="B2254" s="209" t="s">
        <v>86</v>
      </c>
      <c r="C2254" s="209" t="s">
        <v>128</v>
      </c>
      <c r="D2254" s="202">
        <v>50</v>
      </c>
      <c r="F2254" s="202">
        <v>300</v>
      </c>
      <c r="G2254" s="202">
        <f t="shared" si="137"/>
        <v>6000</v>
      </c>
      <c r="H2254" s="210" t="str">
        <f t="shared" si="138"/>
        <v>12/13ARROZ IRRIGADOCAMPO MOURÃO (a)</v>
      </c>
      <c r="I2254" s="210" t="str">
        <f t="shared" si="139"/>
        <v>12/13ARROZ IRRIGADO</v>
      </c>
      <c r="J2254" s="211" t="b">
        <f>FALSE</f>
        <v>0</v>
      </c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</row>
    <row r="2255" spans="1:64" ht="14.65" hidden="1" customHeight="1">
      <c r="A2255" s="215" t="s">
        <v>188</v>
      </c>
      <c r="B2255" s="209" t="s">
        <v>86</v>
      </c>
      <c r="C2255" s="209" t="s">
        <v>130</v>
      </c>
      <c r="D2255" s="202">
        <v>134</v>
      </c>
      <c r="F2255" s="202">
        <v>873</v>
      </c>
      <c r="G2255" s="202">
        <f t="shared" si="137"/>
        <v>6514.9253731343288</v>
      </c>
      <c r="H2255" s="210" t="str">
        <f t="shared" si="138"/>
        <v>12/13ARROZ IRRIGADOCASCAVEL (d)</v>
      </c>
      <c r="I2255" s="210" t="str">
        <f t="shared" si="139"/>
        <v>12/13ARROZ IRRIGADO</v>
      </c>
      <c r="J2255" s="211" t="b">
        <f>FALSE</f>
        <v>0</v>
      </c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</row>
    <row r="2256" spans="1:64" ht="14.65" hidden="1" customHeight="1">
      <c r="A2256" s="215" t="s">
        <v>188</v>
      </c>
      <c r="B2256" s="209" t="s">
        <v>86</v>
      </c>
      <c r="C2256" s="209" t="s">
        <v>132</v>
      </c>
      <c r="D2256" s="202">
        <v>200</v>
      </c>
      <c r="F2256" s="202">
        <v>970</v>
      </c>
      <c r="G2256" s="202">
        <f t="shared" si="137"/>
        <v>4850</v>
      </c>
      <c r="H2256" s="210" t="str">
        <f t="shared" si="138"/>
        <v>12/13ARROZ IRRIGADOCORNÉLIO PROCÓPIO (c)</v>
      </c>
      <c r="I2256" s="210" t="str">
        <f t="shared" si="139"/>
        <v>12/13ARROZ IRRIGADO</v>
      </c>
      <c r="J2256" s="211" t="b">
        <f>FALSE</f>
        <v>0</v>
      </c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</row>
    <row r="2257" spans="1:64" ht="14.65" hidden="1" customHeight="1">
      <c r="A2257" s="215" t="s">
        <v>188</v>
      </c>
      <c r="B2257" s="209" t="s">
        <v>86</v>
      </c>
      <c r="C2257" s="209" t="s">
        <v>144</v>
      </c>
      <c r="D2257" s="202">
        <v>610</v>
      </c>
      <c r="F2257" s="202">
        <v>4515</v>
      </c>
      <c r="G2257" s="202">
        <f t="shared" si="137"/>
        <v>7401.6393442622957</v>
      </c>
      <c r="H2257" s="210" t="str">
        <f t="shared" si="138"/>
        <v>12/13ARROZ IRRIGADOJACAREZINHO (c)</v>
      </c>
      <c r="I2257" s="210" t="str">
        <f t="shared" si="139"/>
        <v>12/13ARROZ IRRIGADO</v>
      </c>
      <c r="J2257" s="211" t="b">
        <f>FALSE</f>
        <v>0</v>
      </c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</row>
    <row r="2258" spans="1:64" ht="14.65" hidden="1" customHeight="1">
      <c r="A2258" s="215" t="s">
        <v>188</v>
      </c>
      <c r="B2258" s="209" t="s">
        <v>86</v>
      </c>
      <c r="C2258" s="209" t="s">
        <v>148</v>
      </c>
      <c r="D2258" s="202"/>
      <c r="G2258" s="202" t="e">
        <f t="shared" si="137"/>
        <v>#DIV/0!</v>
      </c>
      <c r="H2258" s="210" t="str">
        <f t="shared" si="138"/>
        <v>12/13ARROZ IRRIGADOLONDRINA (c)</v>
      </c>
      <c r="I2258" s="210" t="str">
        <f t="shared" si="139"/>
        <v>12/13ARROZ IRRIGADO</v>
      </c>
      <c r="J2258" s="211" t="b">
        <f>FALSE</f>
        <v>0</v>
      </c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</row>
    <row r="2259" spans="1:64" ht="14.65" hidden="1" customHeight="1">
      <c r="A2259" s="215" t="s">
        <v>188</v>
      </c>
      <c r="B2259" s="209" t="s">
        <v>86</v>
      </c>
      <c r="C2259" s="209" t="s">
        <v>150</v>
      </c>
      <c r="D2259" s="202">
        <v>15</v>
      </c>
      <c r="F2259" s="202">
        <v>78</v>
      </c>
      <c r="G2259" s="202">
        <f t="shared" si="137"/>
        <v>5200</v>
      </c>
      <c r="H2259" s="210" t="str">
        <f t="shared" si="138"/>
        <v>12/13ARROZ IRRIGADOMARINGÁ (c)</v>
      </c>
      <c r="I2259" s="210" t="str">
        <f t="shared" si="139"/>
        <v>12/13ARROZ IRRIGADO</v>
      </c>
      <c r="J2259" s="211" t="b">
        <f>FALSE</f>
        <v>0</v>
      </c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</row>
    <row r="2260" spans="1:64" ht="14.65" hidden="1" customHeight="1">
      <c r="A2260" s="215" t="s">
        <v>188</v>
      </c>
      <c r="B2260" s="209" t="s">
        <v>86</v>
      </c>
      <c r="C2260" s="209" t="s">
        <v>152</v>
      </c>
      <c r="D2260" s="202">
        <v>1570</v>
      </c>
      <c r="F2260" s="202">
        <v>10205</v>
      </c>
      <c r="G2260" s="202">
        <f t="shared" si="137"/>
        <v>6500</v>
      </c>
      <c r="H2260" s="210" t="str">
        <f t="shared" si="138"/>
        <v>12/13ARROZ IRRIGADOPARANAGUÁ (f)</v>
      </c>
      <c r="I2260" s="210" t="str">
        <f t="shared" si="139"/>
        <v>12/13ARROZ IRRIGADO</v>
      </c>
      <c r="J2260" s="211" t="b">
        <f>FALSE</f>
        <v>0</v>
      </c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</row>
    <row r="2261" spans="1:64" ht="14.65" hidden="1" customHeight="1">
      <c r="A2261" s="215" t="s">
        <v>188</v>
      </c>
      <c r="B2261" s="209" t="s">
        <v>86</v>
      </c>
      <c r="C2261" s="209" t="s">
        <v>154</v>
      </c>
      <c r="D2261" s="202">
        <v>14630</v>
      </c>
      <c r="F2261" s="202">
        <v>116127</v>
      </c>
      <c r="G2261" s="202">
        <f t="shared" si="137"/>
        <v>7937.5939849624065</v>
      </c>
      <c r="H2261" s="210" t="str">
        <f t="shared" si="138"/>
        <v>12/13ARROZ IRRIGADOPARANAVAÍ (b)</v>
      </c>
      <c r="I2261" s="210" t="str">
        <f t="shared" si="139"/>
        <v>12/13ARROZ IRRIGADO</v>
      </c>
      <c r="J2261" s="211" t="b">
        <f>FALSE</f>
        <v>0</v>
      </c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</row>
    <row r="2262" spans="1:64" ht="14.65" hidden="1" customHeight="1">
      <c r="A2262" s="215" t="s">
        <v>188</v>
      </c>
      <c r="B2262" s="209" t="s">
        <v>86</v>
      </c>
      <c r="C2262" s="209" t="s">
        <v>158</v>
      </c>
      <c r="D2262" s="202">
        <v>271</v>
      </c>
      <c r="F2262" s="202">
        <v>1335</v>
      </c>
      <c r="G2262" s="202">
        <f t="shared" si="137"/>
        <v>4926.1992619926204</v>
      </c>
      <c r="H2262" s="210" t="str">
        <f t="shared" si="138"/>
        <v>12/13ARROZ IRRIGADOTOLEDO (d)</v>
      </c>
      <c r="I2262" s="210" t="str">
        <f t="shared" si="139"/>
        <v>12/13ARROZ IRRIGADO</v>
      </c>
      <c r="J2262" s="211" t="b">
        <f>FALSE</f>
        <v>0</v>
      </c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</row>
    <row r="2263" spans="1:64" ht="14.65" hidden="1" customHeight="1">
      <c r="A2263" s="215" t="s">
        <v>188</v>
      </c>
      <c r="B2263" s="209" t="s">
        <v>86</v>
      </c>
      <c r="C2263" s="209" t="s">
        <v>159</v>
      </c>
      <c r="D2263" s="202">
        <v>2475</v>
      </c>
      <c r="F2263" s="202">
        <v>16325</v>
      </c>
      <c r="G2263" s="202">
        <f t="shared" si="137"/>
        <v>6595.9595959595963</v>
      </c>
      <c r="H2263" s="210" t="str">
        <f t="shared" si="138"/>
        <v>12/13ARROZ IRRIGADOUMUARAMA (b)</v>
      </c>
      <c r="I2263" s="210" t="str">
        <f t="shared" si="139"/>
        <v>12/13ARROZ IRRIGADO</v>
      </c>
      <c r="J2263" s="211" t="b">
        <f>FALSE</f>
        <v>0</v>
      </c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</row>
    <row r="2264" spans="1:64" ht="14.65" hidden="1" customHeight="1">
      <c r="A2264" s="215" t="s">
        <v>188</v>
      </c>
      <c r="B2264" s="209" t="s">
        <v>87</v>
      </c>
      <c r="C2264" s="209" t="s">
        <v>126</v>
      </c>
      <c r="D2264" s="202">
        <v>346</v>
      </c>
      <c r="F2264" s="202">
        <v>724</v>
      </c>
      <c r="G2264" s="202">
        <f t="shared" si="137"/>
        <v>2092.4855491329481</v>
      </c>
      <c r="H2264" s="210" t="str">
        <f t="shared" si="138"/>
        <v>12/13ARROZ SEQUEIROAPUCARANA (c)</v>
      </c>
      <c r="I2264" s="210" t="str">
        <f t="shared" si="139"/>
        <v>12/13ARROZ SEQUEIRO</v>
      </c>
      <c r="J2264" s="211" t="b">
        <f>FALSE</f>
        <v>0</v>
      </c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</row>
    <row r="2265" spans="1:64" ht="14.65" hidden="1" customHeight="1">
      <c r="A2265" s="215" t="s">
        <v>188</v>
      </c>
      <c r="B2265" s="209" t="s">
        <v>87</v>
      </c>
      <c r="C2265" s="209" t="s">
        <v>128</v>
      </c>
      <c r="D2265" s="202">
        <v>68</v>
      </c>
      <c r="F2265" s="202">
        <v>106</v>
      </c>
      <c r="G2265" s="202">
        <f t="shared" si="137"/>
        <v>1558.8235294117646</v>
      </c>
      <c r="H2265" s="210" t="str">
        <f t="shared" si="138"/>
        <v>12/13ARROZ SEQUEIROCAMPO MOURÃO (a)</v>
      </c>
      <c r="I2265" s="210" t="str">
        <f t="shared" si="139"/>
        <v>12/13ARROZ SEQUEIRO</v>
      </c>
      <c r="J2265" s="211" t="b">
        <f>FALSE</f>
        <v>0</v>
      </c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</row>
    <row r="2266" spans="1:64" ht="14.65" hidden="1" customHeight="1">
      <c r="A2266" s="215" t="s">
        <v>188</v>
      </c>
      <c r="B2266" s="209" t="s">
        <v>87</v>
      </c>
      <c r="C2266" s="209" t="s">
        <v>130</v>
      </c>
      <c r="D2266" s="202">
        <v>180</v>
      </c>
      <c r="F2266" s="202">
        <v>382</v>
      </c>
      <c r="G2266" s="202">
        <f t="shared" si="137"/>
        <v>2122.2222222222222</v>
      </c>
      <c r="H2266" s="210" t="str">
        <f t="shared" si="138"/>
        <v>12/13ARROZ SEQUEIROCASCAVEL (d)</v>
      </c>
      <c r="I2266" s="210" t="str">
        <f t="shared" si="139"/>
        <v>12/13ARROZ SEQUEIRO</v>
      </c>
      <c r="J2266" s="211" t="b">
        <f>FALSE</f>
        <v>0</v>
      </c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</row>
    <row r="2267" spans="1:64" ht="14.65" hidden="1" customHeight="1">
      <c r="A2267" s="215" t="s">
        <v>188</v>
      </c>
      <c r="B2267" s="209" t="s">
        <v>87</v>
      </c>
      <c r="C2267" s="209" t="s">
        <v>132</v>
      </c>
      <c r="D2267" s="202">
        <v>900</v>
      </c>
      <c r="F2267" s="202">
        <v>1935</v>
      </c>
      <c r="G2267" s="202">
        <f t="shared" si="137"/>
        <v>2150</v>
      </c>
      <c r="H2267" s="210" t="str">
        <f t="shared" si="138"/>
        <v>12/13ARROZ SEQUEIROCORNÉLIO PROCÓPIO (c)</v>
      </c>
      <c r="I2267" s="210" t="str">
        <f t="shared" si="139"/>
        <v>12/13ARROZ SEQUEIRO</v>
      </c>
      <c r="J2267" s="211" t="b">
        <f>FALSE</f>
        <v>0</v>
      </c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</row>
    <row r="2268" spans="1:64" ht="14.65" hidden="1" customHeight="1">
      <c r="A2268" s="215" t="s">
        <v>188</v>
      </c>
      <c r="B2268" s="209" t="s">
        <v>87</v>
      </c>
      <c r="C2268" s="209" t="s">
        <v>134</v>
      </c>
      <c r="D2268" s="202">
        <v>130</v>
      </c>
      <c r="F2268" s="202">
        <v>179</v>
      </c>
      <c r="G2268" s="202">
        <f t="shared" si="137"/>
        <v>1376.9230769230769</v>
      </c>
      <c r="H2268" s="210" t="str">
        <f t="shared" si="138"/>
        <v>12/13ARROZ SEQUEIROCURITIBA (f)</v>
      </c>
      <c r="I2268" s="210" t="str">
        <f t="shared" si="139"/>
        <v>12/13ARROZ SEQUEIRO</v>
      </c>
      <c r="J2268" s="211" t="b">
        <f>FALSE</f>
        <v>0</v>
      </c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</row>
    <row r="2269" spans="1:64" ht="14.65" hidden="1" customHeight="1">
      <c r="A2269" s="215" t="s">
        <v>188</v>
      </c>
      <c r="B2269" s="209" t="s">
        <v>87</v>
      </c>
      <c r="C2269" s="209" t="s">
        <v>136</v>
      </c>
      <c r="D2269" s="202">
        <v>103</v>
      </c>
      <c r="F2269" s="202">
        <v>206</v>
      </c>
      <c r="G2269" s="202">
        <f t="shared" si="137"/>
        <v>2000</v>
      </c>
      <c r="H2269" s="210" t="str">
        <f t="shared" si="138"/>
        <v>12/13ARROZ SEQUEIROFRANCISCO BELTRÃO (e)</v>
      </c>
      <c r="I2269" s="210" t="str">
        <f t="shared" si="139"/>
        <v>12/13ARROZ SEQUEIRO</v>
      </c>
      <c r="J2269" s="211" t="b">
        <f>FALSE</f>
        <v>0</v>
      </c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</row>
    <row r="2270" spans="1:64" ht="14.65" hidden="1" customHeight="1">
      <c r="A2270" s="215" t="s">
        <v>188</v>
      </c>
      <c r="B2270" s="209" t="s">
        <v>87</v>
      </c>
      <c r="C2270" s="209" t="s">
        <v>138</v>
      </c>
      <c r="D2270" s="202">
        <v>1000</v>
      </c>
      <c r="F2270" s="202">
        <v>2200</v>
      </c>
      <c r="G2270" s="202">
        <f t="shared" si="137"/>
        <v>2200</v>
      </c>
      <c r="H2270" s="210" t="str">
        <f t="shared" si="138"/>
        <v>12/13ARROZ SEQUEIROGUARAPUAVA (f)</v>
      </c>
      <c r="I2270" s="210" t="str">
        <f t="shared" si="139"/>
        <v>12/13ARROZ SEQUEIRO</v>
      </c>
      <c r="J2270" s="211" t="b">
        <f>FALSE</f>
        <v>0</v>
      </c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</row>
    <row r="2271" spans="1:64" ht="14.65" hidden="1" customHeight="1">
      <c r="A2271" s="215" t="s">
        <v>188</v>
      </c>
      <c r="B2271" s="209" t="s">
        <v>87</v>
      </c>
      <c r="C2271" s="209" t="s">
        <v>140</v>
      </c>
      <c r="D2271" s="202">
        <v>1400</v>
      </c>
      <c r="F2271" s="202">
        <v>2779</v>
      </c>
      <c r="G2271" s="202">
        <f t="shared" si="137"/>
        <v>1985</v>
      </c>
      <c r="H2271" s="210" t="str">
        <f t="shared" si="138"/>
        <v>12/13ARROZ SEQUEIROIRATI (f)</v>
      </c>
      <c r="I2271" s="210" t="str">
        <f t="shared" si="139"/>
        <v>12/13ARROZ SEQUEIRO</v>
      </c>
      <c r="J2271" s="211" t="b">
        <f>FALSE</f>
        <v>0</v>
      </c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</row>
    <row r="2272" spans="1:64" ht="14.65" hidden="1" customHeight="1">
      <c r="A2272" s="215" t="s">
        <v>188</v>
      </c>
      <c r="B2272" s="209" t="s">
        <v>87</v>
      </c>
      <c r="C2272" s="209" t="s">
        <v>142</v>
      </c>
      <c r="D2272" s="202">
        <v>780</v>
      </c>
      <c r="F2272" s="202">
        <v>1229</v>
      </c>
      <c r="G2272" s="202">
        <f t="shared" si="137"/>
        <v>1575.6410256410256</v>
      </c>
      <c r="H2272" s="210" t="str">
        <f t="shared" si="138"/>
        <v>12/13ARROZ SEQUEIROIVAIPORÃ (c)</v>
      </c>
      <c r="I2272" s="210" t="str">
        <f t="shared" si="139"/>
        <v>12/13ARROZ SEQUEIRO</v>
      </c>
      <c r="J2272" s="211" t="b">
        <f>FALSE</f>
        <v>0</v>
      </c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</row>
    <row r="2273" spans="1:64" ht="14.65" hidden="1" customHeight="1">
      <c r="A2273" s="215" t="s">
        <v>188</v>
      </c>
      <c r="B2273" s="209" t="s">
        <v>87</v>
      </c>
      <c r="C2273" s="209" t="s">
        <v>144</v>
      </c>
      <c r="D2273" s="202">
        <v>2795</v>
      </c>
      <c r="F2273" s="202">
        <v>5689</v>
      </c>
      <c r="G2273" s="202">
        <f t="shared" si="137"/>
        <v>2035.4203935599285</v>
      </c>
      <c r="H2273" s="210" t="str">
        <f t="shared" si="138"/>
        <v>12/13ARROZ SEQUEIROJACAREZINHO (c)</v>
      </c>
      <c r="I2273" s="210" t="str">
        <f t="shared" si="139"/>
        <v>12/13ARROZ SEQUEIRO</v>
      </c>
      <c r="J2273" s="211" t="b">
        <f>FALSE</f>
        <v>0</v>
      </c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</row>
    <row r="2274" spans="1:64" ht="14.65" hidden="1" customHeight="1">
      <c r="A2274" s="215" t="s">
        <v>188</v>
      </c>
      <c r="B2274" s="209" t="s">
        <v>87</v>
      </c>
      <c r="C2274" s="209" t="s">
        <v>146</v>
      </c>
      <c r="D2274" s="202">
        <v>420</v>
      </c>
      <c r="F2274" s="202">
        <v>483</v>
      </c>
      <c r="G2274" s="202">
        <f t="shared" si="137"/>
        <v>1150</v>
      </c>
      <c r="H2274" s="210" t="str">
        <f t="shared" si="138"/>
        <v>12/13ARROZ SEQUEIROLARANJEIRAS DO SUL (f)</v>
      </c>
      <c r="I2274" s="210" t="str">
        <f t="shared" si="139"/>
        <v>12/13ARROZ SEQUEIRO</v>
      </c>
      <c r="J2274" s="211" t="b">
        <f>FALSE</f>
        <v>0</v>
      </c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</row>
    <row r="2275" spans="1:64" ht="14.65" hidden="1" customHeight="1">
      <c r="A2275" s="215" t="s">
        <v>188</v>
      </c>
      <c r="B2275" s="209" t="s">
        <v>87</v>
      </c>
      <c r="C2275" s="209" t="s">
        <v>148</v>
      </c>
      <c r="D2275" s="202">
        <v>840</v>
      </c>
      <c r="F2275" s="202">
        <v>1507</v>
      </c>
      <c r="G2275" s="202">
        <f t="shared" si="137"/>
        <v>1794.047619047619</v>
      </c>
      <c r="H2275" s="210" t="str">
        <f t="shared" si="138"/>
        <v>12/13ARROZ SEQUEIROLONDRINA (c)</v>
      </c>
      <c r="I2275" s="210" t="str">
        <f t="shared" si="139"/>
        <v>12/13ARROZ SEQUEIRO</v>
      </c>
      <c r="J2275" s="211" t="b">
        <f>FALSE</f>
        <v>0</v>
      </c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</row>
    <row r="2276" spans="1:64" ht="14.65" hidden="1" customHeight="1">
      <c r="A2276" s="215" t="s">
        <v>188</v>
      </c>
      <c r="B2276" s="209" t="s">
        <v>87</v>
      </c>
      <c r="C2276" s="209" t="s">
        <v>150</v>
      </c>
      <c r="D2276" s="202">
        <v>10</v>
      </c>
      <c r="F2276" s="202">
        <v>18</v>
      </c>
      <c r="G2276" s="202">
        <f t="shared" si="137"/>
        <v>1800</v>
      </c>
      <c r="H2276" s="210" t="str">
        <f t="shared" si="138"/>
        <v>12/13ARROZ SEQUEIROMARINGÁ (c)</v>
      </c>
      <c r="I2276" s="210" t="str">
        <f t="shared" si="139"/>
        <v>12/13ARROZ SEQUEIRO</v>
      </c>
      <c r="J2276" s="211" t="b">
        <f>FALSE</f>
        <v>0</v>
      </c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</row>
    <row r="2277" spans="1:64" ht="14.65" hidden="1" customHeight="1">
      <c r="A2277" s="215" t="s">
        <v>188</v>
      </c>
      <c r="B2277" s="209" t="s">
        <v>87</v>
      </c>
      <c r="C2277" s="209" t="s">
        <v>152</v>
      </c>
      <c r="D2277" s="202">
        <v>30</v>
      </c>
      <c r="F2277" s="202">
        <v>60</v>
      </c>
      <c r="G2277" s="202">
        <f t="shared" si="137"/>
        <v>2000</v>
      </c>
      <c r="H2277" s="210" t="str">
        <f t="shared" si="138"/>
        <v>12/13ARROZ SEQUEIROPARANAGUÁ (f)</v>
      </c>
      <c r="I2277" s="210" t="str">
        <f t="shared" si="139"/>
        <v>12/13ARROZ SEQUEIRO</v>
      </c>
      <c r="J2277" s="211" t="b">
        <f>FALSE</f>
        <v>0</v>
      </c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</row>
    <row r="2278" spans="1:64" ht="14.65" hidden="1" customHeight="1">
      <c r="A2278" s="215" t="s">
        <v>188</v>
      </c>
      <c r="B2278" s="209" t="s">
        <v>87</v>
      </c>
      <c r="C2278" s="209" t="s">
        <v>155</v>
      </c>
      <c r="D2278" s="202">
        <v>40</v>
      </c>
      <c r="F2278" s="202">
        <v>74</v>
      </c>
      <c r="G2278" s="202">
        <f t="shared" si="137"/>
        <v>1850</v>
      </c>
      <c r="H2278" s="210" t="str">
        <f t="shared" si="138"/>
        <v>12/13ARROZ SEQUEIROPATO BRANCO (e)</v>
      </c>
      <c r="I2278" s="210" t="str">
        <f t="shared" si="139"/>
        <v>12/13ARROZ SEQUEIRO</v>
      </c>
      <c r="J2278" s="211" t="b">
        <f>FALSE</f>
        <v>0</v>
      </c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</row>
    <row r="2279" spans="1:64" ht="14.65" hidden="1" customHeight="1">
      <c r="A2279" s="215" t="s">
        <v>188</v>
      </c>
      <c r="B2279" s="209" t="s">
        <v>87</v>
      </c>
      <c r="C2279" s="209" t="s">
        <v>157</v>
      </c>
      <c r="D2279" s="202">
        <v>250</v>
      </c>
      <c r="F2279" s="202">
        <v>451</v>
      </c>
      <c r="G2279" s="202">
        <f t="shared" si="137"/>
        <v>1804</v>
      </c>
      <c r="H2279" s="210" t="str">
        <f t="shared" si="138"/>
        <v>12/13ARROZ SEQUEIROPONTA GROSSA (f)</v>
      </c>
      <c r="I2279" s="210" t="str">
        <f t="shared" si="139"/>
        <v>12/13ARROZ SEQUEIRO</v>
      </c>
      <c r="J2279" s="211" t="b">
        <f>FALSE</f>
        <v>0</v>
      </c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</row>
    <row r="2280" spans="1:64" ht="14.65" hidden="1" customHeight="1">
      <c r="A2280" s="215" t="s">
        <v>188</v>
      </c>
      <c r="B2280" s="209" t="s">
        <v>87</v>
      </c>
      <c r="C2280" s="209" t="s">
        <v>158</v>
      </c>
      <c r="D2280" s="202">
        <v>340</v>
      </c>
      <c r="F2280" s="202">
        <v>680</v>
      </c>
      <c r="G2280" s="202">
        <f t="shared" si="137"/>
        <v>2000</v>
      </c>
      <c r="H2280" s="210" t="str">
        <f t="shared" si="138"/>
        <v>12/13ARROZ SEQUEIROTOLEDO (d)</v>
      </c>
      <c r="I2280" s="210" t="str">
        <f t="shared" si="139"/>
        <v>12/13ARROZ SEQUEIRO</v>
      </c>
      <c r="J2280" s="211" t="b">
        <f>FALSE</f>
        <v>0</v>
      </c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</row>
    <row r="2281" spans="1:64" ht="14.65" hidden="1" customHeight="1">
      <c r="A2281" s="215" t="s">
        <v>188</v>
      </c>
      <c r="B2281" s="209" t="s">
        <v>87</v>
      </c>
      <c r="C2281" s="209" t="s">
        <v>159</v>
      </c>
      <c r="D2281" s="202">
        <v>30</v>
      </c>
      <c r="E2281" s="202">
        <v>5</v>
      </c>
      <c r="F2281" s="202">
        <v>25</v>
      </c>
      <c r="G2281" s="202">
        <f t="shared" si="137"/>
        <v>1000</v>
      </c>
      <c r="H2281" s="210" t="str">
        <f t="shared" si="138"/>
        <v>12/13ARROZ SEQUEIROUMUARAMA (b)</v>
      </c>
      <c r="I2281" s="210" t="str">
        <f t="shared" si="139"/>
        <v>12/13ARROZ SEQUEIRO</v>
      </c>
      <c r="J2281" s="211" t="b">
        <f>FALSE</f>
        <v>0</v>
      </c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</row>
    <row r="2282" spans="1:64" ht="14.65" hidden="1" customHeight="1">
      <c r="A2282" s="215" t="s">
        <v>188</v>
      </c>
      <c r="B2282" s="209" t="s">
        <v>87</v>
      </c>
      <c r="C2282" s="209" t="s">
        <v>160</v>
      </c>
      <c r="D2282" s="202">
        <v>3200</v>
      </c>
      <c r="F2282" s="202">
        <v>6400</v>
      </c>
      <c r="G2282" s="202">
        <f t="shared" si="137"/>
        <v>2000</v>
      </c>
      <c r="H2282" s="210" t="str">
        <f t="shared" si="138"/>
        <v>12/13ARROZ SEQUEIROUNIÃO DA VITÓRIA (f)</v>
      </c>
      <c r="I2282" s="210" t="str">
        <f t="shared" si="139"/>
        <v>12/13ARROZ SEQUEIRO</v>
      </c>
      <c r="J2282" s="211" t="b">
        <f>FALSE</f>
        <v>0</v>
      </c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</row>
    <row r="2283" spans="1:64" ht="14.65" hidden="1" customHeight="1">
      <c r="A2283" s="215" t="s">
        <v>188</v>
      </c>
      <c r="B2283" s="209" t="s">
        <v>88</v>
      </c>
      <c r="C2283" s="213" t="s">
        <v>126</v>
      </c>
      <c r="D2283" s="202">
        <v>3384</v>
      </c>
      <c r="E2283" s="202">
        <v>1144</v>
      </c>
      <c r="F2283" s="202">
        <v>2688</v>
      </c>
      <c r="G2283" s="202">
        <f t="shared" si="137"/>
        <v>1200</v>
      </c>
      <c r="H2283" s="210" t="str">
        <f t="shared" si="138"/>
        <v>12/13AVEIA BRANCAAPUCARANA (c)</v>
      </c>
      <c r="I2283" s="210" t="str">
        <f t="shared" si="139"/>
        <v>12/13AVEIA BRANCA</v>
      </c>
      <c r="J2283" s="211" t="b">
        <f>FALSE</f>
        <v>0</v>
      </c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</row>
    <row r="2284" spans="1:64" ht="14.65" hidden="1" customHeight="1">
      <c r="A2284" s="215" t="s">
        <v>188</v>
      </c>
      <c r="B2284" s="209" t="s">
        <v>88</v>
      </c>
      <c r="C2284" s="209" t="s">
        <v>128</v>
      </c>
      <c r="D2284" s="202">
        <v>7015</v>
      </c>
      <c r="E2284" s="204">
        <v>1403</v>
      </c>
      <c r="F2284" s="202">
        <v>5045</v>
      </c>
      <c r="G2284" s="202">
        <f t="shared" si="137"/>
        <v>898.96650035637913</v>
      </c>
      <c r="H2284" s="210" t="str">
        <f t="shared" si="138"/>
        <v>12/13AVEIA BRANCACAMPO MOURÃO (a)</v>
      </c>
      <c r="I2284" s="210" t="str">
        <f t="shared" si="139"/>
        <v>12/13AVEIA BRANCA</v>
      </c>
      <c r="J2284" s="211" t="b">
        <f>FALSE</f>
        <v>0</v>
      </c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</row>
    <row r="2285" spans="1:64" ht="14.65" hidden="1" customHeight="1">
      <c r="A2285" s="215" t="s">
        <v>188</v>
      </c>
      <c r="B2285" s="209" t="s">
        <v>88</v>
      </c>
      <c r="C2285" s="209" t="s">
        <v>130</v>
      </c>
      <c r="D2285" s="202">
        <v>1850</v>
      </c>
      <c r="E2285" s="202">
        <v>0</v>
      </c>
      <c r="F2285" s="202">
        <v>3572</v>
      </c>
      <c r="G2285" s="202">
        <f t="shared" si="137"/>
        <v>1930.8108108108108</v>
      </c>
      <c r="H2285" s="210" t="str">
        <f t="shared" si="138"/>
        <v>12/13AVEIA BRANCACASCAVEL (d)</v>
      </c>
      <c r="I2285" s="210" t="str">
        <f t="shared" si="139"/>
        <v>12/13AVEIA BRANCA</v>
      </c>
      <c r="J2285" s="211" t="b">
        <f>FALSE</f>
        <v>0</v>
      </c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</row>
    <row r="2286" spans="1:64" ht="14.65" hidden="1" customHeight="1">
      <c r="A2286" s="215" t="s">
        <v>188</v>
      </c>
      <c r="B2286" s="209" t="s">
        <v>88</v>
      </c>
      <c r="C2286" s="209" t="s">
        <v>136</v>
      </c>
      <c r="D2286" s="202">
        <v>1960</v>
      </c>
      <c r="E2286" s="204"/>
      <c r="F2286" s="202">
        <v>2481</v>
      </c>
      <c r="G2286" s="202">
        <f t="shared" si="137"/>
        <v>1265.8163265306121</v>
      </c>
      <c r="H2286" s="210" t="str">
        <f t="shared" si="138"/>
        <v>12/13AVEIA BRANCAFRANCISCO BELTRÃO (e)</v>
      </c>
      <c r="I2286" s="210" t="str">
        <f t="shared" si="139"/>
        <v>12/13AVEIA BRANCA</v>
      </c>
      <c r="J2286" s="211" t="b">
        <f>FALSE</f>
        <v>0</v>
      </c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</row>
    <row r="2287" spans="1:64" ht="14.65" hidden="1" customHeight="1">
      <c r="A2287" s="215" t="s">
        <v>188</v>
      </c>
      <c r="B2287" s="209" t="s">
        <v>88</v>
      </c>
      <c r="C2287" s="209" t="s">
        <v>138</v>
      </c>
      <c r="D2287" s="202">
        <v>7400</v>
      </c>
      <c r="E2287" s="204">
        <v>1800</v>
      </c>
      <c r="F2287" s="202">
        <v>12600</v>
      </c>
      <c r="G2287" s="202">
        <f t="shared" si="137"/>
        <v>2250</v>
      </c>
      <c r="H2287" s="210" t="str">
        <f t="shared" si="138"/>
        <v>12/13AVEIA BRANCAGUARAPUAVA (f)</v>
      </c>
      <c r="I2287" s="210" t="str">
        <f t="shared" si="139"/>
        <v>12/13AVEIA BRANCA</v>
      </c>
      <c r="J2287" s="211" t="b">
        <f>FALSE</f>
        <v>0</v>
      </c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</row>
    <row r="2288" spans="1:64" ht="14.65" hidden="1" customHeight="1">
      <c r="A2288" s="215" t="s">
        <v>188</v>
      </c>
      <c r="B2288" s="209" t="s">
        <v>88</v>
      </c>
      <c r="C2288" s="209" t="s">
        <v>140</v>
      </c>
      <c r="D2288" s="202">
        <v>625</v>
      </c>
      <c r="E2288" s="204">
        <v>50</v>
      </c>
      <c r="F2288" s="202">
        <v>760</v>
      </c>
      <c r="G2288" s="202">
        <f t="shared" si="137"/>
        <v>1321.7391304347825</v>
      </c>
      <c r="H2288" s="210" t="str">
        <f t="shared" si="138"/>
        <v>12/13AVEIA BRANCAIRATI (f)</v>
      </c>
      <c r="I2288" s="210" t="str">
        <f t="shared" si="139"/>
        <v>12/13AVEIA BRANCA</v>
      </c>
      <c r="J2288" s="211" t="b">
        <f>FALSE</f>
        <v>0</v>
      </c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</row>
    <row r="2289" spans="1:64" ht="14.65" hidden="1" customHeight="1">
      <c r="A2289" s="215" t="s">
        <v>188</v>
      </c>
      <c r="B2289" s="209" t="s">
        <v>88</v>
      </c>
      <c r="C2289" s="209" t="s">
        <v>142</v>
      </c>
      <c r="D2289" s="202">
        <v>2000</v>
      </c>
      <c r="E2289" s="204"/>
      <c r="F2289" s="202">
        <v>4000</v>
      </c>
      <c r="G2289" s="202">
        <f t="shared" si="137"/>
        <v>2000</v>
      </c>
      <c r="H2289" s="210" t="str">
        <f t="shared" si="138"/>
        <v>12/13AVEIA BRANCAIVAIPORÃ (c)</v>
      </c>
      <c r="I2289" s="210" t="str">
        <f t="shared" si="139"/>
        <v>12/13AVEIA BRANCA</v>
      </c>
      <c r="J2289" s="211" t="b">
        <f>FALSE</f>
        <v>0</v>
      </c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</row>
    <row r="2290" spans="1:64" ht="14.65" hidden="1" customHeight="1">
      <c r="A2290" s="215" t="s">
        <v>188</v>
      </c>
      <c r="B2290" s="209" t="s">
        <v>88</v>
      </c>
      <c r="C2290" s="209" t="s">
        <v>144</v>
      </c>
      <c r="D2290" s="202">
        <v>461</v>
      </c>
      <c r="F2290" s="202">
        <v>761</v>
      </c>
      <c r="G2290" s="202">
        <f t="shared" si="137"/>
        <v>1650.759219088937</v>
      </c>
      <c r="H2290" s="210" t="str">
        <f t="shared" si="138"/>
        <v>12/13AVEIA BRANCAJACAREZINHO (c)</v>
      </c>
      <c r="I2290" s="210" t="str">
        <f t="shared" si="139"/>
        <v>12/13AVEIA BRANCA</v>
      </c>
      <c r="J2290" s="211" t="b">
        <f>FALSE</f>
        <v>0</v>
      </c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</row>
    <row r="2291" spans="1:64" ht="14.65" hidden="1" customHeight="1">
      <c r="A2291" s="215" t="s">
        <v>188</v>
      </c>
      <c r="B2291" s="209" t="s">
        <v>88</v>
      </c>
      <c r="C2291" s="209" t="s">
        <v>146</v>
      </c>
      <c r="D2291" s="202">
        <v>290</v>
      </c>
      <c r="F2291" s="202">
        <v>861</v>
      </c>
      <c r="G2291" s="202">
        <f t="shared" si="137"/>
        <v>2968.9655172413795</v>
      </c>
      <c r="H2291" s="210" t="str">
        <f t="shared" si="138"/>
        <v>12/13AVEIA BRANCALARANJEIRAS DO SUL (f)</v>
      </c>
      <c r="I2291" s="210" t="str">
        <f t="shared" si="139"/>
        <v>12/13AVEIA BRANCA</v>
      </c>
      <c r="J2291" s="211" t="b">
        <f>FALSE</f>
        <v>0</v>
      </c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</row>
    <row r="2292" spans="1:64" ht="14.65" hidden="1" customHeight="1">
      <c r="A2292" s="215" t="s">
        <v>188</v>
      </c>
      <c r="B2292" s="209" t="s">
        <v>88</v>
      </c>
      <c r="C2292" s="209" t="s">
        <v>148</v>
      </c>
      <c r="D2292" s="202">
        <v>2040</v>
      </c>
      <c r="E2292" s="204">
        <v>0</v>
      </c>
      <c r="F2292" s="202">
        <v>3335</v>
      </c>
      <c r="G2292" s="202">
        <f t="shared" si="137"/>
        <v>1634.8039215686274</v>
      </c>
      <c r="H2292" s="210" t="str">
        <f t="shared" si="138"/>
        <v>12/13AVEIA BRANCALONDRINA (c)</v>
      </c>
      <c r="I2292" s="210" t="str">
        <f t="shared" si="139"/>
        <v>12/13AVEIA BRANCA</v>
      </c>
      <c r="J2292" s="211" t="b">
        <f>FALSE</f>
        <v>0</v>
      </c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</row>
    <row r="2293" spans="1:64" ht="14.65" hidden="1" customHeight="1">
      <c r="A2293" s="215" t="s">
        <v>188</v>
      </c>
      <c r="B2293" s="209" t="s">
        <v>88</v>
      </c>
      <c r="C2293" s="209" t="s">
        <v>150</v>
      </c>
      <c r="D2293" s="202">
        <v>189</v>
      </c>
      <c r="E2293" s="204"/>
      <c r="F2293" s="202">
        <v>361</v>
      </c>
      <c r="G2293" s="202">
        <f t="shared" si="137"/>
        <v>1910.05291005291</v>
      </c>
      <c r="H2293" s="210" t="str">
        <f t="shared" si="138"/>
        <v>12/13AVEIA BRANCAMARINGÁ (c)</v>
      </c>
      <c r="I2293" s="210" t="str">
        <f t="shared" si="139"/>
        <v>12/13AVEIA BRANCA</v>
      </c>
      <c r="J2293" s="211" t="b">
        <f>FALSE</f>
        <v>0</v>
      </c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</row>
    <row r="2294" spans="1:64" ht="14.65" hidden="1" customHeight="1">
      <c r="A2294" s="215" t="s">
        <v>188</v>
      </c>
      <c r="B2294" s="209" t="s">
        <v>88</v>
      </c>
      <c r="C2294" s="209" t="s">
        <v>155</v>
      </c>
      <c r="D2294" s="202">
        <v>2430</v>
      </c>
      <c r="E2294" s="204">
        <v>0</v>
      </c>
      <c r="F2294" s="202">
        <v>4705</v>
      </c>
      <c r="G2294" s="202">
        <f t="shared" si="137"/>
        <v>1936.2139917695474</v>
      </c>
      <c r="H2294" s="210" t="str">
        <f t="shared" si="138"/>
        <v>12/13AVEIA BRANCAPATO BRANCO (e)</v>
      </c>
      <c r="I2294" s="210" t="str">
        <f t="shared" si="139"/>
        <v>12/13AVEIA BRANCA</v>
      </c>
      <c r="J2294" s="211" t="b">
        <f>FALSE</f>
        <v>0</v>
      </c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</row>
    <row r="2295" spans="1:64" ht="14.65" hidden="1" customHeight="1">
      <c r="A2295" s="215" t="s">
        <v>188</v>
      </c>
      <c r="B2295" s="209" t="s">
        <v>88</v>
      </c>
      <c r="C2295" s="209" t="s">
        <v>157</v>
      </c>
      <c r="D2295" s="202">
        <v>31320</v>
      </c>
      <c r="E2295" s="204">
        <v>6860</v>
      </c>
      <c r="F2295" s="202">
        <v>50118</v>
      </c>
      <c r="G2295" s="202">
        <f t="shared" si="137"/>
        <v>2048.9779231398202</v>
      </c>
      <c r="H2295" s="210" t="str">
        <f t="shared" si="138"/>
        <v>12/13AVEIA BRANCAPONTA GROSSA (f)</v>
      </c>
      <c r="I2295" s="210" t="str">
        <f t="shared" si="139"/>
        <v>12/13AVEIA BRANCA</v>
      </c>
      <c r="J2295" s="211" t="b">
        <f>FALSE</f>
        <v>0</v>
      </c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</row>
    <row r="2296" spans="1:64" ht="14.65" hidden="1" customHeight="1">
      <c r="A2296" s="215" t="s">
        <v>188</v>
      </c>
      <c r="B2296" s="209" t="s">
        <v>88</v>
      </c>
      <c r="C2296" s="209" t="s">
        <v>158</v>
      </c>
      <c r="D2296" s="202">
        <v>326</v>
      </c>
      <c r="E2296" s="204"/>
      <c r="F2296" s="202">
        <v>480</v>
      </c>
      <c r="G2296" s="202">
        <f t="shared" si="137"/>
        <v>1472.3926380368098</v>
      </c>
      <c r="H2296" s="210" t="str">
        <f t="shared" si="138"/>
        <v>12/13AVEIA BRANCATOLEDO (d)</v>
      </c>
      <c r="I2296" s="210" t="str">
        <f t="shared" si="139"/>
        <v>12/13AVEIA BRANCA</v>
      </c>
      <c r="J2296" s="211" t="b">
        <f>FALSE</f>
        <v>0</v>
      </c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</row>
    <row r="2297" spans="1:64" ht="14.65" hidden="1" customHeight="1">
      <c r="A2297" s="215" t="s">
        <v>188</v>
      </c>
      <c r="B2297" s="209" t="s">
        <v>88</v>
      </c>
      <c r="C2297" s="209" t="s">
        <v>159</v>
      </c>
      <c r="D2297" s="202">
        <v>424</v>
      </c>
      <c r="E2297" s="201"/>
      <c r="F2297" s="202">
        <v>608</v>
      </c>
      <c r="G2297" s="202">
        <f t="shared" si="137"/>
        <v>1433.9622641509434</v>
      </c>
      <c r="H2297" s="210" t="str">
        <f t="shared" si="138"/>
        <v>12/13AVEIA BRANCAUMUARAMA (b)</v>
      </c>
      <c r="I2297" s="210" t="str">
        <f t="shared" si="139"/>
        <v>12/13AVEIA BRANCA</v>
      </c>
      <c r="J2297" s="211" t="b">
        <f>FALSE</f>
        <v>0</v>
      </c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</row>
    <row r="2298" spans="1:64" ht="14.65" hidden="1" customHeight="1">
      <c r="A2298" s="215" t="s">
        <v>188</v>
      </c>
      <c r="B2298" s="209" t="s">
        <v>89</v>
      </c>
      <c r="C2298" s="209" t="s">
        <v>126</v>
      </c>
      <c r="D2298">
        <v>500</v>
      </c>
      <c r="E2298" s="204"/>
      <c r="F2298" s="202">
        <v>350</v>
      </c>
      <c r="G2298" s="202">
        <f t="shared" si="137"/>
        <v>700</v>
      </c>
      <c r="H2298" s="210" t="str">
        <f t="shared" si="138"/>
        <v>12/13AVEIA PRETAAPUCARANA (c)</v>
      </c>
      <c r="I2298" s="210" t="str">
        <f t="shared" si="139"/>
        <v>12/13AVEIA PRETA</v>
      </c>
      <c r="J2298" s="211" t="b">
        <f>FALSE</f>
        <v>0</v>
      </c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</row>
    <row r="2299" spans="1:64" ht="14.65" hidden="1" customHeight="1">
      <c r="A2299" s="215" t="s">
        <v>188</v>
      </c>
      <c r="B2299" s="209" t="s">
        <v>89</v>
      </c>
      <c r="C2299" s="209" t="s">
        <v>128</v>
      </c>
      <c r="D2299">
        <v>32680</v>
      </c>
      <c r="E2299" s="204">
        <v>6536</v>
      </c>
      <c r="F2299" s="202">
        <v>15660</v>
      </c>
      <c r="G2299" s="202">
        <f t="shared" si="137"/>
        <v>598.9902080783354</v>
      </c>
      <c r="H2299" s="210" t="str">
        <f t="shared" si="138"/>
        <v>12/13AVEIA PRETACAMPO MOURÃO (a)</v>
      </c>
      <c r="I2299" s="210" t="str">
        <f t="shared" si="139"/>
        <v>12/13AVEIA PRETA</v>
      </c>
      <c r="J2299" s="211" t="b">
        <f>FALSE</f>
        <v>0</v>
      </c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</row>
    <row r="2300" spans="1:64" ht="14.65" hidden="1" customHeight="1">
      <c r="A2300" s="215" t="s">
        <v>188</v>
      </c>
      <c r="B2300" s="209" t="s">
        <v>89</v>
      </c>
      <c r="C2300" s="209" t="s">
        <v>130</v>
      </c>
      <c r="D2300">
        <v>19040</v>
      </c>
      <c r="E2300" s="202">
        <v>6500</v>
      </c>
      <c r="F2300" s="202">
        <v>15537</v>
      </c>
      <c r="G2300" s="202">
        <f t="shared" si="137"/>
        <v>1238.9952153110048</v>
      </c>
      <c r="H2300" s="210" t="str">
        <f t="shared" si="138"/>
        <v>12/13AVEIA PRETACASCAVEL (d)</v>
      </c>
      <c r="I2300" s="210" t="str">
        <f t="shared" si="139"/>
        <v>12/13AVEIA PRETA</v>
      </c>
      <c r="J2300" s="211" t="b">
        <f>FALSE</f>
        <v>0</v>
      </c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</row>
    <row r="2301" spans="1:64" ht="14.65" hidden="1" customHeight="1">
      <c r="A2301" s="215" t="s">
        <v>188</v>
      </c>
      <c r="B2301" s="209" t="s">
        <v>89</v>
      </c>
      <c r="C2301" s="209" t="s">
        <v>132</v>
      </c>
      <c r="D2301">
        <v>800</v>
      </c>
      <c r="E2301" s="204"/>
      <c r="F2301" s="202">
        <v>1408</v>
      </c>
      <c r="G2301" s="202">
        <f t="shared" si="137"/>
        <v>1760</v>
      </c>
      <c r="H2301" s="210" t="str">
        <f t="shared" si="138"/>
        <v>12/13AVEIA PRETACORNÉLIO PROCÓPIO (c)</v>
      </c>
      <c r="I2301" s="210" t="str">
        <f t="shared" si="139"/>
        <v>12/13AVEIA PRETA</v>
      </c>
      <c r="J2301" s="211" t="b">
        <f>FALSE</f>
        <v>0</v>
      </c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</row>
    <row r="2302" spans="1:64" ht="14.65" hidden="1" customHeight="1">
      <c r="A2302" s="215" t="s">
        <v>188</v>
      </c>
      <c r="B2302" s="209" t="s">
        <v>89</v>
      </c>
      <c r="C2302" s="209" t="s">
        <v>136</v>
      </c>
      <c r="D2302">
        <v>6310</v>
      </c>
      <c r="E2302" s="204"/>
      <c r="F2302" s="202">
        <v>6063</v>
      </c>
      <c r="G2302" s="202">
        <f t="shared" si="137"/>
        <v>960.85578446909665</v>
      </c>
      <c r="H2302" s="210" t="str">
        <f t="shared" si="138"/>
        <v>12/13AVEIA PRETAFRANCISCO BELTRÃO (e)</v>
      </c>
      <c r="I2302" s="210" t="str">
        <f t="shared" si="139"/>
        <v>12/13AVEIA PRETA</v>
      </c>
      <c r="J2302" s="211" t="b">
        <f>FALSE</f>
        <v>0</v>
      </c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</row>
    <row r="2303" spans="1:64" ht="14.65" hidden="1" customHeight="1">
      <c r="A2303" s="215" t="s">
        <v>188</v>
      </c>
      <c r="B2303" s="209" t="s">
        <v>89</v>
      </c>
      <c r="C2303" s="209" t="s">
        <v>138</v>
      </c>
      <c r="D2303">
        <v>16000</v>
      </c>
      <c r="E2303" s="204">
        <v>3300</v>
      </c>
      <c r="F2303" s="202">
        <v>11430</v>
      </c>
      <c r="G2303" s="202">
        <f t="shared" si="137"/>
        <v>900</v>
      </c>
      <c r="H2303" s="210" t="str">
        <f t="shared" si="138"/>
        <v>12/13AVEIA PRETAGUARAPUAVA (f)</v>
      </c>
      <c r="I2303" s="210" t="str">
        <f t="shared" si="139"/>
        <v>12/13AVEIA PRETA</v>
      </c>
      <c r="J2303" s="211" t="b">
        <f>FALSE</f>
        <v>0</v>
      </c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</row>
    <row r="2304" spans="1:64" ht="14.65" hidden="1" customHeight="1">
      <c r="A2304" s="215" t="s">
        <v>188</v>
      </c>
      <c r="B2304" s="209" t="s">
        <v>89</v>
      </c>
      <c r="C2304" s="209" t="s">
        <v>140</v>
      </c>
      <c r="D2304">
        <v>6200</v>
      </c>
      <c r="E2304" s="204">
        <v>685</v>
      </c>
      <c r="F2304" s="202">
        <v>11030</v>
      </c>
      <c r="G2304" s="202">
        <f t="shared" si="137"/>
        <v>2000</v>
      </c>
      <c r="H2304" s="210" t="str">
        <f t="shared" si="138"/>
        <v>12/13AVEIA PRETAIRATI (f)</v>
      </c>
      <c r="I2304" s="210" t="str">
        <f t="shared" si="139"/>
        <v>12/13AVEIA PRETA</v>
      </c>
      <c r="J2304" s="211" t="b">
        <f>FALSE</f>
        <v>0</v>
      </c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</row>
    <row r="2305" spans="1:64" ht="14.65" hidden="1" customHeight="1">
      <c r="A2305" s="215" t="s">
        <v>188</v>
      </c>
      <c r="B2305" s="209" t="s">
        <v>89</v>
      </c>
      <c r="C2305" s="209" t="s">
        <v>142</v>
      </c>
      <c r="D2305">
        <v>2800</v>
      </c>
      <c r="E2305" s="204"/>
      <c r="F2305" s="202">
        <v>4368</v>
      </c>
      <c r="G2305" s="202">
        <f t="shared" si="137"/>
        <v>1560</v>
      </c>
      <c r="H2305" s="210" t="str">
        <f t="shared" si="138"/>
        <v>12/13AVEIA PRETAIVAIPORÃ (c)</v>
      </c>
      <c r="I2305" s="210" t="str">
        <f t="shared" si="139"/>
        <v>12/13AVEIA PRETA</v>
      </c>
      <c r="J2305" s="211" t="b">
        <f>FALSE</f>
        <v>0</v>
      </c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</row>
    <row r="2306" spans="1:64" ht="14.65" hidden="1" customHeight="1">
      <c r="A2306" s="215" t="s">
        <v>188</v>
      </c>
      <c r="B2306" s="209" t="s">
        <v>89</v>
      </c>
      <c r="C2306" s="209" t="s">
        <v>144</v>
      </c>
      <c r="D2306">
        <v>1360</v>
      </c>
      <c r="E2306" s="204"/>
      <c r="F2306" s="202">
        <v>1008</v>
      </c>
      <c r="G2306" s="202">
        <f t="shared" ref="G2306:G2369" si="140">F2306/(D2306-E2306)*1000</f>
        <v>741.17647058823536</v>
      </c>
      <c r="H2306" s="210" t="str">
        <f t="shared" ref="H2306:H2369" si="141">A2306&amp;B2306&amp;C2306</f>
        <v>12/13AVEIA PRETAJACAREZINHO (c)</v>
      </c>
      <c r="I2306" s="210" t="str">
        <f t="shared" ref="I2306:I2369" si="142">A2306&amp;B2306</f>
        <v>12/13AVEIA PRETA</v>
      </c>
      <c r="J2306" s="211" t="b">
        <f>FALSE</f>
        <v>0</v>
      </c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</row>
    <row r="2307" spans="1:64" ht="14.65" hidden="1" customHeight="1">
      <c r="A2307" s="215" t="s">
        <v>188</v>
      </c>
      <c r="B2307" s="209" t="s">
        <v>89</v>
      </c>
      <c r="C2307" s="209" t="s">
        <v>146</v>
      </c>
      <c r="D2307">
        <v>1300</v>
      </c>
      <c r="E2307" s="204"/>
      <c r="F2307" s="202">
        <v>1079</v>
      </c>
      <c r="G2307" s="202">
        <f t="shared" si="140"/>
        <v>830</v>
      </c>
      <c r="H2307" s="210" t="str">
        <f t="shared" si="141"/>
        <v>12/13AVEIA PRETALARANJEIRAS DO SUL (f)</v>
      </c>
      <c r="I2307" s="210" t="str">
        <f t="shared" si="142"/>
        <v>12/13AVEIA PRETA</v>
      </c>
      <c r="J2307" s="211" t="b">
        <f>FALSE</f>
        <v>0</v>
      </c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</row>
    <row r="2308" spans="1:64" ht="14.65" hidden="1" customHeight="1">
      <c r="A2308" s="215" t="s">
        <v>188</v>
      </c>
      <c r="B2308" s="209" t="s">
        <v>89</v>
      </c>
      <c r="C2308" s="209" t="s">
        <v>150</v>
      </c>
      <c r="D2308">
        <v>907</v>
      </c>
      <c r="E2308" s="204"/>
      <c r="F2308" s="202">
        <v>853</v>
      </c>
      <c r="G2308" s="202">
        <f t="shared" si="140"/>
        <v>940.4630650496141</v>
      </c>
      <c r="H2308" s="210" t="str">
        <f t="shared" si="141"/>
        <v>12/13AVEIA PRETAMARINGÁ (c)</v>
      </c>
      <c r="I2308" s="210" t="str">
        <f t="shared" si="142"/>
        <v>12/13AVEIA PRETA</v>
      </c>
      <c r="J2308" s="211" t="b">
        <f>FALSE</f>
        <v>0</v>
      </c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</row>
    <row r="2309" spans="1:64" ht="14.65" hidden="1" customHeight="1">
      <c r="A2309" s="215" t="s">
        <v>188</v>
      </c>
      <c r="B2309" s="209" t="s">
        <v>89</v>
      </c>
      <c r="C2309" s="209" t="s">
        <v>154</v>
      </c>
      <c r="D2309">
        <v>0</v>
      </c>
      <c r="E2309" s="204">
        <v>0</v>
      </c>
      <c r="F2309" s="202">
        <v>0</v>
      </c>
      <c r="G2309" s="202" t="e">
        <f t="shared" si="140"/>
        <v>#DIV/0!</v>
      </c>
      <c r="H2309" s="210" t="str">
        <f t="shared" si="141"/>
        <v>12/13AVEIA PRETAPARANAVAÍ (b)</v>
      </c>
      <c r="I2309" s="210" t="str">
        <f t="shared" si="142"/>
        <v>12/13AVEIA PRETA</v>
      </c>
      <c r="J2309" s="211" t="b">
        <f>FALSE</f>
        <v>0</v>
      </c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</row>
    <row r="2310" spans="1:64" ht="14.65" hidden="1" customHeight="1">
      <c r="A2310" s="215" t="s">
        <v>188</v>
      </c>
      <c r="B2310" s="209" t="s">
        <v>89</v>
      </c>
      <c r="C2310" s="209" t="s">
        <v>155</v>
      </c>
      <c r="D2310">
        <v>10370</v>
      </c>
      <c r="E2310" s="204">
        <v>0</v>
      </c>
      <c r="F2310" s="202">
        <v>11121</v>
      </c>
      <c r="G2310" s="202">
        <f t="shared" si="140"/>
        <v>1072.4204435872712</v>
      </c>
      <c r="H2310" s="210" t="str">
        <f t="shared" si="141"/>
        <v>12/13AVEIA PRETAPATO BRANCO (e)</v>
      </c>
      <c r="I2310" s="210" t="str">
        <f t="shared" si="142"/>
        <v>12/13AVEIA PRETA</v>
      </c>
      <c r="J2310" s="211" t="b">
        <f>FALSE</f>
        <v>0</v>
      </c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</row>
    <row r="2311" spans="1:64" ht="14.65" hidden="1" customHeight="1">
      <c r="A2311" s="215" t="s">
        <v>188</v>
      </c>
      <c r="B2311" s="209" t="s">
        <v>89</v>
      </c>
      <c r="C2311" s="209" t="s">
        <v>157</v>
      </c>
      <c r="D2311">
        <v>62700</v>
      </c>
      <c r="E2311" s="204">
        <v>44730</v>
      </c>
      <c r="F2311" s="202">
        <v>21420</v>
      </c>
      <c r="G2311" s="202">
        <f t="shared" si="140"/>
        <v>1191.9866444073455</v>
      </c>
      <c r="H2311" s="210" t="str">
        <f t="shared" si="141"/>
        <v>12/13AVEIA PRETAPONTA GROSSA (f)</v>
      </c>
      <c r="I2311" s="210" t="str">
        <f t="shared" si="142"/>
        <v>12/13AVEIA PRETA</v>
      </c>
      <c r="J2311" s="211" t="b">
        <f>FALSE</f>
        <v>0</v>
      </c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</row>
    <row r="2312" spans="1:64" ht="14.65" hidden="1" customHeight="1">
      <c r="A2312" s="215" t="s">
        <v>188</v>
      </c>
      <c r="B2312" s="209" t="s">
        <v>89</v>
      </c>
      <c r="C2312" s="209" t="s">
        <v>158</v>
      </c>
      <c r="D2312">
        <v>2010</v>
      </c>
      <c r="E2312" s="204">
        <v>0</v>
      </c>
      <c r="F2312" s="202">
        <v>1690</v>
      </c>
      <c r="G2312" s="202">
        <f t="shared" si="140"/>
        <v>840.79601990049741</v>
      </c>
      <c r="H2312" s="210" t="str">
        <f t="shared" si="141"/>
        <v>12/13AVEIA PRETATOLEDO (d)</v>
      </c>
      <c r="I2312" s="210" t="str">
        <f t="shared" si="142"/>
        <v>12/13AVEIA PRETA</v>
      </c>
      <c r="J2312" s="211" t="b">
        <f>FALSE</f>
        <v>0</v>
      </c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</row>
    <row r="2313" spans="1:64" ht="14.65" hidden="1" customHeight="1">
      <c r="A2313" s="215" t="s">
        <v>188</v>
      </c>
      <c r="B2313" s="209" t="s">
        <v>89</v>
      </c>
      <c r="C2313" s="209" t="s">
        <v>159</v>
      </c>
      <c r="D2313">
        <v>1210</v>
      </c>
      <c r="E2313" s="204"/>
      <c r="F2313" s="202">
        <v>859</v>
      </c>
      <c r="G2313" s="202">
        <f t="shared" si="140"/>
        <v>709.91735537190084</v>
      </c>
      <c r="H2313" s="210" t="str">
        <f t="shared" si="141"/>
        <v>12/13AVEIA PRETAUMUARAMA (b)</v>
      </c>
      <c r="I2313" s="210" t="str">
        <f t="shared" si="142"/>
        <v>12/13AVEIA PRETA</v>
      </c>
      <c r="J2313" s="211" t="b">
        <f>FALSE</f>
        <v>0</v>
      </c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</row>
    <row r="2314" spans="1:64" ht="14.65" hidden="1" customHeight="1">
      <c r="A2314" s="215" t="s">
        <v>188</v>
      </c>
      <c r="B2314" s="209" t="s">
        <v>89</v>
      </c>
      <c r="C2314" s="209" t="s">
        <v>160</v>
      </c>
      <c r="D2314">
        <v>2500</v>
      </c>
      <c r="E2314" s="204">
        <v>1300</v>
      </c>
      <c r="F2314" s="202">
        <v>1200</v>
      </c>
      <c r="G2314" s="202">
        <f t="shared" si="140"/>
        <v>1000</v>
      </c>
      <c r="H2314" s="210" t="str">
        <f t="shared" si="141"/>
        <v>12/13AVEIA PRETAUNIÃO DA VITÓRIA (f)</v>
      </c>
      <c r="I2314" s="210" t="str">
        <f t="shared" si="142"/>
        <v>12/13AVEIA PRETA</v>
      </c>
      <c r="J2314" s="211" t="b">
        <f>FALSE</f>
        <v>0</v>
      </c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</row>
    <row r="2315" spans="1:64" ht="14.65" hidden="1" customHeight="1">
      <c r="A2315" s="215" t="s">
        <v>188</v>
      </c>
      <c r="B2315" s="213" t="s">
        <v>90</v>
      </c>
      <c r="C2315" s="209" t="s">
        <v>134</v>
      </c>
      <c r="D2315" s="202">
        <v>6638</v>
      </c>
      <c r="F2315" s="202">
        <v>152262</v>
      </c>
      <c r="G2315" s="202">
        <f t="shared" si="140"/>
        <v>22937.933112383249</v>
      </c>
      <c r="H2315" s="210" t="str">
        <f t="shared" si="141"/>
        <v>12/13BATATA (1ª SAFRA)CURITIBA (f)</v>
      </c>
      <c r="I2315" s="210" t="str">
        <f t="shared" si="142"/>
        <v>12/13BATATA (1ª SAFRA)</v>
      </c>
      <c r="J2315" s="211" t="b">
        <f>FALSE</f>
        <v>0</v>
      </c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</row>
    <row r="2316" spans="1:64" ht="14.65" hidden="1" customHeight="1">
      <c r="A2316" s="215" t="s">
        <v>188</v>
      </c>
      <c r="B2316" s="213" t="s">
        <v>90</v>
      </c>
      <c r="C2316" s="209" t="s">
        <v>136</v>
      </c>
      <c r="D2316" s="202">
        <v>40</v>
      </c>
      <c r="F2316" s="202">
        <v>480</v>
      </c>
      <c r="G2316" s="202">
        <f t="shared" si="140"/>
        <v>12000</v>
      </c>
      <c r="H2316" s="210" t="str">
        <f t="shared" si="141"/>
        <v>12/13BATATA (1ª SAFRA)FRANCISCO BELTRÃO (e)</v>
      </c>
      <c r="I2316" s="210" t="str">
        <f t="shared" si="142"/>
        <v>12/13BATATA (1ª SAFRA)</v>
      </c>
      <c r="J2316" s="211" t="b">
        <f>FALSE</f>
        <v>0</v>
      </c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</row>
    <row r="2317" spans="1:64" ht="14.65" hidden="1" customHeight="1">
      <c r="A2317" s="215" t="s">
        <v>188</v>
      </c>
      <c r="B2317" s="213" t="s">
        <v>90</v>
      </c>
      <c r="C2317" s="209" t="s">
        <v>138</v>
      </c>
      <c r="D2317" s="202">
        <v>1600</v>
      </c>
      <c r="F2317" s="202">
        <v>56800</v>
      </c>
      <c r="G2317" s="202">
        <f t="shared" si="140"/>
        <v>35500</v>
      </c>
      <c r="H2317" s="210" t="str">
        <f t="shared" si="141"/>
        <v>12/13BATATA (1ª SAFRA)GUARAPUAVA (f)</v>
      </c>
      <c r="I2317" s="210" t="str">
        <f t="shared" si="142"/>
        <v>12/13BATATA (1ª SAFRA)</v>
      </c>
      <c r="J2317" s="211" t="b">
        <f>FALSE</f>
        <v>0</v>
      </c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</row>
    <row r="2318" spans="1:64" ht="14.65" hidden="1" customHeight="1">
      <c r="A2318" s="215" t="s">
        <v>188</v>
      </c>
      <c r="B2318" s="213" t="s">
        <v>90</v>
      </c>
      <c r="C2318" s="209" t="s">
        <v>140</v>
      </c>
      <c r="D2318" s="202">
        <v>1800</v>
      </c>
      <c r="E2318" s="202">
        <v>12</v>
      </c>
      <c r="F2318" s="202">
        <v>52925</v>
      </c>
      <c r="G2318" s="202">
        <f t="shared" si="140"/>
        <v>29600.111856823263</v>
      </c>
      <c r="H2318" s="210" t="str">
        <f t="shared" si="141"/>
        <v>12/13BATATA (1ª SAFRA)IRATI (f)</v>
      </c>
      <c r="I2318" s="210" t="str">
        <f t="shared" si="142"/>
        <v>12/13BATATA (1ª SAFRA)</v>
      </c>
      <c r="J2318" s="211" t="b">
        <f>FALSE</f>
        <v>0</v>
      </c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</row>
    <row r="2319" spans="1:64" ht="14.65" hidden="1" customHeight="1">
      <c r="A2319" s="215" t="s">
        <v>188</v>
      </c>
      <c r="B2319" s="213" t="s">
        <v>90</v>
      </c>
      <c r="C2319" s="209" t="s">
        <v>142</v>
      </c>
      <c r="D2319" s="202">
        <v>100</v>
      </c>
      <c r="F2319" s="202">
        <v>2400</v>
      </c>
      <c r="G2319" s="202">
        <f t="shared" si="140"/>
        <v>24000</v>
      </c>
      <c r="H2319" s="210" t="str">
        <f t="shared" si="141"/>
        <v>12/13BATATA (1ª SAFRA)IVAIPORÃ (c)</v>
      </c>
      <c r="I2319" s="210" t="str">
        <f t="shared" si="142"/>
        <v>12/13BATATA (1ª SAFRA)</v>
      </c>
      <c r="J2319" s="211" t="b">
        <f>FALSE</f>
        <v>0</v>
      </c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</row>
    <row r="2320" spans="1:64" ht="14.65" hidden="1" customHeight="1">
      <c r="A2320" s="215" t="s">
        <v>188</v>
      </c>
      <c r="B2320" s="213" t="s">
        <v>90</v>
      </c>
      <c r="C2320" s="209" t="s">
        <v>144</v>
      </c>
      <c r="D2320" s="202">
        <v>50</v>
      </c>
      <c r="F2320" s="202">
        <v>1000</v>
      </c>
      <c r="G2320" s="202">
        <f t="shared" si="140"/>
        <v>20000</v>
      </c>
      <c r="H2320" s="210" t="str">
        <f t="shared" si="141"/>
        <v>12/13BATATA (1ª SAFRA)JACAREZINHO (c)</v>
      </c>
      <c r="I2320" s="210" t="str">
        <f t="shared" si="142"/>
        <v>12/13BATATA (1ª SAFRA)</v>
      </c>
      <c r="J2320" s="211" t="b">
        <f>FALSE</f>
        <v>0</v>
      </c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</row>
    <row r="2321" spans="1:64" ht="14.65" hidden="1" customHeight="1">
      <c r="A2321" s="215" t="s">
        <v>188</v>
      </c>
      <c r="B2321" s="213" t="s">
        <v>90</v>
      </c>
      <c r="C2321" s="209" t="s">
        <v>146</v>
      </c>
      <c r="D2321" s="202">
        <v>25</v>
      </c>
      <c r="F2321" s="202">
        <v>317</v>
      </c>
      <c r="G2321" s="202">
        <f t="shared" si="140"/>
        <v>12680</v>
      </c>
      <c r="H2321" s="210" t="str">
        <f t="shared" si="141"/>
        <v>12/13BATATA (1ª SAFRA)LARANJEIRAS DO SUL (f)</v>
      </c>
      <c r="I2321" s="210" t="str">
        <f t="shared" si="142"/>
        <v>12/13BATATA (1ª SAFRA)</v>
      </c>
      <c r="J2321" s="211" t="b">
        <f>FALSE</f>
        <v>0</v>
      </c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</row>
    <row r="2322" spans="1:64" ht="14.65" hidden="1" customHeight="1">
      <c r="A2322" s="215" t="s">
        <v>188</v>
      </c>
      <c r="B2322" s="213" t="s">
        <v>90</v>
      </c>
      <c r="C2322" s="209" t="s">
        <v>155</v>
      </c>
      <c r="D2322" s="202">
        <v>748</v>
      </c>
      <c r="F2322" s="202">
        <v>24500</v>
      </c>
      <c r="G2322" s="202">
        <f t="shared" si="140"/>
        <v>32754.010695187168</v>
      </c>
      <c r="H2322" s="210" t="str">
        <f t="shared" si="141"/>
        <v>12/13BATATA (1ª SAFRA)PATO BRANCO (e)</v>
      </c>
      <c r="I2322" s="210" t="str">
        <f t="shared" si="142"/>
        <v>12/13BATATA (1ª SAFRA)</v>
      </c>
      <c r="J2322" s="211" t="b">
        <f>FALSE</f>
        <v>0</v>
      </c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</row>
    <row r="2323" spans="1:64" ht="14.65" hidden="1" customHeight="1">
      <c r="A2323" s="215" t="s">
        <v>188</v>
      </c>
      <c r="B2323" s="213" t="s">
        <v>90</v>
      </c>
      <c r="C2323" s="209" t="s">
        <v>157</v>
      </c>
      <c r="D2323" s="202">
        <v>2915</v>
      </c>
      <c r="F2323" s="202">
        <v>86240</v>
      </c>
      <c r="G2323" s="202">
        <f t="shared" si="140"/>
        <v>29584.905660377361</v>
      </c>
      <c r="H2323" s="210" t="str">
        <f t="shared" si="141"/>
        <v>12/13BATATA (1ª SAFRA)PONTA GROSSA (f)</v>
      </c>
      <c r="I2323" s="210" t="str">
        <f t="shared" si="142"/>
        <v>12/13BATATA (1ª SAFRA)</v>
      </c>
      <c r="J2323" s="211" t="b">
        <f>FALSE</f>
        <v>0</v>
      </c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</row>
    <row r="2324" spans="1:64" ht="14.65" hidden="1" customHeight="1">
      <c r="A2324" s="215" t="s">
        <v>188</v>
      </c>
      <c r="B2324" s="213" t="s">
        <v>90</v>
      </c>
      <c r="C2324" s="209" t="s">
        <v>160</v>
      </c>
      <c r="D2324" s="202">
        <v>1660</v>
      </c>
      <c r="F2324" s="202">
        <v>45638</v>
      </c>
      <c r="G2324" s="202">
        <f t="shared" si="140"/>
        <v>27492.77108433735</v>
      </c>
      <c r="H2324" s="210" t="str">
        <f t="shared" si="141"/>
        <v>12/13BATATA (1ª SAFRA)UNIÃO DA VITÓRIA (f)</v>
      </c>
      <c r="I2324" s="210" t="str">
        <f t="shared" si="142"/>
        <v>12/13BATATA (1ª SAFRA)</v>
      </c>
      <c r="J2324" s="211" t="b">
        <f>FALSE</f>
        <v>0</v>
      </c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</row>
    <row r="2325" spans="1:64" ht="14.65" hidden="1" customHeight="1">
      <c r="A2325" s="215" t="s">
        <v>188</v>
      </c>
      <c r="B2325" s="213" t="s">
        <v>91</v>
      </c>
      <c r="C2325" s="209" t="s">
        <v>128</v>
      </c>
      <c r="D2325" s="202">
        <v>500</v>
      </c>
      <c r="F2325" s="202">
        <v>9500</v>
      </c>
      <c r="G2325" s="202">
        <f t="shared" si="140"/>
        <v>19000</v>
      </c>
      <c r="H2325" s="210" t="str">
        <f t="shared" si="141"/>
        <v>12/13BATATA (2ª SAFRA)CAMPO MOURÃO (a)</v>
      </c>
      <c r="I2325" s="210" t="str">
        <f t="shared" si="142"/>
        <v>12/13BATATA (2ª SAFRA)</v>
      </c>
      <c r="J2325" s="211" t="b">
        <f>FALSE</f>
        <v>0</v>
      </c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</row>
    <row r="2326" spans="1:64" ht="14.65" hidden="1" customHeight="1">
      <c r="A2326" s="215" t="s">
        <v>188</v>
      </c>
      <c r="B2326" s="213" t="s">
        <v>91</v>
      </c>
      <c r="C2326" s="209" t="s">
        <v>130</v>
      </c>
      <c r="D2326" s="202">
        <v>0</v>
      </c>
      <c r="F2326" s="202">
        <v>0</v>
      </c>
      <c r="G2326" s="202" t="e">
        <f t="shared" si="140"/>
        <v>#DIV/0!</v>
      </c>
      <c r="H2326" s="210" t="str">
        <f t="shared" si="141"/>
        <v>12/13BATATA (2ª SAFRA)CASCAVEL (d)</v>
      </c>
      <c r="I2326" s="210" t="str">
        <f t="shared" si="142"/>
        <v>12/13BATATA (2ª SAFRA)</v>
      </c>
      <c r="J2326" s="211" t="b">
        <f>FALSE</f>
        <v>0</v>
      </c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</row>
    <row r="2327" spans="1:64" ht="14.65" hidden="1" customHeight="1">
      <c r="A2327" s="215" t="s">
        <v>188</v>
      </c>
      <c r="B2327" s="213" t="s">
        <v>91</v>
      </c>
      <c r="C2327" s="209" t="s">
        <v>132</v>
      </c>
      <c r="D2327" s="202">
        <v>426</v>
      </c>
      <c r="F2327" s="202">
        <v>10011</v>
      </c>
      <c r="G2327" s="202">
        <f t="shared" si="140"/>
        <v>23500</v>
      </c>
      <c r="H2327" s="210" t="str">
        <f t="shared" si="141"/>
        <v>12/13BATATA (2ª SAFRA)CORNÉLIO PROCÓPIO (c)</v>
      </c>
      <c r="I2327" s="210" t="str">
        <f t="shared" si="142"/>
        <v>12/13BATATA (2ª SAFRA)</v>
      </c>
      <c r="J2327" s="211" t="b">
        <f>FALSE</f>
        <v>0</v>
      </c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</row>
    <row r="2328" spans="1:64" ht="14.65" hidden="1" customHeight="1">
      <c r="A2328" s="215" t="s">
        <v>188</v>
      </c>
      <c r="B2328" s="213" t="s">
        <v>91</v>
      </c>
      <c r="C2328" s="209" t="s">
        <v>134</v>
      </c>
      <c r="D2328" s="202">
        <v>3468</v>
      </c>
      <c r="F2328" s="202">
        <v>78998</v>
      </c>
      <c r="G2328" s="202">
        <f t="shared" si="140"/>
        <v>22779.12341407151</v>
      </c>
      <c r="H2328" s="210" t="str">
        <f t="shared" si="141"/>
        <v>12/13BATATA (2ª SAFRA)CURITIBA (f)</v>
      </c>
      <c r="I2328" s="210" t="str">
        <f t="shared" si="142"/>
        <v>12/13BATATA (2ª SAFRA)</v>
      </c>
      <c r="J2328" s="211" t="b">
        <f>FALSE</f>
        <v>0</v>
      </c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</row>
    <row r="2329" spans="1:64" ht="14.65" hidden="1" customHeight="1">
      <c r="A2329" s="215" t="s">
        <v>188</v>
      </c>
      <c r="B2329" s="213" t="s">
        <v>91</v>
      </c>
      <c r="C2329" s="209" t="s">
        <v>138</v>
      </c>
      <c r="D2329" s="202">
        <v>2385</v>
      </c>
      <c r="F2329" s="202">
        <v>81435</v>
      </c>
      <c r="G2329" s="202">
        <f t="shared" si="140"/>
        <v>34144.654088050316</v>
      </c>
      <c r="H2329" s="210" t="str">
        <f t="shared" si="141"/>
        <v>12/13BATATA (2ª SAFRA)GUARAPUAVA (f)</v>
      </c>
      <c r="I2329" s="210" t="str">
        <f t="shared" si="142"/>
        <v>12/13BATATA (2ª SAFRA)</v>
      </c>
      <c r="J2329" s="211" t="b">
        <f>FALSE</f>
        <v>0</v>
      </c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</row>
    <row r="2330" spans="1:64" ht="14.65" hidden="1" customHeight="1">
      <c r="A2330" s="215" t="s">
        <v>188</v>
      </c>
      <c r="B2330" s="213" t="s">
        <v>91</v>
      </c>
      <c r="C2330" s="209" t="s">
        <v>140</v>
      </c>
      <c r="D2330" s="202">
        <v>765</v>
      </c>
      <c r="F2330" s="202">
        <v>21267</v>
      </c>
      <c r="G2330" s="202">
        <f t="shared" si="140"/>
        <v>27800</v>
      </c>
      <c r="H2330" s="210" t="str">
        <f t="shared" si="141"/>
        <v>12/13BATATA (2ª SAFRA)IRATI (f)</v>
      </c>
      <c r="I2330" s="210" t="str">
        <f t="shared" si="142"/>
        <v>12/13BATATA (2ª SAFRA)</v>
      </c>
      <c r="J2330" s="211" t="b">
        <f>FALSE</f>
        <v>0</v>
      </c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</row>
    <row r="2331" spans="1:64" ht="14.65" hidden="1" customHeight="1">
      <c r="A2331" s="215" t="s">
        <v>188</v>
      </c>
      <c r="B2331" s="213" t="s">
        <v>91</v>
      </c>
      <c r="C2331" s="209" t="s">
        <v>142</v>
      </c>
      <c r="D2331" s="202">
        <v>30</v>
      </c>
      <c r="F2331" s="202">
        <v>600</v>
      </c>
      <c r="G2331" s="202">
        <f t="shared" si="140"/>
        <v>20000</v>
      </c>
      <c r="H2331" s="210" t="str">
        <f t="shared" si="141"/>
        <v>12/13BATATA (2ª SAFRA)IVAIPORÃ (c)</v>
      </c>
      <c r="I2331" s="210" t="str">
        <f t="shared" si="142"/>
        <v>12/13BATATA (2ª SAFRA)</v>
      </c>
      <c r="J2331" s="211" t="b">
        <f>FALSE</f>
        <v>0</v>
      </c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</row>
    <row r="2332" spans="1:64" ht="14.65" hidden="1" customHeight="1">
      <c r="A2332" s="215" t="s">
        <v>188</v>
      </c>
      <c r="B2332" s="213" t="s">
        <v>91</v>
      </c>
      <c r="C2332" s="209" t="s">
        <v>144</v>
      </c>
      <c r="D2332" s="202">
        <v>0</v>
      </c>
      <c r="F2332" s="202">
        <v>0</v>
      </c>
      <c r="G2332" s="202" t="e">
        <f t="shared" si="140"/>
        <v>#DIV/0!</v>
      </c>
      <c r="H2332" s="210" t="str">
        <f t="shared" si="141"/>
        <v>12/13BATATA (2ª SAFRA)JACAREZINHO (c)</v>
      </c>
      <c r="I2332" s="210" t="str">
        <f t="shared" si="142"/>
        <v>12/13BATATA (2ª SAFRA)</v>
      </c>
      <c r="J2332" s="211" t="b">
        <f>FALSE</f>
        <v>0</v>
      </c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</row>
    <row r="2333" spans="1:64" ht="14.65" hidden="1" customHeight="1">
      <c r="A2333" s="215" t="s">
        <v>188</v>
      </c>
      <c r="B2333" s="213" t="s">
        <v>91</v>
      </c>
      <c r="C2333" s="209" t="s">
        <v>148</v>
      </c>
      <c r="D2333" s="202">
        <v>210</v>
      </c>
      <c r="F2333" s="202">
        <v>6382</v>
      </c>
      <c r="G2333" s="202">
        <f t="shared" si="140"/>
        <v>30390.476190476191</v>
      </c>
      <c r="H2333" s="210" t="str">
        <f t="shared" si="141"/>
        <v>12/13BATATA (2ª SAFRA)LONDRINA (c)</v>
      </c>
      <c r="I2333" s="210" t="str">
        <f t="shared" si="142"/>
        <v>12/13BATATA (2ª SAFRA)</v>
      </c>
      <c r="J2333" s="211" t="b">
        <f>FALSE</f>
        <v>0</v>
      </c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</row>
    <row r="2334" spans="1:64" ht="14.65" hidden="1" customHeight="1">
      <c r="A2334" s="215" t="s">
        <v>188</v>
      </c>
      <c r="B2334" s="213" t="s">
        <v>91</v>
      </c>
      <c r="C2334" s="209" t="s">
        <v>155</v>
      </c>
      <c r="D2334" s="202">
        <v>350</v>
      </c>
      <c r="F2334" s="202">
        <v>10500</v>
      </c>
      <c r="G2334" s="202">
        <f t="shared" si="140"/>
        <v>30000</v>
      </c>
      <c r="H2334" s="210" t="str">
        <f t="shared" si="141"/>
        <v>12/13BATATA (2ª SAFRA)PATO BRANCO (e)</v>
      </c>
      <c r="I2334" s="210" t="str">
        <f t="shared" si="142"/>
        <v>12/13BATATA (2ª SAFRA)</v>
      </c>
      <c r="J2334" s="211" t="b">
        <f>FALSE</f>
        <v>0</v>
      </c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</row>
    <row r="2335" spans="1:64" ht="14.65" hidden="1" customHeight="1">
      <c r="A2335" s="215" t="s">
        <v>188</v>
      </c>
      <c r="B2335" s="213" t="s">
        <v>91</v>
      </c>
      <c r="C2335" s="209" t="s">
        <v>157</v>
      </c>
      <c r="D2335" s="202">
        <v>2365</v>
      </c>
      <c r="E2335" s="202">
        <v>50</v>
      </c>
      <c r="F2335" s="202">
        <v>49560</v>
      </c>
      <c r="G2335" s="202">
        <f t="shared" si="140"/>
        <v>21408.207343412527</v>
      </c>
      <c r="H2335" s="210" t="str">
        <f t="shared" si="141"/>
        <v>12/13BATATA (2ª SAFRA)PONTA GROSSA (f)</v>
      </c>
      <c r="I2335" s="210" t="str">
        <f t="shared" si="142"/>
        <v>12/13BATATA (2ª SAFRA)</v>
      </c>
      <c r="J2335" s="211" t="b">
        <f>FALSE</f>
        <v>0</v>
      </c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</row>
    <row r="2336" spans="1:64" ht="14.65" hidden="1" customHeight="1">
      <c r="A2336" s="215" t="s">
        <v>188</v>
      </c>
      <c r="B2336" s="213" t="s">
        <v>91</v>
      </c>
      <c r="C2336" s="209" t="s">
        <v>160</v>
      </c>
      <c r="D2336" s="202">
        <v>1400</v>
      </c>
      <c r="F2336" s="202">
        <v>26600</v>
      </c>
      <c r="G2336" s="202">
        <f t="shared" si="140"/>
        <v>19000</v>
      </c>
      <c r="H2336" s="210" t="str">
        <f t="shared" si="141"/>
        <v>12/13BATATA (2ª SAFRA)UNIÃO DA VITÓRIA (f)</v>
      </c>
      <c r="I2336" s="210" t="str">
        <f t="shared" si="142"/>
        <v>12/13BATATA (2ª SAFRA)</v>
      </c>
      <c r="J2336" s="211" t="b">
        <f>FALSE</f>
        <v>0</v>
      </c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</row>
    <row r="2337" spans="1:64" ht="14.65" hidden="1" customHeight="1">
      <c r="A2337" s="215" t="s">
        <v>188</v>
      </c>
      <c r="B2337" s="213" t="s">
        <v>92</v>
      </c>
      <c r="C2337" s="209" t="s">
        <v>126</v>
      </c>
      <c r="D2337" s="202">
        <v>8920</v>
      </c>
      <c r="F2337" s="202">
        <v>14718</v>
      </c>
      <c r="G2337" s="202">
        <f t="shared" si="140"/>
        <v>1650</v>
      </c>
      <c r="H2337" s="210" t="str">
        <f t="shared" si="141"/>
        <v>12/13CAFÉAPUCARANA (c)</v>
      </c>
      <c r="I2337" s="210" t="str">
        <f t="shared" si="142"/>
        <v>12/13CAFÉ</v>
      </c>
      <c r="J2337" s="211" t="b">
        <f>FALSE</f>
        <v>0</v>
      </c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</row>
    <row r="2338" spans="1:64" ht="14.65" hidden="1" customHeight="1">
      <c r="A2338" s="215" t="s">
        <v>188</v>
      </c>
      <c r="B2338" s="213" t="s">
        <v>92</v>
      </c>
      <c r="C2338" s="209" t="s">
        <v>128</v>
      </c>
      <c r="D2338" s="202">
        <v>2885</v>
      </c>
      <c r="F2338" s="202">
        <v>2965</v>
      </c>
      <c r="G2338" s="202">
        <f t="shared" si="140"/>
        <v>1027.7296360485268</v>
      </c>
      <c r="H2338" s="210" t="str">
        <f t="shared" si="141"/>
        <v>12/13CAFÉCAMPO MOURÃO (a)</v>
      </c>
      <c r="I2338" s="210" t="str">
        <f t="shared" si="142"/>
        <v>12/13CAFÉ</v>
      </c>
      <c r="J2338" s="211" t="b">
        <f>FALSE</f>
        <v>0</v>
      </c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</row>
    <row r="2339" spans="1:64" ht="14.65" hidden="1" customHeight="1">
      <c r="A2339" s="215" t="s">
        <v>188</v>
      </c>
      <c r="B2339" s="213" t="s">
        <v>92</v>
      </c>
      <c r="C2339" s="209" t="s">
        <v>130</v>
      </c>
      <c r="D2339" s="202">
        <v>312</v>
      </c>
      <c r="F2339" s="202">
        <v>414</v>
      </c>
      <c r="G2339" s="202">
        <f t="shared" si="140"/>
        <v>1326.9230769230769</v>
      </c>
      <c r="H2339" s="210" t="str">
        <f t="shared" si="141"/>
        <v>12/13CAFÉCASCAVEL (d)</v>
      </c>
      <c r="I2339" s="210" t="str">
        <f t="shared" si="142"/>
        <v>12/13CAFÉ</v>
      </c>
      <c r="J2339" s="211" t="b">
        <f>FALSE</f>
        <v>0</v>
      </c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</row>
    <row r="2340" spans="1:64" ht="14.65" hidden="1" customHeight="1">
      <c r="A2340" s="215" t="s">
        <v>188</v>
      </c>
      <c r="B2340" s="213" t="s">
        <v>92</v>
      </c>
      <c r="C2340" s="209" t="s">
        <v>132</v>
      </c>
      <c r="D2340" s="202">
        <v>8178</v>
      </c>
      <c r="F2340" s="202">
        <v>11449</v>
      </c>
      <c r="G2340" s="202">
        <f t="shared" si="140"/>
        <v>1399.9755441428222</v>
      </c>
      <c r="H2340" s="210" t="str">
        <f t="shared" si="141"/>
        <v>12/13CAFÉCORNÉLIO PROCÓPIO (c)</v>
      </c>
      <c r="I2340" s="210" t="str">
        <f t="shared" si="142"/>
        <v>12/13CAFÉ</v>
      </c>
      <c r="J2340" s="211" t="b">
        <f>FALSE</f>
        <v>0</v>
      </c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</row>
    <row r="2341" spans="1:64" ht="14.65" hidden="1" customHeight="1">
      <c r="A2341" s="215" t="s">
        <v>188</v>
      </c>
      <c r="B2341" s="213" t="s">
        <v>92</v>
      </c>
      <c r="C2341" s="209" t="s">
        <v>142</v>
      </c>
      <c r="D2341" s="202">
        <v>6460</v>
      </c>
      <c r="F2341" s="202">
        <v>6376</v>
      </c>
      <c r="G2341" s="202">
        <f t="shared" si="140"/>
        <v>986.99690402476779</v>
      </c>
      <c r="H2341" s="210" t="str">
        <f t="shared" si="141"/>
        <v>12/13CAFÉIVAIPORÃ (c)</v>
      </c>
      <c r="I2341" s="210" t="str">
        <f t="shared" si="142"/>
        <v>12/13CAFÉ</v>
      </c>
      <c r="J2341" s="211" t="b">
        <f>FALSE</f>
        <v>0</v>
      </c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</row>
    <row r="2342" spans="1:64" ht="14.65" hidden="1" customHeight="1">
      <c r="A2342" s="215" t="s">
        <v>188</v>
      </c>
      <c r="B2342" s="213" t="s">
        <v>92</v>
      </c>
      <c r="C2342" s="209" t="s">
        <v>144</v>
      </c>
      <c r="D2342" s="202">
        <v>20890</v>
      </c>
      <c r="F2342" s="202">
        <v>39903</v>
      </c>
      <c r="G2342" s="202">
        <f t="shared" si="140"/>
        <v>1910.1483963618957</v>
      </c>
      <c r="H2342" s="210" t="str">
        <f t="shared" si="141"/>
        <v>12/13CAFÉJACAREZINHO (c)</v>
      </c>
      <c r="I2342" s="210" t="str">
        <f t="shared" si="142"/>
        <v>12/13CAFÉ</v>
      </c>
      <c r="J2342" s="211" t="b">
        <f>FALSE</f>
        <v>0</v>
      </c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</row>
    <row r="2343" spans="1:64" ht="14.65" hidden="1" customHeight="1">
      <c r="A2343" s="215" t="s">
        <v>188</v>
      </c>
      <c r="B2343" s="213" t="s">
        <v>92</v>
      </c>
      <c r="C2343" s="209" t="s">
        <v>148</v>
      </c>
      <c r="D2343" s="202">
        <v>7435</v>
      </c>
      <c r="F2343" s="202">
        <v>9940</v>
      </c>
      <c r="G2343" s="202">
        <f t="shared" si="140"/>
        <v>1336.9199731002018</v>
      </c>
      <c r="H2343" s="210" t="str">
        <f t="shared" si="141"/>
        <v>12/13CAFÉLONDRINA (c)</v>
      </c>
      <c r="I2343" s="210" t="str">
        <f t="shared" si="142"/>
        <v>12/13CAFÉ</v>
      </c>
      <c r="J2343" s="211" t="b">
        <f>FALSE</f>
        <v>0</v>
      </c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</row>
    <row r="2344" spans="1:64" ht="14.65" hidden="1" customHeight="1">
      <c r="A2344" s="215" t="s">
        <v>188</v>
      </c>
      <c r="B2344" s="213" t="s">
        <v>92</v>
      </c>
      <c r="C2344" s="209" t="s">
        <v>150</v>
      </c>
      <c r="D2344" s="202">
        <v>2155</v>
      </c>
      <c r="F2344" s="202">
        <v>2407</v>
      </c>
      <c r="G2344" s="202">
        <f t="shared" si="140"/>
        <v>1116.937354988399</v>
      </c>
      <c r="H2344" s="210" t="str">
        <f t="shared" si="141"/>
        <v>12/13CAFÉMARINGÁ (c)</v>
      </c>
      <c r="I2344" s="210" t="str">
        <f t="shared" si="142"/>
        <v>12/13CAFÉ</v>
      </c>
      <c r="J2344" s="211" t="b">
        <f>FALSE</f>
        <v>0</v>
      </c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</row>
    <row r="2345" spans="1:64" ht="14.65" hidden="1" customHeight="1">
      <c r="A2345" s="215" t="s">
        <v>188</v>
      </c>
      <c r="B2345" s="213" t="s">
        <v>92</v>
      </c>
      <c r="C2345" s="209" t="s">
        <v>154</v>
      </c>
      <c r="D2345" s="202">
        <v>1447</v>
      </c>
      <c r="F2345" s="202">
        <v>1732</v>
      </c>
      <c r="G2345" s="202">
        <f t="shared" si="140"/>
        <v>1196.9592259847961</v>
      </c>
      <c r="H2345" s="210" t="str">
        <f t="shared" si="141"/>
        <v>12/13CAFÉPARANAVAÍ (b)</v>
      </c>
      <c r="I2345" s="210" t="str">
        <f t="shared" si="142"/>
        <v>12/13CAFÉ</v>
      </c>
      <c r="J2345" s="211" t="b">
        <f>FALSE</f>
        <v>0</v>
      </c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</row>
    <row r="2346" spans="1:64" ht="14.65" hidden="1" customHeight="1">
      <c r="A2346" s="215" t="s">
        <v>188</v>
      </c>
      <c r="B2346" s="213" t="s">
        <v>92</v>
      </c>
      <c r="C2346" s="209" t="s">
        <v>157</v>
      </c>
      <c r="D2346" s="202">
        <v>180</v>
      </c>
      <c r="F2346" s="202">
        <v>81</v>
      </c>
      <c r="G2346" s="202">
        <f t="shared" si="140"/>
        <v>450</v>
      </c>
      <c r="H2346" s="210" t="str">
        <f t="shared" si="141"/>
        <v>12/13CAFÉPONTA GROSSA (f)</v>
      </c>
      <c r="I2346" s="210" t="str">
        <f t="shared" si="142"/>
        <v>12/13CAFÉ</v>
      </c>
      <c r="J2346" s="211" t="b">
        <f>FALSE</f>
        <v>0</v>
      </c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</row>
    <row r="2347" spans="1:64" ht="14.65" hidden="1" customHeight="1">
      <c r="A2347" s="215" t="s">
        <v>188</v>
      </c>
      <c r="B2347" s="213" t="s">
        <v>92</v>
      </c>
      <c r="C2347" s="209" t="s">
        <v>158</v>
      </c>
      <c r="D2347" s="202">
        <v>2942</v>
      </c>
      <c r="F2347" s="202">
        <v>6237</v>
      </c>
      <c r="G2347" s="202">
        <f t="shared" si="140"/>
        <v>2119.986403806934</v>
      </c>
      <c r="H2347" s="210" t="str">
        <f t="shared" si="141"/>
        <v>12/13CAFÉTOLEDO (d)</v>
      </c>
      <c r="I2347" s="210" t="str">
        <f t="shared" si="142"/>
        <v>12/13CAFÉ</v>
      </c>
      <c r="J2347" s="211" t="b">
        <f>FALSE</f>
        <v>0</v>
      </c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</row>
    <row r="2348" spans="1:64" ht="14.65" hidden="1" customHeight="1">
      <c r="A2348" s="215" t="s">
        <v>188</v>
      </c>
      <c r="B2348" s="213" t="s">
        <v>92</v>
      </c>
      <c r="C2348" s="209" t="s">
        <v>159</v>
      </c>
      <c r="D2348" s="202">
        <v>3342</v>
      </c>
      <c r="F2348" s="202">
        <v>3515</v>
      </c>
      <c r="G2348" s="202">
        <f t="shared" si="140"/>
        <v>1051.7654099341712</v>
      </c>
      <c r="H2348" s="210" t="str">
        <f t="shared" si="141"/>
        <v>12/13CAFÉUMUARAMA (b)</v>
      </c>
      <c r="I2348" s="210" t="str">
        <f t="shared" si="142"/>
        <v>12/13CAFÉ</v>
      </c>
      <c r="J2348" s="211" t="b">
        <f>FALSE</f>
        <v>0</v>
      </c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</row>
    <row r="2349" spans="1:64" ht="14.65" hidden="1" customHeight="1">
      <c r="A2349" s="215" t="s">
        <v>188</v>
      </c>
      <c r="B2349" s="209" t="s">
        <v>93</v>
      </c>
      <c r="C2349" s="209" t="s">
        <v>126</v>
      </c>
      <c r="D2349" s="202">
        <v>16967</v>
      </c>
      <c r="F2349" s="202">
        <v>1438733</v>
      </c>
      <c r="G2349" s="202">
        <f t="shared" si="140"/>
        <v>84795.956857429133</v>
      </c>
      <c r="H2349" s="210" t="str">
        <f t="shared" si="141"/>
        <v>12/13CANA-DE-AÇÚCARAPUCARANA (c)</v>
      </c>
      <c r="I2349" s="210" t="str">
        <f t="shared" si="142"/>
        <v>12/13CANA-DE-AÇÚCAR</v>
      </c>
      <c r="J2349" s="211" t="b">
        <f>FALSE</f>
        <v>0</v>
      </c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</row>
    <row r="2350" spans="1:64" ht="14.65" hidden="1" customHeight="1">
      <c r="A2350" s="215" t="s">
        <v>188</v>
      </c>
      <c r="B2350" s="209" t="s">
        <v>93</v>
      </c>
      <c r="C2350" s="209" t="s">
        <v>128</v>
      </c>
      <c r="D2350" s="202">
        <v>20000</v>
      </c>
      <c r="F2350" s="202">
        <v>1500000</v>
      </c>
      <c r="G2350" s="202">
        <f t="shared" si="140"/>
        <v>75000</v>
      </c>
      <c r="H2350" s="210" t="str">
        <f t="shared" si="141"/>
        <v>12/13CANA-DE-AÇÚCARCAMPO MOURÃO (a)</v>
      </c>
      <c r="I2350" s="210" t="str">
        <f t="shared" si="142"/>
        <v>12/13CANA-DE-AÇÚCAR</v>
      </c>
      <c r="J2350" s="211" t="b">
        <f>FALSE</f>
        <v>0</v>
      </c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</row>
    <row r="2351" spans="1:64" ht="14.65" hidden="1" customHeight="1">
      <c r="A2351" s="215" t="s">
        <v>188</v>
      </c>
      <c r="B2351" s="209" t="s">
        <v>93</v>
      </c>
      <c r="C2351" s="209" t="s">
        <v>130</v>
      </c>
      <c r="D2351" s="202">
        <v>680</v>
      </c>
      <c r="F2351" s="202">
        <v>38715</v>
      </c>
      <c r="G2351" s="202">
        <f t="shared" si="140"/>
        <v>56933.823529411769</v>
      </c>
      <c r="H2351" s="210" t="str">
        <f t="shared" si="141"/>
        <v>12/13CANA-DE-AÇÚCARCASCAVEL (d)</v>
      </c>
      <c r="I2351" s="210" t="str">
        <f t="shared" si="142"/>
        <v>12/13CANA-DE-AÇÚCAR</v>
      </c>
      <c r="J2351" s="211" t="b">
        <f>FALSE</f>
        <v>0</v>
      </c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</row>
    <row r="2352" spans="1:64" ht="14.65" hidden="1" customHeight="1">
      <c r="A2352" s="215" t="s">
        <v>188</v>
      </c>
      <c r="B2352" s="209" t="s">
        <v>93</v>
      </c>
      <c r="C2352" s="209" t="s">
        <v>132</v>
      </c>
      <c r="D2352" s="202">
        <v>37000</v>
      </c>
      <c r="F2352" s="202">
        <v>3145000</v>
      </c>
      <c r="G2352" s="202">
        <f t="shared" si="140"/>
        <v>85000</v>
      </c>
      <c r="H2352" s="210" t="str">
        <f t="shared" si="141"/>
        <v>12/13CANA-DE-AÇÚCARCORNÉLIO PROCÓPIO (c)</v>
      </c>
      <c r="I2352" s="210" t="str">
        <f t="shared" si="142"/>
        <v>12/13CANA-DE-AÇÚCAR</v>
      </c>
      <c r="J2352" s="211" t="b">
        <f>FALSE</f>
        <v>0</v>
      </c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</row>
    <row r="2353" spans="1:64" ht="14.65" hidden="1" customHeight="1">
      <c r="A2353" s="215" t="s">
        <v>188</v>
      </c>
      <c r="B2353" s="209" t="s">
        <v>93</v>
      </c>
      <c r="C2353" s="209" t="s">
        <v>134</v>
      </c>
      <c r="D2353" s="202">
        <v>530</v>
      </c>
      <c r="F2353" s="202">
        <v>22260</v>
      </c>
      <c r="G2353" s="202">
        <f t="shared" si="140"/>
        <v>42000</v>
      </c>
      <c r="H2353" s="210" t="str">
        <f t="shared" si="141"/>
        <v>12/13CANA-DE-AÇÚCARCURITIBA (f)</v>
      </c>
      <c r="I2353" s="210" t="str">
        <f t="shared" si="142"/>
        <v>12/13CANA-DE-AÇÚCAR</v>
      </c>
      <c r="J2353" s="211" t="b">
        <f>FALSE</f>
        <v>0</v>
      </c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</row>
    <row r="2354" spans="1:64" ht="14.65" hidden="1" customHeight="1">
      <c r="A2354" s="215" t="s">
        <v>188</v>
      </c>
      <c r="B2354" s="209" t="s">
        <v>93</v>
      </c>
      <c r="C2354" s="209" t="s">
        <v>136</v>
      </c>
      <c r="D2354" s="202">
        <v>740</v>
      </c>
      <c r="F2354" s="202">
        <v>42475</v>
      </c>
      <c r="G2354" s="202">
        <f t="shared" si="140"/>
        <v>57398.648648648646</v>
      </c>
      <c r="H2354" s="210" t="str">
        <f t="shared" si="141"/>
        <v>12/13CANA-DE-AÇÚCARFRANCISCO BELTRÃO (e)</v>
      </c>
      <c r="I2354" s="210" t="str">
        <f t="shared" si="142"/>
        <v>12/13CANA-DE-AÇÚCAR</v>
      </c>
      <c r="J2354" s="211" t="b">
        <f>FALSE</f>
        <v>0</v>
      </c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</row>
    <row r="2355" spans="1:64" ht="14.65" hidden="1" customHeight="1">
      <c r="A2355" s="215" t="s">
        <v>188</v>
      </c>
      <c r="B2355" s="209" t="s">
        <v>93</v>
      </c>
      <c r="C2355" s="209" t="s">
        <v>138</v>
      </c>
      <c r="D2355" s="202">
        <v>50</v>
      </c>
      <c r="F2355" s="202">
        <v>2600</v>
      </c>
      <c r="G2355" s="202">
        <f t="shared" si="140"/>
        <v>52000</v>
      </c>
      <c r="H2355" s="210" t="str">
        <f t="shared" si="141"/>
        <v>12/13CANA-DE-AÇÚCARGUARAPUAVA (f)</v>
      </c>
      <c r="I2355" s="210" t="str">
        <f t="shared" si="142"/>
        <v>12/13CANA-DE-AÇÚCAR</v>
      </c>
      <c r="J2355" s="211" t="b">
        <f>FALSE</f>
        <v>0</v>
      </c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</row>
    <row r="2356" spans="1:64" ht="14.65" hidden="1" customHeight="1">
      <c r="A2356" s="215" t="s">
        <v>188</v>
      </c>
      <c r="B2356" s="209" t="s">
        <v>93</v>
      </c>
      <c r="C2356" s="209" t="s">
        <v>140</v>
      </c>
      <c r="D2356" s="202">
        <v>5</v>
      </c>
      <c r="F2356" s="202">
        <v>225</v>
      </c>
      <c r="G2356" s="202">
        <f t="shared" si="140"/>
        <v>45000</v>
      </c>
      <c r="H2356" s="210" t="str">
        <f t="shared" si="141"/>
        <v>12/13CANA-DE-AÇÚCARIRATI (f)</v>
      </c>
      <c r="I2356" s="210" t="str">
        <f t="shared" si="142"/>
        <v>12/13CANA-DE-AÇÚCAR</v>
      </c>
      <c r="J2356" s="211" t="b">
        <f>FALSE</f>
        <v>0</v>
      </c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</row>
    <row r="2357" spans="1:64" ht="14.65" hidden="1" customHeight="1">
      <c r="A2357" s="215" t="s">
        <v>188</v>
      </c>
      <c r="B2357" s="209" t="s">
        <v>93</v>
      </c>
      <c r="C2357" s="209" t="s">
        <v>142</v>
      </c>
      <c r="D2357" s="202">
        <v>12610</v>
      </c>
      <c r="F2357" s="202">
        <v>963794</v>
      </c>
      <c r="G2357" s="202">
        <f t="shared" si="140"/>
        <v>76430.927835051552</v>
      </c>
      <c r="H2357" s="210" t="str">
        <f t="shared" si="141"/>
        <v>12/13CANA-DE-AÇÚCARIVAIPORÃ (c)</v>
      </c>
      <c r="I2357" s="210" t="str">
        <f t="shared" si="142"/>
        <v>12/13CANA-DE-AÇÚCAR</v>
      </c>
      <c r="J2357" s="211" t="b">
        <f>FALSE</f>
        <v>0</v>
      </c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</row>
    <row r="2358" spans="1:64" ht="14.65" hidden="1" customHeight="1">
      <c r="A2358" s="215" t="s">
        <v>188</v>
      </c>
      <c r="B2358" s="209" t="s">
        <v>93</v>
      </c>
      <c r="C2358" s="209" t="s">
        <v>144</v>
      </c>
      <c r="D2358" s="202">
        <v>63310</v>
      </c>
      <c r="F2358" s="202">
        <v>6019000</v>
      </c>
      <c r="G2358" s="202">
        <f t="shared" si="140"/>
        <v>95071.868583162213</v>
      </c>
      <c r="H2358" s="210" t="str">
        <f t="shared" si="141"/>
        <v>12/13CANA-DE-AÇÚCARJACAREZINHO (c)</v>
      </c>
      <c r="I2358" s="210" t="str">
        <f t="shared" si="142"/>
        <v>12/13CANA-DE-AÇÚCAR</v>
      </c>
      <c r="J2358" s="211" t="b">
        <f>FALSE</f>
        <v>0</v>
      </c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</row>
    <row r="2359" spans="1:64" ht="14.65" hidden="1" customHeight="1">
      <c r="A2359" s="215" t="s">
        <v>188</v>
      </c>
      <c r="B2359" s="209" t="s">
        <v>93</v>
      </c>
      <c r="C2359" s="209" t="s">
        <v>146</v>
      </c>
      <c r="D2359" s="202">
        <v>280</v>
      </c>
      <c r="F2359" s="202">
        <v>11172</v>
      </c>
      <c r="G2359" s="202">
        <f t="shared" si="140"/>
        <v>39900</v>
      </c>
      <c r="H2359" s="210" t="str">
        <f t="shared" si="141"/>
        <v>12/13CANA-DE-AÇÚCARLARANJEIRAS DO SUL (f)</v>
      </c>
      <c r="I2359" s="210" t="str">
        <f t="shared" si="142"/>
        <v>12/13CANA-DE-AÇÚCAR</v>
      </c>
      <c r="J2359" s="211" t="b">
        <f>FALSE</f>
        <v>0</v>
      </c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</row>
    <row r="2360" spans="1:64" ht="14.65" hidden="1" customHeight="1">
      <c r="A2360" s="215" t="s">
        <v>188</v>
      </c>
      <c r="B2360" s="209" t="s">
        <v>93</v>
      </c>
      <c r="C2360" s="209" t="s">
        <v>148</v>
      </c>
      <c r="D2360" s="202">
        <v>49329</v>
      </c>
      <c r="F2360" s="202">
        <v>3946320</v>
      </c>
      <c r="G2360" s="202">
        <f t="shared" si="140"/>
        <v>80000</v>
      </c>
      <c r="H2360" s="210" t="str">
        <f t="shared" si="141"/>
        <v>12/13CANA-DE-AÇÚCARLONDRINA (c)</v>
      </c>
      <c r="I2360" s="210" t="str">
        <f t="shared" si="142"/>
        <v>12/13CANA-DE-AÇÚCAR</v>
      </c>
      <c r="J2360" s="211" t="b">
        <f>FALSE</f>
        <v>0</v>
      </c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</row>
    <row r="2361" spans="1:64" ht="14.65" hidden="1" customHeight="1">
      <c r="A2361" s="215" t="s">
        <v>188</v>
      </c>
      <c r="B2361" s="209" t="s">
        <v>93</v>
      </c>
      <c r="C2361" s="209" t="s">
        <v>150</v>
      </c>
      <c r="D2361" s="202">
        <v>109000</v>
      </c>
      <c r="F2361" s="202">
        <v>8720000</v>
      </c>
      <c r="G2361" s="202">
        <f t="shared" si="140"/>
        <v>80000</v>
      </c>
      <c r="H2361" s="210" t="str">
        <f t="shared" si="141"/>
        <v>12/13CANA-DE-AÇÚCARMARINGÁ (c)</v>
      </c>
      <c r="I2361" s="210" t="str">
        <f t="shared" si="142"/>
        <v>12/13CANA-DE-AÇÚCAR</v>
      </c>
      <c r="J2361" s="211" t="b">
        <f>FALSE</f>
        <v>0</v>
      </c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</row>
    <row r="2362" spans="1:64" ht="14.65" hidden="1" customHeight="1">
      <c r="A2362" s="215" t="s">
        <v>188</v>
      </c>
      <c r="B2362" s="209" t="s">
        <v>93</v>
      </c>
      <c r="C2362" s="209" t="s">
        <v>152</v>
      </c>
      <c r="D2362" s="202">
        <v>320</v>
      </c>
      <c r="F2362" s="202">
        <v>16000</v>
      </c>
      <c r="G2362" s="202">
        <f t="shared" si="140"/>
        <v>50000</v>
      </c>
      <c r="H2362" s="210" t="str">
        <f t="shared" si="141"/>
        <v>12/13CANA-DE-AÇÚCARPARANAGUÁ (f)</v>
      </c>
      <c r="I2362" s="210" t="str">
        <f t="shared" si="142"/>
        <v>12/13CANA-DE-AÇÚCAR</v>
      </c>
      <c r="J2362" s="211" t="b">
        <f>FALSE</f>
        <v>0</v>
      </c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</row>
    <row r="2363" spans="1:64" ht="14.65" hidden="1" customHeight="1">
      <c r="A2363" s="215" t="s">
        <v>188</v>
      </c>
      <c r="B2363" s="209" t="s">
        <v>93</v>
      </c>
      <c r="C2363" s="209" t="s">
        <v>154</v>
      </c>
      <c r="D2363" s="202">
        <v>139535</v>
      </c>
      <c r="F2363" s="202">
        <v>8790705</v>
      </c>
      <c r="G2363" s="202">
        <f t="shared" si="140"/>
        <v>63000</v>
      </c>
      <c r="H2363" s="210" t="str">
        <f t="shared" si="141"/>
        <v>12/13CANA-DE-AÇÚCARPARANAVAÍ (b)</v>
      </c>
      <c r="I2363" s="210" t="str">
        <f t="shared" si="142"/>
        <v>12/13CANA-DE-AÇÚCAR</v>
      </c>
      <c r="J2363" s="211" t="b">
        <f>FALSE</f>
        <v>0</v>
      </c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</row>
    <row r="2364" spans="1:64" ht="14.65" hidden="1" customHeight="1">
      <c r="A2364" s="215" t="s">
        <v>188</v>
      </c>
      <c r="B2364" s="209" t="s">
        <v>93</v>
      </c>
      <c r="C2364" s="209" t="s">
        <v>155</v>
      </c>
      <c r="D2364" s="202">
        <v>1380</v>
      </c>
      <c r="F2364" s="202">
        <v>55325</v>
      </c>
      <c r="G2364" s="202">
        <f t="shared" si="140"/>
        <v>40090.579710144928</v>
      </c>
      <c r="H2364" s="210" t="str">
        <f t="shared" si="141"/>
        <v>12/13CANA-DE-AÇÚCARPATO BRANCO (e)</v>
      </c>
      <c r="I2364" s="210" t="str">
        <f t="shared" si="142"/>
        <v>12/13CANA-DE-AÇÚCAR</v>
      </c>
      <c r="J2364" s="211" t="b">
        <f>FALSE</f>
        <v>0</v>
      </c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</row>
    <row r="2365" spans="1:64" ht="14.65" hidden="1" customHeight="1">
      <c r="A2365" s="215" t="s">
        <v>188</v>
      </c>
      <c r="B2365" s="209" t="s">
        <v>93</v>
      </c>
      <c r="C2365" s="209" t="s">
        <v>157</v>
      </c>
      <c r="D2365" s="202">
        <v>325</v>
      </c>
      <c r="F2365" s="202">
        <v>8781</v>
      </c>
      <c r="G2365" s="202">
        <f t="shared" si="140"/>
        <v>27018.461538461535</v>
      </c>
      <c r="H2365" s="210" t="str">
        <f t="shared" si="141"/>
        <v>12/13CANA-DE-AÇÚCARPONTA GROSSA (f)</v>
      </c>
      <c r="I2365" s="210" t="str">
        <f t="shared" si="142"/>
        <v>12/13CANA-DE-AÇÚCAR</v>
      </c>
      <c r="J2365" s="211" t="b">
        <f>FALSE</f>
        <v>0</v>
      </c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</row>
    <row r="2366" spans="1:64" ht="14.65" hidden="1" customHeight="1">
      <c r="A2366" s="215" t="s">
        <v>188</v>
      </c>
      <c r="B2366" s="209" t="s">
        <v>93</v>
      </c>
      <c r="C2366" s="209" t="s">
        <v>158</v>
      </c>
      <c r="D2366" s="202">
        <v>1237</v>
      </c>
      <c r="F2366" s="202">
        <v>71576</v>
      </c>
      <c r="G2366" s="202">
        <f t="shared" si="140"/>
        <v>57862.57073565077</v>
      </c>
      <c r="H2366" s="210" t="str">
        <f t="shared" si="141"/>
        <v>12/13CANA-DE-AÇÚCARTOLEDO (d)</v>
      </c>
      <c r="I2366" s="210" t="str">
        <f t="shared" si="142"/>
        <v>12/13CANA-DE-AÇÚCAR</v>
      </c>
      <c r="J2366" s="211" t="b">
        <f>FALSE</f>
        <v>0</v>
      </c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</row>
    <row r="2367" spans="1:64" ht="14.65" hidden="1" customHeight="1">
      <c r="A2367" s="215" t="s">
        <v>188</v>
      </c>
      <c r="B2367" s="209" t="s">
        <v>93</v>
      </c>
      <c r="C2367" s="209" t="s">
        <v>159</v>
      </c>
      <c r="D2367" s="202">
        <v>209783</v>
      </c>
      <c r="F2367" s="202">
        <v>14684810</v>
      </c>
      <c r="G2367" s="202">
        <f t="shared" si="140"/>
        <v>70000</v>
      </c>
      <c r="H2367" s="210" t="str">
        <f t="shared" si="141"/>
        <v>12/13CANA-DE-AÇÚCARUMUARAMA (b)</v>
      </c>
      <c r="I2367" s="210" t="str">
        <f t="shared" si="142"/>
        <v>12/13CANA-DE-AÇÚCAR</v>
      </c>
      <c r="J2367" s="211" t="b">
        <f>FALSE</f>
        <v>0</v>
      </c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</row>
    <row r="2368" spans="1:64" ht="14.65" hidden="1" customHeight="1">
      <c r="A2368" s="215" t="s">
        <v>188</v>
      </c>
      <c r="B2368" s="209" t="s">
        <v>93</v>
      </c>
      <c r="C2368" s="209" t="s">
        <v>160</v>
      </c>
      <c r="D2368" s="202">
        <v>255</v>
      </c>
      <c r="F2368" s="202">
        <v>8925</v>
      </c>
      <c r="G2368" s="202">
        <f t="shared" si="140"/>
        <v>35000</v>
      </c>
      <c r="H2368" s="210" t="str">
        <f t="shared" si="141"/>
        <v>12/13CANA-DE-AÇÚCARUNIÃO DA VITÓRIA (f)</v>
      </c>
      <c r="I2368" s="210" t="str">
        <f t="shared" si="142"/>
        <v>12/13CANA-DE-AÇÚCAR</v>
      </c>
      <c r="J2368" s="211" t="b">
        <f>FALSE</f>
        <v>0</v>
      </c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</row>
    <row r="2369" spans="1:64" ht="14.65" hidden="1" customHeight="1">
      <c r="A2369" s="215" t="s">
        <v>188</v>
      </c>
      <c r="B2369" s="209" t="s">
        <v>94</v>
      </c>
      <c r="C2369" s="209" t="s">
        <v>128</v>
      </c>
      <c r="D2369">
        <v>100</v>
      </c>
      <c r="E2369" s="204"/>
      <c r="F2369" s="202">
        <v>100</v>
      </c>
      <c r="G2369" s="202">
        <f t="shared" si="140"/>
        <v>1000</v>
      </c>
      <c r="H2369" s="210" t="str">
        <f t="shared" si="141"/>
        <v>12/13CANOLACAMPO MOURÃO (a)</v>
      </c>
      <c r="I2369" s="210" t="str">
        <f t="shared" si="142"/>
        <v>12/13CANOLA</v>
      </c>
      <c r="J2369" s="211" t="b">
        <f>FALSE</f>
        <v>0</v>
      </c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</row>
    <row r="2370" spans="1:64" ht="14.65" hidden="1" customHeight="1">
      <c r="A2370" s="215" t="s">
        <v>188</v>
      </c>
      <c r="B2370" s="209" t="s">
        <v>94</v>
      </c>
      <c r="C2370" s="209" t="s">
        <v>130</v>
      </c>
      <c r="D2370">
        <v>1150</v>
      </c>
      <c r="E2370" s="204">
        <v>0</v>
      </c>
      <c r="F2370" s="202">
        <v>960</v>
      </c>
      <c r="G2370" s="202">
        <f t="shared" ref="G2370:G2433" si="143">F2370/(D2370-E2370)*1000</f>
        <v>834.78260869565213</v>
      </c>
      <c r="H2370" s="210" t="str">
        <f t="shared" ref="H2370:H2433" si="144">A2370&amp;B2370&amp;C2370</f>
        <v>12/13CANOLACASCAVEL (d)</v>
      </c>
      <c r="I2370" s="210" t="str">
        <f t="shared" ref="I2370:I2433" si="145">A2370&amp;B2370</f>
        <v>12/13CANOLA</v>
      </c>
      <c r="J2370" s="211" t="b">
        <f>FALSE</f>
        <v>0</v>
      </c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</row>
    <row r="2371" spans="1:64" ht="14.65" hidden="1" customHeight="1">
      <c r="A2371" s="215" t="s">
        <v>188</v>
      </c>
      <c r="B2371" s="209" t="s">
        <v>94</v>
      </c>
      <c r="C2371" s="209" t="s">
        <v>132</v>
      </c>
      <c r="D2371">
        <v>632</v>
      </c>
      <c r="E2371" s="204"/>
      <c r="F2371" s="202">
        <v>1137</v>
      </c>
      <c r="G2371" s="202">
        <f t="shared" si="143"/>
        <v>1799.0506329113925</v>
      </c>
      <c r="H2371" s="210" t="str">
        <f t="shared" si="144"/>
        <v>12/13CANOLACORNÉLIO PROCÓPIO (c)</v>
      </c>
      <c r="I2371" s="210" t="str">
        <f t="shared" si="145"/>
        <v>12/13CANOLA</v>
      </c>
      <c r="J2371" s="211" t="b">
        <f>FALSE</f>
        <v>0</v>
      </c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</row>
    <row r="2372" spans="1:64" ht="14.65" hidden="1" customHeight="1">
      <c r="A2372" s="215" t="s">
        <v>188</v>
      </c>
      <c r="B2372" s="209" t="s">
        <v>94</v>
      </c>
      <c r="C2372" s="209" t="s">
        <v>134</v>
      </c>
      <c r="D2372" s="202">
        <v>0</v>
      </c>
      <c r="F2372" s="202">
        <v>0</v>
      </c>
      <c r="G2372" s="202" t="e">
        <f t="shared" si="143"/>
        <v>#DIV/0!</v>
      </c>
      <c r="H2372" s="210" t="str">
        <f t="shared" si="144"/>
        <v>12/13CANOLACURITIBA (f)</v>
      </c>
      <c r="I2372" s="210" t="str">
        <f t="shared" si="145"/>
        <v>12/13CANOLA</v>
      </c>
      <c r="J2372" s="211" t="b">
        <f>FALSE</f>
        <v>0</v>
      </c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</row>
    <row r="2373" spans="1:64" ht="14.65" hidden="1" customHeight="1">
      <c r="A2373" s="215" t="s">
        <v>188</v>
      </c>
      <c r="B2373" s="209" t="s">
        <v>94</v>
      </c>
      <c r="C2373" s="209" t="s">
        <v>136</v>
      </c>
      <c r="D2373">
        <v>274</v>
      </c>
      <c r="E2373" s="204"/>
      <c r="F2373" s="202">
        <v>398</v>
      </c>
      <c r="G2373" s="202">
        <f t="shared" si="143"/>
        <v>1452.5547445255474</v>
      </c>
      <c r="H2373" s="210" t="str">
        <f t="shared" si="144"/>
        <v>12/13CANOLAFRANCISCO BELTRÃO (e)</v>
      </c>
      <c r="I2373" s="210" t="str">
        <f t="shared" si="145"/>
        <v>12/13CANOLA</v>
      </c>
      <c r="J2373" s="211" t="b">
        <f>FALSE</f>
        <v>0</v>
      </c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</row>
    <row r="2374" spans="1:64" ht="14.65" hidden="1" customHeight="1">
      <c r="A2374" s="215" t="s">
        <v>188</v>
      </c>
      <c r="B2374" s="209" t="s">
        <v>94</v>
      </c>
      <c r="C2374" s="209" t="s">
        <v>138</v>
      </c>
      <c r="D2374">
        <v>4700</v>
      </c>
      <c r="E2374" s="204">
        <v>2800</v>
      </c>
      <c r="F2374" s="202">
        <v>1330</v>
      </c>
      <c r="G2374" s="202">
        <f t="shared" si="143"/>
        <v>700</v>
      </c>
      <c r="H2374" s="210" t="str">
        <f t="shared" si="144"/>
        <v>12/13CANOLAGUARAPUAVA (f)</v>
      </c>
      <c r="I2374" s="210" t="str">
        <f t="shared" si="145"/>
        <v>12/13CANOLA</v>
      </c>
      <c r="J2374" s="211" t="b">
        <f>FALSE</f>
        <v>0</v>
      </c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</row>
    <row r="2375" spans="1:64" ht="14.65" hidden="1" customHeight="1">
      <c r="A2375" s="215" t="s">
        <v>188</v>
      </c>
      <c r="B2375" s="209" t="s">
        <v>94</v>
      </c>
      <c r="C2375" s="209" t="s">
        <v>140</v>
      </c>
      <c r="D2375">
        <v>765</v>
      </c>
      <c r="E2375" s="204">
        <v>115</v>
      </c>
      <c r="F2375" s="202">
        <v>747</v>
      </c>
      <c r="G2375" s="202">
        <f t="shared" si="143"/>
        <v>1149.2307692307693</v>
      </c>
      <c r="H2375" s="210" t="str">
        <f t="shared" si="144"/>
        <v>12/13CANOLAIRATI (f)</v>
      </c>
      <c r="I2375" s="210" t="str">
        <f t="shared" si="145"/>
        <v>12/13CANOLA</v>
      </c>
      <c r="J2375" s="211" t="b">
        <f>FALSE</f>
        <v>0</v>
      </c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</row>
    <row r="2376" spans="1:64" ht="14.65" hidden="1" customHeight="1">
      <c r="A2376" s="215" t="s">
        <v>188</v>
      </c>
      <c r="B2376" s="209" t="s">
        <v>94</v>
      </c>
      <c r="C2376" s="209" t="s">
        <v>142</v>
      </c>
      <c r="D2376">
        <v>195</v>
      </c>
      <c r="E2376" s="204"/>
      <c r="F2376" s="202">
        <v>292</v>
      </c>
      <c r="G2376" s="202">
        <f t="shared" si="143"/>
        <v>1497.4358974358975</v>
      </c>
      <c r="H2376" s="210" t="str">
        <f t="shared" si="144"/>
        <v>12/13CANOLAIVAIPORÃ (c)</v>
      </c>
      <c r="I2376" s="210" t="str">
        <f t="shared" si="145"/>
        <v>12/13CANOLA</v>
      </c>
      <c r="J2376" s="211" t="b">
        <f>FALSE</f>
        <v>0</v>
      </c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</row>
    <row r="2377" spans="1:64" ht="14.65" hidden="1" customHeight="1">
      <c r="A2377" s="215" t="s">
        <v>188</v>
      </c>
      <c r="B2377" s="209" t="s">
        <v>94</v>
      </c>
      <c r="C2377" s="209" t="s">
        <v>144</v>
      </c>
      <c r="D2377" s="202">
        <v>120</v>
      </c>
      <c r="F2377" s="202">
        <v>237</v>
      </c>
      <c r="G2377" s="202">
        <f t="shared" si="143"/>
        <v>1975</v>
      </c>
      <c r="H2377" s="210" t="str">
        <f t="shared" si="144"/>
        <v>12/13CANOLAJACAREZINHO (c)</v>
      </c>
      <c r="I2377" s="210" t="str">
        <f t="shared" si="145"/>
        <v>12/13CANOLA</v>
      </c>
      <c r="J2377" s="211" t="b">
        <f>FALSE</f>
        <v>0</v>
      </c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</row>
    <row r="2378" spans="1:64" ht="14.65" hidden="1" customHeight="1">
      <c r="A2378" s="215" t="s">
        <v>188</v>
      </c>
      <c r="B2378" s="209" t="s">
        <v>94</v>
      </c>
      <c r="C2378" s="209" t="s">
        <v>146</v>
      </c>
      <c r="D2378">
        <v>105</v>
      </c>
      <c r="E2378" s="204">
        <v>85</v>
      </c>
      <c r="F2378" s="202">
        <v>10</v>
      </c>
      <c r="G2378" s="202">
        <f t="shared" si="143"/>
        <v>500</v>
      </c>
      <c r="H2378" s="210" t="str">
        <f t="shared" si="144"/>
        <v>12/13CANOLALARANJEIRAS DO SUL (f)</v>
      </c>
      <c r="I2378" s="210" t="str">
        <f t="shared" si="145"/>
        <v>12/13CANOLA</v>
      </c>
      <c r="J2378" s="211" t="b">
        <f>FALSE</f>
        <v>0</v>
      </c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</row>
    <row r="2379" spans="1:64" ht="14.65" hidden="1" customHeight="1">
      <c r="A2379" s="215" t="s">
        <v>188</v>
      </c>
      <c r="B2379" s="209" t="s">
        <v>94</v>
      </c>
      <c r="C2379" s="209" t="s">
        <v>150</v>
      </c>
      <c r="D2379">
        <v>72</v>
      </c>
      <c r="E2379" s="204"/>
      <c r="F2379" s="202">
        <v>18</v>
      </c>
      <c r="G2379" s="202">
        <f t="shared" si="143"/>
        <v>250</v>
      </c>
      <c r="H2379" s="210" t="str">
        <f t="shared" si="144"/>
        <v>12/13CANOLAMARINGÁ (c)</v>
      </c>
      <c r="I2379" s="210" t="str">
        <f t="shared" si="145"/>
        <v>12/13CANOLA</v>
      </c>
      <c r="J2379" s="211" t="b">
        <f>FALSE</f>
        <v>0</v>
      </c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</row>
    <row r="2380" spans="1:64" ht="14.65" hidden="1" customHeight="1">
      <c r="A2380" s="215" t="s">
        <v>188</v>
      </c>
      <c r="B2380" s="209" t="s">
        <v>94</v>
      </c>
      <c r="C2380" s="209" t="s">
        <v>155</v>
      </c>
      <c r="D2380">
        <v>440</v>
      </c>
      <c r="E2380" s="204">
        <v>150</v>
      </c>
      <c r="F2380" s="202">
        <v>102</v>
      </c>
      <c r="G2380" s="202">
        <f t="shared" si="143"/>
        <v>351.72413793103448</v>
      </c>
      <c r="H2380" s="210" t="str">
        <f t="shared" si="144"/>
        <v>12/13CANOLAPATO BRANCO (e)</v>
      </c>
      <c r="I2380" s="210" t="str">
        <f t="shared" si="145"/>
        <v>12/13CANOLA</v>
      </c>
      <c r="J2380" s="211" t="b">
        <f>FALSE</f>
        <v>0</v>
      </c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</row>
    <row r="2381" spans="1:64" ht="14.65" hidden="1" customHeight="1">
      <c r="A2381" s="215" t="s">
        <v>188</v>
      </c>
      <c r="B2381" s="209" t="s">
        <v>94</v>
      </c>
      <c r="C2381" s="209" t="s">
        <v>157</v>
      </c>
      <c r="D2381">
        <v>6943</v>
      </c>
      <c r="E2381" s="204">
        <v>1484</v>
      </c>
      <c r="F2381" s="202">
        <v>3493</v>
      </c>
      <c r="G2381" s="202">
        <f t="shared" si="143"/>
        <v>639.86078036270374</v>
      </c>
      <c r="H2381" s="210" t="str">
        <f t="shared" si="144"/>
        <v>12/13CANOLAPONTA GROSSA (f)</v>
      </c>
      <c r="I2381" s="210" t="str">
        <f t="shared" si="145"/>
        <v>12/13CANOLA</v>
      </c>
      <c r="J2381" s="211" t="b">
        <f>FALSE</f>
        <v>0</v>
      </c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</row>
    <row r="2382" spans="1:64" ht="14.65" hidden="1" customHeight="1">
      <c r="A2382" s="215" t="s">
        <v>188</v>
      </c>
      <c r="B2382" s="209" t="s">
        <v>94</v>
      </c>
      <c r="C2382" s="209" t="s">
        <v>158</v>
      </c>
      <c r="D2382">
        <v>0</v>
      </c>
      <c r="E2382" s="204"/>
      <c r="F2382" s="202">
        <v>0</v>
      </c>
      <c r="G2382" s="202" t="e">
        <f t="shared" si="143"/>
        <v>#DIV/0!</v>
      </c>
      <c r="H2382" s="210" t="str">
        <f t="shared" si="144"/>
        <v>12/13CANOLATOLEDO (d)</v>
      </c>
      <c r="I2382" s="210" t="str">
        <f t="shared" si="145"/>
        <v>12/13CANOLA</v>
      </c>
      <c r="J2382" s="211" t="b">
        <f>FALSE</f>
        <v>0</v>
      </c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</row>
    <row r="2383" spans="1:64" ht="14.65" hidden="1" customHeight="1">
      <c r="A2383" s="215" t="s">
        <v>188</v>
      </c>
      <c r="B2383" s="209" t="s">
        <v>94</v>
      </c>
      <c r="C2383" s="209" t="s">
        <v>159</v>
      </c>
      <c r="D2383">
        <v>0</v>
      </c>
      <c r="E2383" s="204"/>
      <c r="F2383" s="202">
        <v>0</v>
      </c>
      <c r="G2383" s="202" t="e">
        <f t="shared" si="143"/>
        <v>#DIV/0!</v>
      </c>
      <c r="H2383" s="210" t="str">
        <f t="shared" si="144"/>
        <v>12/13CANOLAUMUARAMA (b)</v>
      </c>
      <c r="I2383" s="210" t="str">
        <f t="shared" si="145"/>
        <v>12/13CANOLA</v>
      </c>
      <c r="J2383" s="211" t="b">
        <f>FALSE</f>
        <v>0</v>
      </c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</row>
    <row r="2384" spans="1:64" ht="14.65" hidden="1" customHeight="1">
      <c r="A2384" s="215" t="s">
        <v>188</v>
      </c>
      <c r="B2384" s="209" t="s">
        <v>94</v>
      </c>
      <c r="C2384" s="209" t="s">
        <v>160</v>
      </c>
      <c r="D2384">
        <v>20</v>
      </c>
      <c r="E2384" s="204"/>
      <c r="F2384" s="202">
        <v>18</v>
      </c>
      <c r="G2384" s="202">
        <f t="shared" si="143"/>
        <v>900</v>
      </c>
      <c r="H2384" s="210" t="str">
        <f t="shared" si="144"/>
        <v>12/13CANOLAUNIÃO DA VITÓRIA (f)</v>
      </c>
      <c r="I2384" s="210" t="str">
        <f t="shared" si="145"/>
        <v>12/13CANOLA</v>
      </c>
      <c r="J2384" s="211" t="b">
        <f>FALSE</f>
        <v>0</v>
      </c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</row>
    <row r="2385" spans="1:64" ht="14.65" hidden="1" customHeight="1">
      <c r="A2385" s="215" t="s">
        <v>188</v>
      </c>
      <c r="B2385" s="209" t="s">
        <v>95</v>
      </c>
      <c r="C2385" s="209" t="s">
        <v>126</v>
      </c>
      <c r="D2385" s="202">
        <v>12</v>
      </c>
      <c r="F2385" s="202">
        <v>264</v>
      </c>
      <c r="G2385" s="202">
        <f t="shared" si="143"/>
        <v>22000</v>
      </c>
      <c r="H2385" s="210" t="str">
        <f t="shared" si="144"/>
        <v>12/13CEBOLAAPUCARANA (c)</v>
      </c>
      <c r="I2385" s="210" t="str">
        <f t="shared" si="145"/>
        <v>12/13CEBOLA</v>
      </c>
      <c r="J2385" s="211" t="b">
        <f>FALSE</f>
        <v>0</v>
      </c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</row>
    <row r="2386" spans="1:64" ht="14.65" hidden="1" customHeight="1">
      <c r="A2386" s="215" t="s">
        <v>188</v>
      </c>
      <c r="B2386" s="209" t="s">
        <v>95</v>
      </c>
      <c r="C2386" s="209" t="s">
        <v>130</v>
      </c>
      <c r="D2386" s="202">
        <v>25</v>
      </c>
      <c r="F2386" s="202">
        <v>235</v>
      </c>
      <c r="G2386" s="202">
        <f t="shared" si="143"/>
        <v>9400</v>
      </c>
      <c r="H2386" s="210" t="str">
        <f t="shared" si="144"/>
        <v>12/13CEBOLACASCAVEL (d)</v>
      </c>
      <c r="I2386" s="210" t="str">
        <f t="shared" si="145"/>
        <v>12/13CEBOLA</v>
      </c>
      <c r="J2386" s="211" t="b">
        <f>FALSE</f>
        <v>0</v>
      </c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</row>
    <row r="2387" spans="1:64" ht="14.65" hidden="1" customHeight="1">
      <c r="A2387" s="215" t="s">
        <v>188</v>
      </c>
      <c r="B2387" s="209" t="s">
        <v>95</v>
      </c>
      <c r="C2387" s="209" t="s">
        <v>132</v>
      </c>
      <c r="D2387" s="202">
        <v>12</v>
      </c>
      <c r="F2387" s="202">
        <v>108</v>
      </c>
      <c r="G2387" s="202">
        <f t="shared" si="143"/>
        <v>9000</v>
      </c>
      <c r="H2387" s="210" t="str">
        <f t="shared" si="144"/>
        <v>12/13CEBOLACORNÉLIO PROCÓPIO (c)</v>
      </c>
      <c r="I2387" s="210" t="str">
        <f t="shared" si="145"/>
        <v>12/13CEBOLA</v>
      </c>
      <c r="J2387" s="211" t="b">
        <f>FALSE</f>
        <v>0</v>
      </c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</row>
    <row r="2388" spans="1:64" ht="14.65" hidden="1" customHeight="1">
      <c r="A2388" s="215" t="s">
        <v>188</v>
      </c>
      <c r="B2388" s="209" t="s">
        <v>95</v>
      </c>
      <c r="C2388" s="209" t="s">
        <v>134</v>
      </c>
      <c r="D2388" s="202">
        <v>4414</v>
      </c>
      <c r="F2388" s="202">
        <v>88734</v>
      </c>
      <c r="G2388" s="202">
        <f t="shared" si="143"/>
        <v>20102.854553692796</v>
      </c>
      <c r="H2388" s="210" t="str">
        <f t="shared" si="144"/>
        <v>12/13CEBOLACURITIBA (f)</v>
      </c>
      <c r="I2388" s="210" t="str">
        <f t="shared" si="145"/>
        <v>12/13CEBOLA</v>
      </c>
      <c r="J2388" s="211" t="b">
        <f>FALSE</f>
        <v>0</v>
      </c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</row>
    <row r="2389" spans="1:64" ht="14.65" hidden="1" customHeight="1">
      <c r="A2389" s="215" t="s">
        <v>188</v>
      </c>
      <c r="B2389" s="209" t="s">
        <v>95</v>
      </c>
      <c r="C2389" s="209" t="s">
        <v>136</v>
      </c>
      <c r="D2389" s="202">
        <v>137</v>
      </c>
      <c r="F2389" s="202">
        <v>1370</v>
      </c>
      <c r="G2389" s="202">
        <f t="shared" si="143"/>
        <v>10000</v>
      </c>
      <c r="H2389" s="210" t="str">
        <f t="shared" si="144"/>
        <v>12/13CEBOLAFRANCISCO BELTRÃO (e)</v>
      </c>
      <c r="I2389" s="210" t="str">
        <f t="shared" si="145"/>
        <v>12/13CEBOLA</v>
      </c>
      <c r="J2389" s="211" t="b">
        <f>FALSE</f>
        <v>0</v>
      </c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</row>
    <row r="2390" spans="1:64" ht="14.65" hidden="1" customHeight="1">
      <c r="A2390" s="215" t="s">
        <v>188</v>
      </c>
      <c r="B2390" s="209" t="s">
        <v>95</v>
      </c>
      <c r="C2390" s="209" t="s">
        <v>138</v>
      </c>
      <c r="D2390" s="202">
        <v>145</v>
      </c>
      <c r="E2390" s="202">
        <v>5</v>
      </c>
      <c r="F2390" s="202">
        <v>2240</v>
      </c>
      <c r="G2390" s="202">
        <f t="shared" si="143"/>
        <v>16000</v>
      </c>
      <c r="H2390" s="210" t="str">
        <f t="shared" si="144"/>
        <v>12/13CEBOLAGUARAPUAVA (f)</v>
      </c>
      <c r="I2390" s="210" t="str">
        <f t="shared" si="145"/>
        <v>12/13CEBOLA</v>
      </c>
      <c r="J2390" s="211" t="b">
        <f>FALSE</f>
        <v>0</v>
      </c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</row>
    <row r="2391" spans="1:64" ht="14.65" hidden="1" customHeight="1">
      <c r="A2391" s="215" t="s">
        <v>188</v>
      </c>
      <c r="B2391" s="209" t="s">
        <v>95</v>
      </c>
      <c r="C2391" s="209" t="s">
        <v>140</v>
      </c>
      <c r="D2391" s="202">
        <v>1550</v>
      </c>
      <c r="E2391" s="202">
        <v>25</v>
      </c>
      <c r="F2391" s="202">
        <v>40870</v>
      </c>
      <c r="G2391" s="202">
        <f t="shared" si="143"/>
        <v>26800</v>
      </c>
      <c r="H2391" s="210" t="str">
        <f t="shared" si="144"/>
        <v>12/13CEBOLAIRATI (f)</v>
      </c>
      <c r="I2391" s="210" t="str">
        <f t="shared" si="145"/>
        <v>12/13CEBOLA</v>
      </c>
      <c r="J2391" s="211" t="b">
        <f>FALSE</f>
        <v>0</v>
      </c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</row>
    <row r="2392" spans="1:64" ht="14.65" hidden="1" customHeight="1">
      <c r="A2392" s="215" t="s">
        <v>188</v>
      </c>
      <c r="B2392" s="209" t="s">
        <v>95</v>
      </c>
      <c r="C2392" s="209" t="s">
        <v>142</v>
      </c>
      <c r="D2392" s="202">
        <v>6</v>
      </c>
      <c r="F2392" s="202">
        <v>120</v>
      </c>
      <c r="G2392" s="202">
        <f t="shared" si="143"/>
        <v>20000</v>
      </c>
      <c r="H2392" s="210" t="str">
        <f t="shared" si="144"/>
        <v>12/13CEBOLAIVAIPORÃ (c)</v>
      </c>
      <c r="I2392" s="210" t="str">
        <f t="shared" si="145"/>
        <v>12/13CEBOLA</v>
      </c>
      <c r="J2392" s="211" t="b">
        <f>FALSE</f>
        <v>0</v>
      </c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</row>
    <row r="2393" spans="1:64" ht="14.65" hidden="1" customHeight="1">
      <c r="A2393" s="215" t="s">
        <v>188</v>
      </c>
      <c r="B2393" s="209" t="s">
        <v>95</v>
      </c>
      <c r="C2393" s="209" t="s">
        <v>144</v>
      </c>
      <c r="D2393" s="202">
        <v>263</v>
      </c>
      <c r="F2393" s="202">
        <v>5388</v>
      </c>
      <c r="G2393" s="202">
        <f t="shared" si="143"/>
        <v>20486.692015209126</v>
      </c>
      <c r="H2393" s="210" t="str">
        <f t="shared" si="144"/>
        <v>12/13CEBOLAJACAREZINHO (c)</v>
      </c>
      <c r="I2393" s="210" t="str">
        <f t="shared" si="145"/>
        <v>12/13CEBOLA</v>
      </c>
      <c r="J2393" s="211" t="b">
        <f>FALSE</f>
        <v>0</v>
      </c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</row>
    <row r="2394" spans="1:64" ht="14.65" hidden="1" customHeight="1">
      <c r="A2394" s="215" t="s">
        <v>188</v>
      </c>
      <c r="B2394" s="209" t="s">
        <v>95</v>
      </c>
      <c r="C2394" s="209" t="s">
        <v>146</v>
      </c>
      <c r="D2394" s="202">
        <v>30</v>
      </c>
      <c r="F2394" s="202">
        <v>254</v>
      </c>
      <c r="G2394" s="202">
        <f t="shared" si="143"/>
        <v>8466.6666666666661</v>
      </c>
      <c r="H2394" s="210" t="str">
        <f t="shared" si="144"/>
        <v>12/13CEBOLALARANJEIRAS DO SUL (f)</v>
      </c>
      <c r="I2394" s="210" t="str">
        <f t="shared" si="145"/>
        <v>12/13CEBOLA</v>
      </c>
      <c r="J2394" s="211" t="b">
        <f>FALSE</f>
        <v>0</v>
      </c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</row>
    <row r="2395" spans="1:64" ht="14.65" hidden="1" customHeight="1">
      <c r="A2395" s="215" t="s">
        <v>188</v>
      </c>
      <c r="B2395" s="209" t="s">
        <v>95</v>
      </c>
      <c r="C2395" s="209" t="s">
        <v>155</v>
      </c>
      <c r="D2395" s="202">
        <v>40</v>
      </c>
      <c r="F2395" s="202">
        <v>320</v>
      </c>
      <c r="G2395" s="202">
        <f t="shared" si="143"/>
        <v>8000</v>
      </c>
      <c r="H2395" s="210" t="str">
        <f t="shared" si="144"/>
        <v>12/13CEBOLAPATO BRANCO (e)</v>
      </c>
      <c r="I2395" s="210" t="str">
        <f t="shared" si="145"/>
        <v>12/13CEBOLA</v>
      </c>
      <c r="J2395" s="211" t="b">
        <f>FALSE</f>
        <v>0</v>
      </c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</row>
    <row r="2396" spans="1:64" ht="14.65" hidden="1" customHeight="1">
      <c r="A2396" s="215" t="s">
        <v>188</v>
      </c>
      <c r="B2396" s="209" t="s">
        <v>95</v>
      </c>
      <c r="C2396" s="209" t="s">
        <v>157</v>
      </c>
      <c r="D2396" s="202">
        <v>240</v>
      </c>
      <c r="F2396" s="202">
        <v>3214</v>
      </c>
      <c r="G2396" s="202">
        <f t="shared" si="143"/>
        <v>13391.666666666668</v>
      </c>
      <c r="H2396" s="210" t="str">
        <f t="shared" si="144"/>
        <v>12/13CEBOLAPONTA GROSSA (f)</v>
      </c>
      <c r="I2396" s="210" t="str">
        <f t="shared" si="145"/>
        <v>12/13CEBOLA</v>
      </c>
      <c r="J2396" s="211" t="b">
        <f>FALSE</f>
        <v>0</v>
      </c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</row>
    <row r="2397" spans="1:64" ht="14.65" hidden="1" customHeight="1">
      <c r="A2397" s="215" t="s">
        <v>188</v>
      </c>
      <c r="B2397" s="209" t="s">
        <v>95</v>
      </c>
      <c r="C2397" s="209" t="s">
        <v>160</v>
      </c>
      <c r="D2397" s="202">
        <v>120</v>
      </c>
      <c r="F2397" s="202">
        <v>2160</v>
      </c>
      <c r="G2397" s="202">
        <f t="shared" si="143"/>
        <v>18000</v>
      </c>
      <c r="H2397" s="210" t="str">
        <f t="shared" si="144"/>
        <v>12/13CEBOLAUNIÃO DA VITÓRIA (f)</v>
      </c>
      <c r="I2397" s="210" t="str">
        <f t="shared" si="145"/>
        <v>12/13CEBOLA</v>
      </c>
      <c r="J2397" s="211" t="b">
        <f>FALSE</f>
        <v>0</v>
      </c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</row>
    <row r="2398" spans="1:64" ht="14.65" hidden="1" customHeight="1">
      <c r="A2398" s="215" t="s">
        <v>188</v>
      </c>
      <c r="B2398" s="209" t="s">
        <v>96</v>
      </c>
      <c r="C2398" s="209" t="s">
        <v>128</v>
      </c>
      <c r="D2398" s="202">
        <v>100</v>
      </c>
      <c r="E2398" s="202">
        <v>0</v>
      </c>
      <c r="F2398" s="202">
        <v>100</v>
      </c>
      <c r="G2398" s="202">
        <f t="shared" si="143"/>
        <v>1000</v>
      </c>
      <c r="H2398" s="210" t="str">
        <f t="shared" si="144"/>
        <v>12/13CENTEIOCAMPO MOURÃO (a)</v>
      </c>
      <c r="I2398" s="210" t="str">
        <f t="shared" si="145"/>
        <v>12/13CENTEIO</v>
      </c>
      <c r="J2398" s="211" t="b">
        <f>FALSE</f>
        <v>0</v>
      </c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</row>
    <row r="2399" spans="1:64" ht="14.65" hidden="1" customHeight="1">
      <c r="A2399" s="215" t="s">
        <v>188</v>
      </c>
      <c r="B2399" s="209" t="s">
        <v>96</v>
      </c>
      <c r="C2399" s="209" t="s">
        <v>138</v>
      </c>
      <c r="D2399" s="202">
        <v>150</v>
      </c>
      <c r="E2399" s="202">
        <v>0</v>
      </c>
      <c r="F2399" s="202">
        <v>225</v>
      </c>
      <c r="G2399" s="202">
        <f t="shared" si="143"/>
        <v>1500</v>
      </c>
      <c r="H2399" s="210" t="str">
        <f t="shared" si="144"/>
        <v>12/13CENTEIOGUARAPUAVA (f)</v>
      </c>
      <c r="I2399" s="210" t="str">
        <f t="shared" si="145"/>
        <v>12/13CENTEIO</v>
      </c>
      <c r="J2399" s="211" t="b">
        <f>FALSE</f>
        <v>0</v>
      </c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</row>
    <row r="2400" spans="1:64" ht="14.65" hidden="1" customHeight="1">
      <c r="A2400" s="215" t="s">
        <v>188</v>
      </c>
      <c r="B2400" s="209" t="s">
        <v>96</v>
      </c>
      <c r="C2400" s="209" t="s">
        <v>140</v>
      </c>
      <c r="D2400" s="202">
        <v>25</v>
      </c>
      <c r="E2400" s="202">
        <v>2</v>
      </c>
      <c r="F2400" s="202">
        <v>36</v>
      </c>
      <c r="G2400" s="202">
        <f t="shared" si="143"/>
        <v>1565.217391304348</v>
      </c>
      <c r="H2400" s="210" t="str">
        <f t="shared" si="144"/>
        <v>12/13CENTEIOIRATI (f)</v>
      </c>
      <c r="I2400" s="210" t="str">
        <f t="shared" si="145"/>
        <v>12/13CENTEIO</v>
      </c>
      <c r="J2400" s="211" t="b">
        <f>FALSE</f>
        <v>0</v>
      </c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</row>
    <row r="2401" spans="1:64" ht="14.65" hidden="1" customHeight="1">
      <c r="A2401" s="215" t="s">
        <v>188</v>
      </c>
      <c r="B2401" s="209" t="s">
        <v>96</v>
      </c>
      <c r="C2401" s="209" t="s">
        <v>144</v>
      </c>
      <c r="D2401" s="202">
        <v>50</v>
      </c>
      <c r="F2401" s="202">
        <v>40</v>
      </c>
      <c r="G2401" s="202">
        <f t="shared" si="143"/>
        <v>800</v>
      </c>
      <c r="H2401" s="210" t="str">
        <f t="shared" si="144"/>
        <v>12/13CENTEIOJACAREZINHO (c)</v>
      </c>
      <c r="I2401" s="210" t="str">
        <f t="shared" si="145"/>
        <v>12/13CENTEIO</v>
      </c>
      <c r="J2401" s="211" t="b">
        <f>FALSE</f>
        <v>0</v>
      </c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</row>
    <row r="2402" spans="1:64" ht="14.65" hidden="1" customHeight="1">
      <c r="A2402" s="215" t="s">
        <v>188</v>
      </c>
      <c r="B2402" s="209" t="s">
        <v>96</v>
      </c>
      <c r="C2402" s="209" t="s">
        <v>155</v>
      </c>
      <c r="D2402" s="202">
        <v>112</v>
      </c>
      <c r="E2402" s="202">
        <v>89</v>
      </c>
      <c r="F2402" s="202">
        <v>30</v>
      </c>
      <c r="G2402" s="202">
        <f t="shared" si="143"/>
        <v>1304.3478260869565</v>
      </c>
      <c r="H2402" s="210" t="str">
        <f t="shared" si="144"/>
        <v>12/13CENTEIOPATO BRANCO (e)</v>
      </c>
      <c r="I2402" s="210" t="str">
        <f t="shared" si="145"/>
        <v>12/13CENTEIO</v>
      </c>
      <c r="J2402" s="211" t="b">
        <f>FALSE</f>
        <v>0</v>
      </c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</row>
    <row r="2403" spans="1:64" ht="14.65" hidden="1" customHeight="1">
      <c r="A2403" s="215" t="s">
        <v>188</v>
      </c>
      <c r="B2403" s="209" t="s">
        <v>96</v>
      </c>
      <c r="C2403" s="209" t="s">
        <v>157</v>
      </c>
      <c r="D2403" s="202">
        <v>572</v>
      </c>
      <c r="F2403" s="202">
        <v>1317</v>
      </c>
      <c r="G2403" s="202">
        <f t="shared" si="143"/>
        <v>2302.4475524475524</v>
      </c>
      <c r="H2403" s="210" t="str">
        <f t="shared" si="144"/>
        <v>12/13CENTEIOPONTA GROSSA (f)</v>
      </c>
      <c r="I2403" s="210" t="str">
        <f t="shared" si="145"/>
        <v>12/13CENTEIO</v>
      </c>
      <c r="J2403" s="211" t="b">
        <f>FALSE</f>
        <v>0</v>
      </c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</row>
    <row r="2404" spans="1:64" ht="14.65" hidden="1" customHeight="1">
      <c r="A2404" s="215" t="s">
        <v>188</v>
      </c>
      <c r="B2404" s="209" t="s">
        <v>96</v>
      </c>
      <c r="C2404" s="209" t="s">
        <v>160</v>
      </c>
      <c r="D2404" s="202"/>
      <c r="G2404" s="202" t="e">
        <f t="shared" si="143"/>
        <v>#DIV/0!</v>
      </c>
      <c r="H2404" s="210" t="str">
        <f t="shared" si="144"/>
        <v>12/13CENTEIOUNIÃO DA VITÓRIA (f)</v>
      </c>
      <c r="I2404" s="210" t="str">
        <f t="shared" si="145"/>
        <v>12/13CENTEIO</v>
      </c>
      <c r="J2404" s="211" t="b">
        <f>FALSE</f>
        <v>0</v>
      </c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</row>
    <row r="2405" spans="1:64" ht="14.65" hidden="1" customHeight="1">
      <c r="A2405" s="215" t="s">
        <v>188</v>
      </c>
      <c r="B2405" s="213" t="s">
        <v>97</v>
      </c>
      <c r="C2405" s="209" t="s">
        <v>134</v>
      </c>
      <c r="D2405" s="202">
        <v>800</v>
      </c>
      <c r="F2405" s="202">
        <v>2160</v>
      </c>
      <c r="G2405" s="202">
        <f t="shared" si="143"/>
        <v>2700</v>
      </c>
      <c r="H2405" s="210" t="str">
        <f t="shared" si="144"/>
        <v>12/13CEVADACURITIBA (f)</v>
      </c>
      <c r="I2405" s="210" t="str">
        <f t="shared" si="145"/>
        <v>12/13CEVADA</v>
      </c>
      <c r="J2405" s="211" t="b">
        <f>FALSE</f>
        <v>0</v>
      </c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</row>
    <row r="2406" spans="1:64" ht="14.65" hidden="1" customHeight="1">
      <c r="A2406" s="215" t="s">
        <v>188</v>
      </c>
      <c r="B2406" s="209" t="s">
        <v>97</v>
      </c>
      <c r="C2406" s="209" t="s">
        <v>138</v>
      </c>
      <c r="D2406">
        <v>38260</v>
      </c>
      <c r="E2406" s="204"/>
      <c r="F2406" s="202">
        <v>164720</v>
      </c>
      <c r="G2406" s="202">
        <f t="shared" si="143"/>
        <v>4305.2796654469412</v>
      </c>
      <c r="H2406" s="210" t="str">
        <f t="shared" si="144"/>
        <v>12/13CEVADAGUARAPUAVA (f)</v>
      </c>
      <c r="I2406" s="210" t="str">
        <f t="shared" si="145"/>
        <v>12/13CEVADA</v>
      </c>
      <c r="J2406" s="211" t="b">
        <f>FALSE</f>
        <v>0</v>
      </c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</row>
    <row r="2407" spans="1:64" ht="14.65" hidden="1" customHeight="1">
      <c r="A2407" s="215" t="s">
        <v>188</v>
      </c>
      <c r="B2407" s="209" t="s">
        <v>97</v>
      </c>
      <c r="C2407" s="209" t="s">
        <v>140</v>
      </c>
      <c r="D2407">
        <v>900</v>
      </c>
      <c r="E2407" s="204">
        <v>85</v>
      </c>
      <c r="F2407" s="202">
        <v>2282</v>
      </c>
      <c r="G2407" s="202">
        <f t="shared" si="143"/>
        <v>2800</v>
      </c>
      <c r="H2407" s="210" t="str">
        <f t="shared" si="144"/>
        <v>12/13CEVADAIRATI (f)</v>
      </c>
      <c r="I2407" s="210" t="str">
        <f t="shared" si="145"/>
        <v>12/13CEVADA</v>
      </c>
      <c r="J2407" s="211" t="b">
        <f>FALSE</f>
        <v>0</v>
      </c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</row>
    <row r="2408" spans="1:64" ht="14.65" hidden="1" customHeight="1">
      <c r="A2408" s="215" t="s">
        <v>188</v>
      </c>
      <c r="B2408" s="209" t="s">
        <v>97</v>
      </c>
      <c r="C2408" s="209" t="s">
        <v>142</v>
      </c>
      <c r="D2408">
        <v>100</v>
      </c>
      <c r="E2408" s="204"/>
      <c r="F2408" s="202">
        <v>250</v>
      </c>
      <c r="G2408" s="202">
        <f t="shared" si="143"/>
        <v>2500</v>
      </c>
      <c r="H2408" s="210" t="str">
        <f t="shared" si="144"/>
        <v>12/13CEVADAIVAIPORÃ (c)</v>
      </c>
      <c r="I2408" s="210" t="str">
        <f t="shared" si="145"/>
        <v>12/13CEVADA</v>
      </c>
      <c r="J2408" s="211" t="b">
        <f>FALSE</f>
        <v>0</v>
      </c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</row>
    <row r="2409" spans="1:64" ht="14.65" hidden="1" customHeight="1">
      <c r="A2409" s="215" t="s">
        <v>188</v>
      </c>
      <c r="B2409" s="209" t="s">
        <v>97</v>
      </c>
      <c r="C2409" s="209" t="s">
        <v>155</v>
      </c>
      <c r="D2409">
        <v>1500</v>
      </c>
      <c r="E2409" s="204"/>
      <c r="F2409" s="202">
        <v>7009</v>
      </c>
      <c r="G2409" s="202">
        <f t="shared" si="143"/>
        <v>4672.6666666666661</v>
      </c>
      <c r="H2409" s="210" t="str">
        <f t="shared" si="144"/>
        <v>12/13CEVADAPATO BRANCO (e)</v>
      </c>
      <c r="I2409" s="210" t="str">
        <f t="shared" si="145"/>
        <v>12/13CEVADA</v>
      </c>
      <c r="J2409" s="211" t="b">
        <f>FALSE</f>
        <v>0</v>
      </c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</row>
    <row r="2410" spans="1:64" ht="14.65" hidden="1" customHeight="1">
      <c r="A2410" s="215" t="s">
        <v>188</v>
      </c>
      <c r="B2410" s="209" t="s">
        <v>97</v>
      </c>
      <c r="C2410" s="209" t="s">
        <v>157</v>
      </c>
      <c r="D2410">
        <v>4462</v>
      </c>
      <c r="E2410" s="204"/>
      <c r="F2410" s="202">
        <v>14003</v>
      </c>
      <c r="G2410" s="202">
        <f t="shared" si="143"/>
        <v>3138.2787987449574</v>
      </c>
      <c r="H2410" s="210" t="str">
        <f t="shared" si="144"/>
        <v>12/13CEVADAPONTA GROSSA (f)</v>
      </c>
      <c r="I2410" s="210" t="str">
        <f t="shared" si="145"/>
        <v>12/13CEVADA</v>
      </c>
      <c r="J2410" s="211" t="b">
        <f>FALSE</f>
        <v>0</v>
      </c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</row>
    <row r="2411" spans="1:64" ht="14.65" hidden="1" customHeight="1">
      <c r="A2411" s="215" t="s">
        <v>188</v>
      </c>
      <c r="B2411" s="209" t="s">
        <v>97</v>
      </c>
      <c r="C2411" s="209" t="s">
        <v>160</v>
      </c>
      <c r="D2411">
        <v>400</v>
      </c>
      <c r="E2411" s="204"/>
      <c r="F2411" s="202">
        <v>1200</v>
      </c>
      <c r="G2411" s="202">
        <f t="shared" si="143"/>
        <v>3000</v>
      </c>
      <c r="H2411" s="210" t="str">
        <f t="shared" si="144"/>
        <v>12/13CEVADAUNIÃO DA VITÓRIA (f)</v>
      </c>
      <c r="I2411" s="210" t="str">
        <f t="shared" si="145"/>
        <v>12/13CEVADA</v>
      </c>
      <c r="J2411" s="211" t="b">
        <f>FALSE</f>
        <v>0</v>
      </c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</row>
    <row r="2412" spans="1:64" ht="14.65" hidden="1" customHeight="1">
      <c r="A2412" s="215" t="s">
        <v>188</v>
      </c>
      <c r="B2412" s="213" t="s">
        <v>58</v>
      </c>
      <c r="C2412" s="209" t="s">
        <v>126</v>
      </c>
      <c r="D2412" s="202">
        <v>1260</v>
      </c>
      <c r="F2412" s="202">
        <v>2240</v>
      </c>
      <c r="G2412" s="202">
        <f t="shared" si="143"/>
        <v>1777.7777777777776</v>
      </c>
      <c r="H2412" s="210" t="str">
        <f t="shared" si="144"/>
        <v>12/13FEIJÃO (1ª SAFRA)APUCARANA (c)</v>
      </c>
      <c r="I2412" s="210" t="str">
        <f t="shared" si="145"/>
        <v>12/13FEIJÃO (1ª SAFRA)</v>
      </c>
      <c r="J2412" s="211" t="b">
        <f>FALSE</f>
        <v>0</v>
      </c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</row>
    <row r="2413" spans="1:64" ht="14.65" hidden="1" customHeight="1">
      <c r="A2413" s="215" t="s">
        <v>188</v>
      </c>
      <c r="B2413" s="213" t="s">
        <v>58</v>
      </c>
      <c r="C2413" s="209" t="s">
        <v>128</v>
      </c>
      <c r="D2413" s="202">
        <v>1452</v>
      </c>
      <c r="F2413" s="202">
        <v>2063</v>
      </c>
      <c r="G2413" s="202">
        <f t="shared" si="143"/>
        <v>1420.7988980716252</v>
      </c>
      <c r="H2413" s="210" t="str">
        <f t="shared" si="144"/>
        <v>12/13FEIJÃO (1ª SAFRA)CAMPO MOURÃO (a)</v>
      </c>
      <c r="I2413" s="210" t="str">
        <f t="shared" si="145"/>
        <v>12/13FEIJÃO (1ª SAFRA)</v>
      </c>
      <c r="J2413" s="211" t="b">
        <f>FALSE</f>
        <v>0</v>
      </c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</row>
    <row r="2414" spans="1:64" ht="14.65" hidden="1" customHeight="1">
      <c r="A2414" s="215" t="s">
        <v>188</v>
      </c>
      <c r="B2414" s="213" t="s">
        <v>58</v>
      </c>
      <c r="C2414" s="209" t="s">
        <v>130</v>
      </c>
      <c r="D2414" s="202">
        <v>7418</v>
      </c>
      <c r="F2414" s="202">
        <v>14696</v>
      </c>
      <c r="G2414" s="202">
        <f t="shared" si="143"/>
        <v>1981.1269884065784</v>
      </c>
      <c r="H2414" s="210" t="str">
        <f t="shared" si="144"/>
        <v>12/13FEIJÃO (1ª SAFRA)CASCAVEL (d)</v>
      </c>
      <c r="I2414" s="210" t="str">
        <f t="shared" si="145"/>
        <v>12/13FEIJÃO (1ª SAFRA)</v>
      </c>
      <c r="J2414" s="211" t="b">
        <f>FALSE</f>
        <v>0</v>
      </c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</row>
    <row r="2415" spans="1:64" ht="14.65" hidden="1" customHeight="1">
      <c r="A2415" s="215" t="s">
        <v>188</v>
      </c>
      <c r="B2415" s="213" t="s">
        <v>58</v>
      </c>
      <c r="C2415" s="209" t="s">
        <v>132</v>
      </c>
      <c r="D2415" s="202">
        <v>400</v>
      </c>
      <c r="F2415" s="202">
        <v>360</v>
      </c>
      <c r="G2415" s="202">
        <f t="shared" si="143"/>
        <v>900</v>
      </c>
      <c r="H2415" s="210" t="str">
        <f t="shared" si="144"/>
        <v>12/13FEIJÃO (1ª SAFRA)CORNÉLIO PROCÓPIO (c)</v>
      </c>
      <c r="I2415" s="210" t="str">
        <f t="shared" si="145"/>
        <v>12/13FEIJÃO (1ª SAFRA)</v>
      </c>
      <c r="J2415" s="211" t="b">
        <f>FALSE</f>
        <v>0</v>
      </c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</row>
    <row r="2416" spans="1:64" ht="14.65" hidden="1" customHeight="1">
      <c r="A2416" s="215" t="s">
        <v>188</v>
      </c>
      <c r="B2416" s="213" t="s">
        <v>58</v>
      </c>
      <c r="C2416" s="209" t="s">
        <v>134</v>
      </c>
      <c r="D2416" s="202">
        <v>31178</v>
      </c>
      <c r="F2416" s="202">
        <v>53346</v>
      </c>
      <c r="G2416" s="202">
        <f t="shared" si="143"/>
        <v>1711.0141766630315</v>
      </c>
      <c r="H2416" s="210" t="str">
        <f t="shared" si="144"/>
        <v>12/13FEIJÃO (1ª SAFRA)CURITIBA (f)</v>
      </c>
      <c r="I2416" s="210" t="str">
        <f t="shared" si="145"/>
        <v>12/13FEIJÃO (1ª SAFRA)</v>
      </c>
      <c r="J2416" s="211" t="b">
        <f>FALSE</f>
        <v>0</v>
      </c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</row>
    <row r="2417" spans="1:64" ht="14.65" hidden="1" customHeight="1">
      <c r="A2417" s="215" t="s">
        <v>188</v>
      </c>
      <c r="B2417" s="213" t="s">
        <v>58</v>
      </c>
      <c r="C2417" s="209" t="s">
        <v>136</v>
      </c>
      <c r="D2417" s="202">
        <v>3480</v>
      </c>
      <c r="F2417" s="202">
        <v>5966</v>
      </c>
      <c r="G2417" s="202">
        <f t="shared" si="143"/>
        <v>1714.367816091954</v>
      </c>
      <c r="H2417" s="210" t="str">
        <f t="shared" si="144"/>
        <v>12/13FEIJÃO (1ª SAFRA)FRANCISCO BELTRÃO (e)</v>
      </c>
      <c r="I2417" s="210" t="str">
        <f t="shared" si="145"/>
        <v>12/13FEIJÃO (1ª SAFRA)</v>
      </c>
      <c r="J2417" s="211" t="b">
        <f>FALSE</f>
        <v>0</v>
      </c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</row>
    <row r="2418" spans="1:64" ht="14.65" hidden="1" customHeight="1">
      <c r="A2418" s="215" t="s">
        <v>188</v>
      </c>
      <c r="B2418" s="213" t="s">
        <v>58</v>
      </c>
      <c r="C2418" s="209" t="s">
        <v>138</v>
      </c>
      <c r="D2418" s="202">
        <v>22500</v>
      </c>
      <c r="E2418" s="202">
        <v>600</v>
      </c>
      <c r="F2418" s="202">
        <v>28230</v>
      </c>
      <c r="G2418" s="202">
        <f t="shared" si="143"/>
        <v>1289.041095890411</v>
      </c>
      <c r="H2418" s="210" t="str">
        <f t="shared" si="144"/>
        <v>12/13FEIJÃO (1ª SAFRA)GUARAPUAVA (f)</v>
      </c>
      <c r="I2418" s="210" t="str">
        <f t="shared" si="145"/>
        <v>12/13FEIJÃO (1ª SAFRA)</v>
      </c>
      <c r="J2418" s="211" t="b">
        <f>FALSE</f>
        <v>0</v>
      </c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</row>
    <row r="2419" spans="1:64" ht="14.65" hidden="1" customHeight="1">
      <c r="A2419" s="215" t="s">
        <v>188</v>
      </c>
      <c r="B2419" s="213" t="s">
        <v>58</v>
      </c>
      <c r="C2419" s="209" t="s">
        <v>140</v>
      </c>
      <c r="D2419" s="202">
        <v>35000</v>
      </c>
      <c r="E2419" s="202">
        <v>175</v>
      </c>
      <c r="F2419" s="202">
        <v>47014</v>
      </c>
      <c r="G2419" s="202">
        <f t="shared" si="143"/>
        <v>1350.0071787508973</v>
      </c>
      <c r="H2419" s="210" t="str">
        <f t="shared" si="144"/>
        <v>12/13FEIJÃO (1ª SAFRA)IRATI (f)</v>
      </c>
      <c r="I2419" s="210" t="str">
        <f t="shared" si="145"/>
        <v>12/13FEIJÃO (1ª SAFRA)</v>
      </c>
      <c r="J2419" s="211" t="b">
        <f>FALSE</f>
        <v>0</v>
      </c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</row>
    <row r="2420" spans="1:64" ht="14.65" hidden="1" customHeight="1">
      <c r="A2420" s="215" t="s">
        <v>188</v>
      </c>
      <c r="B2420" s="213" t="s">
        <v>58</v>
      </c>
      <c r="C2420" s="209" t="s">
        <v>142</v>
      </c>
      <c r="D2420" s="202">
        <v>20420</v>
      </c>
      <c r="F2420" s="202">
        <v>32937</v>
      </c>
      <c r="G2420" s="202">
        <f t="shared" si="143"/>
        <v>1612.9774730656218</v>
      </c>
      <c r="H2420" s="210" t="str">
        <f t="shared" si="144"/>
        <v>12/13FEIJÃO (1ª SAFRA)IVAIPORÃ (c)</v>
      </c>
      <c r="I2420" s="210" t="str">
        <f t="shared" si="145"/>
        <v>12/13FEIJÃO (1ª SAFRA)</v>
      </c>
      <c r="J2420" s="211" t="b">
        <f>FALSE</f>
        <v>0</v>
      </c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</row>
    <row r="2421" spans="1:64" ht="14.65" hidden="1" customHeight="1">
      <c r="A2421" s="215" t="s">
        <v>188</v>
      </c>
      <c r="B2421" s="213" t="s">
        <v>58</v>
      </c>
      <c r="C2421" s="209" t="s">
        <v>144</v>
      </c>
      <c r="D2421" s="202">
        <v>15850</v>
      </c>
      <c r="F2421" s="202">
        <v>19713</v>
      </c>
      <c r="G2421" s="202">
        <f t="shared" si="143"/>
        <v>1243.7223974763408</v>
      </c>
      <c r="H2421" s="210" t="str">
        <f t="shared" si="144"/>
        <v>12/13FEIJÃO (1ª SAFRA)JACAREZINHO (c)</v>
      </c>
      <c r="I2421" s="210" t="str">
        <f t="shared" si="145"/>
        <v>12/13FEIJÃO (1ª SAFRA)</v>
      </c>
      <c r="J2421" s="211" t="b">
        <f>FALSE</f>
        <v>0</v>
      </c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</row>
    <row r="2422" spans="1:64" ht="14.65" hidden="1" customHeight="1">
      <c r="A2422" s="215" t="s">
        <v>188</v>
      </c>
      <c r="B2422" s="213" t="s">
        <v>58</v>
      </c>
      <c r="C2422" s="209" t="s">
        <v>146</v>
      </c>
      <c r="D2422" s="202">
        <v>1400</v>
      </c>
      <c r="F2422" s="202">
        <v>2310</v>
      </c>
      <c r="G2422" s="202">
        <f t="shared" si="143"/>
        <v>1650</v>
      </c>
      <c r="H2422" s="210" t="str">
        <f t="shared" si="144"/>
        <v>12/13FEIJÃO (1ª SAFRA)LARANJEIRAS DO SUL (f)</v>
      </c>
      <c r="I2422" s="210" t="str">
        <f t="shared" si="145"/>
        <v>12/13FEIJÃO (1ª SAFRA)</v>
      </c>
      <c r="J2422" s="211" t="b">
        <f>FALSE</f>
        <v>0</v>
      </c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</row>
    <row r="2423" spans="1:64" ht="14.65" hidden="1" customHeight="1">
      <c r="A2423" s="215" t="s">
        <v>188</v>
      </c>
      <c r="B2423" s="213" t="s">
        <v>58</v>
      </c>
      <c r="C2423" s="209" t="s">
        <v>148</v>
      </c>
      <c r="D2423" s="202">
        <v>1073</v>
      </c>
      <c r="F2423" s="202">
        <v>979</v>
      </c>
      <c r="G2423" s="202">
        <f t="shared" si="143"/>
        <v>912.39515377446412</v>
      </c>
      <c r="H2423" s="210" t="str">
        <f t="shared" si="144"/>
        <v>12/13FEIJÃO (1ª SAFRA)LONDRINA (c)</v>
      </c>
      <c r="I2423" s="210" t="str">
        <f t="shared" si="145"/>
        <v>12/13FEIJÃO (1ª SAFRA)</v>
      </c>
      <c r="J2423" s="211" t="b">
        <f>FALSE</f>
        <v>0</v>
      </c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</row>
    <row r="2424" spans="1:64" ht="14.65" hidden="1" customHeight="1">
      <c r="A2424" s="215" t="s">
        <v>188</v>
      </c>
      <c r="B2424" s="213" t="s">
        <v>58</v>
      </c>
      <c r="C2424" s="209" t="s">
        <v>150</v>
      </c>
      <c r="D2424" s="202">
        <v>22</v>
      </c>
      <c r="F2424" s="202">
        <v>21.6</v>
      </c>
      <c r="G2424" s="202">
        <f t="shared" si="143"/>
        <v>981.81818181818187</v>
      </c>
      <c r="H2424" s="210" t="str">
        <f t="shared" si="144"/>
        <v>12/13FEIJÃO (1ª SAFRA)MARINGÁ (c)</v>
      </c>
      <c r="I2424" s="210" t="str">
        <f t="shared" si="145"/>
        <v>12/13FEIJÃO (1ª SAFRA)</v>
      </c>
      <c r="J2424" s="211" t="b">
        <f>FALSE</f>
        <v>0</v>
      </c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</row>
    <row r="2425" spans="1:64" ht="14.65" hidden="1" customHeight="1">
      <c r="A2425" s="215" t="s">
        <v>188</v>
      </c>
      <c r="B2425" s="213" t="s">
        <v>58</v>
      </c>
      <c r="C2425" s="209" t="s">
        <v>152</v>
      </c>
      <c r="D2425" s="202">
        <v>35</v>
      </c>
      <c r="F2425" s="202">
        <v>32</v>
      </c>
      <c r="G2425" s="202">
        <f t="shared" si="143"/>
        <v>914.28571428571422</v>
      </c>
      <c r="H2425" s="210" t="str">
        <f t="shared" si="144"/>
        <v>12/13FEIJÃO (1ª SAFRA)PARANAGUÁ (f)</v>
      </c>
      <c r="I2425" s="210" t="str">
        <f t="shared" si="145"/>
        <v>12/13FEIJÃO (1ª SAFRA)</v>
      </c>
      <c r="J2425" s="211" t="b">
        <f>FALSE</f>
        <v>0</v>
      </c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</row>
    <row r="2426" spans="1:64" ht="14.65" hidden="1" customHeight="1">
      <c r="A2426" s="215" t="s">
        <v>188</v>
      </c>
      <c r="B2426" s="213" t="s">
        <v>58</v>
      </c>
      <c r="C2426" s="209" t="s">
        <v>154</v>
      </c>
      <c r="D2426" s="202">
        <v>125</v>
      </c>
      <c r="F2426" s="202">
        <v>74</v>
      </c>
      <c r="G2426" s="202">
        <f t="shared" si="143"/>
        <v>592</v>
      </c>
      <c r="H2426" s="210" t="str">
        <f t="shared" si="144"/>
        <v>12/13FEIJÃO (1ª SAFRA)PARANAVAÍ (b)</v>
      </c>
      <c r="I2426" s="210" t="str">
        <f t="shared" si="145"/>
        <v>12/13FEIJÃO (1ª SAFRA)</v>
      </c>
      <c r="J2426" s="211" t="b">
        <f>FALSE</f>
        <v>0</v>
      </c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</row>
    <row r="2427" spans="1:64" ht="14.65" hidden="1" customHeight="1">
      <c r="A2427" s="215" t="s">
        <v>188</v>
      </c>
      <c r="B2427" s="213" t="s">
        <v>58</v>
      </c>
      <c r="C2427" s="209" t="s">
        <v>155</v>
      </c>
      <c r="D2427" s="202">
        <v>6605</v>
      </c>
      <c r="F2427" s="202">
        <v>11640</v>
      </c>
      <c r="G2427" s="202">
        <f t="shared" si="143"/>
        <v>1762.3012869038607</v>
      </c>
      <c r="H2427" s="210" t="str">
        <f t="shared" si="144"/>
        <v>12/13FEIJÃO (1ª SAFRA)PATO BRANCO (e)</v>
      </c>
      <c r="I2427" s="210" t="str">
        <f t="shared" si="145"/>
        <v>12/13FEIJÃO (1ª SAFRA)</v>
      </c>
      <c r="J2427" s="211" t="b">
        <f>FALSE</f>
        <v>0</v>
      </c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</row>
    <row r="2428" spans="1:64" ht="14.65" hidden="1" customHeight="1">
      <c r="A2428" s="215" t="s">
        <v>188</v>
      </c>
      <c r="B2428" s="213" t="s">
        <v>58</v>
      </c>
      <c r="C2428" s="209" t="s">
        <v>157</v>
      </c>
      <c r="D2428" s="202">
        <v>41977</v>
      </c>
      <c r="E2428" s="202">
        <v>3000</v>
      </c>
      <c r="F2428" s="202">
        <v>72068</v>
      </c>
      <c r="G2428" s="202">
        <f t="shared" si="143"/>
        <v>1848.9878646381198</v>
      </c>
      <c r="H2428" s="210" t="str">
        <f t="shared" si="144"/>
        <v>12/13FEIJÃO (1ª SAFRA)PONTA GROSSA (f)</v>
      </c>
      <c r="I2428" s="210" t="str">
        <f t="shared" si="145"/>
        <v>12/13FEIJÃO (1ª SAFRA)</v>
      </c>
      <c r="J2428" s="211" t="b">
        <f>FALSE</f>
        <v>0</v>
      </c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</row>
    <row r="2429" spans="1:64" ht="14.65" hidden="1" customHeight="1">
      <c r="A2429" s="215" t="s">
        <v>188</v>
      </c>
      <c r="B2429" s="213" t="s">
        <v>58</v>
      </c>
      <c r="C2429" s="209" t="s">
        <v>158</v>
      </c>
      <c r="D2429" s="202">
        <v>817</v>
      </c>
      <c r="F2429" s="202">
        <v>1219</v>
      </c>
      <c r="G2429" s="202">
        <f t="shared" si="143"/>
        <v>1492.0440636474907</v>
      </c>
      <c r="H2429" s="210" t="str">
        <f t="shared" si="144"/>
        <v>12/13FEIJÃO (1ª SAFRA)TOLEDO (d)</v>
      </c>
      <c r="I2429" s="210" t="str">
        <f t="shared" si="145"/>
        <v>12/13FEIJÃO (1ª SAFRA)</v>
      </c>
      <c r="J2429" s="211" t="b">
        <f>FALSE</f>
        <v>0</v>
      </c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</row>
    <row r="2430" spans="1:64" ht="14.65" hidden="1" customHeight="1">
      <c r="A2430" s="215" t="s">
        <v>188</v>
      </c>
      <c r="B2430" s="213" t="s">
        <v>58</v>
      </c>
      <c r="C2430" s="209" t="s">
        <v>159</v>
      </c>
      <c r="D2430" s="202">
        <v>201</v>
      </c>
      <c r="F2430" s="202">
        <v>78</v>
      </c>
      <c r="G2430" s="202">
        <f t="shared" si="143"/>
        <v>388.05970149253733</v>
      </c>
      <c r="H2430" s="210" t="str">
        <f t="shared" si="144"/>
        <v>12/13FEIJÃO (1ª SAFRA)UMUARAMA (b)</v>
      </c>
      <c r="I2430" s="210" t="str">
        <f t="shared" si="145"/>
        <v>12/13FEIJÃO (1ª SAFRA)</v>
      </c>
      <c r="J2430" s="211" t="b">
        <f>FALSE</f>
        <v>0</v>
      </c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</row>
    <row r="2431" spans="1:64" ht="14.65" hidden="1" customHeight="1">
      <c r="A2431" s="215" t="s">
        <v>188</v>
      </c>
      <c r="B2431" s="213" t="s">
        <v>58</v>
      </c>
      <c r="C2431" s="209" t="s">
        <v>160</v>
      </c>
      <c r="D2431" s="202">
        <v>23000</v>
      </c>
      <c r="F2431" s="202">
        <v>34500</v>
      </c>
      <c r="G2431" s="202">
        <f t="shared" si="143"/>
        <v>1500</v>
      </c>
      <c r="H2431" s="210" t="str">
        <f t="shared" si="144"/>
        <v>12/13FEIJÃO (1ª SAFRA)UNIÃO DA VITÓRIA (f)</v>
      </c>
      <c r="I2431" s="210" t="str">
        <f t="shared" si="145"/>
        <v>12/13FEIJÃO (1ª SAFRA)</v>
      </c>
      <c r="J2431" s="211" t="b">
        <f>FALSE</f>
        <v>0</v>
      </c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</row>
    <row r="2432" spans="1:64" ht="14.65" hidden="1" customHeight="1">
      <c r="A2432" s="215" t="s">
        <v>188</v>
      </c>
      <c r="B2432" s="213" t="s">
        <v>98</v>
      </c>
      <c r="C2432" s="209" t="s">
        <v>126</v>
      </c>
      <c r="D2432" s="202">
        <v>415</v>
      </c>
      <c r="F2432" s="202">
        <v>519</v>
      </c>
      <c r="G2432" s="202">
        <f t="shared" si="143"/>
        <v>1250.6024096385543</v>
      </c>
      <c r="H2432" s="210" t="str">
        <f t="shared" si="144"/>
        <v>12/13FEIJÃO (2ª SAFRA)APUCARANA (c)</v>
      </c>
      <c r="I2432" s="210" t="str">
        <f t="shared" si="145"/>
        <v>12/13FEIJÃO (2ª SAFRA)</v>
      </c>
      <c r="J2432" s="211" t="b">
        <f>FALSE</f>
        <v>0</v>
      </c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</row>
    <row r="2433" spans="1:64" ht="14.65" hidden="1" customHeight="1">
      <c r="A2433" s="215" t="s">
        <v>188</v>
      </c>
      <c r="B2433" s="213" t="s">
        <v>98</v>
      </c>
      <c r="C2433" s="209" t="s">
        <v>128</v>
      </c>
      <c r="D2433" s="202">
        <v>4393</v>
      </c>
      <c r="F2433" s="202">
        <v>5267</v>
      </c>
      <c r="G2433" s="202">
        <f t="shared" si="143"/>
        <v>1198.9528795811518</v>
      </c>
      <c r="H2433" s="210" t="str">
        <f t="shared" si="144"/>
        <v>12/13FEIJÃO (2ª SAFRA)CAMPO MOURÃO (a)</v>
      </c>
      <c r="I2433" s="210" t="str">
        <f t="shared" si="145"/>
        <v>12/13FEIJÃO (2ª SAFRA)</v>
      </c>
      <c r="J2433" s="211" t="b">
        <f>FALSE</f>
        <v>0</v>
      </c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</row>
    <row r="2434" spans="1:64" ht="14.65" hidden="1" customHeight="1">
      <c r="A2434" s="215" t="s">
        <v>188</v>
      </c>
      <c r="B2434" s="213" t="s">
        <v>98</v>
      </c>
      <c r="C2434" s="209" t="s">
        <v>130</v>
      </c>
      <c r="D2434" s="202">
        <v>25598</v>
      </c>
      <c r="E2434" s="202">
        <v>230</v>
      </c>
      <c r="F2434" s="202">
        <v>38313</v>
      </c>
      <c r="G2434" s="202">
        <f t="shared" ref="G2434:G2497" si="146">F2434/(D2434-E2434)*1000</f>
        <v>1510.2885525070956</v>
      </c>
      <c r="H2434" s="210" t="str">
        <f t="shared" ref="H2434:H2497" si="147">A2434&amp;B2434&amp;C2434</f>
        <v>12/13FEIJÃO (2ª SAFRA)CASCAVEL (d)</v>
      </c>
      <c r="I2434" s="210" t="str">
        <f t="shared" ref="I2434:I2497" si="148">A2434&amp;B2434</f>
        <v>12/13FEIJÃO (2ª SAFRA)</v>
      </c>
      <c r="J2434" s="211" t="b">
        <f>FALSE</f>
        <v>0</v>
      </c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</row>
    <row r="2435" spans="1:64" ht="14.65" hidden="1" customHeight="1">
      <c r="A2435" s="215" t="s">
        <v>188</v>
      </c>
      <c r="B2435" s="213" t="s">
        <v>98</v>
      </c>
      <c r="C2435" s="209" t="s">
        <v>132</v>
      </c>
      <c r="D2435" s="202">
        <v>200</v>
      </c>
      <c r="F2435" s="202">
        <v>102</v>
      </c>
      <c r="G2435" s="202">
        <f t="shared" si="146"/>
        <v>510</v>
      </c>
      <c r="H2435" s="210" t="str">
        <f t="shared" si="147"/>
        <v>12/13FEIJÃO (2ª SAFRA)CORNÉLIO PROCÓPIO (c)</v>
      </c>
      <c r="I2435" s="210" t="str">
        <f t="shared" si="148"/>
        <v>12/13FEIJÃO (2ª SAFRA)</v>
      </c>
      <c r="J2435" s="211" t="b">
        <f>FALSE</f>
        <v>0</v>
      </c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</row>
    <row r="2436" spans="1:64" ht="14.65" hidden="1" customHeight="1">
      <c r="A2436" s="215" t="s">
        <v>188</v>
      </c>
      <c r="B2436" s="213" t="s">
        <v>98</v>
      </c>
      <c r="C2436" s="209" t="s">
        <v>134</v>
      </c>
      <c r="D2436" s="202">
        <v>14683</v>
      </c>
      <c r="F2436" s="202">
        <v>26371</v>
      </c>
      <c r="G2436" s="202">
        <f t="shared" si="146"/>
        <v>1796.0226111830007</v>
      </c>
      <c r="H2436" s="210" t="str">
        <f t="shared" si="147"/>
        <v>12/13FEIJÃO (2ª SAFRA)CURITIBA (f)</v>
      </c>
      <c r="I2436" s="210" t="str">
        <f t="shared" si="148"/>
        <v>12/13FEIJÃO (2ª SAFRA)</v>
      </c>
      <c r="J2436" s="211" t="b">
        <f>FALSE</f>
        <v>0</v>
      </c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</row>
    <row r="2437" spans="1:64" ht="14.65" hidden="1" customHeight="1">
      <c r="A2437" s="215" t="s">
        <v>188</v>
      </c>
      <c r="B2437" s="213" t="s">
        <v>98</v>
      </c>
      <c r="C2437" s="209" t="s">
        <v>136</v>
      </c>
      <c r="D2437" s="202">
        <v>20530</v>
      </c>
      <c r="E2437" s="202">
        <v>50</v>
      </c>
      <c r="F2437" s="202">
        <v>30669</v>
      </c>
      <c r="G2437" s="202">
        <f t="shared" si="146"/>
        <v>1497.509765625</v>
      </c>
      <c r="H2437" s="210" t="str">
        <f t="shared" si="147"/>
        <v>12/13FEIJÃO (2ª SAFRA)FRANCISCO BELTRÃO (e)</v>
      </c>
      <c r="I2437" s="210" t="str">
        <f t="shared" si="148"/>
        <v>12/13FEIJÃO (2ª SAFRA)</v>
      </c>
      <c r="J2437" s="211" t="b">
        <f>FALSE</f>
        <v>0</v>
      </c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</row>
    <row r="2438" spans="1:64" ht="14.65" hidden="1" customHeight="1">
      <c r="A2438" s="215" t="s">
        <v>188</v>
      </c>
      <c r="B2438" s="213" t="s">
        <v>98</v>
      </c>
      <c r="C2438" s="209" t="s">
        <v>138</v>
      </c>
      <c r="D2438" s="202">
        <v>23000</v>
      </c>
      <c r="E2438" s="202">
        <v>700</v>
      </c>
      <c r="F2438" s="202">
        <v>23340</v>
      </c>
      <c r="G2438" s="202">
        <f t="shared" si="146"/>
        <v>1046.6367713004486</v>
      </c>
      <c r="H2438" s="210" t="str">
        <f t="shared" si="147"/>
        <v>12/13FEIJÃO (2ª SAFRA)GUARAPUAVA (f)</v>
      </c>
      <c r="I2438" s="210" t="str">
        <f t="shared" si="148"/>
        <v>12/13FEIJÃO (2ª SAFRA)</v>
      </c>
      <c r="J2438" s="211" t="b">
        <f>FALSE</f>
        <v>0</v>
      </c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</row>
    <row r="2439" spans="1:64" ht="14.65" hidden="1" customHeight="1">
      <c r="A2439" s="215" t="s">
        <v>188</v>
      </c>
      <c r="B2439" s="213" t="s">
        <v>98</v>
      </c>
      <c r="C2439" s="209" t="s">
        <v>140</v>
      </c>
      <c r="D2439" s="202">
        <v>14000</v>
      </c>
      <c r="E2439" s="202">
        <v>200</v>
      </c>
      <c r="F2439" s="202">
        <v>18216</v>
      </c>
      <c r="G2439" s="202">
        <f t="shared" si="146"/>
        <v>1320</v>
      </c>
      <c r="H2439" s="210" t="str">
        <f t="shared" si="147"/>
        <v>12/13FEIJÃO (2ª SAFRA)IRATI (f)</v>
      </c>
      <c r="I2439" s="210" t="str">
        <f t="shared" si="148"/>
        <v>12/13FEIJÃO (2ª SAFRA)</v>
      </c>
      <c r="J2439" s="211" t="b">
        <f>FALSE</f>
        <v>0</v>
      </c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</row>
    <row r="2440" spans="1:64" ht="14.65" hidden="1" customHeight="1">
      <c r="A2440" s="215" t="s">
        <v>188</v>
      </c>
      <c r="B2440" s="213" t="s">
        <v>98</v>
      </c>
      <c r="C2440" s="209" t="s">
        <v>142</v>
      </c>
      <c r="D2440" s="202">
        <v>10875</v>
      </c>
      <c r="F2440" s="202">
        <v>12506</v>
      </c>
      <c r="G2440" s="202">
        <f t="shared" si="146"/>
        <v>1149.977011494253</v>
      </c>
      <c r="H2440" s="210" t="str">
        <f t="shared" si="147"/>
        <v>12/13FEIJÃO (2ª SAFRA)IVAIPORÃ (c)</v>
      </c>
      <c r="I2440" s="210" t="str">
        <f t="shared" si="148"/>
        <v>12/13FEIJÃO (2ª SAFRA)</v>
      </c>
      <c r="J2440" s="211" t="b">
        <f>FALSE</f>
        <v>0</v>
      </c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</row>
    <row r="2441" spans="1:64" ht="14.65" hidden="1" customHeight="1">
      <c r="A2441" s="215" t="s">
        <v>188</v>
      </c>
      <c r="B2441" s="213" t="s">
        <v>98</v>
      </c>
      <c r="C2441" s="209" t="s">
        <v>144</v>
      </c>
      <c r="D2441" s="202">
        <v>9380</v>
      </c>
      <c r="F2441" s="202">
        <v>13010</v>
      </c>
      <c r="G2441" s="202">
        <f t="shared" si="146"/>
        <v>1386.9936034115137</v>
      </c>
      <c r="H2441" s="210" t="str">
        <f t="shared" si="147"/>
        <v>12/13FEIJÃO (2ª SAFRA)JACAREZINHO (c)</v>
      </c>
      <c r="I2441" s="210" t="str">
        <f t="shared" si="148"/>
        <v>12/13FEIJÃO (2ª SAFRA)</v>
      </c>
      <c r="J2441" s="211" t="b">
        <f>FALSE</f>
        <v>0</v>
      </c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</row>
    <row r="2442" spans="1:64" ht="14.65" hidden="1" customHeight="1">
      <c r="A2442" s="215" t="s">
        <v>188</v>
      </c>
      <c r="B2442" s="213" t="s">
        <v>98</v>
      </c>
      <c r="C2442" s="209" t="s">
        <v>146</v>
      </c>
      <c r="D2442" s="202">
        <v>9600</v>
      </c>
      <c r="F2442" s="202">
        <v>12384</v>
      </c>
      <c r="G2442" s="202">
        <f t="shared" si="146"/>
        <v>1290</v>
      </c>
      <c r="H2442" s="210" t="str">
        <f t="shared" si="147"/>
        <v>12/13FEIJÃO (2ª SAFRA)LARANJEIRAS DO SUL (f)</v>
      </c>
      <c r="I2442" s="210" t="str">
        <f t="shared" si="148"/>
        <v>12/13FEIJÃO (2ª SAFRA)</v>
      </c>
      <c r="J2442" s="211" t="b">
        <f>FALSE</f>
        <v>0</v>
      </c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</row>
    <row r="2443" spans="1:64" ht="14.65" hidden="1" customHeight="1">
      <c r="A2443" s="215" t="s">
        <v>188</v>
      </c>
      <c r="B2443" s="213" t="s">
        <v>98</v>
      </c>
      <c r="C2443" s="209" t="s">
        <v>152</v>
      </c>
      <c r="D2443" s="202">
        <v>25</v>
      </c>
      <c r="F2443" s="202">
        <v>20</v>
      </c>
      <c r="G2443" s="202">
        <f t="shared" si="146"/>
        <v>800</v>
      </c>
      <c r="H2443" s="210" t="str">
        <f t="shared" si="147"/>
        <v>12/13FEIJÃO (2ª SAFRA)PARANAGUÁ (f)</v>
      </c>
      <c r="I2443" s="210" t="str">
        <f t="shared" si="148"/>
        <v>12/13FEIJÃO (2ª SAFRA)</v>
      </c>
      <c r="J2443" s="211" t="b">
        <f>FALSE</f>
        <v>0</v>
      </c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</row>
    <row r="2444" spans="1:64" ht="14.65" hidden="1" customHeight="1">
      <c r="A2444" s="215" t="s">
        <v>188</v>
      </c>
      <c r="B2444" s="213" t="s">
        <v>98</v>
      </c>
      <c r="C2444" s="209" t="s">
        <v>154</v>
      </c>
      <c r="D2444" s="202">
        <v>0</v>
      </c>
      <c r="E2444" s="202">
        <v>0</v>
      </c>
      <c r="F2444" s="202">
        <v>0</v>
      </c>
      <c r="G2444" s="202" t="e">
        <f t="shared" si="146"/>
        <v>#DIV/0!</v>
      </c>
      <c r="H2444" s="210" t="str">
        <f t="shared" si="147"/>
        <v>12/13FEIJÃO (2ª SAFRA)PARANAVAÍ (b)</v>
      </c>
      <c r="I2444" s="210" t="str">
        <f t="shared" si="148"/>
        <v>12/13FEIJÃO (2ª SAFRA)</v>
      </c>
      <c r="J2444" s="211" t="b">
        <f>FALSE</f>
        <v>0</v>
      </c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</row>
    <row r="2445" spans="1:64" ht="14.65" hidden="1" customHeight="1">
      <c r="A2445" s="215" t="s">
        <v>188</v>
      </c>
      <c r="B2445" s="213" t="s">
        <v>98</v>
      </c>
      <c r="C2445" s="209" t="s">
        <v>155</v>
      </c>
      <c r="D2445" s="202">
        <v>60670</v>
      </c>
      <c r="E2445" s="202">
        <v>4150</v>
      </c>
      <c r="F2445" s="202">
        <v>73789</v>
      </c>
      <c r="G2445" s="202">
        <f t="shared" si="146"/>
        <v>1305.5378627034677</v>
      </c>
      <c r="H2445" s="210" t="str">
        <f t="shared" si="147"/>
        <v>12/13FEIJÃO (2ª SAFRA)PATO BRANCO (e)</v>
      </c>
      <c r="I2445" s="210" t="str">
        <f t="shared" si="148"/>
        <v>12/13FEIJÃO (2ª SAFRA)</v>
      </c>
      <c r="J2445" s="211" t="b">
        <f>FALSE</f>
        <v>0</v>
      </c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</row>
    <row r="2446" spans="1:64" ht="14.65" hidden="1" customHeight="1">
      <c r="A2446" s="215" t="s">
        <v>188</v>
      </c>
      <c r="B2446" s="213" t="s">
        <v>98</v>
      </c>
      <c r="C2446" s="209" t="s">
        <v>157</v>
      </c>
      <c r="D2446" s="202">
        <v>63120</v>
      </c>
      <c r="E2446" s="202">
        <v>5000</v>
      </c>
      <c r="F2446" s="202">
        <v>74161</v>
      </c>
      <c r="G2446" s="202">
        <f t="shared" si="146"/>
        <v>1275.9979353062629</v>
      </c>
      <c r="H2446" s="210" t="str">
        <f t="shared" si="147"/>
        <v>12/13FEIJÃO (2ª SAFRA)PONTA GROSSA (f)</v>
      </c>
      <c r="I2446" s="210" t="str">
        <f t="shared" si="148"/>
        <v>12/13FEIJÃO (2ª SAFRA)</v>
      </c>
      <c r="J2446" s="211" t="b">
        <f>FALSE</f>
        <v>0</v>
      </c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</row>
    <row r="2447" spans="1:64" ht="14.65" hidden="1" customHeight="1">
      <c r="A2447" s="215" t="s">
        <v>188</v>
      </c>
      <c r="B2447" s="213" t="s">
        <v>98</v>
      </c>
      <c r="C2447" s="209" t="s">
        <v>158</v>
      </c>
      <c r="D2447" s="202">
        <v>2671</v>
      </c>
      <c r="F2447" s="202">
        <v>4455</v>
      </c>
      <c r="G2447" s="202">
        <f t="shared" si="146"/>
        <v>1667.9146387120929</v>
      </c>
      <c r="H2447" s="210" t="str">
        <f t="shared" si="147"/>
        <v>12/13FEIJÃO (2ª SAFRA)TOLEDO (d)</v>
      </c>
      <c r="I2447" s="210" t="str">
        <f t="shared" si="148"/>
        <v>12/13FEIJÃO (2ª SAFRA)</v>
      </c>
      <c r="J2447" s="211" t="b">
        <f>FALSE</f>
        <v>0</v>
      </c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</row>
    <row r="2448" spans="1:64" ht="14.65" hidden="1" customHeight="1">
      <c r="A2448" s="215" t="s">
        <v>188</v>
      </c>
      <c r="B2448" s="213" t="s">
        <v>98</v>
      </c>
      <c r="C2448" s="209" t="s">
        <v>159</v>
      </c>
      <c r="D2448" s="202"/>
      <c r="G2448" s="202" t="e">
        <f t="shared" si="146"/>
        <v>#DIV/0!</v>
      </c>
      <c r="H2448" s="210" t="str">
        <f t="shared" si="147"/>
        <v>12/13FEIJÃO (2ª SAFRA)UMUARAMA (b)</v>
      </c>
      <c r="I2448" s="210" t="str">
        <f t="shared" si="148"/>
        <v>12/13FEIJÃO (2ª SAFRA)</v>
      </c>
      <c r="J2448" s="211" t="b">
        <f>FALSE</f>
        <v>0</v>
      </c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</row>
    <row r="2449" spans="1:64" ht="14.65" hidden="1" customHeight="1">
      <c r="A2449" s="215" t="s">
        <v>188</v>
      </c>
      <c r="B2449" s="213" t="s">
        <v>98</v>
      </c>
      <c r="C2449" s="209" t="s">
        <v>160</v>
      </c>
      <c r="D2449" s="202">
        <v>5000</v>
      </c>
      <c r="F2449" s="202">
        <v>6250</v>
      </c>
      <c r="G2449" s="202">
        <f t="shared" si="146"/>
        <v>1250</v>
      </c>
      <c r="H2449" s="210" t="str">
        <f t="shared" si="147"/>
        <v>12/13FEIJÃO (2ª SAFRA)UNIÃO DA VITÓRIA (f)</v>
      </c>
      <c r="I2449" s="210" t="str">
        <f t="shared" si="148"/>
        <v>12/13FEIJÃO (2ª SAFRA)</v>
      </c>
      <c r="J2449" s="211" t="b">
        <f>FALSE</f>
        <v>0</v>
      </c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</row>
    <row r="2450" spans="1:64" ht="14.65" hidden="1" customHeight="1">
      <c r="A2450" s="215" t="s">
        <v>188</v>
      </c>
      <c r="B2450" s="213" t="s">
        <v>99</v>
      </c>
      <c r="C2450" s="209" t="s">
        <v>132</v>
      </c>
      <c r="D2450" s="202">
        <v>565</v>
      </c>
      <c r="E2450" s="202">
        <v>200</v>
      </c>
      <c r="F2450" s="202">
        <v>191</v>
      </c>
      <c r="G2450" s="202">
        <f t="shared" si="146"/>
        <v>523.28767123287662</v>
      </c>
      <c r="H2450" s="210" t="str">
        <f t="shared" si="147"/>
        <v>12/13FEIJÃO (3ª SAFRA)CORNÉLIO PROCÓPIO (c)</v>
      </c>
      <c r="I2450" s="210" t="str">
        <f t="shared" si="148"/>
        <v>12/13FEIJÃO (3ª SAFRA)</v>
      </c>
      <c r="J2450" s="211" t="b">
        <f>FALSE</f>
        <v>0</v>
      </c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</row>
    <row r="2451" spans="1:64" ht="14.65" hidden="1" customHeight="1">
      <c r="A2451" s="215" t="s">
        <v>188</v>
      </c>
      <c r="B2451" s="213" t="s">
        <v>99</v>
      </c>
      <c r="C2451" s="213" t="s">
        <v>142</v>
      </c>
      <c r="D2451" s="202">
        <v>485</v>
      </c>
      <c r="F2451" s="202">
        <v>601</v>
      </c>
      <c r="G2451" s="202">
        <f t="shared" si="146"/>
        <v>1239.1752577319587</v>
      </c>
      <c r="H2451" s="210" t="str">
        <f t="shared" si="147"/>
        <v>12/13FEIJÃO (3ª SAFRA)IVAIPORÃ (c)</v>
      </c>
      <c r="I2451" s="210" t="str">
        <f t="shared" si="148"/>
        <v>12/13FEIJÃO (3ª SAFRA)</v>
      </c>
      <c r="J2451" s="211" t="b">
        <f>FALSE</f>
        <v>0</v>
      </c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</row>
    <row r="2452" spans="1:64" ht="14.65" hidden="1" customHeight="1">
      <c r="A2452" s="215" t="s">
        <v>188</v>
      </c>
      <c r="B2452" s="213" t="s">
        <v>99</v>
      </c>
      <c r="C2452" s="213" t="s">
        <v>144</v>
      </c>
      <c r="D2452" s="202">
        <v>2520</v>
      </c>
      <c r="F2452" s="202">
        <v>2053</v>
      </c>
      <c r="G2452" s="202">
        <f t="shared" si="146"/>
        <v>814.68253968253964</v>
      </c>
      <c r="H2452" s="210" t="str">
        <f t="shared" si="147"/>
        <v>12/13FEIJÃO (3ª SAFRA)JACAREZINHO (c)</v>
      </c>
      <c r="I2452" s="210" t="str">
        <f t="shared" si="148"/>
        <v>12/13FEIJÃO (3ª SAFRA)</v>
      </c>
      <c r="J2452" s="211" t="b">
        <f>FALSE</f>
        <v>0</v>
      </c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</row>
    <row r="2453" spans="1:64" ht="14.65" hidden="1" customHeight="1">
      <c r="A2453" s="215" t="s">
        <v>188</v>
      </c>
      <c r="B2453" s="213" t="s">
        <v>99</v>
      </c>
      <c r="C2453" s="209" t="s">
        <v>148</v>
      </c>
      <c r="D2453" s="202">
        <v>1558</v>
      </c>
      <c r="F2453" s="202">
        <v>1405</v>
      </c>
      <c r="G2453" s="202">
        <f t="shared" si="146"/>
        <v>901.79717586649554</v>
      </c>
      <c r="H2453" s="210" t="str">
        <f t="shared" si="147"/>
        <v>12/13FEIJÃO (3ª SAFRA)LONDRINA (c)</v>
      </c>
      <c r="I2453" s="210" t="str">
        <f t="shared" si="148"/>
        <v>12/13FEIJÃO (3ª SAFRA)</v>
      </c>
      <c r="J2453" s="211" t="b">
        <f>FALSE</f>
        <v>0</v>
      </c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</row>
    <row r="2454" spans="1:64" ht="14.65" hidden="1" customHeight="1">
      <c r="A2454" s="215" t="s">
        <v>188</v>
      </c>
      <c r="B2454" s="213" t="s">
        <v>99</v>
      </c>
      <c r="C2454" s="213" t="s">
        <v>150</v>
      </c>
      <c r="D2454" s="202">
        <v>185</v>
      </c>
      <c r="F2454" s="202">
        <v>148</v>
      </c>
      <c r="G2454" s="202">
        <f t="shared" si="146"/>
        <v>800</v>
      </c>
      <c r="H2454" s="210" t="str">
        <f t="shared" si="147"/>
        <v>12/13FEIJÃO (3ª SAFRA)MARINGÁ (c)</v>
      </c>
      <c r="I2454" s="210" t="str">
        <f t="shared" si="148"/>
        <v>12/13FEIJÃO (3ª SAFRA)</v>
      </c>
      <c r="J2454" s="211" t="b">
        <f>FALSE</f>
        <v>0</v>
      </c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</row>
    <row r="2455" spans="1:64" ht="14.65" hidden="1" customHeight="1">
      <c r="A2455" s="215" t="s">
        <v>188</v>
      </c>
      <c r="B2455" s="213" t="s">
        <v>99</v>
      </c>
      <c r="C2455" s="209" t="s">
        <v>154</v>
      </c>
      <c r="D2455" s="202">
        <v>435</v>
      </c>
      <c r="E2455" s="202">
        <v>14</v>
      </c>
      <c r="F2455" s="202">
        <v>284</v>
      </c>
      <c r="G2455" s="202">
        <f t="shared" si="146"/>
        <v>674.58432304038013</v>
      </c>
      <c r="H2455" s="210" t="str">
        <f t="shared" si="147"/>
        <v>12/13FEIJÃO (3ª SAFRA)PARANAVAÍ (b)</v>
      </c>
      <c r="I2455" s="210" t="str">
        <f t="shared" si="148"/>
        <v>12/13FEIJÃO (3ª SAFRA)</v>
      </c>
      <c r="J2455" s="211" t="b">
        <f>FALSE</f>
        <v>0</v>
      </c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</row>
    <row r="2456" spans="1:64" ht="14.65" hidden="1" customHeight="1">
      <c r="A2456" s="215" t="s">
        <v>188</v>
      </c>
      <c r="B2456" s="213" t="s">
        <v>99</v>
      </c>
      <c r="C2456" s="209" t="s">
        <v>159</v>
      </c>
      <c r="D2456" s="202">
        <v>447</v>
      </c>
      <c r="E2456" s="202">
        <v>25</v>
      </c>
      <c r="F2456" s="202">
        <v>242</v>
      </c>
      <c r="G2456" s="202">
        <f t="shared" si="146"/>
        <v>573.4597156398105</v>
      </c>
      <c r="H2456" s="210" t="str">
        <f t="shared" si="147"/>
        <v>12/13FEIJÃO (3ª SAFRA)UMUARAMA (b)</v>
      </c>
      <c r="I2456" s="210" t="str">
        <f t="shared" si="148"/>
        <v>12/13FEIJÃO (3ª SAFRA)</v>
      </c>
      <c r="J2456" s="211" t="b">
        <f>FALSE</f>
        <v>0</v>
      </c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</row>
    <row r="2457" spans="1:64" ht="14.65" hidden="1" customHeight="1">
      <c r="A2457" s="215" t="s">
        <v>188</v>
      </c>
      <c r="B2457" s="209" t="s">
        <v>295</v>
      </c>
      <c r="C2457" s="209" t="s">
        <v>126</v>
      </c>
      <c r="D2457" s="202">
        <v>500</v>
      </c>
      <c r="F2457" s="202">
        <v>1150</v>
      </c>
      <c r="G2457" s="202">
        <f t="shared" si="146"/>
        <v>2300</v>
      </c>
      <c r="H2457" s="210" t="str">
        <f t="shared" si="147"/>
        <v>12/13TABACOAPUCARANA (c)</v>
      </c>
      <c r="I2457" s="210" t="str">
        <f t="shared" si="148"/>
        <v>12/13TABACO</v>
      </c>
      <c r="J2457" s="211" t="b">
        <f>FALSE</f>
        <v>0</v>
      </c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</row>
    <row r="2458" spans="1:64" ht="14.65" hidden="1" customHeight="1">
      <c r="A2458" s="215" t="s">
        <v>188</v>
      </c>
      <c r="B2458" s="209" t="s">
        <v>295</v>
      </c>
      <c r="C2458" s="209" t="s">
        <v>128</v>
      </c>
      <c r="D2458" s="202">
        <v>280</v>
      </c>
      <c r="F2458" s="202">
        <v>560</v>
      </c>
      <c r="G2458" s="202">
        <f t="shared" si="146"/>
        <v>2000</v>
      </c>
      <c r="H2458" s="210" t="str">
        <f t="shared" si="147"/>
        <v>12/13TABACOCAMPO MOURÃO (a)</v>
      </c>
      <c r="I2458" s="210" t="str">
        <f t="shared" si="148"/>
        <v>12/13TABACO</v>
      </c>
      <c r="J2458" s="211" t="b">
        <f>FALSE</f>
        <v>0</v>
      </c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</row>
    <row r="2459" spans="1:64" ht="14.65" hidden="1" customHeight="1">
      <c r="A2459" s="215" t="s">
        <v>188</v>
      </c>
      <c r="B2459" s="209" t="s">
        <v>295</v>
      </c>
      <c r="C2459" s="209" t="s">
        <v>130</v>
      </c>
      <c r="D2459" s="202">
        <v>3331</v>
      </c>
      <c r="F2459" s="202">
        <v>7245</v>
      </c>
      <c r="G2459" s="202">
        <f t="shared" si="146"/>
        <v>2175.022515761033</v>
      </c>
      <c r="H2459" s="210" t="str">
        <f t="shared" si="147"/>
        <v>12/13TABACOCASCAVEL (d)</v>
      </c>
      <c r="I2459" s="210" t="str">
        <f t="shared" si="148"/>
        <v>12/13TABACO</v>
      </c>
      <c r="J2459" s="211" t="b">
        <f>FALSE</f>
        <v>0</v>
      </c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</row>
    <row r="2460" spans="1:64" ht="14.65" hidden="1" customHeight="1">
      <c r="A2460" s="215" t="s">
        <v>188</v>
      </c>
      <c r="B2460" s="209" t="s">
        <v>295</v>
      </c>
      <c r="C2460" s="209" t="s">
        <v>134</v>
      </c>
      <c r="D2460" s="202">
        <v>12365</v>
      </c>
      <c r="F2460" s="202">
        <v>29602</v>
      </c>
      <c r="G2460" s="202">
        <f t="shared" si="146"/>
        <v>2394.0153659522844</v>
      </c>
      <c r="H2460" s="210" t="str">
        <f t="shared" si="147"/>
        <v>12/13TABACOCURITIBA (f)</v>
      </c>
      <c r="I2460" s="210" t="str">
        <f t="shared" si="148"/>
        <v>12/13TABACO</v>
      </c>
      <c r="J2460" s="211" t="b">
        <f>FALSE</f>
        <v>0</v>
      </c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</row>
    <row r="2461" spans="1:64" ht="14.65" hidden="1" customHeight="1">
      <c r="A2461" s="215" t="s">
        <v>188</v>
      </c>
      <c r="B2461" s="209" t="s">
        <v>295</v>
      </c>
      <c r="C2461" s="209" t="s">
        <v>136</v>
      </c>
      <c r="D2461" s="202">
        <v>4711</v>
      </c>
      <c r="F2461" s="202">
        <v>9812</v>
      </c>
      <c r="G2461" s="202">
        <f t="shared" si="146"/>
        <v>2082.784971343664</v>
      </c>
      <c r="H2461" s="210" t="str">
        <f t="shared" si="147"/>
        <v>12/13TABACOFRANCISCO BELTRÃO (e)</v>
      </c>
      <c r="I2461" s="210" t="str">
        <f t="shared" si="148"/>
        <v>12/13TABACO</v>
      </c>
      <c r="J2461" s="211" t="b">
        <f>FALSE</f>
        <v>0</v>
      </c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</row>
    <row r="2462" spans="1:64" ht="14.65" hidden="1" customHeight="1">
      <c r="A2462" s="215" t="s">
        <v>188</v>
      </c>
      <c r="B2462" s="209" t="s">
        <v>295</v>
      </c>
      <c r="C2462" s="209" t="s">
        <v>138</v>
      </c>
      <c r="D2462" s="202">
        <v>4765</v>
      </c>
      <c r="F2462" s="202">
        <v>10680</v>
      </c>
      <c r="G2462" s="202">
        <f t="shared" si="146"/>
        <v>2241.3431269674711</v>
      </c>
      <c r="H2462" s="210" t="str">
        <f t="shared" si="147"/>
        <v>12/13TABACOGUARAPUAVA (f)</v>
      </c>
      <c r="I2462" s="210" t="str">
        <f t="shared" si="148"/>
        <v>12/13TABACO</v>
      </c>
      <c r="J2462" s="211" t="b">
        <f>FALSE</f>
        <v>0</v>
      </c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</row>
    <row r="2463" spans="1:64" ht="14.65" hidden="1" customHeight="1">
      <c r="A2463" s="215" t="s">
        <v>188</v>
      </c>
      <c r="B2463" s="209" t="s">
        <v>295</v>
      </c>
      <c r="C2463" s="209" t="s">
        <v>140</v>
      </c>
      <c r="D2463" s="202">
        <v>17990</v>
      </c>
      <c r="E2463" s="202">
        <v>123</v>
      </c>
      <c r="F2463" s="202">
        <v>39647</v>
      </c>
      <c r="G2463" s="202">
        <f t="shared" si="146"/>
        <v>2219.0071080763419</v>
      </c>
      <c r="H2463" s="210" t="str">
        <f t="shared" si="147"/>
        <v>12/13TABACOIRATI (f)</v>
      </c>
      <c r="I2463" s="210" t="str">
        <f t="shared" si="148"/>
        <v>12/13TABACO</v>
      </c>
      <c r="J2463" s="211" t="b">
        <f>FALSE</f>
        <v>0</v>
      </c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</row>
    <row r="2464" spans="1:64" ht="14.65" hidden="1" customHeight="1">
      <c r="A2464" s="215" t="s">
        <v>188</v>
      </c>
      <c r="B2464" s="209" t="s">
        <v>295</v>
      </c>
      <c r="C2464" s="209" t="s">
        <v>142</v>
      </c>
      <c r="D2464" s="202">
        <v>218</v>
      </c>
      <c r="F2464" s="202">
        <v>463</v>
      </c>
      <c r="G2464" s="202">
        <f t="shared" si="146"/>
        <v>2123.8532110091742</v>
      </c>
      <c r="H2464" s="210" t="str">
        <f t="shared" si="147"/>
        <v>12/13TABACOIVAIPORÃ (c)</v>
      </c>
      <c r="I2464" s="210" t="str">
        <f t="shared" si="148"/>
        <v>12/13TABACO</v>
      </c>
      <c r="J2464" s="211" t="b">
        <f>FALSE</f>
        <v>0</v>
      </c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</row>
    <row r="2465" spans="1:64" ht="14.65" hidden="1" customHeight="1">
      <c r="A2465" s="215" t="s">
        <v>188</v>
      </c>
      <c r="B2465" s="209" t="s">
        <v>295</v>
      </c>
      <c r="C2465" s="209" t="s">
        <v>146</v>
      </c>
      <c r="D2465" s="202">
        <v>2060</v>
      </c>
      <c r="F2465" s="202">
        <v>4099</v>
      </c>
      <c r="G2465" s="202">
        <f t="shared" si="146"/>
        <v>1989.8058252427184</v>
      </c>
      <c r="H2465" s="210" t="str">
        <f t="shared" si="147"/>
        <v>12/13TABACOLARANJEIRAS DO SUL (f)</v>
      </c>
      <c r="I2465" s="210" t="str">
        <f t="shared" si="148"/>
        <v>12/13TABACO</v>
      </c>
      <c r="J2465" s="211" t="b">
        <f>FALSE</f>
        <v>0</v>
      </c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</row>
    <row r="2466" spans="1:64" ht="14.65" hidden="1" customHeight="1">
      <c r="A2466" s="215" t="s">
        <v>188</v>
      </c>
      <c r="B2466" s="209" t="s">
        <v>295</v>
      </c>
      <c r="C2466" s="209" t="s">
        <v>155</v>
      </c>
      <c r="D2466" s="202">
        <v>407</v>
      </c>
      <c r="F2466" s="202">
        <v>788</v>
      </c>
      <c r="G2466" s="202">
        <f t="shared" si="146"/>
        <v>1936.1179361179361</v>
      </c>
      <c r="H2466" s="210" t="str">
        <f t="shared" si="147"/>
        <v>12/13TABACOPATO BRANCO (e)</v>
      </c>
      <c r="I2466" s="210" t="str">
        <f t="shared" si="148"/>
        <v>12/13TABACO</v>
      </c>
      <c r="J2466" s="211" t="b">
        <f>FALSE</f>
        <v>0</v>
      </c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</row>
    <row r="2467" spans="1:64" ht="14.65" hidden="1" customHeight="1">
      <c r="A2467" s="215" t="s">
        <v>188</v>
      </c>
      <c r="B2467" s="209" t="s">
        <v>295</v>
      </c>
      <c r="C2467" s="209" t="s">
        <v>157</v>
      </c>
      <c r="D2467" s="202">
        <v>15613</v>
      </c>
      <c r="F2467" s="202">
        <v>35910</v>
      </c>
      <c r="G2467" s="202">
        <f t="shared" si="146"/>
        <v>2300.0064049189778</v>
      </c>
      <c r="H2467" s="210" t="str">
        <f t="shared" si="147"/>
        <v>12/13TABACOPONTA GROSSA (f)</v>
      </c>
      <c r="I2467" s="210" t="str">
        <f t="shared" si="148"/>
        <v>12/13TABACO</v>
      </c>
      <c r="J2467" s="211" t="b">
        <f>FALSE</f>
        <v>0</v>
      </c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</row>
    <row r="2468" spans="1:64" ht="14.65" hidden="1" customHeight="1">
      <c r="A2468" s="215" t="s">
        <v>188</v>
      </c>
      <c r="B2468" s="209" t="s">
        <v>295</v>
      </c>
      <c r="C2468" s="209" t="s">
        <v>158</v>
      </c>
      <c r="D2468" s="202">
        <v>1378</v>
      </c>
      <c r="F2468" s="202">
        <v>2990</v>
      </c>
      <c r="G2468" s="202">
        <f t="shared" si="146"/>
        <v>2169.8113207547171</v>
      </c>
      <c r="H2468" s="210" t="str">
        <f t="shared" si="147"/>
        <v>12/13TABACOTOLEDO (d)</v>
      </c>
      <c r="I2468" s="210" t="str">
        <f t="shared" si="148"/>
        <v>12/13TABACO</v>
      </c>
      <c r="J2468" s="211" t="b">
        <f>FALSE</f>
        <v>0</v>
      </c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</row>
    <row r="2469" spans="1:64" ht="14.65" hidden="1" customHeight="1">
      <c r="A2469" s="215" t="s">
        <v>188</v>
      </c>
      <c r="B2469" s="209" t="s">
        <v>295</v>
      </c>
      <c r="C2469" s="209" t="s">
        <v>159</v>
      </c>
      <c r="D2469" s="202">
        <v>83</v>
      </c>
      <c r="F2469" s="202">
        <v>147</v>
      </c>
      <c r="G2469" s="202">
        <f t="shared" si="146"/>
        <v>1771.0843373493976</v>
      </c>
      <c r="H2469" s="210" t="str">
        <f t="shared" si="147"/>
        <v>12/13TABACOUMUARAMA (b)</v>
      </c>
      <c r="I2469" s="210" t="str">
        <f t="shared" si="148"/>
        <v>12/13TABACO</v>
      </c>
      <c r="J2469" s="211" t="b">
        <f>FALSE</f>
        <v>0</v>
      </c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</row>
    <row r="2470" spans="1:64" ht="14.65" hidden="1" customHeight="1">
      <c r="A2470" s="215" t="s">
        <v>188</v>
      </c>
      <c r="B2470" s="209" t="s">
        <v>295</v>
      </c>
      <c r="C2470" s="209" t="s">
        <v>160</v>
      </c>
      <c r="D2470" s="202">
        <v>7200</v>
      </c>
      <c r="F2470" s="202">
        <v>14904</v>
      </c>
      <c r="G2470" s="202">
        <f t="shared" si="146"/>
        <v>2070</v>
      </c>
      <c r="H2470" s="210" t="str">
        <f t="shared" si="147"/>
        <v>12/13TABACOUNIÃO DA VITÓRIA (f)</v>
      </c>
      <c r="I2470" s="210" t="str">
        <f t="shared" si="148"/>
        <v>12/13TABACO</v>
      </c>
      <c r="J2470" s="211" t="b">
        <f>FALSE</f>
        <v>0</v>
      </c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</row>
    <row r="2471" spans="1:64" ht="14.65" hidden="1" customHeight="1">
      <c r="A2471" s="215" t="s">
        <v>188</v>
      </c>
      <c r="B2471" s="209" t="s">
        <v>163</v>
      </c>
      <c r="C2471" s="209" t="s">
        <v>126</v>
      </c>
      <c r="D2471" s="202"/>
      <c r="G2471" s="202" t="e">
        <f t="shared" si="146"/>
        <v>#DIV/0!</v>
      </c>
      <c r="H2471" s="210" t="str">
        <f t="shared" si="147"/>
        <v>12/13GIRASSOL (2ª SAFRA)APUCARANA (c)</v>
      </c>
      <c r="I2471" s="210" t="str">
        <f t="shared" si="148"/>
        <v>12/13GIRASSOL (2ª SAFRA)</v>
      </c>
      <c r="J2471" s="211" t="b">
        <f>FALSE</f>
        <v>0</v>
      </c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</row>
    <row r="2472" spans="1:64" ht="14.65" hidden="1" customHeight="1">
      <c r="A2472" s="215" t="s">
        <v>188</v>
      </c>
      <c r="B2472" s="209" t="s">
        <v>101</v>
      </c>
      <c r="C2472" s="209" t="s">
        <v>154</v>
      </c>
      <c r="D2472" s="202">
        <v>562</v>
      </c>
      <c r="F2472" s="202">
        <v>531</v>
      </c>
      <c r="G2472" s="202">
        <f t="shared" si="146"/>
        <v>944.83985765124555</v>
      </c>
      <c r="H2472" s="210" t="str">
        <f t="shared" si="147"/>
        <v>12/13MAMONAPARANAVAÍ (b)</v>
      </c>
      <c r="I2472" s="210" t="str">
        <f t="shared" si="148"/>
        <v>12/13MAMONA</v>
      </c>
      <c r="J2472" s="211" t="b">
        <f>FALSE</f>
        <v>0</v>
      </c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</row>
    <row r="2473" spans="1:64" ht="14.65" hidden="1" customHeight="1">
      <c r="A2473" s="215" t="s">
        <v>188</v>
      </c>
      <c r="B2473" s="209" t="s">
        <v>102</v>
      </c>
      <c r="C2473" s="209" t="s">
        <v>126</v>
      </c>
      <c r="D2473" s="202">
        <v>147</v>
      </c>
      <c r="F2473" s="202">
        <v>2395</v>
      </c>
      <c r="G2473" s="202">
        <f t="shared" si="146"/>
        <v>16292.517006802722</v>
      </c>
      <c r="H2473" s="210" t="str">
        <f t="shared" si="147"/>
        <v>12/13MANDIOCAAPUCARANA (c)</v>
      </c>
      <c r="I2473" s="210" t="str">
        <f t="shared" si="148"/>
        <v>12/13MANDIOCA</v>
      </c>
      <c r="J2473" s="211" t="b">
        <f>FALSE</f>
        <v>0</v>
      </c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</row>
    <row r="2474" spans="1:64" ht="14.65" hidden="1" customHeight="1">
      <c r="A2474" s="215" t="s">
        <v>188</v>
      </c>
      <c r="B2474" s="209" t="s">
        <v>102</v>
      </c>
      <c r="C2474" s="209" t="s">
        <v>128</v>
      </c>
      <c r="D2474" s="202">
        <v>12600</v>
      </c>
      <c r="F2474" s="202">
        <v>239400</v>
      </c>
      <c r="G2474" s="202">
        <f t="shared" si="146"/>
        <v>19000</v>
      </c>
      <c r="H2474" s="210" t="str">
        <f t="shared" si="147"/>
        <v>12/13MANDIOCACAMPO MOURÃO (a)</v>
      </c>
      <c r="I2474" s="210" t="str">
        <f t="shared" si="148"/>
        <v>12/13MANDIOCA</v>
      </c>
      <c r="J2474" s="211" t="b">
        <f>FALSE</f>
        <v>0</v>
      </c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</row>
    <row r="2475" spans="1:64" ht="14.65" hidden="1" customHeight="1">
      <c r="A2475" s="215" t="s">
        <v>188</v>
      </c>
      <c r="B2475" s="209" t="s">
        <v>102</v>
      </c>
      <c r="C2475" s="209" t="s">
        <v>130</v>
      </c>
      <c r="D2475" s="202">
        <v>8814</v>
      </c>
      <c r="F2475" s="202">
        <v>209261</v>
      </c>
      <c r="G2475" s="202">
        <f t="shared" si="146"/>
        <v>23741.887905604719</v>
      </c>
      <c r="H2475" s="210" t="str">
        <f t="shared" si="147"/>
        <v>12/13MANDIOCACASCAVEL (d)</v>
      </c>
      <c r="I2475" s="210" t="str">
        <f t="shared" si="148"/>
        <v>12/13MANDIOCA</v>
      </c>
      <c r="J2475" s="211" t="b">
        <f>FALSE</f>
        <v>0</v>
      </c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</row>
    <row r="2476" spans="1:64" ht="14.65" hidden="1" customHeight="1">
      <c r="A2476" s="215" t="s">
        <v>188</v>
      </c>
      <c r="B2476" s="209" t="s">
        <v>102</v>
      </c>
      <c r="C2476" s="209" t="s">
        <v>132</v>
      </c>
      <c r="D2476" s="202">
        <v>780</v>
      </c>
      <c r="F2476" s="202">
        <v>15600</v>
      </c>
      <c r="G2476" s="202">
        <f t="shared" si="146"/>
        <v>20000</v>
      </c>
      <c r="H2476" s="210" t="str">
        <f t="shared" si="147"/>
        <v>12/13MANDIOCACORNÉLIO PROCÓPIO (c)</v>
      </c>
      <c r="I2476" s="210" t="str">
        <f t="shared" si="148"/>
        <v>12/13MANDIOCA</v>
      </c>
      <c r="J2476" s="211" t="b">
        <f>FALSE</f>
        <v>0</v>
      </c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</row>
    <row r="2477" spans="1:64" ht="14.65" hidden="1" customHeight="1">
      <c r="A2477" s="215" t="s">
        <v>188</v>
      </c>
      <c r="B2477" s="209" t="s">
        <v>102</v>
      </c>
      <c r="C2477" s="209" t="s">
        <v>134</v>
      </c>
      <c r="D2477" s="202">
        <v>5043</v>
      </c>
      <c r="F2477" s="202">
        <v>89382</v>
      </c>
      <c r="G2477" s="202">
        <f t="shared" si="146"/>
        <v>17723.973825104102</v>
      </c>
      <c r="H2477" s="210" t="str">
        <f t="shared" si="147"/>
        <v>12/13MANDIOCACURITIBA (f)</v>
      </c>
      <c r="I2477" s="210" t="str">
        <f t="shared" si="148"/>
        <v>12/13MANDIOCA</v>
      </c>
      <c r="J2477" s="211" t="b">
        <f>FALSE</f>
        <v>0</v>
      </c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</row>
    <row r="2478" spans="1:64" ht="14.65" hidden="1" customHeight="1">
      <c r="A2478" s="215" t="s">
        <v>188</v>
      </c>
      <c r="B2478" s="209" t="s">
        <v>102</v>
      </c>
      <c r="C2478" s="209" t="s">
        <v>136</v>
      </c>
      <c r="D2478" s="202">
        <v>6510</v>
      </c>
      <c r="F2478" s="202">
        <v>147370</v>
      </c>
      <c r="G2478" s="202">
        <f t="shared" si="146"/>
        <v>22637.480798771121</v>
      </c>
      <c r="H2478" s="210" t="str">
        <f t="shared" si="147"/>
        <v>12/13MANDIOCAFRANCISCO BELTRÃO (e)</v>
      </c>
      <c r="I2478" s="210" t="str">
        <f t="shared" si="148"/>
        <v>12/13MANDIOCA</v>
      </c>
      <c r="J2478" s="211" t="b">
        <f>FALSE</f>
        <v>0</v>
      </c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</row>
    <row r="2479" spans="1:64" ht="14.65" hidden="1" customHeight="1">
      <c r="A2479" s="215" t="s">
        <v>188</v>
      </c>
      <c r="B2479" s="209" t="s">
        <v>102</v>
      </c>
      <c r="C2479" s="209" t="s">
        <v>138</v>
      </c>
      <c r="D2479" s="202">
        <v>1375</v>
      </c>
      <c r="F2479" s="202">
        <v>28875</v>
      </c>
      <c r="G2479" s="202">
        <f t="shared" si="146"/>
        <v>21000</v>
      </c>
      <c r="H2479" s="210" t="str">
        <f t="shared" si="147"/>
        <v>12/13MANDIOCAGUARAPUAVA (f)</v>
      </c>
      <c r="I2479" s="210" t="str">
        <f t="shared" si="148"/>
        <v>12/13MANDIOCA</v>
      </c>
      <c r="J2479" s="211" t="b">
        <f>FALSE</f>
        <v>0</v>
      </c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</row>
    <row r="2480" spans="1:64" ht="14.65" hidden="1" customHeight="1">
      <c r="A2480" s="215" t="s">
        <v>188</v>
      </c>
      <c r="B2480" s="209" t="s">
        <v>102</v>
      </c>
      <c r="C2480" s="209" t="s">
        <v>140</v>
      </c>
      <c r="D2480" s="202">
        <v>1000</v>
      </c>
      <c r="F2480" s="202">
        <v>17000</v>
      </c>
      <c r="G2480" s="202">
        <f t="shared" si="146"/>
        <v>17000</v>
      </c>
      <c r="H2480" s="210" t="str">
        <f t="shared" si="147"/>
        <v>12/13MANDIOCAIRATI (f)</v>
      </c>
      <c r="I2480" s="210" t="str">
        <f t="shared" si="148"/>
        <v>12/13MANDIOCA</v>
      </c>
      <c r="J2480" s="211" t="b">
        <f>FALSE</f>
        <v>0</v>
      </c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</row>
    <row r="2481" spans="1:64" ht="14.65" hidden="1" customHeight="1">
      <c r="A2481" s="215" t="s">
        <v>188</v>
      </c>
      <c r="B2481" s="209" t="s">
        <v>102</v>
      </c>
      <c r="C2481" s="209" t="s">
        <v>142</v>
      </c>
      <c r="D2481" s="202">
        <v>1480</v>
      </c>
      <c r="F2481" s="202">
        <v>35520</v>
      </c>
      <c r="G2481" s="202">
        <f t="shared" si="146"/>
        <v>24000</v>
      </c>
      <c r="H2481" s="210" t="str">
        <f t="shared" si="147"/>
        <v>12/13MANDIOCAIVAIPORÃ (c)</v>
      </c>
      <c r="I2481" s="210" t="str">
        <f t="shared" si="148"/>
        <v>12/13MANDIOCA</v>
      </c>
      <c r="J2481" s="211" t="b">
        <f>FALSE</f>
        <v>0</v>
      </c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</row>
    <row r="2482" spans="1:64" ht="14.65" hidden="1" customHeight="1">
      <c r="A2482" s="215" t="s">
        <v>188</v>
      </c>
      <c r="B2482" s="209" t="s">
        <v>102</v>
      </c>
      <c r="C2482" s="209" t="s">
        <v>144</v>
      </c>
      <c r="D2482" s="202">
        <v>1688</v>
      </c>
      <c r="F2482" s="202">
        <v>43216</v>
      </c>
      <c r="G2482" s="202">
        <f t="shared" si="146"/>
        <v>25601.895734597158</v>
      </c>
      <c r="H2482" s="210" t="str">
        <f t="shared" si="147"/>
        <v>12/13MANDIOCAJACAREZINHO (c)</v>
      </c>
      <c r="I2482" s="210" t="str">
        <f t="shared" si="148"/>
        <v>12/13MANDIOCA</v>
      </c>
      <c r="J2482" s="211" t="b">
        <f>FALSE</f>
        <v>0</v>
      </c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</row>
    <row r="2483" spans="1:64" ht="14.65" hidden="1" customHeight="1">
      <c r="A2483" s="215" t="s">
        <v>188</v>
      </c>
      <c r="B2483" s="209" t="s">
        <v>102</v>
      </c>
      <c r="C2483" s="209" t="s">
        <v>146</v>
      </c>
      <c r="D2483" s="202">
        <v>550</v>
      </c>
      <c r="F2483" s="202">
        <v>8145</v>
      </c>
      <c r="G2483" s="202">
        <f t="shared" si="146"/>
        <v>14809.090909090908</v>
      </c>
      <c r="H2483" s="210" t="str">
        <f t="shared" si="147"/>
        <v>12/13MANDIOCALARANJEIRAS DO SUL (f)</v>
      </c>
      <c r="I2483" s="210" t="str">
        <f t="shared" si="148"/>
        <v>12/13MANDIOCA</v>
      </c>
      <c r="J2483" s="211" t="b">
        <f>FALSE</f>
        <v>0</v>
      </c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</row>
    <row r="2484" spans="1:64" ht="14.65" hidden="1" customHeight="1">
      <c r="A2484" s="215" t="s">
        <v>188</v>
      </c>
      <c r="B2484" s="209" t="s">
        <v>102</v>
      </c>
      <c r="C2484" s="209" t="s">
        <v>148</v>
      </c>
      <c r="D2484" s="202">
        <v>872</v>
      </c>
      <c r="F2484" s="202">
        <v>15920</v>
      </c>
      <c r="G2484" s="202">
        <f t="shared" si="146"/>
        <v>18256.880733944952</v>
      </c>
      <c r="H2484" s="210" t="str">
        <f t="shared" si="147"/>
        <v>12/13MANDIOCALONDRINA (c)</v>
      </c>
      <c r="I2484" s="210" t="str">
        <f t="shared" si="148"/>
        <v>12/13MANDIOCA</v>
      </c>
      <c r="J2484" s="211" t="b">
        <f>FALSE</f>
        <v>0</v>
      </c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</row>
    <row r="2485" spans="1:64" ht="14.65" hidden="1" customHeight="1">
      <c r="A2485" s="215" t="s">
        <v>188</v>
      </c>
      <c r="B2485" s="209" t="s">
        <v>102</v>
      </c>
      <c r="C2485" s="209" t="s">
        <v>150</v>
      </c>
      <c r="D2485" s="202">
        <v>7801</v>
      </c>
      <c r="F2485" s="202">
        <v>195547</v>
      </c>
      <c r="G2485" s="202">
        <f t="shared" si="146"/>
        <v>25066.914498141265</v>
      </c>
      <c r="H2485" s="210" t="str">
        <f t="shared" si="147"/>
        <v>12/13MANDIOCAMARINGÁ (c)</v>
      </c>
      <c r="I2485" s="210" t="str">
        <f t="shared" si="148"/>
        <v>12/13MANDIOCA</v>
      </c>
      <c r="J2485" s="211" t="b">
        <f>FALSE</f>
        <v>0</v>
      </c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</row>
    <row r="2486" spans="1:64" ht="14.65" hidden="1" customHeight="1">
      <c r="A2486" s="215" t="s">
        <v>188</v>
      </c>
      <c r="B2486" s="209" t="s">
        <v>102</v>
      </c>
      <c r="C2486" s="209" t="s">
        <v>152</v>
      </c>
      <c r="D2486" s="202">
        <v>1120</v>
      </c>
      <c r="F2486" s="202">
        <v>16800</v>
      </c>
      <c r="G2486" s="202">
        <f t="shared" si="146"/>
        <v>15000</v>
      </c>
      <c r="H2486" s="210" t="str">
        <f t="shared" si="147"/>
        <v>12/13MANDIOCAPARANAGUÁ (f)</v>
      </c>
      <c r="I2486" s="210" t="str">
        <f t="shared" si="148"/>
        <v>12/13MANDIOCA</v>
      </c>
      <c r="J2486" s="211" t="b">
        <f>FALSE</f>
        <v>0</v>
      </c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</row>
    <row r="2487" spans="1:64" ht="14.65" hidden="1" customHeight="1">
      <c r="A2487" s="215" t="s">
        <v>188</v>
      </c>
      <c r="B2487" s="209" t="s">
        <v>102</v>
      </c>
      <c r="C2487" s="209" t="s">
        <v>154</v>
      </c>
      <c r="D2487" s="202">
        <v>38222</v>
      </c>
      <c r="E2487" s="202">
        <v>462</v>
      </c>
      <c r="F2487" s="202">
        <v>903936</v>
      </c>
      <c r="G2487" s="202">
        <f t="shared" si="146"/>
        <v>23938.983050847459</v>
      </c>
      <c r="H2487" s="210" t="str">
        <f t="shared" si="147"/>
        <v>12/13MANDIOCAPARANAVAÍ (b)</v>
      </c>
      <c r="I2487" s="210" t="str">
        <f t="shared" si="148"/>
        <v>12/13MANDIOCA</v>
      </c>
      <c r="J2487" s="211" t="b">
        <f>FALSE</f>
        <v>0</v>
      </c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</row>
    <row r="2488" spans="1:64" ht="14.65" hidden="1" customHeight="1">
      <c r="A2488" s="215" t="s">
        <v>188</v>
      </c>
      <c r="B2488" s="209" t="s">
        <v>102</v>
      </c>
      <c r="C2488" s="209" t="s">
        <v>155</v>
      </c>
      <c r="D2488" s="202">
        <v>1604</v>
      </c>
      <c r="E2488" s="202">
        <v>0</v>
      </c>
      <c r="F2488" s="202">
        <v>32080</v>
      </c>
      <c r="G2488" s="202">
        <f t="shared" si="146"/>
        <v>20000</v>
      </c>
      <c r="H2488" s="210" t="str">
        <f t="shared" si="147"/>
        <v>12/13MANDIOCAPATO BRANCO (e)</v>
      </c>
      <c r="I2488" s="210" t="str">
        <f t="shared" si="148"/>
        <v>12/13MANDIOCA</v>
      </c>
      <c r="J2488" s="211" t="b">
        <f>FALSE</f>
        <v>0</v>
      </c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</row>
    <row r="2489" spans="1:64" ht="14.65" hidden="1" customHeight="1">
      <c r="A2489" s="215" t="s">
        <v>188</v>
      </c>
      <c r="B2489" s="209" t="s">
        <v>102</v>
      </c>
      <c r="C2489" s="209" t="s">
        <v>157</v>
      </c>
      <c r="D2489" s="202">
        <v>981</v>
      </c>
      <c r="F2489" s="202">
        <v>14522</v>
      </c>
      <c r="G2489" s="202">
        <f t="shared" si="146"/>
        <v>14803.261977573904</v>
      </c>
      <c r="H2489" s="210" t="str">
        <f t="shared" si="147"/>
        <v>12/13MANDIOCAPONTA GROSSA (f)</v>
      </c>
      <c r="I2489" s="210" t="str">
        <f t="shared" si="148"/>
        <v>12/13MANDIOCA</v>
      </c>
      <c r="J2489" s="211" t="b">
        <f>FALSE</f>
        <v>0</v>
      </c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</row>
    <row r="2490" spans="1:64" ht="14.65" hidden="1" customHeight="1">
      <c r="A2490" s="215" t="s">
        <v>188</v>
      </c>
      <c r="B2490" s="209" t="s">
        <v>102</v>
      </c>
      <c r="C2490" s="209" t="s">
        <v>158</v>
      </c>
      <c r="D2490" s="202">
        <v>17650</v>
      </c>
      <c r="F2490" s="202">
        <v>600505</v>
      </c>
      <c r="G2490" s="202">
        <f t="shared" si="146"/>
        <v>34022.946175637393</v>
      </c>
      <c r="H2490" s="210" t="str">
        <f t="shared" si="147"/>
        <v>12/13MANDIOCATOLEDO (d)</v>
      </c>
      <c r="I2490" s="210" t="str">
        <f t="shared" si="148"/>
        <v>12/13MANDIOCA</v>
      </c>
      <c r="J2490" s="211" t="b">
        <f>FALSE</f>
        <v>0</v>
      </c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</row>
    <row r="2491" spans="1:64" ht="14.65" hidden="1" customHeight="1">
      <c r="A2491" s="215" t="s">
        <v>188</v>
      </c>
      <c r="B2491" s="209" t="s">
        <v>102</v>
      </c>
      <c r="C2491" s="209" t="s">
        <v>159</v>
      </c>
      <c r="D2491" s="202">
        <v>43560</v>
      </c>
      <c r="F2491" s="202">
        <v>1073710</v>
      </c>
      <c r="G2491" s="202">
        <f t="shared" si="146"/>
        <v>24648.989898989901</v>
      </c>
      <c r="H2491" s="210" t="str">
        <f t="shared" si="147"/>
        <v>12/13MANDIOCAUMUARAMA (b)</v>
      </c>
      <c r="I2491" s="210" t="str">
        <f t="shared" si="148"/>
        <v>12/13MANDIOCA</v>
      </c>
      <c r="J2491" s="211" t="b">
        <f>FALSE</f>
        <v>0</v>
      </c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</row>
    <row r="2492" spans="1:64" ht="14.65" hidden="1" customHeight="1">
      <c r="A2492" s="215" t="s">
        <v>188</v>
      </c>
      <c r="B2492" s="209" t="s">
        <v>102</v>
      </c>
      <c r="C2492" s="209" t="s">
        <v>160</v>
      </c>
      <c r="D2492" s="202">
        <v>5000</v>
      </c>
      <c r="F2492" s="202">
        <v>85000</v>
      </c>
      <c r="G2492" s="202">
        <f t="shared" si="146"/>
        <v>17000</v>
      </c>
      <c r="H2492" s="210" t="str">
        <f t="shared" si="147"/>
        <v>12/13MANDIOCAUNIÃO DA VITÓRIA (f)</v>
      </c>
      <c r="I2492" s="210" t="str">
        <f t="shared" si="148"/>
        <v>12/13MANDIOCA</v>
      </c>
      <c r="J2492" s="211" t="b">
        <f>FALSE</f>
        <v>0</v>
      </c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</row>
    <row r="2493" spans="1:64" ht="14.65" hidden="1" customHeight="1">
      <c r="A2493" s="215" t="s">
        <v>188</v>
      </c>
      <c r="B2493" s="213" t="s">
        <v>103</v>
      </c>
      <c r="C2493" s="209" t="s">
        <v>126</v>
      </c>
      <c r="D2493" s="202">
        <v>11866</v>
      </c>
      <c r="F2493" s="202">
        <v>104432</v>
      </c>
      <c r="G2493" s="202">
        <f t="shared" si="146"/>
        <v>8800.9438732513063</v>
      </c>
      <c r="H2493" s="210" t="str">
        <f t="shared" si="147"/>
        <v>12/13MILHO (1ª SAFRA)APUCARANA (c)</v>
      </c>
      <c r="I2493" s="210" t="str">
        <f t="shared" si="148"/>
        <v>12/13MILHO (1ª SAFRA)</v>
      </c>
      <c r="J2493" s="211" t="b">
        <f>FALSE</f>
        <v>0</v>
      </c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</row>
    <row r="2494" spans="1:64" ht="14.65" hidden="1" customHeight="1">
      <c r="A2494" s="215" t="s">
        <v>188</v>
      </c>
      <c r="B2494" s="213" t="s">
        <v>103</v>
      </c>
      <c r="C2494" s="209" t="s">
        <v>128</v>
      </c>
      <c r="D2494" s="202">
        <v>35172</v>
      </c>
      <c r="F2494" s="202">
        <v>343384</v>
      </c>
      <c r="G2494" s="202">
        <f t="shared" si="146"/>
        <v>9762.9932901171396</v>
      </c>
      <c r="H2494" s="210" t="str">
        <f t="shared" si="147"/>
        <v>12/13MILHO (1ª SAFRA)CAMPO MOURÃO (a)</v>
      </c>
      <c r="I2494" s="210" t="str">
        <f t="shared" si="148"/>
        <v>12/13MILHO (1ª SAFRA)</v>
      </c>
      <c r="J2494" s="211" t="b">
        <f>FALSE</f>
        <v>0</v>
      </c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</row>
    <row r="2495" spans="1:64" ht="14.65" hidden="1" customHeight="1">
      <c r="A2495" s="215" t="s">
        <v>188</v>
      </c>
      <c r="B2495" s="213" t="s">
        <v>103</v>
      </c>
      <c r="C2495" s="209" t="s">
        <v>130</v>
      </c>
      <c r="D2495" s="202">
        <v>52880</v>
      </c>
      <c r="F2495" s="202">
        <v>531496</v>
      </c>
      <c r="G2495" s="202">
        <f t="shared" si="146"/>
        <v>10050.983358547654</v>
      </c>
      <c r="H2495" s="210" t="str">
        <f t="shared" si="147"/>
        <v>12/13MILHO (1ª SAFRA)CASCAVEL (d)</v>
      </c>
      <c r="I2495" s="210" t="str">
        <f t="shared" si="148"/>
        <v>12/13MILHO (1ª SAFRA)</v>
      </c>
      <c r="J2495" s="211" t="b">
        <f>FALSE</f>
        <v>0</v>
      </c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</row>
    <row r="2496" spans="1:64" ht="14.65" hidden="1" customHeight="1">
      <c r="A2496" s="215" t="s">
        <v>188</v>
      </c>
      <c r="B2496" s="213" t="s">
        <v>103</v>
      </c>
      <c r="C2496" s="209" t="s">
        <v>132</v>
      </c>
      <c r="D2496" s="202">
        <v>15000</v>
      </c>
      <c r="F2496" s="202">
        <v>121485</v>
      </c>
      <c r="G2496" s="202">
        <f t="shared" si="146"/>
        <v>8099</v>
      </c>
      <c r="H2496" s="210" t="str">
        <f t="shared" si="147"/>
        <v>12/13MILHO (1ª SAFRA)CORNÉLIO PROCÓPIO (c)</v>
      </c>
      <c r="I2496" s="210" t="str">
        <f t="shared" si="148"/>
        <v>12/13MILHO (1ª SAFRA)</v>
      </c>
      <c r="J2496" s="211" t="b">
        <f>FALSE</f>
        <v>0</v>
      </c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</row>
    <row r="2497" spans="1:64" ht="14.65" hidden="1" customHeight="1">
      <c r="A2497" s="215" t="s">
        <v>188</v>
      </c>
      <c r="B2497" s="213" t="s">
        <v>103</v>
      </c>
      <c r="C2497" s="209" t="s">
        <v>134</v>
      </c>
      <c r="D2497" s="202">
        <v>117200</v>
      </c>
      <c r="F2497" s="202">
        <v>841027</v>
      </c>
      <c r="G2497" s="202">
        <f t="shared" si="146"/>
        <v>7175.9982935153585</v>
      </c>
      <c r="H2497" s="210" t="str">
        <f t="shared" si="147"/>
        <v>12/13MILHO (1ª SAFRA)CURITIBA (f)</v>
      </c>
      <c r="I2497" s="210" t="str">
        <f t="shared" si="148"/>
        <v>12/13MILHO (1ª SAFRA)</v>
      </c>
      <c r="J2497" s="211" t="b">
        <f>FALSE</f>
        <v>0</v>
      </c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</row>
    <row r="2498" spans="1:64" ht="14.65" hidden="1" customHeight="1">
      <c r="A2498" s="215" t="s">
        <v>188</v>
      </c>
      <c r="B2498" s="213" t="s">
        <v>103</v>
      </c>
      <c r="C2498" s="209" t="s">
        <v>136</v>
      </c>
      <c r="D2498" s="202">
        <v>90150</v>
      </c>
      <c r="F2498" s="202">
        <v>764790</v>
      </c>
      <c r="G2498" s="202">
        <f t="shared" ref="G2498:G2561" si="149">F2498/(D2498-E2498)*1000</f>
        <v>8483.5274542429288</v>
      </c>
      <c r="H2498" s="210" t="str">
        <f t="shared" ref="H2498:H2561" si="150">A2498&amp;B2498&amp;C2498</f>
        <v>12/13MILHO (1ª SAFRA)FRANCISCO BELTRÃO (e)</v>
      </c>
      <c r="I2498" s="210" t="str">
        <f t="shared" ref="I2498:I2561" si="151">A2498&amp;B2498</f>
        <v>12/13MILHO (1ª SAFRA)</v>
      </c>
      <c r="J2498" s="211" t="b">
        <f>FALSE</f>
        <v>0</v>
      </c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</row>
    <row r="2499" spans="1:64" ht="14.65" hidden="1" customHeight="1">
      <c r="A2499" s="215" t="s">
        <v>188</v>
      </c>
      <c r="B2499" s="213" t="s">
        <v>103</v>
      </c>
      <c r="C2499" s="209" t="s">
        <v>138</v>
      </c>
      <c r="D2499" s="202">
        <v>108100</v>
      </c>
      <c r="F2499" s="202">
        <v>810209</v>
      </c>
      <c r="G2499" s="202">
        <f t="shared" si="149"/>
        <v>7494.9953746530991</v>
      </c>
      <c r="H2499" s="210" t="str">
        <f t="shared" si="150"/>
        <v>12/13MILHO (1ª SAFRA)GUARAPUAVA (f)</v>
      </c>
      <c r="I2499" s="210" t="str">
        <f t="shared" si="151"/>
        <v>12/13MILHO (1ª SAFRA)</v>
      </c>
      <c r="J2499" s="211" t="b">
        <f>FALSE</f>
        <v>0</v>
      </c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</row>
    <row r="2500" spans="1:64" ht="14.65" hidden="1" customHeight="1">
      <c r="A2500" s="215" t="s">
        <v>188</v>
      </c>
      <c r="B2500" s="213" t="s">
        <v>103</v>
      </c>
      <c r="C2500" s="209" t="s">
        <v>140</v>
      </c>
      <c r="D2500" s="202">
        <v>45700</v>
      </c>
      <c r="E2500" s="202">
        <v>320</v>
      </c>
      <c r="F2500" s="202">
        <v>305634</v>
      </c>
      <c r="G2500" s="202">
        <f t="shared" si="149"/>
        <v>6734.9933891582195</v>
      </c>
      <c r="H2500" s="210" t="str">
        <f t="shared" si="150"/>
        <v>12/13MILHO (1ª SAFRA)IRATI (f)</v>
      </c>
      <c r="I2500" s="210" t="str">
        <f t="shared" si="151"/>
        <v>12/13MILHO (1ª SAFRA)</v>
      </c>
      <c r="J2500" s="211" t="b">
        <f>FALSE</f>
        <v>0</v>
      </c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</row>
    <row r="2501" spans="1:64" ht="14.65" hidden="1" customHeight="1">
      <c r="A2501" s="215" t="s">
        <v>188</v>
      </c>
      <c r="B2501" s="213" t="s">
        <v>103</v>
      </c>
      <c r="C2501" s="209" t="s">
        <v>142</v>
      </c>
      <c r="D2501" s="202">
        <v>49430</v>
      </c>
      <c r="F2501" s="202">
        <v>312545</v>
      </c>
      <c r="G2501" s="202">
        <f t="shared" si="149"/>
        <v>6322.9819947400365</v>
      </c>
      <c r="H2501" s="210" t="str">
        <f t="shared" si="150"/>
        <v>12/13MILHO (1ª SAFRA)IVAIPORÃ (c)</v>
      </c>
      <c r="I2501" s="210" t="str">
        <f t="shared" si="151"/>
        <v>12/13MILHO (1ª SAFRA)</v>
      </c>
      <c r="J2501" s="211" t="b">
        <f>FALSE</f>
        <v>0</v>
      </c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</row>
    <row r="2502" spans="1:64" ht="14.65" hidden="1" customHeight="1">
      <c r="A2502" s="215" t="s">
        <v>188</v>
      </c>
      <c r="B2502" s="213" t="s">
        <v>103</v>
      </c>
      <c r="C2502" s="209" t="s">
        <v>144</v>
      </c>
      <c r="D2502" s="202">
        <v>55370</v>
      </c>
      <c r="F2502" s="202">
        <v>338753</v>
      </c>
      <c r="G2502" s="202">
        <f t="shared" si="149"/>
        <v>6117.9880801878271</v>
      </c>
      <c r="H2502" s="210" t="str">
        <f t="shared" si="150"/>
        <v>12/13MILHO (1ª SAFRA)JACAREZINHO (c)</v>
      </c>
      <c r="I2502" s="210" t="str">
        <f t="shared" si="151"/>
        <v>12/13MILHO (1ª SAFRA)</v>
      </c>
      <c r="J2502" s="211" t="b">
        <f>FALSE</f>
        <v>0</v>
      </c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</row>
    <row r="2503" spans="1:64" ht="14.65" hidden="1" customHeight="1">
      <c r="A2503" s="215" t="s">
        <v>188</v>
      </c>
      <c r="B2503" s="213" t="s">
        <v>103</v>
      </c>
      <c r="C2503" s="209" t="s">
        <v>146</v>
      </c>
      <c r="D2503" s="202">
        <v>21450</v>
      </c>
      <c r="F2503" s="202">
        <v>171814</v>
      </c>
      <c r="G2503" s="202">
        <f t="shared" si="149"/>
        <v>8009.9766899766892</v>
      </c>
      <c r="H2503" s="210" t="str">
        <f t="shared" si="150"/>
        <v>12/13MILHO (1ª SAFRA)LARANJEIRAS DO SUL (f)</v>
      </c>
      <c r="I2503" s="210" t="str">
        <f t="shared" si="151"/>
        <v>12/13MILHO (1ª SAFRA)</v>
      </c>
      <c r="J2503" s="211" t="b">
        <f>FALSE</f>
        <v>0</v>
      </c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</row>
    <row r="2504" spans="1:64" ht="14.65" hidden="1" customHeight="1">
      <c r="A2504" s="215" t="s">
        <v>188</v>
      </c>
      <c r="B2504" s="213" t="s">
        <v>103</v>
      </c>
      <c r="C2504" s="209" t="s">
        <v>148</v>
      </c>
      <c r="D2504" s="202">
        <v>8970</v>
      </c>
      <c r="F2504" s="202">
        <v>80460</v>
      </c>
      <c r="G2504" s="202">
        <f t="shared" si="149"/>
        <v>8969.8996655518386</v>
      </c>
      <c r="H2504" s="210" t="str">
        <f t="shared" si="150"/>
        <v>12/13MILHO (1ª SAFRA)LONDRINA (c)</v>
      </c>
      <c r="I2504" s="210" t="str">
        <f t="shared" si="151"/>
        <v>12/13MILHO (1ª SAFRA)</v>
      </c>
      <c r="J2504" s="211" t="b">
        <f>FALSE</f>
        <v>0</v>
      </c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</row>
    <row r="2505" spans="1:64" ht="14.65" hidden="1" customHeight="1">
      <c r="A2505" s="215" t="s">
        <v>188</v>
      </c>
      <c r="B2505" s="213" t="s">
        <v>103</v>
      </c>
      <c r="C2505" s="209" t="s">
        <v>150</v>
      </c>
      <c r="D2505" s="202">
        <v>2278</v>
      </c>
      <c r="F2505" s="202">
        <v>15358</v>
      </c>
      <c r="G2505" s="202">
        <f t="shared" si="149"/>
        <v>6741.8788410886737</v>
      </c>
      <c r="H2505" s="210" t="str">
        <f t="shared" si="150"/>
        <v>12/13MILHO (1ª SAFRA)MARINGÁ (c)</v>
      </c>
      <c r="I2505" s="210" t="str">
        <f t="shared" si="151"/>
        <v>12/13MILHO (1ª SAFRA)</v>
      </c>
      <c r="J2505" s="211" t="b">
        <f>FALSE</f>
        <v>0</v>
      </c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</row>
    <row r="2506" spans="1:64" ht="14.65" hidden="1" customHeight="1">
      <c r="A2506" s="215" t="s">
        <v>188</v>
      </c>
      <c r="B2506" s="213" t="s">
        <v>103</v>
      </c>
      <c r="C2506" s="209" t="s">
        <v>152</v>
      </c>
      <c r="D2506" s="202">
        <v>80</v>
      </c>
      <c r="F2506" s="202">
        <v>248</v>
      </c>
      <c r="G2506" s="202">
        <f t="shared" si="149"/>
        <v>3100</v>
      </c>
      <c r="H2506" s="210" t="str">
        <f t="shared" si="150"/>
        <v>12/13MILHO (1ª SAFRA)PARANAGUÁ (f)</v>
      </c>
      <c r="I2506" s="210" t="str">
        <f t="shared" si="151"/>
        <v>12/13MILHO (1ª SAFRA)</v>
      </c>
      <c r="J2506" s="211" t="b">
        <f>FALSE</f>
        <v>0</v>
      </c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</row>
    <row r="2507" spans="1:64" ht="14.65" hidden="1" customHeight="1">
      <c r="A2507" s="215" t="s">
        <v>188</v>
      </c>
      <c r="B2507" s="213" t="s">
        <v>103</v>
      </c>
      <c r="C2507" s="209" t="s">
        <v>154</v>
      </c>
      <c r="D2507" s="202">
        <v>3335</v>
      </c>
      <c r="F2507" s="202">
        <v>12449</v>
      </c>
      <c r="G2507" s="202">
        <f t="shared" si="149"/>
        <v>3732.8335832083958</v>
      </c>
      <c r="H2507" s="210" t="str">
        <f t="shared" si="150"/>
        <v>12/13MILHO (1ª SAFRA)PARANAVAÍ (b)</v>
      </c>
      <c r="I2507" s="210" t="str">
        <f t="shared" si="151"/>
        <v>12/13MILHO (1ª SAFRA)</v>
      </c>
      <c r="J2507" s="211" t="b">
        <f>FALSE</f>
        <v>0</v>
      </c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</row>
    <row r="2508" spans="1:64" ht="14.65" hidden="1" customHeight="1">
      <c r="A2508" s="215" t="s">
        <v>188</v>
      </c>
      <c r="B2508" s="213" t="s">
        <v>103</v>
      </c>
      <c r="C2508" s="209" t="s">
        <v>155</v>
      </c>
      <c r="D2508" s="202">
        <v>63000</v>
      </c>
      <c r="F2508" s="202">
        <v>613494</v>
      </c>
      <c r="G2508" s="202">
        <f t="shared" si="149"/>
        <v>9738</v>
      </c>
      <c r="H2508" s="210" t="str">
        <f t="shared" si="150"/>
        <v>12/13MILHO (1ª SAFRA)PATO BRANCO (e)</v>
      </c>
      <c r="I2508" s="210" t="str">
        <f t="shared" si="151"/>
        <v>12/13MILHO (1ª SAFRA)</v>
      </c>
      <c r="J2508" s="211" t="b">
        <f>FALSE</f>
        <v>0</v>
      </c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</row>
    <row r="2509" spans="1:64" ht="14.65" hidden="1" customHeight="1">
      <c r="A2509" s="215" t="s">
        <v>188</v>
      </c>
      <c r="B2509" s="213" t="s">
        <v>103</v>
      </c>
      <c r="C2509" s="209" t="s">
        <v>157</v>
      </c>
      <c r="D2509" s="202">
        <v>132330</v>
      </c>
      <c r="E2509" s="202">
        <v>40</v>
      </c>
      <c r="F2509" s="202">
        <v>1253712</v>
      </c>
      <c r="G2509" s="202">
        <f t="shared" si="149"/>
        <v>9476.9975054803836</v>
      </c>
      <c r="H2509" s="210" t="str">
        <f t="shared" si="150"/>
        <v>12/13MILHO (1ª SAFRA)PONTA GROSSA (f)</v>
      </c>
      <c r="I2509" s="210" t="str">
        <f t="shared" si="151"/>
        <v>12/13MILHO (1ª SAFRA)</v>
      </c>
      <c r="J2509" s="211" t="b">
        <f>FALSE</f>
        <v>0</v>
      </c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</row>
    <row r="2510" spans="1:64" ht="14.65" hidden="1" customHeight="1">
      <c r="A2510" s="215" t="s">
        <v>188</v>
      </c>
      <c r="B2510" s="213" t="s">
        <v>103</v>
      </c>
      <c r="C2510" s="209" t="s">
        <v>158</v>
      </c>
      <c r="D2510" s="202">
        <v>29050</v>
      </c>
      <c r="F2510" s="202">
        <v>262466</v>
      </c>
      <c r="G2510" s="202">
        <f t="shared" si="149"/>
        <v>9034.9741824440625</v>
      </c>
      <c r="H2510" s="210" t="str">
        <f t="shared" si="150"/>
        <v>12/13MILHO (1ª SAFRA)TOLEDO (d)</v>
      </c>
      <c r="I2510" s="210" t="str">
        <f t="shared" si="151"/>
        <v>12/13MILHO (1ª SAFRA)</v>
      </c>
      <c r="J2510" s="211" t="b">
        <f>FALSE</f>
        <v>0</v>
      </c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</row>
    <row r="2511" spans="1:64" ht="14.65" hidden="1" customHeight="1">
      <c r="A2511" s="215" t="s">
        <v>188</v>
      </c>
      <c r="B2511" s="213" t="s">
        <v>103</v>
      </c>
      <c r="C2511" s="209" t="s">
        <v>159</v>
      </c>
      <c r="D2511" s="202">
        <v>3509</v>
      </c>
      <c r="F2511" s="202">
        <v>17846</v>
      </c>
      <c r="G2511" s="202">
        <f t="shared" si="149"/>
        <v>5085.7794243374183</v>
      </c>
      <c r="H2511" s="210" t="str">
        <f t="shared" si="150"/>
        <v>12/13MILHO (1ª SAFRA)UMUARAMA (b)</v>
      </c>
      <c r="I2511" s="210" t="str">
        <f t="shared" si="151"/>
        <v>12/13MILHO (1ª SAFRA)</v>
      </c>
      <c r="J2511" s="211" t="b">
        <f>FALSE</f>
        <v>0</v>
      </c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</row>
    <row r="2512" spans="1:64" ht="14.65" hidden="1" customHeight="1">
      <c r="A2512" s="215" t="s">
        <v>188</v>
      </c>
      <c r="B2512" s="213" t="s">
        <v>103</v>
      </c>
      <c r="C2512" s="209" t="s">
        <v>160</v>
      </c>
      <c r="D2512" s="202">
        <v>31000</v>
      </c>
      <c r="F2512" s="202">
        <v>217000</v>
      </c>
      <c r="G2512" s="202">
        <f t="shared" si="149"/>
        <v>7000</v>
      </c>
      <c r="H2512" s="210" t="str">
        <f t="shared" si="150"/>
        <v>12/13MILHO (1ª SAFRA)UNIÃO DA VITÓRIA (f)</v>
      </c>
      <c r="I2512" s="210" t="str">
        <f t="shared" si="151"/>
        <v>12/13MILHO (1ª SAFRA)</v>
      </c>
      <c r="J2512" s="211" t="b">
        <f>FALSE</f>
        <v>0</v>
      </c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</row>
    <row r="2513" spans="1:64" ht="14.65" hidden="1" customHeight="1">
      <c r="A2513" s="215" t="s">
        <v>188</v>
      </c>
      <c r="B2513" s="213" t="s">
        <v>104</v>
      </c>
      <c r="C2513" s="209" t="s">
        <v>126</v>
      </c>
      <c r="D2513" s="202">
        <v>26670</v>
      </c>
      <c r="F2513" s="202">
        <v>104893</v>
      </c>
      <c r="G2513" s="202">
        <f t="shared" si="149"/>
        <v>3932.9958755155603</v>
      </c>
      <c r="H2513" s="210" t="str">
        <f t="shared" si="150"/>
        <v>12/13MILHO (2ª SAFRA)APUCARANA (c)</v>
      </c>
      <c r="I2513" s="210" t="str">
        <f t="shared" si="151"/>
        <v>12/13MILHO (2ª SAFRA)</v>
      </c>
      <c r="J2513" s="211" t="b">
        <f>FALSE</f>
        <v>0</v>
      </c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</row>
    <row r="2514" spans="1:64" ht="14.65" hidden="1" customHeight="1">
      <c r="A2514" s="215" t="s">
        <v>188</v>
      </c>
      <c r="B2514" s="213" t="s">
        <v>104</v>
      </c>
      <c r="C2514" s="209" t="s">
        <v>128</v>
      </c>
      <c r="D2514" s="202">
        <v>336105</v>
      </c>
      <c r="F2514" s="202">
        <v>1594818</v>
      </c>
      <c r="G2514" s="202">
        <f t="shared" si="149"/>
        <v>4744.9993305663402</v>
      </c>
      <c r="H2514" s="210" t="str">
        <f t="shared" si="150"/>
        <v>12/13MILHO (2ª SAFRA)CAMPO MOURÃO (a)</v>
      </c>
      <c r="I2514" s="210" t="str">
        <f t="shared" si="151"/>
        <v>12/13MILHO (2ª SAFRA)</v>
      </c>
      <c r="J2514" s="211" t="b">
        <f>FALSE</f>
        <v>0</v>
      </c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</row>
    <row r="2515" spans="1:64" ht="14.65" hidden="1" customHeight="1">
      <c r="A2515" s="215" t="s">
        <v>188</v>
      </c>
      <c r="B2515" s="213" t="s">
        <v>104</v>
      </c>
      <c r="C2515" s="209" t="s">
        <v>130</v>
      </c>
      <c r="D2515" s="202">
        <v>336110</v>
      </c>
      <c r="E2515" s="202">
        <v>1500</v>
      </c>
      <c r="F2515" s="202">
        <v>1791501</v>
      </c>
      <c r="G2515" s="202">
        <f t="shared" si="149"/>
        <v>5353.9971907593917</v>
      </c>
      <c r="H2515" s="210" t="str">
        <f t="shared" si="150"/>
        <v>12/13MILHO (2ª SAFRA)CASCAVEL (d)</v>
      </c>
      <c r="I2515" s="210" t="str">
        <f t="shared" si="151"/>
        <v>12/13MILHO (2ª SAFRA)</v>
      </c>
      <c r="J2515" s="211" t="b">
        <f>FALSE</f>
        <v>0</v>
      </c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</row>
    <row r="2516" spans="1:64" ht="14.65" hidden="1" customHeight="1">
      <c r="A2516" s="215" t="s">
        <v>188</v>
      </c>
      <c r="B2516" s="213" t="s">
        <v>104</v>
      </c>
      <c r="C2516" s="209" t="s">
        <v>132</v>
      </c>
      <c r="D2516" s="202">
        <v>195000</v>
      </c>
      <c r="E2516" s="202">
        <v>3640</v>
      </c>
      <c r="F2516" s="202">
        <v>734439</v>
      </c>
      <c r="G2516" s="202">
        <f t="shared" si="149"/>
        <v>3837.9964464882942</v>
      </c>
      <c r="H2516" s="210" t="str">
        <f t="shared" si="150"/>
        <v>12/13MILHO (2ª SAFRA)CORNÉLIO PROCÓPIO (c)</v>
      </c>
      <c r="I2516" s="210" t="str">
        <f t="shared" si="151"/>
        <v>12/13MILHO (2ª SAFRA)</v>
      </c>
      <c r="J2516" s="211" t="b">
        <f>FALSE</f>
        <v>0</v>
      </c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</row>
    <row r="2517" spans="1:64" ht="14.65" hidden="1" customHeight="1">
      <c r="A2517" s="215" t="s">
        <v>188</v>
      </c>
      <c r="B2517" s="213" t="s">
        <v>104</v>
      </c>
      <c r="C2517" s="209" t="s">
        <v>136</v>
      </c>
      <c r="D2517" s="202">
        <v>38100</v>
      </c>
      <c r="F2517" s="202">
        <v>171373</v>
      </c>
      <c r="G2517" s="202">
        <f t="shared" si="149"/>
        <v>4497.9790026246719</v>
      </c>
      <c r="H2517" s="210" t="str">
        <f t="shared" si="150"/>
        <v>12/13MILHO (2ª SAFRA)FRANCISCO BELTRÃO (e)</v>
      </c>
      <c r="I2517" s="210" t="str">
        <f t="shared" si="151"/>
        <v>12/13MILHO (2ª SAFRA)</v>
      </c>
      <c r="J2517" s="211" t="b">
        <f>FALSE</f>
        <v>0</v>
      </c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</row>
    <row r="2518" spans="1:64" ht="14.65" hidden="1" customHeight="1">
      <c r="A2518" s="215" t="s">
        <v>188</v>
      </c>
      <c r="B2518" s="213" t="s">
        <v>104</v>
      </c>
      <c r="C2518" s="209" t="s">
        <v>138</v>
      </c>
      <c r="D2518" s="202">
        <v>4570</v>
      </c>
      <c r="F2518" s="202">
        <v>13240</v>
      </c>
      <c r="G2518" s="202">
        <f t="shared" si="149"/>
        <v>2897.1553610503283</v>
      </c>
      <c r="H2518" s="210" t="str">
        <f t="shared" si="150"/>
        <v>12/13MILHO (2ª SAFRA)GUARAPUAVA (f)</v>
      </c>
      <c r="I2518" s="210" t="str">
        <f t="shared" si="151"/>
        <v>12/13MILHO (2ª SAFRA)</v>
      </c>
      <c r="J2518" s="211" t="b">
        <f>FALSE</f>
        <v>0</v>
      </c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</row>
    <row r="2519" spans="1:64" ht="14.65" hidden="1" customHeight="1">
      <c r="A2519" s="215" t="s">
        <v>188</v>
      </c>
      <c r="B2519" s="213" t="s">
        <v>104</v>
      </c>
      <c r="C2519" s="209" t="s">
        <v>140</v>
      </c>
      <c r="D2519" s="202">
        <v>6200</v>
      </c>
      <c r="E2519" s="202">
        <v>40</v>
      </c>
      <c r="F2519" s="202">
        <v>27720</v>
      </c>
      <c r="G2519" s="202">
        <f t="shared" si="149"/>
        <v>4500</v>
      </c>
      <c r="H2519" s="210" t="str">
        <f t="shared" si="150"/>
        <v>12/13MILHO (2ª SAFRA)IRATI (f)</v>
      </c>
      <c r="I2519" s="210" t="str">
        <f t="shared" si="151"/>
        <v>12/13MILHO (2ª SAFRA)</v>
      </c>
      <c r="J2519" s="211" t="b">
        <f>FALSE</f>
        <v>0</v>
      </c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</row>
    <row r="2520" spans="1:64" ht="14.65" hidden="1" customHeight="1">
      <c r="A2520" s="215" t="s">
        <v>188</v>
      </c>
      <c r="B2520" s="213" t="s">
        <v>104</v>
      </c>
      <c r="C2520" s="209" t="s">
        <v>142</v>
      </c>
      <c r="D2520" s="202">
        <v>51010</v>
      </c>
      <c r="E2520" s="202">
        <v>1230</v>
      </c>
      <c r="F2520" s="202">
        <v>207731</v>
      </c>
      <c r="G2520" s="202">
        <f t="shared" si="149"/>
        <v>4172.9811169144232</v>
      </c>
      <c r="H2520" s="210" t="str">
        <f t="shared" si="150"/>
        <v>12/13MILHO (2ª SAFRA)IVAIPORÃ (c)</v>
      </c>
      <c r="I2520" s="210" t="str">
        <f t="shared" si="151"/>
        <v>12/13MILHO (2ª SAFRA)</v>
      </c>
      <c r="J2520" s="211" t="b">
        <f>FALSE</f>
        <v>0</v>
      </c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</row>
    <row r="2521" spans="1:64" ht="14.65" hidden="1" customHeight="1">
      <c r="A2521" s="215" t="s">
        <v>188</v>
      </c>
      <c r="B2521" s="213" t="s">
        <v>104</v>
      </c>
      <c r="C2521" s="209" t="s">
        <v>144</v>
      </c>
      <c r="D2521" s="202">
        <v>75400</v>
      </c>
      <c r="F2521" s="202">
        <v>264596</v>
      </c>
      <c r="G2521" s="202">
        <f t="shared" si="149"/>
        <v>3509.2307692307695</v>
      </c>
      <c r="H2521" s="210" t="str">
        <f t="shared" si="150"/>
        <v>12/13MILHO (2ª SAFRA)JACAREZINHO (c)</v>
      </c>
      <c r="I2521" s="210" t="str">
        <f t="shared" si="151"/>
        <v>12/13MILHO (2ª SAFRA)</v>
      </c>
      <c r="J2521" s="211" t="b">
        <f>FALSE</f>
        <v>0</v>
      </c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</row>
    <row r="2522" spans="1:64" ht="14.65" hidden="1" customHeight="1">
      <c r="A2522" s="215" t="s">
        <v>188</v>
      </c>
      <c r="B2522" s="213" t="s">
        <v>104</v>
      </c>
      <c r="C2522" s="209" t="s">
        <v>146</v>
      </c>
      <c r="D2522" s="202">
        <v>8260</v>
      </c>
      <c r="F2522" s="202">
        <v>33040</v>
      </c>
      <c r="G2522" s="202">
        <f t="shared" si="149"/>
        <v>4000</v>
      </c>
      <c r="H2522" s="210" t="str">
        <f t="shared" si="150"/>
        <v>12/13MILHO (2ª SAFRA)LARANJEIRAS DO SUL (f)</v>
      </c>
      <c r="I2522" s="210" t="str">
        <f t="shared" si="151"/>
        <v>12/13MILHO (2ª SAFRA)</v>
      </c>
      <c r="J2522" s="211" t="b">
        <f>FALSE</f>
        <v>0</v>
      </c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</row>
    <row r="2523" spans="1:64" ht="14.65" hidden="1" customHeight="1">
      <c r="A2523" s="215" t="s">
        <v>188</v>
      </c>
      <c r="B2523" s="213" t="s">
        <v>104</v>
      </c>
      <c r="C2523" s="209" t="s">
        <v>148</v>
      </c>
      <c r="D2523" s="202">
        <v>238490</v>
      </c>
      <c r="E2523" s="202">
        <v>10932</v>
      </c>
      <c r="F2523" s="202">
        <v>970079</v>
      </c>
      <c r="G2523" s="202">
        <f t="shared" si="149"/>
        <v>4262.9966865590313</v>
      </c>
      <c r="H2523" s="210" t="str">
        <f t="shared" si="150"/>
        <v>12/13MILHO (2ª SAFRA)LONDRINA (c)</v>
      </c>
      <c r="I2523" s="210" t="str">
        <f t="shared" si="151"/>
        <v>12/13MILHO (2ª SAFRA)</v>
      </c>
      <c r="J2523" s="211" t="b">
        <f>FALSE</f>
        <v>0</v>
      </c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</row>
    <row r="2524" spans="1:64" ht="14.65" hidden="1" customHeight="1">
      <c r="A2524" s="215" t="s">
        <v>188</v>
      </c>
      <c r="B2524" s="213" t="s">
        <v>104</v>
      </c>
      <c r="C2524" s="209" t="s">
        <v>150</v>
      </c>
      <c r="D2524" s="202">
        <v>218773</v>
      </c>
      <c r="E2524" s="202">
        <v>390</v>
      </c>
      <c r="F2524" s="202">
        <v>1040158</v>
      </c>
      <c r="G2524" s="202">
        <f t="shared" si="149"/>
        <v>4762.998951383579</v>
      </c>
      <c r="H2524" s="210" t="str">
        <f t="shared" si="150"/>
        <v>12/13MILHO (2ª SAFRA)MARINGÁ (c)</v>
      </c>
      <c r="I2524" s="210" t="str">
        <f t="shared" si="151"/>
        <v>12/13MILHO (2ª SAFRA)</v>
      </c>
      <c r="J2524" s="211" t="b">
        <f>FALSE</f>
        <v>0</v>
      </c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</row>
    <row r="2525" spans="1:64" ht="14.65" hidden="1" customHeight="1">
      <c r="A2525" s="215" t="s">
        <v>188</v>
      </c>
      <c r="B2525" s="213" t="s">
        <v>104</v>
      </c>
      <c r="C2525" s="209" t="s">
        <v>154</v>
      </c>
      <c r="D2525" s="202">
        <v>24814</v>
      </c>
      <c r="E2525" s="202">
        <v>0</v>
      </c>
      <c r="F2525" s="202">
        <v>118685</v>
      </c>
      <c r="G2525" s="202">
        <f t="shared" si="149"/>
        <v>4782.9854114612726</v>
      </c>
      <c r="H2525" s="210" t="str">
        <f t="shared" si="150"/>
        <v>12/13MILHO (2ª SAFRA)PARANAVAÍ (b)</v>
      </c>
      <c r="I2525" s="210" t="str">
        <f t="shared" si="151"/>
        <v>12/13MILHO (2ª SAFRA)</v>
      </c>
      <c r="J2525" s="211" t="b">
        <f>FALSE</f>
        <v>0</v>
      </c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</row>
    <row r="2526" spans="1:64" ht="14.65" hidden="1" customHeight="1">
      <c r="A2526" s="215" t="s">
        <v>188</v>
      </c>
      <c r="B2526" s="213" t="s">
        <v>104</v>
      </c>
      <c r="C2526" s="209" t="s">
        <v>155</v>
      </c>
      <c r="D2526" s="202">
        <v>1795</v>
      </c>
      <c r="F2526" s="202">
        <v>10647</v>
      </c>
      <c r="G2526" s="202">
        <f t="shared" si="149"/>
        <v>5931.4763231197767</v>
      </c>
      <c r="H2526" s="210" t="str">
        <f t="shared" si="150"/>
        <v>12/13MILHO (2ª SAFRA)PATO BRANCO (e)</v>
      </c>
      <c r="I2526" s="210" t="str">
        <f t="shared" si="151"/>
        <v>12/13MILHO (2ª SAFRA)</v>
      </c>
      <c r="J2526" s="211" t="b">
        <f>FALSE</f>
        <v>0</v>
      </c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</row>
    <row r="2527" spans="1:64" ht="14.65" hidden="1" customHeight="1">
      <c r="A2527" s="215" t="s">
        <v>188</v>
      </c>
      <c r="B2527" s="213" t="s">
        <v>104</v>
      </c>
      <c r="C2527" s="209" t="s">
        <v>157</v>
      </c>
      <c r="D2527" s="202">
        <v>17250</v>
      </c>
      <c r="F2527" s="202">
        <v>72505</v>
      </c>
      <c r="G2527" s="202">
        <f t="shared" si="149"/>
        <v>4203.188405797102</v>
      </c>
      <c r="H2527" s="210" t="str">
        <f t="shared" si="150"/>
        <v>12/13MILHO (2ª SAFRA)PONTA GROSSA (f)</v>
      </c>
      <c r="I2527" s="210" t="str">
        <f t="shared" si="151"/>
        <v>12/13MILHO (2ª SAFRA)</v>
      </c>
      <c r="J2527" s="211" t="b">
        <f>FALSE</f>
        <v>0</v>
      </c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</row>
    <row r="2528" spans="1:64" ht="14.65" hidden="1" customHeight="1">
      <c r="A2528" s="215" t="s">
        <v>188</v>
      </c>
      <c r="B2528" s="213" t="s">
        <v>104</v>
      </c>
      <c r="C2528" s="209" t="s">
        <v>158</v>
      </c>
      <c r="D2528" s="202">
        <v>429437</v>
      </c>
      <c r="F2528" s="202">
        <v>2488157</v>
      </c>
      <c r="G2528" s="202">
        <f t="shared" si="149"/>
        <v>5793.9977225995899</v>
      </c>
      <c r="H2528" s="210" t="str">
        <f t="shared" si="150"/>
        <v>12/13MILHO (2ª SAFRA)TOLEDO (d)</v>
      </c>
      <c r="I2528" s="210" t="str">
        <f t="shared" si="151"/>
        <v>12/13MILHO (2ª SAFRA)</v>
      </c>
      <c r="J2528" s="211" t="b">
        <f>FALSE</f>
        <v>0</v>
      </c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</row>
    <row r="2529" spans="1:64" ht="14.65" hidden="1" customHeight="1">
      <c r="A2529" s="215" t="s">
        <v>188</v>
      </c>
      <c r="B2529" s="213" t="s">
        <v>104</v>
      </c>
      <c r="C2529" s="209" t="s">
        <v>159</v>
      </c>
      <c r="D2529" s="202">
        <v>144837</v>
      </c>
      <c r="F2529" s="202">
        <v>584272</v>
      </c>
      <c r="G2529" s="202">
        <f t="shared" si="149"/>
        <v>4033.9968378245894</v>
      </c>
      <c r="H2529" s="210" t="str">
        <f t="shared" si="150"/>
        <v>12/13MILHO (2ª SAFRA)UMUARAMA (b)</v>
      </c>
      <c r="I2529" s="210" t="str">
        <f t="shared" si="151"/>
        <v>12/13MILHO (2ª SAFRA)</v>
      </c>
      <c r="J2529" s="211" t="b">
        <f>FALSE</f>
        <v>0</v>
      </c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</row>
    <row r="2530" spans="1:64" ht="14.65" hidden="1" customHeight="1">
      <c r="A2530" s="215" t="s">
        <v>188</v>
      </c>
      <c r="B2530" s="213" t="s">
        <v>104</v>
      </c>
      <c r="C2530" s="209" t="s">
        <v>160</v>
      </c>
      <c r="D2530" s="202">
        <v>3000</v>
      </c>
      <c r="F2530" s="202">
        <v>6600</v>
      </c>
      <c r="G2530" s="202">
        <f t="shared" si="149"/>
        <v>2200</v>
      </c>
      <c r="H2530" s="210" t="str">
        <f t="shared" si="150"/>
        <v>12/13MILHO (2ª SAFRA)UNIÃO DA VITÓRIA (f)</v>
      </c>
      <c r="I2530" s="210" t="str">
        <f t="shared" si="151"/>
        <v>12/13MILHO (2ª SAFRA)</v>
      </c>
      <c r="J2530" s="211" t="b">
        <f>FALSE</f>
        <v>0</v>
      </c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</row>
    <row r="2531" spans="1:64" ht="14.65" hidden="1" customHeight="1">
      <c r="A2531" s="215" t="s">
        <v>188</v>
      </c>
      <c r="B2531" s="209" t="s">
        <v>105</v>
      </c>
      <c r="C2531" s="209" t="s">
        <v>126</v>
      </c>
      <c r="D2531" s="202">
        <v>80</v>
      </c>
      <c r="F2531" s="202">
        <v>36</v>
      </c>
      <c r="G2531" s="202">
        <f t="shared" si="149"/>
        <v>450</v>
      </c>
      <c r="H2531" s="210" t="str">
        <f t="shared" si="150"/>
        <v>12/13SERICICULTURAAPUCARANA (c)</v>
      </c>
      <c r="I2531" s="210" t="str">
        <f t="shared" si="151"/>
        <v>12/13SERICICULTURA</v>
      </c>
      <c r="J2531" s="211" t="b">
        <f>FALSE</f>
        <v>0</v>
      </c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</row>
    <row r="2532" spans="1:64" ht="14.65" hidden="1" customHeight="1">
      <c r="A2532" s="215" t="s">
        <v>188</v>
      </c>
      <c r="B2532" s="209" t="s">
        <v>105</v>
      </c>
      <c r="C2532" s="209" t="s">
        <v>128</v>
      </c>
      <c r="D2532" s="202">
        <v>690</v>
      </c>
      <c r="F2532" s="202">
        <v>331</v>
      </c>
      <c r="G2532" s="202">
        <f t="shared" si="149"/>
        <v>479.71014492753619</v>
      </c>
      <c r="H2532" s="210" t="str">
        <f t="shared" si="150"/>
        <v>12/13SERICICULTURACAMPO MOURÃO (a)</v>
      </c>
      <c r="I2532" s="210" t="str">
        <f t="shared" si="151"/>
        <v>12/13SERICICULTURA</v>
      </c>
      <c r="J2532" s="211" t="b">
        <f>FALSE</f>
        <v>0</v>
      </c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</row>
    <row r="2533" spans="1:64" ht="14.65" hidden="1" customHeight="1">
      <c r="A2533" s="215" t="s">
        <v>188</v>
      </c>
      <c r="B2533" s="209" t="s">
        <v>105</v>
      </c>
      <c r="C2533" s="209" t="s">
        <v>130</v>
      </c>
      <c r="D2533" s="202">
        <v>421</v>
      </c>
      <c r="F2533" s="202">
        <v>210</v>
      </c>
      <c r="G2533" s="202">
        <f t="shared" si="149"/>
        <v>498.81235154394301</v>
      </c>
      <c r="H2533" s="210" t="str">
        <f t="shared" si="150"/>
        <v>12/13SERICICULTURACASCAVEL (d)</v>
      </c>
      <c r="I2533" s="210" t="str">
        <f t="shared" si="151"/>
        <v>12/13SERICICULTURA</v>
      </c>
      <c r="J2533" s="211" t="b">
        <f>FALSE</f>
        <v>0</v>
      </c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</row>
    <row r="2534" spans="1:64" ht="14.65" hidden="1" customHeight="1">
      <c r="A2534" s="215" t="s">
        <v>188</v>
      </c>
      <c r="B2534" s="209" t="s">
        <v>105</v>
      </c>
      <c r="C2534" s="209" t="s">
        <v>132</v>
      </c>
      <c r="D2534" s="202">
        <v>60</v>
      </c>
      <c r="F2534" s="202">
        <v>16</v>
      </c>
      <c r="G2534" s="202">
        <f t="shared" si="149"/>
        <v>266.66666666666669</v>
      </c>
      <c r="H2534" s="210" t="str">
        <f t="shared" si="150"/>
        <v>12/13SERICICULTURACORNÉLIO PROCÓPIO (c)</v>
      </c>
      <c r="I2534" s="210" t="str">
        <f t="shared" si="151"/>
        <v>12/13SERICICULTURA</v>
      </c>
      <c r="J2534" s="211" t="b">
        <f>FALSE</f>
        <v>0</v>
      </c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</row>
    <row r="2535" spans="1:64" ht="14.65" hidden="1" customHeight="1">
      <c r="A2535" s="215" t="s">
        <v>188</v>
      </c>
      <c r="B2535" s="209" t="s">
        <v>105</v>
      </c>
      <c r="C2535" s="209" t="s">
        <v>136</v>
      </c>
      <c r="D2535" s="202">
        <v>120</v>
      </c>
      <c r="F2535" s="202">
        <v>46</v>
      </c>
      <c r="G2535" s="202">
        <f t="shared" si="149"/>
        <v>383.33333333333337</v>
      </c>
      <c r="H2535" s="210" t="str">
        <f t="shared" si="150"/>
        <v>12/13SERICICULTURAFRANCISCO BELTRÃO (e)</v>
      </c>
      <c r="I2535" s="210" t="str">
        <f t="shared" si="151"/>
        <v>12/13SERICICULTURA</v>
      </c>
      <c r="J2535" s="211" t="b">
        <f>FALSE</f>
        <v>0</v>
      </c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</row>
    <row r="2536" spans="1:64" ht="14.65" hidden="1" customHeight="1">
      <c r="A2536" s="215" t="s">
        <v>188</v>
      </c>
      <c r="B2536" s="209" t="s">
        <v>105</v>
      </c>
      <c r="C2536" s="209" t="s">
        <v>138</v>
      </c>
      <c r="D2536" s="202">
        <v>100</v>
      </c>
      <c r="F2536" s="202">
        <v>34</v>
      </c>
      <c r="G2536" s="202">
        <f t="shared" si="149"/>
        <v>340</v>
      </c>
      <c r="H2536" s="210" t="str">
        <f t="shared" si="150"/>
        <v>12/13SERICICULTURAGUARAPUAVA (f)</v>
      </c>
      <c r="I2536" s="210" t="str">
        <f t="shared" si="151"/>
        <v>12/13SERICICULTURA</v>
      </c>
      <c r="J2536" s="211" t="b">
        <f>FALSE</f>
        <v>0</v>
      </c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</row>
    <row r="2537" spans="1:64" ht="14.65" hidden="1" customHeight="1">
      <c r="A2537" s="215" t="s">
        <v>188</v>
      </c>
      <c r="B2537" s="209" t="s">
        <v>105</v>
      </c>
      <c r="C2537" s="209" t="s">
        <v>142</v>
      </c>
      <c r="D2537" s="202">
        <v>448</v>
      </c>
      <c r="F2537" s="202">
        <v>203</v>
      </c>
      <c r="G2537" s="202">
        <f t="shared" si="149"/>
        <v>453.125</v>
      </c>
      <c r="H2537" s="210" t="str">
        <f t="shared" si="150"/>
        <v>12/13SERICICULTURAIVAIPORÃ (c)</v>
      </c>
      <c r="I2537" s="210" t="str">
        <f t="shared" si="151"/>
        <v>12/13SERICICULTURA</v>
      </c>
      <c r="J2537" s="211" t="b">
        <f>FALSE</f>
        <v>0</v>
      </c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</row>
    <row r="2538" spans="1:64" ht="14.65" hidden="1" customHeight="1">
      <c r="A2538" s="215" t="s">
        <v>188</v>
      </c>
      <c r="B2538" s="209" t="s">
        <v>105</v>
      </c>
      <c r="C2538" s="209" t="s">
        <v>144</v>
      </c>
      <c r="D2538" s="202">
        <v>296</v>
      </c>
      <c r="F2538" s="202">
        <v>134</v>
      </c>
      <c r="G2538" s="202">
        <f t="shared" si="149"/>
        <v>452.70270270270271</v>
      </c>
      <c r="H2538" s="210" t="str">
        <f t="shared" si="150"/>
        <v>12/13SERICICULTURAJACAREZINHO (c)</v>
      </c>
      <c r="I2538" s="210" t="str">
        <f t="shared" si="151"/>
        <v>12/13SERICICULTURA</v>
      </c>
      <c r="J2538" s="211" t="b">
        <f>FALSE</f>
        <v>0</v>
      </c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</row>
    <row r="2539" spans="1:64" ht="14.65" hidden="1" customHeight="1">
      <c r="A2539" s="215" t="s">
        <v>188</v>
      </c>
      <c r="B2539" s="209" t="s">
        <v>105</v>
      </c>
      <c r="C2539" s="209" t="s">
        <v>146</v>
      </c>
      <c r="D2539" s="202">
        <v>430</v>
      </c>
      <c r="F2539" s="202">
        <v>189</v>
      </c>
      <c r="G2539" s="202">
        <f t="shared" si="149"/>
        <v>439.53488372093022</v>
      </c>
      <c r="H2539" s="210" t="str">
        <f t="shared" si="150"/>
        <v>12/13SERICICULTURALARANJEIRAS DO SUL (f)</v>
      </c>
      <c r="I2539" s="210" t="str">
        <f t="shared" si="151"/>
        <v>12/13SERICICULTURA</v>
      </c>
      <c r="J2539" s="211" t="b">
        <f>FALSE</f>
        <v>0</v>
      </c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</row>
    <row r="2540" spans="1:64" ht="14.65" hidden="1" customHeight="1">
      <c r="A2540" s="215" t="s">
        <v>188</v>
      </c>
      <c r="B2540" s="209" t="s">
        <v>105</v>
      </c>
      <c r="C2540" s="209" t="s">
        <v>148</v>
      </c>
      <c r="D2540" s="202">
        <v>313</v>
      </c>
      <c r="F2540" s="202">
        <v>147</v>
      </c>
      <c r="G2540" s="202">
        <f t="shared" si="149"/>
        <v>469.6485623003195</v>
      </c>
      <c r="H2540" s="210" t="str">
        <f t="shared" si="150"/>
        <v>12/13SERICICULTURALONDRINA (c)</v>
      </c>
      <c r="I2540" s="210" t="str">
        <f t="shared" si="151"/>
        <v>12/13SERICICULTURA</v>
      </c>
      <c r="J2540" s="211" t="b">
        <f>FALSE</f>
        <v>0</v>
      </c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</row>
    <row r="2541" spans="1:64" ht="14.65" hidden="1" customHeight="1">
      <c r="A2541" s="215" t="s">
        <v>188</v>
      </c>
      <c r="B2541" s="209" t="s">
        <v>105</v>
      </c>
      <c r="C2541" s="209" t="s">
        <v>150</v>
      </c>
      <c r="D2541" s="202">
        <v>1500</v>
      </c>
      <c r="F2541" s="202">
        <v>705</v>
      </c>
      <c r="G2541" s="202">
        <f t="shared" si="149"/>
        <v>470</v>
      </c>
      <c r="H2541" s="210" t="str">
        <f t="shared" si="150"/>
        <v>12/13SERICICULTURAMARINGÁ (c)</v>
      </c>
      <c r="I2541" s="210" t="str">
        <f t="shared" si="151"/>
        <v>12/13SERICICULTURA</v>
      </c>
      <c r="J2541" s="211" t="b">
        <f>FALSE</f>
        <v>0</v>
      </c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</row>
    <row r="2542" spans="1:64" ht="14.65" hidden="1" customHeight="1">
      <c r="A2542" s="215" t="s">
        <v>188</v>
      </c>
      <c r="B2542" s="209" t="s">
        <v>105</v>
      </c>
      <c r="C2542" s="209" t="s">
        <v>154</v>
      </c>
      <c r="D2542" s="202">
        <v>800</v>
      </c>
      <c r="F2542" s="202">
        <v>296</v>
      </c>
      <c r="G2542" s="202">
        <f t="shared" si="149"/>
        <v>370</v>
      </c>
      <c r="H2542" s="210" t="str">
        <f t="shared" si="150"/>
        <v>12/13SERICICULTURAPARANAVAÍ (b)</v>
      </c>
      <c r="I2542" s="210" t="str">
        <f t="shared" si="151"/>
        <v>12/13SERICICULTURA</v>
      </c>
      <c r="J2542" s="211" t="b">
        <f>FALSE</f>
        <v>0</v>
      </c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</row>
    <row r="2543" spans="1:64" ht="14.65" hidden="1" customHeight="1">
      <c r="A2543" s="215" t="s">
        <v>188</v>
      </c>
      <c r="B2543" s="209" t="s">
        <v>105</v>
      </c>
      <c r="C2543" s="209" t="s">
        <v>155</v>
      </c>
      <c r="D2543" s="202">
        <v>2</v>
      </c>
      <c r="F2543" s="202">
        <v>1</v>
      </c>
      <c r="G2543" s="202">
        <f t="shared" si="149"/>
        <v>500</v>
      </c>
      <c r="H2543" s="210" t="str">
        <f t="shared" si="150"/>
        <v>12/13SERICICULTURAPATO BRANCO (e)</v>
      </c>
      <c r="I2543" s="210" t="str">
        <f t="shared" si="151"/>
        <v>12/13SERICICULTURA</v>
      </c>
      <c r="J2543" s="211" t="b">
        <f>FALSE</f>
        <v>0</v>
      </c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</row>
    <row r="2544" spans="1:64" ht="14.65" hidden="1" customHeight="1">
      <c r="A2544" s="215" t="s">
        <v>188</v>
      </c>
      <c r="B2544" s="209" t="s">
        <v>105</v>
      </c>
      <c r="C2544" s="209" t="s">
        <v>157</v>
      </c>
      <c r="D2544" s="202">
        <v>44</v>
      </c>
      <c r="F2544" s="202">
        <v>14</v>
      </c>
      <c r="G2544" s="202">
        <f t="shared" si="149"/>
        <v>318.18181818181819</v>
      </c>
      <c r="H2544" s="210" t="str">
        <f t="shared" si="150"/>
        <v>12/13SERICICULTURAPONTA GROSSA (f)</v>
      </c>
      <c r="I2544" s="210" t="str">
        <f t="shared" si="151"/>
        <v>12/13SERICICULTURA</v>
      </c>
      <c r="J2544" s="211" t="b">
        <f>FALSE</f>
        <v>0</v>
      </c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</row>
    <row r="2545" spans="1:64" ht="14.65" hidden="1" customHeight="1">
      <c r="A2545" s="215" t="s">
        <v>188</v>
      </c>
      <c r="B2545" s="209" t="s">
        <v>105</v>
      </c>
      <c r="C2545" s="209" t="s">
        <v>158</v>
      </c>
      <c r="D2545" s="202">
        <v>24</v>
      </c>
      <c r="F2545" s="202">
        <v>9</v>
      </c>
      <c r="G2545" s="202">
        <f t="shared" si="149"/>
        <v>375</v>
      </c>
      <c r="H2545" s="210" t="str">
        <f t="shared" si="150"/>
        <v>12/13SERICICULTURATOLEDO (d)</v>
      </c>
      <c r="I2545" s="210" t="str">
        <f t="shared" si="151"/>
        <v>12/13SERICICULTURA</v>
      </c>
      <c r="J2545" s="211" t="b">
        <f>FALSE</f>
        <v>0</v>
      </c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</row>
    <row r="2546" spans="1:64" ht="14.65" hidden="1" customHeight="1">
      <c r="A2546" s="215" t="s">
        <v>188</v>
      </c>
      <c r="B2546" s="209" t="s">
        <v>105</v>
      </c>
      <c r="C2546" s="209" t="s">
        <v>159</v>
      </c>
      <c r="D2546" s="202">
        <v>1008</v>
      </c>
      <c r="F2546" s="202">
        <v>455</v>
      </c>
      <c r="G2546" s="202">
        <f t="shared" si="149"/>
        <v>451.38888888888891</v>
      </c>
      <c r="H2546" s="210" t="str">
        <f t="shared" si="150"/>
        <v>12/13SERICICULTURAUMUARAMA (b)</v>
      </c>
      <c r="I2546" s="210" t="str">
        <f t="shared" si="151"/>
        <v>12/13SERICICULTURA</v>
      </c>
      <c r="J2546" s="211" t="b">
        <f>FALSE</f>
        <v>0</v>
      </c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</row>
    <row r="2547" spans="1:64" ht="14.65" hidden="1" customHeight="1">
      <c r="A2547" s="215" t="s">
        <v>188</v>
      </c>
      <c r="B2547" s="213" t="s">
        <v>106</v>
      </c>
      <c r="C2547" s="209" t="s">
        <v>126</v>
      </c>
      <c r="D2547" s="202">
        <v>108750</v>
      </c>
      <c r="F2547" s="202">
        <v>369750</v>
      </c>
      <c r="G2547" s="202">
        <f t="shared" si="149"/>
        <v>3400</v>
      </c>
      <c r="H2547" s="210" t="str">
        <f t="shared" si="150"/>
        <v>12/13SOJA (1ª SAFRA)APUCARANA (c)</v>
      </c>
      <c r="I2547" s="210" t="str">
        <f t="shared" si="151"/>
        <v>12/13SOJA (1ª SAFRA)</v>
      </c>
      <c r="J2547" s="211" t="b">
        <f>FALSE</f>
        <v>0</v>
      </c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</row>
    <row r="2548" spans="1:64" ht="14.65" hidden="1" customHeight="1">
      <c r="A2548" s="215" t="s">
        <v>188</v>
      </c>
      <c r="B2548" s="213" t="s">
        <v>106</v>
      </c>
      <c r="C2548" s="209" t="s">
        <v>128</v>
      </c>
      <c r="D2548" s="202">
        <v>587763</v>
      </c>
      <c r="F2548" s="202">
        <v>1999569</v>
      </c>
      <c r="G2548" s="202">
        <f t="shared" si="149"/>
        <v>3401.9987648082647</v>
      </c>
      <c r="H2548" s="210" t="str">
        <f t="shared" si="150"/>
        <v>12/13SOJA (1ª SAFRA)CAMPO MOURÃO (a)</v>
      </c>
      <c r="I2548" s="210" t="str">
        <f t="shared" si="151"/>
        <v>12/13SOJA (1ª SAFRA)</v>
      </c>
      <c r="J2548" s="211" t="b">
        <f>FALSE</f>
        <v>0</v>
      </c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</row>
    <row r="2549" spans="1:64" ht="14.65" hidden="1" customHeight="1">
      <c r="A2549" s="215" t="s">
        <v>188</v>
      </c>
      <c r="B2549" s="213" t="s">
        <v>106</v>
      </c>
      <c r="C2549" s="209" t="s">
        <v>130</v>
      </c>
      <c r="D2549" s="202">
        <v>501359</v>
      </c>
      <c r="F2549" s="202">
        <v>1830963</v>
      </c>
      <c r="G2549" s="202">
        <f t="shared" si="149"/>
        <v>3651.9998643686458</v>
      </c>
      <c r="H2549" s="210" t="str">
        <f t="shared" si="150"/>
        <v>12/13SOJA (1ª SAFRA)CASCAVEL (d)</v>
      </c>
      <c r="I2549" s="210" t="str">
        <f t="shared" si="151"/>
        <v>12/13SOJA (1ª SAFRA)</v>
      </c>
      <c r="J2549" s="211" t="b">
        <f>FALSE</f>
        <v>0</v>
      </c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</row>
    <row r="2550" spans="1:64" ht="14.65" hidden="1" customHeight="1">
      <c r="A2550" s="215" t="s">
        <v>188</v>
      </c>
      <c r="B2550" s="213" t="s">
        <v>106</v>
      </c>
      <c r="C2550" s="209" t="s">
        <v>132</v>
      </c>
      <c r="D2550" s="202">
        <v>320000</v>
      </c>
      <c r="F2550" s="202">
        <v>1090880</v>
      </c>
      <c r="G2550" s="202">
        <f t="shared" si="149"/>
        <v>3409</v>
      </c>
      <c r="H2550" s="210" t="str">
        <f t="shared" si="150"/>
        <v>12/13SOJA (1ª SAFRA)CORNÉLIO PROCÓPIO (c)</v>
      </c>
      <c r="I2550" s="210" t="str">
        <f t="shared" si="151"/>
        <v>12/13SOJA (1ª SAFRA)</v>
      </c>
      <c r="J2550" s="211" t="b">
        <f>FALSE</f>
        <v>0</v>
      </c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</row>
    <row r="2551" spans="1:64" ht="14.65" hidden="1" customHeight="1">
      <c r="A2551" s="215" t="s">
        <v>188</v>
      </c>
      <c r="B2551" s="213" t="s">
        <v>106</v>
      </c>
      <c r="C2551" s="209" t="s">
        <v>134</v>
      </c>
      <c r="D2551" s="202">
        <v>98895</v>
      </c>
      <c r="F2551" s="202">
        <v>327540</v>
      </c>
      <c r="G2551" s="202">
        <f t="shared" si="149"/>
        <v>3311.9975731836794</v>
      </c>
      <c r="H2551" s="210" t="str">
        <f t="shared" si="150"/>
        <v>12/13SOJA (1ª SAFRA)CURITIBA (f)</v>
      </c>
      <c r="I2551" s="210" t="str">
        <f t="shared" si="151"/>
        <v>12/13SOJA (1ª SAFRA)</v>
      </c>
      <c r="J2551" s="211" t="b">
        <f>FALSE</f>
        <v>0</v>
      </c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</row>
    <row r="2552" spans="1:64" ht="14.65" hidden="1" customHeight="1">
      <c r="A2552" s="215" t="s">
        <v>188</v>
      </c>
      <c r="B2552" s="213" t="s">
        <v>106</v>
      </c>
      <c r="C2552" s="209" t="s">
        <v>136</v>
      </c>
      <c r="D2552" s="202">
        <v>217920</v>
      </c>
      <c r="F2552" s="202">
        <v>702219</v>
      </c>
      <c r="G2552" s="202">
        <f t="shared" si="149"/>
        <v>3222.3705947136564</v>
      </c>
      <c r="H2552" s="210" t="str">
        <f t="shared" si="150"/>
        <v>12/13SOJA (1ª SAFRA)FRANCISCO BELTRÃO (e)</v>
      </c>
      <c r="I2552" s="210" t="str">
        <f t="shared" si="151"/>
        <v>12/13SOJA (1ª SAFRA)</v>
      </c>
      <c r="J2552" s="211" t="b">
        <f>FALSE</f>
        <v>0</v>
      </c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</row>
    <row r="2553" spans="1:64" ht="14.65" hidden="1" customHeight="1">
      <c r="A2553" s="215" t="s">
        <v>188</v>
      </c>
      <c r="B2553" s="213" t="s">
        <v>106</v>
      </c>
      <c r="C2553" s="209" t="s">
        <v>138</v>
      </c>
      <c r="D2553" s="202">
        <v>213600</v>
      </c>
      <c r="F2553" s="202">
        <v>711260</v>
      </c>
      <c r="G2553" s="202">
        <f t="shared" si="149"/>
        <v>3329.8689138576779</v>
      </c>
      <c r="H2553" s="210" t="str">
        <f t="shared" si="150"/>
        <v>12/13SOJA (1ª SAFRA)GUARAPUAVA (f)</v>
      </c>
      <c r="I2553" s="210" t="str">
        <f t="shared" si="151"/>
        <v>12/13SOJA (1ª SAFRA)</v>
      </c>
      <c r="J2553" s="211" t="b">
        <f>FALSE</f>
        <v>0</v>
      </c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</row>
    <row r="2554" spans="1:64" ht="14.65" hidden="1" customHeight="1">
      <c r="A2554" s="215" t="s">
        <v>188</v>
      </c>
      <c r="B2554" s="213" t="s">
        <v>106</v>
      </c>
      <c r="C2554" s="209" t="s">
        <v>140</v>
      </c>
      <c r="D2554" s="202">
        <v>135000</v>
      </c>
      <c r="E2554" s="202">
        <v>380</v>
      </c>
      <c r="F2554" s="202">
        <v>410591</v>
      </c>
      <c r="G2554" s="202">
        <f t="shared" si="149"/>
        <v>3050</v>
      </c>
      <c r="H2554" s="210" t="str">
        <f t="shared" si="150"/>
        <v>12/13SOJA (1ª SAFRA)IRATI (f)</v>
      </c>
      <c r="I2554" s="210" t="str">
        <f t="shared" si="151"/>
        <v>12/13SOJA (1ª SAFRA)</v>
      </c>
      <c r="J2554" s="211" t="b">
        <f>FALSE</f>
        <v>0</v>
      </c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</row>
    <row r="2555" spans="1:64" ht="14.65" hidden="1" customHeight="1">
      <c r="A2555" s="215" t="s">
        <v>188</v>
      </c>
      <c r="B2555" s="213" t="s">
        <v>106</v>
      </c>
      <c r="C2555" s="209" t="s">
        <v>142</v>
      </c>
      <c r="D2555" s="202">
        <v>258650</v>
      </c>
      <c r="F2555" s="202">
        <v>844492</v>
      </c>
      <c r="G2555" s="202">
        <f t="shared" si="149"/>
        <v>3264.9990334428767</v>
      </c>
      <c r="H2555" s="210" t="str">
        <f t="shared" si="150"/>
        <v>12/13SOJA (1ª SAFRA)IVAIPORÃ (c)</v>
      </c>
      <c r="I2555" s="210" t="str">
        <f t="shared" si="151"/>
        <v>12/13SOJA (1ª SAFRA)</v>
      </c>
      <c r="J2555" s="211" t="b">
        <f>FALSE</f>
        <v>0</v>
      </c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</row>
    <row r="2556" spans="1:64" ht="14.65" hidden="1" customHeight="1">
      <c r="A2556" s="215" t="s">
        <v>188</v>
      </c>
      <c r="B2556" s="213" t="s">
        <v>106</v>
      </c>
      <c r="C2556" s="209" t="s">
        <v>144</v>
      </c>
      <c r="D2556" s="202">
        <v>120840</v>
      </c>
      <c r="F2556" s="202">
        <v>406636</v>
      </c>
      <c r="G2556" s="202">
        <f t="shared" si="149"/>
        <v>3365.0777888116518</v>
      </c>
      <c r="H2556" s="210" t="str">
        <f t="shared" si="150"/>
        <v>12/13SOJA (1ª SAFRA)JACAREZINHO (c)</v>
      </c>
      <c r="I2556" s="210" t="str">
        <f t="shared" si="151"/>
        <v>12/13SOJA (1ª SAFRA)</v>
      </c>
      <c r="J2556" s="211" t="b">
        <f>FALSE</f>
        <v>0</v>
      </c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</row>
    <row r="2557" spans="1:64" ht="14.65" hidden="1" customHeight="1">
      <c r="A2557" s="215" t="s">
        <v>188</v>
      </c>
      <c r="B2557" s="213" t="s">
        <v>106</v>
      </c>
      <c r="C2557" s="209" t="s">
        <v>146</v>
      </c>
      <c r="D2557" s="202">
        <v>93130</v>
      </c>
      <c r="F2557" s="202">
        <v>294290</v>
      </c>
      <c r="G2557" s="202">
        <f t="shared" si="149"/>
        <v>3159.991409857189</v>
      </c>
      <c r="H2557" s="210" t="str">
        <f t="shared" si="150"/>
        <v>12/13SOJA (1ª SAFRA)LARANJEIRAS DO SUL (f)</v>
      </c>
      <c r="I2557" s="210" t="str">
        <f t="shared" si="151"/>
        <v>12/13SOJA (1ª SAFRA)</v>
      </c>
      <c r="J2557" s="211" t="b">
        <f>FALSE</f>
        <v>0</v>
      </c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</row>
    <row r="2558" spans="1:64" ht="14.65" hidden="1" customHeight="1">
      <c r="A2558" s="215" t="s">
        <v>188</v>
      </c>
      <c r="B2558" s="213" t="s">
        <v>106</v>
      </c>
      <c r="C2558" s="209" t="s">
        <v>148</v>
      </c>
      <c r="D2558" s="202">
        <v>270235</v>
      </c>
      <c r="F2558" s="202">
        <v>860428</v>
      </c>
      <c r="G2558" s="202">
        <f t="shared" si="149"/>
        <v>3183.9991118841008</v>
      </c>
      <c r="H2558" s="210" t="str">
        <f t="shared" si="150"/>
        <v>12/13SOJA (1ª SAFRA)LONDRINA (c)</v>
      </c>
      <c r="I2558" s="210" t="str">
        <f t="shared" si="151"/>
        <v>12/13SOJA (1ª SAFRA)</v>
      </c>
      <c r="J2558" s="211" t="b">
        <f>FALSE</f>
        <v>0</v>
      </c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</row>
    <row r="2559" spans="1:64" ht="14.65" hidden="1" customHeight="1">
      <c r="A2559" s="215" t="s">
        <v>188</v>
      </c>
      <c r="B2559" s="213" t="s">
        <v>106</v>
      </c>
      <c r="C2559" s="209" t="s">
        <v>150</v>
      </c>
      <c r="D2559" s="202">
        <v>235270</v>
      </c>
      <c r="E2559" s="202">
        <v>31</v>
      </c>
      <c r="F2559" s="202">
        <v>789697</v>
      </c>
      <c r="G2559" s="202">
        <f t="shared" si="149"/>
        <v>3356.9986269283581</v>
      </c>
      <c r="H2559" s="210" t="str">
        <f t="shared" si="150"/>
        <v>12/13SOJA (1ª SAFRA)MARINGÁ (c)</v>
      </c>
      <c r="I2559" s="210" t="str">
        <f t="shared" si="151"/>
        <v>12/13SOJA (1ª SAFRA)</v>
      </c>
      <c r="J2559" s="211" t="b">
        <f>FALSE</f>
        <v>0</v>
      </c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</row>
    <row r="2560" spans="1:64" ht="14.65" hidden="1" customHeight="1">
      <c r="A2560" s="215" t="s">
        <v>188</v>
      </c>
      <c r="B2560" s="213" t="s">
        <v>106</v>
      </c>
      <c r="C2560" s="209" t="s">
        <v>154</v>
      </c>
      <c r="D2560" s="202">
        <v>27967</v>
      </c>
      <c r="E2560" s="202">
        <v>84</v>
      </c>
      <c r="F2560" s="202">
        <v>75535</v>
      </c>
      <c r="G2560" s="202">
        <f t="shared" si="149"/>
        <v>2708.9983143851091</v>
      </c>
      <c r="H2560" s="210" t="str">
        <f t="shared" si="150"/>
        <v>12/13SOJA (1ª SAFRA)PARANAVAÍ (b)</v>
      </c>
      <c r="I2560" s="210" t="str">
        <f t="shared" si="151"/>
        <v>12/13SOJA (1ª SAFRA)</v>
      </c>
      <c r="J2560" s="211" t="b">
        <f>FALSE</f>
        <v>0</v>
      </c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</row>
    <row r="2561" spans="1:64" ht="14.65" hidden="1" customHeight="1">
      <c r="A2561" s="215" t="s">
        <v>188</v>
      </c>
      <c r="B2561" s="213" t="s">
        <v>106</v>
      </c>
      <c r="C2561" s="209" t="s">
        <v>155</v>
      </c>
      <c r="D2561" s="202">
        <v>267600</v>
      </c>
      <c r="F2561" s="202">
        <v>851503</v>
      </c>
      <c r="G2561" s="202">
        <f t="shared" si="149"/>
        <v>3181.9992526158444</v>
      </c>
      <c r="H2561" s="210" t="str">
        <f t="shared" si="150"/>
        <v>12/13SOJA (1ª SAFRA)PATO BRANCO (e)</v>
      </c>
      <c r="I2561" s="210" t="str">
        <f t="shared" si="151"/>
        <v>12/13SOJA (1ª SAFRA)</v>
      </c>
      <c r="J2561" s="211" t="b">
        <f>FALSE</f>
        <v>0</v>
      </c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</row>
    <row r="2562" spans="1:64" ht="14.65" hidden="1" customHeight="1">
      <c r="A2562" s="215" t="s">
        <v>188</v>
      </c>
      <c r="B2562" s="213" t="s">
        <v>106</v>
      </c>
      <c r="C2562" s="209" t="s">
        <v>157</v>
      </c>
      <c r="D2562" s="202">
        <v>536180</v>
      </c>
      <c r="E2562" s="202">
        <v>190</v>
      </c>
      <c r="F2562" s="202">
        <v>1955827</v>
      </c>
      <c r="G2562" s="202">
        <f t="shared" ref="G2562:G2625" si="152">F2562/(D2562-E2562)*1000</f>
        <v>3648.9990484897107</v>
      </c>
      <c r="H2562" s="210" t="str">
        <f t="shared" ref="H2562:H2625" si="153">A2562&amp;B2562&amp;C2562</f>
        <v>12/13SOJA (1ª SAFRA)PONTA GROSSA (f)</v>
      </c>
      <c r="I2562" s="210" t="str">
        <f t="shared" ref="I2562:I2625" si="154">A2562&amp;B2562</f>
        <v>12/13SOJA (1ª SAFRA)</v>
      </c>
      <c r="J2562" s="211" t="b">
        <f>FALSE</f>
        <v>0</v>
      </c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</row>
    <row r="2563" spans="1:64" ht="14.65" hidden="1" customHeight="1">
      <c r="A2563" s="215" t="s">
        <v>188</v>
      </c>
      <c r="B2563" s="213" t="s">
        <v>106</v>
      </c>
      <c r="C2563" s="209" t="s">
        <v>158</v>
      </c>
      <c r="D2563" s="202">
        <v>448151</v>
      </c>
      <c r="F2563" s="202">
        <v>1567184</v>
      </c>
      <c r="G2563" s="202">
        <f t="shared" si="152"/>
        <v>3496.9998951246343</v>
      </c>
      <c r="H2563" s="210" t="str">
        <f t="shared" si="153"/>
        <v>12/13SOJA (1ª SAFRA)TOLEDO (d)</v>
      </c>
      <c r="I2563" s="210" t="str">
        <f t="shared" si="154"/>
        <v>12/13SOJA (1ª SAFRA)</v>
      </c>
      <c r="J2563" s="211" t="b">
        <f>FALSE</f>
        <v>0</v>
      </c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</row>
    <row r="2564" spans="1:64" ht="14.65" hidden="1" customHeight="1">
      <c r="A2564" s="215" t="s">
        <v>188</v>
      </c>
      <c r="B2564" s="213" t="s">
        <v>106</v>
      </c>
      <c r="C2564" s="209" t="s">
        <v>159</v>
      </c>
      <c r="D2564" s="202">
        <v>165879</v>
      </c>
      <c r="F2564" s="202">
        <v>488679</v>
      </c>
      <c r="G2564" s="202">
        <f t="shared" si="152"/>
        <v>2945.9967807859944</v>
      </c>
      <c r="H2564" s="210" t="str">
        <f t="shared" si="153"/>
        <v>12/13SOJA (1ª SAFRA)UMUARAMA (b)</v>
      </c>
      <c r="I2564" s="210" t="str">
        <f t="shared" si="154"/>
        <v>12/13SOJA (1ª SAFRA)</v>
      </c>
      <c r="J2564" s="211" t="b">
        <f>FALSE</f>
        <v>0</v>
      </c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</row>
    <row r="2565" spans="1:64" ht="14.65" hidden="1" customHeight="1">
      <c r="A2565" s="215" t="s">
        <v>188</v>
      </c>
      <c r="B2565" s="213" t="s">
        <v>106</v>
      </c>
      <c r="C2565" s="209" t="s">
        <v>160</v>
      </c>
      <c r="D2565" s="202">
        <v>66000</v>
      </c>
      <c r="F2565" s="202">
        <v>217140</v>
      </c>
      <c r="G2565" s="202">
        <f t="shared" si="152"/>
        <v>3290</v>
      </c>
      <c r="H2565" s="210" t="str">
        <f t="shared" si="153"/>
        <v>12/13SOJA (1ª SAFRA)UNIÃO DA VITÓRIA (f)</v>
      </c>
      <c r="I2565" s="210" t="str">
        <f t="shared" si="154"/>
        <v>12/13SOJA (1ª SAFRA)</v>
      </c>
      <c r="J2565" s="211" t="b">
        <f>FALSE</f>
        <v>0</v>
      </c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</row>
    <row r="2566" spans="1:64" ht="14.65" hidden="1" customHeight="1">
      <c r="A2566" s="215" t="s">
        <v>188</v>
      </c>
      <c r="B2566" s="213" t="s">
        <v>107</v>
      </c>
      <c r="C2566" s="209" t="s">
        <v>128</v>
      </c>
      <c r="D2566" s="202">
        <v>9436</v>
      </c>
      <c r="F2566" s="202">
        <v>11323</v>
      </c>
      <c r="G2566" s="202">
        <f t="shared" si="152"/>
        <v>1199.9788045782111</v>
      </c>
      <c r="H2566" s="210" t="str">
        <f t="shared" si="153"/>
        <v>12/13SOJA (2ª SAFRA)CAMPO MOURÃO (a)</v>
      </c>
      <c r="I2566" s="210" t="str">
        <f t="shared" si="154"/>
        <v>12/13SOJA (2ª SAFRA)</v>
      </c>
      <c r="J2566" s="211" t="b">
        <f>FALSE</f>
        <v>0</v>
      </c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</row>
    <row r="2567" spans="1:64" ht="14.65" hidden="1" customHeight="1">
      <c r="A2567" s="215" t="s">
        <v>188</v>
      </c>
      <c r="B2567" s="213" t="s">
        <v>107</v>
      </c>
      <c r="C2567" s="209" t="s">
        <v>130</v>
      </c>
      <c r="D2567" s="202">
        <v>4706</v>
      </c>
      <c r="F2567" s="202">
        <v>6986</v>
      </c>
      <c r="G2567" s="202">
        <f t="shared" si="152"/>
        <v>1484.4878878028048</v>
      </c>
      <c r="H2567" s="210" t="str">
        <f t="shared" si="153"/>
        <v>12/13SOJA (2ª SAFRA)CASCAVEL (d)</v>
      </c>
      <c r="I2567" s="210" t="str">
        <f t="shared" si="154"/>
        <v>12/13SOJA (2ª SAFRA)</v>
      </c>
      <c r="J2567" s="211" t="b">
        <f>FALSE</f>
        <v>0</v>
      </c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</row>
    <row r="2568" spans="1:64" ht="14.65" hidden="1" customHeight="1">
      <c r="A2568" s="215" t="s">
        <v>188</v>
      </c>
      <c r="B2568" s="213" t="s">
        <v>107</v>
      </c>
      <c r="C2568" s="209" t="s">
        <v>136</v>
      </c>
      <c r="D2568" s="202">
        <v>16660</v>
      </c>
      <c r="F2568" s="202">
        <v>24118</v>
      </c>
      <c r="G2568" s="202">
        <f t="shared" si="152"/>
        <v>1447.6590636254502</v>
      </c>
      <c r="H2568" s="210" t="str">
        <f t="shared" si="153"/>
        <v>12/13SOJA (2ª SAFRA)FRANCISCO BELTRÃO (e)</v>
      </c>
      <c r="I2568" s="210" t="str">
        <f t="shared" si="154"/>
        <v>12/13SOJA (2ª SAFRA)</v>
      </c>
      <c r="J2568" s="211" t="b">
        <f>FALSE</f>
        <v>0</v>
      </c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</row>
    <row r="2569" spans="1:64" ht="14.65" hidden="1" customHeight="1">
      <c r="A2569" s="215" t="s">
        <v>188</v>
      </c>
      <c r="B2569" s="213" t="s">
        <v>107</v>
      </c>
      <c r="C2569" s="209" t="s">
        <v>138</v>
      </c>
      <c r="D2569" s="202">
        <v>2810</v>
      </c>
      <c r="E2569" s="202">
        <v>120</v>
      </c>
      <c r="F2569" s="202">
        <v>5370</v>
      </c>
      <c r="G2569" s="202">
        <f t="shared" si="152"/>
        <v>1996.282527881041</v>
      </c>
      <c r="H2569" s="210" t="str">
        <f t="shared" si="153"/>
        <v>12/13SOJA (2ª SAFRA)GUARAPUAVA (f)</v>
      </c>
      <c r="I2569" s="210" t="str">
        <f t="shared" si="154"/>
        <v>12/13SOJA (2ª SAFRA)</v>
      </c>
      <c r="J2569" s="211" t="b">
        <f>FALSE</f>
        <v>0</v>
      </c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</row>
    <row r="2570" spans="1:64" ht="14.65" hidden="1" customHeight="1">
      <c r="A2570" s="215" t="s">
        <v>188</v>
      </c>
      <c r="B2570" s="213" t="s">
        <v>107</v>
      </c>
      <c r="C2570" s="209" t="s">
        <v>140</v>
      </c>
      <c r="D2570" s="202">
        <v>7600</v>
      </c>
      <c r="E2570" s="202">
        <v>55</v>
      </c>
      <c r="F2570" s="202">
        <v>18259</v>
      </c>
      <c r="G2570" s="202">
        <f t="shared" si="152"/>
        <v>2420.0132538104704</v>
      </c>
      <c r="H2570" s="210" t="str">
        <f t="shared" si="153"/>
        <v>12/13SOJA (2ª SAFRA)IRATI (f)</v>
      </c>
      <c r="I2570" s="210" t="str">
        <f t="shared" si="154"/>
        <v>12/13SOJA (2ª SAFRA)</v>
      </c>
      <c r="J2570" s="211" t="b">
        <f>FALSE</f>
        <v>0</v>
      </c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</row>
    <row r="2571" spans="1:64" ht="14.65" hidden="1" customHeight="1">
      <c r="A2571" s="215" t="s">
        <v>188</v>
      </c>
      <c r="B2571" s="213" t="s">
        <v>107</v>
      </c>
      <c r="C2571" s="209" t="s">
        <v>146</v>
      </c>
      <c r="D2571" s="202">
        <v>2200</v>
      </c>
      <c r="F2571" s="202">
        <v>2266</v>
      </c>
      <c r="G2571" s="202">
        <f t="shared" si="152"/>
        <v>1030</v>
      </c>
      <c r="H2571" s="210" t="str">
        <f t="shared" si="153"/>
        <v>12/13SOJA (2ª SAFRA)LARANJEIRAS DO SUL (f)</v>
      </c>
      <c r="I2571" s="210" t="str">
        <f t="shared" si="154"/>
        <v>12/13SOJA (2ª SAFRA)</v>
      </c>
      <c r="J2571" s="211" t="b">
        <f>FALSE</f>
        <v>0</v>
      </c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</row>
    <row r="2572" spans="1:64" ht="14.65" hidden="1" customHeight="1">
      <c r="A2572" s="215" t="s">
        <v>188</v>
      </c>
      <c r="B2572" s="213" t="s">
        <v>107</v>
      </c>
      <c r="C2572" s="209" t="s">
        <v>150</v>
      </c>
      <c r="D2572" s="202">
        <v>92</v>
      </c>
      <c r="F2572" s="202">
        <v>100</v>
      </c>
      <c r="G2572" s="202">
        <f t="shared" si="152"/>
        <v>1086.9565217391303</v>
      </c>
      <c r="H2572" s="210" t="str">
        <f t="shared" si="153"/>
        <v>12/13SOJA (2ª SAFRA)MARINGÁ (c)</v>
      </c>
      <c r="I2572" s="210" t="str">
        <f t="shared" si="154"/>
        <v>12/13SOJA (2ª SAFRA)</v>
      </c>
      <c r="J2572" s="211" t="b">
        <f>FALSE</f>
        <v>0</v>
      </c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</row>
    <row r="2573" spans="1:64" ht="14.65" hidden="1" customHeight="1">
      <c r="A2573" s="215" t="s">
        <v>188</v>
      </c>
      <c r="B2573" s="213" t="s">
        <v>107</v>
      </c>
      <c r="C2573" s="209" t="s">
        <v>155</v>
      </c>
      <c r="D2573" s="202">
        <v>19372</v>
      </c>
      <c r="E2573" s="202">
        <v>572</v>
      </c>
      <c r="F2573" s="202">
        <v>27950</v>
      </c>
      <c r="G2573" s="202">
        <f t="shared" si="152"/>
        <v>1486.7021276595744</v>
      </c>
      <c r="H2573" s="210" t="str">
        <f t="shared" si="153"/>
        <v>12/13SOJA (2ª SAFRA)PATO BRANCO (e)</v>
      </c>
      <c r="I2573" s="210" t="str">
        <f t="shared" si="154"/>
        <v>12/13SOJA (2ª SAFRA)</v>
      </c>
      <c r="J2573" s="211" t="b">
        <f>FALSE</f>
        <v>0</v>
      </c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</row>
    <row r="2574" spans="1:64" ht="14.65" hidden="1" customHeight="1">
      <c r="A2574" s="215" t="s">
        <v>188</v>
      </c>
      <c r="B2574" s="213" t="s">
        <v>107</v>
      </c>
      <c r="C2574" s="209" t="s">
        <v>157</v>
      </c>
      <c r="D2574" s="202">
        <v>6940</v>
      </c>
      <c r="F2574" s="202">
        <v>16989</v>
      </c>
      <c r="G2574" s="202">
        <f t="shared" si="152"/>
        <v>2447.9827089337177</v>
      </c>
      <c r="H2574" s="210" t="str">
        <f t="shared" si="153"/>
        <v>12/13SOJA (2ª SAFRA)PONTA GROSSA (f)</v>
      </c>
      <c r="I2574" s="210" t="str">
        <f t="shared" si="154"/>
        <v>12/13SOJA (2ª SAFRA)</v>
      </c>
      <c r="J2574" s="211" t="b">
        <f>FALSE</f>
        <v>0</v>
      </c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</row>
    <row r="2575" spans="1:64" ht="14.65" hidden="1" customHeight="1">
      <c r="A2575" s="215" t="s">
        <v>188</v>
      </c>
      <c r="B2575" s="213" t="s">
        <v>107</v>
      </c>
      <c r="C2575" s="209" t="s">
        <v>158</v>
      </c>
      <c r="D2575" s="202">
        <v>6336</v>
      </c>
      <c r="F2575" s="202">
        <v>10670</v>
      </c>
      <c r="G2575" s="202">
        <f t="shared" si="152"/>
        <v>1684.0277777777776</v>
      </c>
      <c r="H2575" s="210" t="str">
        <f t="shared" si="153"/>
        <v>12/13SOJA (2ª SAFRA)TOLEDO (d)</v>
      </c>
      <c r="I2575" s="210" t="str">
        <f t="shared" si="154"/>
        <v>12/13SOJA (2ª SAFRA)</v>
      </c>
      <c r="J2575" s="211" t="b">
        <f>FALSE</f>
        <v>0</v>
      </c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</row>
    <row r="2576" spans="1:64" ht="14.65" hidden="1" customHeight="1">
      <c r="A2576" s="215" t="s">
        <v>188</v>
      </c>
      <c r="B2576" s="213" t="s">
        <v>107</v>
      </c>
      <c r="C2576" s="209" t="s">
        <v>159</v>
      </c>
      <c r="D2576" s="202">
        <v>735</v>
      </c>
      <c r="E2576" s="202">
        <v>30</v>
      </c>
      <c r="F2576" s="202">
        <v>704</v>
      </c>
      <c r="G2576" s="202">
        <f t="shared" si="152"/>
        <v>998.58156028368796</v>
      </c>
      <c r="H2576" s="210" t="str">
        <f t="shared" si="153"/>
        <v>12/13SOJA (2ª SAFRA)UMUARAMA (b)</v>
      </c>
      <c r="I2576" s="210" t="str">
        <f t="shared" si="154"/>
        <v>12/13SOJA (2ª SAFRA)</v>
      </c>
      <c r="J2576" s="211" t="b">
        <f>FALSE</f>
        <v>0</v>
      </c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</row>
    <row r="2577" spans="1:64" ht="14.65" hidden="1" customHeight="1">
      <c r="A2577" s="215" t="s">
        <v>188</v>
      </c>
      <c r="B2577" s="213" t="s">
        <v>107</v>
      </c>
      <c r="C2577" s="209" t="s">
        <v>160</v>
      </c>
      <c r="D2577" s="202">
        <v>4000</v>
      </c>
      <c r="F2577" s="202">
        <v>5400</v>
      </c>
      <c r="G2577" s="202">
        <f t="shared" si="152"/>
        <v>1350</v>
      </c>
      <c r="H2577" s="210" t="str">
        <f t="shared" si="153"/>
        <v>12/13SOJA (2ª SAFRA)UNIÃO DA VITÓRIA (f)</v>
      </c>
      <c r="I2577" s="210" t="str">
        <f t="shared" si="154"/>
        <v>12/13SOJA (2ª SAFRA)</v>
      </c>
      <c r="J2577" s="211" t="b">
        <f>FALSE</f>
        <v>0</v>
      </c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</row>
    <row r="2578" spans="1:64" ht="14.65" hidden="1" customHeight="1">
      <c r="A2578" s="215" t="s">
        <v>188</v>
      </c>
      <c r="B2578" s="213" t="s">
        <v>108</v>
      </c>
      <c r="C2578" s="209" t="s">
        <v>126</v>
      </c>
      <c r="D2578" s="202">
        <v>724</v>
      </c>
      <c r="F2578" s="202">
        <v>54300</v>
      </c>
      <c r="G2578" s="202">
        <f t="shared" si="152"/>
        <v>75000</v>
      </c>
      <c r="H2578" s="210" t="str">
        <f t="shared" si="153"/>
        <v>12/13TOMATE (1ª SAFRA)APUCARANA (c)</v>
      </c>
      <c r="I2578" s="210" t="str">
        <f t="shared" si="154"/>
        <v>12/13TOMATE (1ª SAFRA)</v>
      </c>
      <c r="J2578" s="211" t="b">
        <f>FALSE</f>
        <v>0</v>
      </c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</row>
    <row r="2579" spans="1:64" ht="14.65" hidden="1" customHeight="1">
      <c r="A2579" s="215" t="s">
        <v>188</v>
      </c>
      <c r="B2579" s="213" t="s">
        <v>108</v>
      </c>
      <c r="C2579" s="209" t="s">
        <v>128</v>
      </c>
      <c r="D2579" s="202">
        <v>30</v>
      </c>
      <c r="F2579" s="202">
        <v>540</v>
      </c>
      <c r="G2579" s="202">
        <f t="shared" si="152"/>
        <v>18000</v>
      </c>
      <c r="H2579" s="210" t="str">
        <f t="shared" si="153"/>
        <v>12/13TOMATE (1ª SAFRA)CAMPO MOURÃO (a)</v>
      </c>
      <c r="I2579" s="210" t="str">
        <f t="shared" si="154"/>
        <v>12/13TOMATE (1ª SAFRA)</v>
      </c>
      <c r="J2579" s="211" t="b">
        <f>FALSE</f>
        <v>0</v>
      </c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</row>
    <row r="2580" spans="1:64" ht="14.65" hidden="1" customHeight="1">
      <c r="A2580" s="215" t="s">
        <v>188</v>
      </c>
      <c r="B2580" s="213" t="s">
        <v>108</v>
      </c>
      <c r="C2580" s="209" t="s">
        <v>130</v>
      </c>
      <c r="D2580" s="202">
        <v>100</v>
      </c>
      <c r="F2580" s="202">
        <v>6000</v>
      </c>
      <c r="G2580" s="202">
        <f t="shared" si="152"/>
        <v>60000</v>
      </c>
      <c r="H2580" s="210" t="str">
        <f t="shared" si="153"/>
        <v>12/13TOMATE (1ª SAFRA)CASCAVEL (d)</v>
      </c>
      <c r="I2580" s="210" t="str">
        <f t="shared" si="154"/>
        <v>12/13TOMATE (1ª SAFRA)</v>
      </c>
      <c r="J2580" s="211" t="b">
        <f>FALSE</f>
        <v>0</v>
      </c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</row>
    <row r="2581" spans="1:64" ht="14.65" hidden="1" customHeight="1">
      <c r="A2581" s="215" t="s">
        <v>188</v>
      </c>
      <c r="B2581" s="213" t="s">
        <v>108</v>
      </c>
      <c r="C2581" s="209" t="s">
        <v>132</v>
      </c>
      <c r="D2581" s="202">
        <v>240</v>
      </c>
      <c r="F2581" s="202">
        <v>9120</v>
      </c>
      <c r="G2581" s="202">
        <f t="shared" si="152"/>
        <v>38000</v>
      </c>
      <c r="H2581" s="210" t="str">
        <f t="shared" si="153"/>
        <v>12/13TOMATE (1ª SAFRA)CORNÉLIO PROCÓPIO (c)</v>
      </c>
      <c r="I2581" s="210" t="str">
        <f t="shared" si="154"/>
        <v>12/13TOMATE (1ª SAFRA)</v>
      </c>
      <c r="J2581" s="211" t="b">
        <f>FALSE</f>
        <v>0</v>
      </c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</row>
    <row r="2582" spans="1:64" ht="14.65" hidden="1" customHeight="1">
      <c r="A2582" s="215" t="s">
        <v>188</v>
      </c>
      <c r="B2582" s="213" t="s">
        <v>108</v>
      </c>
      <c r="C2582" s="209" t="s">
        <v>134</v>
      </c>
      <c r="D2582" s="202">
        <v>290</v>
      </c>
      <c r="F2582" s="202">
        <v>14065</v>
      </c>
      <c r="G2582" s="202">
        <f t="shared" si="152"/>
        <v>48500</v>
      </c>
      <c r="H2582" s="210" t="str">
        <f t="shared" si="153"/>
        <v>12/13TOMATE (1ª SAFRA)CURITIBA (f)</v>
      </c>
      <c r="I2582" s="210" t="str">
        <f t="shared" si="154"/>
        <v>12/13TOMATE (1ª SAFRA)</v>
      </c>
      <c r="J2582" s="211" t="b">
        <f>FALSE</f>
        <v>0</v>
      </c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</row>
    <row r="2583" spans="1:64" ht="14.65" hidden="1" customHeight="1">
      <c r="A2583" s="215" t="s">
        <v>188</v>
      </c>
      <c r="B2583" s="213" t="s">
        <v>108</v>
      </c>
      <c r="C2583" s="209" t="s">
        <v>136</v>
      </c>
      <c r="D2583" s="202">
        <v>90</v>
      </c>
      <c r="F2583" s="202">
        <v>4551</v>
      </c>
      <c r="G2583" s="202">
        <f t="shared" si="152"/>
        <v>50566.666666666672</v>
      </c>
      <c r="H2583" s="210" t="str">
        <f t="shared" si="153"/>
        <v>12/13TOMATE (1ª SAFRA)FRANCISCO BELTRÃO (e)</v>
      </c>
      <c r="I2583" s="210" t="str">
        <f t="shared" si="154"/>
        <v>12/13TOMATE (1ª SAFRA)</v>
      </c>
      <c r="J2583" s="211" t="b">
        <f>FALSE</f>
        <v>0</v>
      </c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</row>
    <row r="2584" spans="1:64" ht="14.65" hidden="1" customHeight="1">
      <c r="A2584" s="215" t="s">
        <v>188</v>
      </c>
      <c r="B2584" s="213" t="s">
        <v>108</v>
      </c>
      <c r="C2584" s="209" t="s">
        <v>138</v>
      </c>
      <c r="D2584" s="202">
        <v>90</v>
      </c>
      <c r="E2584" s="202">
        <v>5</v>
      </c>
      <c r="F2584" s="202">
        <v>2720</v>
      </c>
      <c r="G2584" s="202">
        <f t="shared" si="152"/>
        <v>32000</v>
      </c>
      <c r="H2584" s="210" t="str">
        <f t="shared" si="153"/>
        <v>12/13TOMATE (1ª SAFRA)GUARAPUAVA (f)</v>
      </c>
      <c r="I2584" s="210" t="str">
        <f t="shared" si="154"/>
        <v>12/13TOMATE (1ª SAFRA)</v>
      </c>
      <c r="J2584" s="211" t="b">
        <f>FALSE</f>
        <v>0</v>
      </c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</row>
    <row r="2585" spans="1:64" ht="14.65" hidden="1" customHeight="1">
      <c r="A2585" s="215" t="s">
        <v>188</v>
      </c>
      <c r="B2585" s="213" t="s">
        <v>108</v>
      </c>
      <c r="C2585" s="209" t="s">
        <v>140</v>
      </c>
      <c r="D2585" s="202">
        <v>30</v>
      </c>
      <c r="F2585" s="202">
        <v>774</v>
      </c>
      <c r="G2585" s="202">
        <f t="shared" si="152"/>
        <v>25800</v>
      </c>
      <c r="H2585" s="210" t="str">
        <f t="shared" si="153"/>
        <v>12/13TOMATE (1ª SAFRA)IRATI (f)</v>
      </c>
      <c r="I2585" s="210" t="str">
        <f t="shared" si="154"/>
        <v>12/13TOMATE (1ª SAFRA)</v>
      </c>
      <c r="J2585" s="211" t="b">
        <f>FALSE</f>
        <v>0</v>
      </c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</row>
    <row r="2586" spans="1:64" ht="14.65" hidden="1" customHeight="1">
      <c r="A2586" s="215" t="s">
        <v>188</v>
      </c>
      <c r="B2586" s="213" t="s">
        <v>108</v>
      </c>
      <c r="C2586" s="209" t="s">
        <v>142</v>
      </c>
      <c r="D2586" s="202">
        <v>262</v>
      </c>
      <c r="F2586" s="202">
        <v>18200</v>
      </c>
      <c r="G2586" s="202">
        <f t="shared" si="152"/>
        <v>69465.648854961823</v>
      </c>
      <c r="H2586" s="210" t="str">
        <f t="shared" si="153"/>
        <v>12/13TOMATE (1ª SAFRA)IVAIPORÃ (c)</v>
      </c>
      <c r="I2586" s="210" t="str">
        <f t="shared" si="154"/>
        <v>12/13TOMATE (1ª SAFRA)</v>
      </c>
      <c r="J2586" s="211" t="b">
        <f>FALSE</f>
        <v>0</v>
      </c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</row>
    <row r="2587" spans="1:64" ht="14.65" hidden="1" customHeight="1">
      <c r="A2587" s="215" t="s">
        <v>188</v>
      </c>
      <c r="B2587" s="213" t="s">
        <v>108</v>
      </c>
      <c r="C2587" s="209" t="s">
        <v>144</v>
      </c>
      <c r="D2587" s="202">
        <v>280</v>
      </c>
      <c r="F2587" s="202">
        <v>18105</v>
      </c>
      <c r="G2587" s="202">
        <f t="shared" si="152"/>
        <v>64660.71428571429</v>
      </c>
      <c r="H2587" s="210" t="str">
        <f t="shared" si="153"/>
        <v>12/13TOMATE (1ª SAFRA)JACAREZINHO (c)</v>
      </c>
      <c r="I2587" s="210" t="str">
        <f t="shared" si="154"/>
        <v>12/13TOMATE (1ª SAFRA)</v>
      </c>
      <c r="J2587" s="211" t="b">
        <f>FALSE</f>
        <v>0</v>
      </c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</row>
    <row r="2588" spans="1:64" ht="14.65" hidden="1" customHeight="1">
      <c r="A2588" s="215" t="s">
        <v>188</v>
      </c>
      <c r="B2588" s="213" t="s">
        <v>108</v>
      </c>
      <c r="C2588" s="209" t="s">
        <v>146</v>
      </c>
      <c r="D2588" s="202">
        <v>35</v>
      </c>
      <c r="F2588" s="202">
        <v>1112</v>
      </c>
      <c r="G2588" s="202">
        <f t="shared" si="152"/>
        <v>31771.428571428572</v>
      </c>
      <c r="H2588" s="210" t="str">
        <f t="shared" si="153"/>
        <v>12/13TOMATE (1ª SAFRA)LARANJEIRAS DO SUL (f)</v>
      </c>
      <c r="I2588" s="210" t="str">
        <f t="shared" si="154"/>
        <v>12/13TOMATE (1ª SAFRA)</v>
      </c>
      <c r="J2588" s="211" t="b">
        <f>FALSE</f>
        <v>0</v>
      </c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</row>
    <row r="2589" spans="1:64" ht="14.65" hidden="1" customHeight="1">
      <c r="A2589" s="215" t="s">
        <v>188</v>
      </c>
      <c r="B2589" s="213" t="s">
        <v>108</v>
      </c>
      <c r="C2589" s="209" t="s">
        <v>148</v>
      </c>
      <c r="D2589" s="202">
        <v>375</v>
      </c>
      <c r="F2589" s="202">
        <v>24468</v>
      </c>
      <c r="G2589" s="202">
        <f t="shared" si="152"/>
        <v>65248.000000000007</v>
      </c>
      <c r="H2589" s="210" t="str">
        <f t="shared" si="153"/>
        <v>12/13TOMATE (1ª SAFRA)LONDRINA (c)</v>
      </c>
      <c r="I2589" s="210" t="str">
        <f t="shared" si="154"/>
        <v>12/13TOMATE (1ª SAFRA)</v>
      </c>
      <c r="J2589" s="211" t="b">
        <f>FALSE</f>
        <v>0</v>
      </c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</row>
    <row r="2590" spans="1:64" ht="14.65" hidden="1" customHeight="1">
      <c r="A2590" s="215" t="s">
        <v>188</v>
      </c>
      <c r="B2590" s="213" t="s">
        <v>108</v>
      </c>
      <c r="C2590" s="209" t="s">
        <v>150</v>
      </c>
      <c r="D2590" s="202">
        <v>60</v>
      </c>
      <c r="F2590" s="202">
        <v>3000</v>
      </c>
      <c r="G2590" s="202">
        <f t="shared" si="152"/>
        <v>50000</v>
      </c>
      <c r="H2590" s="210" t="str">
        <f t="shared" si="153"/>
        <v>12/13TOMATE (1ª SAFRA)MARINGÁ (c)</v>
      </c>
      <c r="I2590" s="210" t="str">
        <f t="shared" si="154"/>
        <v>12/13TOMATE (1ª SAFRA)</v>
      </c>
      <c r="J2590" s="211" t="b">
        <f>FALSE</f>
        <v>0</v>
      </c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</row>
    <row r="2591" spans="1:64" ht="14.65" hidden="1" customHeight="1">
      <c r="A2591" s="215" t="s">
        <v>188</v>
      </c>
      <c r="B2591" s="213" t="s">
        <v>108</v>
      </c>
      <c r="C2591" s="209" t="s">
        <v>152</v>
      </c>
      <c r="D2591" s="202">
        <v>30</v>
      </c>
      <c r="F2591" s="202">
        <v>1290</v>
      </c>
      <c r="G2591" s="202">
        <f t="shared" si="152"/>
        <v>43000</v>
      </c>
      <c r="H2591" s="210" t="str">
        <f t="shared" si="153"/>
        <v>12/13TOMATE (1ª SAFRA)PARANAGUÁ (f)</v>
      </c>
      <c r="I2591" s="210" t="str">
        <f t="shared" si="154"/>
        <v>12/13TOMATE (1ª SAFRA)</v>
      </c>
      <c r="J2591" s="211" t="b">
        <f>FALSE</f>
        <v>0</v>
      </c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</row>
    <row r="2592" spans="1:64" ht="14.65" hidden="1" customHeight="1">
      <c r="A2592" s="215" t="s">
        <v>188</v>
      </c>
      <c r="B2592" s="213" t="s">
        <v>108</v>
      </c>
      <c r="C2592" s="209" t="s">
        <v>154</v>
      </c>
      <c r="D2592" s="202">
        <v>0</v>
      </c>
      <c r="F2592" s="202">
        <v>0</v>
      </c>
      <c r="G2592" s="202" t="e">
        <f t="shared" si="152"/>
        <v>#DIV/0!</v>
      </c>
      <c r="H2592" s="210" t="str">
        <f t="shared" si="153"/>
        <v>12/13TOMATE (1ª SAFRA)PARANAVAÍ (b)</v>
      </c>
      <c r="I2592" s="210" t="str">
        <f t="shared" si="154"/>
        <v>12/13TOMATE (1ª SAFRA)</v>
      </c>
      <c r="J2592" s="211" t="b">
        <f>FALSE</f>
        <v>0</v>
      </c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</row>
    <row r="2593" spans="1:64" ht="14.65" hidden="1" customHeight="1">
      <c r="A2593" s="215" t="s">
        <v>188</v>
      </c>
      <c r="B2593" s="213" t="s">
        <v>108</v>
      </c>
      <c r="C2593" s="209" t="s">
        <v>155</v>
      </c>
      <c r="D2593" s="202">
        <v>26</v>
      </c>
      <c r="F2593" s="202">
        <v>1560</v>
      </c>
      <c r="G2593" s="202">
        <f t="shared" si="152"/>
        <v>60000</v>
      </c>
      <c r="H2593" s="210" t="str">
        <f t="shared" si="153"/>
        <v>12/13TOMATE (1ª SAFRA)PATO BRANCO (e)</v>
      </c>
      <c r="I2593" s="210" t="str">
        <f t="shared" si="154"/>
        <v>12/13TOMATE (1ª SAFRA)</v>
      </c>
      <c r="J2593" s="211" t="b">
        <f>FALSE</f>
        <v>0</v>
      </c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</row>
    <row r="2594" spans="1:64" ht="14.65" hidden="1" customHeight="1">
      <c r="A2594" s="215" t="s">
        <v>188</v>
      </c>
      <c r="B2594" s="213" t="s">
        <v>108</v>
      </c>
      <c r="C2594" s="209" t="s">
        <v>157</v>
      </c>
      <c r="D2594" s="202">
        <v>469</v>
      </c>
      <c r="F2594" s="202">
        <v>28200</v>
      </c>
      <c r="G2594" s="202">
        <f t="shared" si="152"/>
        <v>60127.931769722811</v>
      </c>
      <c r="H2594" s="210" t="str">
        <f t="shared" si="153"/>
        <v>12/13TOMATE (1ª SAFRA)PONTA GROSSA (f)</v>
      </c>
      <c r="I2594" s="210" t="str">
        <f t="shared" si="154"/>
        <v>12/13TOMATE (1ª SAFRA)</v>
      </c>
      <c r="J2594" s="211" t="b">
        <f>FALSE</f>
        <v>0</v>
      </c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</row>
    <row r="2595" spans="1:64" ht="14.65" hidden="1" customHeight="1">
      <c r="A2595" s="215" t="s">
        <v>188</v>
      </c>
      <c r="B2595" s="213" t="s">
        <v>108</v>
      </c>
      <c r="C2595" s="209" t="s">
        <v>159</v>
      </c>
      <c r="D2595" s="202">
        <v>23</v>
      </c>
      <c r="F2595" s="202">
        <v>575</v>
      </c>
      <c r="G2595" s="202">
        <f t="shared" si="152"/>
        <v>25000</v>
      </c>
      <c r="H2595" s="210" t="str">
        <f t="shared" si="153"/>
        <v>12/13TOMATE (1ª SAFRA)UMUARAMA (b)</v>
      </c>
      <c r="I2595" s="210" t="str">
        <f t="shared" si="154"/>
        <v>12/13TOMATE (1ª SAFRA)</v>
      </c>
      <c r="J2595" s="211" t="b">
        <f>FALSE</f>
        <v>0</v>
      </c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</row>
    <row r="2596" spans="1:64" ht="14.65" hidden="1" customHeight="1">
      <c r="A2596" s="215" t="s">
        <v>188</v>
      </c>
      <c r="B2596" s="213" t="s">
        <v>108</v>
      </c>
      <c r="C2596" s="209" t="s">
        <v>160</v>
      </c>
      <c r="D2596" s="202">
        <v>17</v>
      </c>
      <c r="F2596" s="202">
        <v>850</v>
      </c>
      <c r="G2596" s="202">
        <f t="shared" si="152"/>
        <v>50000</v>
      </c>
      <c r="H2596" s="210" t="str">
        <f t="shared" si="153"/>
        <v>12/13TOMATE (1ª SAFRA)UNIÃO DA VITÓRIA (f)</v>
      </c>
      <c r="I2596" s="210" t="str">
        <f t="shared" si="154"/>
        <v>12/13TOMATE (1ª SAFRA)</v>
      </c>
      <c r="J2596" s="211" t="b">
        <f>FALSE</f>
        <v>0</v>
      </c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</row>
    <row r="2597" spans="1:64" ht="14.65" hidden="1" customHeight="1">
      <c r="A2597" s="215" t="s">
        <v>188</v>
      </c>
      <c r="B2597" s="213" t="s">
        <v>109</v>
      </c>
      <c r="C2597" s="209" t="s">
        <v>126</v>
      </c>
      <c r="D2597" s="202">
        <v>175</v>
      </c>
      <c r="F2597" s="202">
        <v>11025</v>
      </c>
      <c r="G2597" s="202">
        <f t="shared" si="152"/>
        <v>63000</v>
      </c>
      <c r="H2597" s="210" t="str">
        <f t="shared" si="153"/>
        <v>12/13TOMATE (2ª SAFRA)APUCARANA (c)</v>
      </c>
      <c r="I2597" s="210" t="str">
        <f t="shared" si="154"/>
        <v>12/13TOMATE (2ª SAFRA)</v>
      </c>
      <c r="J2597" s="211" t="b">
        <f>FALSE</f>
        <v>0</v>
      </c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</row>
    <row r="2598" spans="1:64" ht="14.65" hidden="1" customHeight="1">
      <c r="A2598" s="215" t="s">
        <v>188</v>
      </c>
      <c r="B2598" s="213" t="s">
        <v>109</v>
      </c>
      <c r="C2598" s="209" t="s">
        <v>130</v>
      </c>
      <c r="D2598" s="202">
        <v>90</v>
      </c>
      <c r="F2598" s="202">
        <v>4500</v>
      </c>
      <c r="G2598" s="202">
        <f t="shared" si="152"/>
        <v>50000</v>
      </c>
      <c r="H2598" s="210" t="str">
        <f t="shared" si="153"/>
        <v>12/13TOMATE (2ª SAFRA)CASCAVEL (d)</v>
      </c>
      <c r="I2598" s="210" t="str">
        <f t="shared" si="154"/>
        <v>12/13TOMATE (2ª SAFRA)</v>
      </c>
      <c r="J2598" s="211" t="b">
        <f>FALSE</f>
        <v>0</v>
      </c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</row>
    <row r="2599" spans="1:64" ht="14.65" hidden="1" customHeight="1">
      <c r="A2599" s="215" t="s">
        <v>188</v>
      </c>
      <c r="B2599" s="213" t="s">
        <v>109</v>
      </c>
      <c r="C2599" s="209" t="s">
        <v>132</v>
      </c>
      <c r="D2599" s="202">
        <v>187</v>
      </c>
      <c r="E2599" s="202">
        <v>20</v>
      </c>
      <c r="F2599" s="202">
        <v>4843</v>
      </c>
      <c r="G2599" s="202">
        <f t="shared" si="152"/>
        <v>29000</v>
      </c>
      <c r="H2599" s="210" t="str">
        <f t="shared" si="153"/>
        <v>12/13TOMATE (2ª SAFRA)CORNÉLIO PROCÓPIO (c)</v>
      </c>
      <c r="I2599" s="210" t="str">
        <f t="shared" si="154"/>
        <v>12/13TOMATE (2ª SAFRA)</v>
      </c>
      <c r="J2599" s="211" t="b">
        <f>FALSE</f>
        <v>0</v>
      </c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</row>
    <row r="2600" spans="1:64" ht="14.65" hidden="1" customHeight="1">
      <c r="A2600" s="215" t="s">
        <v>188</v>
      </c>
      <c r="B2600" s="213" t="s">
        <v>109</v>
      </c>
      <c r="C2600" s="209" t="s">
        <v>138</v>
      </c>
      <c r="D2600" s="202">
        <v>21</v>
      </c>
      <c r="E2600" s="202">
        <v>2</v>
      </c>
      <c r="F2600" s="202">
        <v>660</v>
      </c>
      <c r="G2600" s="202">
        <f t="shared" si="152"/>
        <v>34736.84210526316</v>
      </c>
      <c r="H2600" s="210" t="str">
        <f t="shared" si="153"/>
        <v>12/13TOMATE (2ª SAFRA)GUARAPUAVA (f)</v>
      </c>
      <c r="I2600" s="210" t="str">
        <f t="shared" si="154"/>
        <v>12/13TOMATE (2ª SAFRA)</v>
      </c>
      <c r="J2600" s="211" t="b">
        <f>FALSE</f>
        <v>0</v>
      </c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</row>
    <row r="2601" spans="1:64" ht="14.65" hidden="1" customHeight="1">
      <c r="A2601" s="215" t="s">
        <v>188</v>
      </c>
      <c r="B2601" s="213" t="s">
        <v>109</v>
      </c>
      <c r="C2601" s="209" t="s">
        <v>140</v>
      </c>
      <c r="D2601" s="202">
        <v>8</v>
      </c>
      <c r="F2601" s="202">
        <v>198</v>
      </c>
      <c r="G2601" s="202">
        <f t="shared" si="152"/>
        <v>24750</v>
      </c>
      <c r="H2601" s="210" t="str">
        <f t="shared" si="153"/>
        <v>12/13TOMATE (2ª SAFRA)IRATI (f)</v>
      </c>
      <c r="I2601" s="210" t="str">
        <f t="shared" si="154"/>
        <v>12/13TOMATE (2ª SAFRA)</v>
      </c>
      <c r="J2601" s="211" t="b">
        <f>FALSE</f>
        <v>0</v>
      </c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</row>
    <row r="2602" spans="1:64" ht="14.65" hidden="1" customHeight="1">
      <c r="A2602" s="215" t="s">
        <v>188</v>
      </c>
      <c r="B2602" s="213" t="s">
        <v>109</v>
      </c>
      <c r="C2602" s="209" t="s">
        <v>142</v>
      </c>
      <c r="D2602" s="202">
        <v>223</v>
      </c>
      <c r="F2602" s="202">
        <v>14290</v>
      </c>
      <c r="G2602" s="202">
        <f t="shared" si="152"/>
        <v>64080.717488789232</v>
      </c>
      <c r="H2602" s="210" t="str">
        <f t="shared" si="153"/>
        <v>12/13TOMATE (2ª SAFRA)IVAIPORÃ (c)</v>
      </c>
      <c r="I2602" s="210" t="str">
        <f t="shared" si="154"/>
        <v>12/13TOMATE (2ª SAFRA)</v>
      </c>
      <c r="J2602" s="211" t="b">
        <f>FALSE</f>
        <v>0</v>
      </c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</row>
    <row r="2603" spans="1:64" ht="14.65" hidden="1" customHeight="1">
      <c r="A2603" s="215" t="s">
        <v>188</v>
      </c>
      <c r="B2603" s="213" t="s">
        <v>109</v>
      </c>
      <c r="C2603" s="209" t="s">
        <v>144</v>
      </c>
      <c r="D2603" s="202">
        <v>222</v>
      </c>
      <c r="E2603" s="202">
        <v>16</v>
      </c>
      <c r="F2603" s="202">
        <v>12463</v>
      </c>
      <c r="G2603" s="202">
        <f t="shared" si="152"/>
        <v>60500</v>
      </c>
      <c r="H2603" s="210" t="str">
        <f t="shared" si="153"/>
        <v>12/13TOMATE (2ª SAFRA)JACAREZINHO (c)</v>
      </c>
      <c r="I2603" s="210" t="str">
        <f t="shared" si="154"/>
        <v>12/13TOMATE (2ª SAFRA)</v>
      </c>
      <c r="J2603" s="211" t="b">
        <f>FALSE</f>
        <v>0</v>
      </c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</row>
    <row r="2604" spans="1:64" ht="14.65" hidden="1" customHeight="1">
      <c r="A2604" s="215" t="s">
        <v>188</v>
      </c>
      <c r="B2604" s="213" t="s">
        <v>109</v>
      </c>
      <c r="C2604" s="209" t="s">
        <v>146</v>
      </c>
      <c r="D2604" s="202">
        <v>10</v>
      </c>
      <c r="F2604" s="202">
        <v>416</v>
      </c>
      <c r="G2604" s="202">
        <f t="shared" si="152"/>
        <v>41600</v>
      </c>
      <c r="H2604" s="210" t="str">
        <f t="shared" si="153"/>
        <v>12/13TOMATE (2ª SAFRA)LARANJEIRAS DO SUL (f)</v>
      </c>
      <c r="I2604" s="210" t="str">
        <f t="shared" si="154"/>
        <v>12/13TOMATE (2ª SAFRA)</v>
      </c>
      <c r="J2604" s="211" t="b">
        <f>FALSE</f>
        <v>0</v>
      </c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</row>
    <row r="2605" spans="1:64" ht="14.65" hidden="1" customHeight="1">
      <c r="A2605" s="215" t="s">
        <v>188</v>
      </c>
      <c r="B2605" s="213" t="s">
        <v>109</v>
      </c>
      <c r="C2605" s="209" t="s">
        <v>148</v>
      </c>
      <c r="D2605" s="202">
        <v>352</v>
      </c>
      <c r="F2605" s="202">
        <v>18920</v>
      </c>
      <c r="G2605" s="202">
        <f t="shared" si="152"/>
        <v>53750</v>
      </c>
      <c r="H2605" s="210" t="str">
        <f t="shared" si="153"/>
        <v>12/13TOMATE (2ª SAFRA)LONDRINA (c)</v>
      </c>
      <c r="I2605" s="210" t="str">
        <f t="shared" si="154"/>
        <v>12/13TOMATE (2ª SAFRA)</v>
      </c>
      <c r="J2605" s="211" t="b">
        <f>FALSE</f>
        <v>0</v>
      </c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</row>
    <row r="2606" spans="1:64" ht="14.65" hidden="1" customHeight="1">
      <c r="A2606" s="215" t="s">
        <v>188</v>
      </c>
      <c r="B2606" s="213" t="s">
        <v>109</v>
      </c>
      <c r="C2606" s="209" t="s">
        <v>150</v>
      </c>
      <c r="D2606" s="202">
        <v>40</v>
      </c>
      <c r="F2606" s="202">
        <v>1600</v>
      </c>
      <c r="G2606" s="202">
        <f t="shared" si="152"/>
        <v>40000</v>
      </c>
      <c r="H2606" s="210" t="str">
        <f t="shared" si="153"/>
        <v>12/13TOMATE (2ª SAFRA)MARINGÁ (c)</v>
      </c>
      <c r="I2606" s="210" t="str">
        <f t="shared" si="154"/>
        <v>12/13TOMATE (2ª SAFRA)</v>
      </c>
      <c r="J2606" s="211" t="b">
        <f>FALSE</f>
        <v>0</v>
      </c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</row>
    <row r="2607" spans="1:64" ht="14.65" hidden="1" customHeight="1">
      <c r="A2607" s="215" t="s">
        <v>188</v>
      </c>
      <c r="B2607" s="213" t="s">
        <v>109</v>
      </c>
      <c r="C2607" s="209" t="s">
        <v>152</v>
      </c>
      <c r="D2607" s="202">
        <v>30</v>
      </c>
      <c r="F2607" s="202">
        <v>1140</v>
      </c>
      <c r="G2607" s="202">
        <f t="shared" si="152"/>
        <v>38000</v>
      </c>
      <c r="H2607" s="210" t="str">
        <f t="shared" si="153"/>
        <v>12/13TOMATE (2ª SAFRA)PARANAGUÁ (f)</v>
      </c>
      <c r="I2607" s="210" t="str">
        <f t="shared" si="154"/>
        <v>12/13TOMATE (2ª SAFRA)</v>
      </c>
      <c r="J2607" s="211" t="b">
        <f>FALSE</f>
        <v>0</v>
      </c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</row>
    <row r="2608" spans="1:64" ht="14.65" hidden="1" customHeight="1">
      <c r="A2608" s="215" t="s">
        <v>188</v>
      </c>
      <c r="B2608" s="213" t="s">
        <v>109</v>
      </c>
      <c r="C2608" s="209" t="s">
        <v>154</v>
      </c>
      <c r="D2608" s="202">
        <v>3</v>
      </c>
      <c r="F2608" s="202">
        <v>225</v>
      </c>
      <c r="G2608" s="202">
        <f t="shared" si="152"/>
        <v>75000</v>
      </c>
      <c r="H2608" s="210" t="str">
        <f t="shared" si="153"/>
        <v>12/13TOMATE (2ª SAFRA)PARANAVAÍ (b)</v>
      </c>
      <c r="I2608" s="210" t="str">
        <f t="shared" si="154"/>
        <v>12/13TOMATE (2ª SAFRA)</v>
      </c>
      <c r="J2608" s="211" t="b">
        <f>FALSE</f>
        <v>0</v>
      </c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</row>
    <row r="2609" spans="1:64" ht="14.65" hidden="1" customHeight="1">
      <c r="A2609" s="215" t="s">
        <v>188</v>
      </c>
      <c r="B2609" s="213" t="s">
        <v>109</v>
      </c>
      <c r="C2609" s="209" t="s">
        <v>157</v>
      </c>
      <c r="D2609" s="202">
        <v>473</v>
      </c>
      <c r="F2609" s="202">
        <v>22375</v>
      </c>
      <c r="G2609" s="202">
        <f t="shared" si="152"/>
        <v>47304.43974630021</v>
      </c>
      <c r="H2609" s="210" t="str">
        <f t="shared" si="153"/>
        <v>12/13TOMATE (2ª SAFRA)PONTA GROSSA (f)</v>
      </c>
      <c r="I2609" s="210" t="str">
        <f t="shared" si="154"/>
        <v>12/13TOMATE (2ª SAFRA)</v>
      </c>
      <c r="J2609" s="211" t="b">
        <f>FALSE</f>
        <v>0</v>
      </c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</row>
    <row r="2610" spans="1:64" ht="14.65" hidden="1" customHeight="1">
      <c r="A2610" s="215" t="s">
        <v>188</v>
      </c>
      <c r="B2610" s="213" t="s">
        <v>109</v>
      </c>
      <c r="C2610" s="209" t="s">
        <v>159</v>
      </c>
      <c r="D2610" s="202">
        <v>25</v>
      </c>
      <c r="F2610" s="202">
        <v>879</v>
      </c>
      <c r="G2610" s="202">
        <f t="shared" si="152"/>
        <v>35160</v>
      </c>
      <c r="H2610" s="210" t="str">
        <f t="shared" si="153"/>
        <v>12/13TOMATE (2ª SAFRA)UMUARAMA (b)</v>
      </c>
      <c r="I2610" s="210" t="str">
        <f t="shared" si="154"/>
        <v>12/13TOMATE (2ª SAFRA)</v>
      </c>
      <c r="J2610" s="211" t="b">
        <f>FALSE</f>
        <v>0</v>
      </c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</row>
    <row r="2611" spans="1:64" ht="14.65" hidden="1" customHeight="1">
      <c r="A2611" s="215" t="s">
        <v>188</v>
      </c>
      <c r="B2611" s="209" t="s">
        <v>110</v>
      </c>
      <c r="C2611" s="209" t="s">
        <v>126</v>
      </c>
      <c r="D2611" s="201">
        <v>64262</v>
      </c>
      <c r="E2611" s="201">
        <v>20020</v>
      </c>
      <c r="F2611" s="202">
        <v>36278</v>
      </c>
      <c r="G2611" s="202">
        <f t="shared" si="152"/>
        <v>819.9900546991546</v>
      </c>
      <c r="H2611" s="210" t="str">
        <f t="shared" si="153"/>
        <v>12/13TRIGOAPUCARANA (c)</v>
      </c>
      <c r="I2611" s="210" t="str">
        <f t="shared" si="154"/>
        <v>12/13TRIGO</v>
      </c>
      <c r="J2611" s="211" t="b">
        <f>FALSE</f>
        <v>0</v>
      </c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</row>
    <row r="2612" spans="1:64" ht="14.65" hidden="1" customHeight="1">
      <c r="A2612" s="215" t="s">
        <v>188</v>
      </c>
      <c r="B2612" s="209" t="s">
        <v>110</v>
      </c>
      <c r="C2612" s="209" t="s">
        <v>128</v>
      </c>
      <c r="D2612" s="201">
        <v>99534</v>
      </c>
      <c r="E2612" s="201">
        <v>40080</v>
      </c>
      <c r="F2612" s="202">
        <v>61534</v>
      </c>
      <c r="G2612" s="202">
        <f t="shared" si="152"/>
        <v>1034.9850304437043</v>
      </c>
      <c r="H2612" s="210" t="str">
        <f t="shared" si="153"/>
        <v>12/13TRIGOCAMPO MOURÃO (a)</v>
      </c>
      <c r="I2612" s="210" t="str">
        <f t="shared" si="154"/>
        <v>12/13TRIGO</v>
      </c>
      <c r="J2612" s="211" t="b">
        <f>FALSE</f>
        <v>0</v>
      </c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</row>
    <row r="2613" spans="1:64" ht="14.65" hidden="1" customHeight="1">
      <c r="A2613" s="215" t="s">
        <v>188</v>
      </c>
      <c r="B2613" s="209" t="s">
        <v>110</v>
      </c>
      <c r="C2613" s="209" t="s">
        <v>130</v>
      </c>
      <c r="D2613" s="201">
        <v>92850</v>
      </c>
      <c r="E2613" s="201">
        <v>20050</v>
      </c>
      <c r="F2613" s="202">
        <v>93693</v>
      </c>
      <c r="G2613" s="202">
        <f t="shared" si="152"/>
        <v>1286.9917582417584</v>
      </c>
      <c r="H2613" s="210" t="str">
        <f t="shared" si="153"/>
        <v>12/13TRIGOCASCAVEL (d)</v>
      </c>
      <c r="I2613" s="210" t="str">
        <f t="shared" si="154"/>
        <v>12/13TRIGO</v>
      </c>
      <c r="J2613" s="211" t="b">
        <f>FALSE</f>
        <v>0</v>
      </c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</row>
    <row r="2614" spans="1:64" ht="14.65" hidden="1" customHeight="1">
      <c r="A2614" s="215" t="s">
        <v>188</v>
      </c>
      <c r="B2614" s="209" t="s">
        <v>110</v>
      </c>
      <c r="C2614" s="209" t="s">
        <v>132</v>
      </c>
      <c r="D2614" s="201">
        <v>76662</v>
      </c>
      <c r="E2614" s="201">
        <v>7572</v>
      </c>
      <c r="F2614" s="202">
        <v>119871</v>
      </c>
      <c r="G2614" s="202">
        <f t="shared" si="152"/>
        <v>1734.9978289188016</v>
      </c>
      <c r="H2614" s="210" t="str">
        <f t="shared" si="153"/>
        <v>12/13TRIGOCORNÉLIO PROCÓPIO (c)</v>
      </c>
      <c r="I2614" s="210" t="str">
        <f t="shared" si="154"/>
        <v>12/13TRIGO</v>
      </c>
      <c r="J2614" s="211" t="b">
        <f>FALSE</f>
        <v>0</v>
      </c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</row>
    <row r="2615" spans="1:64" ht="14.65" hidden="1" customHeight="1">
      <c r="A2615" s="215" t="s">
        <v>188</v>
      </c>
      <c r="B2615" s="213" t="s">
        <v>110</v>
      </c>
      <c r="C2615" s="209" t="s">
        <v>134</v>
      </c>
      <c r="D2615" s="202">
        <v>14420</v>
      </c>
      <c r="F2615" s="202">
        <v>42178</v>
      </c>
      <c r="G2615" s="202">
        <f t="shared" si="152"/>
        <v>2924.9653259361994</v>
      </c>
      <c r="H2615" s="210" t="str">
        <f t="shared" si="153"/>
        <v>12/13TRIGOCURITIBA (f)</v>
      </c>
      <c r="I2615" s="210" t="str">
        <f t="shared" si="154"/>
        <v>12/13TRIGO</v>
      </c>
      <c r="J2615" s="211" t="b">
        <f>FALSE</f>
        <v>0</v>
      </c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</row>
    <row r="2616" spans="1:64" ht="14.65" hidden="1" customHeight="1">
      <c r="A2616" s="215" t="s">
        <v>188</v>
      </c>
      <c r="B2616" s="213" t="s">
        <v>110</v>
      </c>
      <c r="C2616" s="209" t="s">
        <v>136</v>
      </c>
      <c r="D2616" s="202">
        <v>101340</v>
      </c>
      <c r="E2616" s="202">
        <v>7350</v>
      </c>
      <c r="F2616" s="202">
        <v>219034</v>
      </c>
      <c r="G2616" s="202">
        <f t="shared" si="152"/>
        <v>2330.3968507288009</v>
      </c>
      <c r="H2616" s="210" t="str">
        <f t="shared" si="153"/>
        <v>12/13TRIGOFRANCISCO BELTRÃO (e)</v>
      </c>
      <c r="I2616" s="210" t="str">
        <f t="shared" si="154"/>
        <v>12/13TRIGO</v>
      </c>
      <c r="J2616" s="211" t="b">
        <f>FALSE</f>
        <v>0</v>
      </c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</row>
    <row r="2617" spans="1:64" ht="14.65" hidden="1" customHeight="1">
      <c r="A2617" s="215" t="s">
        <v>188</v>
      </c>
      <c r="B2617" s="213" t="s">
        <v>110</v>
      </c>
      <c r="C2617" s="209" t="s">
        <v>138</v>
      </c>
      <c r="D2617" s="202">
        <v>64410</v>
      </c>
      <c r="E2617" s="202">
        <v>350</v>
      </c>
      <c r="F2617" s="202">
        <v>231895</v>
      </c>
      <c r="G2617" s="202">
        <f t="shared" si="152"/>
        <v>3619.9656571963783</v>
      </c>
      <c r="H2617" s="210" t="str">
        <f t="shared" si="153"/>
        <v>12/13TRIGOGUARAPUAVA (f)</v>
      </c>
      <c r="I2617" s="210" t="str">
        <f t="shared" si="154"/>
        <v>12/13TRIGO</v>
      </c>
      <c r="J2617" s="211" t="b">
        <f>FALSE</f>
        <v>0</v>
      </c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</row>
    <row r="2618" spans="1:64" ht="14.65" hidden="1" customHeight="1">
      <c r="A2618" s="215" t="s">
        <v>188</v>
      </c>
      <c r="B2618" s="213" t="s">
        <v>110</v>
      </c>
      <c r="C2618" s="209" t="s">
        <v>140</v>
      </c>
      <c r="D2618" s="202">
        <v>24895</v>
      </c>
      <c r="E2618" s="202">
        <v>1245</v>
      </c>
      <c r="F2618" s="202">
        <v>72132</v>
      </c>
      <c r="G2618" s="202">
        <f t="shared" si="152"/>
        <v>3049.9788583509517</v>
      </c>
      <c r="H2618" s="210" t="str">
        <f t="shared" si="153"/>
        <v>12/13TRIGOIRATI (f)</v>
      </c>
      <c r="I2618" s="210" t="str">
        <f t="shared" si="154"/>
        <v>12/13TRIGO</v>
      </c>
      <c r="J2618" s="211" t="b">
        <f>FALSE</f>
        <v>0</v>
      </c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</row>
    <row r="2619" spans="1:64" ht="14.65" hidden="1" customHeight="1">
      <c r="A2619" s="215" t="s">
        <v>188</v>
      </c>
      <c r="B2619" s="213" t="s">
        <v>110</v>
      </c>
      <c r="C2619" s="209" t="s">
        <v>142</v>
      </c>
      <c r="D2619" s="202">
        <v>75800</v>
      </c>
      <c r="E2619" s="202">
        <v>5750</v>
      </c>
      <c r="F2619" s="202">
        <v>105915</v>
      </c>
      <c r="G2619" s="202">
        <f t="shared" si="152"/>
        <v>1511.9914346895075</v>
      </c>
      <c r="H2619" s="210" t="str">
        <f t="shared" si="153"/>
        <v>12/13TRIGOIVAIPORÃ (c)</v>
      </c>
      <c r="I2619" s="210" t="str">
        <f t="shared" si="154"/>
        <v>12/13TRIGO</v>
      </c>
      <c r="J2619" s="211" t="b">
        <f>FALSE</f>
        <v>0</v>
      </c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</row>
    <row r="2620" spans="1:64" ht="14.65" hidden="1" customHeight="1">
      <c r="A2620" s="215" t="s">
        <v>188</v>
      </c>
      <c r="B2620" s="213" t="s">
        <v>110</v>
      </c>
      <c r="C2620" s="209" t="s">
        <v>144</v>
      </c>
      <c r="D2620" s="202">
        <v>41560</v>
      </c>
      <c r="E2620" s="202">
        <v>13125</v>
      </c>
      <c r="F2620" s="202">
        <v>57909</v>
      </c>
      <c r="G2620" s="202">
        <f t="shared" si="152"/>
        <v>2036.5394759978899</v>
      </c>
      <c r="H2620" s="210" t="str">
        <f t="shared" si="153"/>
        <v>12/13TRIGOJACAREZINHO (c)</v>
      </c>
      <c r="I2620" s="210" t="str">
        <f t="shared" si="154"/>
        <v>12/13TRIGO</v>
      </c>
      <c r="J2620" s="211" t="b">
        <f>FALSE</f>
        <v>0</v>
      </c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</row>
    <row r="2621" spans="1:64" ht="14.65" hidden="1" customHeight="1">
      <c r="A2621" s="215" t="s">
        <v>188</v>
      </c>
      <c r="B2621" s="213" t="s">
        <v>110</v>
      </c>
      <c r="C2621" s="209" t="s">
        <v>146</v>
      </c>
      <c r="D2621" s="202">
        <v>17430</v>
      </c>
      <c r="E2621" s="202">
        <v>1955</v>
      </c>
      <c r="F2621" s="202">
        <v>29557</v>
      </c>
      <c r="G2621" s="202">
        <f t="shared" si="152"/>
        <v>1909.9838449111471</v>
      </c>
      <c r="H2621" s="210" t="str">
        <f t="shared" si="153"/>
        <v>12/13TRIGOLARANJEIRAS DO SUL (f)</v>
      </c>
      <c r="I2621" s="210" t="str">
        <f t="shared" si="154"/>
        <v>12/13TRIGO</v>
      </c>
      <c r="J2621" s="211" t="b">
        <f>FALSE</f>
        <v>0</v>
      </c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</row>
    <row r="2622" spans="1:64" ht="14.65" hidden="1" customHeight="1">
      <c r="A2622" s="215" t="s">
        <v>188</v>
      </c>
      <c r="B2622" s="213" t="s">
        <v>110</v>
      </c>
      <c r="C2622" s="209" t="s">
        <v>148</v>
      </c>
      <c r="D2622" s="202">
        <v>46420</v>
      </c>
      <c r="E2622" s="202">
        <v>7402</v>
      </c>
      <c r="F2622" s="202">
        <v>66213</v>
      </c>
      <c r="G2622" s="202">
        <f t="shared" si="152"/>
        <v>1696.9860064585575</v>
      </c>
      <c r="H2622" s="210" t="str">
        <f t="shared" si="153"/>
        <v>12/13TRIGOLONDRINA (c)</v>
      </c>
      <c r="I2622" s="210" t="str">
        <f t="shared" si="154"/>
        <v>12/13TRIGO</v>
      </c>
      <c r="J2622" s="211" t="b">
        <f>FALSE</f>
        <v>0</v>
      </c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</row>
    <row r="2623" spans="1:64" ht="14.65" hidden="1" customHeight="1">
      <c r="A2623" s="215" t="s">
        <v>188</v>
      </c>
      <c r="B2623" s="213" t="s">
        <v>110</v>
      </c>
      <c r="C2623" s="209" t="s">
        <v>150</v>
      </c>
      <c r="D2623" s="202">
        <v>11145</v>
      </c>
      <c r="E2623" s="202">
        <v>2070</v>
      </c>
      <c r="F2623" s="202">
        <v>11879</v>
      </c>
      <c r="G2623" s="202">
        <f t="shared" si="152"/>
        <v>1308.9807162534435</v>
      </c>
      <c r="H2623" s="210" t="str">
        <f t="shared" si="153"/>
        <v>12/13TRIGOMARINGÁ (c)</v>
      </c>
      <c r="I2623" s="210" t="str">
        <f t="shared" si="154"/>
        <v>12/13TRIGO</v>
      </c>
      <c r="J2623" s="211" t="b">
        <f>FALSE</f>
        <v>0</v>
      </c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</row>
    <row r="2624" spans="1:64" ht="14.65" hidden="1" customHeight="1">
      <c r="A2624" s="215" t="s">
        <v>188</v>
      </c>
      <c r="B2624" s="213" t="s">
        <v>110</v>
      </c>
      <c r="C2624" s="209" t="s">
        <v>155</v>
      </c>
      <c r="D2624" s="202">
        <v>79045</v>
      </c>
      <c r="E2624" s="202">
        <v>980</v>
      </c>
      <c r="F2624" s="202">
        <v>219206</v>
      </c>
      <c r="G2624" s="202">
        <f t="shared" si="152"/>
        <v>2807.9933388842633</v>
      </c>
      <c r="H2624" s="210" t="str">
        <f t="shared" si="153"/>
        <v>12/13TRIGOPATO BRANCO (e)</v>
      </c>
      <c r="I2624" s="210" t="str">
        <f t="shared" si="154"/>
        <v>12/13TRIGO</v>
      </c>
      <c r="J2624" s="211" t="b">
        <f>FALSE</f>
        <v>0</v>
      </c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</row>
    <row r="2625" spans="1:64" ht="14.65" hidden="1" customHeight="1">
      <c r="A2625" s="215" t="s">
        <v>188</v>
      </c>
      <c r="B2625" s="213" t="s">
        <v>110</v>
      </c>
      <c r="C2625" s="209" t="s">
        <v>157</v>
      </c>
      <c r="D2625" s="202">
        <v>162280</v>
      </c>
      <c r="E2625" s="202">
        <v>12400</v>
      </c>
      <c r="F2625" s="202">
        <v>473498</v>
      </c>
      <c r="G2625" s="202">
        <f t="shared" si="152"/>
        <v>3159.180677875634</v>
      </c>
      <c r="H2625" s="210" t="str">
        <f t="shared" si="153"/>
        <v>12/13TRIGOPONTA GROSSA (f)</v>
      </c>
      <c r="I2625" s="210" t="str">
        <f t="shared" si="154"/>
        <v>12/13TRIGO</v>
      </c>
      <c r="J2625" s="211" t="b">
        <f>FALSE</f>
        <v>0</v>
      </c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</row>
    <row r="2626" spans="1:64" ht="14.65" hidden="1" customHeight="1">
      <c r="A2626" s="215" t="s">
        <v>188</v>
      </c>
      <c r="B2626" s="213" t="s">
        <v>110</v>
      </c>
      <c r="C2626" s="209" t="s">
        <v>158</v>
      </c>
      <c r="D2626" s="202">
        <v>18348</v>
      </c>
      <c r="E2626" s="202">
        <v>1315</v>
      </c>
      <c r="F2626" s="202">
        <v>22213</v>
      </c>
      <c r="G2626" s="202">
        <f t="shared" ref="G2626:G2689" si="155">F2626/(D2626-E2626)*1000</f>
        <v>1304.1155404215347</v>
      </c>
      <c r="H2626" s="210" t="str">
        <f t="shared" ref="H2626:H2689" si="156">A2626&amp;B2626&amp;C2626</f>
        <v>12/13TRIGOTOLEDO (d)</v>
      </c>
      <c r="I2626" s="210" t="str">
        <f t="shared" ref="I2626:I2689" si="157">A2626&amp;B2626</f>
        <v>12/13TRIGO</v>
      </c>
      <c r="J2626" s="211" t="b">
        <f>FALSE</f>
        <v>0</v>
      </c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</row>
    <row r="2627" spans="1:64" ht="14.65" hidden="1" customHeight="1">
      <c r="A2627" s="215" t="s">
        <v>188</v>
      </c>
      <c r="B2627" s="213" t="s">
        <v>110</v>
      </c>
      <c r="C2627" s="209" t="s">
        <v>159</v>
      </c>
      <c r="D2627" s="202">
        <v>3398</v>
      </c>
      <c r="E2627" s="202">
        <v>577</v>
      </c>
      <c r="F2627" s="202">
        <v>3577</v>
      </c>
      <c r="G2627" s="202">
        <f t="shared" si="155"/>
        <v>1267.9900744416875</v>
      </c>
      <c r="H2627" s="210" t="str">
        <f t="shared" si="156"/>
        <v>12/13TRIGOUMUARAMA (b)</v>
      </c>
      <c r="I2627" s="210" t="str">
        <f t="shared" si="157"/>
        <v>12/13TRIGO</v>
      </c>
      <c r="J2627" s="211" t="b">
        <f>FALSE</f>
        <v>0</v>
      </c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</row>
    <row r="2628" spans="1:64" ht="14.65" hidden="1" customHeight="1">
      <c r="A2628" s="215" t="s">
        <v>188</v>
      </c>
      <c r="B2628" s="213" t="s">
        <v>110</v>
      </c>
      <c r="C2628" s="209" t="s">
        <v>160</v>
      </c>
      <c r="D2628" s="202">
        <v>6300</v>
      </c>
      <c r="F2628" s="202">
        <v>21609</v>
      </c>
      <c r="G2628" s="202">
        <f t="shared" si="155"/>
        <v>3430</v>
      </c>
      <c r="H2628" s="210" t="str">
        <f t="shared" si="156"/>
        <v>12/13TRIGOUNIÃO DA VITÓRIA (f)</v>
      </c>
      <c r="I2628" s="210" t="str">
        <f t="shared" si="157"/>
        <v>12/13TRIGO</v>
      </c>
      <c r="J2628" s="211" t="b">
        <f>FALSE</f>
        <v>0</v>
      </c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</row>
    <row r="2629" spans="1:64" ht="14.65" hidden="1" customHeight="1">
      <c r="A2629" s="215" t="s">
        <v>188</v>
      </c>
      <c r="B2629" s="213" t="s">
        <v>111</v>
      </c>
      <c r="C2629" s="209" t="s">
        <v>126</v>
      </c>
      <c r="D2629" s="202">
        <v>223</v>
      </c>
      <c r="E2629" s="202">
        <v>172</v>
      </c>
      <c r="F2629" s="202">
        <v>83</v>
      </c>
      <c r="G2629" s="202">
        <f t="shared" si="155"/>
        <v>1627.4509803921569</v>
      </c>
      <c r="H2629" s="210" t="str">
        <f t="shared" si="156"/>
        <v>12/13TRITICALEAPUCARANA (c)</v>
      </c>
      <c r="I2629" s="210" t="str">
        <f t="shared" si="157"/>
        <v>12/13TRITICALE</v>
      </c>
      <c r="J2629" s="211" t="b">
        <f>FALSE</f>
        <v>0</v>
      </c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</row>
    <row r="2630" spans="1:64" ht="14.65" hidden="1" customHeight="1">
      <c r="A2630" s="215" t="s">
        <v>188</v>
      </c>
      <c r="B2630" s="213" t="s">
        <v>111</v>
      </c>
      <c r="C2630" s="209" t="s">
        <v>128</v>
      </c>
      <c r="D2630" s="202">
        <v>2404</v>
      </c>
      <c r="E2630" s="202">
        <v>30</v>
      </c>
      <c r="F2630" s="202">
        <v>2374</v>
      </c>
      <c r="G2630" s="202">
        <f t="shared" si="155"/>
        <v>1000</v>
      </c>
      <c r="H2630" s="210" t="str">
        <f t="shared" si="156"/>
        <v>12/13TRITICALECAMPO MOURÃO (a)</v>
      </c>
      <c r="I2630" s="210" t="str">
        <f t="shared" si="157"/>
        <v>12/13TRITICALE</v>
      </c>
      <c r="J2630" s="211" t="b">
        <f>FALSE</f>
        <v>0</v>
      </c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</row>
    <row r="2631" spans="1:64" ht="14.65" hidden="1" customHeight="1">
      <c r="A2631" s="215" t="s">
        <v>188</v>
      </c>
      <c r="B2631" s="213" t="s">
        <v>111</v>
      </c>
      <c r="C2631" s="209" t="s">
        <v>130</v>
      </c>
      <c r="D2631" s="202">
        <v>1830</v>
      </c>
      <c r="E2631" s="202">
        <v>250</v>
      </c>
      <c r="F2631" s="202">
        <v>2006</v>
      </c>
      <c r="G2631" s="202">
        <f t="shared" si="155"/>
        <v>1269.620253164557</v>
      </c>
      <c r="H2631" s="210" t="str">
        <f t="shared" si="156"/>
        <v>12/13TRITICALECASCAVEL (d)</v>
      </c>
      <c r="I2631" s="210" t="str">
        <f t="shared" si="157"/>
        <v>12/13TRITICALE</v>
      </c>
      <c r="J2631" s="211" t="b">
        <f>FALSE</f>
        <v>0</v>
      </c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</row>
    <row r="2632" spans="1:64" ht="14.65" hidden="1" customHeight="1">
      <c r="A2632" s="215" t="s">
        <v>188</v>
      </c>
      <c r="B2632" s="213" t="s">
        <v>111</v>
      </c>
      <c r="C2632" s="209" t="s">
        <v>132</v>
      </c>
      <c r="D2632" s="202">
        <v>0</v>
      </c>
      <c r="F2632" s="202">
        <v>0</v>
      </c>
      <c r="G2632" s="202" t="e">
        <f t="shared" si="155"/>
        <v>#DIV/0!</v>
      </c>
      <c r="H2632" s="210" t="str">
        <f t="shared" si="156"/>
        <v>12/13TRITICALECORNÉLIO PROCÓPIO (c)</v>
      </c>
      <c r="I2632" s="210" t="str">
        <f t="shared" si="157"/>
        <v>12/13TRITICALE</v>
      </c>
      <c r="J2632" s="211" t="b">
        <f>FALSE</f>
        <v>0</v>
      </c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</row>
    <row r="2633" spans="1:64" ht="14.65" hidden="1" customHeight="1">
      <c r="A2633" s="215" t="s">
        <v>188</v>
      </c>
      <c r="B2633" s="213" t="s">
        <v>111</v>
      </c>
      <c r="C2633" s="209" t="s">
        <v>138</v>
      </c>
      <c r="D2633" s="202">
        <v>5500</v>
      </c>
      <c r="E2633" s="202">
        <v>350</v>
      </c>
      <c r="F2633" s="202">
        <v>14935</v>
      </c>
      <c r="G2633" s="202">
        <f t="shared" si="155"/>
        <v>2900</v>
      </c>
      <c r="H2633" s="210" t="str">
        <f t="shared" si="156"/>
        <v>12/13TRITICALEGUARAPUAVA (f)</v>
      </c>
      <c r="I2633" s="210" t="str">
        <f t="shared" si="157"/>
        <v>12/13TRITICALE</v>
      </c>
      <c r="J2633" s="211" t="b">
        <f>FALSE</f>
        <v>0</v>
      </c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</row>
    <row r="2634" spans="1:64" ht="14.65" hidden="1" customHeight="1">
      <c r="A2634" s="215" t="s">
        <v>188</v>
      </c>
      <c r="B2634" s="213" t="s">
        <v>111</v>
      </c>
      <c r="C2634" s="209" t="s">
        <v>140</v>
      </c>
      <c r="D2634" s="202">
        <v>660</v>
      </c>
      <c r="E2634" s="202">
        <v>35</v>
      </c>
      <c r="F2634" s="202">
        <v>1500</v>
      </c>
      <c r="G2634" s="202">
        <f t="shared" si="155"/>
        <v>2400</v>
      </c>
      <c r="H2634" s="210" t="str">
        <f t="shared" si="156"/>
        <v>12/13TRITICALEIRATI (f)</v>
      </c>
      <c r="I2634" s="210" t="str">
        <f t="shared" si="157"/>
        <v>12/13TRITICALE</v>
      </c>
      <c r="J2634" s="211" t="b">
        <f>FALSE</f>
        <v>0</v>
      </c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</row>
    <row r="2635" spans="1:64" ht="14.65" hidden="1" customHeight="1">
      <c r="A2635" s="215" t="s">
        <v>188</v>
      </c>
      <c r="B2635" s="213" t="s">
        <v>111</v>
      </c>
      <c r="C2635" s="209" t="s">
        <v>142</v>
      </c>
      <c r="D2635" s="202">
        <v>300</v>
      </c>
      <c r="F2635" s="202">
        <v>465</v>
      </c>
      <c r="G2635" s="202">
        <f t="shared" si="155"/>
        <v>1550</v>
      </c>
      <c r="H2635" s="210" t="str">
        <f t="shared" si="156"/>
        <v>12/13TRITICALEIVAIPORÃ (c)</v>
      </c>
      <c r="I2635" s="210" t="str">
        <f t="shared" si="157"/>
        <v>12/13TRITICALE</v>
      </c>
      <c r="J2635" s="211" t="b">
        <f>FALSE</f>
        <v>0</v>
      </c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</row>
    <row r="2636" spans="1:64" ht="14.65" hidden="1" customHeight="1">
      <c r="A2636" s="215" t="s">
        <v>188</v>
      </c>
      <c r="B2636" s="213" t="s">
        <v>111</v>
      </c>
      <c r="C2636" s="209" t="s">
        <v>144</v>
      </c>
      <c r="D2636" s="202">
        <v>150</v>
      </c>
      <c r="F2636" s="202">
        <v>315</v>
      </c>
      <c r="G2636" s="202">
        <f t="shared" si="155"/>
        <v>2100</v>
      </c>
      <c r="H2636" s="210" t="str">
        <f t="shared" si="156"/>
        <v>12/13TRITICALEJACAREZINHO (c)</v>
      </c>
      <c r="I2636" s="210" t="str">
        <f t="shared" si="157"/>
        <v>12/13TRITICALE</v>
      </c>
      <c r="J2636" s="211" t="b">
        <f>FALSE</f>
        <v>0</v>
      </c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</row>
    <row r="2637" spans="1:64" ht="14.65" hidden="1" customHeight="1">
      <c r="A2637" s="215" t="s">
        <v>188</v>
      </c>
      <c r="B2637" s="213" t="s">
        <v>111</v>
      </c>
      <c r="C2637" s="209" t="s">
        <v>146</v>
      </c>
      <c r="D2637" s="202">
        <v>380</v>
      </c>
      <c r="F2637" s="202">
        <v>828</v>
      </c>
      <c r="G2637" s="202">
        <f t="shared" si="155"/>
        <v>2178.9473684210529</v>
      </c>
      <c r="H2637" s="210" t="str">
        <f t="shared" si="156"/>
        <v>12/13TRITICALELARANJEIRAS DO SUL (f)</v>
      </c>
      <c r="I2637" s="210" t="str">
        <f t="shared" si="157"/>
        <v>12/13TRITICALE</v>
      </c>
      <c r="J2637" s="211" t="b">
        <f>FALSE</f>
        <v>0</v>
      </c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</row>
    <row r="2638" spans="1:64" ht="14.65" hidden="1" customHeight="1">
      <c r="A2638" s="215" t="s">
        <v>188</v>
      </c>
      <c r="B2638" s="213" t="s">
        <v>111</v>
      </c>
      <c r="C2638" s="209" t="s">
        <v>148</v>
      </c>
      <c r="D2638" s="202">
        <v>0</v>
      </c>
      <c r="F2638" s="202">
        <v>0</v>
      </c>
      <c r="G2638" s="202" t="e">
        <f t="shared" si="155"/>
        <v>#DIV/0!</v>
      </c>
      <c r="H2638" s="210" t="str">
        <f t="shared" si="156"/>
        <v>12/13TRITICALELONDRINA (c)</v>
      </c>
      <c r="I2638" s="210" t="str">
        <f t="shared" si="157"/>
        <v>12/13TRITICALE</v>
      </c>
      <c r="J2638" s="211" t="b">
        <f>FALSE</f>
        <v>0</v>
      </c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</row>
    <row r="2639" spans="1:64" ht="14.65" hidden="1" customHeight="1">
      <c r="A2639" s="215" t="s">
        <v>188</v>
      </c>
      <c r="B2639" s="213" t="s">
        <v>111</v>
      </c>
      <c r="C2639" s="209" t="s">
        <v>150</v>
      </c>
      <c r="D2639" s="202">
        <v>0</v>
      </c>
      <c r="F2639" s="202">
        <v>0</v>
      </c>
      <c r="G2639" s="202" t="e">
        <f t="shared" si="155"/>
        <v>#DIV/0!</v>
      </c>
      <c r="H2639" s="210" t="str">
        <f t="shared" si="156"/>
        <v>12/13TRITICALEMARINGÁ (c)</v>
      </c>
      <c r="I2639" s="210" t="str">
        <f t="shared" si="157"/>
        <v>12/13TRITICALE</v>
      </c>
      <c r="J2639" s="211" t="b">
        <f>FALSE</f>
        <v>0</v>
      </c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</row>
    <row r="2640" spans="1:64" ht="14.65" hidden="1" customHeight="1">
      <c r="A2640" s="215" t="s">
        <v>188</v>
      </c>
      <c r="B2640" s="213" t="s">
        <v>111</v>
      </c>
      <c r="C2640" s="209" t="s">
        <v>155</v>
      </c>
      <c r="D2640" s="202">
        <v>900</v>
      </c>
      <c r="E2640" s="202">
        <v>50</v>
      </c>
      <c r="F2640" s="202">
        <v>1598</v>
      </c>
      <c r="G2640" s="202">
        <f t="shared" si="155"/>
        <v>1880</v>
      </c>
      <c r="H2640" s="210" t="str">
        <f t="shared" si="156"/>
        <v>12/13TRITICALEPATO BRANCO (e)</v>
      </c>
      <c r="I2640" s="210" t="str">
        <f t="shared" si="157"/>
        <v>12/13TRITICALE</v>
      </c>
      <c r="J2640" s="211" t="b">
        <f>FALSE</f>
        <v>0</v>
      </c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</row>
    <row r="2641" spans="1:64" ht="14.65" hidden="1" customHeight="1">
      <c r="A2641" s="215" t="s">
        <v>188</v>
      </c>
      <c r="B2641" s="213" t="s">
        <v>111</v>
      </c>
      <c r="C2641" s="209" t="s">
        <v>157</v>
      </c>
      <c r="D2641" s="202">
        <v>4085</v>
      </c>
      <c r="E2641" s="202">
        <v>95</v>
      </c>
      <c r="F2641" s="202">
        <v>12588</v>
      </c>
      <c r="G2641" s="202">
        <f t="shared" si="155"/>
        <v>3154.8872180451126</v>
      </c>
      <c r="H2641" s="210" t="str">
        <f t="shared" si="156"/>
        <v>12/13TRITICALEPONTA GROSSA (f)</v>
      </c>
      <c r="I2641" s="210" t="str">
        <f t="shared" si="157"/>
        <v>12/13TRITICALE</v>
      </c>
      <c r="J2641" s="211" t="b">
        <f>FALSE</f>
        <v>0</v>
      </c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</row>
    <row r="2642" spans="1:64" ht="14.65" hidden="1" customHeight="1">
      <c r="A2642" s="215" t="s">
        <v>188</v>
      </c>
      <c r="B2642" s="213" t="s">
        <v>111</v>
      </c>
      <c r="C2642" s="209" t="s">
        <v>158</v>
      </c>
      <c r="D2642" s="202">
        <v>280</v>
      </c>
      <c r="F2642" s="202">
        <v>460</v>
      </c>
      <c r="G2642" s="202">
        <f t="shared" si="155"/>
        <v>1642.8571428571429</v>
      </c>
      <c r="H2642" s="210" t="str">
        <f t="shared" si="156"/>
        <v>12/13TRITICALETOLEDO (d)</v>
      </c>
      <c r="I2642" s="210" t="str">
        <f t="shared" si="157"/>
        <v>12/13TRITICALE</v>
      </c>
      <c r="J2642" s="211" t="b">
        <f>FALSE</f>
        <v>0</v>
      </c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</row>
    <row r="2643" spans="1:64" ht="14.65" hidden="1" customHeight="1">
      <c r="A2643" s="215" t="s">
        <v>188</v>
      </c>
      <c r="B2643" s="213" t="s">
        <v>111</v>
      </c>
      <c r="C2643" s="213" t="s">
        <v>159</v>
      </c>
      <c r="D2643" s="202">
        <v>217</v>
      </c>
      <c r="E2643" s="202">
        <v>117</v>
      </c>
      <c r="F2643" s="202">
        <v>78</v>
      </c>
      <c r="G2643" s="202">
        <f t="shared" si="155"/>
        <v>780</v>
      </c>
      <c r="H2643" s="210" t="str">
        <f t="shared" si="156"/>
        <v>12/13TRITICALEUMUARAMA (b)</v>
      </c>
      <c r="I2643" s="210" t="str">
        <f t="shared" si="157"/>
        <v>12/13TRITICALE</v>
      </c>
      <c r="J2643" s="211" t="b">
        <f>FALSE</f>
        <v>0</v>
      </c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</row>
    <row r="2644" spans="1:64" ht="14.65" hidden="1" customHeight="1">
      <c r="A2644" s="215" t="s">
        <v>188</v>
      </c>
      <c r="B2644" s="213" t="s">
        <v>111</v>
      </c>
      <c r="C2644" s="209" t="s">
        <v>160</v>
      </c>
      <c r="D2644" s="202">
        <v>20</v>
      </c>
      <c r="F2644" s="202">
        <v>36</v>
      </c>
      <c r="G2644" s="202">
        <f t="shared" si="155"/>
        <v>1800</v>
      </c>
      <c r="H2644" s="210" t="str">
        <f t="shared" si="156"/>
        <v>12/13TRITICALEUNIÃO DA VITÓRIA (f)</v>
      </c>
      <c r="I2644" s="210" t="str">
        <f t="shared" si="157"/>
        <v>12/13TRITICALE</v>
      </c>
      <c r="J2644" s="211" t="b">
        <f>FALSE</f>
        <v>0</v>
      </c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</row>
    <row r="2645" spans="1:64" ht="14.65" hidden="1" customHeight="1">
      <c r="A2645" s="215" t="s">
        <v>189</v>
      </c>
      <c r="B2645" s="209" t="s">
        <v>84</v>
      </c>
      <c r="C2645" s="209" t="s">
        <v>126</v>
      </c>
      <c r="D2645" s="202">
        <v>22</v>
      </c>
      <c r="F2645" s="202">
        <v>69</v>
      </c>
      <c r="G2645" s="202">
        <f t="shared" si="155"/>
        <v>3136.363636363636</v>
      </c>
      <c r="H2645" s="210" t="str">
        <f t="shared" si="156"/>
        <v>13/14ALHOAPUCARANA (c)</v>
      </c>
      <c r="I2645" s="210" t="str">
        <f t="shared" si="157"/>
        <v>13/14ALHO</v>
      </c>
      <c r="J2645" s="211" t="b">
        <f>FALSE</f>
        <v>0</v>
      </c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</row>
    <row r="2646" spans="1:64" ht="14.65" hidden="1" customHeight="1">
      <c r="A2646" s="215" t="s">
        <v>189</v>
      </c>
      <c r="B2646" s="209" t="s">
        <v>84</v>
      </c>
      <c r="C2646" s="209" t="s">
        <v>128</v>
      </c>
      <c r="D2646" s="202">
        <v>47</v>
      </c>
      <c r="F2646" s="202">
        <v>108</v>
      </c>
      <c r="G2646" s="202">
        <f t="shared" si="155"/>
        <v>2297.872340425532</v>
      </c>
      <c r="H2646" s="210" t="str">
        <f t="shared" si="156"/>
        <v>13/14ALHOCAMPO MOURÃO (a)</v>
      </c>
      <c r="I2646" s="210" t="str">
        <f t="shared" si="157"/>
        <v>13/14ALHO</v>
      </c>
      <c r="J2646" s="211" t="b">
        <f>FALSE</f>
        <v>0</v>
      </c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</row>
    <row r="2647" spans="1:64" ht="14.65" hidden="1" customHeight="1">
      <c r="A2647" s="215" t="s">
        <v>189</v>
      </c>
      <c r="B2647" s="209" t="s">
        <v>84</v>
      </c>
      <c r="C2647" s="209" t="s">
        <v>130</v>
      </c>
      <c r="D2647" s="202">
        <v>52</v>
      </c>
      <c r="F2647" s="202">
        <v>225</v>
      </c>
      <c r="G2647" s="202">
        <f t="shared" si="155"/>
        <v>4326.9230769230762</v>
      </c>
      <c r="H2647" s="210" t="str">
        <f t="shared" si="156"/>
        <v>13/14ALHOCASCAVEL (d)</v>
      </c>
      <c r="I2647" s="210" t="str">
        <f t="shared" si="157"/>
        <v>13/14ALHO</v>
      </c>
      <c r="J2647" s="211" t="b">
        <f>FALSE</f>
        <v>0</v>
      </c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</row>
    <row r="2648" spans="1:64" ht="14.65" hidden="1" customHeight="1">
      <c r="A2648" s="215" t="s">
        <v>189</v>
      </c>
      <c r="B2648" s="209" t="s">
        <v>84</v>
      </c>
      <c r="C2648" s="209" t="s">
        <v>132</v>
      </c>
      <c r="D2648" s="202">
        <v>52</v>
      </c>
      <c r="F2648" s="202">
        <v>353</v>
      </c>
      <c r="G2648" s="202">
        <f t="shared" si="155"/>
        <v>6788.4615384615381</v>
      </c>
      <c r="H2648" s="210" t="str">
        <f t="shared" si="156"/>
        <v>13/14ALHOCORNÉLIO PROCÓPIO (c)</v>
      </c>
      <c r="I2648" s="210" t="str">
        <f t="shared" si="157"/>
        <v>13/14ALHO</v>
      </c>
      <c r="J2648" s="211" t="b">
        <f>FALSE</f>
        <v>0</v>
      </c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</row>
    <row r="2649" spans="1:64" ht="14.65" hidden="1" customHeight="1">
      <c r="A2649" s="215" t="s">
        <v>189</v>
      </c>
      <c r="B2649" s="209" t="s">
        <v>84</v>
      </c>
      <c r="C2649" s="209" t="s">
        <v>134</v>
      </c>
      <c r="D2649" s="202">
        <v>2</v>
      </c>
      <c r="F2649" s="202">
        <v>13</v>
      </c>
      <c r="G2649" s="202">
        <f t="shared" si="155"/>
        <v>6500</v>
      </c>
      <c r="H2649" s="210" t="str">
        <f t="shared" si="156"/>
        <v>13/14ALHOCURITIBA (f)</v>
      </c>
      <c r="I2649" s="210" t="str">
        <f t="shared" si="157"/>
        <v>13/14ALHO</v>
      </c>
      <c r="J2649" s="211" t="b">
        <f>FALSE</f>
        <v>0</v>
      </c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</row>
    <row r="2650" spans="1:64" ht="14.65" hidden="1" customHeight="1">
      <c r="A2650" s="215" t="s">
        <v>189</v>
      </c>
      <c r="B2650" s="209" t="s">
        <v>84</v>
      </c>
      <c r="C2650" s="209" t="s">
        <v>136</v>
      </c>
      <c r="D2650" s="202">
        <v>34</v>
      </c>
      <c r="F2650" s="202">
        <v>136</v>
      </c>
      <c r="G2650" s="202">
        <f t="shared" si="155"/>
        <v>4000</v>
      </c>
      <c r="H2650" s="210" t="str">
        <f t="shared" si="156"/>
        <v>13/14ALHOFRANCISCO BELTRÃO (e)</v>
      </c>
      <c r="I2650" s="210" t="str">
        <f t="shared" si="157"/>
        <v>13/14ALHO</v>
      </c>
      <c r="J2650" s="211" t="b">
        <f>FALSE</f>
        <v>0</v>
      </c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</row>
    <row r="2651" spans="1:64" ht="14.65" hidden="1" customHeight="1">
      <c r="A2651" s="215" t="s">
        <v>189</v>
      </c>
      <c r="B2651" s="209" t="s">
        <v>84</v>
      </c>
      <c r="C2651" s="209" t="s">
        <v>138</v>
      </c>
      <c r="D2651" s="202">
        <v>35</v>
      </c>
      <c r="F2651" s="202">
        <v>171</v>
      </c>
      <c r="G2651" s="202">
        <f t="shared" si="155"/>
        <v>4885.7142857142862</v>
      </c>
      <c r="H2651" s="210" t="str">
        <f t="shared" si="156"/>
        <v>13/14ALHOGUARAPUAVA (f)</v>
      </c>
      <c r="I2651" s="210" t="str">
        <f t="shared" si="157"/>
        <v>13/14ALHO</v>
      </c>
      <c r="J2651" s="211" t="b">
        <f>FALSE</f>
        <v>0</v>
      </c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</row>
    <row r="2652" spans="1:64" ht="14.65" hidden="1" customHeight="1">
      <c r="A2652" s="215" t="s">
        <v>189</v>
      </c>
      <c r="B2652" s="209" t="s">
        <v>84</v>
      </c>
      <c r="C2652" s="209" t="s">
        <v>140</v>
      </c>
      <c r="D2652" s="202">
        <v>15</v>
      </c>
      <c r="F2652" s="202">
        <v>61</v>
      </c>
      <c r="G2652" s="202">
        <f t="shared" si="155"/>
        <v>4066.6666666666665</v>
      </c>
      <c r="H2652" s="210" t="str">
        <f t="shared" si="156"/>
        <v>13/14ALHOIRATI (f)</v>
      </c>
      <c r="I2652" s="210" t="str">
        <f t="shared" si="157"/>
        <v>13/14ALHO</v>
      </c>
      <c r="J2652" s="211" t="b">
        <f>FALSE</f>
        <v>0</v>
      </c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</row>
    <row r="2653" spans="1:64" ht="14.65" hidden="1" customHeight="1">
      <c r="A2653" s="215" t="s">
        <v>189</v>
      </c>
      <c r="B2653" s="209" t="s">
        <v>84</v>
      </c>
      <c r="C2653" s="209" t="s">
        <v>142</v>
      </c>
      <c r="D2653" s="202">
        <v>11</v>
      </c>
      <c r="F2653" s="202">
        <v>31</v>
      </c>
      <c r="G2653" s="202">
        <f t="shared" si="155"/>
        <v>2818.1818181818185</v>
      </c>
      <c r="H2653" s="210" t="str">
        <f t="shared" si="156"/>
        <v>13/14ALHOIVAIPORÃ (c)</v>
      </c>
      <c r="I2653" s="210" t="str">
        <f t="shared" si="157"/>
        <v>13/14ALHO</v>
      </c>
      <c r="J2653" s="211" t="b">
        <f>FALSE</f>
        <v>0</v>
      </c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</row>
    <row r="2654" spans="1:64" ht="14.65" hidden="1" customHeight="1">
      <c r="A2654" s="215" t="s">
        <v>189</v>
      </c>
      <c r="B2654" s="209" t="s">
        <v>84</v>
      </c>
      <c r="C2654" s="209" t="s">
        <v>144</v>
      </c>
      <c r="D2654" s="202">
        <v>106</v>
      </c>
      <c r="F2654" s="202">
        <v>713</v>
      </c>
      <c r="G2654" s="202">
        <f t="shared" si="155"/>
        <v>6726.4150943396226</v>
      </c>
      <c r="H2654" s="210" t="str">
        <f t="shared" si="156"/>
        <v>13/14ALHOJACAREZINHO (c)</v>
      </c>
      <c r="I2654" s="210" t="str">
        <f t="shared" si="157"/>
        <v>13/14ALHO</v>
      </c>
      <c r="J2654" s="211" t="b">
        <f>FALSE</f>
        <v>0</v>
      </c>
      <c r="K2654" s="215"/>
      <c r="L2654" s="209"/>
      <c r="M2654" s="209"/>
      <c r="N2654"/>
      <c r="P2654"/>
      <c r="Q2654" s="202"/>
      <c r="R2654" s="210"/>
      <c r="S2654" s="210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</row>
    <row r="2655" spans="1:64" ht="14.65" hidden="1" customHeight="1">
      <c r="A2655" s="215" t="s">
        <v>189</v>
      </c>
      <c r="B2655" s="213" t="s">
        <v>84</v>
      </c>
      <c r="C2655" s="209" t="s">
        <v>146</v>
      </c>
      <c r="D2655" s="202">
        <v>9</v>
      </c>
      <c r="F2655" s="202">
        <v>22</v>
      </c>
      <c r="G2655" s="202">
        <f t="shared" si="155"/>
        <v>2444.4444444444448</v>
      </c>
      <c r="H2655" s="210" t="str">
        <f t="shared" si="156"/>
        <v>13/14ALHOLARANJEIRAS DO SUL (f)</v>
      </c>
      <c r="I2655" s="210" t="str">
        <f t="shared" si="157"/>
        <v>13/14ALHO</v>
      </c>
      <c r="J2655" s="211" t="b">
        <f>FALSE</f>
        <v>0</v>
      </c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</row>
    <row r="2656" spans="1:64" ht="14.65" hidden="1" customHeight="1">
      <c r="A2656" s="215" t="s">
        <v>189</v>
      </c>
      <c r="B2656" s="209" t="s">
        <v>84</v>
      </c>
      <c r="C2656" s="209" t="s">
        <v>150</v>
      </c>
      <c r="D2656" s="202">
        <v>10</v>
      </c>
      <c r="F2656" s="202">
        <v>50</v>
      </c>
      <c r="G2656" s="202">
        <f t="shared" si="155"/>
        <v>5000</v>
      </c>
      <c r="H2656" s="210" t="str">
        <f t="shared" si="156"/>
        <v>13/14ALHOMARINGÁ (c)</v>
      </c>
      <c r="I2656" s="210" t="str">
        <f t="shared" si="157"/>
        <v>13/14ALHO</v>
      </c>
      <c r="J2656" s="211" t="b">
        <f>FALSE</f>
        <v>0</v>
      </c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</row>
    <row r="2657" spans="1:64" ht="14.65" hidden="1" customHeight="1">
      <c r="A2657" s="215" t="s">
        <v>189</v>
      </c>
      <c r="B2657" s="209" t="s">
        <v>84</v>
      </c>
      <c r="C2657" s="209" t="s">
        <v>155</v>
      </c>
      <c r="D2657" s="202">
        <v>12</v>
      </c>
      <c r="F2657" s="202">
        <v>78</v>
      </c>
      <c r="G2657" s="202">
        <f t="shared" si="155"/>
        <v>6500</v>
      </c>
      <c r="H2657" s="210" t="str">
        <f t="shared" si="156"/>
        <v>13/14ALHOPATO BRANCO (e)</v>
      </c>
      <c r="I2657" s="210" t="str">
        <f t="shared" si="157"/>
        <v>13/14ALHO</v>
      </c>
      <c r="J2657" s="211" t="b">
        <f>FALSE</f>
        <v>0</v>
      </c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</row>
    <row r="2658" spans="1:64" ht="14.65" hidden="1" customHeight="1">
      <c r="A2658" s="215" t="s">
        <v>189</v>
      </c>
      <c r="B2658" s="209" t="s">
        <v>84</v>
      </c>
      <c r="C2658" s="209" t="s">
        <v>157</v>
      </c>
      <c r="D2658" s="202">
        <v>14</v>
      </c>
      <c r="F2658" s="202">
        <v>33</v>
      </c>
      <c r="G2658" s="202">
        <f t="shared" si="155"/>
        <v>2357.1428571428573</v>
      </c>
      <c r="H2658" s="210" t="str">
        <f t="shared" si="156"/>
        <v>13/14ALHOPONTA GROSSA (f)</v>
      </c>
      <c r="I2658" s="210" t="str">
        <f t="shared" si="157"/>
        <v>13/14ALHO</v>
      </c>
      <c r="J2658" s="211" t="b">
        <f>FALSE</f>
        <v>0</v>
      </c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</row>
    <row r="2659" spans="1:64" ht="14.65" hidden="1" customHeight="1">
      <c r="A2659" s="215" t="s">
        <v>189</v>
      </c>
      <c r="B2659" s="209" t="s">
        <v>84</v>
      </c>
      <c r="C2659" s="209" t="s">
        <v>158</v>
      </c>
      <c r="D2659" s="202">
        <v>10</v>
      </c>
      <c r="F2659" s="202">
        <v>20</v>
      </c>
      <c r="G2659" s="202">
        <f t="shared" si="155"/>
        <v>2000</v>
      </c>
      <c r="H2659" s="210" t="str">
        <f t="shared" si="156"/>
        <v>13/14ALHOTOLEDO (d)</v>
      </c>
      <c r="I2659" s="210" t="str">
        <f t="shared" si="157"/>
        <v>13/14ALHO</v>
      </c>
      <c r="J2659" s="211" t="b">
        <f>FALSE</f>
        <v>0</v>
      </c>
    </row>
    <row r="2660" spans="1:64" ht="14.65" hidden="1" customHeight="1">
      <c r="A2660" s="215" t="s">
        <v>189</v>
      </c>
      <c r="B2660" s="209" t="s">
        <v>84</v>
      </c>
      <c r="C2660" s="209" t="s">
        <v>160</v>
      </c>
      <c r="D2660" s="202">
        <v>30</v>
      </c>
      <c r="F2660" s="202">
        <v>81</v>
      </c>
      <c r="G2660" s="202">
        <f t="shared" si="155"/>
        <v>2700</v>
      </c>
      <c r="H2660" s="210" t="str">
        <f t="shared" si="156"/>
        <v>13/14ALHOUNIÃO DA VITÓRIA (f)</v>
      </c>
      <c r="I2660" s="210" t="str">
        <f t="shared" si="157"/>
        <v>13/14ALHO</v>
      </c>
      <c r="J2660" s="211" t="b">
        <f>FALSE</f>
        <v>0</v>
      </c>
    </row>
    <row r="2661" spans="1:64" ht="14.65" hidden="1" customHeight="1">
      <c r="A2661" s="215" t="s">
        <v>189</v>
      </c>
      <c r="B2661" s="213" t="s">
        <v>85</v>
      </c>
      <c r="C2661" s="209" t="s">
        <v>126</v>
      </c>
      <c r="D2661" s="202">
        <v>74</v>
      </c>
      <c r="F2661" s="202">
        <v>171</v>
      </c>
      <c r="G2661" s="202">
        <f t="shared" si="155"/>
        <v>2310.8108108108108</v>
      </c>
      <c r="H2661" s="210" t="str">
        <f t="shared" si="156"/>
        <v>13/14AMENDOIM (1ª SAFRA)APUCARANA (c)</v>
      </c>
      <c r="I2661" s="210" t="str">
        <f t="shared" si="157"/>
        <v>13/14AMENDOIM (1ª SAFRA)</v>
      </c>
      <c r="J2661" s="211" t="b">
        <f>FALSE</f>
        <v>0</v>
      </c>
    </row>
    <row r="2662" spans="1:64" ht="14.65" hidden="1" customHeight="1">
      <c r="A2662" s="215" t="s">
        <v>189</v>
      </c>
      <c r="B2662" s="213" t="s">
        <v>85</v>
      </c>
      <c r="C2662" s="209" t="s">
        <v>128</v>
      </c>
      <c r="D2662" s="202">
        <v>60</v>
      </c>
      <c r="F2662" s="202">
        <v>72</v>
      </c>
      <c r="G2662" s="202">
        <f t="shared" si="155"/>
        <v>1200</v>
      </c>
      <c r="H2662" s="210" t="str">
        <f t="shared" si="156"/>
        <v>13/14AMENDOIM (1ª SAFRA)CAMPO MOURÃO (a)</v>
      </c>
      <c r="I2662" s="210" t="str">
        <f t="shared" si="157"/>
        <v>13/14AMENDOIM (1ª SAFRA)</v>
      </c>
      <c r="J2662" s="211" t="b">
        <f>FALSE</f>
        <v>0</v>
      </c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</row>
    <row r="2663" spans="1:64" ht="14.65" hidden="1" customHeight="1">
      <c r="A2663" s="215" t="s">
        <v>189</v>
      </c>
      <c r="B2663" s="213" t="s">
        <v>85</v>
      </c>
      <c r="C2663" s="209" t="s">
        <v>130</v>
      </c>
      <c r="D2663" s="202">
        <v>131</v>
      </c>
      <c r="F2663" s="202">
        <v>263</v>
      </c>
      <c r="G2663" s="202">
        <f t="shared" si="155"/>
        <v>2007.6335877862593</v>
      </c>
      <c r="H2663" s="210" t="str">
        <f t="shared" si="156"/>
        <v>13/14AMENDOIM (1ª SAFRA)CASCAVEL (d)</v>
      </c>
      <c r="I2663" s="210" t="str">
        <f t="shared" si="157"/>
        <v>13/14AMENDOIM (1ª SAFRA)</v>
      </c>
      <c r="J2663" s="211" t="b">
        <f>FALSE</f>
        <v>0</v>
      </c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</row>
    <row r="2664" spans="1:64" ht="14.65" hidden="1" customHeight="1">
      <c r="A2664" s="215" t="s">
        <v>189</v>
      </c>
      <c r="B2664" s="213" t="s">
        <v>85</v>
      </c>
      <c r="C2664" s="209" t="s">
        <v>132</v>
      </c>
      <c r="D2664" s="202">
        <v>30</v>
      </c>
      <c r="F2664" s="202">
        <v>45</v>
      </c>
      <c r="G2664" s="202">
        <f t="shared" si="155"/>
        <v>1500</v>
      </c>
      <c r="H2664" s="210" t="str">
        <f t="shared" si="156"/>
        <v>13/14AMENDOIM (1ª SAFRA)CORNÉLIO PROCÓPIO (c)</v>
      </c>
      <c r="I2664" s="210" t="str">
        <f t="shared" si="157"/>
        <v>13/14AMENDOIM (1ª SAFRA)</v>
      </c>
      <c r="J2664" s="211" t="b">
        <f>FALSE</f>
        <v>0</v>
      </c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</row>
    <row r="2665" spans="1:64" ht="14.65" hidden="1" customHeight="1">
      <c r="A2665" s="215" t="s">
        <v>189</v>
      </c>
      <c r="B2665" s="213" t="s">
        <v>85</v>
      </c>
      <c r="C2665" s="209" t="s">
        <v>136</v>
      </c>
      <c r="D2665" s="202">
        <v>206</v>
      </c>
      <c r="F2665" s="202">
        <v>412</v>
      </c>
      <c r="G2665" s="202">
        <f t="shared" si="155"/>
        <v>2000</v>
      </c>
      <c r="H2665" s="210" t="str">
        <f t="shared" si="156"/>
        <v>13/14AMENDOIM (1ª SAFRA)FRANCISCO BELTRÃO (e)</v>
      </c>
      <c r="I2665" s="210" t="str">
        <f t="shared" si="157"/>
        <v>13/14AMENDOIM (1ª SAFRA)</v>
      </c>
      <c r="J2665" s="211" t="b">
        <f>FALSE</f>
        <v>0</v>
      </c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</row>
    <row r="2666" spans="1:64" ht="14.65" hidden="1" customHeight="1">
      <c r="A2666" s="215" t="s">
        <v>189</v>
      </c>
      <c r="B2666" s="213" t="s">
        <v>85</v>
      </c>
      <c r="C2666" s="209" t="s">
        <v>138</v>
      </c>
      <c r="D2666" s="202">
        <v>35</v>
      </c>
      <c r="F2666" s="202">
        <v>45</v>
      </c>
      <c r="G2666" s="202">
        <f t="shared" si="155"/>
        <v>1285.7142857142858</v>
      </c>
      <c r="H2666" s="210" t="str">
        <f t="shared" si="156"/>
        <v>13/14AMENDOIM (1ª SAFRA)GUARAPUAVA (f)</v>
      </c>
      <c r="I2666" s="210" t="str">
        <f t="shared" si="157"/>
        <v>13/14AMENDOIM (1ª SAFRA)</v>
      </c>
      <c r="J2666" s="211" t="b">
        <f>FALSE</f>
        <v>0</v>
      </c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</row>
    <row r="2667" spans="1:64" ht="14.65" hidden="1" customHeight="1">
      <c r="A2667" s="215" t="s">
        <v>189</v>
      </c>
      <c r="B2667" s="213" t="s">
        <v>85</v>
      </c>
      <c r="C2667" s="209" t="s">
        <v>142</v>
      </c>
      <c r="D2667" s="202">
        <v>17</v>
      </c>
      <c r="F2667" s="202">
        <v>34</v>
      </c>
      <c r="G2667" s="202">
        <f t="shared" si="155"/>
        <v>2000</v>
      </c>
      <c r="H2667" s="210" t="str">
        <f t="shared" si="156"/>
        <v>13/14AMENDOIM (1ª SAFRA)IVAIPORÃ (c)</v>
      </c>
      <c r="I2667" s="210" t="str">
        <f t="shared" si="157"/>
        <v>13/14AMENDOIM (1ª SAFRA)</v>
      </c>
      <c r="J2667" s="211" t="b">
        <f>FALSE</f>
        <v>0</v>
      </c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</row>
    <row r="2668" spans="1:64" ht="14.65" hidden="1" customHeight="1">
      <c r="A2668" s="215" t="s">
        <v>189</v>
      </c>
      <c r="B2668" s="213" t="s">
        <v>85</v>
      </c>
      <c r="C2668" s="209" t="s">
        <v>144</v>
      </c>
      <c r="D2668" s="202">
        <v>75</v>
      </c>
      <c r="F2668" s="202">
        <v>108</v>
      </c>
      <c r="G2668" s="202">
        <f t="shared" si="155"/>
        <v>1440</v>
      </c>
      <c r="H2668" s="210" t="str">
        <f t="shared" si="156"/>
        <v>13/14AMENDOIM (1ª SAFRA)JACAREZINHO (c)</v>
      </c>
      <c r="I2668" s="210" t="str">
        <f t="shared" si="157"/>
        <v>13/14AMENDOIM (1ª SAFRA)</v>
      </c>
      <c r="J2668" s="211" t="b">
        <f>FALSE</f>
        <v>0</v>
      </c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</row>
    <row r="2669" spans="1:64" ht="14.65" hidden="1" customHeight="1">
      <c r="A2669" s="215" t="s">
        <v>189</v>
      </c>
      <c r="B2669" s="213" t="s">
        <v>85</v>
      </c>
      <c r="C2669" s="209" t="s">
        <v>146</v>
      </c>
      <c r="D2669" s="202">
        <v>30</v>
      </c>
      <c r="F2669" s="202">
        <v>39</v>
      </c>
      <c r="G2669" s="202">
        <f t="shared" si="155"/>
        <v>1300</v>
      </c>
      <c r="H2669" s="210" t="str">
        <f t="shared" si="156"/>
        <v>13/14AMENDOIM (1ª SAFRA)LARANJEIRAS DO SUL (f)</v>
      </c>
      <c r="I2669" s="210" t="str">
        <f t="shared" si="157"/>
        <v>13/14AMENDOIM (1ª SAFRA)</v>
      </c>
      <c r="J2669" s="211" t="b">
        <f>FALSE</f>
        <v>0</v>
      </c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</row>
    <row r="2670" spans="1:64" ht="14.65" hidden="1" customHeight="1">
      <c r="A2670" s="215" t="s">
        <v>189</v>
      </c>
      <c r="B2670" s="213" t="s">
        <v>85</v>
      </c>
      <c r="C2670" s="209" t="s">
        <v>148</v>
      </c>
      <c r="D2670" s="202"/>
      <c r="F2670" s="202">
        <v>0</v>
      </c>
      <c r="G2670" s="202" t="e">
        <f t="shared" si="155"/>
        <v>#DIV/0!</v>
      </c>
      <c r="H2670" s="210" t="str">
        <f t="shared" si="156"/>
        <v>13/14AMENDOIM (1ª SAFRA)LONDRINA (c)</v>
      </c>
      <c r="I2670" s="210" t="str">
        <f t="shared" si="157"/>
        <v>13/14AMENDOIM (1ª SAFRA)</v>
      </c>
      <c r="J2670" s="211" t="b">
        <f>FALSE</f>
        <v>0</v>
      </c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</row>
    <row r="2671" spans="1:64" ht="14.65" hidden="1" customHeight="1">
      <c r="A2671" s="215" t="s">
        <v>189</v>
      </c>
      <c r="B2671" s="213" t="s">
        <v>85</v>
      </c>
      <c r="C2671" s="209" t="s">
        <v>150</v>
      </c>
      <c r="D2671" s="202">
        <v>18</v>
      </c>
      <c r="F2671" s="202">
        <v>30</v>
      </c>
      <c r="G2671" s="202">
        <f t="shared" si="155"/>
        <v>1666.6666666666667</v>
      </c>
      <c r="H2671" s="210" t="str">
        <f t="shared" si="156"/>
        <v>13/14AMENDOIM (1ª SAFRA)MARINGÁ (c)</v>
      </c>
      <c r="I2671" s="210" t="str">
        <f t="shared" si="157"/>
        <v>13/14AMENDOIM (1ª SAFRA)</v>
      </c>
      <c r="J2671" s="211" t="b">
        <f>FALSE</f>
        <v>0</v>
      </c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</row>
    <row r="2672" spans="1:64" ht="14.65" hidden="1" customHeight="1">
      <c r="A2672" s="215" t="s">
        <v>189</v>
      </c>
      <c r="B2672" s="213" t="s">
        <v>85</v>
      </c>
      <c r="C2672" s="209" t="s">
        <v>154</v>
      </c>
      <c r="D2672" s="202">
        <v>958</v>
      </c>
      <c r="F2672" s="202">
        <v>2698</v>
      </c>
      <c r="G2672" s="202">
        <f t="shared" si="155"/>
        <v>2816.2839248434238</v>
      </c>
      <c r="H2672" s="210" t="str">
        <f t="shared" si="156"/>
        <v>13/14AMENDOIM (1ª SAFRA)PARANAVAÍ (b)</v>
      </c>
      <c r="I2672" s="210" t="str">
        <f t="shared" si="157"/>
        <v>13/14AMENDOIM (1ª SAFRA)</v>
      </c>
      <c r="J2672" s="211" t="b">
        <f>FALSE</f>
        <v>0</v>
      </c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</row>
    <row r="2673" spans="1:64" ht="14.65" hidden="1" customHeight="1">
      <c r="A2673" s="215" t="s">
        <v>189</v>
      </c>
      <c r="B2673" s="213" t="s">
        <v>85</v>
      </c>
      <c r="C2673" s="209" t="s">
        <v>155</v>
      </c>
      <c r="D2673" s="202">
        <v>34</v>
      </c>
      <c r="F2673" s="202">
        <v>38</v>
      </c>
      <c r="G2673" s="202">
        <f t="shared" si="155"/>
        <v>1117.6470588235295</v>
      </c>
      <c r="H2673" s="210" t="str">
        <f t="shared" si="156"/>
        <v>13/14AMENDOIM (1ª SAFRA)PATO BRANCO (e)</v>
      </c>
      <c r="I2673" s="210" t="str">
        <f t="shared" si="157"/>
        <v>13/14AMENDOIM (1ª SAFRA)</v>
      </c>
      <c r="J2673" s="211" t="b">
        <f>FALSE</f>
        <v>0</v>
      </c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</row>
    <row r="2674" spans="1:64" ht="14.65" hidden="1" customHeight="1">
      <c r="A2674" s="215" t="s">
        <v>189</v>
      </c>
      <c r="B2674" s="213" t="s">
        <v>85</v>
      </c>
      <c r="C2674" s="209" t="s">
        <v>157</v>
      </c>
      <c r="D2674" s="202">
        <v>0</v>
      </c>
      <c r="F2674" s="202">
        <v>0</v>
      </c>
      <c r="G2674" s="202" t="e">
        <f t="shared" si="155"/>
        <v>#DIV/0!</v>
      </c>
      <c r="H2674" s="210" t="str">
        <f t="shared" si="156"/>
        <v>13/14AMENDOIM (1ª SAFRA)PONTA GROSSA (f)</v>
      </c>
      <c r="I2674" s="210" t="str">
        <f t="shared" si="157"/>
        <v>13/14AMENDOIM (1ª SAFRA)</v>
      </c>
      <c r="J2674" s="211" t="b">
        <f>FALSE</f>
        <v>0</v>
      </c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</row>
    <row r="2675" spans="1:64" ht="14.65" hidden="1" customHeight="1">
      <c r="A2675" s="215" t="s">
        <v>189</v>
      </c>
      <c r="B2675" s="213" t="s">
        <v>85</v>
      </c>
      <c r="C2675" s="209" t="s">
        <v>158</v>
      </c>
      <c r="D2675" s="202">
        <v>465</v>
      </c>
      <c r="F2675" s="202">
        <v>1263</v>
      </c>
      <c r="G2675" s="202">
        <f t="shared" si="155"/>
        <v>2716.1290322580649</v>
      </c>
      <c r="H2675" s="210" t="str">
        <f t="shared" si="156"/>
        <v>13/14AMENDOIM (1ª SAFRA)TOLEDO (d)</v>
      </c>
      <c r="I2675" s="210" t="str">
        <f t="shared" si="157"/>
        <v>13/14AMENDOIM (1ª SAFRA)</v>
      </c>
      <c r="J2675" s="211" t="b">
        <f>FALSE</f>
        <v>0</v>
      </c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</row>
    <row r="2676" spans="1:64" ht="14.65" hidden="1" customHeight="1">
      <c r="A2676" s="215" t="s">
        <v>189</v>
      </c>
      <c r="B2676" s="213" t="s">
        <v>85</v>
      </c>
      <c r="C2676" s="209" t="s">
        <v>159</v>
      </c>
      <c r="D2676" s="202">
        <v>58</v>
      </c>
      <c r="F2676" s="202">
        <v>101</v>
      </c>
      <c r="G2676" s="202">
        <f t="shared" si="155"/>
        <v>1741.3793103448277</v>
      </c>
      <c r="H2676" s="210" t="str">
        <f t="shared" si="156"/>
        <v>13/14AMENDOIM (1ª SAFRA)UMUARAMA (b)</v>
      </c>
      <c r="I2676" s="210" t="str">
        <f t="shared" si="157"/>
        <v>13/14AMENDOIM (1ª SAFRA)</v>
      </c>
      <c r="J2676" s="211" t="b">
        <f>FALSE</f>
        <v>0</v>
      </c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</row>
    <row r="2677" spans="1:64" ht="14.65" hidden="1" customHeight="1">
      <c r="A2677" s="215" t="s">
        <v>189</v>
      </c>
      <c r="B2677" s="213" t="s">
        <v>85</v>
      </c>
      <c r="C2677" s="209" t="s">
        <v>160</v>
      </c>
      <c r="D2677" s="202">
        <v>50</v>
      </c>
      <c r="F2677" s="202">
        <v>50</v>
      </c>
      <c r="G2677" s="202">
        <f t="shared" si="155"/>
        <v>1000</v>
      </c>
      <c r="H2677" s="210" t="str">
        <f t="shared" si="156"/>
        <v>13/14AMENDOIM (1ª SAFRA)UNIÃO DA VITÓRIA (f)</v>
      </c>
      <c r="I2677" s="210" t="str">
        <f t="shared" si="157"/>
        <v>13/14AMENDOIM (1ª SAFRA)</v>
      </c>
      <c r="J2677" s="211" t="b">
        <f>FALSE</f>
        <v>0</v>
      </c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</row>
    <row r="2678" spans="1:64" ht="14.65" hidden="1" customHeight="1">
      <c r="A2678" s="215" t="s">
        <v>189</v>
      </c>
      <c r="B2678" s="209" t="s">
        <v>86</v>
      </c>
      <c r="C2678" s="209" t="s">
        <v>126</v>
      </c>
      <c r="D2678" s="202">
        <v>10</v>
      </c>
      <c r="F2678" s="202">
        <v>57</v>
      </c>
      <c r="G2678" s="202">
        <f t="shared" si="155"/>
        <v>5700</v>
      </c>
      <c r="H2678" s="210" t="str">
        <f t="shared" si="156"/>
        <v>13/14ARROZ IRRIGADOAPUCARANA (c)</v>
      </c>
      <c r="I2678" s="210" t="str">
        <f t="shared" si="157"/>
        <v>13/14ARROZ IRRIGADO</v>
      </c>
      <c r="J2678" s="211" t="b">
        <f>FALSE</f>
        <v>0</v>
      </c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</row>
    <row r="2679" spans="1:64" ht="14.65" hidden="1" customHeight="1">
      <c r="A2679" s="215" t="s">
        <v>189</v>
      </c>
      <c r="B2679" s="209" t="s">
        <v>86</v>
      </c>
      <c r="C2679" s="209" t="s">
        <v>128</v>
      </c>
      <c r="D2679" s="202">
        <v>50</v>
      </c>
      <c r="F2679" s="202">
        <v>275</v>
      </c>
      <c r="G2679" s="202">
        <f t="shared" si="155"/>
        <v>5500</v>
      </c>
      <c r="H2679" s="210" t="str">
        <f t="shared" si="156"/>
        <v>13/14ARROZ IRRIGADOCAMPO MOURÃO (a)</v>
      </c>
      <c r="I2679" s="210" t="str">
        <f t="shared" si="157"/>
        <v>13/14ARROZ IRRIGADO</v>
      </c>
      <c r="J2679" s="211" t="b">
        <f>FALSE</f>
        <v>0</v>
      </c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</row>
    <row r="2680" spans="1:64" ht="14.65" hidden="1" customHeight="1">
      <c r="A2680" s="215" t="s">
        <v>189</v>
      </c>
      <c r="B2680" s="209" t="s">
        <v>86</v>
      </c>
      <c r="C2680" s="209" t="s">
        <v>130</v>
      </c>
      <c r="D2680" s="202">
        <v>134</v>
      </c>
      <c r="F2680" s="202">
        <v>873</v>
      </c>
      <c r="G2680" s="202">
        <f t="shared" si="155"/>
        <v>6514.9253731343288</v>
      </c>
      <c r="H2680" s="210" t="str">
        <f t="shared" si="156"/>
        <v>13/14ARROZ IRRIGADOCASCAVEL (d)</v>
      </c>
      <c r="I2680" s="210" t="str">
        <f t="shared" si="157"/>
        <v>13/14ARROZ IRRIGADO</v>
      </c>
      <c r="J2680" s="211" t="b">
        <f>FALSE</f>
        <v>0</v>
      </c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</row>
    <row r="2681" spans="1:64" ht="14.65" hidden="1" customHeight="1">
      <c r="A2681" s="215" t="s">
        <v>189</v>
      </c>
      <c r="B2681" s="209" t="s">
        <v>86</v>
      </c>
      <c r="C2681" s="209" t="s">
        <v>132</v>
      </c>
      <c r="D2681" s="202">
        <v>180</v>
      </c>
      <c r="F2681" s="202">
        <v>716</v>
      </c>
      <c r="G2681" s="202">
        <f t="shared" si="155"/>
        <v>3977.7777777777778</v>
      </c>
      <c r="H2681" s="210" t="str">
        <f t="shared" si="156"/>
        <v>13/14ARROZ IRRIGADOCORNÉLIO PROCÓPIO (c)</v>
      </c>
      <c r="I2681" s="210" t="str">
        <f t="shared" si="157"/>
        <v>13/14ARROZ IRRIGADO</v>
      </c>
      <c r="J2681" s="211" t="b">
        <f>FALSE</f>
        <v>0</v>
      </c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</row>
    <row r="2682" spans="1:64" ht="14.65" hidden="1" customHeight="1">
      <c r="A2682" s="215" t="s">
        <v>189</v>
      </c>
      <c r="B2682" s="209" t="s">
        <v>86</v>
      </c>
      <c r="C2682" s="209" t="s">
        <v>144</v>
      </c>
      <c r="D2682" s="202">
        <v>350</v>
      </c>
      <c r="F2682" s="202">
        <v>2525</v>
      </c>
      <c r="G2682" s="202">
        <f t="shared" si="155"/>
        <v>7214.2857142857147</v>
      </c>
      <c r="H2682" s="210" t="str">
        <f t="shared" si="156"/>
        <v>13/14ARROZ IRRIGADOJACAREZINHO (c)</v>
      </c>
      <c r="I2682" s="210" t="str">
        <f t="shared" si="157"/>
        <v>13/14ARROZ IRRIGADO</v>
      </c>
      <c r="J2682" s="211" t="b">
        <f>FALSE</f>
        <v>0</v>
      </c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</row>
    <row r="2683" spans="1:64" ht="14.65" hidden="1" customHeight="1">
      <c r="A2683" s="215" t="s">
        <v>189</v>
      </c>
      <c r="B2683" s="209" t="s">
        <v>86</v>
      </c>
      <c r="C2683" s="209" t="s">
        <v>148</v>
      </c>
      <c r="D2683" s="202"/>
      <c r="G2683" s="202" t="e">
        <f t="shared" si="155"/>
        <v>#DIV/0!</v>
      </c>
      <c r="H2683" s="210" t="str">
        <f t="shared" si="156"/>
        <v>13/14ARROZ IRRIGADOLONDRINA (c)</v>
      </c>
      <c r="I2683" s="210" t="str">
        <f t="shared" si="157"/>
        <v>13/14ARROZ IRRIGADO</v>
      </c>
      <c r="J2683" s="211" t="b">
        <f>FALSE</f>
        <v>0</v>
      </c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</row>
    <row r="2684" spans="1:64" ht="14.65" hidden="1" customHeight="1">
      <c r="A2684" s="215" t="s">
        <v>189</v>
      </c>
      <c r="B2684" s="209" t="s">
        <v>86</v>
      </c>
      <c r="C2684" s="209" t="s">
        <v>150</v>
      </c>
      <c r="D2684" s="202">
        <v>5</v>
      </c>
      <c r="F2684" s="202">
        <v>27</v>
      </c>
      <c r="G2684" s="202">
        <f t="shared" si="155"/>
        <v>5400</v>
      </c>
      <c r="H2684" s="210" t="str">
        <f t="shared" si="156"/>
        <v>13/14ARROZ IRRIGADOMARINGÁ (c)</v>
      </c>
      <c r="I2684" s="210" t="str">
        <f t="shared" si="157"/>
        <v>13/14ARROZ IRRIGADO</v>
      </c>
      <c r="J2684" s="211" t="b">
        <f>FALSE</f>
        <v>0</v>
      </c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</row>
    <row r="2685" spans="1:64" ht="14.65" hidden="1" customHeight="1">
      <c r="A2685" s="215" t="s">
        <v>189</v>
      </c>
      <c r="B2685" s="209" t="s">
        <v>86</v>
      </c>
      <c r="C2685" s="209" t="s">
        <v>152</v>
      </c>
      <c r="D2685" s="202">
        <v>1200</v>
      </c>
      <c r="F2685" s="202">
        <v>7800</v>
      </c>
      <c r="G2685" s="202">
        <f t="shared" si="155"/>
        <v>6500</v>
      </c>
      <c r="H2685" s="210" t="str">
        <f t="shared" si="156"/>
        <v>13/14ARROZ IRRIGADOPARANAGUÁ (f)</v>
      </c>
      <c r="I2685" s="210" t="str">
        <f t="shared" si="157"/>
        <v>13/14ARROZ IRRIGADO</v>
      </c>
      <c r="J2685" s="211" t="b">
        <f>FALSE</f>
        <v>0</v>
      </c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</row>
    <row r="2686" spans="1:64" ht="14.65" hidden="1" customHeight="1">
      <c r="A2686" s="215" t="s">
        <v>189</v>
      </c>
      <c r="B2686" s="209" t="s">
        <v>86</v>
      </c>
      <c r="C2686" s="209" t="s">
        <v>154</v>
      </c>
      <c r="D2686" s="202">
        <v>14463</v>
      </c>
      <c r="E2686" s="202">
        <v>429</v>
      </c>
      <c r="F2686" s="202">
        <v>111640</v>
      </c>
      <c r="G2686" s="202">
        <f t="shared" si="155"/>
        <v>7954.9665099045178</v>
      </c>
      <c r="H2686" s="210" t="str">
        <f t="shared" si="156"/>
        <v>13/14ARROZ IRRIGADOPARANAVAÍ (b)</v>
      </c>
      <c r="I2686" s="210" t="str">
        <f t="shared" si="157"/>
        <v>13/14ARROZ IRRIGADO</v>
      </c>
      <c r="J2686" s="211" t="b">
        <f>FALSE</f>
        <v>0</v>
      </c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</row>
    <row r="2687" spans="1:64" ht="14.65" hidden="1" customHeight="1">
      <c r="A2687" s="215" t="s">
        <v>189</v>
      </c>
      <c r="B2687" s="209" t="s">
        <v>86</v>
      </c>
      <c r="C2687" s="209" t="s">
        <v>158</v>
      </c>
      <c r="D2687" s="202">
        <v>251</v>
      </c>
      <c r="F2687" s="202">
        <v>1255</v>
      </c>
      <c r="G2687" s="202">
        <f t="shared" si="155"/>
        <v>5000</v>
      </c>
      <c r="H2687" s="210" t="str">
        <f t="shared" si="156"/>
        <v>13/14ARROZ IRRIGADOTOLEDO (d)</v>
      </c>
      <c r="I2687" s="210" t="str">
        <f t="shared" si="157"/>
        <v>13/14ARROZ IRRIGADO</v>
      </c>
      <c r="J2687" s="211" t="b">
        <f>FALSE</f>
        <v>0</v>
      </c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</row>
    <row r="2688" spans="1:64" ht="14.65" hidden="1" customHeight="1">
      <c r="A2688" s="215" t="s">
        <v>189</v>
      </c>
      <c r="B2688" s="209" t="s">
        <v>86</v>
      </c>
      <c r="C2688" s="209" t="s">
        <v>159</v>
      </c>
      <c r="D2688" s="202">
        <v>2041</v>
      </c>
      <c r="E2688" s="202">
        <v>20</v>
      </c>
      <c r="F2688" s="202">
        <v>14498</v>
      </c>
      <c r="G2688" s="202">
        <f t="shared" si="155"/>
        <v>7173.6763978228601</v>
      </c>
      <c r="H2688" s="210" t="str">
        <f t="shared" si="156"/>
        <v>13/14ARROZ IRRIGADOUMUARAMA (b)</v>
      </c>
      <c r="I2688" s="210" t="str">
        <f t="shared" si="157"/>
        <v>13/14ARROZ IRRIGADO</v>
      </c>
      <c r="J2688" s="211" t="b">
        <f>FALSE</f>
        <v>0</v>
      </c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</row>
    <row r="2689" spans="1:64" ht="14.65" hidden="1" customHeight="1">
      <c r="A2689" s="215" t="s">
        <v>189</v>
      </c>
      <c r="B2689" s="209" t="s">
        <v>87</v>
      </c>
      <c r="C2689" s="209" t="s">
        <v>126</v>
      </c>
      <c r="D2689" s="202">
        <v>192</v>
      </c>
      <c r="E2689" s="202">
        <v>29</v>
      </c>
      <c r="F2689" s="202">
        <v>302</v>
      </c>
      <c r="G2689" s="202">
        <f t="shared" si="155"/>
        <v>1852.7607361963189</v>
      </c>
      <c r="H2689" s="210" t="str">
        <f t="shared" si="156"/>
        <v>13/14ARROZ SEQUEIROAPUCARANA (c)</v>
      </c>
      <c r="I2689" s="210" t="str">
        <f t="shared" si="157"/>
        <v>13/14ARROZ SEQUEIRO</v>
      </c>
      <c r="J2689" s="211" t="b">
        <f>FALSE</f>
        <v>0</v>
      </c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</row>
    <row r="2690" spans="1:64" ht="14.65" hidden="1" customHeight="1">
      <c r="A2690" s="215" t="s">
        <v>189</v>
      </c>
      <c r="B2690" s="209" t="s">
        <v>87</v>
      </c>
      <c r="C2690" s="209" t="s">
        <v>128</v>
      </c>
      <c r="D2690" s="202">
        <v>60</v>
      </c>
      <c r="F2690" s="202">
        <v>78</v>
      </c>
      <c r="G2690" s="202">
        <f t="shared" ref="G2690:G2753" si="158">F2690/(D2690-E2690)*1000</f>
        <v>1300</v>
      </c>
      <c r="H2690" s="210" t="str">
        <f t="shared" ref="H2690:H2753" si="159">A2690&amp;B2690&amp;C2690</f>
        <v>13/14ARROZ SEQUEIROCAMPO MOURÃO (a)</v>
      </c>
      <c r="I2690" s="210" t="str">
        <f t="shared" ref="I2690:I2753" si="160">A2690&amp;B2690</f>
        <v>13/14ARROZ SEQUEIRO</v>
      </c>
      <c r="J2690" s="211" t="b">
        <f>FALSE</f>
        <v>0</v>
      </c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</row>
    <row r="2691" spans="1:64" ht="14.65" hidden="1" customHeight="1">
      <c r="A2691" s="215" t="s">
        <v>189</v>
      </c>
      <c r="B2691" s="209" t="s">
        <v>87</v>
      </c>
      <c r="C2691" s="209" t="s">
        <v>130</v>
      </c>
      <c r="D2691" s="202">
        <v>175</v>
      </c>
      <c r="F2691" s="202">
        <v>357</v>
      </c>
      <c r="G2691" s="202">
        <f t="shared" si="158"/>
        <v>2040</v>
      </c>
      <c r="H2691" s="210" t="str">
        <f t="shared" si="159"/>
        <v>13/14ARROZ SEQUEIROCASCAVEL (d)</v>
      </c>
      <c r="I2691" s="210" t="str">
        <f t="shared" si="160"/>
        <v>13/14ARROZ SEQUEIRO</v>
      </c>
      <c r="J2691" s="211" t="b">
        <f>FALSE</f>
        <v>0</v>
      </c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</row>
    <row r="2692" spans="1:64" ht="14.65" hidden="1" customHeight="1">
      <c r="A2692" s="215" t="s">
        <v>189</v>
      </c>
      <c r="B2692" s="209" t="s">
        <v>87</v>
      </c>
      <c r="C2692" s="209" t="s">
        <v>132</v>
      </c>
      <c r="D2692" s="202">
        <v>800</v>
      </c>
      <c r="F2692" s="202">
        <v>1136</v>
      </c>
      <c r="G2692" s="202">
        <f t="shared" si="158"/>
        <v>1420</v>
      </c>
      <c r="H2692" s="210" t="str">
        <f t="shared" si="159"/>
        <v>13/14ARROZ SEQUEIROCORNÉLIO PROCÓPIO (c)</v>
      </c>
      <c r="I2692" s="210" t="str">
        <f t="shared" si="160"/>
        <v>13/14ARROZ SEQUEIRO</v>
      </c>
      <c r="J2692" s="211" t="b">
        <f>FALSE</f>
        <v>0</v>
      </c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</row>
    <row r="2693" spans="1:64" ht="14.65" hidden="1" customHeight="1">
      <c r="A2693" s="215" t="s">
        <v>189</v>
      </c>
      <c r="B2693" s="209" t="s">
        <v>87</v>
      </c>
      <c r="C2693" s="209" t="s">
        <v>134</v>
      </c>
      <c r="D2693" s="202">
        <v>94</v>
      </c>
      <c r="F2693" s="202">
        <v>121</v>
      </c>
      <c r="G2693" s="202">
        <f t="shared" si="158"/>
        <v>1287.2340425531913</v>
      </c>
      <c r="H2693" s="210" t="str">
        <f t="shared" si="159"/>
        <v>13/14ARROZ SEQUEIROCURITIBA (f)</v>
      </c>
      <c r="I2693" s="210" t="str">
        <f t="shared" si="160"/>
        <v>13/14ARROZ SEQUEIRO</v>
      </c>
      <c r="J2693" s="211" t="b">
        <f>FALSE</f>
        <v>0</v>
      </c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</row>
    <row r="2694" spans="1:64" ht="14.65" hidden="1" customHeight="1">
      <c r="A2694" s="215" t="s">
        <v>189</v>
      </c>
      <c r="B2694" s="209" t="s">
        <v>87</v>
      </c>
      <c r="C2694" s="209" t="s">
        <v>136</v>
      </c>
      <c r="D2694" s="202">
        <v>68</v>
      </c>
      <c r="F2694" s="202">
        <v>136</v>
      </c>
      <c r="G2694" s="202">
        <f t="shared" si="158"/>
        <v>2000</v>
      </c>
      <c r="H2694" s="210" t="str">
        <f t="shared" si="159"/>
        <v>13/14ARROZ SEQUEIROFRANCISCO BELTRÃO (e)</v>
      </c>
      <c r="I2694" s="210" t="str">
        <f t="shared" si="160"/>
        <v>13/14ARROZ SEQUEIRO</v>
      </c>
      <c r="J2694" s="211" t="b">
        <f>FALSE</f>
        <v>0</v>
      </c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</row>
    <row r="2695" spans="1:64" ht="14.65" hidden="1" customHeight="1">
      <c r="A2695" s="215" t="s">
        <v>189</v>
      </c>
      <c r="B2695" s="209" t="s">
        <v>87</v>
      </c>
      <c r="C2695" s="209" t="s">
        <v>138</v>
      </c>
      <c r="D2695" s="202">
        <v>865</v>
      </c>
      <c r="F2695" s="202">
        <v>1879</v>
      </c>
      <c r="G2695" s="202">
        <f t="shared" si="158"/>
        <v>2172.254335260116</v>
      </c>
      <c r="H2695" s="210" t="str">
        <f t="shared" si="159"/>
        <v>13/14ARROZ SEQUEIROGUARAPUAVA (f)</v>
      </c>
      <c r="I2695" s="210" t="str">
        <f t="shared" si="160"/>
        <v>13/14ARROZ SEQUEIRO</v>
      </c>
      <c r="J2695" s="211" t="b">
        <f>FALSE</f>
        <v>0</v>
      </c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</row>
    <row r="2696" spans="1:64" ht="14.65" hidden="1" customHeight="1">
      <c r="A2696" s="215" t="s">
        <v>189</v>
      </c>
      <c r="B2696" s="209" t="s">
        <v>87</v>
      </c>
      <c r="C2696" s="209" t="s">
        <v>140</v>
      </c>
      <c r="D2696" s="202">
        <v>1300</v>
      </c>
      <c r="F2696" s="202">
        <v>2619</v>
      </c>
      <c r="G2696" s="202">
        <f t="shared" si="158"/>
        <v>2014.6153846153845</v>
      </c>
      <c r="H2696" s="210" t="str">
        <f t="shared" si="159"/>
        <v>13/14ARROZ SEQUEIROIRATI (f)</v>
      </c>
      <c r="I2696" s="210" t="str">
        <f t="shared" si="160"/>
        <v>13/14ARROZ SEQUEIRO</v>
      </c>
      <c r="J2696" s="211" t="b">
        <f>FALSE</f>
        <v>0</v>
      </c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</row>
    <row r="2697" spans="1:64" ht="14.65" hidden="1" customHeight="1">
      <c r="A2697" s="215" t="s">
        <v>189</v>
      </c>
      <c r="B2697" s="209" t="s">
        <v>87</v>
      </c>
      <c r="C2697" s="209" t="s">
        <v>142</v>
      </c>
      <c r="D2697" s="202">
        <v>440</v>
      </c>
      <c r="F2697" s="202">
        <v>715</v>
      </c>
      <c r="G2697" s="202">
        <f t="shared" si="158"/>
        <v>1625</v>
      </c>
      <c r="H2697" s="210" t="str">
        <f t="shared" si="159"/>
        <v>13/14ARROZ SEQUEIROIVAIPORÃ (c)</v>
      </c>
      <c r="I2697" s="210" t="str">
        <f t="shared" si="160"/>
        <v>13/14ARROZ SEQUEIRO</v>
      </c>
      <c r="J2697" s="211" t="b">
        <f>FALSE</f>
        <v>0</v>
      </c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</row>
    <row r="2698" spans="1:64" ht="14.65" hidden="1" customHeight="1">
      <c r="A2698" s="215" t="s">
        <v>189</v>
      </c>
      <c r="B2698" s="209" t="s">
        <v>87</v>
      </c>
      <c r="C2698" s="209" t="s">
        <v>144</v>
      </c>
      <c r="D2698" s="202">
        <v>1915</v>
      </c>
      <c r="F2698" s="202">
        <v>2481</v>
      </c>
      <c r="G2698" s="202">
        <f t="shared" si="158"/>
        <v>1295.5613577023498</v>
      </c>
      <c r="H2698" s="210" t="str">
        <f t="shared" si="159"/>
        <v>13/14ARROZ SEQUEIROJACAREZINHO (c)</v>
      </c>
      <c r="I2698" s="210" t="str">
        <f t="shared" si="160"/>
        <v>13/14ARROZ SEQUEIRO</v>
      </c>
      <c r="J2698" s="211" t="b">
        <f>FALSE</f>
        <v>0</v>
      </c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</row>
    <row r="2699" spans="1:64" ht="14.65" hidden="1" customHeight="1">
      <c r="A2699" s="215" t="s">
        <v>189</v>
      </c>
      <c r="B2699" s="209" t="s">
        <v>87</v>
      </c>
      <c r="C2699" s="209" t="s">
        <v>146</v>
      </c>
      <c r="D2699" s="202">
        <v>380</v>
      </c>
      <c r="F2699" s="202">
        <v>437</v>
      </c>
      <c r="G2699" s="202">
        <f t="shared" si="158"/>
        <v>1150</v>
      </c>
      <c r="H2699" s="210" t="str">
        <f t="shared" si="159"/>
        <v>13/14ARROZ SEQUEIROLARANJEIRAS DO SUL (f)</v>
      </c>
      <c r="I2699" s="210" t="str">
        <f t="shared" si="160"/>
        <v>13/14ARROZ SEQUEIRO</v>
      </c>
      <c r="J2699" s="211" t="b">
        <f>FALSE</f>
        <v>0</v>
      </c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</row>
    <row r="2700" spans="1:64" ht="14.65" hidden="1" customHeight="1">
      <c r="A2700" s="215" t="s">
        <v>189</v>
      </c>
      <c r="B2700" s="209" t="s">
        <v>87</v>
      </c>
      <c r="C2700" s="209" t="s">
        <v>148</v>
      </c>
      <c r="D2700" s="202">
        <v>883</v>
      </c>
      <c r="F2700" s="202">
        <v>1570</v>
      </c>
      <c r="G2700" s="202">
        <f t="shared" si="158"/>
        <v>1778.0294450736128</v>
      </c>
      <c r="H2700" s="210" t="str">
        <f t="shared" si="159"/>
        <v>13/14ARROZ SEQUEIROLONDRINA (c)</v>
      </c>
      <c r="I2700" s="210" t="str">
        <f t="shared" si="160"/>
        <v>13/14ARROZ SEQUEIRO</v>
      </c>
      <c r="J2700" s="211" t="b">
        <f>FALSE</f>
        <v>0</v>
      </c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</row>
    <row r="2701" spans="1:64" ht="14.65" hidden="1" customHeight="1">
      <c r="A2701" s="215" t="s">
        <v>189</v>
      </c>
      <c r="B2701" s="209" t="s">
        <v>87</v>
      </c>
      <c r="C2701" s="209" t="s">
        <v>150</v>
      </c>
      <c r="D2701" s="202">
        <v>5</v>
      </c>
      <c r="F2701" s="202">
        <v>9</v>
      </c>
      <c r="G2701" s="202">
        <f t="shared" si="158"/>
        <v>1800</v>
      </c>
      <c r="H2701" s="210" t="str">
        <f t="shared" si="159"/>
        <v>13/14ARROZ SEQUEIROMARINGÁ (c)</v>
      </c>
      <c r="I2701" s="210" t="str">
        <f t="shared" si="160"/>
        <v>13/14ARROZ SEQUEIRO</v>
      </c>
      <c r="J2701" s="211" t="b">
        <f>FALSE</f>
        <v>0</v>
      </c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</row>
    <row r="2702" spans="1:64" ht="14.65" hidden="1" customHeight="1">
      <c r="A2702" s="215" t="s">
        <v>189</v>
      </c>
      <c r="B2702" s="209" t="s">
        <v>87</v>
      </c>
      <c r="C2702" s="209" t="s">
        <v>152</v>
      </c>
      <c r="D2702" s="202">
        <v>10</v>
      </c>
      <c r="F2702" s="202">
        <v>20</v>
      </c>
      <c r="G2702" s="202">
        <f t="shared" si="158"/>
        <v>2000</v>
      </c>
      <c r="H2702" s="210" t="str">
        <f t="shared" si="159"/>
        <v>13/14ARROZ SEQUEIROPARANAGUÁ (f)</v>
      </c>
      <c r="I2702" s="210" t="str">
        <f t="shared" si="160"/>
        <v>13/14ARROZ SEQUEIRO</v>
      </c>
      <c r="J2702" s="211" t="b">
        <f>FALSE</f>
        <v>0</v>
      </c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</row>
    <row r="2703" spans="1:64" ht="14.65" hidden="1" customHeight="1">
      <c r="A2703" s="215" t="s">
        <v>189</v>
      </c>
      <c r="B2703" s="209" t="s">
        <v>87</v>
      </c>
      <c r="C2703" s="209" t="s">
        <v>155</v>
      </c>
      <c r="D2703" s="202">
        <v>30</v>
      </c>
      <c r="F2703" s="202">
        <v>58</v>
      </c>
      <c r="G2703" s="202">
        <f t="shared" si="158"/>
        <v>1933.3333333333333</v>
      </c>
      <c r="H2703" s="210" t="str">
        <f t="shared" si="159"/>
        <v>13/14ARROZ SEQUEIROPATO BRANCO (e)</v>
      </c>
      <c r="I2703" s="210" t="str">
        <f t="shared" si="160"/>
        <v>13/14ARROZ SEQUEIRO</v>
      </c>
      <c r="J2703" s="211" t="b">
        <f>FALSE</f>
        <v>0</v>
      </c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</row>
    <row r="2704" spans="1:64" ht="14.65" hidden="1" customHeight="1">
      <c r="A2704" s="215" t="s">
        <v>189</v>
      </c>
      <c r="B2704" s="209" t="s">
        <v>87</v>
      </c>
      <c r="C2704" s="209" t="s">
        <v>157</v>
      </c>
      <c r="D2704" s="202">
        <v>233</v>
      </c>
      <c r="F2704" s="202">
        <v>370</v>
      </c>
      <c r="G2704" s="202">
        <f t="shared" si="158"/>
        <v>1587.9828326180257</v>
      </c>
      <c r="H2704" s="210" t="str">
        <f t="shared" si="159"/>
        <v>13/14ARROZ SEQUEIROPONTA GROSSA (f)</v>
      </c>
      <c r="I2704" s="210" t="str">
        <f t="shared" si="160"/>
        <v>13/14ARROZ SEQUEIRO</v>
      </c>
      <c r="J2704" s="211" t="b">
        <f>FALSE</f>
        <v>0</v>
      </c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</row>
    <row r="2705" spans="1:64" ht="14.65" hidden="1" customHeight="1">
      <c r="A2705" s="215" t="s">
        <v>189</v>
      </c>
      <c r="B2705" s="209" t="s">
        <v>87</v>
      </c>
      <c r="C2705" s="209" t="s">
        <v>158</v>
      </c>
      <c r="D2705" s="202">
        <v>240</v>
      </c>
      <c r="F2705" s="202">
        <v>480</v>
      </c>
      <c r="G2705" s="202">
        <f t="shared" si="158"/>
        <v>2000</v>
      </c>
      <c r="H2705" s="210" t="str">
        <f t="shared" si="159"/>
        <v>13/14ARROZ SEQUEIROTOLEDO (d)</v>
      </c>
      <c r="I2705" s="210" t="str">
        <f t="shared" si="160"/>
        <v>13/14ARROZ SEQUEIRO</v>
      </c>
      <c r="J2705" s="211" t="b">
        <f>FALSE</f>
        <v>0</v>
      </c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</row>
    <row r="2706" spans="1:64" ht="14.65" hidden="1" customHeight="1">
      <c r="A2706" s="215" t="s">
        <v>189</v>
      </c>
      <c r="B2706" s="209" t="s">
        <v>87</v>
      </c>
      <c r="C2706" s="209" t="s">
        <v>159</v>
      </c>
      <c r="D2706" s="202">
        <v>7</v>
      </c>
      <c r="F2706" s="202">
        <v>6</v>
      </c>
      <c r="G2706" s="202">
        <f t="shared" si="158"/>
        <v>857.14285714285711</v>
      </c>
      <c r="H2706" s="210" t="str">
        <f t="shared" si="159"/>
        <v>13/14ARROZ SEQUEIROUMUARAMA (b)</v>
      </c>
      <c r="I2706" s="210" t="str">
        <f t="shared" si="160"/>
        <v>13/14ARROZ SEQUEIRO</v>
      </c>
      <c r="J2706" s="211" t="b">
        <f>FALSE</f>
        <v>0</v>
      </c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</row>
    <row r="2707" spans="1:64" ht="14.65" hidden="1" customHeight="1">
      <c r="A2707" s="215" t="s">
        <v>189</v>
      </c>
      <c r="B2707" s="209" t="s">
        <v>87</v>
      </c>
      <c r="C2707" s="209" t="s">
        <v>160</v>
      </c>
      <c r="D2707" s="202">
        <v>3200</v>
      </c>
      <c r="F2707" s="202">
        <v>6400</v>
      </c>
      <c r="G2707" s="202">
        <f t="shared" si="158"/>
        <v>2000</v>
      </c>
      <c r="H2707" s="210" t="str">
        <f t="shared" si="159"/>
        <v>13/14ARROZ SEQUEIROUNIÃO DA VITÓRIA (f)</v>
      </c>
      <c r="I2707" s="210" t="str">
        <f t="shared" si="160"/>
        <v>13/14ARROZ SEQUEIRO</v>
      </c>
      <c r="J2707" s="211" t="b">
        <f>FALSE</f>
        <v>0</v>
      </c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</row>
    <row r="2708" spans="1:64" ht="14.65" hidden="1" customHeight="1">
      <c r="A2708" s="215" t="s">
        <v>189</v>
      </c>
      <c r="B2708" s="209" t="s">
        <v>88</v>
      </c>
      <c r="C2708" s="213" t="s">
        <v>126</v>
      </c>
      <c r="D2708" s="202">
        <v>5367</v>
      </c>
      <c r="F2708" s="202">
        <v>17050</v>
      </c>
      <c r="G2708" s="202">
        <f t="shared" si="158"/>
        <v>3176.8213154462455</v>
      </c>
      <c r="H2708" s="210" t="str">
        <f t="shared" si="159"/>
        <v>13/14AVEIA BRANCAAPUCARANA (c)</v>
      </c>
      <c r="I2708" s="210" t="str">
        <f t="shared" si="160"/>
        <v>13/14AVEIA BRANCA</v>
      </c>
      <c r="J2708" s="211" t="b">
        <f>FALSE</f>
        <v>0</v>
      </c>
    </row>
    <row r="2709" spans="1:64" ht="14.65" hidden="1" customHeight="1">
      <c r="A2709" s="215" t="s">
        <v>189</v>
      </c>
      <c r="B2709" s="209" t="s">
        <v>88</v>
      </c>
      <c r="C2709" s="209" t="s">
        <v>128</v>
      </c>
      <c r="D2709" s="202">
        <v>11350</v>
      </c>
      <c r="E2709" s="204"/>
      <c r="F2709" s="202">
        <v>20566</v>
      </c>
      <c r="G2709" s="202">
        <f t="shared" si="158"/>
        <v>1811.9823788546257</v>
      </c>
      <c r="H2709" s="210" t="str">
        <f t="shared" si="159"/>
        <v>13/14AVEIA BRANCACAMPO MOURÃO (a)</v>
      </c>
      <c r="I2709" s="210" t="str">
        <f t="shared" si="160"/>
        <v>13/14AVEIA BRANCA</v>
      </c>
      <c r="J2709" s="211" t="b">
        <f>FALSE</f>
        <v>0</v>
      </c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</row>
    <row r="2710" spans="1:64" ht="14.65" hidden="1" customHeight="1">
      <c r="A2710" s="215" t="s">
        <v>189</v>
      </c>
      <c r="B2710" s="209" t="s">
        <v>88</v>
      </c>
      <c r="C2710" s="209" t="s">
        <v>130</v>
      </c>
      <c r="D2710" s="202">
        <v>1550</v>
      </c>
      <c r="F2710" s="202">
        <v>3101</v>
      </c>
      <c r="G2710" s="202">
        <f t="shared" si="158"/>
        <v>2000.6451612903224</v>
      </c>
      <c r="H2710" s="210" t="str">
        <f t="shared" si="159"/>
        <v>13/14AVEIA BRANCACASCAVEL (d)</v>
      </c>
      <c r="I2710" s="210" t="str">
        <f t="shared" si="160"/>
        <v>13/14AVEIA BRANCA</v>
      </c>
      <c r="J2710" s="211" t="b">
        <f>FALSE</f>
        <v>0</v>
      </c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</row>
    <row r="2711" spans="1:64" ht="14.65" hidden="1" customHeight="1">
      <c r="A2711" s="215" t="s">
        <v>189</v>
      </c>
      <c r="B2711" s="209" t="s">
        <v>88</v>
      </c>
      <c r="C2711" s="209" t="s">
        <v>132</v>
      </c>
      <c r="D2711" s="202">
        <v>136</v>
      </c>
      <c r="E2711" s="204"/>
      <c r="F2711" s="202">
        <v>340</v>
      </c>
      <c r="G2711" s="202">
        <f t="shared" si="158"/>
        <v>2500</v>
      </c>
      <c r="H2711" s="210" t="str">
        <f t="shared" si="159"/>
        <v>13/14AVEIA BRANCACORNÉLIO PROCÓPIO (c)</v>
      </c>
      <c r="I2711" s="210" t="str">
        <f t="shared" si="160"/>
        <v>13/14AVEIA BRANCA</v>
      </c>
      <c r="J2711" s="211" t="b">
        <f>FALSE</f>
        <v>0</v>
      </c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</row>
    <row r="2712" spans="1:64" ht="14.65" hidden="1" customHeight="1">
      <c r="A2712" s="215" t="s">
        <v>189</v>
      </c>
      <c r="B2712" s="209" t="s">
        <v>88</v>
      </c>
      <c r="C2712" s="209" t="s">
        <v>136</v>
      </c>
      <c r="D2712" s="202">
        <v>2450</v>
      </c>
      <c r="E2712" s="204"/>
      <c r="F2712" s="202">
        <v>3015</v>
      </c>
      <c r="G2712" s="202">
        <f t="shared" si="158"/>
        <v>1230.6122448979593</v>
      </c>
      <c r="H2712" s="210" t="str">
        <f t="shared" si="159"/>
        <v>13/14AVEIA BRANCAFRANCISCO BELTRÃO (e)</v>
      </c>
      <c r="I2712" s="210" t="str">
        <f t="shared" si="160"/>
        <v>13/14AVEIA BRANCA</v>
      </c>
      <c r="J2712" s="211" t="b">
        <f>FALSE</f>
        <v>0</v>
      </c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</row>
    <row r="2713" spans="1:64" ht="14.65" hidden="1" customHeight="1">
      <c r="A2713" s="215" t="s">
        <v>189</v>
      </c>
      <c r="B2713" s="209" t="s">
        <v>88</v>
      </c>
      <c r="C2713" s="209" t="s">
        <v>138</v>
      </c>
      <c r="D2713" s="202">
        <v>6900</v>
      </c>
      <c r="E2713" s="204"/>
      <c r="F2713" s="202">
        <v>16905</v>
      </c>
      <c r="G2713" s="202">
        <f t="shared" si="158"/>
        <v>2450</v>
      </c>
      <c r="H2713" s="210" t="str">
        <f t="shared" si="159"/>
        <v>13/14AVEIA BRANCAGUARAPUAVA (f)</v>
      </c>
      <c r="I2713" s="210" t="str">
        <f t="shared" si="160"/>
        <v>13/14AVEIA BRANCA</v>
      </c>
      <c r="J2713" s="211" t="b">
        <f>FALSE</f>
        <v>0</v>
      </c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</row>
    <row r="2714" spans="1:64" ht="14.65" hidden="1" customHeight="1">
      <c r="A2714" s="215" t="s">
        <v>189</v>
      </c>
      <c r="B2714" s="209" t="s">
        <v>88</v>
      </c>
      <c r="C2714" s="209" t="s">
        <v>140</v>
      </c>
      <c r="D2714" s="202">
        <v>625</v>
      </c>
      <c r="E2714" s="204">
        <v>25</v>
      </c>
      <c r="F2714" s="202">
        <v>1461</v>
      </c>
      <c r="G2714" s="202">
        <f t="shared" si="158"/>
        <v>2435</v>
      </c>
      <c r="H2714" s="210" t="str">
        <f t="shared" si="159"/>
        <v>13/14AVEIA BRANCAIRATI (f)</v>
      </c>
      <c r="I2714" s="210" t="str">
        <f t="shared" si="160"/>
        <v>13/14AVEIA BRANCA</v>
      </c>
      <c r="J2714" s="211" t="b">
        <f>FALSE</f>
        <v>0</v>
      </c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</row>
    <row r="2715" spans="1:64" ht="14.65" hidden="1" customHeight="1">
      <c r="A2715" s="215" t="s">
        <v>189</v>
      </c>
      <c r="B2715" s="209" t="s">
        <v>88</v>
      </c>
      <c r="C2715" s="209" t="s">
        <v>142</v>
      </c>
      <c r="D2715" s="202">
        <v>1500</v>
      </c>
      <c r="E2715" s="204"/>
      <c r="F2715" s="202">
        <v>4000</v>
      </c>
      <c r="G2715" s="202">
        <f t="shared" si="158"/>
        <v>2666.6666666666665</v>
      </c>
      <c r="H2715" s="210" t="str">
        <f t="shared" si="159"/>
        <v>13/14AVEIA BRANCAIVAIPORÃ (c)</v>
      </c>
      <c r="I2715" s="210" t="str">
        <f t="shared" si="160"/>
        <v>13/14AVEIA BRANCA</v>
      </c>
      <c r="J2715" s="211" t="b">
        <f>FALSE</f>
        <v>0</v>
      </c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</row>
    <row r="2716" spans="1:64" ht="14.65" hidden="1" customHeight="1">
      <c r="A2716" s="215" t="s">
        <v>189</v>
      </c>
      <c r="B2716" s="209" t="s">
        <v>88</v>
      </c>
      <c r="C2716" s="209" t="s">
        <v>144</v>
      </c>
      <c r="D2716" s="202">
        <v>1061</v>
      </c>
      <c r="F2716" s="202">
        <v>1755</v>
      </c>
      <c r="G2716" s="202">
        <f t="shared" si="158"/>
        <v>1654.0999057492932</v>
      </c>
      <c r="H2716" s="210" t="str">
        <f t="shared" si="159"/>
        <v>13/14AVEIA BRANCAJACAREZINHO (c)</v>
      </c>
      <c r="I2716" s="210" t="str">
        <f t="shared" si="160"/>
        <v>13/14AVEIA BRANCA</v>
      </c>
      <c r="J2716" s="211" t="b">
        <f>FALSE</f>
        <v>0</v>
      </c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</row>
    <row r="2717" spans="1:64" ht="14.65" hidden="1" customHeight="1">
      <c r="A2717" s="215" t="s">
        <v>189</v>
      </c>
      <c r="B2717" s="209" t="s">
        <v>88</v>
      </c>
      <c r="C2717" s="209" t="s">
        <v>146</v>
      </c>
      <c r="D2717" s="202">
        <v>890</v>
      </c>
      <c r="F2717" s="202">
        <v>2180</v>
      </c>
      <c r="G2717" s="202">
        <f t="shared" si="158"/>
        <v>2449.4382022471914</v>
      </c>
      <c r="H2717" s="210" t="str">
        <f t="shared" si="159"/>
        <v>13/14AVEIA BRANCALARANJEIRAS DO SUL (f)</v>
      </c>
      <c r="I2717" s="210" t="str">
        <f t="shared" si="160"/>
        <v>13/14AVEIA BRANCA</v>
      </c>
      <c r="J2717" s="211" t="b">
        <f>FALSE</f>
        <v>0</v>
      </c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</row>
    <row r="2718" spans="1:64" ht="14.65" hidden="1" customHeight="1">
      <c r="A2718" s="215" t="s">
        <v>189</v>
      </c>
      <c r="B2718" s="209" t="s">
        <v>88</v>
      </c>
      <c r="C2718" s="209" t="s">
        <v>148</v>
      </c>
      <c r="D2718" s="202">
        <v>5027</v>
      </c>
      <c r="E2718" s="204"/>
      <c r="F2718" s="202">
        <v>6685</v>
      </c>
      <c r="G2718" s="202">
        <f t="shared" si="158"/>
        <v>1329.8189775213843</v>
      </c>
      <c r="H2718" s="210" t="str">
        <f t="shared" si="159"/>
        <v>13/14AVEIA BRANCALONDRINA (c)</v>
      </c>
      <c r="I2718" s="210" t="str">
        <f t="shared" si="160"/>
        <v>13/14AVEIA BRANCA</v>
      </c>
      <c r="J2718" s="211" t="b">
        <f>FALSE</f>
        <v>0</v>
      </c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</row>
    <row r="2719" spans="1:64" ht="14.65" hidden="1" customHeight="1">
      <c r="A2719" s="215" t="s">
        <v>189</v>
      </c>
      <c r="B2719" s="209" t="s">
        <v>88</v>
      </c>
      <c r="C2719" s="209" t="s">
        <v>150</v>
      </c>
      <c r="D2719" s="202">
        <v>245</v>
      </c>
      <c r="E2719" s="204"/>
      <c r="F2719" s="202">
        <v>564</v>
      </c>
      <c r="G2719" s="202">
        <f t="shared" si="158"/>
        <v>2302.0408163265306</v>
      </c>
      <c r="H2719" s="210" t="str">
        <f t="shared" si="159"/>
        <v>13/14AVEIA BRANCAMARINGÁ (c)</v>
      </c>
      <c r="I2719" s="210" t="str">
        <f t="shared" si="160"/>
        <v>13/14AVEIA BRANCA</v>
      </c>
      <c r="J2719" s="211" t="b">
        <f>FALSE</f>
        <v>0</v>
      </c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</row>
    <row r="2720" spans="1:64" ht="14.65" hidden="1" customHeight="1">
      <c r="A2720" s="215" t="s">
        <v>189</v>
      </c>
      <c r="B2720" s="209" t="s">
        <v>88</v>
      </c>
      <c r="C2720" s="209" t="s">
        <v>155</v>
      </c>
      <c r="D2720" s="202">
        <v>2610</v>
      </c>
      <c r="E2720" s="204"/>
      <c r="F2720" s="202">
        <v>4722</v>
      </c>
      <c r="G2720" s="202">
        <f t="shared" si="158"/>
        <v>1809.1954022988505</v>
      </c>
      <c r="H2720" s="210" t="str">
        <f t="shared" si="159"/>
        <v>13/14AVEIA BRANCAPATO BRANCO (e)</v>
      </c>
      <c r="I2720" s="210" t="str">
        <f t="shared" si="160"/>
        <v>13/14AVEIA BRANCA</v>
      </c>
      <c r="J2720" s="211" t="b">
        <f>FALSE</f>
        <v>0</v>
      </c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</row>
    <row r="2721" spans="1:64" ht="14.65" hidden="1" customHeight="1">
      <c r="A2721" s="215" t="s">
        <v>189</v>
      </c>
      <c r="B2721" s="209" t="s">
        <v>88</v>
      </c>
      <c r="C2721" s="209" t="s">
        <v>157</v>
      </c>
      <c r="D2721" s="202">
        <v>19380</v>
      </c>
      <c r="E2721" s="204">
        <v>300</v>
      </c>
      <c r="F2721" s="202">
        <v>57621</v>
      </c>
      <c r="G2721" s="202">
        <f t="shared" si="158"/>
        <v>3019.9685534591194</v>
      </c>
      <c r="H2721" s="210" t="str">
        <f t="shared" si="159"/>
        <v>13/14AVEIA BRANCAPONTA GROSSA (f)</v>
      </c>
      <c r="I2721" s="210" t="str">
        <f t="shared" si="160"/>
        <v>13/14AVEIA BRANCA</v>
      </c>
      <c r="J2721" s="211" t="b">
        <f>FALSE</f>
        <v>0</v>
      </c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</row>
    <row r="2722" spans="1:64" ht="14.65" hidden="1" customHeight="1">
      <c r="A2722" s="215" t="s">
        <v>189</v>
      </c>
      <c r="B2722" s="209" t="s">
        <v>88</v>
      </c>
      <c r="C2722" s="209" t="s">
        <v>158</v>
      </c>
      <c r="D2722" s="202">
        <v>851</v>
      </c>
      <c r="E2722" s="204"/>
      <c r="F2722" s="202">
        <v>1398</v>
      </c>
      <c r="G2722" s="202">
        <f t="shared" si="158"/>
        <v>1642.7732079905993</v>
      </c>
      <c r="H2722" s="210" t="str">
        <f t="shared" si="159"/>
        <v>13/14AVEIA BRANCATOLEDO (d)</v>
      </c>
      <c r="I2722" s="210" t="str">
        <f t="shared" si="160"/>
        <v>13/14AVEIA BRANCA</v>
      </c>
      <c r="J2722" s="211" t="b">
        <f>FALSE</f>
        <v>0</v>
      </c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</row>
    <row r="2723" spans="1:64" ht="14.65" hidden="1" customHeight="1">
      <c r="A2723" s="215" t="s">
        <v>189</v>
      </c>
      <c r="B2723" s="209" t="s">
        <v>88</v>
      </c>
      <c r="C2723" s="209" t="s">
        <v>159</v>
      </c>
      <c r="D2723" s="202">
        <v>300</v>
      </c>
      <c r="E2723" s="201"/>
      <c r="F2723" s="202">
        <v>435</v>
      </c>
      <c r="G2723" s="202">
        <f t="shared" si="158"/>
        <v>1450</v>
      </c>
      <c r="H2723" s="210" t="str">
        <f t="shared" si="159"/>
        <v>13/14AVEIA BRANCAUMUARAMA (b)</v>
      </c>
      <c r="I2723" s="210" t="str">
        <f t="shared" si="160"/>
        <v>13/14AVEIA BRANCA</v>
      </c>
      <c r="J2723" s="211" t="b">
        <f>FALSE</f>
        <v>0</v>
      </c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</row>
    <row r="2724" spans="1:64" ht="14.65" hidden="1" customHeight="1">
      <c r="A2724" s="215" t="s">
        <v>189</v>
      </c>
      <c r="B2724" s="209" t="s">
        <v>89</v>
      </c>
      <c r="C2724" s="209" t="s">
        <v>126</v>
      </c>
      <c r="D2724">
        <v>600</v>
      </c>
      <c r="E2724" s="204"/>
      <c r="F2724" s="202">
        <v>1500</v>
      </c>
      <c r="G2724" s="202">
        <f t="shared" si="158"/>
        <v>2500</v>
      </c>
      <c r="H2724" s="210" t="str">
        <f t="shared" si="159"/>
        <v>13/14AVEIA PRETAAPUCARANA (c)</v>
      </c>
      <c r="I2724" s="210" t="str">
        <f t="shared" si="160"/>
        <v>13/14AVEIA PRETA</v>
      </c>
      <c r="J2724" s="211" t="b">
        <f>FALSE</f>
        <v>0</v>
      </c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</row>
    <row r="2725" spans="1:64" ht="14.65" hidden="1" customHeight="1">
      <c r="A2725" s="215" t="s">
        <v>189</v>
      </c>
      <c r="B2725" s="209" t="s">
        <v>89</v>
      </c>
      <c r="C2725" s="209" t="s">
        <v>128</v>
      </c>
      <c r="D2725">
        <v>47715</v>
      </c>
      <c r="E2725" s="204"/>
      <c r="F2725" s="202">
        <v>55587</v>
      </c>
      <c r="G2725" s="202">
        <f t="shared" si="158"/>
        <v>1164.9795661741591</v>
      </c>
      <c r="H2725" s="210" t="str">
        <f t="shared" si="159"/>
        <v>13/14AVEIA PRETACAMPO MOURÃO (a)</v>
      </c>
      <c r="I2725" s="210" t="str">
        <f t="shared" si="160"/>
        <v>13/14AVEIA PRETA</v>
      </c>
      <c r="J2725" s="211" t="b">
        <f>FALSE</f>
        <v>0</v>
      </c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</row>
    <row r="2726" spans="1:64" ht="14.65" hidden="1" customHeight="1">
      <c r="A2726" s="215" t="s">
        <v>189</v>
      </c>
      <c r="B2726" s="209" t="s">
        <v>89</v>
      </c>
      <c r="C2726" s="209" t="s">
        <v>130</v>
      </c>
      <c r="D2726">
        <v>19200</v>
      </c>
      <c r="E2726" s="202">
        <v>1590</v>
      </c>
      <c r="F2726" s="202">
        <v>24108</v>
      </c>
      <c r="G2726" s="202">
        <f t="shared" si="158"/>
        <v>1368.9948892674618</v>
      </c>
      <c r="H2726" s="210" t="str">
        <f t="shared" si="159"/>
        <v>13/14AVEIA PRETACASCAVEL (d)</v>
      </c>
      <c r="I2726" s="210" t="str">
        <f t="shared" si="160"/>
        <v>13/14AVEIA PRETA</v>
      </c>
      <c r="J2726" s="211" t="b">
        <f>FALSE</f>
        <v>0</v>
      </c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</row>
    <row r="2727" spans="1:64" ht="14.65" hidden="1" customHeight="1">
      <c r="A2727" s="215" t="s">
        <v>189</v>
      </c>
      <c r="B2727" s="209" t="s">
        <v>89</v>
      </c>
      <c r="C2727" s="209" t="s">
        <v>132</v>
      </c>
      <c r="D2727">
        <v>720</v>
      </c>
      <c r="E2727" s="204"/>
      <c r="F2727" s="202">
        <v>1339</v>
      </c>
      <c r="G2727" s="202">
        <f t="shared" si="158"/>
        <v>1859.7222222222222</v>
      </c>
      <c r="H2727" s="210" t="str">
        <f t="shared" si="159"/>
        <v>13/14AVEIA PRETACORNÉLIO PROCÓPIO (c)</v>
      </c>
      <c r="I2727" s="210" t="str">
        <f t="shared" si="160"/>
        <v>13/14AVEIA PRETA</v>
      </c>
      <c r="J2727" s="211" t="b">
        <f>FALSE</f>
        <v>0</v>
      </c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</row>
    <row r="2728" spans="1:64" ht="14.65" hidden="1" customHeight="1">
      <c r="A2728" s="215" t="s">
        <v>189</v>
      </c>
      <c r="B2728" s="209" t="s">
        <v>89</v>
      </c>
      <c r="C2728" s="209" t="s">
        <v>136</v>
      </c>
      <c r="D2728">
        <v>5890</v>
      </c>
      <c r="E2728" s="204"/>
      <c r="F2728" s="202">
        <v>5848</v>
      </c>
      <c r="G2728" s="202">
        <f t="shared" si="158"/>
        <v>992.86926994906617</v>
      </c>
      <c r="H2728" s="210" t="str">
        <f t="shared" si="159"/>
        <v>13/14AVEIA PRETAFRANCISCO BELTRÃO (e)</v>
      </c>
      <c r="I2728" s="210" t="str">
        <f t="shared" si="160"/>
        <v>13/14AVEIA PRETA</v>
      </c>
      <c r="J2728" s="211" t="b">
        <f>FALSE</f>
        <v>0</v>
      </c>
    </row>
    <row r="2729" spans="1:64" ht="14.65" hidden="1" customHeight="1">
      <c r="A2729" s="215" t="s">
        <v>189</v>
      </c>
      <c r="B2729" s="209" t="s">
        <v>89</v>
      </c>
      <c r="C2729" s="209" t="s">
        <v>138</v>
      </c>
      <c r="D2729">
        <v>16000</v>
      </c>
      <c r="E2729" s="204">
        <v>1500</v>
      </c>
      <c r="F2729" s="202">
        <v>14500</v>
      </c>
      <c r="G2729" s="202">
        <f t="shared" si="158"/>
        <v>1000</v>
      </c>
      <c r="H2729" s="210" t="str">
        <f t="shared" si="159"/>
        <v>13/14AVEIA PRETAGUARAPUAVA (f)</v>
      </c>
      <c r="I2729" s="210" t="str">
        <f t="shared" si="160"/>
        <v>13/14AVEIA PRETA</v>
      </c>
      <c r="J2729" s="211" t="b">
        <f>FALSE</f>
        <v>0</v>
      </c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</row>
    <row r="2730" spans="1:64" ht="14.65" hidden="1" customHeight="1">
      <c r="A2730" s="215" t="s">
        <v>189</v>
      </c>
      <c r="B2730" s="209" t="s">
        <v>89</v>
      </c>
      <c r="C2730" s="209" t="s">
        <v>140</v>
      </c>
      <c r="D2730">
        <v>5890</v>
      </c>
      <c r="E2730" s="204">
        <v>100</v>
      </c>
      <c r="F2730" s="202">
        <v>13606</v>
      </c>
      <c r="G2730" s="202">
        <f t="shared" si="158"/>
        <v>2349.9136442141626</v>
      </c>
      <c r="H2730" s="210" t="str">
        <f t="shared" si="159"/>
        <v>13/14AVEIA PRETAIRATI (f)</v>
      </c>
      <c r="I2730" s="210" t="str">
        <f t="shared" si="160"/>
        <v>13/14AVEIA PRETA</v>
      </c>
      <c r="J2730" s="211" t="b">
        <f>FALSE</f>
        <v>0</v>
      </c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</row>
    <row r="2731" spans="1:64" ht="14.65" hidden="1" customHeight="1">
      <c r="A2731" s="215" t="s">
        <v>189</v>
      </c>
      <c r="B2731" s="209" t="s">
        <v>89</v>
      </c>
      <c r="C2731" s="209" t="s">
        <v>142</v>
      </c>
      <c r="D2731">
        <v>2230</v>
      </c>
      <c r="E2731" s="204"/>
      <c r="F2731" s="202">
        <v>3791</v>
      </c>
      <c r="G2731" s="202">
        <f t="shared" si="158"/>
        <v>1700</v>
      </c>
      <c r="H2731" s="210" t="str">
        <f t="shared" si="159"/>
        <v>13/14AVEIA PRETAIVAIPORÃ (c)</v>
      </c>
      <c r="I2731" s="210" t="str">
        <f t="shared" si="160"/>
        <v>13/14AVEIA PRETA</v>
      </c>
      <c r="J2731" s="211" t="b">
        <f>FALSE</f>
        <v>0</v>
      </c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</row>
    <row r="2732" spans="1:64" ht="14.65" hidden="1" customHeight="1">
      <c r="A2732" s="215" t="s">
        <v>189</v>
      </c>
      <c r="B2732" s="209" t="s">
        <v>89</v>
      </c>
      <c r="C2732" s="209" t="s">
        <v>144</v>
      </c>
      <c r="D2732">
        <v>2160</v>
      </c>
      <c r="E2732" s="204"/>
      <c r="F2732" s="202">
        <v>2587</v>
      </c>
      <c r="G2732" s="202">
        <f t="shared" si="158"/>
        <v>1197.685185185185</v>
      </c>
      <c r="H2732" s="210" t="str">
        <f t="shared" si="159"/>
        <v>13/14AVEIA PRETAJACAREZINHO (c)</v>
      </c>
      <c r="I2732" s="210" t="str">
        <f t="shared" si="160"/>
        <v>13/14AVEIA PRETA</v>
      </c>
      <c r="J2732" s="211" t="b">
        <f>FALSE</f>
        <v>0</v>
      </c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</row>
    <row r="2733" spans="1:64" ht="14.65" hidden="1" customHeight="1">
      <c r="A2733" s="215" t="s">
        <v>189</v>
      </c>
      <c r="B2733" s="209" t="s">
        <v>89</v>
      </c>
      <c r="C2733" s="209" t="s">
        <v>146</v>
      </c>
      <c r="D2733">
        <v>2450</v>
      </c>
      <c r="E2733" s="204"/>
      <c r="F2733" s="202">
        <v>2572</v>
      </c>
      <c r="G2733" s="202">
        <f t="shared" si="158"/>
        <v>1049.7959183673468</v>
      </c>
      <c r="H2733" s="210" t="str">
        <f t="shared" si="159"/>
        <v>13/14AVEIA PRETALARANJEIRAS DO SUL (f)</v>
      </c>
      <c r="I2733" s="210" t="str">
        <f t="shared" si="160"/>
        <v>13/14AVEIA PRETA</v>
      </c>
      <c r="J2733" s="211" t="b">
        <f>FALSE</f>
        <v>0</v>
      </c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</row>
    <row r="2734" spans="1:64" ht="14.65" hidden="1" customHeight="1">
      <c r="A2734" s="215" t="s">
        <v>189</v>
      </c>
      <c r="B2734" s="209" t="s">
        <v>89</v>
      </c>
      <c r="C2734" s="209" t="s">
        <v>150</v>
      </c>
      <c r="D2734">
        <v>1418</v>
      </c>
      <c r="E2734" s="204"/>
      <c r="F2734" s="202">
        <v>1572</v>
      </c>
      <c r="G2734" s="202">
        <f t="shared" si="158"/>
        <v>1108.6036671368124</v>
      </c>
      <c r="H2734" s="210" t="str">
        <f t="shared" si="159"/>
        <v>13/14AVEIA PRETAMARINGÁ (c)</v>
      </c>
      <c r="I2734" s="210" t="str">
        <f t="shared" si="160"/>
        <v>13/14AVEIA PRETA</v>
      </c>
      <c r="J2734" s="211" t="b">
        <f>FALSE</f>
        <v>0</v>
      </c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</row>
    <row r="2735" spans="1:64" ht="14.65" hidden="1" customHeight="1">
      <c r="A2735" s="215" t="s">
        <v>189</v>
      </c>
      <c r="B2735" s="209" t="s">
        <v>89</v>
      </c>
      <c r="C2735" s="209" t="s">
        <v>155</v>
      </c>
      <c r="D2735">
        <v>11560</v>
      </c>
      <c r="E2735" s="204"/>
      <c r="F2735" s="202">
        <v>11498</v>
      </c>
      <c r="G2735" s="202">
        <f t="shared" si="158"/>
        <v>994.63667820069202</v>
      </c>
      <c r="H2735" s="210" t="str">
        <f t="shared" si="159"/>
        <v>13/14AVEIA PRETAPATO BRANCO (e)</v>
      </c>
      <c r="I2735" s="210" t="str">
        <f t="shared" si="160"/>
        <v>13/14AVEIA PRETA</v>
      </c>
      <c r="J2735" s="211" t="b">
        <f>FALSE</f>
        <v>0</v>
      </c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</row>
    <row r="2736" spans="1:64" ht="14.65" hidden="1" customHeight="1">
      <c r="A2736" s="215" t="s">
        <v>189</v>
      </c>
      <c r="B2736" s="209" t="s">
        <v>89</v>
      </c>
      <c r="C2736" s="209" t="s">
        <v>157</v>
      </c>
      <c r="D2736">
        <v>34000</v>
      </c>
      <c r="E2736" s="204"/>
      <c r="F2736" s="202">
        <v>49708</v>
      </c>
      <c r="G2736" s="202">
        <f t="shared" si="158"/>
        <v>1462</v>
      </c>
      <c r="H2736" s="210" t="str">
        <f t="shared" si="159"/>
        <v>13/14AVEIA PRETAPONTA GROSSA (f)</v>
      </c>
      <c r="I2736" s="210" t="str">
        <f t="shared" si="160"/>
        <v>13/14AVEIA PRETA</v>
      </c>
      <c r="J2736" s="211" t="b">
        <f>FALSE</f>
        <v>0</v>
      </c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</row>
    <row r="2737" spans="1:64" ht="14.65" hidden="1" customHeight="1">
      <c r="A2737" s="215" t="s">
        <v>189</v>
      </c>
      <c r="B2737" s="209" t="s">
        <v>89</v>
      </c>
      <c r="C2737" s="209" t="s">
        <v>158</v>
      </c>
      <c r="D2737">
        <v>2580</v>
      </c>
      <c r="E2737" s="204"/>
      <c r="F2737" s="202">
        <v>3256</v>
      </c>
      <c r="G2737" s="202">
        <f t="shared" si="158"/>
        <v>1262.015503875969</v>
      </c>
      <c r="H2737" s="210" t="str">
        <f t="shared" si="159"/>
        <v>13/14AVEIA PRETATOLEDO (d)</v>
      </c>
      <c r="I2737" s="210" t="str">
        <f t="shared" si="160"/>
        <v>13/14AVEIA PRETA</v>
      </c>
      <c r="J2737" s="211" t="b">
        <f>FALSE</f>
        <v>0</v>
      </c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</row>
    <row r="2738" spans="1:64" ht="14.65" hidden="1" customHeight="1">
      <c r="A2738" s="215" t="s">
        <v>189</v>
      </c>
      <c r="B2738" s="209" t="s">
        <v>89</v>
      </c>
      <c r="C2738" s="209" t="s">
        <v>159</v>
      </c>
      <c r="D2738">
        <v>1420</v>
      </c>
      <c r="E2738" s="204"/>
      <c r="F2738" s="202">
        <v>1154</v>
      </c>
      <c r="G2738" s="202">
        <f t="shared" si="158"/>
        <v>812.67605633802816</v>
      </c>
      <c r="H2738" s="210" t="str">
        <f t="shared" si="159"/>
        <v>13/14AVEIA PRETAUMUARAMA (b)</v>
      </c>
      <c r="I2738" s="210" t="str">
        <f t="shared" si="160"/>
        <v>13/14AVEIA PRETA</v>
      </c>
      <c r="J2738" s="211" t="b">
        <f>FALSE</f>
        <v>0</v>
      </c>
    </row>
    <row r="2739" spans="1:64" ht="14.65" hidden="1" customHeight="1">
      <c r="A2739" s="215" t="s">
        <v>189</v>
      </c>
      <c r="B2739" s="209" t="s">
        <v>89</v>
      </c>
      <c r="C2739" s="209" t="s">
        <v>160</v>
      </c>
      <c r="D2739">
        <v>2000</v>
      </c>
      <c r="E2739" s="204">
        <v>100</v>
      </c>
      <c r="F2739" s="202">
        <v>1520</v>
      </c>
      <c r="G2739" s="202">
        <f t="shared" si="158"/>
        <v>800</v>
      </c>
      <c r="H2739" s="210" t="str">
        <f t="shared" si="159"/>
        <v>13/14AVEIA PRETAUNIÃO DA VITÓRIA (f)</v>
      </c>
      <c r="I2739" s="210" t="str">
        <f t="shared" si="160"/>
        <v>13/14AVEIA PRETA</v>
      </c>
      <c r="J2739" s="211" t="b">
        <f>FALSE</f>
        <v>0</v>
      </c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</row>
    <row r="2740" spans="1:64" ht="14.65" hidden="1" customHeight="1">
      <c r="A2740" s="215" t="s">
        <v>189</v>
      </c>
      <c r="B2740" s="213" t="s">
        <v>90</v>
      </c>
      <c r="C2740" s="209" t="s">
        <v>134</v>
      </c>
      <c r="D2740" s="202">
        <v>7487</v>
      </c>
      <c r="F2740" s="202">
        <v>184075</v>
      </c>
      <c r="G2740" s="202">
        <f t="shared" si="158"/>
        <v>24585.948978228931</v>
      </c>
      <c r="H2740" s="210" t="str">
        <f t="shared" si="159"/>
        <v>13/14BATATA (1ª SAFRA)CURITIBA (f)</v>
      </c>
      <c r="I2740" s="210" t="str">
        <f t="shared" si="160"/>
        <v>13/14BATATA (1ª SAFRA)</v>
      </c>
      <c r="J2740" s="211" t="b">
        <f>FALSE</f>
        <v>0</v>
      </c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</row>
    <row r="2741" spans="1:64" ht="14.65" hidden="1" customHeight="1">
      <c r="A2741" s="215" t="s">
        <v>189</v>
      </c>
      <c r="B2741" s="213" t="s">
        <v>90</v>
      </c>
      <c r="C2741" s="209" t="s">
        <v>136</v>
      </c>
      <c r="D2741" s="202">
        <v>40</v>
      </c>
      <c r="F2741" s="202">
        <v>600</v>
      </c>
      <c r="G2741" s="202">
        <f t="shared" si="158"/>
        <v>15000</v>
      </c>
      <c r="H2741" s="210" t="str">
        <f t="shared" si="159"/>
        <v>13/14BATATA (1ª SAFRA)FRANCISCO BELTRÃO (e)</v>
      </c>
      <c r="I2741" s="210" t="str">
        <f t="shared" si="160"/>
        <v>13/14BATATA (1ª SAFRA)</v>
      </c>
      <c r="J2741" s="211" t="b">
        <f>FALSE</f>
        <v>0</v>
      </c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</row>
    <row r="2742" spans="1:64" ht="14.65" hidden="1" customHeight="1">
      <c r="A2742" s="215" t="s">
        <v>189</v>
      </c>
      <c r="B2742" s="213" t="s">
        <v>90</v>
      </c>
      <c r="C2742" s="209" t="s">
        <v>138</v>
      </c>
      <c r="D2742" s="202">
        <v>1800</v>
      </c>
      <c r="F2742" s="202">
        <v>68400</v>
      </c>
      <c r="G2742" s="202">
        <f t="shared" si="158"/>
        <v>38000</v>
      </c>
      <c r="H2742" s="210" t="str">
        <f t="shared" si="159"/>
        <v>13/14BATATA (1ª SAFRA)GUARAPUAVA (f)</v>
      </c>
      <c r="I2742" s="210" t="str">
        <f t="shared" si="160"/>
        <v>13/14BATATA (1ª SAFRA)</v>
      </c>
      <c r="J2742" s="211" t="b">
        <f>FALSE</f>
        <v>0</v>
      </c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</row>
    <row r="2743" spans="1:64" ht="14.65" hidden="1" customHeight="1">
      <c r="A2743" s="215" t="s">
        <v>189</v>
      </c>
      <c r="B2743" s="213" t="s">
        <v>90</v>
      </c>
      <c r="C2743" s="209" t="s">
        <v>140</v>
      </c>
      <c r="D2743" s="202">
        <v>1500</v>
      </c>
      <c r="F2743" s="202">
        <v>43800</v>
      </c>
      <c r="G2743" s="202">
        <f t="shared" si="158"/>
        <v>29200</v>
      </c>
      <c r="H2743" s="210" t="str">
        <f t="shared" si="159"/>
        <v>13/14BATATA (1ª SAFRA)IRATI (f)</v>
      </c>
      <c r="I2743" s="210" t="str">
        <f t="shared" si="160"/>
        <v>13/14BATATA (1ª SAFRA)</v>
      </c>
      <c r="J2743" s="211" t="b">
        <f>FALSE</f>
        <v>0</v>
      </c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</row>
    <row r="2744" spans="1:64" ht="14.65" hidden="1" customHeight="1">
      <c r="A2744" s="215" t="s">
        <v>189</v>
      </c>
      <c r="B2744" s="213" t="s">
        <v>90</v>
      </c>
      <c r="C2744" s="209" t="s">
        <v>142</v>
      </c>
      <c r="D2744" s="202">
        <v>150</v>
      </c>
      <c r="F2744" s="202">
        <v>3600</v>
      </c>
      <c r="G2744" s="202">
        <f t="shared" si="158"/>
        <v>24000</v>
      </c>
      <c r="H2744" s="210" t="str">
        <f t="shared" si="159"/>
        <v>13/14BATATA (1ª SAFRA)IVAIPORÃ (c)</v>
      </c>
      <c r="I2744" s="210" t="str">
        <f t="shared" si="160"/>
        <v>13/14BATATA (1ª SAFRA)</v>
      </c>
      <c r="J2744" s="211" t="b">
        <f>FALSE</f>
        <v>0</v>
      </c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</row>
    <row r="2745" spans="1:64" ht="14.65" hidden="1" customHeight="1">
      <c r="A2745" s="215" t="s">
        <v>189</v>
      </c>
      <c r="B2745" s="213" t="s">
        <v>90</v>
      </c>
      <c r="C2745" s="209" t="s">
        <v>144</v>
      </c>
      <c r="D2745" s="202"/>
      <c r="G2745" s="202" t="e">
        <f t="shared" si="158"/>
        <v>#DIV/0!</v>
      </c>
      <c r="H2745" s="210" t="str">
        <f t="shared" si="159"/>
        <v>13/14BATATA (1ª SAFRA)JACAREZINHO (c)</v>
      </c>
      <c r="I2745" s="210" t="str">
        <f t="shared" si="160"/>
        <v>13/14BATATA (1ª SAFRA)</v>
      </c>
      <c r="J2745" s="211" t="b">
        <f>FALSE</f>
        <v>0</v>
      </c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</row>
    <row r="2746" spans="1:64" ht="14.65" hidden="1" customHeight="1">
      <c r="A2746" s="215" t="s">
        <v>189</v>
      </c>
      <c r="B2746" s="213" t="s">
        <v>90</v>
      </c>
      <c r="C2746" s="209" t="s">
        <v>146</v>
      </c>
      <c r="D2746" s="202">
        <v>20</v>
      </c>
      <c r="F2746" s="202">
        <v>242</v>
      </c>
      <c r="G2746" s="202">
        <f t="shared" si="158"/>
        <v>12100</v>
      </c>
      <c r="H2746" s="210" t="str">
        <f t="shared" si="159"/>
        <v>13/14BATATA (1ª SAFRA)LARANJEIRAS DO SUL (f)</v>
      </c>
      <c r="I2746" s="210" t="str">
        <f t="shared" si="160"/>
        <v>13/14BATATA (1ª SAFRA)</v>
      </c>
      <c r="J2746" s="211" t="b">
        <f>FALSE</f>
        <v>0</v>
      </c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</row>
    <row r="2747" spans="1:64" ht="14.65" hidden="1" customHeight="1">
      <c r="A2747" s="215" t="s">
        <v>189</v>
      </c>
      <c r="B2747" s="213" t="s">
        <v>90</v>
      </c>
      <c r="C2747" s="209" t="s">
        <v>155</v>
      </c>
      <c r="D2747" s="202">
        <v>863</v>
      </c>
      <c r="F2747" s="202">
        <v>29845</v>
      </c>
      <c r="G2747" s="202">
        <f t="shared" si="158"/>
        <v>34582.850521436849</v>
      </c>
      <c r="H2747" s="210" t="str">
        <f t="shared" si="159"/>
        <v>13/14BATATA (1ª SAFRA)PATO BRANCO (e)</v>
      </c>
      <c r="I2747" s="210" t="str">
        <f t="shared" si="160"/>
        <v>13/14BATATA (1ª SAFRA)</v>
      </c>
      <c r="J2747" s="211" t="b">
        <f>FALSE</f>
        <v>0</v>
      </c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</row>
    <row r="2748" spans="1:64" ht="14.65" hidden="1" customHeight="1">
      <c r="A2748" s="215" t="s">
        <v>189</v>
      </c>
      <c r="B2748" s="213" t="s">
        <v>90</v>
      </c>
      <c r="C2748" s="209" t="s">
        <v>157</v>
      </c>
      <c r="D2748" s="202">
        <v>3009</v>
      </c>
      <c r="F2748" s="202">
        <v>92255</v>
      </c>
      <c r="G2748" s="202">
        <f t="shared" si="158"/>
        <v>30659.687603855102</v>
      </c>
      <c r="H2748" s="210" t="str">
        <f t="shared" si="159"/>
        <v>13/14BATATA (1ª SAFRA)PONTA GROSSA (f)</v>
      </c>
      <c r="I2748" s="210" t="str">
        <f t="shared" si="160"/>
        <v>13/14BATATA (1ª SAFRA)</v>
      </c>
      <c r="J2748" s="211" t="b">
        <f>FALSE</f>
        <v>0</v>
      </c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</row>
    <row r="2749" spans="1:64" ht="14.65" hidden="1" customHeight="1">
      <c r="A2749" s="215" t="s">
        <v>189</v>
      </c>
      <c r="B2749" s="213" t="s">
        <v>90</v>
      </c>
      <c r="C2749" s="209" t="s">
        <v>160</v>
      </c>
      <c r="D2749" s="202">
        <v>2000</v>
      </c>
      <c r="F2749" s="202">
        <v>56000</v>
      </c>
      <c r="G2749" s="202">
        <f t="shared" si="158"/>
        <v>28000</v>
      </c>
      <c r="H2749" s="210" t="str">
        <f t="shared" si="159"/>
        <v>13/14BATATA (1ª SAFRA)UNIÃO DA VITÓRIA (f)</v>
      </c>
      <c r="I2749" s="210" t="str">
        <f t="shared" si="160"/>
        <v>13/14BATATA (1ª SAFRA)</v>
      </c>
      <c r="J2749" s="211" t="b">
        <f>FALSE</f>
        <v>0</v>
      </c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</row>
    <row r="2750" spans="1:64" ht="14.65" hidden="1" customHeight="1">
      <c r="A2750" s="215" t="s">
        <v>189</v>
      </c>
      <c r="B2750" s="213" t="s">
        <v>91</v>
      </c>
      <c r="C2750" s="209" t="s">
        <v>128</v>
      </c>
      <c r="D2750" s="202">
        <v>500</v>
      </c>
      <c r="F2750" s="202">
        <v>9500</v>
      </c>
      <c r="G2750" s="202">
        <f t="shared" si="158"/>
        <v>19000</v>
      </c>
      <c r="H2750" s="210" t="str">
        <f t="shared" si="159"/>
        <v>13/14BATATA (2ª SAFRA)CAMPO MOURÃO (a)</v>
      </c>
      <c r="I2750" s="210" t="str">
        <f t="shared" si="160"/>
        <v>13/14BATATA (2ª SAFRA)</v>
      </c>
      <c r="J2750" s="211" t="b">
        <f>FALSE</f>
        <v>0</v>
      </c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</row>
    <row r="2751" spans="1:64" ht="14.65" hidden="1" customHeight="1">
      <c r="A2751" s="215" t="s">
        <v>189</v>
      </c>
      <c r="B2751" s="213" t="s">
        <v>91</v>
      </c>
      <c r="C2751" s="209" t="s">
        <v>130</v>
      </c>
      <c r="D2751" s="202"/>
      <c r="G2751" s="202" t="e">
        <f t="shared" si="158"/>
        <v>#DIV/0!</v>
      </c>
      <c r="H2751" s="210" t="str">
        <f t="shared" si="159"/>
        <v>13/14BATATA (2ª SAFRA)CASCAVEL (d)</v>
      </c>
      <c r="I2751" s="210" t="str">
        <f t="shared" si="160"/>
        <v>13/14BATATA (2ª SAFRA)</v>
      </c>
      <c r="J2751" s="211" t="b">
        <f>FALSE</f>
        <v>0</v>
      </c>
    </row>
    <row r="2752" spans="1:64" ht="14.65" hidden="1" customHeight="1">
      <c r="A2752" s="215" t="s">
        <v>189</v>
      </c>
      <c r="B2752" s="213" t="s">
        <v>91</v>
      </c>
      <c r="C2752" s="209" t="s">
        <v>132</v>
      </c>
      <c r="D2752" s="202">
        <v>610</v>
      </c>
      <c r="F2752" s="202">
        <v>19520</v>
      </c>
      <c r="G2752" s="202">
        <f t="shared" si="158"/>
        <v>32000</v>
      </c>
      <c r="H2752" s="210" t="str">
        <f t="shared" si="159"/>
        <v>13/14BATATA (2ª SAFRA)CORNÉLIO PROCÓPIO (c)</v>
      </c>
      <c r="I2752" s="210" t="str">
        <f t="shared" si="160"/>
        <v>13/14BATATA (2ª SAFRA)</v>
      </c>
      <c r="J2752" s="211" t="b">
        <f>FALSE</f>
        <v>0</v>
      </c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</row>
    <row r="2753" spans="1:64" ht="14.65" hidden="1" customHeight="1">
      <c r="A2753" s="215" t="s">
        <v>189</v>
      </c>
      <c r="B2753" s="213" t="s">
        <v>91</v>
      </c>
      <c r="C2753" s="209" t="s">
        <v>134</v>
      </c>
      <c r="D2753" s="202">
        <v>3497</v>
      </c>
      <c r="F2753" s="202">
        <v>85459</v>
      </c>
      <c r="G2753" s="202">
        <f t="shared" si="158"/>
        <v>24437.803831855876</v>
      </c>
      <c r="H2753" s="210" t="str">
        <f t="shared" si="159"/>
        <v>13/14BATATA (2ª SAFRA)CURITIBA (f)</v>
      </c>
      <c r="I2753" s="210" t="str">
        <f t="shared" si="160"/>
        <v>13/14BATATA (2ª SAFRA)</v>
      </c>
      <c r="J2753" s="211" t="b">
        <f>FALSE</f>
        <v>0</v>
      </c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</row>
    <row r="2754" spans="1:64" ht="14.65" hidden="1" customHeight="1">
      <c r="A2754" s="215" t="s">
        <v>189</v>
      </c>
      <c r="B2754" s="213" t="s">
        <v>91</v>
      </c>
      <c r="C2754" s="209" t="s">
        <v>138</v>
      </c>
      <c r="D2754" s="202">
        <v>2680</v>
      </c>
      <c r="F2754" s="202">
        <v>91330</v>
      </c>
      <c r="G2754" s="202">
        <f t="shared" ref="G2754:G2817" si="161">F2754/(D2754-E2754)*1000</f>
        <v>34078.358208955222</v>
      </c>
      <c r="H2754" s="210" t="str">
        <f t="shared" ref="H2754:H2817" si="162">A2754&amp;B2754&amp;C2754</f>
        <v>13/14BATATA (2ª SAFRA)GUARAPUAVA (f)</v>
      </c>
      <c r="I2754" s="210" t="str">
        <f t="shared" ref="I2754:I2817" si="163">A2754&amp;B2754</f>
        <v>13/14BATATA (2ª SAFRA)</v>
      </c>
      <c r="J2754" s="211" t="b">
        <f>FALSE</f>
        <v>0</v>
      </c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</row>
    <row r="2755" spans="1:64" ht="14.65" hidden="1" customHeight="1">
      <c r="A2755" s="215" t="s">
        <v>189</v>
      </c>
      <c r="B2755" s="213" t="s">
        <v>91</v>
      </c>
      <c r="C2755" s="209" t="s">
        <v>140</v>
      </c>
      <c r="D2755" s="202">
        <v>1065</v>
      </c>
      <c r="F2755" s="202">
        <v>32761</v>
      </c>
      <c r="G2755" s="202">
        <f t="shared" si="161"/>
        <v>30761.502347417838</v>
      </c>
      <c r="H2755" s="210" t="str">
        <f t="shared" si="162"/>
        <v>13/14BATATA (2ª SAFRA)IRATI (f)</v>
      </c>
      <c r="I2755" s="210" t="str">
        <f t="shared" si="163"/>
        <v>13/14BATATA (2ª SAFRA)</v>
      </c>
      <c r="J2755" s="211" t="b">
        <f>FALSE</f>
        <v>0</v>
      </c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</row>
    <row r="2756" spans="1:64" ht="14.65" hidden="1" customHeight="1">
      <c r="A2756" s="215" t="s">
        <v>189</v>
      </c>
      <c r="B2756" s="213" t="s">
        <v>91</v>
      </c>
      <c r="C2756" s="209" t="s">
        <v>142</v>
      </c>
      <c r="D2756" s="202">
        <v>50</v>
      </c>
      <c r="F2756" s="202">
        <v>1100</v>
      </c>
      <c r="G2756" s="202">
        <f t="shared" si="161"/>
        <v>22000</v>
      </c>
      <c r="H2756" s="210" t="str">
        <f t="shared" si="162"/>
        <v>13/14BATATA (2ª SAFRA)IVAIPORÃ (c)</v>
      </c>
      <c r="I2756" s="210" t="str">
        <f t="shared" si="163"/>
        <v>13/14BATATA (2ª SAFRA)</v>
      </c>
      <c r="J2756" s="211" t="b">
        <f>FALSE</f>
        <v>0</v>
      </c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</row>
    <row r="2757" spans="1:64" ht="14.65" hidden="1" customHeight="1">
      <c r="A2757" s="215" t="s">
        <v>189</v>
      </c>
      <c r="B2757" s="213" t="s">
        <v>91</v>
      </c>
      <c r="C2757" s="209" t="s">
        <v>144</v>
      </c>
      <c r="D2757" s="202"/>
      <c r="G2757" s="202" t="e">
        <f t="shared" si="161"/>
        <v>#DIV/0!</v>
      </c>
      <c r="H2757" s="210" t="str">
        <f t="shared" si="162"/>
        <v>13/14BATATA (2ª SAFRA)JACAREZINHO (c)</v>
      </c>
      <c r="I2757" s="210" t="str">
        <f t="shared" si="163"/>
        <v>13/14BATATA (2ª SAFRA)</v>
      </c>
      <c r="J2757" s="211" t="b">
        <f>FALSE</f>
        <v>0</v>
      </c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</row>
    <row r="2758" spans="1:64" ht="14.65" hidden="1" customHeight="1">
      <c r="A2758" s="215" t="s">
        <v>189</v>
      </c>
      <c r="B2758" s="213" t="s">
        <v>91</v>
      </c>
      <c r="C2758" s="209" t="s">
        <v>146</v>
      </c>
      <c r="D2758" s="202"/>
      <c r="G2758" s="202" t="e">
        <f t="shared" si="161"/>
        <v>#DIV/0!</v>
      </c>
      <c r="H2758" s="210" t="str">
        <f t="shared" si="162"/>
        <v>13/14BATATA (2ª SAFRA)LARANJEIRAS DO SUL (f)</v>
      </c>
      <c r="I2758" s="210" t="str">
        <f t="shared" si="163"/>
        <v>13/14BATATA (2ª SAFRA)</v>
      </c>
      <c r="J2758" s="211" t="b">
        <f>FALSE</f>
        <v>0</v>
      </c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</row>
    <row r="2759" spans="1:64" ht="14.65" hidden="1" customHeight="1">
      <c r="A2759" s="215" t="s">
        <v>189</v>
      </c>
      <c r="B2759" s="213" t="s">
        <v>91</v>
      </c>
      <c r="C2759" s="209" t="s">
        <v>148</v>
      </c>
      <c r="D2759" s="202">
        <v>170</v>
      </c>
      <c r="F2759" s="202">
        <v>4937</v>
      </c>
      <c r="G2759" s="202">
        <f t="shared" si="161"/>
        <v>29041.176470588238</v>
      </c>
      <c r="H2759" s="210" t="str">
        <f t="shared" si="162"/>
        <v>13/14BATATA (2ª SAFRA)LONDRINA (c)</v>
      </c>
      <c r="I2759" s="210" t="str">
        <f t="shared" si="163"/>
        <v>13/14BATATA (2ª SAFRA)</v>
      </c>
      <c r="J2759" s="211" t="b">
        <f>FALSE</f>
        <v>0</v>
      </c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</row>
    <row r="2760" spans="1:64" ht="14.65" hidden="1" customHeight="1">
      <c r="A2760" s="215" t="s">
        <v>189</v>
      </c>
      <c r="B2760" s="213" t="s">
        <v>91</v>
      </c>
      <c r="C2760" s="209" t="s">
        <v>155</v>
      </c>
      <c r="D2760" s="202">
        <v>300</v>
      </c>
      <c r="F2760" s="202">
        <v>10500</v>
      </c>
      <c r="G2760" s="202">
        <f t="shared" si="161"/>
        <v>35000</v>
      </c>
      <c r="H2760" s="210" t="str">
        <f t="shared" si="162"/>
        <v>13/14BATATA (2ª SAFRA)PATO BRANCO (e)</v>
      </c>
      <c r="I2760" s="210" t="str">
        <f t="shared" si="163"/>
        <v>13/14BATATA (2ª SAFRA)</v>
      </c>
      <c r="J2760" s="211" t="b">
        <f>FALSE</f>
        <v>0</v>
      </c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</row>
    <row r="2761" spans="1:64" ht="14.65" hidden="1" customHeight="1">
      <c r="A2761" s="215" t="s">
        <v>189</v>
      </c>
      <c r="B2761" s="213" t="s">
        <v>91</v>
      </c>
      <c r="C2761" s="209" t="s">
        <v>157</v>
      </c>
      <c r="D2761" s="202">
        <v>2300</v>
      </c>
      <c r="F2761" s="202">
        <v>66824</v>
      </c>
      <c r="G2761" s="202">
        <f t="shared" si="161"/>
        <v>29053.91304347826</v>
      </c>
      <c r="H2761" s="210" t="str">
        <f t="shared" si="162"/>
        <v>13/14BATATA (2ª SAFRA)PONTA GROSSA (f)</v>
      </c>
      <c r="I2761" s="210" t="str">
        <f t="shared" si="163"/>
        <v>13/14BATATA (2ª SAFRA)</v>
      </c>
      <c r="J2761" s="211" t="b">
        <f>FALSE</f>
        <v>0</v>
      </c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</row>
    <row r="2762" spans="1:64" ht="14.65" hidden="1" customHeight="1">
      <c r="A2762" s="215" t="s">
        <v>189</v>
      </c>
      <c r="B2762" s="213" t="s">
        <v>91</v>
      </c>
      <c r="C2762" s="209" t="s">
        <v>160</v>
      </c>
      <c r="D2762" s="202">
        <v>2000</v>
      </c>
      <c r="E2762" s="202">
        <v>20</v>
      </c>
      <c r="F2762" s="202">
        <v>31680</v>
      </c>
      <c r="G2762" s="202">
        <f t="shared" si="161"/>
        <v>16000</v>
      </c>
      <c r="H2762" s="210" t="str">
        <f t="shared" si="162"/>
        <v>13/14BATATA (2ª SAFRA)UNIÃO DA VITÓRIA (f)</v>
      </c>
      <c r="I2762" s="210" t="str">
        <f t="shared" si="163"/>
        <v>13/14BATATA (2ª SAFRA)</v>
      </c>
      <c r="J2762" s="211" t="b">
        <f>FALSE</f>
        <v>0</v>
      </c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</row>
    <row r="2763" spans="1:64" ht="14.65" hidden="1" customHeight="1">
      <c r="A2763" s="215" t="s">
        <v>189</v>
      </c>
      <c r="B2763" s="213" t="s">
        <v>92</v>
      </c>
      <c r="C2763" s="209" t="s">
        <v>126</v>
      </c>
      <c r="D2763" s="202">
        <v>1580</v>
      </c>
      <c r="F2763" s="202">
        <v>916</v>
      </c>
      <c r="G2763" s="202">
        <f t="shared" si="161"/>
        <v>579.74683544303798</v>
      </c>
      <c r="H2763" s="210" t="str">
        <f t="shared" si="162"/>
        <v>13/14CAFÉAPUCARANA (c)</v>
      </c>
      <c r="I2763" s="210" t="str">
        <f t="shared" si="163"/>
        <v>13/14CAFÉ</v>
      </c>
      <c r="J2763" s="211" t="b">
        <f>FALSE</f>
        <v>0</v>
      </c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</row>
    <row r="2764" spans="1:64" ht="14.65" hidden="1" customHeight="1">
      <c r="A2764" s="215" t="s">
        <v>189</v>
      </c>
      <c r="B2764" s="213" t="s">
        <v>92</v>
      </c>
      <c r="C2764" s="209" t="s">
        <v>128</v>
      </c>
      <c r="D2764" s="202">
        <v>500</v>
      </c>
      <c r="F2764" s="202">
        <v>300</v>
      </c>
      <c r="G2764" s="202">
        <f t="shared" si="161"/>
        <v>600</v>
      </c>
      <c r="H2764" s="210" t="str">
        <f t="shared" si="162"/>
        <v>13/14CAFÉCAMPO MOURÃO (a)</v>
      </c>
      <c r="I2764" s="210" t="str">
        <f t="shared" si="163"/>
        <v>13/14CAFÉ</v>
      </c>
      <c r="J2764" s="211" t="b">
        <f>FALSE</f>
        <v>0</v>
      </c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</row>
    <row r="2765" spans="1:64" ht="14.65" hidden="1" customHeight="1">
      <c r="A2765" s="215" t="s">
        <v>189</v>
      </c>
      <c r="B2765" s="213" t="s">
        <v>92</v>
      </c>
      <c r="C2765" s="209" t="s">
        <v>130</v>
      </c>
      <c r="D2765" s="202">
        <v>209</v>
      </c>
      <c r="F2765" s="202">
        <v>270</v>
      </c>
      <c r="G2765" s="202">
        <f t="shared" si="161"/>
        <v>1291.8660287081341</v>
      </c>
      <c r="H2765" s="210" t="str">
        <f t="shared" si="162"/>
        <v>13/14CAFÉCASCAVEL (d)</v>
      </c>
      <c r="I2765" s="210" t="str">
        <f t="shared" si="163"/>
        <v>13/14CAFÉ</v>
      </c>
      <c r="J2765" s="211" t="b">
        <f>FALSE</f>
        <v>0</v>
      </c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</row>
    <row r="2766" spans="1:64" ht="14.65" hidden="1" customHeight="1">
      <c r="A2766" s="215" t="s">
        <v>189</v>
      </c>
      <c r="B2766" s="213" t="s">
        <v>92</v>
      </c>
      <c r="C2766" s="209" t="s">
        <v>132</v>
      </c>
      <c r="D2766" s="202">
        <v>4950</v>
      </c>
      <c r="F2766" s="202">
        <v>3415</v>
      </c>
      <c r="G2766" s="202">
        <f t="shared" si="161"/>
        <v>689.89898989898995</v>
      </c>
      <c r="H2766" s="210" t="str">
        <f t="shared" si="162"/>
        <v>13/14CAFÉCORNÉLIO PROCÓPIO (c)</v>
      </c>
      <c r="I2766" s="210" t="str">
        <f t="shared" si="163"/>
        <v>13/14CAFÉ</v>
      </c>
      <c r="J2766" s="211" t="b">
        <f>FALSE</f>
        <v>0</v>
      </c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</row>
    <row r="2767" spans="1:64" ht="14.65" hidden="1" customHeight="1">
      <c r="A2767" s="215" t="s">
        <v>189</v>
      </c>
      <c r="B2767" s="213" t="s">
        <v>92</v>
      </c>
      <c r="C2767" s="209" t="s">
        <v>142</v>
      </c>
      <c r="D2767" s="202">
        <v>1815</v>
      </c>
      <c r="F2767" s="202">
        <v>1263</v>
      </c>
      <c r="G2767" s="202">
        <f t="shared" si="161"/>
        <v>695.8677685950413</v>
      </c>
      <c r="H2767" s="210" t="str">
        <f t="shared" si="162"/>
        <v>13/14CAFÉIVAIPORÃ (c)</v>
      </c>
      <c r="I2767" s="210" t="str">
        <f t="shared" si="163"/>
        <v>13/14CAFÉ</v>
      </c>
      <c r="J2767" s="211" t="b">
        <f>FALSE</f>
        <v>0</v>
      </c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</row>
    <row r="2768" spans="1:64" ht="14.65" hidden="1" customHeight="1">
      <c r="A2768" s="215" t="s">
        <v>189</v>
      </c>
      <c r="B2768" s="213" t="s">
        <v>92</v>
      </c>
      <c r="C2768" s="209" t="s">
        <v>144</v>
      </c>
      <c r="D2768" s="202">
        <v>16689</v>
      </c>
      <c r="F2768" s="202">
        <v>22529</v>
      </c>
      <c r="G2768" s="202">
        <f t="shared" si="161"/>
        <v>1349.9310923362693</v>
      </c>
      <c r="H2768" s="210" t="str">
        <f t="shared" si="162"/>
        <v>13/14CAFÉJACAREZINHO (c)</v>
      </c>
      <c r="I2768" s="210" t="str">
        <f t="shared" si="163"/>
        <v>13/14CAFÉ</v>
      </c>
      <c r="J2768" s="211" t="b">
        <f>FALSE</f>
        <v>0</v>
      </c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</row>
    <row r="2769" spans="1:64" ht="14.65" hidden="1" customHeight="1">
      <c r="A2769" s="215" t="s">
        <v>189</v>
      </c>
      <c r="B2769" s="213" t="s">
        <v>92</v>
      </c>
      <c r="C2769" s="209" t="s">
        <v>148</v>
      </c>
      <c r="D2769" s="202">
        <v>4022</v>
      </c>
      <c r="F2769" s="202">
        <v>2212</v>
      </c>
      <c r="G2769" s="202">
        <f t="shared" si="161"/>
        <v>549.97513674788672</v>
      </c>
      <c r="H2769" s="210" t="str">
        <f t="shared" si="162"/>
        <v>13/14CAFÉLONDRINA (c)</v>
      </c>
      <c r="I2769" s="210" t="str">
        <f t="shared" si="163"/>
        <v>13/14CAFÉ</v>
      </c>
      <c r="J2769" s="211" t="b">
        <f>FALSE</f>
        <v>0</v>
      </c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</row>
    <row r="2770" spans="1:64" ht="14.65" hidden="1" customHeight="1">
      <c r="A2770" s="215" t="s">
        <v>189</v>
      </c>
      <c r="B2770" s="213" t="s">
        <v>92</v>
      </c>
      <c r="C2770" s="209" t="s">
        <v>150</v>
      </c>
      <c r="D2770" s="202">
        <v>1161</v>
      </c>
      <c r="F2770" s="202">
        <v>888</v>
      </c>
      <c r="G2770" s="202">
        <f t="shared" si="161"/>
        <v>764.85788113695082</v>
      </c>
      <c r="H2770" s="210" t="str">
        <f t="shared" si="162"/>
        <v>13/14CAFÉMARINGÁ (c)</v>
      </c>
      <c r="I2770" s="210" t="str">
        <f t="shared" si="163"/>
        <v>13/14CAFÉ</v>
      </c>
      <c r="J2770" s="211" t="b">
        <f>FALSE</f>
        <v>0</v>
      </c>
    </row>
    <row r="2771" spans="1:64" ht="14.65" hidden="1" customHeight="1">
      <c r="A2771" s="215" t="s">
        <v>189</v>
      </c>
      <c r="B2771" s="213" t="s">
        <v>92</v>
      </c>
      <c r="C2771" s="209" t="s">
        <v>154</v>
      </c>
      <c r="D2771" s="202">
        <v>479</v>
      </c>
      <c r="F2771" s="202">
        <v>304</v>
      </c>
      <c r="G2771" s="202">
        <f t="shared" si="161"/>
        <v>634.65553235908146</v>
      </c>
      <c r="H2771" s="210" t="str">
        <f t="shared" si="162"/>
        <v>13/14CAFÉPARANAVAÍ (b)</v>
      </c>
      <c r="I2771" s="210" t="str">
        <f t="shared" si="163"/>
        <v>13/14CAFÉ</v>
      </c>
      <c r="J2771" s="211" t="b">
        <f>FALSE</f>
        <v>0</v>
      </c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</row>
    <row r="2772" spans="1:64" ht="14.65" hidden="1" customHeight="1">
      <c r="A2772" s="215" t="s">
        <v>189</v>
      </c>
      <c r="B2772" s="213" t="s">
        <v>92</v>
      </c>
      <c r="C2772" s="209" t="s">
        <v>157</v>
      </c>
      <c r="D2772" s="202">
        <v>183</v>
      </c>
      <c r="F2772" s="202">
        <v>183</v>
      </c>
      <c r="G2772" s="202">
        <f t="shared" si="161"/>
        <v>1000</v>
      </c>
      <c r="H2772" s="210" t="str">
        <f t="shared" si="162"/>
        <v>13/14CAFÉPONTA GROSSA (f)</v>
      </c>
      <c r="I2772" s="210" t="str">
        <f t="shared" si="163"/>
        <v>13/14CAFÉ</v>
      </c>
      <c r="J2772" s="211" t="b">
        <f>FALSE</f>
        <v>0</v>
      </c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</row>
    <row r="2773" spans="1:64" ht="14.65" hidden="1" customHeight="1">
      <c r="A2773" s="215" t="s">
        <v>189</v>
      </c>
      <c r="B2773" s="213" t="s">
        <v>92</v>
      </c>
      <c r="C2773" s="209" t="s">
        <v>158</v>
      </c>
      <c r="D2773" s="202">
        <v>435</v>
      </c>
      <c r="F2773" s="202">
        <v>392</v>
      </c>
      <c r="G2773" s="202">
        <f t="shared" si="161"/>
        <v>901.14942528735628</v>
      </c>
      <c r="H2773" s="210" t="str">
        <f t="shared" si="162"/>
        <v>13/14CAFÉTOLEDO (d)</v>
      </c>
      <c r="I2773" s="210" t="str">
        <f t="shared" si="163"/>
        <v>13/14CAFÉ</v>
      </c>
      <c r="J2773" s="211" t="b">
        <f>FALSE</f>
        <v>0</v>
      </c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</row>
    <row r="2774" spans="1:64" ht="14.65" hidden="1" customHeight="1">
      <c r="A2774" s="215" t="s">
        <v>189</v>
      </c>
      <c r="B2774" s="213" t="s">
        <v>92</v>
      </c>
      <c r="C2774" s="209" t="s">
        <v>159</v>
      </c>
      <c r="D2774" s="202">
        <v>1476</v>
      </c>
      <c r="F2774" s="202">
        <v>1096</v>
      </c>
      <c r="G2774" s="202">
        <f t="shared" si="161"/>
        <v>742.54742547425474</v>
      </c>
      <c r="H2774" s="210" t="str">
        <f t="shared" si="162"/>
        <v>13/14CAFÉUMUARAMA (b)</v>
      </c>
      <c r="I2774" s="210" t="str">
        <f t="shared" si="163"/>
        <v>13/14CAFÉ</v>
      </c>
      <c r="J2774" s="211" t="b">
        <f>FALSE</f>
        <v>0</v>
      </c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</row>
    <row r="2775" spans="1:64" ht="14.65" hidden="1" customHeight="1">
      <c r="A2775" s="215" t="s">
        <v>189</v>
      </c>
      <c r="B2775" s="209" t="s">
        <v>93</v>
      </c>
      <c r="C2775" s="209" t="s">
        <v>126</v>
      </c>
      <c r="D2775" s="202">
        <v>16056</v>
      </c>
      <c r="F2775" s="202">
        <v>1380816</v>
      </c>
      <c r="G2775" s="202">
        <f t="shared" si="161"/>
        <v>86000</v>
      </c>
      <c r="H2775" s="210" t="str">
        <f t="shared" si="162"/>
        <v>13/14CANA-DE-AÇÚCARAPUCARANA (c)</v>
      </c>
      <c r="I2775" s="210" t="str">
        <f t="shared" si="163"/>
        <v>13/14CANA-DE-AÇÚCAR</v>
      </c>
      <c r="J2775" s="211" t="b">
        <f>FALSE</f>
        <v>0</v>
      </c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</row>
    <row r="2776" spans="1:64" ht="14.65" hidden="1" customHeight="1">
      <c r="A2776" s="215" t="s">
        <v>189</v>
      </c>
      <c r="B2776" s="209" t="s">
        <v>93</v>
      </c>
      <c r="C2776" s="209" t="s">
        <v>128</v>
      </c>
      <c r="D2776" s="202">
        <v>20000</v>
      </c>
      <c r="F2776" s="202">
        <v>1600000</v>
      </c>
      <c r="G2776" s="202">
        <f t="shared" si="161"/>
        <v>80000</v>
      </c>
      <c r="H2776" s="210" t="str">
        <f t="shared" si="162"/>
        <v>13/14CANA-DE-AÇÚCARCAMPO MOURÃO (a)</v>
      </c>
      <c r="I2776" s="210" t="str">
        <f t="shared" si="163"/>
        <v>13/14CANA-DE-AÇÚCAR</v>
      </c>
      <c r="J2776" s="211" t="b">
        <f>FALSE</f>
        <v>0</v>
      </c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</row>
    <row r="2777" spans="1:64" ht="14.65" hidden="1" customHeight="1">
      <c r="A2777" s="215" t="s">
        <v>189</v>
      </c>
      <c r="B2777" s="209" t="s">
        <v>93</v>
      </c>
      <c r="C2777" s="209" t="s">
        <v>130</v>
      </c>
      <c r="D2777" s="202">
        <v>687</v>
      </c>
      <c r="F2777" s="202">
        <v>39719</v>
      </c>
      <c r="G2777" s="202">
        <f t="shared" si="161"/>
        <v>57815.13828238719</v>
      </c>
      <c r="H2777" s="210" t="str">
        <f t="shared" si="162"/>
        <v>13/14CANA-DE-AÇÚCARCASCAVEL (d)</v>
      </c>
      <c r="I2777" s="210" t="str">
        <f t="shared" si="163"/>
        <v>13/14CANA-DE-AÇÚCAR</v>
      </c>
      <c r="J2777" s="211" t="b">
        <f>FALSE</f>
        <v>0</v>
      </c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</row>
    <row r="2778" spans="1:64" ht="14.65" hidden="1" customHeight="1">
      <c r="A2778" s="215" t="s">
        <v>189</v>
      </c>
      <c r="B2778" s="209" t="s">
        <v>93</v>
      </c>
      <c r="C2778" s="209" t="s">
        <v>132</v>
      </c>
      <c r="D2778" s="202">
        <v>31000</v>
      </c>
      <c r="F2778" s="202">
        <v>2498600</v>
      </c>
      <c r="G2778" s="202">
        <f t="shared" si="161"/>
        <v>80600</v>
      </c>
      <c r="H2778" s="210" t="str">
        <f t="shared" si="162"/>
        <v>13/14CANA-DE-AÇÚCARCORNÉLIO PROCÓPIO (c)</v>
      </c>
      <c r="I2778" s="210" t="str">
        <f t="shared" si="163"/>
        <v>13/14CANA-DE-AÇÚCAR</v>
      </c>
      <c r="J2778" s="211" t="b">
        <f>FALSE</f>
        <v>0</v>
      </c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</row>
    <row r="2779" spans="1:64" ht="14.65" hidden="1" customHeight="1">
      <c r="A2779" s="215" t="s">
        <v>189</v>
      </c>
      <c r="B2779" s="209" t="s">
        <v>93</v>
      </c>
      <c r="C2779" s="209" t="s">
        <v>134</v>
      </c>
      <c r="D2779" s="202">
        <v>500</v>
      </c>
      <c r="F2779" s="202">
        <v>20000</v>
      </c>
      <c r="G2779" s="202">
        <f t="shared" si="161"/>
        <v>40000</v>
      </c>
      <c r="H2779" s="210" t="str">
        <f t="shared" si="162"/>
        <v>13/14CANA-DE-AÇÚCARCURITIBA (f)</v>
      </c>
      <c r="I2779" s="210" t="str">
        <f t="shared" si="163"/>
        <v>13/14CANA-DE-AÇÚCAR</v>
      </c>
      <c r="J2779" s="211" t="b">
        <f>FALSE</f>
        <v>0</v>
      </c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</row>
    <row r="2780" spans="1:64" ht="14.65" hidden="1" customHeight="1">
      <c r="A2780" s="215" t="s">
        <v>189</v>
      </c>
      <c r="B2780" s="209" t="s">
        <v>93</v>
      </c>
      <c r="C2780" s="209" t="s">
        <v>136</v>
      </c>
      <c r="D2780" s="202">
        <v>740</v>
      </c>
      <c r="F2780" s="202">
        <v>44400</v>
      </c>
      <c r="G2780" s="202">
        <f t="shared" si="161"/>
        <v>60000</v>
      </c>
      <c r="H2780" s="210" t="str">
        <f t="shared" si="162"/>
        <v>13/14CANA-DE-AÇÚCARFRANCISCO BELTRÃO (e)</v>
      </c>
      <c r="I2780" s="210" t="str">
        <f t="shared" si="163"/>
        <v>13/14CANA-DE-AÇÚCAR</v>
      </c>
      <c r="J2780" s="211" t="b">
        <f>FALSE</f>
        <v>0</v>
      </c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</row>
    <row r="2781" spans="1:64" ht="14.65" hidden="1" customHeight="1">
      <c r="A2781" s="215" t="s">
        <v>189</v>
      </c>
      <c r="B2781" s="209" t="s">
        <v>93</v>
      </c>
      <c r="C2781" s="209" t="s">
        <v>138</v>
      </c>
      <c r="D2781" s="202">
        <v>50</v>
      </c>
      <c r="F2781" s="202">
        <v>2550</v>
      </c>
      <c r="G2781" s="202">
        <f t="shared" si="161"/>
        <v>51000</v>
      </c>
      <c r="H2781" s="210" t="str">
        <f t="shared" si="162"/>
        <v>13/14CANA-DE-AÇÚCARGUARAPUAVA (f)</v>
      </c>
      <c r="I2781" s="210" t="str">
        <f t="shared" si="163"/>
        <v>13/14CANA-DE-AÇÚCAR</v>
      </c>
      <c r="J2781" s="211" t="b">
        <f>FALSE</f>
        <v>0</v>
      </c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</row>
    <row r="2782" spans="1:64" ht="14.65" hidden="1" customHeight="1">
      <c r="A2782" s="215" t="s">
        <v>189</v>
      </c>
      <c r="B2782" s="209" t="s">
        <v>93</v>
      </c>
      <c r="C2782" s="209" t="s">
        <v>140</v>
      </c>
      <c r="D2782" s="202">
        <v>6</v>
      </c>
      <c r="F2782" s="202">
        <v>270</v>
      </c>
      <c r="G2782" s="202">
        <f t="shared" si="161"/>
        <v>45000</v>
      </c>
      <c r="H2782" s="210" t="str">
        <f t="shared" si="162"/>
        <v>13/14CANA-DE-AÇÚCARIRATI (f)</v>
      </c>
      <c r="I2782" s="210" t="str">
        <f t="shared" si="163"/>
        <v>13/14CANA-DE-AÇÚCAR</v>
      </c>
      <c r="J2782" s="211" t="b">
        <f>FALSE</f>
        <v>0</v>
      </c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</row>
    <row r="2783" spans="1:64" ht="14.65" hidden="1" customHeight="1">
      <c r="A2783" s="215" t="s">
        <v>189</v>
      </c>
      <c r="B2783" s="209" t="s">
        <v>93</v>
      </c>
      <c r="C2783" s="209" t="s">
        <v>142</v>
      </c>
      <c r="D2783" s="202">
        <v>12000</v>
      </c>
      <c r="F2783" s="202">
        <v>916224</v>
      </c>
      <c r="G2783" s="202">
        <f t="shared" si="161"/>
        <v>76352</v>
      </c>
      <c r="H2783" s="210" t="str">
        <f t="shared" si="162"/>
        <v>13/14CANA-DE-AÇÚCARIVAIPORÃ (c)</v>
      </c>
      <c r="I2783" s="210" t="str">
        <f t="shared" si="163"/>
        <v>13/14CANA-DE-AÇÚCAR</v>
      </c>
      <c r="J2783" s="211" t="b">
        <f>FALSE</f>
        <v>0</v>
      </c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</row>
    <row r="2784" spans="1:64" ht="14.65" hidden="1" customHeight="1">
      <c r="A2784" s="215" t="s">
        <v>189</v>
      </c>
      <c r="B2784" s="209" t="s">
        <v>93</v>
      </c>
      <c r="C2784" s="209" t="s">
        <v>144</v>
      </c>
      <c r="D2784" s="202">
        <v>57660</v>
      </c>
      <c r="F2784" s="202">
        <v>4366188</v>
      </c>
      <c r="G2784" s="202">
        <f t="shared" si="161"/>
        <v>75722.996878251826</v>
      </c>
      <c r="H2784" s="210" t="str">
        <f t="shared" si="162"/>
        <v>13/14CANA-DE-AÇÚCARJACAREZINHO (c)</v>
      </c>
      <c r="I2784" s="210" t="str">
        <f t="shared" si="163"/>
        <v>13/14CANA-DE-AÇÚCAR</v>
      </c>
      <c r="J2784" s="211" t="b">
        <f>FALSE</f>
        <v>0</v>
      </c>
    </row>
    <row r="2785" spans="1:64" ht="14.65" hidden="1" customHeight="1">
      <c r="A2785" s="215" t="s">
        <v>189</v>
      </c>
      <c r="B2785" s="209" t="s">
        <v>93</v>
      </c>
      <c r="C2785" s="209" t="s">
        <v>146</v>
      </c>
      <c r="D2785" s="202">
        <v>250</v>
      </c>
      <c r="F2785" s="202">
        <v>9490</v>
      </c>
      <c r="G2785" s="202">
        <f t="shared" si="161"/>
        <v>37960</v>
      </c>
      <c r="H2785" s="210" t="str">
        <f t="shared" si="162"/>
        <v>13/14CANA-DE-AÇÚCARLARANJEIRAS DO SUL (f)</v>
      </c>
      <c r="I2785" s="210" t="str">
        <f t="shared" si="163"/>
        <v>13/14CANA-DE-AÇÚCAR</v>
      </c>
      <c r="J2785" s="211" t="b">
        <f>FALSE</f>
        <v>0</v>
      </c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</row>
    <row r="2786" spans="1:64" ht="14.65" hidden="1" customHeight="1">
      <c r="A2786" s="215" t="s">
        <v>189</v>
      </c>
      <c r="B2786" s="209" t="s">
        <v>93</v>
      </c>
      <c r="C2786" s="209" t="s">
        <v>148</v>
      </c>
      <c r="D2786" s="202">
        <v>61743</v>
      </c>
      <c r="F2786" s="202">
        <v>5556870</v>
      </c>
      <c r="G2786" s="202">
        <f t="shared" si="161"/>
        <v>90000</v>
      </c>
      <c r="H2786" s="210" t="str">
        <f t="shared" si="162"/>
        <v>13/14CANA-DE-AÇÚCARLONDRINA (c)</v>
      </c>
      <c r="I2786" s="210" t="str">
        <f t="shared" si="163"/>
        <v>13/14CANA-DE-AÇÚCAR</v>
      </c>
      <c r="J2786" s="211" t="b">
        <f>FALSE</f>
        <v>0</v>
      </c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</row>
    <row r="2787" spans="1:64" ht="14.65" hidden="1" customHeight="1">
      <c r="A2787" s="215" t="s">
        <v>189</v>
      </c>
      <c r="B2787" s="209" t="s">
        <v>93</v>
      </c>
      <c r="C2787" s="209" t="s">
        <v>150</v>
      </c>
      <c r="D2787" s="202">
        <v>110000</v>
      </c>
      <c r="F2787" s="202">
        <v>8800000</v>
      </c>
      <c r="G2787" s="202">
        <f t="shared" si="161"/>
        <v>80000</v>
      </c>
      <c r="H2787" s="210" t="str">
        <f t="shared" si="162"/>
        <v>13/14CANA-DE-AÇÚCARMARINGÁ (c)</v>
      </c>
      <c r="I2787" s="210" t="str">
        <f t="shared" si="163"/>
        <v>13/14CANA-DE-AÇÚCAR</v>
      </c>
      <c r="J2787" s="211" t="b">
        <f>FALSE</f>
        <v>0</v>
      </c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</row>
    <row r="2788" spans="1:64" ht="14.65" hidden="1" customHeight="1">
      <c r="A2788" s="215" t="s">
        <v>189</v>
      </c>
      <c r="B2788" s="209" t="s">
        <v>93</v>
      </c>
      <c r="C2788" s="209" t="s">
        <v>152</v>
      </c>
      <c r="D2788" s="202">
        <v>320</v>
      </c>
      <c r="F2788" s="202">
        <v>12160</v>
      </c>
      <c r="G2788" s="202">
        <f t="shared" si="161"/>
        <v>38000</v>
      </c>
      <c r="H2788" s="210" t="str">
        <f t="shared" si="162"/>
        <v>13/14CANA-DE-AÇÚCARPARANAGUÁ (f)</v>
      </c>
      <c r="I2788" s="210" t="str">
        <f t="shared" si="163"/>
        <v>13/14CANA-DE-AÇÚCAR</v>
      </c>
      <c r="J2788" s="211" t="b">
        <f>FALSE</f>
        <v>0</v>
      </c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</row>
    <row r="2789" spans="1:64" ht="14.65" hidden="1" customHeight="1">
      <c r="A2789" s="215" t="s">
        <v>189</v>
      </c>
      <c r="B2789" s="209" t="s">
        <v>93</v>
      </c>
      <c r="C2789" s="209" t="s">
        <v>154</v>
      </c>
      <c r="D2789" s="202">
        <v>149000</v>
      </c>
      <c r="F2789" s="202">
        <v>9536000</v>
      </c>
      <c r="G2789" s="202">
        <f t="shared" si="161"/>
        <v>64000</v>
      </c>
      <c r="H2789" s="210" t="str">
        <f t="shared" si="162"/>
        <v>13/14CANA-DE-AÇÚCARPARANAVAÍ (b)</v>
      </c>
      <c r="I2789" s="210" t="str">
        <f t="shared" si="163"/>
        <v>13/14CANA-DE-AÇÚCAR</v>
      </c>
      <c r="J2789" s="211" t="b">
        <f>FALSE</f>
        <v>0</v>
      </c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</row>
    <row r="2790" spans="1:64" ht="14.65" hidden="1" customHeight="1">
      <c r="A2790" s="215" t="s">
        <v>189</v>
      </c>
      <c r="B2790" s="209" t="s">
        <v>93</v>
      </c>
      <c r="C2790" s="209" t="s">
        <v>155</v>
      </c>
      <c r="D2790" s="202">
        <v>432</v>
      </c>
      <c r="F2790" s="202">
        <v>17269</v>
      </c>
      <c r="G2790" s="202">
        <f t="shared" si="161"/>
        <v>39974.537037037036</v>
      </c>
      <c r="H2790" s="210" t="str">
        <f t="shared" si="162"/>
        <v>13/14CANA-DE-AÇÚCARPATO BRANCO (e)</v>
      </c>
      <c r="I2790" s="210" t="str">
        <f t="shared" si="163"/>
        <v>13/14CANA-DE-AÇÚCAR</v>
      </c>
      <c r="J2790" s="211" t="b">
        <f>FALSE</f>
        <v>0</v>
      </c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</row>
    <row r="2791" spans="1:64" ht="14.65" hidden="1" customHeight="1">
      <c r="A2791" s="215" t="s">
        <v>189</v>
      </c>
      <c r="B2791" s="209" t="s">
        <v>93</v>
      </c>
      <c r="C2791" s="209" t="s">
        <v>157</v>
      </c>
      <c r="D2791" s="202">
        <v>373</v>
      </c>
      <c r="F2791" s="202">
        <v>27829</v>
      </c>
      <c r="G2791" s="202">
        <f t="shared" si="161"/>
        <v>74608.579088471859</v>
      </c>
      <c r="H2791" s="210" t="str">
        <f t="shared" si="162"/>
        <v>13/14CANA-DE-AÇÚCARPONTA GROSSA (f)</v>
      </c>
      <c r="I2791" s="210" t="str">
        <f t="shared" si="163"/>
        <v>13/14CANA-DE-AÇÚCAR</v>
      </c>
      <c r="J2791" s="211" t="b">
        <f>FALSE</f>
        <v>0</v>
      </c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</row>
    <row r="2792" spans="1:64" ht="14.65" hidden="1" customHeight="1">
      <c r="A2792" s="215" t="s">
        <v>189</v>
      </c>
      <c r="B2792" s="209" t="s">
        <v>93</v>
      </c>
      <c r="C2792" s="209" t="s">
        <v>158</v>
      </c>
      <c r="D2792" s="202">
        <v>1222</v>
      </c>
      <c r="F2792" s="202">
        <v>73320</v>
      </c>
      <c r="G2792" s="202">
        <f t="shared" si="161"/>
        <v>60000</v>
      </c>
      <c r="H2792" s="210" t="str">
        <f t="shared" si="162"/>
        <v>13/14CANA-DE-AÇÚCARTOLEDO (d)</v>
      </c>
      <c r="I2792" s="210" t="str">
        <f t="shared" si="163"/>
        <v>13/14CANA-DE-AÇÚCAR</v>
      </c>
      <c r="J2792" s="211" t="b">
        <f>FALSE</f>
        <v>0</v>
      </c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</row>
    <row r="2793" spans="1:64" ht="14.65" hidden="1" customHeight="1">
      <c r="A2793" s="215" t="s">
        <v>189</v>
      </c>
      <c r="B2793" s="209" t="s">
        <v>93</v>
      </c>
      <c r="C2793" s="209" t="s">
        <v>159</v>
      </c>
      <c r="D2793" s="202">
        <v>212540</v>
      </c>
      <c r="F2793" s="202">
        <v>14090339</v>
      </c>
      <c r="G2793" s="202">
        <f t="shared" si="161"/>
        <v>66294.998588500981</v>
      </c>
      <c r="H2793" s="210" t="str">
        <f t="shared" si="162"/>
        <v>13/14CANA-DE-AÇÚCARUMUARAMA (b)</v>
      </c>
      <c r="I2793" s="210" t="str">
        <f t="shared" si="163"/>
        <v>13/14CANA-DE-AÇÚCAR</v>
      </c>
      <c r="J2793" s="211" t="b">
        <f>FALSE</f>
        <v>0</v>
      </c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</row>
    <row r="2794" spans="1:64" ht="14.65" hidden="1" customHeight="1">
      <c r="A2794" s="215" t="s">
        <v>189</v>
      </c>
      <c r="B2794" s="209" t="s">
        <v>93</v>
      </c>
      <c r="C2794" s="209" t="s">
        <v>160</v>
      </c>
      <c r="D2794" s="202">
        <v>255</v>
      </c>
      <c r="F2794" s="202">
        <v>8925</v>
      </c>
      <c r="G2794" s="202">
        <f t="shared" si="161"/>
        <v>35000</v>
      </c>
      <c r="H2794" s="210" t="str">
        <f t="shared" si="162"/>
        <v>13/14CANA-DE-AÇÚCARUNIÃO DA VITÓRIA (f)</v>
      </c>
      <c r="I2794" s="210" t="str">
        <f t="shared" si="163"/>
        <v>13/14CANA-DE-AÇÚCAR</v>
      </c>
      <c r="J2794" s="211" t="b">
        <f>FALSE</f>
        <v>0</v>
      </c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</row>
    <row r="2795" spans="1:64" ht="14.65" hidden="1" customHeight="1">
      <c r="A2795" s="215" t="s">
        <v>189</v>
      </c>
      <c r="B2795" s="209" t="s">
        <v>94</v>
      </c>
      <c r="C2795" s="209" t="s">
        <v>128</v>
      </c>
      <c r="D2795">
        <v>100</v>
      </c>
      <c r="E2795" s="204"/>
      <c r="F2795" s="202">
        <v>120</v>
      </c>
      <c r="G2795" s="202">
        <f t="shared" si="161"/>
        <v>1200</v>
      </c>
      <c r="H2795" s="210" t="str">
        <f t="shared" si="162"/>
        <v>13/14CANOLACAMPO MOURÃO (a)</v>
      </c>
      <c r="I2795" s="210" t="str">
        <f t="shared" si="163"/>
        <v>13/14CANOLA</v>
      </c>
      <c r="J2795" s="211" t="b">
        <f>FALSE</f>
        <v>0</v>
      </c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</row>
    <row r="2796" spans="1:64" ht="14.65" hidden="1" customHeight="1">
      <c r="A2796" s="215" t="s">
        <v>189</v>
      </c>
      <c r="B2796" s="209" t="s">
        <v>94</v>
      </c>
      <c r="C2796" s="209" t="s">
        <v>130</v>
      </c>
      <c r="D2796">
        <v>108</v>
      </c>
      <c r="E2796" s="204"/>
      <c r="F2796" s="202">
        <v>161</v>
      </c>
      <c r="G2796" s="202">
        <f t="shared" si="161"/>
        <v>1490.7407407407406</v>
      </c>
      <c r="H2796" s="210" t="str">
        <f t="shared" si="162"/>
        <v>13/14CANOLACASCAVEL (d)</v>
      </c>
      <c r="I2796" s="210" t="str">
        <f t="shared" si="163"/>
        <v>13/14CANOLA</v>
      </c>
      <c r="J2796" s="211" t="b">
        <f>FALSE</f>
        <v>0</v>
      </c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</row>
    <row r="2797" spans="1:64" ht="14.65" hidden="1" customHeight="1">
      <c r="A2797" s="215" t="s">
        <v>189</v>
      </c>
      <c r="B2797" s="209" t="s">
        <v>94</v>
      </c>
      <c r="C2797" s="209" t="s">
        <v>132</v>
      </c>
      <c r="D2797">
        <v>360</v>
      </c>
      <c r="E2797" s="204"/>
      <c r="F2797" s="202">
        <v>648</v>
      </c>
      <c r="G2797" s="202">
        <f t="shared" si="161"/>
        <v>1800</v>
      </c>
      <c r="H2797" s="210" t="str">
        <f t="shared" si="162"/>
        <v>13/14CANOLACORNÉLIO PROCÓPIO (c)</v>
      </c>
      <c r="I2797" s="210" t="str">
        <f t="shared" si="163"/>
        <v>13/14CANOLA</v>
      </c>
      <c r="J2797" s="211" t="b">
        <f>FALSE</f>
        <v>0</v>
      </c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</row>
    <row r="2798" spans="1:64" ht="14.65" hidden="1" customHeight="1">
      <c r="A2798" s="215" t="s">
        <v>189</v>
      </c>
      <c r="B2798" s="209" t="s">
        <v>94</v>
      </c>
      <c r="C2798" s="209" t="s">
        <v>136</v>
      </c>
      <c r="D2798">
        <v>85</v>
      </c>
      <c r="E2798" s="204"/>
      <c r="F2798" s="202">
        <v>85</v>
      </c>
      <c r="G2798" s="202">
        <f t="shared" si="161"/>
        <v>1000</v>
      </c>
      <c r="H2798" s="210" t="str">
        <f t="shared" si="162"/>
        <v>13/14CANOLAFRANCISCO BELTRÃO (e)</v>
      </c>
      <c r="I2798" s="210" t="str">
        <f t="shared" si="163"/>
        <v>13/14CANOLA</v>
      </c>
      <c r="J2798" s="211" t="b">
        <f>FALSE</f>
        <v>0</v>
      </c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</row>
    <row r="2799" spans="1:64" ht="14.65" hidden="1" customHeight="1">
      <c r="A2799" s="215" t="s">
        <v>189</v>
      </c>
      <c r="B2799" s="209" t="s">
        <v>94</v>
      </c>
      <c r="C2799" s="209" t="s">
        <v>138</v>
      </c>
      <c r="D2799">
        <v>1300</v>
      </c>
      <c r="E2799" s="204">
        <v>200</v>
      </c>
      <c r="F2799" s="202">
        <v>1980</v>
      </c>
      <c r="G2799" s="202">
        <f t="shared" si="161"/>
        <v>1800</v>
      </c>
      <c r="H2799" s="210" t="str">
        <f t="shared" si="162"/>
        <v>13/14CANOLAGUARAPUAVA (f)</v>
      </c>
      <c r="I2799" s="210" t="str">
        <f t="shared" si="163"/>
        <v>13/14CANOLA</v>
      </c>
      <c r="J2799" s="211" t="b">
        <f>FALSE</f>
        <v>0</v>
      </c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</row>
    <row r="2800" spans="1:64" ht="14.65" hidden="1" customHeight="1">
      <c r="A2800" s="215" t="s">
        <v>189</v>
      </c>
      <c r="B2800" s="209" t="s">
        <v>94</v>
      </c>
      <c r="C2800" s="209" t="s">
        <v>140</v>
      </c>
      <c r="D2800">
        <v>900</v>
      </c>
      <c r="E2800" s="204"/>
      <c r="F2800" s="202">
        <v>1080</v>
      </c>
      <c r="G2800" s="202">
        <f t="shared" si="161"/>
        <v>1200</v>
      </c>
      <c r="H2800" s="210" t="str">
        <f t="shared" si="162"/>
        <v>13/14CANOLAIRATI (f)</v>
      </c>
      <c r="I2800" s="210" t="str">
        <f t="shared" si="163"/>
        <v>13/14CANOLA</v>
      </c>
      <c r="J2800" s="211" t="b">
        <f>FALSE</f>
        <v>0</v>
      </c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</row>
    <row r="2801" spans="1:64" ht="14.65" hidden="1" customHeight="1">
      <c r="A2801" s="215" t="s">
        <v>189</v>
      </c>
      <c r="B2801" s="209" t="s">
        <v>94</v>
      </c>
      <c r="C2801" s="209" t="s">
        <v>142</v>
      </c>
      <c r="D2801">
        <v>0</v>
      </c>
      <c r="E2801" s="204"/>
      <c r="F2801" s="202">
        <v>0</v>
      </c>
      <c r="G2801" s="202" t="e">
        <f t="shared" si="161"/>
        <v>#DIV/0!</v>
      </c>
      <c r="H2801" s="210" t="str">
        <f t="shared" si="162"/>
        <v>13/14CANOLAIVAIPORÃ (c)</v>
      </c>
      <c r="I2801" s="210" t="str">
        <f t="shared" si="163"/>
        <v>13/14CANOLA</v>
      </c>
      <c r="J2801" s="211" t="b">
        <f>FALSE</f>
        <v>0</v>
      </c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</row>
    <row r="2802" spans="1:64" ht="14.65" hidden="1" customHeight="1">
      <c r="A2802" s="215" t="s">
        <v>189</v>
      </c>
      <c r="B2802" s="209" t="s">
        <v>94</v>
      </c>
      <c r="C2802" s="209" t="s">
        <v>144</v>
      </c>
      <c r="D2802" s="202">
        <v>169</v>
      </c>
      <c r="F2802" s="202">
        <v>190</v>
      </c>
      <c r="G2802" s="202">
        <f t="shared" si="161"/>
        <v>1124.2603550295858</v>
      </c>
      <c r="H2802" s="210" t="str">
        <f t="shared" si="162"/>
        <v>13/14CANOLAJACAREZINHO (c)</v>
      </c>
      <c r="I2802" s="210" t="str">
        <f t="shared" si="163"/>
        <v>13/14CANOLA</v>
      </c>
      <c r="J2802" s="211" t="b">
        <f>FALSE</f>
        <v>0</v>
      </c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</row>
    <row r="2803" spans="1:64" ht="14.65" hidden="1" customHeight="1">
      <c r="A2803" s="215" t="s">
        <v>189</v>
      </c>
      <c r="B2803" s="209" t="s">
        <v>94</v>
      </c>
      <c r="C2803" s="209" t="s">
        <v>146</v>
      </c>
      <c r="D2803">
        <v>0</v>
      </c>
      <c r="E2803" s="204"/>
      <c r="F2803" s="202">
        <v>0</v>
      </c>
      <c r="G2803" s="202" t="e">
        <f t="shared" si="161"/>
        <v>#DIV/0!</v>
      </c>
      <c r="H2803" s="210" t="str">
        <f t="shared" si="162"/>
        <v>13/14CANOLALARANJEIRAS DO SUL (f)</v>
      </c>
      <c r="I2803" s="210" t="str">
        <f t="shared" si="163"/>
        <v>13/14CANOLA</v>
      </c>
      <c r="J2803" s="211" t="b">
        <f>FALSE</f>
        <v>0</v>
      </c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</row>
    <row r="2804" spans="1:64" ht="14.65" hidden="1" customHeight="1">
      <c r="A2804" s="215" t="s">
        <v>189</v>
      </c>
      <c r="B2804" s="209" t="s">
        <v>94</v>
      </c>
      <c r="C2804" s="209" t="s">
        <v>150</v>
      </c>
      <c r="D2804">
        <v>7</v>
      </c>
      <c r="E2804" s="204"/>
      <c r="F2804" s="202">
        <v>5</v>
      </c>
      <c r="G2804" s="202">
        <f t="shared" si="161"/>
        <v>714.28571428571433</v>
      </c>
      <c r="H2804" s="210" t="str">
        <f t="shared" si="162"/>
        <v>13/14CANOLAMARINGÁ (c)</v>
      </c>
      <c r="I2804" s="210" t="str">
        <f t="shared" si="163"/>
        <v>13/14CANOLA</v>
      </c>
      <c r="J2804" s="211" t="b">
        <f>FALSE</f>
        <v>0</v>
      </c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</row>
    <row r="2805" spans="1:64" ht="14.65" hidden="1" customHeight="1">
      <c r="A2805" s="215" t="s">
        <v>189</v>
      </c>
      <c r="B2805" s="209" t="s">
        <v>94</v>
      </c>
      <c r="C2805" s="209" t="s">
        <v>155</v>
      </c>
      <c r="D2805">
        <v>0</v>
      </c>
      <c r="E2805" s="204"/>
      <c r="F2805" s="202">
        <v>0</v>
      </c>
      <c r="G2805" s="202" t="e">
        <f t="shared" si="161"/>
        <v>#DIV/0!</v>
      </c>
      <c r="H2805" s="210" t="str">
        <f t="shared" si="162"/>
        <v>13/14CANOLAPATO BRANCO (e)</v>
      </c>
      <c r="I2805" s="210" t="str">
        <f t="shared" si="163"/>
        <v>13/14CANOLA</v>
      </c>
      <c r="J2805" s="211" t="b">
        <f>FALSE</f>
        <v>0</v>
      </c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</row>
    <row r="2806" spans="1:64" ht="14.65" hidden="1" customHeight="1">
      <c r="A2806" s="215" t="s">
        <v>189</v>
      </c>
      <c r="B2806" s="209" t="s">
        <v>94</v>
      </c>
      <c r="C2806" s="209" t="s">
        <v>157</v>
      </c>
      <c r="D2806">
        <v>2711</v>
      </c>
      <c r="E2806" s="204">
        <v>77</v>
      </c>
      <c r="F2806" s="202">
        <v>3574</v>
      </c>
      <c r="G2806" s="202">
        <f t="shared" si="161"/>
        <v>1356.8716780561883</v>
      </c>
      <c r="H2806" s="210" t="str">
        <f t="shared" si="162"/>
        <v>13/14CANOLAPONTA GROSSA (f)</v>
      </c>
      <c r="I2806" s="210" t="str">
        <f t="shared" si="163"/>
        <v>13/14CANOLA</v>
      </c>
      <c r="J2806" s="211" t="b">
        <f>FALSE</f>
        <v>0</v>
      </c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</row>
    <row r="2807" spans="1:64" ht="14.65" hidden="1" customHeight="1">
      <c r="A2807" s="215" t="s">
        <v>189</v>
      </c>
      <c r="B2807" s="209" t="s">
        <v>94</v>
      </c>
      <c r="C2807" s="209" t="s">
        <v>160</v>
      </c>
      <c r="D2807"/>
      <c r="E2807" s="204"/>
      <c r="G2807" s="202" t="e">
        <f t="shared" si="161"/>
        <v>#DIV/0!</v>
      </c>
      <c r="H2807" s="210" t="str">
        <f t="shared" si="162"/>
        <v>13/14CANOLAUNIÃO DA VITÓRIA (f)</v>
      </c>
      <c r="I2807" s="210" t="str">
        <f t="shared" si="163"/>
        <v>13/14CANOLA</v>
      </c>
      <c r="J2807" s="211" t="b">
        <f>FALSE</f>
        <v>0</v>
      </c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</row>
    <row r="2808" spans="1:64" ht="14.65" hidden="1" customHeight="1">
      <c r="A2808" s="215" t="s">
        <v>189</v>
      </c>
      <c r="B2808" s="209" t="s">
        <v>95</v>
      </c>
      <c r="C2808" s="209" t="s">
        <v>126</v>
      </c>
      <c r="D2808" s="202">
        <v>12</v>
      </c>
      <c r="F2808" s="202">
        <v>120</v>
      </c>
      <c r="G2808" s="202">
        <f t="shared" si="161"/>
        <v>10000</v>
      </c>
      <c r="H2808" s="210" t="str">
        <f t="shared" si="162"/>
        <v>13/14CEBOLAAPUCARANA (c)</v>
      </c>
      <c r="I2808" s="210" t="str">
        <f t="shared" si="163"/>
        <v>13/14CEBOLA</v>
      </c>
      <c r="J2808" s="211" t="b">
        <f>FALSE</f>
        <v>0</v>
      </c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</row>
    <row r="2809" spans="1:64" ht="14.65" hidden="1" customHeight="1">
      <c r="A2809" s="215" t="s">
        <v>189</v>
      </c>
      <c r="B2809" s="209" t="s">
        <v>95</v>
      </c>
      <c r="C2809" s="209" t="s">
        <v>130</v>
      </c>
      <c r="D2809" s="202">
        <v>15</v>
      </c>
      <c r="F2809" s="202">
        <v>142</v>
      </c>
      <c r="G2809" s="202">
        <f t="shared" si="161"/>
        <v>9466.6666666666661</v>
      </c>
      <c r="H2809" s="210" t="str">
        <f t="shared" si="162"/>
        <v>13/14CEBOLACASCAVEL (d)</v>
      </c>
      <c r="I2809" s="210" t="str">
        <f t="shared" si="163"/>
        <v>13/14CEBOLA</v>
      </c>
      <c r="J2809" s="211" t="b">
        <f>FALSE</f>
        <v>0</v>
      </c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</row>
    <row r="2810" spans="1:64" ht="14.65" hidden="1" customHeight="1">
      <c r="A2810" s="215" t="s">
        <v>189</v>
      </c>
      <c r="B2810" s="209" t="s">
        <v>95</v>
      </c>
      <c r="C2810" s="209" t="s">
        <v>132</v>
      </c>
      <c r="D2810" s="202">
        <v>17</v>
      </c>
      <c r="F2810" s="202">
        <v>153</v>
      </c>
      <c r="G2810" s="202">
        <f t="shared" si="161"/>
        <v>9000</v>
      </c>
      <c r="H2810" s="210" t="str">
        <f t="shared" si="162"/>
        <v>13/14CEBOLACORNÉLIO PROCÓPIO (c)</v>
      </c>
      <c r="I2810" s="210" t="str">
        <f t="shared" si="163"/>
        <v>13/14CEBOLA</v>
      </c>
      <c r="J2810" s="211" t="b">
        <f>FALSE</f>
        <v>0</v>
      </c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</row>
    <row r="2811" spans="1:64" ht="14.65" hidden="1" customHeight="1">
      <c r="A2811" s="215" t="s">
        <v>189</v>
      </c>
      <c r="B2811" s="209" t="s">
        <v>95</v>
      </c>
      <c r="C2811" s="209" t="s">
        <v>134</v>
      </c>
      <c r="D2811" s="202">
        <v>3554</v>
      </c>
      <c r="F2811" s="202">
        <v>80672</v>
      </c>
      <c r="G2811" s="202">
        <f t="shared" si="161"/>
        <v>22698.930782217223</v>
      </c>
      <c r="H2811" s="210" t="str">
        <f t="shared" si="162"/>
        <v>13/14CEBOLACURITIBA (f)</v>
      </c>
      <c r="I2811" s="210" t="str">
        <f t="shared" si="163"/>
        <v>13/14CEBOLA</v>
      </c>
      <c r="J2811" s="211" t="b">
        <f>FALSE</f>
        <v>0</v>
      </c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</row>
    <row r="2812" spans="1:64" ht="14.65" hidden="1" customHeight="1">
      <c r="A2812" s="215" t="s">
        <v>189</v>
      </c>
      <c r="B2812" s="209" t="s">
        <v>95</v>
      </c>
      <c r="C2812" s="209" t="s">
        <v>136</v>
      </c>
      <c r="D2812" s="202">
        <v>121</v>
      </c>
      <c r="F2812" s="202">
        <v>1331</v>
      </c>
      <c r="G2812" s="202">
        <f t="shared" si="161"/>
        <v>11000</v>
      </c>
      <c r="H2812" s="210" t="str">
        <f t="shared" si="162"/>
        <v>13/14CEBOLAFRANCISCO BELTRÃO (e)</v>
      </c>
      <c r="I2812" s="210" t="str">
        <f t="shared" si="163"/>
        <v>13/14CEBOLA</v>
      </c>
      <c r="J2812" s="211" t="b">
        <f>FALSE</f>
        <v>0</v>
      </c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</row>
    <row r="2813" spans="1:64" ht="14.65" hidden="1" customHeight="1">
      <c r="A2813" s="215" t="s">
        <v>189</v>
      </c>
      <c r="B2813" s="209" t="s">
        <v>95</v>
      </c>
      <c r="C2813" s="209" t="s">
        <v>138</v>
      </c>
      <c r="D2813" s="202">
        <v>175</v>
      </c>
      <c r="E2813" s="202">
        <v>20</v>
      </c>
      <c r="F2813" s="202">
        <v>3399</v>
      </c>
      <c r="G2813" s="202">
        <f t="shared" si="161"/>
        <v>21929.032258064515</v>
      </c>
      <c r="H2813" s="210" t="str">
        <f t="shared" si="162"/>
        <v>13/14CEBOLAGUARAPUAVA (f)</v>
      </c>
      <c r="I2813" s="210" t="str">
        <f t="shared" si="163"/>
        <v>13/14CEBOLA</v>
      </c>
      <c r="J2813" s="211" t="b">
        <f>FALSE</f>
        <v>0</v>
      </c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</row>
    <row r="2814" spans="1:64" ht="14.65" hidden="1" customHeight="1">
      <c r="A2814" s="215" t="s">
        <v>189</v>
      </c>
      <c r="B2814" s="209" t="s">
        <v>95</v>
      </c>
      <c r="C2814" s="209" t="s">
        <v>140</v>
      </c>
      <c r="D2814" s="202">
        <v>1300</v>
      </c>
      <c r="F2814" s="202">
        <v>37700</v>
      </c>
      <c r="G2814" s="202">
        <f t="shared" si="161"/>
        <v>29000</v>
      </c>
      <c r="H2814" s="210" t="str">
        <f t="shared" si="162"/>
        <v>13/14CEBOLAIRATI (f)</v>
      </c>
      <c r="I2814" s="210" t="str">
        <f t="shared" si="163"/>
        <v>13/14CEBOLA</v>
      </c>
      <c r="J2814" s="211" t="b">
        <f>FALSE</f>
        <v>0</v>
      </c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</row>
    <row r="2815" spans="1:64" ht="14.65" hidden="1" customHeight="1">
      <c r="A2815" s="215" t="s">
        <v>189</v>
      </c>
      <c r="B2815" s="209" t="s">
        <v>95</v>
      </c>
      <c r="C2815" s="209" t="s">
        <v>142</v>
      </c>
      <c r="D2815" s="202">
        <v>8</v>
      </c>
      <c r="F2815" s="202">
        <v>168</v>
      </c>
      <c r="G2815" s="202">
        <f t="shared" si="161"/>
        <v>21000</v>
      </c>
      <c r="H2815" s="210" t="str">
        <f t="shared" si="162"/>
        <v>13/14CEBOLAIVAIPORÃ (c)</v>
      </c>
      <c r="I2815" s="210" t="str">
        <f t="shared" si="163"/>
        <v>13/14CEBOLA</v>
      </c>
      <c r="J2815" s="211" t="b">
        <f>FALSE</f>
        <v>0</v>
      </c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</row>
    <row r="2816" spans="1:64" ht="14.65" hidden="1" customHeight="1">
      <c r="A2816" s="215" t="s">
        <v>189</v>
      </c>
      <c r="B2816" s="209" t="s">
        <v>95</v>
      </c>
      <c r="C2816" s="209" t="s">
        <v>144</v>
      </c>
      <c r="D2816" s="202">
        <v>182</v>
      </c>
      <c r="F2816" s="202">
        <v>4215</v>
      </c>
      <c r="G2816" s="202">
        <f t="shared" si="161"/>
        <v>23159.340659340662</v>
      </c>
      <c r="H2816" s="210" t="str">
        <f t="shared" si="162"/>
        <v>13/14CEBOLAJACAREZINHO (c)</v>
      </c>
      <c r="I2816" s="210" t="str">
        <f t="shared" si="163"/>
        <v>13/14CEBOLA</v>
      </c>
      <c r="J2816" s="211" t="b">
        <f>FALSE</f>
        <v>0</v>
      </c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</row>
    <row r="2817" spans="1:64" ht="14.65" hidden="1" customHeight="1">
      <c r="A2817" s="215" t="s">
        <v>189</v>
      </c>
      <c r="B2817" s="209" t="s">
        <v>95</v>
      </c>
      <c r="C2817" s="209" t="s">
        <v>146</v>
      </c>
      <c r="D2817" s="202">
        <v>27</v>
      </c>
      <c r="F2817" s="202">
        <v>226</v>
      </c>
      <c r="G2817" s="202">
        <f t="shared" si="161"/>
        <v>8370.3703703703704</v>
      </c>
      <c r="H2817" s="210" t="str">
        <f t="shared" si="162"/>
        <v>13/14CEBOLALARANJEIRAS DO SUL (f)</v>
      </c>
      <c r="I2817" s="210" t="str">
        <f t="shared" si="163"/>
        <v>13/14CEBOLA</v>
      </c>
      <c r="J2817" s="211" t="b">
        <f>FALSE</f>
        <v>0</v>
      </c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</row>
    <row r="2818" spans="1:64" ht="14.65" hidden="1" customHeight="1">
      <c r="A2818" s="215" t="s">
        <v>189</v>
      </c>
      <c r="B2818" s="209" t="s">
        <v>95</v>
      </c>
      <c r="C2818" s="209" t="s">
        <v>155</v>
      </c>
      <c r="D2818" s="202">
        <v>49</v>
      </c>
      <c r="F2818" s="202">
        <v>727</v>
      </c>
      <c r="G2818" s="202">
        <f t="shared" ref="G2818:G2881" si="164">F2818/(D2818-E2818)*1000</f>
        <v>14836.73469387755</v>
      </c>
      <c r="H2818" s="210" t="str">
        <f t="shared" ref="H2818:H2881" si="165">A2818&amp;B2818&amp;C2818</f>
        <v>13/14CEBOLAPATO BRANCO (e)</v>
      </c>
      <c r="I2818" s="210" t="str">
        <f t="shared" ref="I2818:I2881" si="166">A2818&amp;B2818</f>
        <v>13/14CEBOLA</v>
      </c>
      <c r="J2818" s="211" t="b">
        <f>FALSE</f>
        <v>0</v>
      </c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</row>
    <row r="2819" spans="1:64" ht="14.65" hidden="1" customHeight="1">
      <c r="A2819" s="215" t="s">
        <v>189</v>
      </c>
      <c r="B2819" s="209" t="s">
        <v>95</v>
      </c>
      <c r="C2819" s="209" t="s">
        <v>157</v>
      </c>
      <c r="D2819" s="202">
        <v>265</v>
      </c>
      <c r="F2819" s="202">
        <v>4519</v>
      </c>
      <c r="G2819" s="202">
        <f t="shared" si="164"/>
        <v>17052.830188679243</v>
      </c>
      <c r="H2819" s="210" t="str">
        <f t="shared" si="165"/>
        <v>13/14CEBOLAPONTA GROSSA (f)</v>
      </c>
      <c r="I2819" s="210" t="str">
        <f t="shared" si="166"/>
        <v>13/14CEBOLA</v>
      </c>
      <c r="J2819" s="211" t="b">
        <f>FALSE</f>
        <v>0</v>
      </c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</row>
    <row r="2820" spans="1:64" ht="14.65" hidden="1" customHeight="1">
      <c r="A2820" s="215" t="s">
        <v>189</v>
      </c>
      <c r="B2820" s="209" t="s">
        <v>95</v>
      </c>
      <c r="C2820" s="209" t="s">
        <v>160</v>
      </c>
      <c r="D2820" s="202">
        <v>140</v>
      </c>
      <c r="F2820" s="202">
        <v>2520</v>
      </c>
      <c r="G2820" s="202">
        <f t="shared" si="164"/>
        <v>18000</v>
      </c>
      <c r="H2820" s="210" t="str">
        <f t="shared" si="165"/>
        <v>13/14CEBOLAUNIÃO DA VITÓRIA (f)</v>
      </c>
      <c r="I2820" s="210" t="str">
        <f t="shared" si="166"/>
        <v>13/14CEBOLA</v>
      </c>
      <c r="J2820" s="211" t="b">
        <f>FALSE</f>
        <v>0</v>
      </c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</row>
    <row r="2821" spans="1:64" ht="14.65" hidden="1" customHeight="1">
      <c r="A2821" s="215" t="s">
        <v>189</v>
      </c>
      <c r="B2821" s="209" t="s">
        <v>96</v>
      </c>
      <c r="C2821" s="209" t="s">
        <v>128</v>
      </c>
      <c r="D2821" s="202">
        <v>100</v>
      </c>
      <c r="F2821" s="202">
        <v>120</v>
      </c>
      <c r="G2821" s="202">
        <f t="shared" si="164"/>
        <v>1200</v>
      </c>
      <c r="H2821" s="210" t="str">
        <f t="shared" si="165"/>
        <v>13/14CENTEIOCAMPO MOURÃO (a)</v>
      </c>
      <c r="I2821" s="210" t="str">
        <f t="shared" si="166"/>
        <v>13/14CENTEIO</v>
      </c>
      <c r="J2821" s="211" t="b">
        <f>FALSE</f>
        <v>0</v>
      </c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</row>
    <row r="2822" spans="1:64" ht="14.65" hidden="1" customHeight="1">
      <c r="A2822" s="215" t="s">
        <v>189</v>
      </c>
      <c r="B2822" s="209" t="s">
        <v>96</v>
      </c>
      <c r="C2822" s="209" t="s">
        <v>138</v>
      </c>
      <c r="D2822" s="202">
        <v>340</v>
      </c>
      <c r="F2822" s="202">
        <v>629</v>
      </c>
      <c r="G2822" s="202">
        <f t="shared" si="164"/>
        <v>1850</v>
      </c>
      <c r="H2822" s="210" t="str">
        <f t="shared" si="165"/>
        <v>13/14CENTEIOGUARAPUAVA (f)</v>
      </c>
      <c r="I2822" s="210" t="str">
        <f t="shared" si="166"/>
        <v>13/14CENTEIO</v>
      </c>
      <c r="J2822" s="211" t="b">
        <f>FALSE</f>
        <v>0</v>
      </c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</row>
    <row r="2823" spans="1:64" ht="14.65" hidden="1" customHeight="1">
      <c r="A2823" s="215" t="s">
        <v>189</v>
      </c>
      <c r="B2823" s="209" t="s">
        <v>96</v>
      </c>
      <c r="C2823" s="209" t="s">
        <v>140</v>
      </c>
      <c r="D2823" s="202">
        <v>125</v>
      </c>
      <c r="F2823" s="202">
        <v>290</v>
      </c>
      <c r="G2823" s="202">
        <f t="shared" si="164"/>
        <v>2320</v>
      </c>
      <c r="H2823" s="210" t="str">
        <f t="shared" si="165"/>
        <v>13/14CENTEIOIRATI (f)</v>
      </c>
      <c r="I2823" s="210" t="str">
        <f t="shared" si="166"/>
        <v>13/14CENTEIO</v>
      </c>
      <c r="J2823" s="211" t="b">
        <f>FALSE</f>
        <v>0</v>
      </c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</row>
    <row r="2824" spans="1:64" ht="14.65" hidden="1" customHeight="1">
      <c r="A2824" s="215" t="s">
        <v>189</v>
      </c>
      <c r="B2824" s="209" t="s">
        <v>96</v>
      </c>
      <c r="C2824" s="209" t="s">
        <v>144</v>
      </c>
      <c r="D2824" s="202">
        <v>50</v>
      </c>
      <c r="F2824" s="202">
        <v>105</v>
      </c>
      <c r="G2824" s="202">
        <f t="shared" si="164"/>
        <v>2100</v>
      </c>
      <c r="H2824" s="210" t="str">
        <f t="shared" si="165"/>
        <v>13/14CENTEIOJACAREZINHO (c)</v>
      </c>
      <c r="I2824" s="210" t="str">
        <f t="shared" si="166"/>
        <v>13/14CENTEIO</v>
      </c>
      <c r="J2824" s="211" t="b">
        <f>FALSE</f>
        <v>0</v>
      </c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</row>
    <row r="2825" spans="1:64" ht="14.65" hidden="1" customHeight="1">
      <c r="A2825" s="215" t="s">
        <v>189</v>
      </c>
      <c r="B2825" s="209" t="s">
        <v>96</v>
      </c>
      <c r="C2825" s="209" t="s">
        <v>155</v>
      </c>
      <c r="D2825" s="202">
        <v>15</v>
      </c>
      <c r="F2825" s="202">
        <v>39</v>
      </c>
      <c r="G2825" s="202">
        <f t="shared" si="164"/>
        <v>2600</v>
      </c>
      <c r="H2825" s="210" t="str">
        <f t="shared" si="165"/>
        <v>13/14CENTEIOPATO BRANCO (e)</v>
      </c>
      <c r="I2825" s="210" t="str">
        <f t="shared" si="166"/>
        <v>13/14CENTEIO</v>
      </c>
      <c r="J2825" s="211" t="b">
        <f>FALSE</f>
        <v>0</v>
      </c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</row>
    <row r="2826" spans="1:64" ht="14.65" hidden="1" customHeight="1">
      <c r="A2826" s="215" t="s">
        <v>189</v>
      </c>
      <c r="B2826" s="209" t="s">
        <v>96</v>
      </c>
      <c r="C2826" s="209" t="s">
        <v>157</v>
      </c>
      <c r="D2826" s="202">
        <v>627</v>
      </c>
      <c r="F2826" s="202">
        <v>1460</v>
      </c>
      <c r="G2826" s="202">
        <f t="shared" si="164"/>
        <v>2328.5486443381178</v>
      </c>
      <c r="H2826" s="210" t="str">
        <f t="shared" si="165"/>
        <v>13/14CENTEIOPONTA GROSSA (f)</v>
      </c>
      <c r="I2826" s="210" t="str">
        <f t="shared" si="166"/>
        <v>13/14CENTEIO</v>
      </c>
      <c r="J2826" s="211" t="b">
        <f>FALSE</f>
        <v>0</v>
      </c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</row>
    <row r="2827" spans="1:64" ht="14.65" hidden="1" customHeight="1">
      <c r="A2827" s="215" t="s">
        <v>189</v>
      </c>
      <c r="B2827" s="209" t="s">
        <v>96</v>
      </c>
      <c r="C2827" s="209" t="s">
        <v>160</v>
      </c>
      <c r="D2827" s="202"/>
      <c r="G2827" s="202" t="e">
        <f t="shared" si="164"/>
        <v>#DIV/0!</v>
      </c>
      <c r="H2827" s="210" t="str">
        <f t="shared" si="165"/>
        <v>13/14CENTEIOUNIÃO DA VITÓRIA (f)</v>
      </c>
      <c r="I2827" s="210" t="str">
        <f t="shared" si="166"/>
        <v>13/14CENTEIO</v>
      </c>
      <c r="J2827" s="211" t="b">
        <f>FALSE</f>
        <v>0</v>
      </c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</row>
    <row r="2828" spans="1:64" ht="14.65" hidden="1" customHeight="1">
      <c r="A2828" s="215" t="s">
        <v>189</v>
      </c>
      <c r="B2828" s="213" t="s">
        <v>97</v>
      </c>
      <c r="C2828" s="209" t="s">
        <v>134</v>
      </c>
      <c r="D2828" s="202">
        <v>600</v>
      </c>
      <c r="F2828" s="202">
        <v>1785</v>
      </c>
      <c r="G2828" s="202">
        <f t="shared" si="164"/>
        <v>2975</v>
      </c>
      <c r="H2828" s="210" t="str">
        <f t="shared" si="165"/>
        <v>13/14CEVADACURITIBA (f)</v>
      </c>
      <c r="I2828" s="210" t="str">
        <f t="shared" si="166"/>
        <v>13/14CEVADA</v>
      </c>
      <c r="J2828" s="211" t="b">
        <f>FALSE</f>
        <v>0</v>
      </c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</row>
    <row r="2829" spans="1:64" ht="14.65" hidden="1" customHeight="1">
      <c r="A2829" s="215" t="s">
        <v>189</v>
      </c>
      <c r="B2829" s="209" t="s">
        <v>97</v>
      </c>
      <c r="C2829" s="209" t="s">
        <v>138</v>
      </c>
      <c r="D2829">
        <v>39000</v>
      </c>
      <c r="E2829" s="204"/>
      <c r="F2829" s="202">
        <v>142350</v>
      </c>
      <c r="G2829" s="202">
        <f t="shared" si="164"/>
        <v>3650</v>
      </c>
      <c r="H2829" s="210" t="str">
        <f t="shared" si="165"/>
        <v>13/14CEVADAGUARAPUAVA (f)</v>
      </c>
      <c r="I2829" s="210" t="str">
        <f t="shared" si="166"/>
        <v>13/14CEVADA</v>
      </c>
      <c r="J2829" s="211" t="b">
        <f>FALSE</f>
        <v>0</v>
      </c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</row>
    <row r="2830" spans="1:64" ht="14.65" hidden="1" customHeight="1">
      <c r="A2830" s="215" t="s">
        <v>189</v>
      </c>
      <c r="B2830" s="209" t="s">
        <v>97</v>
      </c>
      <c r="C2830" s="209" t="s">
        <v>140</v>
      </c>
      <c r="D2830">
        <v>1000</v>
      </c>
      <c r="E2830" s="204">
        <v>25</v>
      </c>
      <c r="F2830" s="202">
        <v>3120</v>
      </c>
      <c r="G2830" s="202">
        <f t="shared" si="164"/>
        <v>3200</v>
      </c>
      <c r="H2830" s="210" t="str">
        <f t="shared" si="165"/>
        <v>13/14CEVADAIRATI (f)</v>
      </c>
      <c r="I2830" s="210" t="str">
        <f t="shared" si="166"/>
        <v>13/14CEVADA</v>
      </c>
      <c r="J2830" s="211" t="b">
        <f>FALSE</f>
        <v>0</v>
      </c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</row>
    <row r="2831" spans="1:64" ht="14.65" hidden="1" customHeight="1">
      <c r="A2831" s="215" t="s">
        <v>189</v>
      </c>
      <c r="B2831" s="209" t="s">
        <v>97</v>
      </c>
      <c r="C2831" s="209" t="s">
        <v>142</v>
      </c>
      <c r="D2831">
        <v>710</v>
      </c>
      <c r="E2831" s="204"/>
      <c r="F2831" s="202">
        <v>2201</v>
      </c>
      <c r="G2831" s="202">
        <f t="shared" si="164"/>
        <v>3100</v>
      </c>
      <c r="H2831" s="210" t="str">
        <f t="shared" si="165"/>
        <v>13/14CEVADAIVAIPORÃ (c)</v>
      </c>
      <c r="I2831" s="210" t="str">
        <f t="shared" si="166"/>
        <v>13/14CEVADA</v>
      </c>
      <c r="J2831" s="211" t="b">
        <f>FALSE</f>
        <v>0</v>
      </c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</row>
    <row r="2832" spans="1:64" ht="14.65" hidden="1" customHeight="1">
      <c r="A2832" s="215" t="s">
        <v>189</v>
      </c>
      <c r="B2832" s="209" t="s">
        <v>97</v>
      </c>
      <c r="C2832" s="209" t="s">
        <v>155</v>
      </c>
      <c r="D2832">
        <v>3110</v>
      </c>
      <c r="E2832" s="204"/>
      <c r="F2832" s="202">
        <v>9896</v>
      </c>
      <c r="G2832" s="202">
        <f t="shared" si="164"/>
        <v>3181.9935691318328</v>
      </c>
      <c r="H2832" s="210" t="str">
        <f t="shared" si="165"/>
        <v>13/14CEVADAPATO BRANCO (e)</v>
      </c>
      <c r="I2832" s="210" t="str">
        <f t="shared" si="166"/>
        <v>13/14CEVADA</v>
      </c>
      <c r="J2832" s="211" t="b">
        <f>FALSE</f>
        <v>0</v>
      </c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</row>
    <row r="2833" spans="1:64" ht="14.65" hidden="1" customHeight="1">
      <c r="A2833" s="215" t="s">
        <v>189</v>
      </c>
      <c r="B2833" s="209" t="s">
        <v>97</v>
      </c>
      <c r="C2833" s="209" t="s">
        <v>157</v>
      </c>
      <c r="D2833">
        <v>5106</v>
      </c>
      <c r="E2833" s="204"/>
      <c r="F2833" s="202">
        <v>16160</v>
      </c>
      <c r="G2833" s="202">
        <f t="shared" si="164"/>
        <v>3164.9040344692517</v>
      </c>
      <c r="H2833" s="210" t="str">
        <f t="shared" si="165"/>
        <v>13/14CEVADAPONTA GROSSA (f)</v>
      </c>
      <c r="I2833" s="210" t="str">
        <f t="shared" si="166"/>
        <v>13/14CEVADA</v>
      </c>
      <c r="J2833" s="211" t="b">
        <f>FALSE</f>
        <v>0</v>
      </c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</row>
    <row r="2834" spans="1:64" ht="14.65" hidden="1" customHeight="1">
      <c r="A2834" s="215" t="s">
        <v>189</v>
      </c>
      <c r="B2834" s="209" t="s">
        <v>97</v>
      </c>
      <c r="C2834" s="209" t="s">
        <v>160</v>
      </c>
      <c r="D2834">
        <v>200</v>
      </c>
      <c r="E2834" s="204"/>
      <c r="F2834" s="202">
        <v>500</v>
      </c>
      <c r="G2834" s="202">
        <f t="shared" si="164"/>
        <v>2500</v>
      </c>
      <c r="H2834" s="210" t="str">
        <f t="shared" si="165"/>
        <v>13/14CEVADAUNIÃO DA VITÓRIA (f)</v>
      </c>
      <c r="I2834" s="210" t="str">
        <f t="shared" si="166"/>
        <v>13/14CEVADA</v>
      </c>
      <c r="J2834" s="211" t="b">
        <f>FALSE</f>
        <v>0</v>
      </c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</row>
    <row r="2835" spans="1:64" ht="14.65" hidden="1" customHeight="1">
      <c r="A2835" s="213" t="s">
        <v>189</v>
      </c>
      <c r="B2835" s="213" t="s">
        <v>58</v>
      </c>
      <c r="C2835" s="209" t="s">
        <v>126</v>
      </c>
      <c r="D2835" s="202">
        <v>999</v>
      </c>
      <c r="F2835" s="202">
        <v>1663</v>
      </c>
      <c r="G2835" s="202">
        <f t="shared" si="164"/>
        <v>1664.6646646646645</v>
      </c>
      <c r="H2835" s="210" t="str">
        <f t="shared" si="165"/>
        <v>13/14FEIJÃO (1ª SAFRA)APUCARANA (c)</v>
      </c>
      <c r="I2835" s="210" t="str">
        <f t="shared" si="166"/>
        <v>13/14FEIJÃO (1ª SAFRA)</v>
      </c>
      <c r="J2835" s="211" t="b">
        <f>FALSE</f>
        <v>0</v>
      </c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</row>
    <row r="2836" spans="1:64" ht="14.65" hidden="1" customHeight="1">
      <c r="A2836" s="213" t="s">
        <v>189</v>
      </c>
      <c r="B2836" s="213" t="s">
        <v>58</v>
      </c>
      <c r="C2836" s="209" t="s">
        <v>128</v>
      </c>
      <c r="D2836" s="202">
        <v>1200</v>
      </c>
      <c r="F2836" s="202">
        <v>1680</v>
      </c>
      <c r="G2836" s="202">
        <f t="shared" si="164"/>
        <v>1400</v>
      </c>
      <c r="H2836" s="210" t="str">
        <f t="shared" si="165"/>
        <v>13/14FEIJÃO (1ª SAFRA)CAMPO MOURÃO (a)</v>
      </c>
      <c r="I2836" s="210" t="str">
        <f t="shared" si="166"/>
        <v>13/14FEIJÃO (1ª SAFRA)</v>
      </c>
      <c r="J2836" s="211" t="b">
        <f>FALSE</f>
        <v>0</v>
      </c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</row>
    <row r="2837" spans="1:64" ht="14.65" hidden="1" customHeight="1">
      <c r="A2837" s="213" t="s">
        <v>189</v>
      </c>
      <c r="B2837" s="213" t="s">
        <v>58</v>
      </c>
      <c r="C2837" s="209" t="s">
        <v>130</v>
      </c>
      <c r="D2837" s="202">
        <v>9178</v>
      </c>
      <c r="F2837" s="202">
        <v>17640</v>
      </c>
      <c r="G2837" s="202">
        <f t="shared" si="164"/>
        <v>1921.9873610808456</v>
      </c>
      <c r="H2837" s="210" t="str">
        <f t="shared" si="165"/>
        <v>13/14FEIJÃO (1ª SAFRA)CASCAVEL (d)</v>
      </c>
      <c r="I2837" s="210" t="str">
        <f t="shared" si="166"/>
        <v>13/14FEIJÃO (1ª SAFRA)</v>
      </c>
      <c r="J2837" s="211" t="b">
        <f>FALSE</f>
        <v>0</v>
      </c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</row>
    <row r="2838" spans="1:64" ht="14.65" hidden="1" customHeight="1">
      <c r="A2838" s="213" t="s">
        <v>189</v>
      </c>
      <c r="B2838" s="213" t="s">
        <v>58</v>
      </c>
      <c r="C2838" s="209" t="s">
        <v>132</v>
      </c>
      <c r="D2838" s="202">
        <v>350</v>
      </c>
      <c r="F2838" s="202">
        <v>273</v>
      </c>
      <c r="G2838" s="202">
        <f t="shared" si="164"/>
        <v>780</v>
      </c>
      <c r="H2838" s="210" t="str">
        <f t="shared" si="165"/>
        <v>13/14FEIJÃO (1ª SAFRA)CORNÉLIO PROCÓPIO (c)</v>
      </c>
      <c r="I2838" s="210" t="str">
        <f t="shared" si="166"/>
        <v>13/14FEIJÃO (1ª SAFRA)</v>
      </c>
      <c r="J2838" s="211" t="b">
        <f>FALSE</f>
        <v>0</v>
      </c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</row>
    <row r="2839" spans="1:64" ht="14.65" hidden="1" customHeight="1">
      <c r="A2839" s="213" t="s">
        <v>189</v>
      </c>
      <c r="B2839" s="213" t="s">
        <v>58</v>
      </c>
      <c r="C2839" s="209" t="s">
        <v>134</v>
      </c>
      <c r="D2839" s="202">
        <v>39917</v>
      </c>
      <c r="F2839" s="202">
        <v>78237</v>
      </c>
      <c r="G2839" s="202">
        <f t="shared" si="164"/>
        <v>1959.9919833654833</v>
      </c>
      <c r="H2839" s="210" t="str">
        <f t="shared" si="165"/>
        <v>13/14FEIJÃO (1ª SAFRA)CURITIBA (f)</v>
      </c>
      <c r="I2839" s="210" t="str">
        <f t="shared" si="166"/>
        <v>13/14FEIJÃO (1ª SAFRA)</v>
      </c>
      <c r="J2839" s="211" t="b">
        <f>FALSE</f>
        <v>0</v>
      </c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</row>
    <row r="2840" spans="1:64" ht="14.65" hidden="1" customHeight="1">
      <c r="A2840" s="213" t="s">
        <v>189</v>
      </c>
      <c r="B2840" s="213" t="s">
        <v>58</v>
      </c>
      <c r="C2840" s="209" t="s">
        <v>136</v>
      </c>
      <c r="D2840" s="202">
        <v>4590</v>
      </c>
      <c r="E2840" s="202">
        <v>40</v>
      </c>
      <c r="F2840" s="202">
        <v>7430</v>
      </c>
      <c r="G2840" s="202">
        <f t="shared" si="164"/>
        <v>1632.967032967033</v>
      </c>
      <c r="H2840" s="210" t="str">
        <f t="shared" si="165"/>
        <v>13/14FEIJÃO (1ª SAFRA)FRANCISCO BELTRÃO (e)</v>
      </c>
      <c r="I2840" s="210" t="str">
        <f t="shared" si="166"/>
        <v>13/14FEIJÃO (1ª SAFRA)</v>
      </c>
      <c r="J2840" s="211" t="b">
        <f>FALSE</f>
        <v>0</v>
      </c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</row>
    <row r="2841" spans="1:64" ht="14.65" hidden="1" customHeight="1">
      <c r="A2841" s="213" t="s">
        <v>189</v>
      </c>
      <c r="B2841" s="213" t="s">
        <v>58</v>
      </c>
      <c r="C2841" s="209" t="s">
        <v>138</v>
      </c>
      <c r="D2841" s="202">
        <v>21610</v>
      </c>
      <c r="E2841" s="202">
        <v>100</v>
      </c>
      <c r="F2841" s="202">
        <v>36920</v>
      </c>
      <c r="G2841" s="202">
        <f t="shared" si="164"/>
        <v>1716.4109716410971</v>
      </c>
      <c r="H2841" s="210" t="str">
        <f t="shared" si="165"/>
        <v>13/14FEIJÃO (1ª SAFRA)GUARAPUAVA (f)</v>
      </c>
      <c r="I2841" s="210" t="str">
        <f t="shared" si="166"/>
        <v>13/14FEIJÃO (1ª SAFRA)</v>
      </c>
      <c r="J2841" s="211" t="b">
        <f>FALSE</f>
        <v>0</v>
      </c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</row>
    <row r="2842" spans="1:64" ht="14.65" hidden="1" customHeight="1">
      <c r="A2842" s="213" t="s">
        <v>189</v>
      </c>
      <c r="B2842" s="213" t="s">
        <v>58</v>
      </c>
      <c r="C2842" s="209" t="s">
        <v>140</v>
      </c>
      <c r="D2842" s="202">
        <v>35300</v>
      </c>
      <c r="E2842" s="202">
        <v>1250</v>
      </c>
      <c r="F2842" s="202">
        <v>49338</v>
      </c>
      <c r="G2842" s="202">
        <f t="shared" si="164"/>
        <v>1448.9867841409691</v>
      </c>
      <c r="H2842" s="210" t="str">
        <f t="shared" si="165"/>
        <v>13/14FEIJÃO (1ª SAFRA)IRATI (f)</v>
      </c>
      <c r="I2842" s="210" t="str">
        <f t="shared" si="166"/>
        <v>13/14FEIJÃO (1ª SAFRA)</v>
      </c>
      <c r="J2842" s="211" t="b">
        <f>FALSE</f>
        <v>0</v>
      </c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</row>
    <row r="2843" spans="1:64" ht="14.65" hidden="1" customHeight="1">
      <c r="A2843" s="213" t="s">
        <v>189</v>
      </c>
      <c r="B2843" s="213" t="s">
        <v>58</v>
      </c>
      <c r="C2843" s="209" t="s">
        <v>142</v>
      </c>
      <c r="D2843" s="202">
        <v>19100</v>
      </c>
      <c r="F2843" s="202">
        <v>30560</v>
      </c>
      <c r="G2843" s="202">
        <f t="shared" si="164"/>
        <v>1600</v>
      </c>
      <c r="H2843" s="210" t="str">
        <f t="shared" si="165"/>
        <v>13/14FEIJÃO (1ª SAFRA)IVAIPORÃ (c)</v>
      </c>
      <c r="I2843" s="210" t="str">
        <f t="shared" si="166"/>
        <v>13/14FEIJÃO (1ª SAFRA)</v>
      </c>
      <c r="J2843" s="211" t="b">
        <f>FALSE</f>
        <v>0</v>
      </c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</row>
    <row r="2844" spans="1:64" ht="14.65" hidden="1" customHeight="1">
      <c r="A2844" s="213" t="s">
        <v>189</v>
      </c>
      <c r="B2844" s="213" t="s">
        <v>58</v>
      </c>
      <c r="C2844" s="209" t="s">
        <v>144</v>
      </c>
      <c r="D2844" s="202">
        <v>16360</v>
      </c>
      <c r="F2844" s="202">
        <v>21646</v>
      </c>
      <c r="G2844" s="202">
        <f t="shared" si="164"/>
        <v>1323.1051344743275</v>
      </c>
      <c r="H2844" s="210" t="str">
        <f t="shared" si="165"/>
        <v>13/14FEIJÃO (1ª SAFRA)JACAREZINHO (c)</v>
      </c>
      <c r="I2844" s="210" t="str">
        <f t="shared" si="166"/>
        <v>13/14FEIJÃO (1ª SAFRA)</v>
      </c>
      <c r="J2844" s="211" t="b">
        <f>FALSE</f>
        <v>0</v>
      </c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</row>
    <row r="2845" spans="1:64" ht="14.65" hidden="1" customHeight="1">
      <c r="A2845" s="213" t="s">
        <v>189</v>
      </c>
      <c r="B2845" s="213" t="s">
        <v>58</v>
      </c>
      <c r="C2845" s="209" t="s">
        <v>146</v>
      </c>
      <c r="D2845" s="202">
        <v>2330</v>
      </c>
      <c r="F2845" s="202">
        <v>3495</v>
      </c>
      <c r="G2845" s="202">
        <f t="shared" si="164"/>
        <v>1500</v>
      </c>
      <c r="H2845" s="210" t="str">
        <f t="shared" si="165"/>
        <v>13/14FEIJÃO (1ª SAFRA)LARANJEIRAS DO SUL (f)</v>
      </c>
      <c r="I2845" s="210" t="str">
        <f t="shared" si="166"/>
        <v>13/14FEIJÃO (1ª SAFRA)</v>
      </c>
      <c r="J2845" s="211" t="b">
        <f>FALSE</f>
        <v>0</v>
      </c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</row>
    <row r="2846" spans="1:64" ht="14.65" hidden="1" customHeight="1">
      <c r="A2846" s="213" t="s">
        <v>189</v>
      </c>
      <c r="B2846" s="213" t="s">
        <v>58</v>
      </c>
      <c r="C2846" s="209" t="s">
        <v>148</v>
      </c>
      <c r="D2846" s="202">
        <v>738</v>
      </c>
      <c r="F2846" s="202">
        <v>921</v>
      </c>
      <c r="G2846" s="202">
        <f t="shared" si="164"/>
        <v>1247.9674796747968</v>
      </c>
      <c r="H2846" s="210" t="str">
        <f t="shared" si="165"/>
        <v>13/14FEIJÃO (1ª SAFRA)LONDRINA (c)</v>
      </c>
      <c r="I2846" s="210" t="str">
        <f t="shared" si="166"/>
        <v>13/14FEIJÃO (1ª SAFRA)</v>
      </c>
      <c r="J2846" s="211" t="b">
        <f>FALSE</f>
        <v>0</v>
      </c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</row>
    <row r="2847" spans="1:64" ht="14.65" hidden="1" customHeight="1">
      <c r="A2847" s="213" t="s">
        <v>189</v>
      </c>
      <c r="B2847" s="213" t="s">
        <v>58</v>
      </c>
      <c r="C2847" s="209" t="s">
        <v>150</v>
      </c>
      <c r="D2847" s="202">
        <v>32</v>
      </c>
      <c r="F2847" s="202">
        <v>32</v>
      </c>
      <c r="G2847" s="202">
        <f t="shared" si="164"/>
        <v>1000</v>
      </c>
      <c r="H2847" s="210" t="str">
        <f t="shared" si="165"/>
        <v>13/14FEIJÃO (1ª SAFRA)MARINGÁ (c)</v>
      </c>
      <c r="I2847" s="210" t="str">
        <f t="shared" si="166"/>
        <v>13/14FEIJÃO (1ª SAFRA)</v>
      </c>
      <c r="J2847" s="211" t="b">
        <f>FALSE</f>
        <v>0</v>
      </c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</row>
    <row r="2848" spans="1:64" ht="14.65" hidden="1" customHeight="1">
      <c r="A2848" s="213" t="s">
        <v>189</v>
      </c>
      <c r="B2848" s="213" t="s">
        <v>58</v>
      </c>
      <c r="C2848" s="209" t="s">
        <v>152</v>
      </c>
      <c r="D2848" s="202">
        <v>20</v>
      </c>
      <c r="F2848" s="202">
        <v>18</v>
      </c>
      <c r="G2848" s="202">
        <f t="shared" si="164"/>
        <v>900</v>
      </c>
      <c r="H2848" s="210" t="str">
        <f t="shared" si="165"/>
        <v>13/14FEIJÃO (1ª SAFRA)PARANAGUÁ (f)</v>
      </c>
      <c r="I2848" s="210" t="str">
        <f t="shared" si="166"/>
        <v>13/14FEIJÃO (1ª SAFRA)</v>
      </c>
      <c r="J2848" s="211" t="b">
        <f>FALSE</f>
        <v>0</v>
      </c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</row>
    <row r="2849" spans="1:64" ht="14.65" hidden="1" customHeight="1">
      <c r="A2849" s="213" t="s">
        <v>189</v>
      </c>
      <c r="B2849" s="213" t="s">
        <v>58</v>
      </c>
      <c r="C2849" s="209" t="s">
        <v>154</v>
      </c>
      <c r="D2849" s="202">
        <v>111</v>
      </c>
      <c r="F2849" s="202">
        <v>66</v>
      </c>
      <c r="G2849" s="202">
        <f t="shared" si="164"/>
        <v>594.59459459459458</v>
      </c>
      <c r="H2849" s="210" t="str">
        <f t="shared" si="165"/>
        <v>13/14FEIJÃO (1ª SAFRA)PARANAVAÍ (b)</v>
      </c>
      <c r="I2849" s="210" t="str">
        <f t="shared" si="166"/>
        <v>13/14FEIJÃO (1ª SAFRA)</v>
      </c>
      <c r="J2849" s="211" t="b">
        <f>FALSE</f>
        <v>0</v>
      </c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</row>
    <row r="2850" spans="1:64" ht="14.65" hidden="1" customHeight="1">
      <c r="A2850" s="213" t="s">
        <v>189</v>
      </c>
      <c r="B2850" s="213" t="s">
        <v>58</v>
      </c>
      <c r="C2850" s="209" t="s">
        <v>155</v>
      </c>
      <c r="D2850" s="202">
        <v>8800</v>
      </c>
      <c r="F2850" s="202">
        <v>14748</v>
      </c>
      <c r="G2850" s="202">
        <f t="shared" si="164"/>
        <v>1675.909090909091</v>
      </c>
      <c r="H2850" s="210" t="str">
        <f t="shared" si="165"/>
        <v>13/14FEIJÃO (1ª SAFRA)PATO BRANCO (e)</v>
      </c>
      <c r="I2850" s="210" t="str">
        <f t="shared" si="166"/>
        <v>13/14FEIJÃO (1ª SAFRA)</v>
      </c>
      <c r="J2850" s="211" t="b">
        <f>FALSE</f>
        <v>0</v>
      </c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</row>
    <row r="2851" spans="1:64" ht="14.65" hidden="1" customHeight="1">
      <c r="A2851" s="213" t="s">
        <v>189</v>
      </c>
      <c r="B2851" s="213" t="s">
        <v>58</v>
      </c>
      <c r="C2851" s="209" t="s">
        <v>157</v>
      </c>
      <c r="D2851" s="202">
        <v>50573</v>
      </c>
      <c r="F2851" s="202">
        <v>94773</v>
      </c>
      <c r="G2851" s="202">
        <f t="shared" si="164"/>
        <v>1873.9841417357088</v>
      </c>
      <c r="H2851" s="210" t="str">
        <f t="shared" si="165"/>
        <v>13/14FEIJÃO (1ª SAFRA)PONTA GROSSA (f)</v>
      </c>
      <c r="I2851" s="210" t="str">
        <f t="shared" si="166"/>
        <v>13/14FEIJÃO (1ª SAFRA)</v>
      </c>
      <c r="J2851" s="211" t="b">
        <f>FALSE</f>
        <v>0</v>
      </c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</row>
    <row r="2852" spans="1:64" ht="14.65" hidden="1" customHeight="1">
      <c r="A2852" s="213" t="s">
        <v>189</v>
      </c>
      <c r="B2852" s="213" t="s">
        <v>58</v>
      </c>
      <c r="C2852" s="209" t="s">
        <v>158</v>
      </c>
      <c r="D2852" s="202">
        <v>760</v>
      </c>
      <c r="F2852" s="202">
        <v>1171</v>
      </c>
      <c r="G2852" s="202">
        <f t="shared" si="164"/>
        <v>1540.7894736842104</v>
      </c>
      <c r="H2852" s="210" t="str">
        <f t="shared" si="165"/>
        <v>13/14FEIJÃO (1ª SAFRA)TOLEDO (d)</v>
      </c>
      <c r="I2852" s="210" t="str">
        <f t="shared" si="166"/>
        <v>13/14FEIJÃO (1ª SAFRA)</v>
      </c>
      <c r="J2852" s="211" t="b">
        <f>FALSE</f>
        <v>0</v>
      </c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</row>
    <row r="2853" spans="1:64" ht="14.65" hidden="1" customHeight="1">
      <c r="A2853" s="213" t="s">
        <v>189</v>
      </c>
      <c r="B2853" s="213" t="s">
        <v>58</v>
      </c>
      <c r="C2853" s="209" t="s">
        <v>159</v>
      </c>
      <c r="D2853" s="202">
        <v>147</v>
      </c>
      <c r="F2853" s="202">
        <v>88</v>
      </c>
      <c r="G2853" s="202">
        <f t="shared" si="164"/>
        <v>598.63945578231289</v>
      </c>
      <c r="H2853" s="210" t="str">
        <f t="shared" si="165"/>
        <v>13/14FEIJÃO (1ª SAFRA)UMUARAMA (b)</v>
      </c>
      <c r="I2853" s="210" t="str">
        <f t="shared" si="166"/>
        <v>13/14FEIJÃO (1ª SAFRA)</v>
      </c>
      <c r="J2853" s="211" t="b">
        <f>FALSE</f>
        <v>0</v>
      </c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</row>
    <row r="2854" spans="1:64" ht="14.65" hidden="1" customHeight="1">
      <c r="A2854" s="213" t="s">
        <v>189</v>
      </c>
      <c r="B2854" s="213" t="s">
        <v>58</v>
      </c>
      <c r="C2854" s="209" t="s">
        <v>160</v>
      </c>
      <c r="D2854" s="202">
        <v>26000</v>
      </c>
      <c r="F2854" s="202">
        <v>39000</v>
      </c>
      <c r="G2854" s="202">
        <f t="shared" si="164"/>
        <v>1500</v>
      </c>
      <c r="H2854" s="210" t="str">
        <f t="shared" si="165"/>
        <v>13/14FEIJÃO (1ª SAFRA)UNIÃO DA VITÓRIA (f)</v>
      </c>
      <c r="I2854" s="210" t="str">
        <f t="shared" si="166"/>
        <v>13/14FEIJÃO (1ª SAFRA)</v>
      </c>
      <c r="J2854" s="211" t="b">
        <f>FALSE</f>
        <v>0</v>
      </c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</row>
    <row r="2855" spans="1:64" ht="14.65" hidden="1" customHeight="1">
      <c r="A2855" s="215" t="s">
        <v>189</v>
      </c>
      <c r="B2855" s="213" t="s">
        <v>98</v>
      </c>
      <c r="C2855" s="209" t="s">
        <v>126</v>
      </c>
      <c r="D2855" s="202">
        <v>486</v>
      </c>
      <c r="F2855" s="202">
        <v>475</v>
      </c>
      <c r="G2855" s="202">
        <f t="shared" si="164"/>
        <v>977.36625514403295</v>
      </c>
      <c r="H2855" s="210" t="str">
        <f t="shared" si="165"/>
        <v>13/14FEIJÃO (2ª SAFRA)APUCARANA (c)</v>
      </c>
      <c r="I2855" s="210" t="str">
        <f t="shared" si="166"/>
        <v>13/14FEIJÃO (2ª SAFRA)</v>
      </c>
      <c r="J2855" s="211" t="b">
        <f>FALSE</f>
        <v>0</v>
      </c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</row>
    <row r="2856" spans="1:64" ht="14.65" hidden="1" customHeight="1">
      <c r="A2856" s="215" t="s">
        <v>189</v>
      </c>
      <c r="B2856" s="213" t="s">
        <v>98</v>
      </c>
      <c r="C2856" s="209" t="s">
        <v>128</v>
      </c>
      <c r="D2856" s="202">
        <v>4000</v>
      </c>
      <c r="F2856" s="202">
        <v>5200</v>
      </c>
      <c r="G2856" s="202">
        <f t="shared" si="164"/>
        <v>1300</v>
      </c>
      <c r="H2856" s="210" t="str">
        <f t="shared" si="165"/>
        <v>13/14FEIJÃO (2ª SAFRA)CAMPO MOURÃO (a)</v>
      </c>
      <c r="I2856" s="210" t="str">
        <f t="shared" si="166"/>
        <v>13/14FEIJÃO (2ª SAFRA)</v>
      </c>
      <c r="J2856" s="211" t="b">
        <f>FALSE</f>
        <v>0</v>
      </c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</row>
    <row r="2857" spans="1:64" ht="14.65" hidden="1" customHeight="1">
      <c r="A2857" s="215" t="s">
        <v>189</v>
      </c>
      <c r="B2857" s="213" t="s">
        <v>98</v>
      </c>
      <c r="C2857" s="209" t="s">
        <v>130</v>
      </c>
      <c r="D2857" s="202">
        <v>21370</v>
      </c>
      <c r="E2857" s="202">
        <v>2882</v>
      </c>
      <c r="F2857" s="202">
        <v>23368</v>
      </c>
      <c r="G2857" s="202">
        <f t="shared" si="164"/>
        <v>1263.9549978364344</v>
      </c>
      <c r="H2857" s="210" t="str">
        <f t="shared" si="165"/>
        <v>13/14FEIJÃO (2ª SAFRA)CASCAVEL (d)</v>
      </c>
      <c r="I2857" s="210" t="str">
        <f t="shared" si="166"/>
        <v>13/14FEIJÃO (2ª SAFRA)</v>
      </c>
      <c r="J2857" s="211" t="b">
        <f>FALSE</f>
        <v>0</v>
      </c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</row>
    <row r="2858" spans="1:64" ht="14.65" hidden="1" customHeight="1">
      <c r="A2858" s="215" t="s">
        <v>189</v>
      </c>
      <c r="B2858" s="213" t="s">
        <v>98</v>
      </c>
      <c r="C2858" s="209" t="s">
        <v>132</v>
      </c>
      <c r="D2858" s="202">
        <v>38</v>
      </c>
      <c r="F2858" s="202">
        <v>21</v>
      </c>
      <c r="G2858" s="202">
        <f t="shared" si="164"/>
        <v>552.63157894736844</v>
      </c>
      <c r="H2858" s="210" t="str">
        <f t="shared" si="165"/>
        <v>13/14FEIJÃO (2ª SAFRA)CORNÉLIO PROCÓPIO (c)</v>
      </c>
      <c r="I2858" s="210" t="str">
        <f t="shared" si="166"/>
        <v>13/14FEIJÃO (2ª SAFRA)</v>
      </c>
      <c r="J2858" s="211" t="b">
        <f>FALSE</f>
        <v>0</v>
      </c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</row>
    <row r="2859" spans="1:64" ht="14.65" hidden="1" customHeight="1">
      <c r="A2859" s="215" t="s">
        <v>189</v>
      </c>
      <c r="B2859" s="213" t="s">
        <v>98</v>
      </c>
      <c r="C2859" s="209" t="s">
        <v>134</v>
      </c>
      <c r="D2859" s="202">
        <v>9953</v>
      </c>
      <c r="F2859" s="202">
        <v>18572</v>
      </c>
      <c r="G2859" s="202">
        <f t="shared" si="164"/>
        <v>1865.9700592786094</v>
      </c>
      <c r="H2859" s="210" t="str">
        <f t="shared" si="165"/>
        <v>13/14FEIJÃO (2ª SAFRA)CURITIBA (f)</v>
      </c>
      <c r="I2859" s="210" t="str">
        <f t="shared" si="166"/>
        <v>13/14FEIJÃO (2ª SAFRA)</v>
      </c>
      <c r="J2859" s="211" t="b">
        <f>FALSE</f>
        <v>0</v>
      </c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</row>
    <row r="2860" spans="1:64" ht="14.65" hidden="1" customHeight="1">
      <c r="A2860" s="215" t="s">
        <v>189</v>
      </c>
      <c r="B2860" s="213" t="s">
        <v>98</v>
      </c>
      <c r="C2860" s="209" t="s">
        <v>136</v>
      </c>
      <c r="D2860" s="202">
        <v>39800</v>
      </c>
      <c r="E2860" s="202">
        <v>2275</v>
      </c>
      <c r="F2860" s="202">
        <v>53022</v>
      </c>
      <c r="G2860" s="202">
        <f t="shared" si="164"/>
        <v>1412.9780146568953</v>
      </c>
      <c r="H2860" s="210" t="str">
        <f t="shared" si="165"/>
        <v>13/14FEIJÃO (2ª SAFRA)FRANCISCO BELTRÃO (e)</v>
      </c>
      <c r="I2860" s="210" t="str">
        <f t="shared" si="166"/>
        <v>13/14FEIJÃO (2ª SAFRA)</v>
      </c>
      <c r="J2860" s="211" t="b">
        <f>FALSE</f>
        <v>0</v>
      </c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</row>
    <row r="2861" spans="1:64" ht="14.65" hidden="1" customHeight="1">
      <c r="A2861" s="215" t="s">
        <v>189</v>
      </c>
      <c r="B2861" s="213" t="s">
        <v>98</v>
      </c>
      <c r="C2861" s="209" t="s">
        <v>138</v>
      </c>
      <c r="D2861" s="202">
        <v>19540</v>
      </c>
      <c r="E2861" s="202">
        <v>450</v>
      </c>
      <c r="F2861" s="202">
        <v>29030</v>
      </c>
      <c r="G2861" s="202">
        <f t="shared" si="164"/>
        <v>1520.6914614981665</v>
      </c>
      <c r="H2861" s="210" t="str">
        <f t="shared" si="165"/>
        <v>13/14FEIJÃO (2ª SAFRA)GUARAPUAVA (f)</v>
      </c>
      <c r="I2861" s="210" t="str">
        <f t="shared" si="166"/>
        <v>13/14FEIJÃO (2ª SAFRA)</v>
      </c>
      <c r="J2861" s="211" t="b">
        <f>FALSE</f>
        <v>0</v>
      </c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</row>
    <row r="2862" spans="1:64" ht="14.65" hidden="1" customHeight="1">
      <c r="A2862" s="215" t="s">
        <v>189</v>
      </c>
      <c r="B2862" s="213" t="s">
        <v>98</v>
      </c>
      <c r="C2862" s="209" t="s">
        <v>140</v>
      </c>
      <c r="D2862" s="202">
        <v>15000</v>
      </c>
      <c r="F2862" s="202">
        <v>23025</v>
      </c>
      <c r="G2862" s="202">
        <f t="shared" si="164"/>
        <v>1535</v>
      </c>
      <c r="H2862" s="210" t="str">
        <f t="shared" si="165"/>
        <v>13/14FEIJÃO (2ª SAFRA)IRATI (f)</v>
      </c>
      <c r="I2862" s="210" t="str">
        <f t="shared" si="166"/>
        <v>13/14FEIJÃO (2ª SAFRA)</v>
      </c>
      <c r="J2862" s="211" t="b">
        <f>FALSE</f>
        <v>0</v>
      </c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</row>
    <row r="2863" spans="1:64" ht="14.65" hidden="1" customHeight="1">
      <c r="A2863" s="215" t="s">
        <v>189</v>
      </c>
      <c r="B2863" s="213" t="s">
        <v>98</v>
      </c>
      <c r="C2863" s="209" t="s">
        <v>142</v>
      </c>
      <c r="D2863" s="202">
        <v>11340</v>
      </c>
      <c r="F2863" s="202">
        <v>17010</v>
      </c>
      <c r="G2863" s="202">
        <f t="shared" si="164"/>
        <v>1500</v>
      </c>
      <c r="H2863" s="210" t="str">
        <f t="shared" si="165"/>
        <v>13/14FEIJÃO (2ª SAFRA)IVAIPORÃ (c)</v>
      </c>
      <c r="I2863" s="210" t="str">
        <f t="shared" si="166"/>
        <v>13/14FEIJÃO (2ª SAFRA)</v>
      </c>
      <c r="J2863" s="211" t="b">
        <f>FALSE</f>
        <v>0</v>
      </c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</row>
    <row r="2864" spans="1:64" ht="14.65" hidden="1" customHeight="1">
      <c r="A2864" s="215" t="s">
        <v>189</v>
      </c>
      <c r="B2864" s="213" t="s">
        <v>98</v>
      </c>
      <c r="C2864" s="209" t="s">
        <v>144</v>
      </c>
      <c r="D2864" s="202">
        <v>10030</v>
      </c>
      <c r="F2864" s="202">
        <v>12356</v>
      </c>
      <c r="G2864" s="202">
        <f t="shared" si="164"/>
        <v>1231.9042871385843</v>
      </c>
      <c r="H2864" s="210" t="str">
        <f t="shared" si="165"/>
        <v>13/14FEIJÃO (2ª SAFRA)JACAREZINHO (c)</v>
      </c>
      <c r="I2864" s="210" t="str">
        <f t="shared" si="166"/>
        <v>13/14FEIJÃO (2ª SAFRA)</v>
      </c>
      <c r="J2864" s="211" t="b">
        <f>FALSE</f>
        <v>0</v>
      </c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</row>
    <row r="2865" spans="1:64" ht="14.65" hidden="1" customHeight="1">
      <c r="A2865" s="215" t="s">
        <v>189</v>
      </c>
      <c r="B2865" s="213" t="s">
        <v>98</v>
      </c>
      <c r="C2865" s="209" t="s">
        <v>146</v>
      </c>
      <c r="D2865" s="202">
        <v>11280</v>
      </c>
      <c r="F2865" s="202">
        <v>13648</v>
      </c>
      <c r="G2865" s="202">
        <f t="shared" si="164"/>
        <v>1209.9290780141844</v>
      </c>
      <c r="H2865" s="210" t="str">
        <f t="shared" si="165"/>
        <v>13/14FEIJÃO (2ª SAFRA)LARANJEIRAS DO SUL (f)</v>
      </c>
      <c r="I2865" s="210" t="str">
        <f t="shared" si="166"/>
        <v>13/14FEIJÃO (2ª SAFRA)</v>
      </c>
      <c r="J2865" s="211" t="b">
        <f>FALSE</f>
        <v>0</v>
      </c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</row>
    <row r="2866" spans="1:64" ht="14.65" hidden="1" customHeight="1">
      <c r="A2866" s="215" t="s">
        <v>189</v>
      </c>
      <c r="B2866" s="213" t="s">
        <v>98</v>
      </c>
      <c r="C2866" s="209" t="s">
        <v>152</v>
      </c>
      <c r="D2866" s="202">
        <v>15</v>
      </c>
      <c r="F2866" s="202">
        <v>11</v>
      </c>
      <c r="G2866" s="202">
        <f t="shared" si="164"/>
        <v>733.33333333333326</v>
      </c>
      <c r="H2866" s="210" t="str">
        <f t="shared" si="165"/>
        <v>13/14FEIJÃO (2ª SAFRA)PARANAGUÁ (f)</v>
      </c>
      <c r="I2866" s="210" t="str">
        <f t="shared" si="166"/>
        <v>13/14FEIJÃO (2ª SAFRA)</v>
      </c>
      <c r="J2866" s="211" t="b">
        <f>FALSE</f>
        <v>0</v>
      </c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</row>
    <row r="2867" spans="1:64" ht="14.65" hidden="1" customHeight="1">
      <c r="A2867" s="215" t="s">
        <v>189</v>
      </c>
      <c r="B2867" s="213" t="s">
        <v>98</v>
      </c>
      <c r="C2867" s="209" t="s">
        <v>154</v>
      </c>
      <c r="D2867" s="202">
        <v>588</v>
      </c>
      <c r="F2867" s="202">
        <v>508</v>
      </c>
      <c r="G2867" s="202">
        <f t="shared" si="164"/>
        <v>863.94557823129253</v>
      </c>
      <c r="H2867" s="210" t="str">
        <f t="shared" si="165"/>
        <v>13/14FEIJÃO (2ª SAFRA)PARANAVAÍ (b)</v>
      </c>
      <c r="I2867" s="210" t="str">
        <f t="shared" si="166"/>
        <v>13/14FEIJÃO (2ª SAFRA)</v>
      </c>
      <c r="J2867" s="211" t="b">
        <f>TRUE</f>
        <v>1</v>
      </c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</row>
    <row r="2868" spans="1:64" ht="14.65" hidden="1" customHeight="1">
      <c r="A2868" s="215" t="s">
        <v>189</v>
      </c>
      <c r="B2868" s="213" t="s">
        <v>98</v>
      </c>
      <c r="C2868" s="209" t="s">
        <v>155</v>
      </c>
      <c r="D2868" s="202">
        <v>77130</v>
      </c>
      <c r="E2868" s="202">
        <v>2805</v>
      </c>
      <c r="F2868" s="202">
        <v>99830</v>
      </c>
      <c r="G2868" s="202">
        <f t="shared" si="164"/>
        <v>1343.1550622267071</v>
      </c>
      <c r="H2868" s="210" t="str">
        <f t="shared" si="165"/>
        <v>13/14FEIJÃO (2ª SAFRA)PATO BRANCO (e)</v>
      </c>
      <c r="I2868" s="210" t="str">
        <f t="shared" si="166"/>
        <v>13/14FEIJÃO (2ª SAFRA)</v>
      </c>
      <c r="J2868" s="211" t="b">
        <f>FALSE</f>
        <v>0</v>
      </c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</row>
    <row r="2869" spans="1:64" ht="14.65" hidden="1" customHeight="1">
      <c r="A2869" s="215" t="s">
        <v>189</v>
      </c>
      <c r="B2869" s="213" t="s">
        <v>98</v>
      </c>
      <c r="C2869" s="209" t="s">
        <v>157</v>
      </c>
      <c r="D2869" s="202">
        <v>47000</v>
      </c>
      <c r="F2869" s="202">
        <v>98700</v>
      </c>
      <c r="G2869" s="202">
        <f t="shared" si="164"/>
        <v>2100</v>
      </c>
      <c r="H2869" s="210" t="str">
        <f t="shared" si="165"/>
        <v>13/14FEIJÃO (2ª SAFRA)PONTA GROSSA (f)</v>
      </c>
      <c r="I2869" s="210" t="str">
        <f t="shared" si="166"/>
        <v>13/14FEIJÃO (2ª SAFRA)</v>
      </c>
      <c r="J2869" s="211" t="b">
        <f>FALSE</f>
        <v>0</v>
      </c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</row>
    <row r="2870" spans="1:64" ht="14.65" hidden="1" customHeight="1">
      <c r="A2870" s="215" t="s">
        <v>189</v>
      </c>
      <c r="B2870" s="213" t="s">
        <v>98</v>
      </c>
      <c r="C2870" s="209" t="s">
        <v>158</v>
      </c>
      <c r="D2870" s="202">
        <v>2601</v>
      </c>
      <c r="F2870" s="202">
        <v>3953</v>
      </c>
      <c r="G2870" s="202">
        <f t="shared" si="164"/>
        <v>1519.8000768935026</v>
      </c>
      <c r="H2870" s="210" t="str">
        <f t="shared" si="165"/>
        <v>13/14FEIJÃO (2ª SAFRA)TOLEDO (d)</v>
      </c>
      <c r="I2870" s="210" t="str">
        <f t="shared" si="166"/>
        <v>13/14FEIJÃO (2ª SAFRA)</v>
      </c>
      <c r="J2870" s="211" t="b">
        <f>FALSE</f>
        <v>0</v>
      </c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</row>
    <row r="2871" spans="1:64" ht="14.65" hidden="1" customHeight="1">
      <c r="A2871" s="215" t="s">
        <v>189</v>
      </c>
      <c r="B2871" s="213" t="s">
        <v>98</v>
      </c>
      <c r="C2871" s="209" t="s">
        <v>159</v>
      </c>
      <c r="D2871" s="202"/>
      <c r="G2871" s="202" t="e">
        <f t="shared" si="164"/>
        <v>#DIV/0!</v>
      </c>
      <c r="H2871" s="210" t="str">
        <f t="shared" si="165"/>
        <v>13/14FEIJÃO (2ª SAFRA)UMUARAMA (b)</v>
      </c>
      <c r="I2871" s="210" t="str">
        <f t="shared" si="166"/>
        <v>13/14FEIJÃO (2ª SAFRA)</v>
      </c>
      <c r="J2871" s="211" t="b">
        <f>FALSE</f>
        <v>0</v>
      </c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</row>
    <row r="2872" spans="1:64" ht="14.65" hidden="1" customHeight="1">
      <c r="A2872" s="215" t="s">
        <v>189</v>
      </c>
      <c r="B2872" s="213" t="s">
        <v>98</v>
      </c>
      <c r="C2872" s="209" t="s">
        <v>160</v>
      </c>
      <c r="D2872" s="202">
        <v>2500</v>
      </c>
      <c r="F2872" s="202">
        <v>2750</v>
      </c>
      <c r="G2872" s="202">
        <f t="shared" si="164"/>
        <v>1100</v>
      </c>
      <c r="H2872" s="210" t="str">
        <f t="shared" si="165"/>
        <v>13/14FEIJÃO (2ª SAFRA)UNIÃO DA VITÓRIA (f)</v>
      </c>
      <c r="I2872" s="210" t="str">
        <f t="shared" si="166"/>
        <v>13/14FEIJÃO (2ª SAFRA)</v>
      </c>
      <c r="J2872" s="211" t="b">
        <f>FALSE</f>
        <v>0</v>
      </c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</row>
    <row r="2873" spans="1:64" ht="14.65" hidden="1" customHeight="1">
      <c r="A2873" s="215" t="s">
        <v>189</v>
      </c>
      <c r="B2873" s="213" t="s">
        <v>99</v>
      </c>
      <c r="C2873" s="209" t="s">
        <v>132</v>
      </c>
      <c r="D2873" s="202">
        <v>600</v>
      </c>
      <c r="F2873" s="202">
        <v>432</v>
      </c>
      <c r="G2873" s="202">
        <f t="shared" si="164"/>
        <v>720</v>
      </c>
      <c r="H2873" s="210" t="str">
        <f t="shared" si="165"/>
        <v>13/14FEIJÃO (3ª SAFRA)CORNÉLIO PROCÓPIO (c)</v>
      </c>
      <c r="I2873" s="210" t="str">
        <f t="shared" si="166"/>
        <v>13/14FEIJÃO (3ª SAFRA)</v>
      </c>
      <c r="J2873" s="211" t="b">
        <f>FALSE</f>
        <v>0</v>
      </c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</row>
    <row r="2874" spans="1:64" ht="14.65" hidden="1" customHeight="1">
      <c r="A2874" s="215" t="s">
        <v>189</v>
      </c>
      <c r="B2874" s="213" t="s">
        <v>99</v>
      </c>
      <c r="C2874" s="213" t="s">
        <v>142</v>
      </c>
      <c r="D2874" s="202">
        <v>860</v>
      </c>
      <c r="F2874" s="202">
        <v>1419</v>
      </c>
      <c r="G2874" s="202">
        <f t="shared" si="164"/>
        <v>1650</v>
      </c>
      <c r="H2874" s="210" t="str">
        <f t="shared" si="165"/>
        <v>13/14FEIJÃO (3ª SAFRA)IVAIPORÃ (c)</v>
      </c>
      <c r="I2874" s="210" t="str">
        <f t="shared" si="166"/>
        <v>13/14FEIJÃO (3ª SAFRA)</v>
      </c>
      <c r="J2874" s="211" t="b">
        <f>FALSE</f>
        <v>0</v>
      </c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</row>
    <row r="2875" spans="1:64" ht="14.65" hidden="1" customHeight="1">
      <c r="A2875" s="215" t="s">
        <v>189</v>
      </c>
      <c r="B2875" s="213" t="s">
        <v>99</v>
      </c>
      <c r="C2875" s="213" t="s">
        <v>144</v>
      </c>
      <c r="D2875" s="202">
        <v>1600</v>
      </c>
      <c r="F2875" s="202">
        <v>1613</v>
      </c>
      <c r="G2875" s="202">
        <f t="shared" si="164"/>
        <v>1008.1249999999999</v>
      </c>
      <c r="H2875" s="210" t="str">
        <f t="shared" si="165"/>
        <v>13/14FEIJÃO (3ª SAFRA)JACAREZINHO (c)</v>
      </c>
      <c r="I2875" s="210" t="str">
        <f t="shared" si="166"/>
        <v>13/14FEIJÃO (3ª SAFRA)</v>
      </c>
      <c r="J2875" s="211" t="b">
        <f>FALSE</f>
        <v>0</v>
      </c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</row>
    <row r="2876" spans="1:64" ht="14.65" hidden="1" customHeight="1">
      <c r="A2876" s="215" t="s">
        <v>189</v>
      </c>
      <c r="B2876" s="213" t="s">
        <v>99</v>
      </c>
      <c r="C2876" s="209" t="s">
        <v>148</v>
      </c>
      <c r="D2876" s="202">
        <v>627</v>
      </c>
      <c r="F2876" s="202">
        <v>706</v>
      </c>
      <c r="G2876" s="202">
        <f t="shared" si="164"/>
        <v>1125.9968102073365</v>
      </c>
      <c r="H2876" s="210" t="str">
        <f t="shared" si="165"/>
        <v>13/14FEIJÃO (3ª SAFRA)LONDRINA (c)</v>
      </c>
      <c r="I2876" s="210" t="str">
        <f t="shared" si="166"/>
        <v>13/14FEIJÃO (3ª SAFRA)</v>
      </c>
      <c r="J2876" s="211" t="b">
        <f>FALSE</f>
        <v>0</v>
      </c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</row>
    <row r="2877" spans="1:64" ht="14.65" hidden="1" customHeight="1">
      <c r="A2877" s="215" t="s">
        <v>189</v>
      </c>
      <c r="B2877" s="213" t="s">
        <v>99</v>
      </c>
      <c r="C2877" s="213" t="s">
        <v>150</v>
      </c>
      <c r="D2877" s="202">
        <v>250</v>
      </c>
      <c r="F2877" s="202">
        <v>204</v>
      </c>
      <c r="G2877" s="202">
        <f t="shared" si="164"/>
        <v>816</v>
      </c>
      <c r="H2877" s="210" t="str">
        <f t="shared" si="165"/>
        <v>13/14FEIJÃO (3ª SAFRA)MARINGÁ (c)</v>
      </c>
      <c r="I2877" s="210" t="str">
        <f t="shared" si="166"/>
        <v>13/14FEIJÃO (3ª SAFRA)</v>
      </c>
      <c r="J2877" s="211" t="b">
        <f>FALSE</f>
        <v>0</v>
      </c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</row>
    <row r="2878" spans="1:64" ht="14.65" hidden="1" customHeight="1">
      <c r="A2878" s="215" t="s">
        <v>189</v>
      </c>
      <c r="B2878" s="213" t="s">
        <v>99</v>
      </c>
      <c r="C2878" s="209" t="s">
        <v>154</v>
      </c>
      <c r="D2878" s="202"/>
      <c r="G2878" s="202" t="e">
        <f t="shared" si="164"/>
        <v>#DIV/0!</v>
      </c>
      <c r="H2878" s="210" t="str">
        <f t="shared" si="165"/>
        <v>13/14FEIJÃO (3ª SAFRA)PARANAVAÍ (b)</v>
      </c>
      <c r="I2878" s="210" t="str">
        <f t="shared" si="166"/>
        <v>13/14FEIJÃO (3ª SAFRA)</v>
      </c>
      <c r="J2878" s="211" t="b">
        <f>FALSE</f>
        <v>0</v>
      </c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</row>
    <row r="2879" spans="1:64" ht="14.65" hidden="1" customHeight="1">
      <c r="A2879" s="215" t="s">
        <v>189</v>
      </c>
      <c r="B2879" s="213" t="s">
        <v>99</v>
      </c>
      <c r="C2879" s="209" t="s">
        <v>159</v>
      </c>
      <c r="D2879" s="202">
        <v>393</v>
      </c>
      <c r="F2879" s="202">
        <v>389</v>
      </c>
      <c r="G2879" s="202">
        <f t="shared" si="164"/>
        <v>989.82188295165395</v>
      </c>
      <c r="H2879" s="210" t="str">
        <f t="shared" si="165"/>
        <v>13/14FEIJÃO (3ª SAFRA)UMUARAMA (b)</v>
      </c>
      <c r="I2879" s="210" t="str">
        <f t="shared" si="166"/>
        <v>13/14FEIJÃO (3ª SAFRA)</v>
      </c>
      <c r="J2879" s="211" t="b">
        <f>FALSE</f>
        <v>0</v>
      </c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</row>
    <row r="2880" spans="1:64" ht="14.65" hidden="1" customHeight="1">
      <c r="A2880" s="215" t="s">
        <v>189</v>
      </c>
      <c r="B2880" s="209" t="s">
        <v>295</v>
      </c>
      <c r="C2880" s="209" t="s">
        <v>126</v>
      </c>
      <c r="D2880" s="202">
        <v>376</v>
      </c>
      <c r="F2880" s="202">
        <v>640</v>
      </c>
      <c r="G2880" s="202">
        <f t="shared" si="164"/>
        <v>1702.127659574468</v>
      </c>
      <c r="H2880" s="210" t="str">
        <f t="shared" si="165"/>
        <v>13/14TABACOAPUCARANA (c)</v>
      </c>
      <c r="I2880" s="210" t="str">
        <f t="shared" si="166"/>
        <v>13/14TABACO</v>
      </c>
      <c r="J2880" s="211" t="b">
        <f>FALSE</f>
        <v>0</v>
      </c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</row>
    <row r="2881" spans="1:64" ht="14.65" hidden="1" customHeight="1">
      <c r="A2881" s="215" t="s">
        <v>189</v>
      </c>
      <c r="B2881" s="209" t="s">
        <v>295</v>
      </c>
      <c r="C2881" s="209" t="s">
        <v>128</v>
      </c>
      <c r="D2881" s="202">
        <v>280</v>
      </c>
      <c r="F2881" s="202">
        <v>560</v>
      </c>
      <c r="G2881" s="202">
        <f t="shared" si="164"/>
        <v>2000</v>
      </c>
      <c r="H2881" s="210" t="str">
        <f t="shared" si="165"/>
        <v>13/14TABACOCAMPO MOURÃO (a)</v>
      </c>
      <c r="I2881" s="210" t="str">
        <f t="shared" si="166"/>
        <v>13/14TABACO</v>
      </c>
      <c r="J2881" s="211" t="b">
        <f>FALSE</f>
        <v>0</v>
      </c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</row>
    <row r="2882" spans="1:64" ht="14.65" hidden="1" customHeight="1">
      <c r="A2882" s="215" t="s">
        <v>189</v>
      </c>
      <c r="B2882" s="209" t="s">
        <v>295</v>
      </c>
      <c r="C2882" s="209" t="s">
        <v>130</v>
      </c>
      <c r="D2882" s="202">
        <v>2955</v>
      </c>
      <c r="F2882" s="202">
        <v>6096</v>
      </c>
      <c r="G2882" s="202">
        <f t="shared" ref="G2882:G2945" si="167">F2882/(D2882-E2882)*1000</f>
        <v>2062.9441624365481</v>
      </c>
      <c r="H2882" s="210" t="str">
        <f t="shared" ref="H2882:H2945" si="168">A2882&amp;B2882&amp;C2882</f>
        <v>13/14TABACOCASCAVEL (d)</v>
      </c>
      <c r="I2882" s="210" t="str">
        <f t="shared" ref="I2882:I2945" si="169">A2882&amp;B2882</f>
        <v>13/14TABACO</v>
      </c>
      <c r="J2882" s="211" t="b">
        <f>FALSE</f>
        <v>0</v>
      </c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</row>
    <row r="2883" spans="1:64" ht="14.65" hidden="1" customHeight="1">
      <c r="A2883" s="215" t="s">
        <v>189</v>
      </c>
      <c r="B2883" s="209" t="s">
        <v>295</v>
      </c>
      <c r="C2883" s="209" t="s">
        <v>134</v>
      </c>
      <c r="D2883" s="202">
        <v>13310</v>
      </c>
      <c r="F2883" s="202">
        <v>30493</v>
      </c>
      <c r="G2883" s="202">
        <f t="shared" si="167"/>
        <v>2290.984222389181</v>
      </c>
      <c r="H2883" s="210" t="str">
        <f t="shared" si="168"/>
        <v>13/14TABACOCURITIBA (f)</v>
      </c>
      <c r="I2883" s="210" t="str">
        <f t="shared" si="169"/>
        <v>13/14TABACO</v>
      </c>
      <c r="J2883" s="211" t="b">
        <f>FALSE</f>
        <v>0</v>
      </c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</row>
    <row r="2884" spans="1:64" ht="14.65" hidden="1" customHeight="1">
      <c r="A2884" s="215" t="s">
        <v>189</v>
      </c>
      <c r="B2884" s="209" t="s">
        <v>295</v>
      </c>
      <c r="C2884" s="209" t="s">
        <v>136</v>
      </c>
      <c r="D2884" s="202">
        <v>4350</v>
      </c>
      <c r="F2884" s="202">
        <v>9904</v>
      </c>
      <c r="G2884" s="202">
        <f t="shared" si="167"/>
        <v>2276.7816091954023</v>
      </c>
      <c r="H2884" s="210" t="str">
        <f t="shared" si="168"/>
        <v>13/14TABACOFRANCISCO BELTRÃO (e)</v>
      </c>
      <c r="I2884" s="210" t="str">
        <f t="shared" si="169"/>
        <v>13/14TABACO</v>
      </c>
      <c r="J2884" s="211" t="b">
        <f>FALSE</f>
        <v>0</v>
      </c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</row>
    <row r="2885" spans="1:64" ht="14.65" hidden="1" customHeight="1">
      <c r="A2885" s="215" t="s">
        <v>189</v>
      </c>
      <c r="B2885" s="209" t="s">
        <v>295</v>
      </c>
      <c r="C2885" s="209" t="s">
        <v>138</v>
      </c>
      <c r="D2885" s="202">
        <v>5190</v>
      </c>
      <c r="F2885" s="202">
        <v>12900</v>
      </c>
      <c r="G2885" s="202">
        <f t="shared" si="167"/>
        <v>2485.5491329479769</v>
      </c>
      <c r="H2885" s="210" t="str">
        <f t="shared" si="168"/>
        <v>13/14TABACOGUARAPUAVA (f)</v>
      </c>
      <c r="I2885" s="210" t="str">
        <f t="shared" si="169"/>
        <v>13/14TABACO</v>
      </c>
      <c r="J2885" s="211" t="b">
        <f>FALSE</f>
        <v>0</v>
      </c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</row>
    <row r="2886" spans="1:64" ht="14.65" hidden="1" customHeight="1">
      <c r="A2886" s="215" t="s">
        <v>189</v>
      </c>
      <c r="B2886" s="209" t="s">
        <v>295</v>
      </c>
      <c r="C2886" s="209" t="s">
        <v>140</v>
      </c>
      <c r="D2886" s="202">
        <v>20661</v>
      </c>
      <c r="E2886" s="202">
        <v>128</v>
      </c>
      <c r="F2886" s="202">
        <v>43837</v>
      </c>
      <c r="G2886" s="202">
        <f t="shared" si="167"/>
        <v>2134.9534895047</v>
      </c>
      <c r="H2886" s="210" t="str">
        <f t="shared" si="168"/>
        <v>13/14TABACOIRATI (f)</v>
      </c>
      <c r="I2886" s="210" t="str">
        <f t="shared" si="169"/>
        <v>13/14TABACO</v>
      </c>
      <c r="J2886" s="211" t="b">
        <f>FALSE</f>
        <v>0</v>
      </c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</row>
    <row r="2887" spans="1:64" ht="14.65" hidden="1" customHeight="1">
      <c r="A2887" s="215" t="s">
        <v>189</v>
      </c>
      <c r="B2887" s="209" t="s">
        <v>295</v>
      </c>
      <c r="C2887" s="209" t="s">
        <v>142</v>
      </c>
      <c r="D2887" s="202">
        <v>216</v>
      </c>
      <c r="F2887" s="202">
        <v>459</v>
      </c>
      <c r="G2887" s="202">
        <f t="shared" si="167"/>
        <v>2125</v>
      </c>
      <c r="H2887" s="210" t="str">
        <f t="shared" si="168"/>
        <v>13/14TABACOIVAIPORÃ (c)</v>
      </c>
      <c r="I2887" s="210" t="str">
        <f t="shared" si="169"/>
        <v>13/14TABACO</v>
      </c>
      <c r="J2887" s="211" t="b">
        <f>FALSE</f>
        <v>0</v>
      </c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</row>
    <row r="2888" spans="1:64" ht="14.65" hidden="1" customHeight="1">
      <c r="A2888" s="215" t="s">
        <v>189</v>
      </c>
      <c r="B2888" s="209" t="s">
        <v>295</v>
      </c>
      <c r="C2888" s="209" t="s">
        <v>146</v>
      </c>
      <c r="D2888" s="202">
        <v>2170</v>
      </c>
      <c r="F2888" s="202">
        <v>4991</v>
      </c>
      <c r="G2888" s="202">
        <f t="shared" si="167"/>
        <v>2300</v>
      </c>
      <c r="H2888" s="210" t="str">
        <f t="shared" si="168"/>
        <v>13/14TABACOLARANJEIRAS DO SUL (f)</v>
      </c>
      <c r="I2888" s="210" t="str">
        <f t="shared" si="169"/>
        <v>13/14TABACO</v>
      </c>
      <c r="J2888" s="211" t="b">
        <f>FALSE</f>
        <v>0</v>
      </c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</row>
    <row r="2889" spans="1:64" ht="14.65" hidden="1" customHeight="1">
      <c r="A2889" s="215" t="s">
        <v>189</v>
      </c>
      <c r="B2889" s="209" t="s">
        <v>295</v>
      </c>
      <c r="C2889" s="209" t="s">
        <v>155</v>
      </c>
      <c r="D2889" s="202">
        <v>436</v>
      </c>
      <c r="F2889" s="202">
        <v>924</v>
      </c>
      <c r="G2889" s="202">
        <f t="shared" si="167"/>
        <v>2119.2660550458713</v>
      </c>
      <c r="H2889" s="210" t="str">
        <f t="shared" si="168"/>
        <v>13/14TABACOPATO BRANCO (e)</v>
      </c>
      <c r="I2889" s="210" t="str">
        <f t="shared" si="169"/>
        <v>13/14TABACO</v>
      </c>
      <c r="J2889" s="211" t="b">
        <f>FALSE</f>
        <v>0</v>
      </c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</row>
    <row r="2890" spans="1:64" ht="14.65" hidden="1" customHeight="1">
      <c r="A2890" s="215" t="s">
        <v>189</v>
      </c>
      <c r="B2890" s="209" t="s">
        <v>295</v>
      </c>
      <c r="C2890" s="209" t="s">
        <v>157</v>
      </c>
      <c r="D2890" s="202">
        <v>17562</v>
      </c>
      <c r="F2890" s="202">
        <v>42605</v>
      </c>
      <c r="G2890" s="202">
        <f t="shared" si="167"/>
        <v>2425.9765402573739</v>
      </c>
      <c r="H2890" s="210" t="str">
        <f t="shared" si="168"/>
        <v>13/14TABACOPONTA GROSSA (f)</v>
      </c>
      <c r="I2890" s="210" t="str">
        <f t="shared" si="169"/>
        <v>13/14TABACO</v>
      </c>
      <c r="J2890" s="211" t="b">
        <f>FALSE</f>
        <v>0</v>
      </c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</row>
    <row r="2891" spans="1:64" ht="14.65" hidden="1" customHeight="1">
      <c r="A2891" s="215" t="s">
        <v>189</v>
      </c>
      <c r="B2891" s="209" t="s">
        <v>295</v>
      </c>
      <c r="C2891" s="209" t="s">
        <v>158</v>
      </c>
      <c r="D2891" s="202">
        <v>1218</v>
      </c>
      <c r="F2891" s="202">
        <v>3041</v>
      </c>
      <c r="G2891" s="202">
        <f t="shared" si="167"/>
        <v>2496.7159277504102</v>
      </c>
      <c r="H2891" s="210" t="str">
        <f t="shared" si="168"/>
        <v>13/14TABACOTOLEDO (d)</v>
      </c>
      <c r="I2891" s="210" t="str">
        <f t="shared" si="169"/>
        <v>13/14TABACO</v>
      </c>
      <c r="J2891" s="211" t="b">
        <f>FALSE</f>
        <v>0</v>
      </c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</row>
    <row r="2892" spans="1:64" ht="14.65" hidden="1" customHeight="1">
      <c r="A2892" s="215" t="s">
        <v>189</v>
      </c>
      <c r="B2892" s="209" t="s">
        <v>295</v>
      </c>
      <c r="C2892" s="209" t="s">
        <v>159</v>
      </c>
      <c r="D2892" s="202">
        <v>67</v>
      </c>
      <c r="F2892" s="202">
        <v>146</v>
      </c>
      <c r="G2892" s="202">
        <f t="shared" si="167"/>
        <v>2179.1044776119402</v>
      </c>
      <c r="H2892" s="210" t="str">
        <f t="shared" si="168"/>
        <v>13/14TABACOUMUARAMA (b)</v>
      </c>
      <c r="I2892" s="210" t="str">
        <f t="shared" si="169"/>
        <v>13/14TABACO</v>
      </c>
      <c r="J2892" s="211" t="b">
        <f>FALSE</f>
        <v>0</v>
      </c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</row>
    <row r="2893" spans="1:64" ht="14.65" hidden="1" customHeight="1">
      <c r="A2893" s="215" t="s">
        <v>189</v>
      </c>
      <c r="B2893" s="209" t="s">
        <v>295</v>
      </c>
      <c r="C2893" s="209" t="s">
        <v>160</v>
      </c>
      <c r="D2893" s="202">
        <v>7500</v>
      </c>
      <c r="F2893" s="202">
        <v>15750</v>
      </c>
      <c r="G2893" s="202">
        <f t="shared" si="167"/>
        <v>2100</v>
      </c>
      <c r="H2893" s="210" t="str">
        <f t="shared" si="168"/>
        <v>13/14TABACOUNIÃO DA VITÓRIA (f)</v>
      </c>
      <c r="I2893" s="210" t="str">
        <f t="shared" si="169"/>
        <v>13/14TABACO</v>
      </c>
      <c r="J2893" s="211" t="b">
        <f>FALSE</f>
        <v>0</v>
      </c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</row>
    <row r="2894" spans="1:64" ht="14.65" hidden="1" customHeight="1">
      <c r="A2894" s="215" t="s">
        <v>189</v>
      </c>
      <c r="B2894" s="209" t="s">
        <v>101</v>
      </c>
      <c r="C2894" s="209" t="s">
        <v>154</v>
      </c>
      <c r="D2894" s="202">
        <v>180</v>
      </c>
      <c r="F2894" s="202">
        <v>112</v>
      </c>
      <c r="G2894" s="202">
        <f t="shared" si="167"/>
        <v>622.22222222222229</v>
      </c>
      <c r="H2894" s="210" t="str">
        <f t="shared" si="168"/>
        <v>13/14MAMONAPARANAVAÍ (b)</v>
      </c>
      <c r="I2894" s="210" t="str">
        <f t="shared" si="169"/>
        <v>13/14MAMONA</v>
      </c>
      <c r="J2894" s="211" t="b">
        <f>FALSE</f>
        <v>0</v>
      </c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</row>
    <row r="2895" spans="1:64" ht="14.65" hidden="1" customHeight="1">
      <c r="A2895" s="215" t="s">
        <v>189</v>
      </c>
      <c r="B2895" s="209" t="s">
        <v>102</v>
      </c>
      <c r="C2895" s="209" t="s">
        <v>126</v>
      </c>
      <c r="D2895" s="202">
        <v>123</v>
      </c>
      <c r="F2895" s="202">
        <v>2059</v>
      </c>
      <c r="G2895" s="202">
        <f t="shared" si="167"/>
        <v>16739.837398373984</v>
      </c>
      <c r="H2895" s="210" t="str">
        <f t="shared" si="168"/>
        <v>13/14MANDIOCAAPUCARANA (c)</v>
      </c>
      <c r="I2895" s="210" t="str">
        <f t="shared" si="169"/>
        <v>13/14MANDIOCA</v>
      </c>
      <c r="J2895" s="211" t="b">
        <f>FALSE</f>
        <v>0</v>
      </c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</row>
    <row r="2896" spans="1:64" ht="14.65" hidden="1" customHeight="1">
      <c r="A2896" s="215" t="s">
        <v>189</v>
      </c>
      <c r="B2896" s="209" t="s">
        <v>102</v>
      </c>
      <c r="C2896" s="209" t="s">
        <v>128</v>
      </c>
      <c r="D2896" s="202">
        <v>14000</v>
      </c>
      <c r="F2896" s="202">
        <v>252000</v>
      </c>
      <c r="G2896" s="202">
        <f t="shared" si="167"/>
        <v>18000</v>
      </c>
      <c r="H2896" s="210" t="str">
        <f t="shared" si="168"/>
        <v>13/14MANDIOCACAMPO MOURÃO (a)</v>
      </c>
      <c r="I2896" s="210" t="str">
        <f t="shared" si="169"/>
        <v>13/14MANDIOCA</v>
      </c>
      <c r="J2896" s="211" t="b">
        <f>FALSE</f>
        <v>0</v>
      </c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</row>
    <row r="2897" spans="1:64" ht="14.65" hidden="1" customHeight="1">
      <c r="A2897" s="215" t="s">
        <v>189</v>
      </c>
      <c r="B2897" s="209" t="s">
        <v>102</v>
      </c>
      <c r="C2897" s="209" t="s">
        <v>130</v>
      </c>
      <c r="D2897" s="202">
        <v>7924</v>
      </c>
      <c r="F2897" s="202">
        <v>212981</v>
      </c>
      <c r="G2897" s="202">
        <f t="shared" si="167"/>
        <v>26877.965673902068</v>
      </c>
      <c r="H2897" s="210" t="str">
        <f t="shared" si="168"/>
        <v>13/14MANDIOCACASCAVEL (d)</v>
      </c>
      <c r="I2897" s="210" t="str">
        <f t="shared" si="169"/>
        <v>13/14MANDIOCA</v>
      </c>
      <c r="J2897" s="211" t="b">
        <f>FALSE</f>
        <v>0</v>
      </c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</row>
    <row r="2898" spans="1:64" ht="14.65" hidden="1" customHeight="1">
      <c r="A2898" s="215" t="s">
        <v>189</v>
      </c>
      <c r="B2898" s="209" t="s">
        <v>102</v>
      </c>
      <c r="C2898" s="209" t="s">
        <v>132</v>
      </c>
      <c r="D2898" s="202">
        <v>800</v>
      </c>
      <c r="F2898" s="202">
        <v>16800</v>
      </c>
      <c r="G2898" s="202">
        <f t="shared" si="167"/>
        <v>21000</v>
      </c>
      <c r="H2898" s="210" t="str">
        <f t="shared" si="168"/>
        <v>13/14MANDIOCACORNÉLIO PROCÓPIO (c)</v>
      </c>
      <c r="I2898" s="210" t="str">
        <f t="shared" si="169"/>
        <v>13/14MANDIOCA</v>
      </c>
      <c r="J2898" s="211" t="b">
        <f>FALSE</f>
        <v>0</v>
      </c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</row>
    <row r="2899" spans="1:64" ht="14.65" hidden="1" customHeight="1">
      <c r="A2899" s="215" t="s">
        <v>189</v>
      </c>
      <c r="B2899" s="209" t="s">
        <v>102</v>
      </c>
      <c r="C2899" s="209" t="s">
        <v>134</v>
      </c>
      <c r="D2899" s="202">
        <v>5550</v>
      </c>
      <c r="F2899" s="202">
        <v>102675</v>
      </c>
      <c r="G2899" s="202">
        <f t="shared" si="167"/>
        <v>18500</v>
      </c>
      <c r="H2899" s="210" t="str">
        <f t="shared" si="168"/>
        <v>13/14MANDIOCACURITIBA (f)</v>
      </c>
      <c r="I2899" s="210" t="str">
        <f t="shared" si="169"/>
        <v>13/14MANDIOCA</v>
      </c>
      <c r="J2899" s="211" t="b">
        <f>FALSE</f>
        <v>0</v>
      </c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</row>
    <row r="2900" spans="1:64" ht="14.65" hidden="1" customHeight="1">
      <c r="A2900" s="215" t="s">
        <v>189</v>
      </c>
      <c r="B2900" s="209" t="s">
        <v>102</v>
      </c>
      <c r="C2900" s="209" t="s">
        <v>136</v>
      </c>
      <c r="D2900" s="202">
        <v>6510</v>
      </c>
      <c r="F2900" s="202">
        <v>123690</v>
      </c>
      <c r="G2900" s="202">
        <f t="shared" si="167"/>
        <v>19000</v>
      </c>
      <c r="H2900" s="210" t="str">
        <f t="shared" si="168"/>
        <v>13/14MANDIOCAFRANCISCO BELTRÃO (e)</v>
      </c>
      <c r="I2900" s="210" t="str">
        <f t="shared" si="169"/>
        <v>13/14MANDIOCA</v>
      </c>
      <c r="J2900" s="211" t="b">
        <f>FALSE</f>
        <v>0</v>
      </c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</row>
    <row r="2901" spans="1:64" ht="14.65" hidden="1" customHeight="1">
      <c r="A2901" s="215" t="s">
        <v>189</v>
      </c>
      <c r="B2901" s="209" t="s">
        <v>102</v>
      </c>
      <c r="C2901" s="209" t="s">
        <v>138</v>
      </c>
      <c r="D2901" s="202">
        <v>1300</v>
      </c>
      <c r="F2901" s="202">
        <v>27950</v>
      </c>
      <c r="G2901" s="202">
        <f t="shared" si="167"/>
        <v>21500</v>
      </c>
      <c r="H2901" s="210" t="str">
        <f t="shared" si="168"/>
        <v>13/14MANDIOCAGUARAPUAVA (f)</v>
      </c>
      <c r="I2901" s="210" t="str">
        <f t="shared" si="169"/>
        <v>13/14MANDIOCA</v>
      </c>
      <c r="J2901" s="211" t="b">
        <f>FALSE</f>
        <v>0</v>
      </c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</row>
    <row r="2902" spans="1:64" ht="14.65" hidden="1" customHeight="1">
      <c r="A2902" s="215" t="s">
        <v>189</v>
      </c>
      <c r="B2902" s="209" t="s">
        <v>102</v>
      </c>
      <c r="C2902" s="209" t="s">
        <v>140</v>
      </c>
      <c r="D2902" s="202">
        <v>800</v>
      </c>
      <c r="F2902" s="202">
        <v>14400</v>
      </c>
      <c r="G2902" s="202">
        <f t="shared" si="167"/>
        <v>18000</v>
      </c>
      <c r="H2902" s="210" t="str">
        <f t="shared" si="168"/>
        <v>13/14MANDIOCAIRATI (f)</v>
      </c>
      <c r="I2902" s="210" t="str">
        <f t="shared" si="169"/>
        <v>13/14MANDIOCA</v>
      </c>
      <c r="J2902" s="211" t="b">
        <f>FALSE</f>
        <v>0</v>
      </c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</row>
    <row r="2903" spans="1:64" ht="14.65" hidden="1" customHeight="1">
      <c r="A2903" s="215" t="s">
        <v>189</v>
      </c>
      <c r="B2903" s="209" t="s">
        <v>102</v>
      </c>
      <c r="C2903" s="209" t="s">
        <v>142</v>
      </c>
      <c r="D2903" s="202">
        <v>1545</v>
      </c>
      <c r="F2903" s="202">
        <v>34762</v>
      </c>
      <c r="G2903" s="202">
        <f t="shared" si="167"/>
        <v>22499.676375404531</v>
      </c>
      <c r="H2903" s="210" t="str">
        <f t="shared" si="168"/>
        <v>13/14MANDIOCAIVAIPORÃ (c)</v>
      </c>
      <c r="I2903" s="210" t="str">
        <f t="shared" si="169"/>
        <v>13/14MANDIOCA</v>
      </c>
      <c r="J2903" s="211" t="b">
        <f>FALSE</f>
        <v>0</v>
      </c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</row>
    <row r="2904" spans="1:64" ht="14.65" hidden="1" customHeight="1">
      <c r="A2904" s="215" t="s">
        <v>189</v>
      </c>
      <c r="B2904" s="209" t="s">
        <v>102</v>
      </c>
      <c r="C2904" s="209" t="s">
        <v>144</v>
      </c>
      <c r="D2904" s="202">
        <v>2075</v>
      </c>
      <c r="F2904" s="202">
        <v>52109</v>
      </c>
      <c r="G2904" s="202">
        <f t="shared" si="167"/>
        <v>25112.77108433735</v>
      </c>
      <c r="H2904" s="210" t="str">
        <f t="shared" si="168"/>
        <v>13/14MANDIOCAJACAREZINHO (c)</v>
      </c>
      <c r="I2904" s="210" t="str">
        <f t="shared" si="169"/>
        <v>13/14MANDIOCA</v>
      </c>
      <c r="J2904" s="211" t="b">
        <f>FALSE</f>
        <v>0</v>
      </c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</row>
    <row r="2905" spans="1:64" ht="14.65" hidden="1" customHeight="1">
      <c r="A2905" s="215" t="s">
        <v>189</v>
      </c>
      <c r="B2905" s="209" t="s">
        <v>102</v>
      </c>
      <c r="C2905" s="209" t="s">
        <v>146</v>
      </c>
      <c r="D2905" s="202">
        <v>440</v>
      </c>
      <c r="F2905" s="202">
        <v>6204</v>
      </c>
      <c r="G2905" s="202">
        <f t="shared" si="167"/>
        <v>14100</v>
      </c>
      <c r="H2905" s="210" t="str">
        <f t="shared" si="168"/>
        <v>13/14MANDIOCALARANJEIRAS DO SUL (f)</v>
      </c>
      <c r="I2905" s="210" t="str">
        <f t="shared" si="169"/>
        <v>13/14MANDIOCA</v>
      </c>
      <c r="J2905" s="211" t="b">
        <f>FALSE</f>
        <v>0</v>
      </c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</row>
    <row r="2906" spans="1:64" ht="14.65" hidden="1" customHeight="1">
      <c r="A2906" s="215" t="s">
        <v>189</v>
      </c>
      <c r="B2906" s="209" t="s">
        <v>102</v>
      </c>
      <c r="C2906" s="209" t="s">
        <v>148</v>
      </c>
      <c r="D2906" s="202">
        <v>1148</v>
      </c>
      <c r="F2906" s="202">
        <v>20694</v>
      </c>
      <c r="G2906" s="202">
        <f t="shared" si="167"/>
        <v>18026.132404181182</v>
      </c>
      <c r="H2906" s="210" t="str">
        <f t="shared" si="168"/>
        <v>13/14MANDIOCALONDRINA (c)</v>
      </c>
      <c r="I2906" s="210" t="str">
        <f t="shared" si="169"/>
        <v>13/14MANDIOCA</v>
      </c>
      <c r="J2906" s="211" t="b">
        <f>FALSE</f>
        <v>0</v>
      </c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</row>
    <row r="2907" spans="1:64" ht="14.65" hidden="1" customHeight="1">
      <c r="A2907" s="215" t="s">
        <v>189</v>
      </c>
      <c r="B2907" s="209" t="s">
        <v>102</v>
      </c>
      <c r="C2907" s="209" t="s">
        <v>150</v>
      </c>
      <c r="D2907" s="202">
        <v>5373</v>
      </c>
      <c r="F2907" s="202">
        <v>136726</v>
      </c>
      <c r="G2907" s="202">
        <f t="shared" si="167"/>
        <v>25446.863949376515</v>
      </c>
      <c r="H2907" s="210" t="str">
        <f t="shared" si="168"/>
        <v>13/14MANDIOCAMARINGÁ (c)</v>
      </c>
      <c r="I2907" s="210" t="str">
        <f t="shared" si="169"/>
        <v>13/14MANDIOCA</v>
      </c>
      <c r="J2907" s="211" t="b">
        <f>FALSE</f>
        <v>0</v>
      </c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</row>
    <row r="2908" spans="1:64" ht="14.65" hidden="1" customHeight="1">
      <c r="A2908" s="215" t="s">
        <v>189</v>
      </c>
      <c r="B2908" s="209" t="s">
        <v>102</v>
      </c>
      <c r="C2908" s="209" t="s">
        <v>152</v>
      </c>
      <c r="D2908" s="202">
        <v>1200</v>
      </c>
      <c r="F2908" s="202">
        <v>18000</v>
      </c>
      <c r="G2908" s="202">
        <f t="shared" si="167"/>
        <v>15000</v>
      </c>
      <c r="H2908" s="210" t="str">
        <f t="shared" si="168"/>
        <v>13/14MANDIOCAPARANAGUÁ (f)</v>
      </c>
      <c r="I2908" s="210" t="str">
        <f t="shared" si="169"/>
        <v>13/14MANDIOCA</v>
      </c>
      <c r="J2908" s="211" t="b">
        <f>FALSE</f>
        <v>0</v>
      </c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</row>
    <row r="2909" spans="1:64" ht="14.65" hidden="1" customHeight="1">
      <c r="A2909" s="215" t="s">
        <v>189</v>
      </c>
      <c r="B2909" s="209" t="s">
        <v>102</v>
      </c>
      <c r="C2909" s="209" t="s">
        <v>154</v>
      </c>
      <c r="D2909" s="202">
        <v>36305</v>
      </c>
      <c r="E2909" s="202">
        <v>50</v>
      </c>
      <c r="F2909" s="202">
        <v>851593</v>
      </c>
      <c r="G2909" s="202">
        <f t="shared" si="167"/>
        <v>23488.980830230314</v>
      </c>
      <c r="H2909" s="210" t="str">
        <f t="shared" si="168"/>
        <v>13/14MANDIOCAPARANAVAÍ (b)</v>
      </c>
      <c r="I2909" s="210" t="str">
        <f t="shared" si="169"/>
        <v>13/14MANDIOCA</v>
      </c>
      <c r="J2909" s="211" t="b">
        <f>FALSE</f>
        <v>0</v>
      </c>
      <c r="K2909" s="220"/>
      <c r="L2909" s="220"/>
      <c r="M2909" s="220"/>
      <c r="N2909" s="220"/>
      <c r="O2909" s="220"/>
      <c r="P2909" s="220"/>
      <c r="Q2909" s="220"/>
      <c r="R2909" s="220"/>
      <c r="S2909" s="220"/>
      <c r="T2909" s="220"/>
      <c r="U2909" s="220"/>
      <c r="V2909" s="220"/>
      <c r="W2909" s="220"/>
      <c r="X2909" s="220"/>
      <c r="Y2909" s="220"/>
      <c r="Z2909" s="220"/>
      <c r="AA2909" s="220"/>
      <c r="AB2909" s="220"/>
      <c r="AC2909" s="220"/>
      <c r="AD2909" s="220"/>
      <c r="AE2909" s="220"/>
      <c r="AF2909" s="220"/>
      <c r="AG2909" s="220"/>
      <c r="AH2909" s="220"/>
      <c r="AI2909" s="220"/>
      <c r="AJ2909" s="220"/>
      <c r="AK2909" s="220"/>
      <c r="AL2909" s="220"/>
      <c r="AM2909" s="220"/>
      <c r="AN2909" s="220"/>
      <c r="AO2909" s="220"/>
      <c r="AP2909" s="220"/>
      <c r="AQ2909" s="220"/>
      <c r="AR2909" s="220"/>
      <c r="AS2909" s="220"/>
      <c r="AT2909" s="220"/>
      <c r="AU2909" s="220"/>
      <c r="AV2909" s="220"/>
      <c r="AW2909" s="220"/>
      <c r="AX2909" s="220"/>
      <c r="AY2909" s="220"/>
      <c r="AZ2909" s="220"/>
      <c r="BA2909" s="220"/>
      <c r="BB2909" s="220"/>
      <c r="BC2909" s="220"/>
      <c r="BD2909" s="220"/>
      <c r="BE2909" s="220"/>
      <c r="BF2909" s="220"/>
      <c r="BG2909" s="220"/>
      <c r="BH2909" s="220"/>
      <c r="BI2909" s="220"/>
      <c r="BJ2909" s="220"/>
      <c r="BK2909" s="220"/>
      <c r="BL2909" s="220"/>
    </row>
    <row r="2910" spans="1:64" ht="14.65" hidden="1" customHeight="1">
      <c r="A2910" s="215" t="s">
        <v>189</v>
      </c>
      <c r="B2910" s="209" t="s">
        <v>102</v>
      </c>
      <c r="C2910" s="209" t="s">
        <v>155</v>
      </c>
      <c r="D2910" s="202">
        <v>1604</v>
      </c>
      <c r="F2910" s="202">
        <v>32080</v>
      </c>
      <c r="G2910" s="202">
        <f t="shared" si="167"/>
        <v>20000</v>
      </c>
      <c r="H2910" s="210" t="str">
        <f t="shared" si="168"/>
        <v>13/14MANDIOCAPATO BRANCO (e)</v>
      </c>
      <c r="I2910" s="210" t="str">
        <f t="shared" si="169"/>
        <v>13/14MANDIOCA</v>
      </c>
      <c r="J2910" s="211" t="b">
        <f>FALSE</f>
        <v>0</v>
      </c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</row>
    <row r="2911" spans="1:64" ht="14.65" hidden="1" customHeight="1">
      <c r="A2911" s="215" t="s">
        <v>189</v>
      </c>
      <c r="B2911" s="209" t="s">
        <v>102</v>
      </c>
      <c r="C2911" s="209" t="s">
        <v>157</v>
      </c>
      <c r="D2911" s="202">
        <v>1034</v>
      </c>
      <c r="F2911" s="202">
        <v>15758</v>
      </c>
      <c r="G2911" s="202">
        <f t="shared" si="167"/>
        <v>15239.845261121858</v>
      </c>
      <c r="H2911" s="210" t="str">
        <f t="shared" si="168"/>
        <v>13/14MANDIOCAPONTA GROSSA (f)</v>
      </c>
      <c r="I2911" s="210" t="str">
        <f t="shared" si="169"/>
        <v>13/14MANDIOCA</v>
      </c>
      <c r="J2911" s="211" t="b">
        <f>FALSE</f>
        <v>0</v>
      </c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</row>
    <row r="2912" spans="1:64" ht="14.65" hidden="1" customHeight="1">
      <c r="A2912" s="215" t="s">
        <v>189</v>
      </c>
      <c r="B2912" s="209" t="s">
        <v>102</v>
      </c>
      <c r="C2912" s="209" t="s">
        <v>158</v>
      </c>
      <c r="D2912" s="202">
        <v>19665</v>
      </c>
      <c r="F2912" s="202">
        <v>674706</v>
      </c>
      <c r="G2912" s="202">
        <f t="shared" si="167"/>
        <v>34309.992372234934</v>
      </c>
      <c r="H2912" s="210" t="str">
        <f t="shared" si="168"/>
        <v>13/14MANDIOCATOLEDO (d)</v>
      </c>
      <c r="I2912" s="210" t="str">
        <f t="shared" si="169"/>
        <v>13/14MANDIOCA</v>
      </c>
      <c r="J2912" s="211" t="b">
        <f>FALSE</f>
        <v>0</v>
      </c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</row>
    <row r="2913" spans="1:64" ht="14.65" hidden="1" customHeight="1">
      <c r="A2913" s="215" t="s">
        <v>189</v>
      </c>
      <c r="B2913" s="209" t="s">
        <v>102</v>
      </c>
      <c r="C2913" s="209" t="s">
        <v>159</v>
      </c>
      <c r="D2913" s="202">
        <v>40166</v>
      </c>
      <c r="F2913" s="202">
        <v>1009492</v>
      </c>
      <c r="G2913" s="202">
        <f t="shared" si="167"/>
        <v>25132.998058059056</v>
      </c>
      <c r="H2913" s="210" t="str">
        <f t="shared" si="168"/>
        <v>13/14MANDIOCAUMUARAMA (b)</v>
      </c>
      <c r="I2913" s="210" t="str">
        <f t="shared" si="169"/>
        <v>13/14MANDIOCA</v>
      </c>
      <c r="J2913" s="211" t="b">
        <f>FALSE</f>
        <v>0</v>
      </c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</row>
    <row r="2914" spans="1:64" ht="14.65" hidden="1" customHeight="1">
      <c r="A2914" s="215" t="s">
        <v>189</v>
      </c>
      <c r="B2914" s="209" t="s">
        <v>102</v>
      </c>
      <c r="C2914" s="209" t="s">
        <v>160</v>
      </c>
      <c r="D2914" s="202">
        <v>4000</v>
      </c>
      <c r="F2914" s="202">
        <v>68000</v>
      </c>
      <c r="G2914" s="202">
        <f t="shared" si="167"/>
        <v>17000</v>
      </c>
      <c r="H2914" s="210" t="str">
        <f t="shared" si="168"/>
        <v>13/14MANDIOCAUNIÃO DA VITÓRIA (f)</v>
      </c>
      <c r="I2914" s="210" t="str">
        <f t="shared" si="169"/>
        <v>13/14MANDIOCA</v>
      </c>
      <c r="J2914" s="211" t="b">
        <f>FALSE</f>
        <v>0</v>
      </c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</row>
    <row r="2915" spans="1:64" ht="14.65" hidden="1" customHeight="1">
      <c r="A2915" s="215" t="s">
        <v>189</v>
      </c>
      <c r="B2915" s="213" t="s">
        <v>103</v>
      </c>
      <c r="C2915" s="209" t="s">
        <v>126</v>
      </c>
      <c r="D2915" s="202">
        <v>6970</v>
      </c>
      <c r="F2915" s="202">
        <v>56700</v>
      </c>
      <c r="G2915" s="202">
        <f t="shared" si="167"/>
        <v>8134.8637015781924</v>
      </c>
      <c r="H2915" s="210" t="str">
        <f t="shared" si="168"/>
        <v>13/14MILHO (1ª SAFRA)APUCARANA (c)</v>
      </c>
      <c r="I2915" s="210" t="str">
        <f t="shared" si="169"/>
        <v>13/14MILHO (1ª SAFRA)</v>
      </c>
      <c r="J2915" s="211" t="b">
        <f>FALSE</f>
        <v>0</v>
      </c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</row>
    <row r="2916" spans="1:64" ht="14.65" hidden="1" customHeight="1">
      <c r="A2916" s="215" t="s">
        <v>189</v>
      </c>
      <c r="B2916" s="213" t="s">
        <v>103</v>
      </c>
      <c r="C2916" s="209" t="s">
        <v>128</v>
      </c>
      <c r="D2916" s="202">
        <v>21365</v>
      </c>
      <c r="F2916" s="202">
        <v>197626</v>
      </c>
      <c r="G2916" s="202">
        <f t="shared" si="167"/>
        <v>9249.9882986192388</v>
      </c>
      <c r="H2916" s="210" t="str">
        <f t="shared" si="168"/>
        <v>13/14MILHO (1ª SAFRA)CAMPO MOURÃO (a)</v>
      </c>
      <c r="I2916" s="210" t="str">
        <f t="shared" si="169"/>
        <v>13/14MILHO (1ª SAFRA)</v>
      </c>
      <c r="J2916" s="211" t="b">
        <f>FALSE</f>
        <v>0</v>
      </c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</row>
    <row r="2917" spans="1:64" ht="14.65" hidden="1" customHeight="1">
      <c r="A2917" s="215" t="s">
        <v>189</v>
      </c>
      <c r="B2917" s="213" t="s">
        <v>103</v>
      </c>
      <c r="C2917" s="209" t="s">
        <v>130</v>
      </c>
      <c r="D2917" s="202">
        <v>32175</v>
      </c>
      <c r="F2917" s="202">
        <v>343500</v>
      </c>
      <c r="G2917" s="202">
        <f t="shared" si="167"/>
        <v>10675.990675990675</v>
      </c>
      <c r="H2917" s="210" t="str">
        <f t="shared" si="168"/>
        <v>13/14MILHO (1ª SAFRA)CASCAVEL (d)</v>
      </c>
      <c r="I2917" s="210" t="str">
        <f t="shared" si="169"/>
        <v>13/14MILHO (1ª SAFRA)</v>
      </c>
      <c r="J2917" s="211" t="b">
        <f>FALSE</f>
        <v>0</v>
      </c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</row>
    <row r="2918" spans="1:64" ht="14.65" hidden="1" customHeight="1">
      <c r="A2918" s="215" t="s">
        <v>189</v>
      </c>
      <c r="B2918" s="213" t="s">
        <v>103</v>
      </c>
      <c r="C2918" s="209" t="s">
        <v>132</v>
      </c>
      <c r="D2918" s="202">
        <v>13000</v>
      </c>
      <c r="F2918" s="202">
        <v>70980</v>
      </c>
      <c r="G2918" s="202">
        <f t="shared" si="167"/>
        <v>5460</v>
      </c>
      <c r="H2918" s="210" t="str">
        <f t="shared" si="168"/>
        <v>13/14MILHO (1ª SAFRA)CORNÉLIO PROCÓPIO (c)</v>
      </c>
      <c r="I2918" s="210" t="str">
        <f t="shared" si="169"/>
        <v>13/14MILHO (1ª SAFRA)</v>
      </c>
      <c r="J2918" s="211" t="b">
        <f>FALSE</f>
        <v>0</v>
      </c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</row>
    <row r="2919" spans="1:64" ht="14.65" hidden="1" customHeight="1">
      <c r="A2919" s="215" t="s">
        <v>189</v>
      </c>
      <c r="B2919" s="213" t="s">
        <v>103</v>
      </c>
      <c r="C2919" s="209" t="s">
        <v>134</v>
      </c>
      <c r="D2919" s="202">
        <v>94195</v>
      </c>
      <c r="F2919" s="202">
        <v>605391</v>
      </c>
      <c r="G2919" s="202">
        <f t="shared" si="167"/>
        <v>6426.9971866871911</v>
      </c>
      <c r="H2919" s="210" t="str">
        <f t="shared" si="168"/>
        <v>13/14MILHO (1ª SAFRA)CURITIBA (f)</v>
      </c>
      <c r="I2919" s="210" t="str">
        <f t="shared" si="169"/>
        <v>13/14MILHO (1ª SAFRA)</v>
      </c>
      <c r="J2919" s="211" t="b">
        <f>FALSE</f>
        <v>0</v>
      </c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</row>
    <row r="2920" spans="1:64" ht="14.65" hidden="1" customHeight="1">
      <c r="A2920" s="215" t="s">
        <v>189</v>
      </c>
      <c r="B2920" s="213" t="s">
        <v>103</v>
      </c>
      <c r="C2920" s="209" t="s">
        <v>136</v>
      </c>
      <c r="D2920" s="202">
        <v>64360</v>
      </c>
      <c r="F2920" s="202">
        <v>598290</v>
      </c>
      <c r="G2920" s="202">
        <f t="shared" si="167"/>
        <v>9295.9912989434433</v>
      </c>
      <c r="H2920" s="210" t="str">
        <f t="shared" si="168"/>
        <v>13/14MILHO (1ª SAFRA)FRANCISCO BELTRÃO (e)</v>
      </c>
      <c r="I2920" s="210" t="str">
        <f t="shared" si="169"/>
        <v>13/14MILHO (1ª SAFRA)</v>
      </c>
      <c r="J2920" s="211" t="b">
        <f>FALSE</f>
        <v>0</v>
      </c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</row>
    <row r="2921" spans="1:64" ht="14.65" hidden="1" customHeight="1">
      <c r="A2921" s="215" t="s">
        <v>189</v>
      </c>
      <c r="B2921" s="213" t="s">
        <v>103</v>
      </c>
      <c r="C2921" s="209" t="s">
        <v>138</v>
      </c>
      <c r="D2921" s="202">
        <v>90860</v>
      </c>
      <c r="F2921" s="202">
        <v>830551</v>
      </c>
      <c r="G2921" s="202">
        <f t="shared" si="167"/>
        <v>9140.9971384547662</v>
      </c>
      <c r="H2921" s="210" t="str">
        <f t="shared" si="168"/>
        <v>13/14MILHO (1ª SAFRA)GUARAPUAVA (f)</v>
      </c>
      <c r="I2921" s="210" t="str">
        <f t="shared" si="169"/>
        <v>13/14MILHO (1ª SAFRA)</v>
      </c>
      <c r="J2921" s="211" t="b">
        <f>FALSE</f>
        <v>0</v>
      </c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</row>
    <row r="2922" spans="1:64" ht="14.65" hidden="1" customHeight="1">
      <c r="A2922" s="215" t="s">
        <v>189</v>
      </c>
      <c r="B2922" s="213" t="s">
        <v>103</v>
      </c>
      <c r="C2922" s="209" t="s">
        <v>140</v>
      </c>
      <c r="D2922" s="202">
        <v>37790</v>
      </c>
      <c r="F2922" s="202">
        <v>272088</v>
      </c>
      <c r="G2922" s="202">
        <f t="shared" si="167"/>
        <v>7200</v>
      </c>
      <c r="H2922" s="210" t="str">
        <f t="shared" si="168"/>
        <v>13/14MILHO (1ª SAFRA)IRATI (f)</v>
      </c>
      <c r="I2922" s="210" t="str">
        <f t="shared" si="169"/>
        <v>13/14MILHO (1ª SAFRA)</v>
      </c>
      <c r="J2922" s="211" t="b">
        <f>FALSE</f>
        <v>0</v>
      </c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</row>
    <row r="2923" spans="1:64" ht="14.65" hidden="1" customHeight="1">
      <c r="A2923" s="215" t="s">
        <v>189</v>
      </c>
      <c r="B2923" s="213" t="s">
        <v>103</v>
      </c>
      <c r="C2923" s="209" t="s">
        <v>142</v>
      </c>
      <c r="D2923" s="202">
        <v>30000</v>
      </c>
      <c r="F2923" s="202">
        <v>201000</v>
      </c>
      <c r="G2923" s="202">
        <f t="shared" si="167"/>
        <v>6700</v>
      </c>
      <c r="H2923" s="210" t="str">
        <f t="shared" si="168"/>
        <v>13/14MILHO (1ª SAFRA)IVAIPORÃ (c)</v>
      </c>
      <c r="I2923" s="210" t="str">
        <f t="shared" si="169"/>
        <v>13/14MILHO (1ª SAFRA)</v>
      </c>
      <c r="J2923" s="211" t="b">
        <f>FALSE</f>
        <v>0</v>
      </c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</row>
    <row r="2924" spans="1:64" ht="14.65" hidden="1" customHeight="1">
      <c r="A2924" s="215" t="s">
        <v>189</v>
      </c>
      <c r="B2924" s="213" t="s">
        <v>103</v>
      </c>
      <c r="C2924" s="209" t="s">
        <v>144</v>
      </c>
      <c r="D2924" s="202">
        <v>41840</v>
      </c>
      <c r="F2924" s="202">
        <v>188445</v>
      </c>
      <c r="G2924" s="202">
        <f t="shared" si="167"/>
        <v>4503.9435946462718</v>
      </c>
      <c r="H2924" s="210" t="str">
        <f t="shared" si="168"/>
        <v>13/14MILHO (1ª SAFRA)JACAREZINHO (c)</v>
      </c>
      <c r="I2924" s="210" t="str">
        <f t="shared" si="169"/>
        <v>13/14MILHO (1ª SAFRA)</v>
      </c>
      <c r="J2924" s="211" t="b">
        <f>FALSE</f>
        <v>0</v>
      </c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</row>
    <row r="2925" spans="1:64" ht="14.65" hidden="1" customHeight="1">
      <c r="A2925" s="215" t="s">
        <v>189</v>
      </c>
      <c r="B2925" s="213" t="s">
        <v>103</v>
      </c>
      <c r="C2925" s="209" t="s">
        <v>146</v>
      </c>
      <c r="D2925" s="202">
        <v>11390</v>
      </c>
      <c r="F2925" s="202">
        <v>107066</v>
      </c>
      <c r="G2925" s="202">
        <f t="shared" si="167"/>
        <v>9400</v>
      </c>
      <c r="H2925" s="210" t="str">
        <f t="shared" si="168"/>
        <v>13/14MILHO (1ª SAFRA)LARANJEIRAS DO SUL (f)</v>
      </c>
      <c r="I2925" s="210" t="str">
        <f t="shared" si="169"/>
        <v>13/14MILHO (1ª SAFRA)</v>
      </c>
      <c r="J2925" s="211" t="b">
        <f>FALSE</f>
        <v>0</v>
      </c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</row>
    <row r="2926" spans="1:64" ht="14.65" hidden="1" customHeight="1">
      <c r="A2926" s="215" t="s">
        <v>189</v>
      </c>
      <c r="B2926" s="213" t="s">
        <v>103</v>
      </c>
      <c r="C2926" s="209" t="s">
        <v>148</v>
      </c>
      <c r="D2926" s="202">
        <v>11360</v>
      </c>
      <c r="F2926" s="202">
        <v>93935</v>
      </c>
      <c r="G2926" s="202">
        <f t="shared" si="167"/>
        <v>8268.9260563380285</v>
      </c>
      <c r="H2926" s="210" t="str">
        <f t="shared" si="168"/>
        <v>13/14MILHO (1ª SAFRA)LONDRINA (c)</v>
      </c>
      <c r="I2926" s="210" t="str">
        <f t="shared" si="169"/>
        <v>13/14MILHO (1ª SAFRA)</v>
      </c>
      <c r="J2926" s="211" t="b">
        <f>FALSE</f>
        <v>0</v>
      </c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</row>
    <row r="2927" spans="1:64" ht="14.65" hidden="1" customHeight="1">
      <c r="A2927" s="215" t="s">
        <v>189</v>
      </c>
      <c r="B2927" s="213" t="s">
        <v>103</v>
      </c>
      <c r="C2927" s="209" t="s">
        <v>150</v>
      </c>
      <c r="D2927" s="202">
        <v>996</v>
      </c>
      <c r="F2927" s="202">
        <v>5956</v>
      </c>
      <c r="G2927" s="202">
        <f t="shared" si="167"/>
        <v>5979.9196787148594</v>
      </c>
      <c r="H2927" s="210" t="str">
        <f t="shared" si="168"/>
        <v>13/14MILHO (1ª SAFRA)MARINGÁ (c)</v>
      </c>
      <c r="I2927" s="210" t="str">
        <f t="shared" si="169"/>
        <v>13/14MILHO (1ª SAFRA)</v>
      </c>
      <c r="J2927" s="211" t="b">
        <f>FALSE</f>
        <v>0</v>
      </c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</row>
    <row r="2928" spans="1:64" ht="14.65" hidden="1" customHeight="1">
      <c r="A2928" s="215" t="s">
        <v>189</v>
      </c>
      <c r="B2928" s="213" t="s">
        <v>103</v>
      </c>
      <c r="C2928" s="209" t="s">
        <v>152</v>
      </c>
      <c r="D2928" s="202">
        <v>50</v>
      </c>
      <c r="F2928" s="202">
        <v>155</v>
      </c>
      <c r="G2928" s="202">
        <f t="shared" si="167"/>
        <v>3100</v>
      </c>
      <c r="H2928" s="210" t="str">
        <f t="shared" si="168"/>
        <v>13/14MILHO (1ª SAFRA)PARANAGUÁ (f)</v>
      </c>
      <c r="I2928" s="210" t="str">
        <f t="shared" si="169"/>
        <v>13/14MILHO (1ª SAFRA)</v>
      </c>
      <c r="J2928" s="211" t="b">
        <f>FALSE</f>
        <v>0</v>
      </c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</row>
    <row r="2929" spans="1:64" ht="14.65" hidden="1" customHeight="1">
      <c r="A2929" s="215" t="s">
        <v>189</v>
      </c>
      <c r="B2929" s="213" t="s">
        <v>103</v>
      </c>
      <c r="C2929" s="209" t="s">
        <v>154</v>
      </c>
      <c r="D2929" s="202">
        <v>2935</v>
      </c>
      <c r="F2929" s="202">
        <v>9920</v>
      </c>
      <c r="G2929" s="202">
        <f t="shared" si="167"/>
        <v>3379.8977853492333</v>
      </c>
      <c r="H2929" s="210" t="str">
        <f t="shared" si="168"/>
        <v>13/14MILHO (1ª SAFRA)PARANAVAÍ (b)</v>
      </c>
      <c r="I2929" s="210" t="str">
        <f t="shared" si="169"/>
        <v>13/14MILHO (1ª SAFRA)</v>
      </c>
      <c r="J2929" s="211" t="b">
        <f>FALSE</f>
        <v>0</v>
      </c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</row>
    <row r="2930" spans="1:64" ht="14.65" hidden="1" customHeight="1">
      <c r="A2930" s="215" t="s">
        <v>189</v>
      </c>
      <c r="B2930" s="213" t="s">
        <v>103</v>
      </c>
      <c r="C2930" s="209" t="s">
        <v>155</v>
      </c>
      <c r="D2930" s="202">
        <v>49400</v>
      </c>
      <c r="F2930" s="202">
        <v>517514</v>
      </c>
      <c r="G2930" s="202">
        <f t="shared" si="167"/>
        <v>10475.991902834008</v>
      </c>
      <c r="H2930" s="210" t="str">
        <f t="shared" si="168"/>
        <v>13/14MILHO (1ª SAFRA)PATO BRANCO (e)</v>
      </c>
      <c r="I2930" s="210" t="str">
        <f t="shared" si="169"/>
        <v>13/14MILHO (1ª SAFRA)</v>
      </c>
      <c r="J2930" s="211" t="b">
        <f>FALSE</f>
        <v>0</v>
      </c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</row>
    <row r="2931" spans="1:64" ht="14.65" hidden="1" customHeight="1">
      <c r="A2931" s="215" t="s">
        <v>189</v>
      </c>
      <c r="B2931" s="213" t="s">
        <v>103</v>
      </c>
      <c r="C2931" s="209" t="s">
        <v>157</v>
      </c>
      <c r="D2931" s="202">
        <v>112360</v>
      </c>
      <c r="F2931" s="202">
        <v>985734</v>
      </c>
      <c r="G2931" s="202">
        <f t="shared" si="167"/>
        <v>8772.9975080099684</v>
      </c>
      <c r="H2931" s="210" t="str">
        <f t="shared" si="168"/>
        <v>13/14MILHO (1ª SAFRA)PONTA GROSSA (f)</v>
      </c>
      <c r="I2931" s="210" t="str">
        <f t="shared" si="169"/>
        <v>13/14MILHO (1ª SAFRA)</v>
      </c>
      <c r="J2931" s="211" t="b">
        <f>FALSE</f>
        <v>0</v>
      </c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</row>
    <row r="2932" spans="1:64" ht="14.65" hidden="1" customHeight="1">
      <c r="A2932" s="215" t="s">
        <v>189</v>
      </c>
      <c r="B2932" s="213" t="s">
        <v>103</v>
      </c>
      <c r="C2932" s="209" t="s">
        <v>158</v>
      </c>
      <c r="D2932" s="202">
        <v>17265</v>
      </c>
      <c r="F2932" s="202">
        <v>166020</v>
      </c>
      <c r="G2932" s="202">
        <f t="shared" si="167"/>
        <v>9615.9860990443103</v>
      </c>
      <c r="H2932" s="210" t="str">
        <f t="shared" si="168"/>
        <v>13/14MILHO (1ª SAFRA)TOLEDO (d)</v>
      </c>
      <c r="I2932" s="210" t="str">
        <f t="shared" si="169"/>
        <v>13/14MILHO (1ª SAFRA)</v>
      </c>
      <c r="J2932" s="211" t="b">
        <f>FALSE</f>
        <v>0</v>
      </c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</row>
    <row r="2933" spans="1:64" ht="14.65" hidden="1" customHeight="1">
      <c r="A2933" s="215" t="s">
        <v>189</v>
      </c>
      <c r="B2933" s="213" t="s">
        <v>103</v>
      </c>
      <c r="C2933" s="209" t="s">
        <v>159</v>
      </c>
      <c r="D2933" s="202">
        <v>1774</v>
      </c>
      <c r="F2933" s="202">
        <v>7122</v>
      </c>
      <c r="G2933" s="202">
        <f t="shared" si="167"/>
        <v>4014.6561443066516</v>
      </c>
      <c r="H2933" s="210" t="str">
        <f t="shared" si="168"/>
        <v>13/14MILHO (1ª SAFRA)UMUARAMA (b)</v>
      </c>
      <c r="I2933" s="210" t="str">
        <f t="shared" si="169"/>
        <v>13/14MILHO (1ª SAFRA)</v>
      </c>
      <c r="J2933" s="211" t="b">
        <f>FALSE</f>
        <v>0</v>
      </c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</row>
    <row r="2934" spans="1:64" ht="14.65" hidden="1" customHeight="1">
      <c r="A2934" s="215" t="s">
        <v>189</v>
      </c>
      <c r="B2934" s="213" t="s">
        <v>103</v>
      </c>
      <c r="C2934" s="209" t="s">
        <v>160</v>
      </c>
      <c r="D2934" s="202">
        <v>25000</v>
      </c>
      <c r="F2934" s="202">
        <v>187500</v>
      </c>
      <c r="G2934" s="202">
        <f t="shared" si="167"/>
        <v>7500</v>
      </c>
      <c r="H2934" s="210" t="str">
        <f t="shared" si="168"/>
        <v>13/14MILHO (1ª SAFRA)UNIÃO DA VITÓRIA (f)</v>
      </c>
      <c r="I2934" s="210" t="str">
        <f t="shared" si="169"/>
        <v>13/14MILHO (1ª SAFRA)</v>
      </c>
      <c r="J2934" s="211" t="b">
        <f>FALSE</f>
        <v>0</v>
      </c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</row>
    <row r="2935" spans="1:64" ht="14.65" hidden="1" customHeight="1">
      <c r="A2935" s="215" t="s">
        <v>189</v>
      </c>
      <c r="B2935" s="213" t="s">
        <v>104</v>
      </c>
      <c r="C2935" s="209" t="s">
        <v>126</v>
      </c>
      <c r="D2935" s="202">
        <v>25052</v>
      </c>
      <c r="F2935" s="202">
        <v>137836</v>
      </c>
      <c r="G2935" s="202">
        <f t="shared" si="167"/>
        <v>5501.9958486348396</v>
      </c>
      <c r="H2935" s="210" t="str">
        <f t="shared" si="168"/>
        <v>13/14MILHO (2ª SAFRA)APUCARANA (c)</v>
      </c>
      <c r="I2935" s="210" t="str">
        <f t="shared" si="169"/>
        <v>13/14MILHO (2ª SAFRA)</v>
      </c>
      <c r="J2935" s="211" t="b">
        <f>FALSE</f>
        <v>0</v>
      </c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</row>
    <row r="2936" spans="1:64" ht="14.65" hidden="1" customHeight="1">
      <c r="A2936" s="215" t="s">
        <v>189</v>
      </c>
      <c r="B2936" s="213" t="s">
        <v>104</v>
      </c>
      <c r="C2936" s="209" t="s">
        <v>128</v>
      </c>
      <c r="D2936" s="202">
        <v>282252</v>
      </c>
      <c r="F2936" s="202">
        <v>1452468</v>
      </c>
      <c r="G2936" s="202">
        <f t="shared" si="167"/>
        <v>5145.9971939968536</v>
      </c>
      <c r="H2936" s="210" t="str">
        <f t="shared" si="168"/>
        <v>13/14MILHO (2ª SAFRA)CAMPO MOURÃO (a)</v>
      </c>
      <c r="I2936" s="210" t="str">
        <f t="shared" si="169"/>
        <v>13/14MILHO (2ª SAFRA)</v>
      </c>
      <c r="J2936" s="211" t="b">
        <f>FALSE</f>
        <v>0</v>
      </c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</row>
    <row r="2937" spans="1:64" ht="14.65" hidden="1" customHeight="1">
      <c r="A2937" s="215" t="s">
        <v>189</v>
      </c>
      <c r="B2937" s="213" t="s">
        <v>104</v>
      </c>
      <c r="C2937" s="209" t="s">
        <v>130</v>
      </c>
      <c r="D2937" s="202">
        <v>283530</v>
      </c>
      <c r="E2937" s="202">
        <v>1945</v>
      </c>
      <c r="F2937" s="202">
        <v>1647553</v>
      </c>
      <c r="G2937" s="202">
        <f t="shared" si="167"/>
        <v>5850.9970346431801</v>
      </c>
      <c r="H2937" s="210" t="str">
        <f t="shared" si="168"/>
        <v>13/14MILHO (2ª SAFRA)CASCAVEL (d)</v>
      </c>
      <c r="I2937" s="210" t="str">
        <f t="shared" si="169"/>
        <v>13/14MILHO (2ª SAFRA)</v>
      </c>
      <c r="J2937" s="211" t="b">
        <f>FALSE</f>
        <v>0</v>
      </c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</row>
    <row r="2938" spans="1:64" ht="14.65" hidden="1" customHeight="1">
      <c r="A2938" s="215" t="s">
        <v>189</v>
      </c>
      <c r="B2938" s="213" t="s">
        <v>104</v>
      </c>
      <c r="C2938" s="209" t="s">
        <v>132</v>
      </c>
      <c r="D2938" s="202">
        <v>160300</v>
      </c>
      <c r="F2938" s="202">
        <v>865620</v>
      </c>
      <c r="G2938" s="202">
        <f t="shared" si="167"/>
        <v>5400</v>
      </c>
      <c r="H2938" s="210" t="str">
        <f t="shared" si="168"/>
        <v>13/14MILHO (2ª SAFRA)CORNÉLIO PROCÓPIO (c)</v>
      </c>
      <c r="I2938" s="210" t="str">
        <f t="shared" si="169"/>
        <v>13/14MILHO (2ª SAFRA)</v>
      </c>
      <c r="J2938" s="211" t="b">
        <f>FALSE</f>
        <v>0</v>
      </c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</row>
    <row r="2939" spans="1:64" ht="14.65" hidden="1" customHeight="1">
      <c r="A2939" s="215" t="s">
        <v>189</v>
      </c>
      <c r="B2939" s="213" t="s">
        <v>104</v>
      </c>
      <c r="C2939" s="209" t="s">
        <v>136</v>
      </c>
      <c r="D2939" s="202">
        <v>31150</v>
      </c>
      <c r="E2939" s="202">
        <v>400</v>
      </c>
      <c r="F2939" s="202">
        <v>146523</v>
      </c>
      <c r="G2939" s="202">
        <f t="shared" si="167"/>
        <v>4764.9756097560976</v>
      </c>
      <c r="H2939" s="210" t="str">
        <f t="shared" si="168"/>
        <v>13/14MILHO (2ª SAFRA)FRANCISCO BELTRÃO (e)</v>
      </c>
      <c r="I2939" s="210" t="str">
        <f t="shared" si="169"/>
        <v>13/14MILHO (2ª SAFRA)</v>
      </c>
      <c r="J2939" s="211" t="b">
        <f>FALSE</f>
        <v>0</v>
      </c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</row>
    <row r="2940" spans="1:64" ht="14.65" hidden="1" customHeight="1">
      <c r="A2940" s="215" t="s">
        <v>189</v>
      </c>
      <c r="B2940" s="213" t="s">
        <v>104</v>
      </c>
      <c r="C2940" s="209" t="s">
        <v>138</v>
      </c>
      <c r="D2940" s="202">
        <v>3430</v>
      </c>
      <c r="F2940" s="202">
        <v>11464</v>
      </c>
      <c r="G2940" s="202">
        <f t="shared" si="167"/>
        <v>3342.2740524781339</v>
      </c>
      <c r="H2940" s="210" t="str">
        <f t="shared" si="168"/>
        <v>13/14MILHO (2ª SAFRA)GUARAPUAVA (f)</v>
      </c>
      <c r="I2940" s="210" t="str">
        <f t="shared" si="169"/>
        <v>13/14MILHO (2ª SAFRA)</v>
      </c>
      <c r="J2940" s="211" t="b">
        <f>FALSE</f>
        <v>0</v>
      </c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</row>
    <row r="2941" spans="1:64" ht="14.65" hidden="1" customHeight="1">
      <c r="A2941" s="215" t="s">
        <v>189</v>
      </c>
      <c r="B2941" s="213" t="s">
        <v>104</v>
      </c>
      <c r="C2941" s="209" t="s">
        <v>140</v>
      </c>
      <c r="D2941" s="202">
        <v>6000</v>
      </c>
      <c r="F2941" s="202">
        <v>39000</v>
      </c>
      <c r="G2941" s="202">
        <f t="shared" si="167"/>
        <v>6500</v>
      </c>
      <c r="H2941" s="210" t="str">
        <f t="shared" si="168"/>
        <v>13/14MILHO (2ª SAFRA)IRATI (f)</v>
      </c>
      <c r="I2941" s="210" t="str">
        <f t="shared" si="169"/>
        <v>13/14MILHO (2ª SAFRA)</v>
      </c>
      <c r="J2941" s="211" t="b">
        <f>FALSE</f>
        <v>0</v>
      </c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</row>
    <row r="2942" spans="1:64" ht="14.65" hidden="1" customHeight="1">
      <c r="A2942" s="215" t="s">
        <v>189</v>
      </c>
      <c r="B2942" s="213" t="s">
        <v>104</v>
      </c>
      <c r="C2942" s="209" t="s">
        <v>142</v>
      </c>
      <c r="D2942" s="202">
        <v>39400</v>
      </c>
      <c r="F2942" s="202">
        <v>199915</v>
      </c>
      <c r="G2942" s="202">
        <f t="shared" si="167"/>
        <v>5073.9847715736041</v>
      </c>
      <c r="H2942" s="210" t="str">
        <f t="shared" si="168"/>
        <v>13/14MILHO (2ª SAFRA)IVAIPORÃ (c)</v>
      </c>
      <c r="I2942" s="210" t="str">
        <f t="shared" si="169"/>
        <v>13/14MILHO (2ª SAFRA)</v>
      </c>
      <c r="J2942" s="211" t="b">
        <f>FALSE</f>
        <v>0</v>
      </c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</row>
    <row r="2943" spans="1:64" ht="14.65" hidden="1" customHeight="1">
      <c r="A2943" s="215" t="s">
        <v>189</v>
      </c>
      <c r="B2943" s="213" t="s">
        <v>104</v>
      </c>
      <c r="C2943" s="209" t="s">
        <v>144</v>
      </c>
      <c r="D2943" s="202">
        <v>64860</v>
      </c>
      <c r="F2943" s="202">
        <v>354925</v>
      </c>
      <c r="G2943" s="202">
        <f t="shared" si="167"/>
        <v>5472.1708294788777</v>
      </c>
      <c r="H2943" s="210" t="str">
        <f t="shared" si="168"/>
        <v>13/14MILHO (2ª SAFRA)JACAREZINHO (c)</v>
      </c>
      <c r="I2943" s="210" t="str">
        <f t="shared" si="169"/>
        <v>13/14MILHO (2ª SAFRA)</v>
      </c>
      <c r="J2943" s="211" t="b">
        <f>FALSE</f>
        <v>0</v>
      </c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</row>
    <row r="2944" spans="1:64" ht="14.65" hidden="1" customHeight="1">
      <c r="A2944" s="215" t="s">
        <v>189</v>
      </c>
      <c r="B2944" s="213" t="s">
        <v>104</v>
      </c>
      <c r="C2944" s="209" t="s">
        <v>146</v>
      </c>
      <c r="D2944" s="202">
        <v>3760</v>
      </c>
      <c r="F2944" s="202">
        <v>16920</v>
      </c>
      <c r="G2944" s="202">
        <f t="shared" si="167"/>
        <v>4500</v>
      </c>
      <c r="H2944" s="210" t="str">
        <f t="shared" si="168"/>
        <v>13/14MILHO (2ª SAFRA)LARANJEIRAS DO SUL (f)</v>
      </c>
      <c r="I2944" s="210" t="str">
        <f t="shared" si="169"/>
        <v>13/14MILHO (2ª SAFRA)</v>
      </c>
      <c r="J2944" s="211" t="b">
        <f>FALSE</f>
        <v>0</v>
      </c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</row>
    <row r="2945" spans="1:64" ht="14.65" hidden="1" customHeight="1">
      <c r="A2945" s="215" t="s">
        <v>189</v>
      </c>
      <c r="B2945" s="213" t="s">
        <v>104</v>
      </c>
      <c r="C2945" s="209" t="s">
        <v>148</v>
      </c>
      <c r="D2945" s="202">
        <v>215430</v>
      </c>
      <c r="F2945" s="202">
        <v>1252940</v>
      </c>
      <c r="G2945" s="202">
        <f t="shared" si="167"/>
        <v>5815.9959151464509</v>
      </c>
      <c r="H2945" s="210" t="str">
        <f t="shared" si="168"/>
        <v>13/14MILHO (2ª SAFRA)LONDRINA (c)</v>
      </c>
      <c r="I2945" s="210" t="str">
        <f t="shared" si="169"/>
        <v>13/14MILHO (2ª SAFRA)</v>
      </c>
      <c r="J2945" s="211" t="b">
        <f>FALSE</f>
        <v>0</v>
      </c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</row>
    <row r="2946" spans="1:64" ht="14.65" hidden="1" customHeight="1">
      <c r="A2946" s="215" t="s">
        <v>189</v>
      </c>
      <c r="B2946" s="213" t="s">
        <v>104</v>
      </c>
      <c r="C2946" s="209" t="s">
        <v>150</v>
      </c>
      <c r="D2946" s="202">
        <v>211105</v>
      </c>
      <c r="F2946" s="202">
        <v>1207942</v>
      </c>
      <c r="G2946" s="202">
        <f t="shared" ref="G2946:G3009" si="170">F2946/(D2946-E2946)*1000</f>
        <v>5721.9961630468251</v>
      </c>
      <c r="H2946" s="210" t="str">
        <f t="shared" ref="H2946:H3009" si="171">A2946&amp;B2946&amp;C2946</f>
        <v>13/14MILHO (2ª SAFRA)MARINGÁ (c)</v>
      </c>
      <c r="I2946" s="210" t="str">
        <f t="shared" ref="I2946:I3009" si="172">A2946&amp;B2946</f>
        <v>13/14MILHO (2ª SAFRA)</v>
      </c>
      <c r="J2946" s="211" t="b">
        <f>FALSE</f>
        <v>0</v>
      </c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</row>
    <row r="2947" spans="1:64" ht="14.65" hidden="1" customHeight="1">
      <c r="A2947" s="215" t="s">
        <v>189</v>
      </c>
      <c r="B2947" s="213" t="s">
        <v>104</v>
      </c>
      <c r="C2947" s="209" t="s">
        <v>154</v>
      </c>
      <c r="D2947" s="202">
        <v>26239</v>
      </c>
      <c r="E2947" s="202">
        <v>195</v>
      </c>
      <c r="F2947" s="202">
        <v>141236</v>
      </c>
      <c r="G2947" s="202">
        <f t="shared" si="170"/>
        <v>5422.976501305483</v>
      </c>
      <c r="H2947" s="210" t="str">
        <f t="shared" si="171"/>
        <v>13/14MILHO (2ª SAFRA)PARANAVAÍ (b)</v>
      </c>
      <c r="I2947" s="210" t="str">
        <f t="shared" si="172"/>
        <v>13/14MILHO (2ª SAFRA)</v>
      </c>
      <c r="J2947" s="211" t="b">
        <f>FALSE</f>
        <v>0</v>
      </c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</row>
    <row r="2948" spans="1:64" ht="14.65" hidden="1" customHeight="1">
      <c r="A2948" s="215" t="s">
        <v>189</v>
      </c>
      <c r="B2948" s="213" t="s">
        <v>104</v>
      </c>
      <c r="C2948" s="209" t="s">
        <v>155</v>
      </c>
      <c r="D2948" s="202">
        <v>955</v>
      </c>
      <c r="F2948" s="202">
        <v>6299</v>
      </c>
      <c r="G2948" s="202">
        <f t="shared" si="170"/>
        <v>6595.8115183246073</v>
      </c>
      <c r="H2948" s="210" t="str">
        <f t="shared" si="171"/>
        <v>13/14MILHO (2ª SAFRA)PATO BRANCO (e)</v>
      </c>
      <c r="I2948" s="210" t="str">
        <f t="shared" si="172"/>
        <v>13/14MILHO (2ª SAFRA)</v>
      </c>
      <c r="J2948" s="211" t="b">
        <f>FALSE</f>
        <v>0</v>
      </c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</row>
    <row r="2949" spans="1:64" ht="14.65" hidden="1" customHeight="1">
      <c r="A2949" s="215" t="s">
        <v>189</v>
      </c>
      <c r="B2949" s="213" t="s">
        <v>104</v>
      </c>
      <c r="C2949" s="209" t="s">
        <v>157</v>
      </c>
      <c r="D2949" s="202">
        <v>12215</v>
      </c>
      <c r="F2949" s="202">
        <v>58778</v>
      </c>
      <c r="G2949" s="202">
        <f t="shared" si="170"/>
        <v>4811.9525173966431</v>
      </c>
      <c r="H2949" s="210" t="str">
        <f t="shared" si="171"/>
        <v>13/14MILHO (2ª SAFRA)PONTA GROSSA (f)</v>
      </c>
      <c r="I2949" s="210" t="str">
        <f t="shared" si="172"/>
        <v>13/14MILHO (2ª SAFRA)</v>
      </c>
      <c r="J2949" s="211" t="b">
        <f>FALSE</f>
        <v>0</v>
      </c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</row>
    <row r="2950" spans="1:64" ht="14.65" hidden="1" customHeight="1">
      <c r="A2950" s="215" t="s">
        <v>189</v>
      </c>
      <c r="B2950" s="213" t="s">
        <v>104</v>
      </c>
      <c r="C2950" s="209" t="s">
        <v>158</v>
      </c>
      <c r="D2950" s="202">
        <v>402297</v>
      </c>
      <c r="F2950" s="202">
        <v>2233955</v>
      </c>
      <c r="G2950" s="202">
        <f t="shared" si="170"/>
        <v>5552.9994009401016</v>
      </c>
      <c r="H2950" s="210" t="str">
        <f t="shared" si="171"/>
        <v>13/14MILHO (2ª SAFRA)TOLEDO (d)</v>
      </c>
      <c r="I2950" s="210" t="str">
        <f t="shared" si="172"/>
        <v>13/14MILHO (2ª SAFRA)</v>
      </c>
      <c r="J2950" s="211" t="b">
        <f>FALSE</f>
        <v>0</v>
      </c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</row>
    <row r="2951" spans="1:64" ht="14.65" hidden="1" customHeight="1">
      <c r="A2951" s="215" t="s">
        <v>189</v>
      </c>
      <c r="B2951" s="213" t="s">
        <v>104</v>
      </c>
      <c r="C2951" s="209" t="s">
        <v>159</v>
      </c>
      <c r="D2951" s="202">
        <v>122584</v>
      </c>
      <c r="E2951" s="202">
        <v>410</v>
      </c>
      <c r="F2951" s="202">
        <v>580082</v>
      </c>
      <c r="G2951" s="202">
        <f t="shared" si="170"/>
        <v>4747.9987558727717</v>
      </c>
      <c r="H2951" s="210" t="str">
        <f t="shared" si="171"/>
        <v>13/14MILHO (2ª SAFRA)UMUARAMA (b)</v>
      </c>
      <c r="I2951" s="210" t="str">
        <f t="shared" si="172"/>
        <v>13/14MILHO (2ª SAFRA)</v>
      </c>
      <c r="J2951" s="211" t="b">
        <f>FALSE</f>
        <v>0</v>
      </c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</row>
    <row r="2952" spans="1:64" ht="14.65" hidden="1" customHeight="1">
      <c r="A2952" s="215" t="s">
        <v>189</v>
      </c>
      <c r="B2952" s="213" t="s">
        <v>104</v>
      </c>
      <c r="C2952" s="209" t="s">
        <v>160</v>
      </c>
      <c r="D2952" s="202">
        <v>3000</v>
      </c>
      <c r="F2952" s="202">
        <v>6900</v>
      </c>
      <c r="G2952" s="202">
        <f t="shared" si="170"/>
        <v>2300</v>
      </c>
      <c r="H2952" s="210" t="str">
        <f t="shared" si="171"/>
        <v>13/14MILHO (2ª SAFRA)UNIÃO DA VITÓRIA (f)</v>
      </c>
      <c r="I2952" s="210" t="str">
        <f t="shared" si="172"/>
        <v>13/14MILHO (2ª SAFRA)</v>
      </c>
      <c r="J2952" s="211" t="b">
        <f>FALSE</f>
        <v>0</v>
      </c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</row>
    <row r="2953" spans="1:64" ht="14.65" hidden="1" customHeight="1">
      <c r="A2953" s="215" t="s">
        <v>189</v>
      </c>
      <c r="B2953" s="209" t="s">
        <v>105</v>
      </c>
      <c r="C2953" s="209" t="s">
        <v>126</v>
      </c>
      <c r="D2953" s="202">
        <v>80</v>
      </c>
      <c r="F2953" s="202">
        <v>36</v>
      </c>
      <c r="G2953" s="202">
        <f t="shared" si="170"/>
        <v>450</v>
      </c>
      <c r="H2953" s="210" t="str">
        <f t="shared" si="171"/>
        <v>13/14SERICICULTURAAPUCARANA (c)</v>
      </c>
      <c r="I2953" s="210" t="str">
        <f t="shared" si="172"/>
        <v>13/14SERICICULTURA</v>
      </c>
      <c r="J2953" s="211" t="b">
        <f>FALSE</f>
        <v>0</v>
      </c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</row>
    <row r="2954" spans="1:64" ht="14.65" hidden="1" customHeight="1">
      <c r="A2954" s="215" t="s">
        <v>189</v>
      </c>
      <c r="B2954" s="209" t="s">
        <v>105</v>
      </c>
      <c r="C2954" s="209" t="s">
        <v>128</v>
      </c>
      <c r="D2954" s="202">
        <v>230</v>
      </c>
      <c r="F2954" s="202">
        <v>109</v>
      </c>
      <c r="G2954" s="202">
        <f t="shared" si="170"/>
        <v>473.91304347826087</v>
      </c>
      <c r="H2954" s="210" t="str">
        <f t="shared" si="171"/>
        <v>13/14SERICICULTURACAMPO MOURÃO (a)</v>
      </c>
      <c r="I2954" s="210" t="str">
        <f t="shared" si="172"/>
        <v>13/14SERICICULTURA</v>
      </c>
      <c r="J2954" s="211" t="b">
        <f>FALSE</f>
        <v>0</v>
      </c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</row>
    <row r="2955" spans="1:64" ht="14.65" hidden="1" customHeight="1">
      <c r="A2955" s="215" t="s">
        <v>189</v>
      </c>
      <c r="B2955" s="209" t="s">
        <v>105</v>
      </c>
      <c r="C2955" s="209" t="s">
        <v>130</v>
      </c>
      <c r="D2955" s="202">
        <v>400</v>
      </c>
      <c r="F2955" s="202">
        <v>200</v>
      </c>
      <c r="G2955" s="202">
        <f t="shared" si="170"/>
        <v>500</v>
      </c>
      <c r="H2955" s="210" t="str">
        <f t="shared" si="171"/>
        <v>13/14SERICICULTURACASCAVEL (d)</v>
      </c>
      <c r="I2955" s="210" t="str">
        <f t="shared" si="172"/>
        <v>13/14SERICICULTURA</v>
      </c>
      <c r="J2955" s="211" t="b">
        <f>FALSE</f>
        <v>0</v>
      </c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</row>
    <row r="2956" spans="1:64" ht="14.65" hidden="1" customHeight="1">
      <c r="A2956" s="215" t="s">
        <v>189</v>
      </c>
      <c r="B2956" s="209" t="s">
        <v>105</v>
      </c>
      <c r="C2956" s="209" t="s">
        <v>132</v>
      </c>
      <c r="D2956" s="202">
        <v>50</v>
      </c>
      <c r="F2956" s="202">
        <v>13</v>
      </c>
      <c r="G2956" s="202">
        <f t="shared" si="170"/>
        <v>260</v>
      </c>
      <c r="H2956" s="210" t="str">
        <f t="shared" si="171"/>
        <v>13/14SERICICULTURACORNÉLIO PROCÓPIO (c)</v>
      </c>
      <c r="I2956" s="210" t="str">
        <f t="shared" si="172"/>
        <v>13/14SERICICULTURA</v>
      </c>
      <c r="J2956" s="211" t="b">
        <f>FALSE</f>
        <v>0</v>
      </c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</row>
    <row r="2957" spans="1:64" ht="14.65" hidden="1" customHeight="1">
      <c r="A2957" s="215" t="s">
        <v>189</v>
      </c>
      <c r="B2957" s="209" t="s">
        <v>105</v>
      </c>
      <c r="C2957" s="209" t="s">
        <v>136</v>
      </c>
      <c r="D2957" s="202">
        <v>114</v>
      </c>
      <c r="F2957" s="202">
        <v>43</v>
      </c>
      <c r="G2957" s="202">
        <f t="shared" si="170"/>
        <v>377.19298245614038</v>
      </c>
      <c r="H2957" s="210" t="str">
        <f t="shared" si="171"/>
        <v>13/14SERICICULTURAFRANCISCO BELTRÃO (e)</v>
      </c>
      <c r="I2957" s="210" t="str">
        <f t="shared" si="172"/>
        <v>13/14SERICICULTURA</v>
      </c>
      <c r="J2957" s="211" t="b">
        <f>FALSE</f>
        <v>0</v>
      </c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</row>
    <row r="2958" spans="1:64" ht="14.65" hidden="1" customHeight="1">
      <c r="A2958" s="215" t="s">
        <v>189</v>
      </c>
      <c r="B2958" s="209" t="s">
        <v>105</v>
      </c>
      <c r="C2958" s="209" t="s">
        <v>138</v>
      </c>
      <c r="D2958" s="202">
        <v>50</v>
      </c>
      <c r="F2958" s="202">
        <v>40</v>
      </c>
      <c r="G2958" s="202">
        <f t="shared" si="170"/>
        <v>800</v>
      </c>
      <c r="H2958" s="210" t="str">
        <f t="shared" si="171"/>
        <v>13/14SERICICULTURAGUARAPUAVA (f)</v>
      </c>
      <c r="I2958" s="210" t="str">
        <f t="shared" si="172"/>
        <v>13/14SERICICULTURA</v>
      </c>
      <c r="J2958" s="211" t="b">
        <f>FALSE</f>
        <v>0</v>
      </c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</row>
    <row r="2959" spans="1:64" ht="14.65" hidden="1" customHeight="1">
      <c r="A2959" s="215" t="s">
        <v>189</v>
      </c>
      <c r="B2959" s="209" t="s">
        <v>105</v>
      </c>
      <c r="C2959" s="209" t="s">
        <v>142</v>
      </c>
      <c r="D2959" s="202">
        <v>445</v>
      </c>
      <c r="F2959" s="202">
        <v>202</v>
      </c>
      <c r="G2959" s="202">
        <f t="shared" si="170"/>
        <v>453.93258426966293</v>
      </c>
      <c r="H2959" s="210" t="str">
        <f t="shared" si="171"/>
        <v>13/14SERICICULTURAIVAIPORÃ (c)</v>
      </c>
      <c r="I2959" s="210" t="str">
        <f t="shared" si="172"/>
        <v>13/14SERICICULTURA</v>
      </c>
      <c r="J2959" s="211" t="b">
        <f>FALSE</f>
        <v>0</v>
      </c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</row>
    <row r="2960" spans="1:64" ht="14.65" hidden="1" customHeight="1">
      <c r="A2960" s="215" t="s">
        <v>189</v>
      </c>
      <c r="B2960" s="209" t="s">
        <v>105</v>
      </c>
      <c r="C2960" s="209" t="s">
        <v>144</v>
      </c>
      <c r="D2960" s="202">
        <v>220</v>
      </c>
      <c r="F2960" s="202">
        <v>126</v>
      </c>
      <c r="G2960" s="202">
        <f t="shared" si="170"/>
        <v>572.72727272727275</v>
      </c>
      <c r="H2960" s="210" t="str">
        <f t="shared" si="171"/>
        <v>13/14SERICICULTURAJACAREZINHO (c)</v>
      </c>
      <c r="I2960" s="210" t="str">
        <f t="shared" si="172"/>
        <v>13/14SERICICULTURA</v>
      </c>
      <c r="J2960" s="211" t="b">
        <f>FALSE</f>
        <v>0</v>
      </c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</row>
    <row r="2961" spans="1:64" ht="14.65" hidden="1" customHeight="1">
      <c r="A2961" s="215" t="s">
        <v>189</v>
      </c>
      <c r="B2961" s="209" t="s">
        <v>105</v>
      </c>
      <c r="C2961" s="209" t="s">
        <v>146</v>
      </c>
      <c r="D2961" s="202">
        <v>260</v>
      </c>
      <c r="F2961" s="202">
        <v>128</v>
      </c>
      <c r="G2961" s="202">
        <f t="shared" si="170"/>
        <v>492.30769230769232</v>
      </c>
      <c r="H2961" s="210" t="str">
        <f t="shared" si="171"/>
        <v>13/14SERICICULTURALARANJEIRAS DO SUL (f)</v>
      </c>
      <c r="I2961" s="210" t="str">
        <f t="shared" si="172"/>
        <v>13/14SERICICULTURA</v>
      </c>
      <c r="J2961" s="211" t="b">
        <f>FALSE</f>
        <v>0</v>
      </c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</row>
    <row r="2962" spans="1:64" ht="14.65" hidden="1" customHeight="1">
      <c r="A2962" s="215" t="s">
        <v>189</v>
      </c>
      <c r="B2962" s="209" t="s">
        <v>105</v>
      </c>
      <c r="C2962" s="209" t="s">
        <v>148</v>
      </c>
      <c r="D2962" s="202">
        <v>136</v>
      </c>
      <c r="F2962" s="202">
        <v>62</v>
      </c>
      <c r="G2962" s="202">
        <f t="shared" si="170"/>
        <v>455.88235294117646</v>
      </c>
      <c r="H2962" s="210" t="str">
        <f t="shared" si="171"/>
        <v>13/14SERICICULTURALONDRINA (c)</v>
      </c>
      <c r="I2962" s="210" t="str">
        <f t="shared" si="172"/>
        <v>13/14SERICICULTURA</v>
      </c>
      <c r="J2962" s="211" t="b">
        <f>FALSE</f>
        <v>0</v>
      </c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</row>
    <row r="2963" spans="1:64" ht="14.65" hidden="1" customHeight="1">
      <c r="A2963" s="215" t="s">
        <v>189</v>
      </c>
      <c r="B2963" s="209" t="s">
        <v>105</v>
      </c>
      <c r="C2963" s="209" t="s">
        <v>150</v>
      </c>
      <c r="D2963" s="202">
        <v>1150</v>
      </c>
      <c r="F2963" s="202">
        <v>540</v>
      </c>
      <c r="G2963" s="202">
        <f t="shared" si="170"/>
        <v>469.56521739130437</v>
      </c>
      <c r="H2963" s="210" t="str">
        <f t="shared" si="171"/>
        <v>13/14SERICICULTURAMARINGÁ (c)</v>
      </c>
      <c r="I2963" s="210" t="str">
        <f t="shared" si="172"/>
        <v>13/14SERICICULTURA</v>
      </c>
      <c r="J2963" s="211" t="b">
        <f>FALSE</f>
        <v>0</v>
      </c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</row>
    <row r="2964" spans="1:64" ht="14.65" hidden="1" customHeight="1">
      <c r="A2964" s="215" t="s">
        <v>189</v>
      </c>
      <c r="B2964" s="209" t="s">
        <v>105</v>
      </c>
      <c r="C2964" s="209" t="s">
        <v>154</v>
      </c>
      <c r="D2964" s="202">
        <v>532</v>
      </c>
      <c r="F2964" s="202">
        <v>201</v>
      </c>
      <c r="G2964" s="202">
        <f t="shared" si="170"/>
        <v>377.81954887218046</v>
      </c>
      <c r="H2964" s="210" t="str">
        <f t="shared" si="171"/>
        <v>13/14SERICICULTURAPARANAVAÍ (b)</v>
      </c>
      <c r="I2964" s="210" t="str">
        <f t="shared" si="172"/>
        <v>13/14SERICICULTURA</v>
      </c>
      <c r="J2964" s="211" t="b">
        <f>FALSE</f>
        <v>0</v>
      </c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</row>
    <row r="2965" spans="1:64" ht="14.65" hidden="1" customHeight="1">
      <c r="A2965" s="215" t="s">
        <v>189</v>
      </c>
      <c r="B2965" s="209" t="s">
        <v>105</v>
      </c>
      <c r="C2965" s="209" t="s">
        <v>155</v>
      </c>
      <c r="D2965" s="202">
        <v>5</v>
      </c>
      <c r="F2965" s="202">
        <v>2</v>
      </c>
      <c r="G2965" s="202">
        <f t="shared" si="170"/>
        <v>400</v>
      </c>
      <c r="H2965" s="210" t="str">
        <f t="shared" si="171"/>
        <v>13/14SERICICULTURAPATO BRANCO (e)</v>
      </c>
      <c r="I2965" s="210" t="str">
        <f t="shared" si="172"/>
        <v>13/14SERICICULTURA</v>
      </c>
      <c r="J2965" s="211" t="b">
        <f>FALSE</f>
        <v>0</v>
      </c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</row>
    <row r="2966" spans="1:64" ht="14.65" hidden="1" customHeight="1">
      <c r="A2966" s="215" t="s">
        <v>189</v>
      </c>
      <c r="B2966" s="209" t="s">
        <v>105</v>
      </c>
      <c r="C2966" s="209" t="s">
        <v>157</v>
      </c>
      <c r="D2966" s="202">
        <v>37</v>
      </c>
      <c r="F2966" s="202">
        <v>11</v>
      </c>
      <c r="G2966" s="202">
        <f t="shared" si="170"/>
        <v>297.29729729729729</v>
      </c>
      <c r="H2966" s="210" t="str">
        <f t="shared" si="171"/>
        <v>13/14SERICICULTURAPONTA GROSSA (f)</v>
      </c>
      <c r="I2966" s="210" t="str">
        <f t="shared" si="172"/>
        <v>13/14SERICICULTURA</v>
      </c>
      <c r="J2966" s="211" t="b">
        <f>FALSE</f>
        <v>0</v>
      </c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</row>
    <row r="2967" spans="1:64" ht="14.65" hidden="1" customHeight="1">
      <c r="A2967" s="215" t="s">
        <v>189</v>
      </c>
      <c r="B2967" s="209" t="s">
        <v>105</v>
      </c>
      <c r="C2967" s="209" t="s">
        <v>158</v>
      </c>
      <c r="D2967" s="202">
        <v>19</v>
      </c>
      <c r="F2967" s="202">
        <v>5</v>
      </c>
      <c r="G2967" s="202">
        <f t="shared" si="170"/>
        <v>263.15789473684208</v>
      </c>
      <c r="H2967" s="210" t="str">
        <f t="shared" si="171"/>
        <v>13/14SERICICULTURATOLEDO (d)</v>
      </c>
      <c r="I2967" s="210" t="str">
        <f t="shared" si="172"/>
        <v>13/14SERICICULTURA</v>
      </c>
      <c r="J2967" s="211" t="b">
        <f>FALSE</f>
        <v>0</v>
      </c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</row>
    <row r="2968" spans="1:64" ht="14.65" hidden="1" customHeight="1">
      <c r="A2968" s="215" t="s">
        <v>189</v>
      </c>
      <c r="B2968" s="209" t="s">
        <v>105</v>
      </c>
      <c r="C2968" s="209" t="s">
        <v>159</v>
      </c>
      <c r="D2968" s="202">
        <v>860</v>
      </c>
      <c r="F2968" s="202">
        <v>387</v>
      </c>
      <c r="G2968" s="202">
        <f t="shared" si="170"/>
        <v>450</v>
      </c>
      <c r="H2968" s="210" t="str">
        <f t="shared" si="171"/>
        <v>13/14SERICICULTURAUMUARAMA (b)</v>
      </c>
      <c r="I2968" s="210" t="str">
        <f t="shared" si="172"/>
        <v>13/14SERICICULTURA</v>
      </c>
      <c r="J2968" s="211" t="b">
        <f>FALSE</f>
        <v>0</v>
      </c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</row>
    <row r="2969" spans="1:64" ht="14.65" hidden="1" customHeight="1">
      <c r="A2969" s="215" t="s">
        <v>189</v>
      </c>
      <c r="B2969" s="209" t="s">
        <v>105</v>
      </c>
      <c r="C2969" s="209" t="s">
        <v>160</v>
      </c>
      <c r="D2969" s="202">
        <v>6</v>
      </c>
      <c r="F2969" s="202">
        <v>2</v>
      </c>
      <c r="G2969" s="202">
        <f t="shared" si="170"/>
        <v>333.33333333333331</v>
      </c>
      <c r="H2969" s="210" t="str">
        <f t="shared" si="171"/>
        <v>13/14SERICICULTURAUNIÃO DA VITÓRIA (f)</v>
      </c>
      <c r="I2969" s="210" t="str">
        <f t="shared" si="172"/>
        <v>13/14SERICICULTURA</v>
      </c>
      <c r="J2969" s="211" t="b">
        <f>FALSE</f>
        <v>0</v>
      </c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</row>
    <row r="2970" spans="1:64" ht="14.65" hidden="1" customHeight="1">
      <c r="A2970" s="215" t="s">
        <v>189</v>
      </c>
      <c r="B2970" s="213" t="s">
        <v>106</v>
      </c>
      <c r="C2970" s="209" t="s">
        <v>126</v>
      </c>
      <c r="D2970" s="202">
        <v>116420</v>
      </c>
      <c r="E2970" s="202">
        <v>8</v>
      </c>
      <c r="F2970" s="202">
        <v>340155</v>
      </c>
      <c r="G2970" s="202">
        <f t="shared" si="170"/>
        <v>2921.9925780847334</v>
      </c>
      <c r="H2970" s="210" t="str">
        <f t="shared" si="171"/>
        <v>13/14SOJA (1ª SAFRA)APUCARANA (c)</v>
      </c>
      <c r="I2970" s="210" t="str">
        <f t="shared" si="172"/>
        <v>13/14SOJA (1ª SAFRA)</v>
      </c>
      <c r="J2970" s="211" t="b">
        <f>FALSE</f>
        <v>0</v>
      </c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</row>
    <row r="2971" spans="1:64" ht="14.65" hidden="1" customHeight="1">
      <c r="A2971" s="215" t="s">
        <v>189</v>
      </c>
      <c r="B2971" s="213" t="s">
        <v>106</v>
      </c>
      <c r="C2971" s="209" t="s">
        <v>128</v>
      </c>
      <c r="D2971" s="202">
        <v>603365</v>
      </c>
      <c r="F2971" s="202">
        <v>1930768</v>
      </c>
      <c r="G2971" s="202">
        <f t="shared" si="170"/>
        <v>3200</v>
      </c>
      <c r="H2971" s="210" t="str">
        <f t="shared" si="171"/>
        <v>13/14SOJA (1ª SAFRA)CAMPO MOURÃO (a)</v>
      </c>
      <c r="I2971" s="210" t="str">
        <f t="shared" si="172"/>
        <v>13/14SOJA (1ª SAFRA)</v>
      </c>
      <c r="J2971" s="211" t="b">
        <f>FALSE</f>
        <v>0</v>
      </c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</row>
    <row r="2972" spans="1:64" ht="14.65" hidden="1" customHeight="1">
      <c r="A2972" s="215" t="s">
        <v>189</v>
      </c>
      <c r="B2972" s="213" t="s">
        <v>106</v>
      </c>
      <c r="C2972" s="209" t="s">
        <v>130</v>
      </c>
      <c r="D2972" s="202">
        <v>530935</v>
      </c>
      <c r="F2972" s="202">
        <v>1910835</v>
      </c>
      <c r="G2972" s="202">
        <f t="shared" si="170"/>
        <v>3598.999877574468</v>
      </c>
      <c r="H2972" s="210" t="str">
        <f t="shared" si="171"/>
        <v>13/14SOJA (1ª SAFRA)CASCAVEL (d)</v>
      </c>
      <c r="I2972" s="210" t="str">
        <f t="shared" si="172"/>
        <v>13/14SOJA (1ª SAFRA)</v>
      </c>
      <c r="J2972" s="211" t="b">
        <f>FALSE</f>
        <v>0</v>
      </c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</row>
    <row r="2973" spans="1:64" ht="14.65" hidden="1" customHeight="1">
      <c r="A2973" s="215" t="s">
        <v>189</v>
      </c>
      <c r="B2973" s="213" t="s">
        <v>106</v>
      </c>
      <c r="C2973" s="209" t="s">
        <v>132</v>
      </c>
      <c r="D2973" s="202">
        <v>332000</v>
      </c>
      <c r="F2973" s="202">
        <v>577680</v>
      </c>
      <c r="G2973" s="202">
        <f t="shared" si="170"/>
        <v>1740</v>
      </c>
      <c r="H2973" s="210" t="str">
        <f t="shared" si="171"/>
        <v>13/14SOJA (1ª SAFRA)CORNÉLIO PROCÓPIO (c)</v>
      </c>
      <c r="I2973" s="210" t="str">
        <f t="shared" si="172"/>
        <v>13/14SOJA (1ª SAFRA)</v>
      </c>
      <c r="J2973" s="211" t="b">
        <f>FALSE</f>
        <v>0</v>
      </c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</row>
    <row r="2974" spans="1:64" ht="14.65" hidden="1" customHeight="1">
      <c r="A2974" s="215" t="s">
        <v>189</v>
      </c>
      <c r="B2974" s="213" t="s">
        <v>106</v>
      </c>
      <c r="C2974" s="209" t="s">
        <v>134</v>
      </c>
      <c r="D2974" s="202">
        <v>110150</v>
      </c>
      <c r="F2974" s="202">
        <v>319324</v>
      </c>
      <c r="G2974" s="202">
        <f t="shared" si="170"/>
        <v>2898.9922832501134</v>
      </c>
      <c r="H2974" s="210" t="str">
        <f t="shared" si="171"/>
        <v>13/14SOJA (1ª SAFRA)CURITIBA (f)</v>
      </c>
      <c r="I2974" s="210" t="str">
        <f t="shared" si="172"/>
        <v>13/14SOJA (1ª SAFRA)</v>
      </c>
      <c r="J2974" s="211" t="b">
        <f>FALSE</f>
        <v>0</v>
      </c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</row>
    <row r="2975" spans="1:64" ht="14.65" hidden="1" customHeight="1">
      <c r="A2975" s="215" t="s">
        <v>189</v>
      </c>
      <c r="B2975" s="213" t="s">
        <v>106</v>
      </c>
      <c r="C2975" s="209" t="s">
        <v>136</v>
      </c>
      <c r="D2975" s="202">
        <v>239770</v>
      </c>
      <c r="F2975" s="202">
        <v>709479</v>
      </c>
      <c r="G2975" s="202">
        <f t="shared" si="170"/>
        <v>2958.9982066146722</v>
      </c>
      <c r="H2975" s="210" t="str">
        <f t="shared" si="171"/>
        <v>13/14SOJA (1ª SAFRA)FRANCISCO BELTRÃO (e)</v>
      </c>
      <c r="I2975" s="210" t="str">
        <f t="shared" si="172"/>
        <v>13/14SOJA (1ª SAFRA)</v>
      </c>
      <c r="J2975" s="211" t="b">
        <f>FALSE</f>
        <v>0</v>
      </c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</row>
    <row r="2976" spans="1:64" ht="14.65" hidden="1" customHeight="1">
      <c r="A2976" s="215" t="s">
        <v>189</v>
      </c>
      <c r="B2976" s="213" t="s">
        <v>106</v>
      </c>
      <c r="C2976" s="209" t="s">
        <v>138</v>
      </c>
      <c r="D2976" s="202">
        <v>239950</v>
      </c>
      <c r="F2976" s="202">
        <v>785596</v>
      </c>
      <c r="G2976" s="202">
        <f t="shared" si="170"/>
        <v>3273.9987497395286</v>
      </c>
      <c r="H2976" s="210" t="str">
        <f t="shared" si="171"/>
        <v>13/14SOJA (1ª SAFRA)GUARAPUAVA (f)</v>
      </c>
      <c r="I2976" s="210" t="str">
        <f t="shared" si="172"/>
        <v>13/14SOJA (1ª SAFRA)</v>
      </c>
      <c r="J2976" s="211" t="b">
        <f>FALSE</f>
        <v>0</v>
      </c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</row>
    <row r="2977" spans="1:64" ht="14.65" hidden="1" customHeight="1">
      <c r="A2977" s="215" t="s">
        <v>189</v>
      </c>
      <c r="B2977" s="213" t="s">
        <v>106</v>
      </c>
      <c r="C2977" s="209" t="s">
        <v>140</v>
      </c>
      <c r="D2977" s="202">
        <v>147100</v>
      </c>
      <c r="F2977" s="202">
        <v>456010</v>
      </c>
      <c r="G2977" s="202">
        <f t="shared" si="170"/>
        <v>3100</v>
      </c>
      <c r="H2977" s="210" t="str">
        <f t="shared" si="171"/>
        <v>13/14SOJA (1ª SAFRA)IRATI (f)</v>
      </c>
      <c r="I2977" s="210" t="str">
        <f t="shared" si="172"/>
        <v>13/14SOJA (1ª SAFRA)</v>
      </c>
      <c r="J2977" s="211" t="b">
        <f>FALSE</f>
        <v>0</v>
      </c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</row>
    <row r="2978" spans="1:64" ht="14.65" hidden="1" customHeight="1">
      <c r="A2978" s="215" t="s">
        <v>189</v>
      </c>
      <c r="B2978" s="213" t="s">
        <v>106</v>
      </c>
      <c r="C2978" s="209" t="s">
        <v>142</v>
      </c>
      <c r="D2978" s="202">
        <v>280300</v>
      </c>
      <c r="F2978" s="202">
        <v>888270</v>
      </c>
      <c r="G2978" s="202">
        <f t="shared" si="170"/>
        <v>3168.9975026757047</v>
      </c>
      <c r="H2978" s="210" t="str">
        <f t="shared" si="171"/>
        <v>13/14SOJA (1ª SAFRA)IVAIPORÃ (c)</v>
      </c>
      <c r="I2978" s="210" t="str">
        <f t="shared" si="172"/>
        <v>13/14SOJA (1ª SAFRA)</v>
      </c>
      <c r="J2978" s="211" t="b">
        <f>FALSE</f>
        <v>0</v>
      </c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</row>
    <row r="2979" spans="1:64" ht="14.65" hidden="1" customHeight="1">
      <c r="A2979" s="215" t="s">
        <v>189</v>
      </c>
      <c r="B2979" s="213" t="s">
        <v>106</v>
      </c>
      <c r="C2979" s="209" t="s">
        <v>144</v>
      </c>
      <c r="D2979" s="202">
        <v>147300</v>
      </c>
      <c r="F2979" s="202">
        <v>324740</v>
      </c>
      <c r="G2979" s="202">
        <f t="shared" si="170"/>
        <v>2204.6164290563474</v>
      </c>
      <c r="H2979" s="210" t="str">
        <f t="shared" si="171"/>
        <v>13/14SOJA (1ª SAFRA)JACAREZINHO (c)</v>
      </c>
      <c r="I2979" s="210" t="str">
        <f t="shared" si="172"/>
        <v>13/14SOJA (1ª SAFRA)</v>
      </c>
      <c r="J2979" s="211" t="b">
        <f>FALSE</f>
        <v>0</v>
      </c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</row>
    <row r="2980" spans="1:64" ht="14.65" hidden="1" customHeight="1">
      <c r="A2980" s="215" t="s">
        <v>189</v>
      </c>
      <c r="B2980" s="213" t="s">
        <v>106</v>
      </c>
      <c r="C2980" s="209" t="s">
        <v>146</v>
      </c>
      <c r="D2980" s="202">
        <v>108020</v>
      </c>
      <c r="F2980" s="202">
        <v>324060</v>
      </c>
      <c r="G2980" s="202">
        <f t="shared" si="170"/>
        <v>3000</v>
      </c>
      <c r="H2980" s="210" t="str">
        <f t="shared" si="171"/>
        <v>13/14SOJA (1ª SAFRA)LARANJEIRAS DO SUL (f)</v>
      </c>
      <c r="I2980" s="210" t="str">
        <f t="shared" si="172"/>
        <v>13/14SOJA (1ª SAFRA)</v>
      </c>
      <c r="J2980" s="211" t="b">
        <f>FALSE</f>
        <v>0</v>
      </c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</row>
    <row r="2981" spans="1:64" ht="14.65" hidden="1" customHeight="1">
      <c r="A2981" s="215" t="s">
        <v>189</v>
      </c>
      <c r="B2981" s="213" t="s">
        <v>106</v>
      </c>
      <c r="C2981" s="209" t="s">
        <v>148</v>
      </c>
      <c r="D2981" s="202">
        <v>271932</v>
      </c>
      <c r="F2981" s="202">
        <v>585469</v>
      </c>
      <c r="G2981" s="202">
        <f t="shared" si="170"/>
        <v>2152.9978082755983</v>
      </c>
      <c r="H2981" s="210" t="str">
        <f t="shared" si="171"/>
        <v>13/14SOJA (1ª SAFRA)LONDRINA (c)</v>
      </c>
      <c r="I2981" s="210" t="str">
        <f t="shared" si="172"/>
        <v>13/14SOJA (1ª SAFRA)</v>
      </c>
      <c r="J2981" s="211" t="b">
        <f>FALSE</f>
        <v>0</v>
      </c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</row>
    <row r="2982" spans="1:64" ht="14.65" hidden="1" customHeight="1">
      <c r="A2982" s="215" t="s">
        <v>189</v>
      </c>
      <c r="B2982" s="213" t="s">
        <v>106</v>
      </c>
      <c r="C2982" s="209" t="s">
        <v>150</v>
      </c>
      <c r="D2982" s="202">
        <v>241945</v>
      </c>
      <c r="F2982" s="202">
        <v>701882</v>
      </c>
      <c r="G2982" s="202">
        <f t="shared" si="170"/>
        <v>2900.9981607390109</v>
      </c>
      <c r="H2982" s="210" t="str">
        <f t="shared" si="171"/>
        <v>13/14SOJA (1ª SAFRA)MARINGÁ (c)</v>
      </c>
      <c r="I2982" s="210" t="str">
        <f t="shared" si="172"/>
        <v>13/14SOJA (1ª SAFRA)</v>
      </c>
      <c r="J2982" s="211" t="b">
        <f>FALSE</f>
        <v>0</v>
      </c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</row>
    <row r="2983" spans="1:64" ht="14.65" hidden="1" customHeight="1">
      <c r="A2983" s="215" t="s">
        <v>189</v>
      </c>
      <c r="B2983" s="213" t="s">
        <v>106</v>
      </c>
      <c r="C2983" s="209" t="s">
        <v>154</v>
      </c>
      <c r="D2983" s="202">
        <v>31006</v>
      </c>
      <c r="E2983" s="202">
        <v>150</v>
      </c>
      <c r="F2983" s="202">
        <v>59582</v>
      </c>
      <c r="G2983" s="202">
        <f t="shared" si="170"/>
        <v>1930.9696655431683</v>
      </c>
      <c r="H2983" s="210" t="str">
        <f t="shared" si="171"/>
        <v>13/14SOJA (1ª SAFRA)PARANAVAÍ (b)</v>
      </c>
      <c r="I2983" s="210" t="str">
        <f t="shared" si="172"/>
        <v>13/14SOJA (1ª SAFRA)</v>
      </c>
      <c r="J2983" s="211" t="b">
        <f>FALSE</f>
        <v>0</v>
      </c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</row>
    <row r="2984" spans="1:64" ht="14.65" hidden="1" customHeight="1">
      <c r="A2984" s="215" t="s">
        <v>189</v>
      </c>
      <c r="B2984" s="213" t="s">
        <v>106</v>
      </c>
      <c r="C2984" s="209" t="s">
        <v>155</v>
      </c>
      <c r="D2984" s="202">
        <v>283900</v>
      </c>
      <c r="F2984" s="202">
        <v>857661</v>
      </c>
      <c r="G2984" s="202">
        <f t="shared" si="170"/>
        <v>3020.9968298696722</v>
      </c>
      <c r="H2984" s="210" t="str">
        <f t="shared" si="171"/>
        <v>13/14SOJA (1ª SAFRA)PATO BRANCO (e)</v>
      </c>
      <c r="I2984" s="210" t="str">
        <f t="shared" si="172"/>
        <v>13/14SOJA (1ª SAFRA)</v>
      </c>
      <c r="J2984" s="211" t="b">
        <f>FALSE</f>
        <v>0</v>
      </c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</row>
    <row r="2985" spans="1:64" ht="14.65" hidden="1" customHeight="1">
      <c r="A2985" s="215" t="s">
        <v>189</v>
      </c>
      <c r="B2985" s="213" t="s">
        <v>106</v>
      </c>
      <c r="C2985" s="209" t="s">
        <v>157</v>
      </c>
      <c r="D2985" s="202">
        <v>520400</v>
      </c>
      <c r="E2985" s="202">
        <v>50</v>
      </c>
      <c r="F2985" s="202">
        <v>1595913</v>
      </c>
      <c r="G2985" s="202">
        <f t="shared" si="170"/>
        <v>3066.9991351974631</v>
      </c>
      <c r="H2985" s="210" t="str">
        <f t="shared" si="171"/>
        <v>13/14SOJA (1ª SAFRA)PONTA GROSSA (f)</v>
      </c>
      <c r="I2985" s="210" t="str">
        <f t="shared" si="172"/>
        <v>13/14SOJA (1ª SAFRA)</v>
      </c>
      <c r="J2985" s="211" t="b">
        <f>FALSE</f>
        <v>0</v>
      </c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</row>
    <row r="2986" spans="1:64" ht="14.65" hidden="1" customHeight="1">
      <c r="A2986" s="215" t="s">
        <v>189</v>
      </c>
      <c r="B2986" s="213" t="s">
        <v>106</v>
      </c>
      <c r="C2986" s="209" t="s">
        <v>158</v>
      </c>
      <c r="D2986" s="202">
        <v>461301</v>
      </c>
      <c r="F2986" s="202">
        <v>1538438</v>
      </c>
      <c r="G2986" s="202">
        <f t="shared" si="170"/>
        <v>3334.9981899020377</v>
      </c>
      <c r="H2986" s="210" t="str">
        <f t="shared" si="171"/>
        <v>13/14SOJA (1ª SAFRA)TOLEDO (d)</v>
      </c>
      <c r="I2986" s="210" t="str">
        <f t="shared" si="172"/>
        <v>13/14SOJA (1ª SAFRA)</v>
      </c>
      <c r="J2986" s="211" t="b">
        <f>FALSE</f>
        <v>0</v>
      </c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</row>
    <row r="2987" spans="1:64" ht="14.65" hidden="1" customHeight="1">
      <c r="A2987" s="215" t="s">
        <v>189</v>
      </c>
      <c r="B2987" s="213" t="s">
        <v>106</v>
      </c>
      <c r="C2987" s="209" t="s">
        <v>159</v>
      </c>
      <c r="D2987" s="202">
        <v>166342</v>
      </c>
      <c r="F2987" s="202">
        <v>453448</v>
      </c>
      <c r="G2987" s="202">
        <f t="shared" si="170"/>
        <v>2725.9982445804426</v>
      </c>
      <c r="H2987" s="210" t="str">
        <f t="shared" si="171"/>
        <v>13/14SOJA (1ª SAFRA)UMUARAMA (b)</v>
      </c>
      <c r="I2987" s="210" t="str">
        <f t="shared" si="172"/>
        <v>13/14SOJA (1ª SAFRA)</v>
      </c>
      <c r="J2987" s="211" t="b">
        <f>FALSE</f>
        <v>0</v>
      </c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</row>
    <row r="2988" spans="1:64" ht="14.65" hidden="1" customHeight="1">
      <c r="A2988" s="215" t="s">
        <v>189</v>
      </c>
      <c r="B2988" s="213" t="s">
        <v>106</v>
      </c>
      <c r="C2988" s="209" t="s">
        <v>160</v>
      </c>
      <c r="D2988" s="202">
        <v>70000</v>
      </c>
      <c r="F2988" s="202">
        <v>226800</v>
      </c>
      <c r="G2988" s="202">
        <f t="shared" si="170"/>
        <v>3240</v>
      </c>
      <c r="H2988" s="210" t="str">
        <f t="shared" si="171"/>
        <v>13/14SOJA (1ª SAFRA)UNIÃO DA VITÓRIA (f)</v>
      </c>
      <c r="I2988" s="210" t="str">
        <f t="shared" si="172"/>
        <v>13/14SOJA (1ª SAFRA)</v>
      </c>
      <c r="J2988" s="211" t="b">
        <f>FALSE</f>
        <v>0</v>
      </c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</row>
    <row r="2989" spans="1:64" ht="14.65" hidden="1" customHeight="1">
      <c r="A2989" s="215" t="s">
        <v>189</v>
      </c>
      <c r="B2989" s="213" t="s">
        <v>107</v>
      </c>
      <c r="C2989" s="209" t="s">
        <v>128</v>
      </c>
      <c r="D2989" s="202">
        <v>20000</v>
      </c>
      <c r="F2989" s="202">
        <v>26000</v>
      </c>
      <c r="G2989" s="202">
        <f t="shared" si="170"/>
        <v>1300</v>
      </c>
      <c r="H2989" s="210" t="str">
        <f t="shared" si="171"/>
        <v>13/14SOJA (2ª SAFRA)CAMPO MOURÃO (a)</v>
      </c>
      <c r="I2989" s="210" t="str">
        <f t="shared" si="172"/>
        <v>13/14SOJA (2ª SAFRA)</v>
      </c>
      <c r="J2989" s="211" t="b">
        <f>FALSE</f>
        <v>0</v>
      </c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</row>
    <row r="2990" spans="1:64" ht="14.65" hidden="1" customHeight="1">
      <c r="A2990" s="215" t="s">
        <v>189</v>
      </c>
      <c r="B2990" s="213" t="s">
        <v>107</v>
      </c>
      <c r="C2990" s="209" t="s">
        <v>130</v>
      </c>
      <c r="D2990" s="202">
        <v>17657</v>
      </c>
      <c r="E2990" s="202">
        <v>320</v>
      </c>
      <c r="F2990" s="202">
        <v>27964</v>
      </c>
      <c r="G2990" s="202">
        <f t="shared" si="170"/>
        <v>1612.9664878583376</v>
      </c>
      <c r="H2990" s="210" t="str">
        <f t="shared" si="171"/>
        <v>13/14SOJA (2ª SAFRA)CASCAVEL (d)</v>
      </c>
      <c r="I2990" s="210" t="str">
        <f t="shared" si="172"/>
        <v>13/14SOJA (2ª SAFRA)</v>
      </c>
      <c r="J2990" s="211" t="b">
        <f>FALSE</f>
        <v>0</v>
      </c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</row>
    <row r="2991" spans="1:64" ht="14.65" hidden="1" customHeight="1">
      <c r="A2991" s="215" t="s">
        <v>189</v>
      </c>
      <c r="B2991" s="213" t="s">
        <v>107</v>
      </c>
      <c r="C2991" s="209" t="s">
        <v>136</v>
      </c>
      <c r="D2991" s="202">
        <v>13300</v>
      </c>
      <c r="F2991" s="202">
        <v>23275</v>
      </c>
      <c r="G2991" s="202">
        <f t="shared" si="170"/>
        <v>1750</v>
      </c>
      <c r="H2991" s="210" t="str">
        <f t="shared" si="171"/>
        <v>13/14SOJA (2ª SAFRA)FRANCISCO BELTRÃO (e)</v>
      </c>
      <c r="I2991" s="210" t="str">
        <f t="shared" si="172"/>
        <v>13/14SOJA (2ª SAFRA)</v>
      </c>
      <c r="J2991" s="211" t="b">
        <f>FALSE</f>
        <v>0</v>
      </c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</row>
    <row r="2992" spans="1:64" ht="14.65" hidden="1" customHeight="1">
      <c r="A2992" s="215" t="s">
        <v>189</v>
      </c>
      <c r="B2992" s="213" t="s">
        <v>107</v>
      </c>
      <c r="C2992" s="209" t="s">
        <v>138</v>
      </c>
      <c r="D2992" s="202">
        <v>2540</v>
      </c>
      <c r="E2992" s="202">
        <v>20</v>
      </c>
      <c r="F2992" s="202">
        <v>6044</v>
      </c>
      <c r="G2992" s="202">
        <f t="shared" si="170"/>
        <v>2398.4126984126983</v>
      </c>
      <c r="H2992" s="210" t="str">
        <f t="shared" si="171"/>
        <v>13/14SOJA (2ª SAFRA)GUARAPUAVA (f)</v>
      </c>
      <c r="I2992" s="210" t="str">
        <f t="shared" si="172"/>
        <v>13/14SOJA (2ª SAFRA)</v>
      </c>
      <c r="J2992" s="211" t="b">
        <f>FALSE</f>
        <v>0</v>
      </c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</row>
    <row r="2993" spans="1:64" ht="14.65" hidden="1" customHeight="1">
      <c r="A2993" s="215" t="s">
        <v>189</v>
      </c>
      <c r="B2993" s="213" t="s">
        <v>107</v>
      </c>
      <c r="C2993" s="209" t="s">
        <v>140</v>
      </c>
      <c r="D2993" s="202">
        <v>9000</v>
      </c>
      <c r="F2993" s="202">
        <v>25641</v>
      </c>
      <c r="G2993" s="202">
        <f t="shared" si="170"/>
        <v>2849</v>
      </c>
      <c r="H2993" s="210" t="str">
        <f t="shared" si="171"/>
        <v>13/14SOJA (2ª SAFRA)IRATI (f)</v>
      </c>
      <c r="I2993" s="210" t="str">
        <f t="shared" si="172"/>
        <v>13/14SOJA (2ª SAFRA)</v>
      </c>
      <c r="J2993" s="211" t="b">
        <f>FALSE</f>
        <v>0</v>
      </c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</row>
    <row r="2994" spans="1:64" ht="14.65" hidden="1" customHeight="1">
      <c r="A2994" s="215" t="s">
        <v>189</v>
      </c>
      <c r="B2994" s="213" t="s">
        <v>107</v>
      </c>
      <c r="C2994" s="209" t="s">
        <v>146</v>
      </c>
      <c r="D2994" s="202">
        <v>1450</v>
      </c>
      <c r="F2994" s="202">
        <v>1609</v>
      </c>
      <c r="G2994" s="202">
        <f t="shared" si="170"/>
        <v>1109.655172413793</v>
      </c>
      <c r="H2994" s="210" t="str">
        <f t="shared" si="171"/>
        <v>13/14SOJA (2ª SAFRA)LARANJEIRAS DO SUL (f)</v>
      </c>
      <c r="I2994" s="210" t="str">
        <f t="shared" si="172"/>
        <v>13/14SOJA (2ª SAFRA)</v>
      </c>
      <c r="J2994" s="211" t="b">
        <f>FALSE</f>
        <v>0</v>
      </c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</row>
    <row r="2995" spans="1:64" ht="14.65" hidden="1" customHeight="1">
      <c r="A2995" s="215" t="s">
        <v>189</v>
      </c>
      <c r="B2995" s="213" t="s">
        <v>107</v>
      </c>
      <c r="C2995" s="209" t="s">
        <v>150</v>
      </c>
      <c r="D2995" s="202">
        <v>416</v>
      </c>
      <c r="E2995" s="202">
        <v>40</v>
      </c>
      <c r="F2995" s="202">
        <v>416</v>
      </c>
      <c r="G2995" s="202">
        <f t="shared" si="170"/>
        <v>1106.3829787234042</v>
      </c>
      <c r="H2995" s="210" t="str">
        <f t="shared" si="171"/>
        <v>13/14SOJA (2ª SAFRA)MARINGÁ (c)</v>
      </c>
      <c r="I2995" s="210" t="str">
        <f t="shared" si="172"/>
        <v>13/14SOJA (2ª SAFRA)</v>
      </c>
      <c r="J2995" s="211" t="b">
        <f>FALSE</f>
        <v>0</v>
      </c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</row>
    <row r="2996" spans="1:64" ht="14.65" hidden="1" customHeight="1">
      <c r="A2996" s="215" t="s">
        <v>189</v>
      </c>
      <c r="B2996" s="213" t="s">
        <v>107</v>
      </c>
      <c r="C2996" s="209" t="s">
        <v>155</v>
      </c>
      <c r="D2996" s="202">
        <v>17890</v>
      </c>
      <c r="E2996" s="202">
        <v>70</v>
      </c>
      <c r="F2996" s="202">
        <v>31319</v>
      </c>
      <c r="G2996" s="202">
        <f t="shared" si="170"/>
        <v>1757.5196408529744</v>
      </c>
      <c r="H2996" s="210" t="str">
        <f t="shared" si="171"/>
        <v>13/14SOJA (2ª SAFRA)PATO BRANCO (e)</v>
      </c>
      <c r="I2996" s="210" t="str">
        <f t="shared" si="172"/>
        <v>13/14SOJA (2ª SAFRA)</v>
      </c>
      <c r="J2996" s="211" t="b">
        <f>FALSE</f>
        <v>0</v>
      </c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</row>
    <row r="2997" spans="1:64" ht="14.65" hidden="1" customHeight="1">
      <c r="A2997" s="215" t="s">
        <v>189</v>
      </c>
      <c r="B2997" s="213" t="s">
        <v>107</v>
      </c>
      <c r="C2997" s="209" t="s">
        <v>157</v>
      </c>
      <c r="D2997" s="202">
        <v>7030</v>
      </c>
      <c r="F2997" s="202">
        <v>20492</v>
      </c>
      <c r="G2997" s="202">
        <f t="shared" si="170"/>
        <v>2914.9359886201992</v>
      </c>
      <c r="H2997" s="210" t="str">
        <f t="shared" si="171"/>
        <v>13/14SOJA (2ª SAFRA)PONTA GROSSA (f)</v>
      </c>
      <c r="I2997" s="210" t="str">
        <f t="shared" si="172"/>
        <v>13/14SOJA (2ª SAFRA)</v>
      </c>
      <c r="J2997" s="211" t="b">
        <f>FALSE</f>
        <v>0</v>
      </c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</row>
    <row r="2998" spans="1:64" ht="14.65" hidden="1" customHeight="1">
      <c r="A2998" s="215" t="s">
        <v>189</v>
      </c>
      <c r="B2998" s="213" t="s">
        <v>107</v>
      </c>
      <c r="C2998" s="209" t="s">
        <v>158</v>
      </c>
      <c r="D2998" s="202">
        <v>11548</v>
      </c>
      <c r="F2998" s="202">
        <v>19273</v>
      </c>
      <c r="G2998" s="202">
        <f t="shared" si="170"/>
        <v>1668.9470038101838</v>
      </c>
      <c r="H2998" s="210" t="str">
        <f t="shared" si="171"/>
        <v>13/14SOJA (2ª SAFRA)TOLEDO (d)</v>
      </c>
      <c r="I2998" s="210" t="str">
        <f t="shared" si="172"/>
        <v>13/14SOJA (2ª SAFRA)</v>
      </c>
      <c r="J2998" s="211" t="b">
        <f>FALSE</f>
        <v>0</v>
      </c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</row>
    <row r="2999" spans="1:64" ht="14.65" hidden="1" customHeight="1">
      <c r="A2999" s="215" t="s">
        <v>189</v>
      </c>
      <c r="B2999" s="213" t="s">
        <v>107</v>
      </c>
      <c r="C2999" s="209" t="s">
        <v>159</v>
      </c>
      <c r="D2999" s="202">
        <v>2479</v>
      </c>
      <c r="E2999" s="202">
        <v>700</v>
      </c>
      <c r="F2999" s="202">
        <v>2595</v>
      </c>
      <c r="G2999" s="202">
        <f t="shared" si="170"/>
        <v>1458.6846543001686</v>
      </c>
      <c r="H2999" s="210" t="str">
        <f t="shared" si="171"/>
        <v>13/14SOJA (2ª SAFRA)UMUARAMA (b)</v>
      </c>
      <c r="I2999" s="210" t="str">
        <f t="shared" si="172"/>
        <v>13/14SOJA (2ª SAFRA)</v>
      </c>
      <c r="J2999" s="211" t="b">
        <f>FALSE</f>
        <v>0</v>
      </c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</row>
    <row r="3000" spans="1:64" ht="14.65" hidden="1" customHeight="1">
      <c r="A3000" s="215" t="s">
        <v>189</v>
      </c>
      <c r="B3000" s="213" t="s">
        <v>107</v>
      </c>
      <c r="C3000" s="209" t="s">
        <v>160</v>
      </c>
      <c r="D3000" s="202">
        <v>6000</v>
      </c>
      <c r="F3000" s="202">
        <v>12000</v>
      </c>
      <c r="G3000" s="202">
        <f t="shared" si="170"/>
        <v>2000</v>
      </c>
      <c r="H3000" s="210" t="str">
        <f t="shared" si="171"/>
        <v>13/14SOJA (2ª SAFRA)UNIÃO DA VITÓRIA (f)</v>
      </c>
      <c r="I3000" s="210" t="str">
        <f t="shared" si="172"/>
        <v>13/14SOJA (2ª SAFRA)</v>
      </c>
      <c r="J3000" s="211" t="b">
        <f>FALSE</f>
        <v>0</v>
      </c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</row>
    <row r="3001" spans="1:64" ht="14.65" hidden="1" customHeight="1">
      <c r="A3001" s="215" t="s">
        <v>189</v>
      </c>
      <c r="B3001" s="213" t="s">
        <v>108</v>
      </c>
      <c r="C3001" s="209" t="s">
        <v>126</v>
      </c>
      <c r="D3001" s="202">
        <v>467</v>
      </c>
      <c r="F3001" s="202">
        <v>35355</v>
      </c>
      <c r="G3001" s="202">
        <f t="shared" si="170"/>
        <v>75706.638115631693</v>
      </c>
      <c r="H3001" s="210" t="str">
        <f t="shared" si="171"/>
        <v>13/14TOMATE (1ª SAFRA)APUCARANA (c)</v>
      </c>
      <c r="I3001" s="210" t="str">
        <f t="shared" si="172"/>
        <v>13/14TOMATE (1ª SAFRA)</v>
      </c>
      <c r="J3001" s="211" t="b">
        <f>FALSE</f>
        <v>0</v>
      </c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</row>
    <row r="3002" spans="1:64" ht="14.65" hidden="1" customHeight="1">
      <c r="A3002" s="215" t="s">
        <v>189</v>
      </c>
      <c r="B3002" s="213" t="s">
        <v>108</v>
      </c>
      <c r="C3002" s="209" t="s">
        <v>128</v>
      </c>
      <c r="D3002" s="202">
        <v>30</v>
      </c>
      <c r="F3002" s="202">
        <v>570</v>
      </c>
      <c r="G3002" s="202">
        <f t="shared" si="170"/>
        <v>19000</v>
      </c>
      <c r="H3002" s="210" t="str">
        <f t="shared" si="171"/>
        <v>13/14TOMATE (1ª SAFRA)CAMPO MOURÃO (a)</v>
      </c>
      <c r="I3002" s="210" t="str">
        <f t="shared" si="172"/>
        <v>13/14TOMATE (1ª SAFRA)</v>
      </c>
      <c r="J3002" s="211" t="b">
        <f>FALSE</f>
        <v>0</v>
      </c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</row>
    <row r="3003" spans="1:64" ht="14.65" hidden="1" customHeight="1">
      <c r="A3003" s="215" t="s">
        <v>189</v>
      </c>
      <c r="B3003" s="213" t="s">
        <v>108</v>
      </c>
      <c r="C3003" s="209" t="s">
        <v>130</v>
      </c>
      <c r="D3003" s="202">
        <v>103</v>
      </c>
      <c r="F3003" s="202">
        <v>6230</v>
      </c>
      <c r="G3003" s="202">
        <f t="shared" si="170"/>
        <v>60485.436893203885</v>
      </c>
      <c r="H3003" s="210" t="str">
        <f t="shared" si="171"/>
        <v>13/14TOMATE (1ª SAFRA)CASCAVEL (d)</v>
      </c>
      <c r="I3003" s="210" t="str">
        <f t="shared" si="172"/>
        <v>13/14TOMATE (1ª SAFRA)</v>
      </c>
      <c r="J3003" s="211" t="b">
        <f>FALSE</f>
        <v>0</v>
      </c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</row>
    <row r="3004" spans="1:64" ht="14.65" hidden="1" customHeight="1">
      <c r="A3004" s="215" t="s">
        <v>189</v>
      </c>
      <c r="B3004" s="213" t="s">
        <v>108</v>
      </c>
      <c r="C3004" s="209" t="s">
        <v>132</v>
      </c>
      <c r="D3004" s="202">
        <v>240</v>
      </c>
      <c r="F3004" s="202">
        <v>7584</v>
      </c>
      <c r="G3004" s="202">
        <f t="shared" si="170"/>
        <v>31600</v>
      </c>
      <c r="H3004" s="210" t="str">
        <f t="shared" si="171"/>
        <v>13/14TOMATE (1ª SAFRA)CORNÉLIO PROCÓPIO (c)</v>
      </c>
      <c r="I3004" s="210" t="str">
        <f t="shared" si="172"/>
        <v>13/14TOMATE (1ª SAFRA)</v>
      </c>
      <c r="J3004" s="211" t="b">
        <f>FALSE</f>
        <v>0</v>
      </c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</row>
    <row r="3005" spans="1:64" ht="14.65" hidden="1" customHeight="1">
      <c r="A3005" s="215" t="s">
        <v>189</v>
      </c>
      <c r="B3005" s="213" t="s">
        <v>108</v>
      </c>
      <c r="C3005" s="209" t="s">
        <v>134</v>
      </c>
      <c r="D3005" s="202">
        <v>257</v>
      </c>
      <c r="F3005" s="202">
        <v>11359</v>
      </c>
      <c r="G3005" s="202">
        <f t="shared" si="170"/>
        <v>44198.443579766543</v>
      </c>
      <c r="H3005" s="210" t="str">
        <f t="shared" si="171"/>
        <v>13/14TOMATE (1ª SAFRA)CURITIBA (f)</v>
      </c>
      <c r="I3005" s="210" t="str">
        <f t="shared" si="172"/>
        <v>13/14TOMATE (1ª SAFRA)</v>
      </c>
      <c r="J3005" s="211" t="b">
        <f>FALSE</f>
        <v>0</v>
      </c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</row>
    <row r="3006" spans="1:64" ht="14.65" hidden="1" customHeight="1">
      <c r="A3006" s="215" t="s">
        <v>189</v>
      </c>
      <c r="B3006" s="213" t="s">
        <v>108</v>
      </c>
      <c r="C3006" s="209" t="s">
        <v>136</v>
      </c>
      <c r="D3006" s="202">
        <v>88</v>
      </c>
      <c r="F3006" s="202">
        <v>4449</v>
      </c>
      <c r="G3006" s="202">
        <f t="shared" si="170"/>
        <v>50556.818181818177</v>
      </c>
      <c r="H3006" s="210" t="str">
        <f t="shared" si="171"/>
        <v>13/14TOMATE (1ª SAFRA)FRANCISCO BELTRÃO (e)</v>
      </c>
      <c r="I3006" s="210" t="str">
        <f t="shared" si="172"/>
        <v>13/14TOMATE (1ª SAFRA)</v>
      </c>
      <c r="J3006" s="211" t="b">
        <f>FALSE</f>
        <v>0</v>
      </c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</row>
    <row r="3007" spans="1:64" ht="14.65" hidden="1" customHeight="1">
      <c r="A3007" s="215" t="s">
        <v>189</v>
      </c>
      <c r="B3007" s="213" t="s">
        <v>108</v>
      </c>
      <c r="C3007" s="209" t="s">
        <v>138</v>
      </c>
      <c r="D3007" s="202">
        <v>70</v>
      </c>
      <c r="F3007" s="202">
        <v>4300</v>
      </c>
      <c r="G3007" s="202">
        <f t="shared" si="170"/>
        <v>61428.571428571428</v>
      </c>
      <c r="H3007" s="210" t="str">
        <f t="shared" si="171"/>
        <v>13/14TOMATE (1ª SAFRA)GUARAPUAVA (f)</v>
      </c>
      <c r="I3007" s="210" t="str">
        <f t="shared" si="172"/>
        <v>13/14TOMATE (1ª SAFRA)</v>
      </c>
      <c r="J3007" s="211" t="b">
        <f>FALSE</f>
        <v>0</v>
      </c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</row>
    <row r="3008" spans="1:64" ht="14.65" hidden="1" customHeight="1">
      <c r="A3008" s="215" t="s">
        <v>189</v>
      </c>
      <c r="B3008" s="213" t="s">
        <v>108</v>
      </c>
      <c r="C3008" s="209" t="s">
        <v>140</v>
      </c>
      <c r="D3008" s="202">
        <v>30</v>
      </c>
      <c r="F3008" s="202">
        <v>861</v>
      </c>
      <c r="G3008" s="202">
        <f t="shared" si="170"/>
        <v>28700</v>
      </c>
      <c r="H3008" s="210" t="str">
        <f t="shared" si="171"/>
        <v>13/14TOMATE (1ª SAFRA)IRATI (f)</v>
      </c>
      <c r="I3008" s="210" t="str">
        <f t="shared" si="172"/>
        <v>13/14TOMATE (1ª SAFRA)</v>
      </c>
      <c r="J3008" s="211" t="b">
        <f>FALSE</f>
        <v>0</v>
      </c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</row>
    <row r="3009" spans="1:64" ht="14.65" hidden="1" customHeight="1">
      <c r="A3009" s="215" t="s">
        <v>189</v>
      </c>
      <c r="B3009" s="213" t="s">
        <v>108</v>
      </c>
      <c r="C3009" s="209" t="s">
        <v>142</v>
      </c>
      <c r="D3009" s="202">
        <v>270</v>
      </c>
      <c r="F3009" s="202">
        <v>20619</v>
      </c>
      <c r="G3009" s="202">
        <f t="shared" si="170"/>
        <v>76366.666666666657</v>
      </c>
      <c r="H3009" s="210" t="str">
        <f t="shared" si="171"/>
        <v>13/14TOMATE (1ª SAFRA)IVAIPORÃ (c)</v>
      </c>
      <c r="I3009" s="210" t="str">
        <f t="shared" si="172"/>
        <v>13/14TOMATE (1ª SAFRA)</v>
      </c>
      <c r="J3009" s="211" t="b">
        <f>FALSE</f>
        <v>0</v>
      </c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</row>
    <row r="3010" spans="1:64" ht="14.65" hidden="1" customHeight="1">
      <c r="A3010" s="215" t="s">
        <v>189</v>
      </c>
      <c r="B3010" s="213" t="s">
        <v>108</v>
      </c>
      <c r="C3010" s="209" t="s">
        <v>144</v>
      </c>
      <c r="D3010" s="202">
        <v>255</v>
      </c>
      <c r="F3010" s="202">
        <v>17537</v>
      </c>
      <c r="G3010" s="202">
        <f t="shared" ref="G3010:G3073" si="173">F3010/(D3010-E3010)*1000</f>
        <v>68772.549019607832</v>
      </c>
      <c r="H3010" s="210" t="str">
        <f t="shared" ref="H3010:H3073" si="174">A3010&amp;B3010&amp;C3010</f>
        <v>13/14TOMATE (1ª SAFRA)JACAREZINHO (c)</v>
      </c>
      <c r="I3010" s="210" t="str">
        <f t="shared" ref="I3010:I3073" si="175">A3010&amp;B3010</f>
        <v>13/14TOMATE (1ª SAFRA)</v>
      </c>
      <c r="J3010" s="211" t="b">
        <f>FALSE</f>
        <v>0</v>
      </c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</row>
    <row r="3011" spans="1:64" ht="14.65" hidden="1" customHeight="1">
      <c r="A3011" s="215" t="s">
        <v>189</v>
      </c>
      <c r="B3011" s="213" t="s">
        <v>108</v>
      </c>
      <c r="C3011" s="209" t="s">
        <v>146</v>
      </c>
      <c r="D3011" s="202">
        <v>30</v>
      </c>
      <c r="F3011" s="202">
        <v>1188</v>
      </c>
      <c r="G3011" s="202">
        <f t="shared" si="173"/>
        <v>39600</v>
      </c>
      <c r="H3011" s="210" t="str">
        <f t="shared" si="174"/>
        <v>13/14TOMATE (1ª SAFRA)LARANJEIRAS DO SUL (f)</v>
      </c>
      <c r="I3011" s="210" t="str">
        <f t="shared" si="175"/>
        <v>13/14TOMATE (1ª SAFRA)</v>
      </c>
      <c r="J3011" s="211" t="b">
        <f>FALSE</f>
        <v>0</v>
      </c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</row>
    <row r="3012" spans="1:64" ht="14.65" hidden="1" customHeight="1">
      <c r="A3012" s="215" t="s">
        <v>189</v>
      </c>
      <c r="B3012" s="213" t="s">
        <v>108</v>
      </c>
      <c r="C3012" s="209" t="s">
        <v>148</v>
      </c>
      <c r="D3012" s="202">
        <v>380</v>
      </c>
      <c r="F3012" s="202">
        <v>24797</v>
      </c>
      <c r="G3012" s="202">
        <f t="shared" si="173"/>
        <v>65255.263157894733</v>
      </c>
      <c r="H3012" s="210" t="str">
        <f t="shared" si="174"/>
        <v>13/14TOMATE (1ª SAFRA)LONDRINA (c)</v>
      </c>
      <c r="I3012" s="210" t="str">
        <f t="shared" si="175"/>
        <v>13/14TOMATE (1ª SAFRA)</v>
      </c>
      <c r="J3012" s="211" t="b">
        <f>FALSE</f>
        <v>0</v>
      </c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</row>
    <row r="3013" spans="1:64" ht="14.65" hidden="1" customHeight="1">
      <c r="A3013" s="215" t="s">
        <v>189</v>
      </c>
      <c r="B3013" s="213" t="s">
        <v>108</v>
      </c>
      <c r="C3013" s="209" t="s">
        <v>150</v>
      </c>
      <c r="D3013" s="202">
        <v>60</v>
      </c>
      <c r="F3013" s="202">
        <v>2700</v>
      </c>
      <c r="G3013" s="202">
        <f t="shared" si="173"/>
        <v>45000</v>
      </c>
      <c r="H3013" s="210" t="str">
        <f t="shared" si="174"/>
        <v>13/14TOMATE (1ª SAFRA)MARINGÁ (c)</v>
      </c>
      <c r="I3013" s="210" t="str">
        <f t="shared" si="175"/>
        <v>13/14TOMATE (1ª SAFRA)</v>
      </c>
      <c r="J3013" s="211" t="b">
        <f>FALSE</f>
        <v>0</v>
      </c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</row>
    <row r="3014" spans="1:64" ht="14.65" hidden="1" customHeight="1">
      <c r="A3014" s="215" t="s">
        <v>189</v>
      </c>
      <c r="B3014" s="213" t="s">
        <v>108</v>
      </c>
      <c r="C3014" s="209" t="s">
        <v>152</v>
      </c>
      <c r="D3014" s="202">
        <v>15</v>
      </c>
      <c r="F3014" s="202">
        <v>615</v>
      </c>
      <c r="G3014" s="202">
        <f t="shared" si="173"/>
        <v>41000</v>
      </c>
      <c r="H3014" s="210" t="str">
        <f t="shared" si="174"/>
        <v>13/14TOMATE (1ª SAFRA)PARANAGUÁ (f)</v>
      </c>
      <c r="I3014" s="210" t="str">
        <f t="shared" si="175"/>
        <v>13/14TOMATE (1ª SAFRA)</v>
      </c>
      <c r="J3014" s="211" t="b">
        <f>FALSE</f>
        <v>0</v>
      </c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</row>
    <row r="3015" spans="1:64" ht="14.65" hidden="1" customHeight="1">
      <c r="A3015" s="215" t="s">
        <v>189</v>
      </c>
      <c r="B3015" s="213" t="s">
        <v>108</v>
      </c>
      <c r="C3015" s="209" t="s">
        <v>154</v>
      </c>
      <c r="D3015" s="202">
        <v>0</v>
      </c>
      <c r="F3015" s="202">
        <v>0</v>
      </c>
      <c r="G3015" s="202" t="e">
        <f t="shared" si="173"/>
        <v>#DIV/0!</v>
      </c>
      <c r="H3015" s="210" t="str">
        <f t="shared" si="174"/>
        <v>13/14TOMATE (1ª SAFRA)PARANAVAÍ (b)</v>
      </c>
      <c r="I3015" s="210" t="str">
        <f t="shared" si="175"/>
        <v>13/14TOMATE (1ª SAFRA)</v>
      </c>
      <c r="J3015" s="211" t="b">
        <f>FALSE</f>
        <v>0</v>
      </c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</row>
    <row r="3016" spans="1:64" ht="14.65" hidden="1" customHeight="1">
      <c r="A3016" s="215" t="s">
        <v>189</v>
      </c>
      <c r="B3016" s="213" t="s">
        <v>108</v>
      </c>
      <c r="C3016" s="209" t="s">
        <v>155</v>
      </c>
      <c r="D3016" s="202">
        <v>34</v>
      </c>
      <c r="F3016" s="202">
        <v>2049</v>
      </c>
      <c r="G3016" s="202">
        <f t="shared" si="173"/>
        <v>60264.705882352944</v>
      </c>
      <c r="H3016" s="210" t="str">
        <f t="shared" si="174"/>
        <v>13/14TOMATE (1ª SAFRA)PATO BRANCO (e)</v>
      </c>
      <c r="I3016" s="210" t="str">
        <f t="shared" si="175"/>
        <v>13/14TOMATE (1ª SAFRA)</v>
      </c>
      <c r="J3016" s="211" t="b">
        <f>FALSE</f>
        <v>0</v>
      </c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</row>
    <row r="3017" spans="1:64" ht="14.65" hidden="1" customHeight="1">
      <c r="A3017" s="215" t="s">
        <v>189</v>
      </c>
      <c r="B3017" s="213" t="s">
        <v>108</v>
      </c>
      <c r="C3017" s="209" t="s">
        <v>157</v>
      </c>
      <c r="D3017" s="202">
        <v>551</v>
      </c>
      <c r="F3017" s="202">
        <v>33055</v>
      </c>
      <c r="G3017" s="202">
        <f t="shared" si="173"/>
        <v>59990.925589836661</v>
      </c>
      <c r="H3017" s="210" t="str">
        <f t="shared" si="174"/>
        <v>13/14TOMATE (1ª SAFRA)PONTA GROSSA (f)</v>
      </c>
      <c r="I3017" s="210" t="str">
        <f t="shared" si="175"/>
        <v>13/14TOMATE (1ª SAFRA)</v>
      </c>
      <c r="J3017" s="211" t="b">
        <f>FALSE</f>
        <v>0</v>
      </c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</row>
    <row r="3018" spans="1:64" ht="14.65" hidden="1" customHeight="1">
      <c r="A3018" s="215" t="s">
        <v>189</v>
      </c>
      <c r="B3018" s="213" t="s">
        <v>108</v>
      </c>
      <c r="C3018" s="209" t="s">
        <v>159</v>
      </c>
      <c r="D3018" s="202">
        <v>23</v>
      </c>
      <c r="F3018" s="202">
        <v>851</v>
      </c>
      <c r="G3018" s="202">
        <f t="shared" si="173"/>
        <v>37000</v>
      </c>
      <c r="H3018" s="210" t="str">
        <f t="shared" si="174"/>
        <v>13/14TOMATE (1ª SAFRA)UMUARAMA (b)</v>
      </c>
      <c r="I3018" s="210" t="str">
        <f t="shared" si="175"/>
        <v>13/14TOMATE (1ª SAFRA)</v>
      </c>
      <c r="J3018" s="211" t="b">
        <f>FALSE</f>
        <v>0</v>
      </c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</row>
    <row r="3019" spans="1:64" ht="14.65" hidden="1" customHeight="1">
      <c r="A3019" s="215" t="s">
        <v>189</v>
      </c>
      <c r="B3019" s="213" t="s">
        <v>108</v>
      </c>
      <c r="C3019" s="209" t="s">
        <v>160</v>
      </c>
      <c r="D3019" s="202">
        <v>15</v>
      </c>
      <c r="F3019" s="202">
        <v>750</v>
      </c>
      <c r="G3019" s="202">
        <f t="shared" si="173"/>
        <v>50000</v>
      </c>
      <c r="H3019" s="210" t="str">
        <f t="shared" si="174"/>
        <v>13/14TOMATE (1ª SAFRA)UNIÃO DA VITÓRIA (f)</v>
      </c>
      <c r="I3019" s="210" t="str">
        <f t="shared" si="175"/>
        <v>13/14TOMATE (1ª SAFRA)</v>
      </c>
      <c r="J3019" s="211" t="b">
        <f>FALSE</f>
        <v>0</v>
      </c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</row>
    <row r="3020" spans="1:64" ht="14.65" hidden="1" customHeight="1">
      <c r="A3020" s="215" t="s">
        <v>189</v>
      </c>
      <c r="B3020" s="213" t="s">
        <v>109</v>
      </c>
      <c r="C3020" s="209" t="s">
        <v>126</v>
      </c>
      <c r="D3020" s="202">
        <v>156</v>
      </c>
      <c r="F3020" s="202">
        <v>10283</v>
      </c>
      <c r="G3020" s="202">
        <f t="shared" si="173"/>
        <v>65916.666666666672</v>
      </c>
      <c r="H3020" s="210" t="str">
        <f t="shared" si="174"/>
        <v>13/14TOMATE (2ª SAFRA)APUCARANA (c)</v>
      </c>
      <c r="I3020" s="210" t="str">
        <f t="shared" si="175"/>
        <v>13/14TOMATE (2ª SAFRA)</v>
      </c>
      <c r="J3020" s="211" t="b">
        <f>FALSE</f>
        <v>0</v>
      </c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</row>
    <row r="3021" spans="1:64" ht="14.65" hidden="1" customHeight="1">
      <c r="A3021" s="215" t="s">
        <v>189</v>
      </c>
      <c r="B3021" s="213" t="s">
        <v>109</v>
      </c>
      <c r="C3021" s="209" t="s">
        <v>130</v>
      </c>
      <c r="D3021" s="202">
        <v>98</v>
      </c>
      <c r="F3021" s="202">
        <v>5268</v>
      </c>
      <c r="G3021" s="202">
        <f t="shared" si="173"/>
        <v>53755.102040816324</v>
      </c>
      <c r="H3021" s="210" t="str">
        <f t="shared" si="174"/>
        <v>13/14TOMATE (2ª SAFRA)CASCAVEL (d)</v>
      </c>
      <c r="I3021" s="210" t="str">
        <f t="shared" si="175"/>
        <v>13/14TOMATE (2ª SAFRA)</v>
      </c>
      <c r="J3021" s="211" t="b">
        <f>FALSE</f>
        <v>0</v>
      </c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</row>
    <row r="3022" spans="1:64" ht="14.65" hidden="1" customHeight="1">
      <c r="A3022" s="215" t="s">
        <v>189</v>
      </c>
      <c r="B3022" s="213" t="s">
        <v>109</v>
      </c>
      <c r="C3022" s="209" t="s">
        <v>132</v>
      </c>
      <c r="D3022" s="202">
        <v>160</v>
      </c>
      <c r="F3022" s="202">
        <v>5120</v>
      </c>
      <c r="G3022" s="202">
        <f t="shared" si="173"/>
        <v>32000</v>
      </c>
      <c r="H3022" s="210" t="str">
        <f t="shared" si="174"/>
        <v>13/14TOMATE (2ª SAFRA)CORNÉLIO PROCÓPIO (c)</v>
      </c>
      <c r="I3022" s="210" t="str">
        <f t="shared" si="175"/>
        <v>13/14TOMATE (2ª SAFRA)</v>
      </c>
      <c r="J3022" s="211" t="b">
        <f>FALSE</f>
        <v>0</v>
      </c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</row>
    <row r="3023" spans="1:64" ht="14.65" hidden="1" customHeight="1">
      <c r="A3023" s="215" t="s">
        <v>189</v>
      </c>
      <c r="B3023" s="213" t="s">
        <v>109</v>
      </c>
      <c r="C3023" s="209" t="s">
        <v>138</v>
      </c>
      <c r="D3023" s="202">
        <v>15</v>
      </c>
      <c r="F3023" s="202">
        <v>570</v>
      </c>
      <c r="G3023" s="202">
        <f t="shared" si="173"/>
        <v>38000</v>
      </c>
      <c r="H3023" s="210" t="str">
        <f t="shared" si="174"/>
        <v>13/14TOMATE (2ª SAFRA)GUARAPUAVA (f)</v>
      </c>
      <c r="I3023" s="210" t="str">
        <f t="shared" si="175"/>
        <v>13/14TOMATE (2ª SAFRA)</v>
      </c>
      <c r="J3023" s="211" t="b">
        <f>FALSE</f>
        <v>0</v>
      </c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</row>
    <row r="3024" spans="1:64" ht="14.65" hidden="1" customHeight="1">
      <c r="A3024" s="215" t="s">
        <v>189</v>
      </c>
      <c r="B3024" s="213" t="s">
        <v>109</v>
      </c>
      <c r="C3024" s="209" t="s">
        <v>140</v>
      </c>
      <c r="D3024" s="202">
        <v>8</v>
      </c>
      <c r="F3024" s="202">
        <v>242</v>
      </c>
      <c r="G3024" s="202">
        <f t="shared" si="173"/>
        <v>30250</v>
      </c>
      <c r="H3024" s="210" t="str">
        <f t="shared" si="174"/>
        <v>13/14TOMATE (2ª SAFRA)IRATI (f)</v>
      </c>
      <c r="I3024" s="210" t="str">
        <f t="shared" si="175"/>
        <v>13/14TOMATE (2ª SAFRA)</v>
      </c>
      <c r="J3024" s="211" t="b">
        <f>FALSE</f>
        <v>0</v>
      </c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</row>
    <row r="3025" spans="1:64" ht="14.65" hidden="1" customHeight="1">
      <c r="A3025" s="215" t="s">
        <v>189</v>
      </c>
      <c r="B3025" s="213" t="s">
        <v>109</v>
      </c>
      <c r="C3025" s="209" t="s">
        <v>142</v>
      </c>
      <c r="D3025" s="202">
        <v>225</v>
      </c>
      <c r="F3025" s="202">
        <v>14975</v>
      </c>
      <c r="G3025" s="202">
        <f t="shared" si="173"/>
        <v>66555.555555555562</v>
      </c>
      <c r="H3025" s="210" t="str">
        <f t="shared" si="174"/>
        <v>13/14TOMATE (2ª SAFRA)IVAIPORÃ (c)</v>
      </c>
      <c r="I3025" s="210" t="str">
        <f t="shared" si="175"/>
        <v>13/14TOMATE (2ª SAFRA)</v>
      </c>
      <c r="J3025" s="211" t="b">
        <f>FALSE</f>
        <v>0</v>
      </c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</row>
    <row r="3026" spans="1:64" ht="14.65" hidden="1" customHeight="1">
      <c r="A3026" s="215" t="s">
        <v>189</v>
      </c>
      <c r="B3026" s="213" t="s">
        <v>109</v>
      </c>
      <c r="C3026" s="209" t="s">
        <v>144</v>
      </c>
      <c r="D3026" s="202">
        <v>211</v>
      </c>
      <c r="F3026" s="202">
        <v>13788</v>
      </c>
      <c r="G3026" s="202">
        <f t="shared" si="173"/>
        <v>65345.971563981038</v>
      </c>
      <c r="H3026" s="210" t="str">
        <f t="shared" si="174"/>
        <v>13/14TOMATE (2ª SAFRA)JACAREZINHO (c)</v>
      </c>
      <c r="I3026" s="210" t="str">
        <f t="shared" si="175"/>
        <v>13/14TOMATE (2ª SAFRA)</v>
      </c>
      <c r="J3026" s="211" t="b">
        <f>FALSE</f>
        <v>0</v>
      </c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</row>
    <row r="3027" spans="1:64" ht="14.65" hidden="1" customHeight="1">
      <c r="A3027" s="215" t="s">
        <v>189</v>
      </c>
      <c r="B3027" s="213" t="s">
        <v>109</v>
      </c>
      <c r="C3027" s="209" t="s">
        <v>146</v>
      </c>
      <c r="D3027" s="202">
        <v>10</v>
      </c>
      <c r="F3027" s="202">
        <v>416</v>
      </c>
      <c r="G3027" s="202">
        <f t="shared" si="173"/>
        <v>41600</v>
      </c>
      <c r="H3027" s="210" t="str">
        <f t="shared" si="174"/>
        <v>13/14TOMATE (2ª SAFRA)LARANJEIRAS DO SUL (f)</v>
      </c>
      <c r="I3027" s="210" t="str">
        <f t="shared" si="175"/>
        <v>13/14TOMATE (2ª SAFRA)</v>
      </c>
      <c r="J3027" s="211" t="b">
        <f>FALSE</f>
        <v>0</v>
      </c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</row>
    <row r="3028" spans="1:64" ht="14.65" hidden="1" customHeight="1">
      <c r="A3028" s="215" t="s">
        <v>189</v>
      </c>
      <c r="B3028" s="213" t="s">
        <v>109</v>
      </c>
      <c r="C3028" s="209" t="s">
        <v>148</v>
      </c>
      <c r="D3028" s="202">
        <v>352</v>
      </c>
      <c r="F3028" s="202">
        <v>25036</v>
      </c>
      <c r="G3028" s="202">
        <f t="shared" si="173"/>
        <v>71125</v>
      </c>
      <c r="H3028" s="210" t="str">
        <f t="shared" si="174"/>
        <v>13/14TOMATE (2ª SAFRA)LONDRINA (c)</v>
      </c>
      <c r="I3028" s="210" t="str">
        <f t="shared" si="175"/>
        <v>13/14TOMATE (2ª SAFRA)</v>
      </c>
      <c r="J3028" s="211" t="b">
        <f>FALSE</f>
        <v>0</v>
      </c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</row>
    <row r="3029" spans="1:64" ht="14.65" hidden="1" customHeight="1">
      <c r="A3029" s="215" t="s">
        <v>189</v>
      </c>
      <c r="B3029" s="213" t="s">
        <v>109</v>
      </c>
      <c r="C3029" s="209" t="s">
        <v>150</v>
      </c>
      <c r="D3029" s="202">
        <v>45</v>
      </c>
      <c r="F3029" s="202">
        <v>1800</v>
      </c>
      <c r="G3029" s="202">
        <f t="shared" si="173"/>
        <v>40000</v>
      </c>
      <c r="H3029" s="210" t="str">
        <f t="shared" si="174"/>
        <v>13/14TOMATE (2ª SAFRA)MARINGÁ (c)</v>
      </c>
      <c r="I3029" s="210" t="str">
        <f t="shared" si="175"/>
        <v>13/14TOMATE (2ª SAFRA)</v>
      </c>
      <c r="J3029" s="211" t="b">
        <f>FALSE</f>
        <v>0</v>
      </c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</row>
    <row r="3030" spans="1:64" ht="14.65" hidden="1" customHeight="1">
      <c r="A3030" s="215" t="s">
        <v>189</v>
      </c>
      <c r="B3030" s="213" t="s">
        <v>109</v>
      </c>
      <c r="C3030" s="209" t="s">
        <v>152</v>
      </c>
      <c r="D3030" s="202">
        <v>15</v>
      </c>
      <c r="F3030" s="202">
        <v>600</v>
      </c>
      <c r="G3030" s="202">
        <f t="shared" si="173"/>
        <v>40000</v>
      </c>
      <c r="H3030" s="210" t="str">
        <f t="shared" si="174"/>
        <v>13/14TOMATE (2ª SAFRA)PARANAGUÁ (f)</v>
      </c>
      <c r="I3030" s="210" t="str">
        <f t="shared" si="175"/>
        <v>13/14TOMATE (2ª SAFRA)</v>
      </c>
      <c r="J3030" s="211" t="b">
        <f>FALSE</f>
        <v>0</v>
      </c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</row>
    <row r="3031" spans="1:64" ht="14.65" hidden="1" customHeight="1">
      <c r="A3031" s="215" t="s">
        <v>189</v>
      </c>
      <c r="B3031" s="213" t="s">
        <v>109</v>
      </c>
      <c r="C3031" s="209" t="s">
        <v>154</v>
      </c>
      <c r="D3031" s="202">
        <v>3</v>
      </c>
      <c r="F3031" s="202">
        <v>240</v>
      </c>
      <c r="G3031" s="202">
        <f t="shared" si="173"/>
        <v>80000</v>
      </c>
      <c r="H3031" s="210" t="str">
        <f t="shared" si="174"/>
        <v>13/14TOMATE (2ª SAFRA)PARANAVAÍ (b)</v>
      </c>
      <c r="I3031" s="210" t="str">
        <f t="shared" si="175"/>
        <v>13/14TOMATE (2ª SAFRA)</v>
      </c>
      <c r="J3031" s="211" t="b">
        <f>FALSE</f>
        <v>0</v>
      </c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</row>
    <row r="3032" spans="1:64" ht="14.65" hidden="1" customHeight="1">
      <c r="A3032" s="215" t="s">
        <v>189</v>
      </c>
      <c r="B3032" s="213" t="s">
        <v>109</v>
      </c>
      <c r="C3032" s="209" t="s">
        <v>157</v>
      </c>
      <c r="D3032" s="202">
        <v>551</v>
      </c>
      <c r="F3032" s="202">
        <v>33054</v>
      </c>
      <c r="G3032" s="202">
        <f t="shared" si="173"/>
        <v>59989.110707803993</v>
      </c>
      <c r="H3032" s="210" t="str">
        <f t="shared" si="174"/>
        <v>13/14TOMATE (2ª SAFRA)PONTA GROSSA (f)</v>
      </c>
      <c r="I3032" s="210" t="str">
        <f t="shared" si="175"/>
        <v>13/14TOMATE (2ª SAFRA)</v>
      </c>
      <c r="J3032" s="211" t="b">
        <f>FALSE</f>
        <v>0</v>
      </c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</row>
    <row r="3033" spans="1:64" ht="14.65" hidden="1" customHeight="1">
      <c r="A3033" s="215" t="s">
        <v>189</v>
      </c>
      <c r="B3033" s="213" t="s">
        <v>109</v>
      </c>
      <c r="C3033" s="209" t="s">
        <v>159</v>
      </c>
      <c r="D3033" s="202">
        <v>25</v>
      </c>
      <c r="F3033" s="202">
        <v>900</v>
      </c>
      <c r="G3033" s="202">
        <f t="shared" si="173"/>
        <v>36000</v>
      </c>
      <c r="H3033" s="210" t="str">
        <f t="shared" si="174"/>
        <v>13/14TOMATE (2ª SAFRA)UMUARAMA (b)</v>
      </c>
      <c r="I3033" s="210" t="str">
        <f t="shared" si="175"/>
        <v>13/14TOMATE (2ª SAFRA)</v>
      </c>
      <c r="J3033" s="211" t="b">
        <f>FALSE</f>
        <v>0</v>
      </c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</row>
    <row r="3034" spans="1:64" ht="14.65" hidden="1" customHeight="1">
      <c r="A3034" s="215" t="s">
        <v>189</v>
      </c>
      <c r="B3034" s="209" t="s">
        <v>110</v>
      </c>
      <c r="C3034" s="209" t="s">
        <v>126</v>
      </c>
      <c r="D3034" s="201">
        <v>80736</v>
      </c>
      <c r="E3034" s="201">
        <v>12</v>
      </c>
      <c r="F3034" s="202">
        <v>242333</v>
      </c>
      <c r="G3034" s="202">
        <f t="shared" si="173"/>
        <v>3001.9944502254593</v>
      </c>
      <c r="H3034" s="210" t="str">
        <f t="shared" si="174"/>
        <v>13/14TRIGOAPUCARANA (c)</v>
      </c>
      <c r="I3034" s="210" t="str">
        <f t="shared" si="175"/>
        <v>13/14TRIGO</v>
      </c>
      <c r="J3034" s="211" t="b">
        <f>FALSE</f>
        <v>0</v>
      </c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</row>
    <row r="3035" spans="1:64" ht="14.65" hidden="1" customHeight="1">
      <c r="A3035" s="215" t="s">
        <v>189</v>
      </c>
      <c r="B3035" s="209" t="s">
        <v>110</v>
      </c>
      <c r="C3035" s="209" t="s">
        <v>128</v>
      </c>
      <c r="D3035" s="201">
        <v>141978</v>
      </c>
      <c r="E3035" s="201"/>
      <c r="F3035" s="202">
        <v>345858</v>
      </c>
      <c r="G3035" s="202">
        <f t="shared" si="173"/>
        <v>2435.9971263153448</v>
      </c>
      <c r="H3035" s="210" t="str">
        <f t="shared" si="174"/>
        <v>13/14TRIGOCAMPO MOURÃO (a)</v>
      </c>
      <c r="I3035" s="210" t="str">
        <f t="shared" si="175"/>
        <v>13/14TRIGO</v>
      </c>
      <c r="J3035" s="211" t="b">
        <f>FALSE</f>
        <v>0</v>
      </c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</row>
    <row r="3036" spans="1:64" ht="14.65" hidden="1" customHeight="1">
      <c r="A3036" s="215" t="s">
        <v>189</v>
      </c>
      <c r="B3036" s="209" t="s">
        <v>110</v>
      </c>
      <c r="C3036" s="209" t="s">
        <v>130</v>
      </c>
      <c r="D3036" s="201">
        <v>140060</v>
      </c>
      <c r="E3036" s="201">
        <v>1409</v>
      </c>
      <c r="F3036" s="202">
        <v>363404</v>
      </c>
      <c r="G3036" s="202">
        <f t="shared" si="173"/>
        <v>2620.9980454522506</v>
      </c>
      <c r="H3036" s="210" t="str">
        <f t="shared" si="174"/>
        <v>13/14TRIGOCASCAVEL (d)</v>
      </c>
      <c r="I3036" s="210" t="str">
        <f t="shared" si="175"/>
        <v>13/14TRIGO</v>
      </c>
      <c r="J3036" s="211" t="b">
        <f>FALSE</f>
        <v>0</v>
      </c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</row>
    <row r="3037" spans="1:64" ht="14.65" hidden="1" customHeight="1">
      <c r="A3037" s="215" t="s">
        <v>189</v>
      </c>
      <c r="B3037" s="209" t="s">
        <v>110</v>
      </c>
      <c r="C3037" s="209" t="s">
        <v>132</v>
      </c>
      <c r="D3037" s="201">
        <v>132350</v>
      </c>
      <c r="E3037" s="201"/>
      <c r="F3037" s="202">
        <v>373227</v>
      </c>
      <c r="G3037" s="202">
        <f t="shared" si="173"/>
        <v>2820</v>
      </c>
      <c r="H3037" s="210" t="str">
        <f t="shared" si="174"/>
        <v>13/14TRIGOCORNÉLIO PROCÓPIO (c)</v>
      </c>
      <c r="I3037" s="210" t="str">
        <f t="shared" si="175"/>
        <v>13/14TRIGO</v>
      </c>
      <c r="J3037" s="211" t="b">
        <f>FALSE</f>
        <v>0</v>
      </c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</row>
    <row r="3038" spans="1:64" ht="14.65" hidden="1" customHeight="1">
      <c r="A3038" s="215" t="s">
        <v>189</v>
      </c>
      <c r="B3038" s="213" t="s">
        <v>110</v>
      </c>
      <c r="C3038" s="209" t="s">
        <v>134</v>
      </c>
      <c r="D3038" s="202">
        <v>19020</v>
      </c>
      <c r="F3038" s="202">
        <v>56280</v>
      </c>
      <c r="G3038" s="202">
        <f t="shared" si="173"/>
        <v>2958.9905362776021</v>
      </c>
      <c r="H3038" s="210" t="str">
        <f t="shared" si="174"/>
        <v>13/14TRIGOCURITIBA (f)</v>
      </c>
      <c r="I3038" s="210" t="str">
        <f t="shared" si="175"/>
        <v>13/14TRIGO</v>
      </c>
      <c r="J3038" s="211" t="b">
        <f>FALSE</f>
        <v>0</v>
      </c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</row>
    <row r="3039" spans="1:64" ht="14.65" hidden="1" customHeight="1">
      <c r="A3039" s="215" t="s">
        <v>189</v>
      </c>
      <c r="B3039" s="213" t="s">
        <v>110</v>
      </c>
      <c r="C3039" s="209" t="s">
        <v>136</v>
      </c>
      <c r="D3039" s="202">
        <v>121500</v>
      </c>
      <c r="E3039" s="202">
        <v>215</v>
      </c>
      <c r="F3039" s="202">
        <v>244336</v>
      </c>
      <c r="G3039" s="202">
        <f t="shared" si="173"/>
        <v>2014.5607453518571</v>
      </c>
      <c r="H3039" s="210" t="str">
        <f t="shared" si="174"/>
        <v>13/14TRIGOFRANCISCO BELTRÃO (e)</v>
      </c>
      <c r="I3039" s="210" t="str">
        <f t="shared" si="175"/>
        <v>13/14TRIGO</v>
      </c>
      <c r="J3039" s="211" t="b">
        <f>FALSE</f>
        <v>0</v>
      </c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</row>
    <row r="3040" spans="1:64" ht="14.65" hidden="1" customHeight="1">
      <c r="A3040" s="215" t="s">
        <v>189</v>
      </c>
      <c r="B3040" s="213" t="s">
        <v>110</v>
      </c>
      <c r="C3040" s="209" t="s">
        <v>138</v>
      </c>
      <c r="D3040" s="202">
        <v>74290</v>
      </c>
      <c r="F3040" s="202">
        <v>249363</v>
      </c>
      <c r="G3040" s="202">
        <f t="shared" si="173"/>
        <v>3356.6159644635886</v>
      </c>
      <c r="H3040" s="210" t="str">
        <f t="shared" si="174"/>
        <v>13/14TRIGOGUARAPUAVA (f)</v>
      </c>
      <c r="I3040" s="210" t="str">
        <f t="shared" si="175"/>
        <v>13/14TRIGO</v>
      </c>
      <c r="J3040" s="211" t="b">
        <f>FALSE</f>
        <v>0</v>
      </c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</row>
    <row r="3041" spans="1:64" ht="14.65" hidden="1" customHeight="1">
      <c r="A3041" s="215" t="s">
        <v>189</v>
      </c>
      <c r="B3041" s="213" t="s">
        <v>110</v>
      </c>
      <c r="C3041" s="209" t="s">
        <v>140</v>
      </c>
      <c r="D3041" s="202">
        <v>27400</v>
      </c>
      <c r="F3041" s="202">
        <v>84273</v>
      </c>
      <c r="G3041" s="202">
        <f t="shared" si="173"/>
        <v>3075.6569343065694</v>
      </c>
      <c r="H3041" s="210" t="str">
        <f t="shared" si="174"/>
        <v>13/14TRIGOIRATI (f)</v>
      </c>
      <c r="I3041" s="210" t="str">
        <f t="shared" si="175"/>
        <v>13/14TRIGO</v>
      </c>
      <c r="J3041" s="211" t="b">
        <f>FALSE</f>
        <v>0</v>
      </c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</row>
    <row r="3042" spans="1:64" ht="14.65" hidden="1" customHeight="1">
      <c r="A3042" s="215" t="s">
        <v>189</v>
      </c>
      <c r="B3042" s="213" t="s">
        <v>110</v>
      </c>
      <c r="C3042" s="209" t="s">
        <v>142</v>
      </c>
      <c r="D3042" s="202">
        <v>118900</v>
      </c>
      <c r="F3042" s="202">
        <v>302600</v>
      </c>
      <c r="G3042" s="202">
        <f t="shared" si="173"/>
        <v>2544.9957947855341</v>
      </c>
      <c r="H3042" s="210" t="str">
        <f t="shared" si="174"/>
        <v>13/14TRIGOIVAIPORÃ (c)</v>
      </c>
      <c r="I3042" s="210" t="str">
        <f t="shared" si="175"/>
        <v>13/14TRIGO</v>
      </c>
      <c r="J3042" s="211" t="b">
        <f>FALSE</f>
        <v>0</v>
      </c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</row>
    <row r="3043" spans="1:64" ht="14.65" hidden="1" customHeight="1">
      <c r="A3043" s="215" t="s">
        <v>189</v>
      </c>
      <c r="B3043" s="213" t="s">
        <v>110</v>
      </c>
      <c r="C3043" s="209" t="s">
        <v>144</v>
      </c>
      <c r="D3043" s="202">
        <v>77130</v>
      </c>
      <c r="F3043" s="202">
        <v>208861</v>
      </c>
      <c r="G3043" s="202">
        <f t="shared" si="173"/>
        <v>2707.9087255283289</v>
      </c>
      <c r="H3043" s="210" t="str">
        <f t="shared" si="174"/>
        <v>13/14TRIGOJACAREZINHO (c)</v>
      </c>
      <c r="I3043" s="210" t="str">
        <f t="shared" si="175"/>
        <v>13/14TRIGO</v>
      </c>
      <c r="J3043" s="211" t="b">
        <f>FALSE</f>
        <v>0</v>
      </c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</row>
    <row r="3044" spans="1:64" ht="14.65" hidden="1" customHeight="1">
      <c r="A3044" s="215" t="s">
        <v>189</v>
      </c>
      <c r="B3044" s="213" t="s">
        <v>110</v>
      </c>
      <c r="C3044" s="209" t="s">
        <v>146</v>
      </c>
      <c r="D3044" s="202">
        <v>25300</v>
      </c>
      <c r="E3044" s="202">
        <v>30</v>
      </c>
      <c r="F3044" s="202">
        <v>55594</v>
      </c>
      <c r="G3044" s="202">
        <f t="shared" si="173"/>
        <v>2200</v>
      </c>
      <c r="H3044" s="210" t="str">
        <f t="shared" si="174"/>
        <v>13/14TRIGOLARANJEIRAS DO SUL (f)</v>
      </c>
      <c r="I3044" s="210" t="str">
        <f t="shared" si="175"/>
        <v>13/14TRIGO</v>
      </c>
      <c r="J3044" s="211" t="b">
        <f>FALSE</f>
        <v>0</v>
      </c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</row>
    <row r="3045" spans="1:64" ht="14.65" hidden="1" customHeight="1">
      <c r="A3045" s="215" t="s">
        <v>189</v>
      </c>
      <c r="B3045" s="213" t="s">
        <v>110</v>
      </c>
      <c r="C3045" s="209" t="s">
        <v>148</v>
      </c>
      <c r="D3045" s="202">
        <v>67099</v>
      </c>
      <c r="F3045" s="202">
        <v>212284</v>
      </c>
      <c r="G3045" s="202">
        <f t="shared" si="173"/>
        <v>3163.7431258289989</v>
      </c>
      <c r="H3045" s="210" t="str">
        <f t="shared" si="174"/>
        <v>13/14TRIGOLONDRINA (c)</v>
      </c>
      <c r="I3045" s="210" t="str">
        <f t="shared" si="175"/>
        <v>13/14TRIGO</v>
      </c>
      <c r="J3045" s="211" t="b">
        <f>FALSE</f>
        <v>0</v>
      </c>
      <c r="K3045" s="215"/>
      <c r="L3045" s="209"/>
      <c r="M3045" s="209"/>
      <c r="N3045"/>
      <c r="P3045"/>
      <c r="Q3045" s="202"/>
      <c r="R3045" s="210"/>
      <c r="S3045" s="210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</row>
    <row r="3046" spans="1:64" ht="14.65" hidden="1" customHeight="1">
      <c r="A3046" s="215" t="s">
        <v>189</v>
      </c>
      <c r="B3046" s="213" t="s">
        <v>110</v>
      </c>
      <c r="C3046" s="209" t="s">
        <v>150</v>
      </c>
      <c r="D3046" s="202">
        <v>19856</v>
      </c>
      <c r="F3046" s="202">
        <v>55358</v>
      </c>
      <c r="G3046" s="202">
        <f t="shared" si="173"/>
        <v>2787.9734085414989</v>
      </c>
      <c r="H3046" s="210" t="str">
        <f t="shared" si="174"/>
        <v>13/14TRIGOMARINGÁ (c)</v>
      </c>
      <c r="I3046" s="210" t="str">
        <f t="shared" si="175"/>
        <v>13/14TRIGO</v>
      </c>
      <c r="J3046" s="211" t="b">
        <f>FALSE</f>
        <v>0</v>
      </c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</row>
    <row r="3047" spans="1:64" ht="14.65" hidden="1" customHeight="1">
      <c r="A3047" s="215" t="s">
        <v>189</v>
      </c>
      <c r="B3047" s="213" t="s">
        <v>110</v>
      </c>
      <c r="C3047" s="209" t="s">
        <v>154</v>
      </c>
      <c r="D3047" s="202">
        <v>332</v>
      </c>
      <c r="F3047" s="202">
        <v>642</v>
      </c>
      <c r="G3047" s="202">
        <f t="shared" si="173"/>
        <v>1933.7349397590363</v>
      </c>
      <c r="H3047" s="210" t="str">
        <f t="shared" si="174"/>
        <v>13/14TRIGOPARANAVAÍ (b)</v>
      </c>
      <c r="I3047" s="210" t="str">
        <f t="shared" si="175"/>
        <v>13/14TRIGO</v>
      </c>
      <c r="J3047" s="211" t="b">
        <f>FALSE</f>
        <v>0</v>
      </c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</row>
    <row r="3048" spans="1:64" ht="14.65" hidden="1" customHeight="1">
      <c r="A3048" s="215" t="s">
        <v>189</v>
      </c>
      <c r="B3048" s="213" t="s">
        <v>110</v>
      </c>
      <c r="C3048" s="209" t="s">
        <v>155</v>
      </c>
      <c r="D3048" s="202">
        <v>98950</v>
      </c>
      <c r="F3048" s="202">
        <v>217096</v>
      </c>
      <c r="G3048" s="202">
        <f t="shared" si="173"/>
        <v>2193.9969681657403</v>
      </c>
      <c r="H3048" s="210" t="str">
        <f t="shared" si="174"/>
        <v>13/14TRIGOPATO BRANCO (e)</v>
      </c>
      <c r="I3048" s="210" t="str">
        <f t="shared" si="175"/>
        <v>13/14TRIGO</v>
      </c>
      <c r="J3048" s="211" t="b">
        <f>FALSE</f>
        <v>0</v>
      </c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</row>
    <row r="3049" spans="1:64" ht="14.65" hidden="1" customHeight="1">
      <c r="A3049" s="215" t="s">
        <v>189</v>
      </c>
      <c r="B3049" s="213" t="s">
        <v>110</v>
      </c>
      <c r="C3049" s="209" t="s">
        <v>157</v>
      </c>
      <c r="D3049" s="202">
        <v>196950</v>
      </c>
      <c r="F3049" s="202">
        <v>677508</v>
      </c>
      <c r="G3049" s="202">
        <f t="shared" si="173"/>
        <v>3440</v>
      </c>
      <c r="H3049" s="210" t="str">
        <f t="shared" si="174"/>
        <v>13/14TRIGOPONTA GROSSA (f)</v>
      </c>
      <c r="I3049" s="210" t="str">
        <f t="shared" si="175"/>
        <v>13/14TRIGO</v>
      </c>
      <c r="J3049" s="211" t="b">
        <f>FALSE</f>
        <v>0</v>
      </c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</row>
    <row r="3050" spans="1:64" ht="14.65" hidden="1" customHeight="1">
      <c r="A3050" s="215" t="s">
        <v>189</v>
      </c>
      <c r="B3050" s="213" t="s">
        <v>110</v>
      </c>
      <c r="C3050" s="209" t="s">
        <v>158</v>
      </c>
      <c r="D3050" s="202">
        <v>36538</v>
      </c>
      <c r="F3050" s="202">
        <v>98360</v>
      </c>
      <c r="G3050" s="202">
        <f t="shared" si="173"/>
        <v>2691.9918988450381</v>
      </c>
      <c r="H3050" s="210" t="str">
        <f t="shared" si="174"/>
        <v>13/14TRIGOTOLEDO (d)</v>
      </c>
      <c r="I3050" s="210" t="str">
        <f t="shared" si="175"/>
        <v>13/14TRIGO</v>
      </c>
      <c r="J3050" s="211" t="b">
        <f>FALSE</f>
        <v>0</v>
      </c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</row>
    <row r="3051" spans="1:64" ht="14.65" hidden="1" customHeight="1">
      <c r="A3051" s="215" t="s">
        <v>189</v>
      </c>
      <c r="B3051" s="213" t="s">
        <v>110</v>
      </c>
      <c r="C3051" s="209" t="s">
        <v>159</v>
      </c>
      <c r="D3051" s="202">
        <v>5339</v>
      </c>
      <c r="E3051" s="202">
        <v>30</v>
      </c>
      <c r="F3051" s="202">
        <v>11297</v>
      </c>
      <c r="G3051" s="202">
        <f t="shared" si="173"/>
        <v>2127.8960256168771</v>
      </c>
      <c r="H3051" s="210" t="str">
        <f t="shared" si="174"/>
        <v>13/14TRIGOUMUARAMA (b)</v>
      </c>
      <c r="I3051" s="210" t="str">
        <f t="shared" si="175"/>
        <v>13/14TRIGO</v>
      </c>
      <c r="J3051" s="211" t="b">
        <f>FALSE</f>
        <v>0</v>
      </c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</row>
    <row r="3052" spans="1:64" ht="14.65" hidden="1" customHeight="1">
      <c r="A3052" s="215" t="s">
        <v>189</v>
      </c>
      <c r="B3052" s="213" t="s">
        <v>110</v>
      </c>
      <c r="C3052" s="209" t="s">
        <v>160</v>
      </c>
      <c r="D3052" s="202">
        <v>11700</v>
      </c>
      <c r="F3052" s="202">
        <v>29835</v>
      </c>
      <c r="G3052" s="202">
        <f t="shared" si="173"/>
        <v>2550</v>
      </c>
      <c r="H3052" s="210" t="str">
        <f t="shared" si="174"/>
        <v>13/14TRIGOUNIÃO DA VITÓRIA (f)</v>
      </c>
      <c r="I3052" s="210" t="str">
        <f t="shared" si="175"/>
        <v>13/14TRIGO</v>
      </c>
      <c r="J3052" s="211" t="b">
        <f>FALSE</f>
        <v>0</v>
      </c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</row>
    <row r="3053" spans="1:64" ht="14.65" hidden="1" customHeight="1">
      <c r="A3053" s="215" t="s">
        <v>189</v>
      </c>
      <c r="B3053" s="213" t="s">
        <v>111</v>
      </c>
      <c r="C3053" s="209" t="s">
        <v>126</v>
      </c>
      <c r="D3053" s="202">
        <v>155</v>
      </c>
      <c r="F3053" s="202">
        <v>449</v>
      </c>
      <c r="G3053" s="202">
        <f t="shared" si="173"/>
        <v>2896.7741935483873</v>
      </c>
      <c r="H3053" s="210" t="str">
        <f t="shared" si="174"/>
        <v>13/14TRITICALEAPUCARANA (c)</v>
      </c>
      <c r="I3053" s="210" t="str">
        <f t="shared" si="175"/>
        <v>13/14TRITICALE</v>
      </c>
      <c r="J3053" s="211" t="b">
        <f>FALSE</f>
        <v>0</v>
      </c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</row>
    <row r="3054" spans="1:64" ht="14.65" hidden="1" customHeight="1">
      <c r="A3054" s="215" t="s">
        <v>189</v>
      </c>
      <c r="B3054" s="213" t="s">
        <v>111</v>
      </c>
      <c r="C3054" s="209" t="s">
        <v>128</v>
      </c>
      <c r="D3054" s="202">
        <v>2130</v>
      </c>
      <c r="F3054" s="202">
        <v>4319</v>
      </c>
      <c r="G3054" s="202">
        <f t="shared" si="173"/>
        <v>2027.6995305164319</v>
      </c>
      <c r="H3054" s="210" t="str">
        <f t="shared" si="174"/>
        <v>13/14TRITICALECAMPO MOURÃO (a)</v>
      </c>
      <c r="I3054" s="210" t="str">
        <f t="shared" si="175"/>
        <v>13/14TRITICALE</v>
      </c>
      <c r="J3054" s="211" t="b">
        <f>FALSE</f>
        <v>0</v>
      </c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</row>
    <row r="3055" spans="1:64" ht="14.65" hidden="1" customHeight="1">
      <c r="A3055" s="215" t="s">
        <v>189</v>
      </c>
      <c r="B3055" s="213" t="s">
        <v>111</v>
      </c>
      <c r="C3055" s="209" t="s">
        <v>130</v>
      </c>
      <c r="D3055" s="202">
        <v>1100</v>
      </c>
      <c r="F3055" s="202">
        <v>2387</v>
      </c>
      <c r="G3055" s="202">
        <f t="shared" si="173"/>
        <v>2170</v>
      </c>
      <c r="H3055" s="210" t="str">
        <f t="shared" si="174"/>
        <v>13/14TRITICALECASCAVEL (d)</v>
      </c>
      <c r="I3055" s="210" t="str">
        <f t="shared" si="175"/>
        <v>13/14TRITICALE</v>
      </c>
      <c r="J3055" s="211" t="b">
        <f>FALSE</f>
        <v>0</v>
      </c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</row>
    <row r="3056" spans="1:64" ht="14.65" hidden="1" customHeight="1">
      <c r="A3056" s="215" t="s">
        <v>189</v>
      </c>
      <c r="B3056" s="213" t="s">
        <v>111</v>
      </c>
      <c r="C3056" s="209" t="s">
        <v>132</v>
      </c>
      <c r="D3056" s="202">
        <v>0</v>
      </c>
      <c r="F3056" s="202">
        <v>0</v>
      </c>
      <c r="G3056" s="202" t="e">
        <f t="shared" si="173"/>
        <v>#DIV/0!</v>
      </c>
      <c r="H3056" s="210" t="str">
        <f t="shared" si="174"/>
        <v>13/14TRITICALECORNÉLIO PROCÓPIO (c)</v>
      </c>
      <c r="I3056" s="210" t="str">
        <f t="shared" si="175"/>
        <v>13/14TRITICALE</v>
      </c>
      <c r="J3056" s="211" t="b">
        <f>FALSE</f>
        <v>0</v>
      </c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</row>
    <row r="3057" spans="1:64" ht="14.65" hidden="1" customHeight="1">
      <c r="A3057" s="215" t="s">
        <v>189</v>
      </c>
      <c r="B3057" s="213" t="s">
        <v>111</v>
      </c>
      <c r="C3057" s="209" t="s">
        <v>138</v>
      </c>
      <c r="D3057" s="202">
        <v>4000</v>
      </c>
      <c r="F3057" s="202">
        <v>10600</v>
      </c>
      <c r="G3057" s="202">
        <f t="shared" si="173"/>
        <v>2650</v>
      </c>
      <c r="H3057" s="210" t="str">
        <f t="shared" si="174"/>
        <v>13/14TRITICALEGUARAPUAVA (f)</v>
      </c>
      <c r="I3057" s="210" t="str">
        <f t="shared" si="175"/>
        <v>13/14TRITICALE</v>
      </c>
      <c r="J3057" s="211" t="b">
        <f>FALSE</f>
        <v>0</v>
      </c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</row>
    <row r="3058" spans="1:64" ht="14.65" hidden="1" customHeight="1">
      <c r="A3058" s="215" t="s">
        <v>189</v>
      </c>
      <c r="B3058" s="213" t="s">
        <v>111</v>
      </c>
      <c r="C3058" s="209" t="s">
        <v>140</v>
      </c>
      <c r="D3058" s="202">
        <v>1350</v>
      </c>
      <c r="E3058" s="202">
        <v>17</v>
      </c>
      <c r="F3058" s="202">
        <v>3732</v>
      </c>
      <c r="G3058" s="202">
        <f t="shared" si="173"/>
        <v>2799.6999249812452</v>
      </c>
      <c r="H3058" s="210" t="str">
        <f t="shared" si="174"/>
        <v>13/14TRITICALEIRATI (f)</v>
      </c>
      <c r="I3058" s="210" t="str">
        <f t="shared" si="175"/>
        <v>13/14TRITICALE</v>
      </c>
      <c r="J3058" s="211" t="b">
        <f>FALSE</f>
        <v>0</v>
      </c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</row>
    <row r="3059" spans="1:64" ht="14.65" hidden="1" customHeight="1">
      <c r="A3059" s="215" t="s">
        <v>189</v>
      </c>
      <c r="B3059" s="213" t="s">
        <v>111</v>
      </c>
      <c r="C3059" s="209" t="s">
        <v>142</v>
      </c>
      <c r="D3059" s="202">
        <v>200</v>
      </c>
      <c r="F3059" s="202">
        <v>570</v>
      </c>
      <c r="G3059" s="202">
        <f t="shared" si="173"/>
        <v>2850</v>
      </c>
      <c r="H3059" s="210" t="str">
        <f t="shared" si="174"/>
        <v>13/14TRITICALEIVAIPORÃ (c)</v>
      </c>
      <c r="I3059" s="210" t="str">
        <f t="shared" si="175"/>
        <v>13/14TRITICALE</v>
      </c>
      <c r="J3059" s="211" t="b">
        <f>FALSE</f>
        <v>0</v>
      </c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</row>
    <row r="3060" spans="1:64" ht="14.65" hidden="1" customHeight="1">
      <c r="A3060" s="215" t="s">
        <v>189</v>
      </c>
      <c r="B3060" s="213" t="s">
        <v>111</v>
      </c>
      <c r="C3060" s="209" t="s">
        <v>144</v>
      </c>
      <c r="D3060" s="202">
        <v>200</v>
      </c>
      <c r="F3060" s="202">
        <v>601</v>
      </c>
      <c r="G3060" s="202">
        <f t="shared" si="173"/>
        <v>3005</v>
      </c>
      <c r="H3060" s="210" t="str">
        <f t="shared" si="174"/>
        <v>13/14TRITICALEJACAREZINHO (c)</v>
      </c>
      <c r="I3060" s="210" t="str">
        <f t="shared" si="175"/>
        <v>13/14TRITICALE</v>
      </c>
      <c r="J3060" s="211" t="b">
        <f>FALSE</f>
        <v>0</v>
      </c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</row>
    <row r="3061" spans="1:64" ht="14.65" hidden="1" customHeight="1">
      <c r="A3061" s="215" t="s">
        <v>189</v>
      </c>
      <c r="B3061" s="213" t="s">
        <v>111</v>
      </c>
      <c r="C3061" s="209" t="s">
        <v>146</v>
      </c>
      <c r="D3061" s="202">
        <v>230</v>
      </c>
      <c r="F3061" s="202">
        <v>496</v>
      </c>
      <c r="G3061" s="202">
        <f t="shared" si="173"/>
        <v>2156.521739130435</v>
      </c>
      <c r="H3061" s="210" t="str">
        <f t="shared" si="174"/>
        <v>13/14TRITICALELARANJEIRAS DO SUL (f)</v>
      </c>
      <c r="I3061" s="210" t="str">
        <f t="shared" si="175"/>
        <v>13/14TRITICALE</v>
      </c>
      <c r="J3061" s="211" t="b">
        <f>FALSE</f>
        <v>0</v>
      </c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</row>
    <row r="3062" spans="1:64" ht="14.65" hidden="1" customHeight="1">
      <c r="A3062" s="215" t="s">
        <v>189</v>
      </c>
      <c r="B3062" s="213" t="s">
        <v>111</v>
      </c>
      <c r="C3062" s="209" t="s">
        <v>148</v>
      </c>
      <c r="D3062" s="202">
        <v>0</v>
      </c>
      <c r="F3062" s="202">
        <v>0</v>
      </c>
      <c r="G3062" s="202" t="e">
        <f t="shared" si="173"/>
        <v>#DIV/0!</v>
      </c>
      <c r="H3062" s="210" t="str">
        <f t="shared" si="174"/>
        <v>13/14TRITICALELONDRINA (c)</v>
      </c>
      <c r="I3062" s="210" t="str">
        <f t="shared" si="175"/>
        <v>13/14TRITICALE</v>
      </c>
      <c r="J3062" s="211" t="b">
        <f>FALSE</f>
        <v>0</v>
      </c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</row>
    <row r="3063" spans="1:64" ht="14.65" hidden="1" customHeight="1">
      <c r="A3063" s="215" t="s">
        <v>189</v>
      </c>
      <c r="B3063" s="213" t="s">
        <v>111</v>
      </c>
      <c r="C3063" s="209" t="s">
        <v>150</v>
      </c>
      <c r="D3063" s="202">
        <v>0</v>
      </c>
      <c r="F3063" s="202">
        <v>0</v>
      </c>
      <c r="G3063" s="202" t="e">
        <f t="shared" si="173"/>
        <v>#DIV/0!</v>
      </c>
      <c r="H3063" s="210" t="str">
        <f t="shared" si="174"/>
        <v>13/14TRITICALEMARINGÁ (c)</v>
      </c>
      <c r="I3063" s="210" t="str">
        <f t="shared" si="175"/>
        <v>13/14TRITICALE</v>
      </c>
      <c r="J3063" s="211" t="b">
        <f>FALSE</f>
        <v>0</v>
      </c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</row>
    <row r="3064" spans="1:64" ht="14.65" hidden="1" customHeight="1">
      <c r="A3064" s="215" t="s">
        <v>189</v>
      </c>
      <c r="B3064" s="213" t="s">
        <v>111</v>
      </c>
      <c r="C3064" s="209" t="s">
        <v>155</v>
      </c>
      <c r="D3064" s="202">
        <v>132</v>
      </c>
      <c r="F3064" s="202">
        <v>282</v>
      </c>
      <c r="G3064" s="202">
        <f t="shared" si="173"/>
        <v>2136.363636363636</v>
      </c>
      <c r="H3064" s="210" t="str">
        <f t="shared" si="174"/>
        <v>13/14TRITICALEPATO BRANCO (e)</v>
      </c>
      <c r="I3064" s="210" t="str">
        <f t="shared" si="175"/>
        <v>13/14TRITICALE</v>
      </c>
      <c r="J3064" s="211" t="b">
        <f>FALSE</f>
        <v>0</v>
      </c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</row>
    <row r="3065" spans="1:64" ht="14.65" hidden="1" customHeight="1">
      <c r="A3065" s="215" t="s">
        <v>189</v>
      </c>
      <c r="B3065" s="213" t="s">
        <v>111</v>
      </c>
      <c r="C3065" s="209" t="s">
        <v>157</v>
      </c>
      <c r="D3065" s="202">
        <v>2070</v>
      </c>
      <c r="F3065" s="202">
        <v>6986</v>
      </c>
      <c r="G3065" s="202">
        <f t="shared" si="173"/>
        <v>3374.8792270531403</v>
      </c>
      <c r="H3065" s="210" t="str">
        <f t="shared" si="174"/>
        <v>13/14TRITICALEPONTA GROSSA (f)</v>
      </c>
      <c r="I3065" s="210" t="str">
        <f t="shared" si="175"/>
        <v>13/14TRITICALE</v>
      </c>
      <c r="J3065" s="211" t="b">
        <f>FALSE</f>
        <v>0</v>
      </c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</row>
    <row r="3066" spans="1:64" ht="14.65" hidden="1" customHeight="1">
      <c r="A3066" s="215" t="s">
        <v>189</v>
      </c>
      <c r="B3066" s="213" t="s">
        <v>111</v>
      </c>
      <c r="C3066" s="209" t="s">
        <v>158</v>
      </c>
      <c r="D3066" s="202">
        <v>150</v>
      </c>
      <c r="F3066" s="202">
        <v>326</v>
      </c>
      <c r="G3066" s="202">
        <f t="shared" si="173"/>
        <v>2173.3333333333335</v>
      </c>
      <c r="H3066" s="210" t="str">
        <f t="shared" si="174"/>
        <v>13/14TRITICALETOLEDO (d)</v>
      </c>
      <c r="I3066" s="210" t="str">
        <f t="shared" si="175"/>
        <v>13/14TRITICALE</v>
      </c>
      <c r="J3066" s="211" t="b">
        <f>FALSE</f>
        <v>0</v>
      </c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</row>
    <row r="3067" spans="1:64" ht="14.65" hidden="1" customHeight="1">
      <c r="A3067" s="215" t="s">
        <v>189</v>
      </c>
      <c r="B3067" s="213" t="s">
        <v>111</v>
      </c>
      <c r="C3067" s="213" t="s">
        <v>159</v>
      </c>
      <c r="D3067" s="202"/>
      <c r="G3067" s="202" t="e">
        <f t="shared" si="173"/>
        <v>#DIV/0!</v>
      </c>
      <c r="H3067" s="210" t="str">
        <f t="shared" si="174"/>
        <v>13/14TRITICALEUMUARAMA (b)</v>
      </c>
      <c r="I3067" s="210" t="str">
        <f t="shared" si="175"/>
        <v>13/14TRITICALE</v>
      </c>
      <c r="J3067" s="211" t="b">
        <f>FALSE</f>
        <v>0</v>
      </c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</row>
    <row r="3068" spans="1:64" ht="14.65" hidden="1" customHeight="1">
      <c r="A3068" s="215" t="s">
        <v>189</v>
      </c>
      <c r="B3068" s="213" t="s">
        <v>111</v>
      </c>
      <c r="C3068" s="209" t="s">
        <v>160</v>
      </c>
      <c r="D3068" s="202">
        <v>20</v>
      </c>
      <c r="F3068" s="202">
        <v>28</v>
      </c>
      <c r="G3068" s="202">
        <f t="shared" si="173"/>
        <v>1400</v>
      </c>
      <c r="H3068" s="210" t="str">
        <f t="shared" si="174"/>
        <v>13/14TRITICALEUNIÃO DA VITÓRIA (f)</v>
      </c>
      <c r="I3068" s="210" t="str">
        <f t="shared" si="175"/>
        <v>13/14TRITICALE</v>
      </c>
      <c r="J3068" s="211" t="b">
        <f>FALSE</f>
        <v>0</v>
      </c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</row>
    <row r="3069" spans="1:64" ht="14.65" hidden="1" customHeight="1">
      <c r="A3069" s="215" t="s">
        <v>190</v>
      </c>
      <c r="B3069" s="209" t="s">
        <v>84</v>
      </c>
      <c r="C3069" s="209" t="s">
        <v>126</v>
      </c>
      <c r="D3069" s="202">
        <v>18</v>
      </c>
      <c r="F3069" s="202">
        <v>55</v>
      </c>
      <c r="G3069" s="202">
        <f t="shared" si="173"/>
        <v>3055.5555555555552</v>
      </c>
      <c r="H3069" s="210" t="str">
        <f t="shared" si="174"/>
        <v>14/15ALHOAPUCARANA (c)</v>
      </c>
      <c r="I3069" s="210" t="str">
        <f t="shared" si="175"/>
        <v>14/15ALHO</v>
      </c>
      <c r="J3069" s="211" t="b">
        <f>FALSE</f>
        <v>0</v>
      </c>
    </row>
    <row r="3070" spans="1:64" ht="14.65" hidden="1" customHeight="1">
      <c r="A3070" s="215" t="s">
        <v>190</v>
      </c>
      <c r="B3070" s="209" t="s">
        <v>84</v>
      </c>
      <c r="C3070" s="209" t="s">
        <v>128</v>
      </c>
      <c r="D3070" s="202">
        <v>40</v>
      </c>
      <c r="F3070" s="202">
        <v>80</v>
      </c>
      <c r="G3070" s="202">
        <f t="shared" si="173"/>
        <v>2000</v>
      </c>
      <c r="H3070" s="210" t="str">
        <f t="shared" si="174"/>
        <v>14/15ALHOCAMPO MOURÃO (a)</v>
      </c>
      <c r="I3070" s="210" t="str">
        <f t="shared" si="175"/>
        <v>14/15ALHO</v>
      </c>
      <c r="J3070" s="211" t="b">
        <f>FALSE</f>
        <v>0</v>
      </c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</row>
    <row r="3071" spans="1:64" ht="14.65" hidden="1" customHeight="1">
      <c r="A3071" s="215" t="s">
        <v>190</v>
      </c>
      <c r="B3071" s="209" t="s">
        <v>84</v>
      </c>
      <c r="C3071" s="209" t="s">
        <v>130</v>
      </c>
      <c r="D3071" s="202">
        <v>48</v>
      </c>
      <c r="F3071" s="202">
        <v>207</v>
      </c>
      <c r="G3071" s="202">
        <f t="shared" si="173"/>
        <v>4312.5</v>
      </c>
      <c r="H3071" s="210" t="str">
        <f t="shared" si="174"/>
        <v>14/15ALHOCASCAVEL (d)</v>
      </c>
      <c r="I3071" s="210" t="str">
        <f t="shared" si="175"/>
        <v>14/15ALHO</v>
      </c>
      <c r="J3071" s="211" t="b">
        <f>FALSE</f>
        <v>0</v>
      </c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</row>
    <row r="3072" spans="1:64" ht="14.65" hidden="1" customHeight="1">
      <c r="A3072" s="215" t="s">
        <v>190</v>
      </c>
      <c r="B3072" s="209" t="s">
        <v>84</v>
      </c>
      <c r="C3072" s="209" t="s">
        <v>132</v>
      </c>
      <c r="D3072" s="202">
        <v>20</v>
      </c>
      <c r="F3072" s="202">
        <v>180</v>
      </c>
      <c r="G3072" s="202">
        <f t="shared" si="173"/>
        <v>9000</v>
      </c>
      <c r="H3072" s="210" t="str">
        <f t="shared" si="174"/>
        <v>14/15ALHOCORNÉLIO PROCÓPIO (c)</v>
      </c>
      <c r="I3072" s="210" t="str">
        <f t="shared" si="175"/>
        <v>14/15ALHO</v>
      </c>
      <c r="J3072" s="211" t="b">
        <f>FALSE</f>
        <v>0</v>
      </c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</row>
    <row r="3073" spans="1:64" ht="14.65" hidden="1" customHeight="1">
      <c r="A3073" s="215" t="s">
        <v>190</v>
      </c>
      <c r="B3073" s="209" t="s">
        <v>84</v>
      </c>
      <c r="C3073" s="209" t="s">
        <v>134</v>
      </c>
      <c r="D3073" s="202">
        <v>0</v>
      </c>
      <c r="G3073" s="202" t="e">
        <f t="shared" si="173"/>
        <v>#DIV/0!</v>
      </c>
      <c r="H3073" s="210" t="str">
        <f t="shared" si="174"/>
        <v>14/15ALHOCURITIBA (f)</v>
      </c>
      <c r="I3073" s="210" t="str">
        <f t="shared" si="175"/>
        <v>14/15ALHO</v>
      </c>
      <c r="J3073" s="211" t="b">
        <f>FALSE</f>
        <v>0</v>
      </c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</row>
    <row r="3074" spans="1:64" ht="14.65" hidden="1" customHeight="1">
      <c r="A3074" s="215" t="s">
        <v>190</v>
      </c>
      <c r="B3074" s="209" t="s">
        <v>84</v>
      </c>
      <c r="C3074" s="209" t="s">
        <v>136</v>
      </c>
      <c r="D3074" s="202">
        <v>35</v>
      </c>
      <c r="F3074" s="202">
        <v>140</v>
      </c>
      <c r="G3074" s="202">
        <f t="shared" ref="G3074:G3137" si="176">F3074/(D3074-E3074)*1000</f>
        <v>4000</v>
      </c>
      <c r="H3074" s="210" t="str">
        <f t="shared" ref="H3074:H3137" si="177">A3074&amp;B3074&amp;C3074</f>
        <v>14/15ALHOFRANCISCO BELTRÃO (e)</v>
      </c>
      <c r="I3074" s="210" t="str">
        <f t="shared" ref="I3074:I3137" si="178">A3074&amp;B3074</f>
        <v>14/15ALHO</v>
      </c>
      <c r="J3074" s="211" t="b">
        <f>FALSE</f>
        <v>0</v>
      </c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</row>
    <row r="3075" spans="1:64" ht="14.65" hidden="1" customHeight="1">
      <c r="A3075" s="215" t="s">
        <v>190</v>
      </c>
      <c r="B3075" s="209" t="s">
        <v>84</v>
      </c>
      <c r="C3075" s="209" t="s">
        <v>138</v>
      </c>
      <c r="D3075" s="202">
        <v>33</v>
      </c>
      <c r="F3075" s="202">
        <v>155</v>
      </c>
      <c r="G3075" s="202">
        <f t="shared" si="176"/>
        <v>4696.969696969697</v>
      </c>
      <c r="H3075" s="210" t="str">
        <f t="shared" si="177"/>
        <v>14/15ALHOGUARAPUAVA (f)</v>
      </c>
      <c r="I3075" s="210" t="str">
        <f t="shared" si="178"/>
        <v>14/15ALHO</v>
      </c>
      <c r="J3075" s="211" t="b">
        <f>FALSE</f>
        <v>0</v>
      </c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</row>
    <row r="3076" spans="1:64" ht="14.65" hidden="1" customHeight="1">
      <c r="A3076" s="215" t="s">
        <v>190</v>
      </c>
      <c r="B3076" s="209" t="s">
        <v>84</v>
      </c>
      <c r="C3076" s="209" t="s">
        <v>140</v>
      </c>
      <c r="D3076" s="202">
        <v>15</v>
      </c>
      <c r="F3076" s="202">
        <v>52</v>
      </c>
      <c r="G3076" s="202">
        <f t="shared" si="176"/>
        <v>3466.666666666667</v>
      </c>
      <c r="H3076" s="210" t="str">
        <f t="shared" si="177"/>
        <v>14/15ALHOIRATI (f)</v>
      </c>
      <c r="I3076" s="210" t="str">
        <f t="shared" si="178"/>
        <v>14/15ALHO</v>
      </c>
      <c r="J3076" s="211" t="b">
        <f>FALSE</f>
        <v>0</v>
      </c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</row>
    <row r="3077" spans="1:64" ht="14.65" hidden="1" customHeight="1">
      <c r="A3077" s="215" t="s">
        <v>190</v>
      </c>
      <c r="B3077" s="209" t="s">
        <v>84</v>
      </c>
      <c r="C3077" s="209" t="s">
        <v>142</v>
      </c>
      <c r="D3077" s="202">
        <v>11</v>
      </c>
      <c r="F3077" s="202">
        <v>33</v>
      </c>
      <c r="G3077" s="202">
        <f t="shared" si="176"/>
        <v>3000</v>
      </c>
      <c r="H3077" s="210" t="str">
        <f t="shared" si="177"/>
        <v>14/15ALHOIVAIPORÃ (c)</v>
      </c>
      <c r="I3077" s="210" t="str">
        <f t="shared" si="178"/>
        <v>14/15ALHO</v>
      </c>
      <c r="J3077" s="211" t="b">
        <f>FALSE</f>
        <v>0</v>
      </c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</row>
    <row r="3078" spans="1:64" ht="14.65" hidden="1" customHeight="1">
      <c r="A3078" s="215" t="s">
        <v>190</v>
      </c>
      <c r="B3078" s="209" t="s">
        <v>84</v>
      </c>
      <c r="C3078" s="209" t="s">
        <v>144</v>
      </c>
      <c r="D3078" s="202">
        <v>90</v>
      </c>
      <c r="F3078" s="202">
        <v>603</v>
      </c>
      <c r="G3078" s="202">
        <f t="shared" si="176"/>
        <v>6700</v>
      </c>
      <c r="H3078" s="210" t="str">
        <f t="shared" si="177"/>
        <v>14/15ALHOJACAREZINHO (c)</v>
      </c>
      <c r="I3078" s="210" t="str">
        <f t="shared" si="178"/>
        <v>14/15ALHO</v>
      </c>
      <c r="J3078" s="211" t="b">
        <f>FALSE</f>
        <v>0</v>
      </c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</row>
    <row r="3079" spans="1:64" ht="14.65" hidden="1" customHeight="1">
      <c r="A3079" s="215" t="s">
        <v>190</v>
      </c>
      <c r="B3079" s="213" t="s">
        <v>84</v>
      </c>
      <c r="C3079" s="209" t="s">
        <v>146</v>
      </c>
      <c r="D3079" s="202">
        <v>9</v>
      </c>
      <c r="F3079" s="202">
        <v>23</v>
      </c>
      <c r="G3079" s="202">
        <f t="shared" si="176"/>
        <v>2555.5555555555552</v>
      </c>
      <c r="H3079" s="210" t="str">
        <f t="shared" si="177"/>
        <v>14/15ALHOLARANJEIRAS DO SUL (f)</v>
      </c>
      <c r="I3079" s="210" t="str">
        <f t="shared" si="178"/>
        <v>14/15ALHO</v>
      </c>
      <c r="J3079" s="211" t="b">
        <f>FALSE</f>
        <v>0</v>
      </c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</row>
    <row r="3080" spans="1:64" ht="14.65" hidden="1" customHeight="1">
      <c r="A3080" s="215" t="s">
        <v>190</v>
      </c>
      <c r="B3080" s="209" t="s">
        <v>84</v>
      </c>
      <c r="C3080" s="209" t="s">
        <v>150</v>
      </c>
      <c r="D3080" s="202">
        <v>8</v>
      </c>
      <c r="F3080" s="202">
        <v>40</v>
      </c>
      <c r="G3080" s="202">
        <f t="shared" si="176"/>
        <v>5000</v>
      </c>
      <c r="H3080" s="210" t="str">
        <f t="shared" si="177"/>
        <v>14/15ALHOMARINGÁ (c)</v>
      </c>
      <c r="I3080" s="210" t="str">
        <f t="shared" si="178"/>
        <v>14/15ALHO</v>
      </c>
      <c r="J3080" s="211" t="b">
        <f>FALSE</f>
        <v>0</v>
      </c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</row>
    <row r="3081" spans="1:64" ht="14.65" hidden="1" customHeight="1">
      <c r="A3081" s="215" t="s">
        <v>190</v>
      </c>
      <c r="B3081" s="209" t="s">
        <v>84</v>
      </c>
      <c r="C3081" s="209" t="s">
        <v>155</v>
      </c>
      <c r="D3081" s="202">
        <v>14</v>
      </c>
      <c r="F3081" s="202">
        <v>86</v>
      </c>
      <c r="G3081" s="202">
        <f t="shared" si="176"/>
        <v>6142.8571428571431</v>
      </c>
      <c r="H3081" s="210" t="str">
        <f t="shared" si="177"/>
        <v>14/15ALHOPATO BRANCO (e)</v>
      </c>
      <c r="I3081" s="210" t="str">
        <f t="shared" si="178"/>
        <v>14/15ALHO</v>
      </c>
      <c r="J3081" s="211" t="b">
        <f>FALSE</f>
        <v>0</v>
      </c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</row>
    <row r="3082" spans="1:64" ht="14.65" hidden="1" customHeight="1">
      <c r="A3082" s="215" t="s">
        <v>190</v>
      </c>
      <c r="B3082" s="209" t="s">
        <v>84</v>
      </c>
      <c r="C3082" s="209" t="s">
        <v>157</v>
      </c>
      <c r="D3082" s="202">
        <v>16</v>
      </c>
      <c r="F3082" s="202">
        <v>37</v>
      </c>
      <c r="G3082" s="202">
        <f t="shared" si="176"/>
        <v>2312.5</v>
      </c>
      <c r="H3082" s="210" t="str">
        <f t="shared" si="177"/>
        <v>14/15ALHOPONTA GROSSA (f)</v>
      </c>
      <c r="I3082" s="210" t="str">
        <f t="shared" si="178"/>
        <v>14/15ALHO</v>
      </c>
      <c r="J3082" s="211" t="b">
        <f>FALSE</f>
        <v>0</v>
      </c>
    </row>
    <row r="3083" spans="1:64" ht="14.65" hidden="1" customHeight="1">
      <c r="A3083" s="215" t="s">
        <v>190</v>
      </c>
      <c r="B3083" s="209" t="s">
        <v>84</v>
      </c>
      <c r="C3083" s="209" t="s">
        <v>158</v>
      </c>
      <c r="D3083" s="202">
        <v>2</v>
      </c>
      <c r="F3083" s="202">
        <v>4</v>
      </c>
      <c r="G3083" s="202">
        <f t="shared" si="176"/>
        <v>2000</v>
      </c>
      <c r="H3083" s="210" t="str">
        <f t="shared" si="177"/>
        <v>14/15ALHOTOLEDO (d)</v>
      </c>
      <c r="I3083" s="210" t="str">
        <f t="shared" si="178"/>
        <v>14/15ALHO</v>
      </c>
      <c r="J3083" s="211" t="b">
        <f>FALSE</f>
        <v>0</v>
      </c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</row>
    <row r="3084" spans="1:64" ht="14.65" hidden="1" customHeight="1">
      <c r="A3084" s="215" t="s">
        <v>190</v>
      </c>
      <c r="B3084" s="209" t="s">
        <v>84</v>
      </c>
      <c r="C3084" s="209" t="s">
        <v>160</v>
      </c>
      <c r="D3084" s="202">
        <v>35</v>
      </c>
      <c r="F3084" s="202">
        <v>109</v>
      </c>
      <c r="G3084" s="202">
        <f t="shared" si="176"/>
        <v>3114.2857142857142</v>
      </c>
      <c r="H3084" s="210" t="str">
        <f t="shared" si="177"/>
        <v>14/15ALHOUNIÃO DA VITÓRIA (f)</v>
      </c>
      <c r="I3084" s="210" t="str">
        <f t="shared" si="178"/>
        <v>14/15ALHO</v>
      </c>
      <c r="J3084" s="211" t="b">
        <f>FALSE</f>
        <v>0</v>
      </c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</row>
    <row r="3085" spans="1:64" ht="14.65" hidden="1" customHeight="1">
      <c r="A3085" s="215" t="s">
        <v>190</v>
      </c>
      <c r="B3085" s="213" t="s">
        <v>85</v>
      </c>
      <c r="C3085" s="209" t="s">
        <v>126</v>
      </c>
      <c r="D3085" s="202">
        <v>60</v>
      </c>
      <c r="F3085" s="202">
        <v>140</v>
      </c>
      <c r="G3085" s="202">
        <f t="shared" si="176"/>
        <v>2333.3333333333335</v>
      </c>
      <c r="H3085" s="210" t="str">
        <f t="shared" si="177"/>
        <v>14/15AMENDOIM (1ª SAFRA)APUCARANA (c)</v>
      </c>
      <c r="I3085" s="210" t="str">
        <f t="shared" si="178"/>
        <v>14/15AMENDOIM (1ª SAFRA)</v>
      </c>
      <c r="J3085" s="211" t="b">
        <f>FALSE</f>
        <v>0</v>
      </c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</row>
    <row r="3086" spans="1:64" ht="14.65" hidden="1" customHeight="1">
      <c r="A3086" s="215" t="s">
        <v>190</v>
      </c>
      <c r="B3086" s="213" t="s">
        <v>85</v>
      </c>
      <c r="C3086" s="209" t="s">
        <v>128</v>
      </c>
      <c r="D3086" s="202">
        <v>63</v>
      </c>
      <c r="F3086" s="202">
        <v>94</v>
      </c>
      <c r="G3086" s="202">
        <f t="shared" si="176"/>
        <v>1492.063492063492</v>
      </c>
      <c r="H3086" s="210" t="str">
        <f t="shared" si="177"/>
        <v>14/15AMENDOIM (1ª SAFRA)CAMPO MOURÃO (a)</v>
      </c>
      <c r="I3086" s="210" t="str">
        <f t="shared" si="178"/>
        <v>14/15AMENDOIM (1ª SAFRA)</v>
      </c>
      <c r="J3086" s="211" t="b">
        <f>FALSE</f>
        <v>0</v>
      </c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</row>
    <row r="3087" spans="1:64" ht="14.65" hidden="1" customHeight="1">
      <c r="A3087" s="215" t="s">
        <v>190</v>
      </c>
      <c r="B3087" s="213" t="s">
        <v>85</v>
      </c>
      <c r="C3087" s="209" t="s">
        <v>130</v>
      </c>
      <c r="D3087" s="202">
        <v>111</v>
      </c>
      <c r="F3087" s="202">
        <v>216</v>
      </c>
      <c r="G3087" s="202">
        <f t="shared" si="176"/>
        <v>1945.9459459459461</v>
      </c>
      <c r="H3087" s="210" t="str">
        <f t="shared" si="177"/>
        <v>14/15AMENDOIM (1ª SAFRA)CASCAVEL (d)</v>
      </c>
      <c r="I3087" s="210" t="str">
        <f t="shared" si="178"/>
        <v>14/15AMENDOIM (1ª SAFRA)</v>
      </c>
      <c r="J3087" s="211" t="b">
        <f>FALSE</f>
        <v>0</v>
      </c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</row>
    <row r="3088" spans="1:64" ht="14.65" hidden="1" customHeight="1">
      <c r="A3088" s="215" t="s">
        <v>190</v>
      </c>
      <c r="B3088" s="213" t="s">
        <v>85</v>
      </c>
      <c r="C3088" s="209" t="s">
        <v>132</v>
      </c>
      <c r="D3088" s="202"/>
      <c r="G3088" s="202" t="e">
        <f t="shared" si="176"/>
        <v>#DIV/0!</v>
      </c>
      <c r="H3088" s="210" t="str">
        <f t="shared" si="177"/>
        <v>14/15AMENDOIM (1ª SAFRA)CORNÉLIO PROCÓPIO (c)</v>
      </c>
      <c r="I3088" s="210" t="str">
        <f t="shared" si="178"/>
        <v>14/15AMENDOIM (1ª SAFRA)</v>
      </c>
      <c r="J3088" s="211" t="b">
        <f>FALSE</f>
        <v>0</v>
      </c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</row>
    <row r="3089" spans="1:64" ht="14.65" hidden="1" customHeight="1">
      <c r="A3089" s="215" t="s">
        <v>190</v>
      </c>
      <c r="B3089" s="213" t="s">
        <v>85</v>
      </c>
      <c r="C3089" s="209" t="s">
        <v>136</v>
      </c>
      <c r="D3089" s="202">
        <v>206</v>
      </c>
      <c r="F3089" s="202">
        <v>412</v>
      </c>
      <c r="G3089" s="202">
        <f t="shared" si="176"/>
        <v>2000</v>
      </c>
      <c r="H3089" s="210" t="str">
        <f t="shared" si="177"/>
        <v>14/15AMENDOIM (1ª SAFRA)FRANCISCO BELTRÃO (e)</v>
      </c>
      <c r="I3089" s="210" t="str">
        <f t="shared" si="178"/>
        <v>14/15AMENDOIM (1ª SAFRA)</v>
      </c>
      <c r="J3089" s="211" t="b">
        <f>FALSE</f>
        <v>0</v>
      </c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</row>
    <row r="3090" spans="1:64" ht="14.65" hidden="1" customHeight="1">
      <c r="A3090" s="215" t="s">
        <v>190</v>
      </c>
      <c r="B3090" s="213" t="s">
        <v>85</v>
      </c>
      <c r="C3090" s="209" t="s">
        <v>138</v>
      </c>
      <c r="D3090" s="202">
        <v>24</v>
      </c>
      <c r="F3090" s="202">
        <v>33</v>
      </c>
      <c r="G3090" s="202">
        <f t="shared" si="176"/>
        <v>1375</v>
      </c>
      <c r="H3090" s="210" t="str">
        <f t="shared" si="177"/>
        <v>14/15AMENDOIM (1ª SAFRA)GUARAPUAVA (f)</v>
      </c>
      <c r="I3090" s="210" t="str">
        <f t="shared" si="178"/>
        <v>14/15AMENDOIM (1ª SAFRA)</v>
      </c>
      <c r="J3090" s="211" t="b">
        <f>FALSE</f>
        <v>0</v>
      </c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</row>
    <row r="3091" spans="1:64" ht="14.65" hidden="1" customHeight="1">
      <c r="A3091" s="215" t="s">
        <v>190</v>
      </c>
      <c r="B3091" s="213" t="s">
        <v>85</v>
      </c>
      <c r="C3091" s="209" t="s">
        <v>142</v>
      </c>
      <c r="D3091" s="202">
        <v>15</v>
      </c>
      <c r="F3091" s="202">
        <v>30</v>
      </c>
      <c r="G3091" s="202">
        <f t="shared" si="176"/>
        <v>2000</v>
      </c>
      <c r="H3091" s="210" t="str">
        <f t="shared" si="177"/>
        <v>14/15AMENDOIM (1ª SAFRA)IVAIPORÃ (c)</v>
      </c>
      <c r="I3091" s="210" t="str">
        <f t="shared" si="178"/>
        <v>14/15AMENDOIM (1ª SAFRA)</v>
      </c>
      <c r="J3091" s="211" t="b">
        <f>FALSE</f>
        <v>0</v>
      </c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</row>
    <row r="3092" spans="1:64" ht="14.65" hidden="1" customHeight="1">
      <c r="A3092" s="215" t="s">
        <v>190</v>
      </c>
      <c r="B3092" s="213" t="s">
        <v>85</v>
      </c>
      <c r="C3092" s="209" t="s">
        <v>144</v>
      </c>
      <c r="D3092" s="202">
        <v>80</v>
      </c>
      <c r="F3092" s="202">
        <v>136</v>
      </c>
      <c r="G3092" s="202">
        <f t="shared" si="176"/>
        <v>1700</v>
      </c>
      <c r="H3092" s="210" t="str">
        <f t="shared" si="177"/>
        <v>14/15AMENDOIM (1ª SAFRA)JACAREZINHO (c)</v>
      </c>
      <c r="I3092" s="210" t="str">
        <f t="shared" si="178"/>
        <v>14/15AMENDOIM (1ª SAFRA)</v>
      </c>
      <c r="J3092" s="211" t="b">
        <f>FALSE</f>
        <v>0</v>
      </c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</row>
    <row r="3093" spans="1:64" ht="14.65" hidden="1" customHeight="1">
      <c r="A3093" s="215" t="s">
        <v>190</v>
      </c>
      <c r="B3093" s="213" t="s">
        <v>85</v>
      </c>
      <c r="C3093" s="209" t="s">
        <v>146</v>
      </c>
      <c r="D3093" s="202">
        <v>25</v>
      </c>
      <c r="F3093" s="202">
        <v>31</v>
      </c>
      <c r="G3093" s="202">
        <f t="shared" si="176"/>
        <v>1240</v>
      </c>
      <c r="H3093" s="210" t="str">
        <f t="shared" si="177"/>
        <v>14/15AMENDOIM (1ª SAFRA)LARANJEIRAS DO SUL (f)</v>
      </c>
      <c r="I3093" s="210" t="str">
        <f t="shared" si="178"/>
        <v>14/15AMENDOIM (1ª SAFRA)</v>
      </c>
      <c r="J3093" s="211" t="b">
        <f>FALSE</f>
        <v>0</v>
      </c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</row>
    <row r="3094" spans="1:64" ht="14.65" hidden="1" customHeight="1">
      <c r="A3094" s="215" t="s">
        <v>190</v>
      </c>
      <c r="B3094" s="213" t="s">
        <v>85</v>
      </c>
      <c r="C3094" s="209" t="s">
        <v>148</v>
      </c>
      <c r="D3094" s="202"/>
      <c r="G3094" s="202" t="e">
        <f t="shared" si="176"/>
        <v>#DIV/0!</v>
      </c>
      <c r="H3094" s="210" t="str">
        <f t="shared" si="177"/>
        <v>14/15AMENDOIM (1ª SAFRA)LONDRINA (c)</v>
      </c>
      <c r="I3094" s="210" t="str">
        <f t="shared" si="178"/>
        <v>14/15AMENDOIM (1ª SAFRA)</v>
      </c>
      <c r="J3094" s="211" t="b">
        <f>FALSE</f>
        <v>0</v>
      </c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</row>
    <row r="3095" spans="1:64" ht="14.65" hidden="1" customHeight="1">
      <c r="A3095" s="215" t="s">
        <v>190</v>
      </c>
      <c r="B3095" s="213" t="s">
        <v>85</v>
      </c>
      <c r="C3095" s="209" t="s">
        <v>150</v>
      </c>
      <c r="D3095" s="202">
        <v>25</v>
      </c>
      <c r="F3095" s="202">
        <v>50</v>
      </c>
      <c r="G3095" s="202">
        <f t="shared" si="176"/>
        <v>2000</v>
      </c>
      <c r="H3095" s="210" t="str">
        <f t="shared" si="177"/>
        <v>14/15AMENDOIM (1ª SAFRA)MARINGÁ (c)</v>
      </c>
      <c r="I3095" s="210" t="str">
        <f t="shared" si="178"/>
        <v>14/15AMENDOIM (1ª SAFRA)</v>
      </c>
      <c r="J3095" s="211" t="b">
        <f>FALSE</f>
        <v>0</v>
      </c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</row>
    <row r="3096" spans="1:64" ht="14.65" hidden="1" customHeight="1">
      <c r="A3096" s="215" t="s">
        <v>190</v>
      </c>
      <c r="B3096" s="213" t="s">
        <v>85</v>
      </c>
      <c r="C3096" s="209" t="s">
        <v>154</v>
      </c>
      <c r="D3096" s="202">
        <v>1043</v>
      </c>
      <c r="F3096" s="202">
        <v>2932</v>
      </c>
      <c r="G3096" s="202">
        <f t="shared" si="176"/>
        <v>2811.121764141898</v>
      </c>
      <c r="H3096" s="210" t="str">
        <f t="shared" si="177"/>
        <v>14/15AMENDOIM (1ª SAFRA)PARANAVAÍ (b)</v>
      </c>
      <c r="I3096" s="210" t="str">
        <f t="shared" si="178"/>
        <v>14/15AMENDOIM (1ª SAFRA)</v>
      </c>
      <c r="J3096" s="211" t="b">
        <f>FALSE</f>
        <v>0</v>
      </c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</row>
    <row r="3097" spans="1:64" ht="14.65" hidden="1" customHeight="1">
      <c r="A3097" s="215" t="s">
        <v>190</v>
      </c>
      <c r="B3097" s="213" t="s">
        <v>85</v>
      </c>
      <c r="C3097" s="209" t="s">
        <v>155</v>
      </c>
      <c r="D3097" s="202">
        <v>35</v>
      </c>
      <c r="F3097" s="202">
        <v>39</v>
      </c>
      <c r="G3097" s="202">
        <f t="shared" si="176"/>
        <v>1114.2857142857142</v>
      </c>
      <c r="H3097" s="210" t="str">
        <f t="shared" si="177"/>
        <v>14/15AMENDOIM (1ª SAFRA)PATO BRANCO (e)</v>
      </c>
      <c r="I3097" s="210" t="str">
        <f t="shared" si="178"/>
        <v>14/15AMENDOIM (1ª SAFRA)</v>
      </c>
      <c r="J3097" s="211" t="b">
        <f>FALSE</f>
        <v>0</v>
      </c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</row>
    <row r="3098" spans="1:64" ht="14.65" hidden="1" customHeight="1">
      <c r="A3098" s="215" t="s">
        <v>190</v>
      </c>
      <c r="B3098" s="213" t="s">
        <v>85</v>
      </c>
      <c r="C3098" s="209" t="s">
        <v>157</v>
      </c>
      <c r="D3098" s="202">
        <v>0</v>
      </c>
      <c r="G3098" s="202" t="e">
        <f t="shared" si="176"/>
        <v>#DIV/0!</v>
      </c>
      <c r="H3098" s="210" t="str">
        <f t="shared" si="177"/>
        <v>14/15AMENDOIM (1ª SAFRA)PONTA GROSSA (f)</v>
      </c>
      <c r="I3098" s="210" t="str">
        <f t="shared" si="178"/>
        <v>14/15AMENDOIM (1ª SAFRA)</v>
      </c>
      <c r="J3098" s="211" t="b">
        <f>FALSE</f>
        <v>0</v>
      </c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</row>
    <row r="3099" spans="1:64" ht="14.65" hidden="1" customHeight="1">
      <c r="A3099" s="215" t="s">
        <v>190</v>
      </c>
      <c r="B3099" s="213" t="s">
        <v>85</v>
      </c>
      <c r="C3099" s="209" t="s">
        <v>158</v>
      </c>
      <c r="D3099" s="202">
        <v>374</v>
      </c>
      <c r="F3099" s="202">
        <v>1041</v>
      </c>
      <c r="G3099" s="202">
        <f t="shared" si="176"/>
        <v>2783.4224598930477</v>
      </c>
      <c r="H3099" s="210" t="str">
        <f t="shared" si="177"/>
        <v>14/15AMENDOIM (1ª SAFRA)TOLEDO (d)</v>
      </c>
      <c r="I3099" s="210" t="str">
        <f t="shared" si="178"/>
        <v>14/15AMENDOIM (1ª SAFRA)</v>
      </c>
      <c r="J3099" s="211" t="b">
        <f>FALSE</f>
        <v>0</v>
      </c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</row>
    <row r="3100" spans="1:64" ht="14.65" hidden="1" customHeight="1">
      <c r="A3100" s="215" t="s">
        <v>190</v>
      </c>
      <c r="B3100" s="213" t="s">
        <v>85</v>
      </c>
      <c r="C3100" s="209" t="s">
        <v>159</v>
      </c>
      <c r="D3100" s="202">
        <v>71</v>
      </c>
      <c r="F3100" s="202">
        <v>110</v>
      </c>
      <c r="G3100" s="202">
        <f t="shared" si="176"/>
        <v>1549.2957746478874</v>
      </c>
      <c r="H3100" s="210" t="str">
        <f t="shared" si="177"/>
        <v>14/15AMENDOIM (1ª SAFRA)UMUARAMA (b)</v>
      </c>
      <c r="I3100" s="210" t="str">
        <f t="shared" si="178"/>
        <v>14/15AMENDOIM (1ª SAFRA)</v>
      </c>
      <c r="J3100" s="211" t="b">
        <f>FALSE</f>
        <v>0</v>
      </c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</row>
    <row r="3101" spans="1:64" ht="14.65" hidden="1" customHeight="1">
      <c r="A3101" s="215" t="s">
        <v>190</v>
      </c>
      <c r="B3101" s="213" t="s">
        <v>85</v>
      </c>
      <c r="C3101" s="209" t="s">
        <v>160</v>
      </c>
      <c r="D3101" s="202">
        <v>50</v>
      </c>
      <c r="F3101" s="202">
        <v>50</v>
      </c>
      <c r="G3101" s="202">
        <f t="shared" si="176"/>
        <v>1000</v>
      </c>
      <c r="H3101" s="210" t="str">
        <f t="shared" si="177"/>
        <v>14/15AMENDOIM (1ª SAFRA)UNIÃO DA VITÓRIA (f)</v>
      </c>
      <c r="I3101" s="210" t="str">
        <f t="shared" si="178"/>
        <v>14/15AMENDOIM (1ª SAFRA)</v>
      </c>
      <c r="J3101" s="211" t="b">
        <f>FALSE</f>
        <v>0</v>
      </c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</row>
    <row r="3102" spans="1:64" ht="14.65" hidden="1" customHeight="1">
      <c r="A3102" s="215" t="s">
        <v>190</v>
      </c>
      <c r="B3102" s="209" t="s">
        <v>86</v>
      </c>
      <c r="C3102" s="209" t="s">
        <v>126</v>
      </c>
      <c r="D3102" s="202">
        <v>6</v>
      </c>
      <c r="F3102" s="202">
        <v>34</v>
      </c>
      <c r="G3102" s="202">
        <f t="shared" si="176"/>
        <v>5666.666666666667</v>
      </c>
      <c r="H3102" s="210" t="str">
        <f t="shared" si="177"/>
        <v>14/15ARROZ IRRIGADOAPUCARANA (c)</v>
      </c>
      <c r="I3102" s="210" t="str">
        <f t="shared" si="178"/>
        <v>14/15ARROZ IRRIGADO</v>
      </c>
      <c r="J3102" s="211" t="b">
        <f>FALSE</f>
        <v>0</v>
      </c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</row>
    <row r="3103" spans="1:64" ht="14.65" hidden="1" customHeight="1">
      <c r="A3103" s="215" t="s">
        <v>190</v>
      </c>
      <c r="B3103" s="209" t="s">
        <v>86</v>
      </c>
      <c r="C3103" s="209" t="s">
        <v>128</v>
      </c>
      <c r="D3103" s="202">
        <v>50</v>
      </c>
      <c r="F3103" s="202">
        <v>275</v>
      </c>
      <c r="G3103" s="202">
        <f t="shared" si="176"/>
        <v>5500</v>
      </c>
      <c r="H3103" s="210" t="str">
        <f t="shared" si="177"/>
        <v>14/15ARROZ IRRIGADOCAMPO MOURÃO (a)</v>
      </c>
      <c r="I3103" s="210" t="str">
        <f t="shared" si="178"/>
        <v>14/15ARROZ IRRIGADO</v>
      </c>
      <c r="J3103" s="211" t="b">
        <f>FALSE</f>
        <v>0</v>
      </c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</row>
    <row r="3104" spans="1:64" ht="14.65" hidden="1" customHeight="1">
      <c r="A3104" s="215" t="s">
        <v>190</v>
      </c>
      <c r="B3104" s="209" t="s">
        <v>86</v>
      </c>
      <c r="C3104" s="209" t="s">
        <v>130</v>
      </c>
      <c r="D3104" s="202">
        <v>129</v>
      </c>
      <c r="F3104" s="202">
        <v>840</v>
      </c>
      <c r="G3104" s="202">
        <f t="shared" si="176"/>
        <v>6511.6279069767443</v>
      </c>
      <c r="H3104" s="210" t="str">
        <f t="shared" si="177"/>
        <v>14/15ARROZ IRRIGADOCASCAVEL (d)</v>
      </c>
      <c r="I3104" s="210" t="str">
        <f t="shared" si="178"/>
        <v>14/15ARROZ IRRIGADO</v>
      </c>
      <c r="J3104" s="211" t="b">
        <f>FALSE</f>
        <v>0</v>
      </c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</row>
    <row r="3105" spans="1:64" ht="14.65" hidden="1" customHeight="1">
      <c r="A3105" s="215" t="s">
        <v>190</v>
      </c>
      <c r="B3105" s="209" t="s">
        <v>86</v>
      </c>
      <c r="C3105" s="209" t="s">
        <v>132</v>
      </c>
      <c r="D3105" s="202">
        <v>140</v>
      </c>
      <c r="F3105" s="202">
        <v>630</v>
      </c>
      <c r="G3105" s="202">
        <f t="shared" si="176"/>
        <v>4500</v>
      </c>
      <c r="H3105" s="210" t="str">
        <f t="shared" si="177"/>
        <v>14/15ARROZ IRRIGADOCORNÉLIO PROCÓPIO (c)</v>
      </c>
      <c r="I3105" s="210" t="str">
        <f t="shared" si="178"/>
        <v>14/15ARROZ IRRIGADO</v>
      </c>
      <c r="J3105" s="211" t="b">
        <f>FALSE</f>
        <v>0</v>
      </c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</row>
    <row r="3106" spans="1:64" ht="14.65" hidden="1" customHeight="1">
      <c r="A3106" s="215" t="s">
        <v>190</v>
      </c>
      <c r="B3106" s="209" t="s">
        <v>86</v>
      </c>
      <c r="C3106" s="209" t="s">
        <v>144</v>
      </c>
      <c r="D3106" s="202">
        <v>500</v>
      </c>
      <c r="F3106" s="202">
        <v>3650</v>
      </c>
      <c r="G3106" s="202">
        <f t="shared" si="176"/>
        <v>7300</v>
      </c>
      <c r="H3106" s="210" t="str">
        <f t="shared" si="177"/>
        <v>14/15ARROZ IRRIGADOJACAREZINHO (c)</v>
      </c>
      <c r="I3106" s="210" t="str">
        <f t="shared" si="178"/>
        <v>14/15ARROZ IRRIGADO</v>
      </c>
      <c r="J3106" s="211" t="b">
        <f>FALSE</f>
        <v>0</v>
      </c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</row>
    <row r="3107" spans="1:64" ht="14.65" hidden="1" customHeight="1">
      <c r="A3107" s="215" t="s">
        <v>190</v>
      </c>
      <c r="B3107" s="209" t="s">
        <v>86</v>
      </c>
      <c r="C3107" s="209" t="s">
        <v>148</v>
      </c>
      <c r="D3107" s="202">
        <v>0</v>
      </c>
      <c r="F3107" s="202">
        <v>0</v>
      </c>
      <c r="G3107" s="202" t="e">
        <f t="shared" si="176"/>
        <v>#DIV/0!</v>
      </c>
      <c r="H3107" s="210" t="str">
        <f t="shared" si="177"/>
        <v>14/15ARROZ IRRIGADOLONDRINA (c)</v>
      </c>
      <c r="I3107" s="210" t="str">
        <f t="shared" si="178"/>
        <v>14/15ARROZ IRRIGADO</v>
      </c>
      <c r="J3107" s="211" t="b">
        <f>FALSE</f>
        <v>0</v>
      </c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</row>
    <row r="3108" spans="1:64" ht="14.65" hidden="1" customHeight="1">
      <c r="A3108" s="215" t="s">
        <v>190</v>
      </c>
      <c r="B3108" s="209" t="s">
        <v>86</v>
      </c>
      <c r="C3108" s="209" t="s">
        <v>150</v>
      </c>
      <c r="D3108" s="202">
        <v>2</v>
      </c>
      <c r="F3108" s="202">
        <v>12</v>
      </c>
      <c r="G3108" s="202">
        <f t="shared" si="176"/>
        <v>6000</v>
      </c>
      <c r="H3108" s="210" t="str">
        <f t="shared" si="177"/>
        <v>14/15ARROZ IRRIGADOMARINGÁ (c)</v>
      </c>
      <c r="I3108" s="210" t="str">
        <f t="shared" si="178"/>
        <v>14/15ARROZ IRRIGADO</v>
      </c>
      <c r="J3108" s="211" t="b">
        <f>FALSE</f>
        <v>0</v>
      </c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</row>
    <row r="3109" spans="1:64" ht="14.65" hidden="1" customHeight="1">
      <c r="A3109" s="215" t="s">
        <v>190</v>
      </c>
      <c r="B3109" s="209" t="s">
        <v>86</v>
      </c>
      <c r="C3109" s="209" t="s">
        <v>152</v>
      </c>
      <c r="D3109" s="202">
        <v>1350</v>
      </c>
      <c r="F3109" s="202">
        <v>8775</v>
      </c>
      <c r="G3109" s="202">
        <f t="shared" si="176"/>
        <v>6500</v>
      </c>
      <c r="H3109" s="210" t="str">
        <f t="shared" si="177"/>
        <v>14/15ARROZ IRRIGADOPARANAGUÁ (f)</v>
      </c>
      <c r="I3109" s="210" t="str">
        <f t="shared" si="178"/>
        <v>14/15ARROZ IRRIGADO</v>
      </c>
      <c r="J3109" s="211" t="b">
        <f>FALSE</f>
        <v>0</v>
      </c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</row>
    <row r="3110" spans="1:64" ht="14.65" hidden="1" customHeight="1">
      <c r="A3110" s="215" t="s">
        <v>190</v>
      </c>
      <c r="B3110" s="209" t="s">
        <v>86</v>
      </c>
      <c r="C3110" s="209" t="s">
        <v>154</v>
      </c>
      <c r="D3110" s="202">
        <v>15046</v>
      </c>
      <c r="F3110" s="202">
        <v>120172</v>
      </c>
      <c r="G3110" s="202">
        <f t="shared" si="176"/>
        <v>7986.9732819353985</v>
      </c>
      <c r="H3110" s="210" t="str">
        <f t="shared" si="177"/>
        <v>14/15ARROZ IRRIGADOPARANAVAÍ (b)</v>
      </c>
      <c r="I3110" s="210" t="str">
        <f t="shared" si="178"/>
        <v>14/15ARROZ IRRIGADO</v>
      </c>
      <c r="J3110" s="211" t="b">
        <f>FALSE</f>
        <v>0</v>
      </c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</row>
    <row r="3111" spans="1:64" ht="14.65" hidden="1" customHeight="1">
      <c r="A3111" s="215" t="s">
        <v>190</v>
      </c>
      <c r="B3111" s="209" t="s">
        <v>86</v>
      </c>
      <c r="C3111" s="209" t="s">
        <v>158</v>
      </c>
      <c r="D3111" s="202">
        <v>211</v>
      </c>
      <c r="F3111" s="202">
        <v>1055</v>
      </c>
      <c r="G3111" s="202">
        <f t="shared" si="176"/>
        <v>5000</v>
      </c>
      <c r="H3111" s="210" t="str">
        <f t="shared" si="177"/>
        <v>14/15ARROZ IRRIGADOTOLEDO (d)</v>
      </c>
      <c r="I3111" s="210" t="str">
        <f t="shared" si="178"/>
        <v>14/15ARROZ IRRIGADO</v>
      </c>
      <c r="J3111" s="211" t="b">
        <f>FALSE</f>
        <v>0</v>
      </c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</row>
    <row r="3112" spans="1:64" ht="14.65" hidden="1" customHeight="1">
      <c r="A3112" s="215" t="s">
        <v>190</v>
      </c>
      <c r="B3112" s="209" t="s">
        <v>86</v>
      </c>
      <c r="C3112" s="209" t="s">
        <v>159</v>
      </c>
      <c r="D3112" s="202">
        <v>2155</v>
      </c>
      <c r="F3112" s="202">
        <v>13669</v>
      </c>
      <c r="G3112" s="202">
        <f t="shared" si="176"/>
        <v>6342.9234338747101</v>
      </c>
      <c r="H3112" s="210" t="str">
        <f t="shared" si="177"/>
        <v>14/15ARROZ IRRIGADOUMUARAMA (b)</v>
      </c>
      <c r="I3112" s="210" t="str">
        <f t="shared" si="178"/>
        <v>14/15ARROZ IRRIGADO</v>
      </c>
      <c r="J3112" s="211" t="b">
        <f>FALSE</f>
        <v>0</v>
      </c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</row>
    <row r="3113" spans="1:64" ht="14.65" hidden="1" customHeight="1">
      <c r="A3113" s="215" t="s">
        <v>190</v>
      </c>
      <c r="B3113" s="209" t="s">
        <v>87</v>
      </c>
      <c r="C3113" s="209" t="s">
        <v>126</v>
      </c>
      <c r="D3113" s="202">
        <v>72</v>
      </c>
      <c r="F3113" s="202">
        <v>129</v>
      </c>
      <c r="G3113" s="202">
        <f t="shared" si="176"/>
        <v>1791.6666666666667</v>
      </c>
      <c r="H3113" s="210" t="str">
        <f t="shared" si="177"/>
        <v>14/15ARROZ SEQUEIROAPUCARANA (c)</v>
      </c>
      <c r="I3113" s="210" t="str">
        <f t="shared" si="178"/>
        <v>14/15ARROZ SEQUEIRO</v>
      </c>
      <c r="J3113" s="211" t="b">
        <f>FALSE</f>
        <v>0</v>
      </c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</row>
    <row r="3114" spans="1:64" ht="14.65" hidden="1" customHeight="1">
      <c r="A3114" s="215" t="s">
        <v>190</v>
      </c>
      <c r="B3114" s="209" t="s">
        <v>87</v>
      </c>
      <c r="C3114" s="209" t="s">
        <v>128</v>
      </c>
      <c r="D3114" s="202">
        <v>50</v>
      </c>
      <c r="F3114" s="202">
        <v>75</v>
      </c>
      <c r="G3114" s="202">
        <f t="shared" si="176"/>
        <v>1500</v>
      </c>
      <c r="H3114" s="210" t="str">
        <f t="shared" si="177"/>
        <v>14/15ARROZ SEQUEIROCAMPO MOURÃO (a)</v>
      </c>
      <c r="I3114" s="210" t="str">
        <f t="shared" si="178"/>
        <v>14/15ARROZ SEQUEIRO</v>
      </c>
      <c r="J3114" s="211" t="b">
        <f>FALSE</f>
        <v>0</v>
      </c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</row>
    <row r="3115" spans="1:64" ht="14.65" hidden="1" customHeight="1">
      <c r="A3115" s="215" t="s">
        <v>190</v>
      </c>
      <c r="B3115" s="209" t="s">
        <v>87</v>
      </c>
      <c r="C3115" s="209" t="s">
        <v>130</v>
      </c>
      <c r="D3115" s="202">
        <v>67</v>
      </c>
      <c r="F3115" s="202">
        <v>140</v>
      </c>
      <c r="G3115" s="202">
        <f t="shared" si="176"/>
        <v>2089.5522388059699</v>
      </c>
      <c r="H3115" s="210" t="str">
        <f t="shared" si="177"/>
        <v>14/15ARROZ SEQUEIROCASCAVEL (d)</v>
      </c>
      <c r="I3115" s="210" t="str">
        <f t="shared" si="178"/>
        <v>14/15ARROZ SEQUEIRO</v>
      </c>
      <c r="J3115" s="211" t="b">
        <f>FALSE</f>
        <v>0</v>
      </c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</row>
    <row r="3116" spans="1:64" ht="14.65" hidden="1" customHeight="1">
      <c r="A3116" s="215" t="s">
        <v>190</v>
      </c>
      <c r="B3116" s="209" t="s">
        <v>87</v>
      </c>
      <c r="C3116" s="209" t="s">
        <v>132</v>
      </c>
      <c r="D3116" s="202">
        <v>191</v>
      </c>
      <c r="F3116" s="202">
        <v>328</v>
      </c>
      <c r="G3116" s="202">
        <f t="shared" si="176"/>
        <v>1717.2774869109949</v>
      </c>
      <c r="H3116" s="210" t="str">
        <f t="shared" si="177"/>
        <v>14/15ARROZ SEQUEIROCORNÉLIO PROCÓPIO (c)</v>
      </c>
      <c r="I3116" s="210" t="str">
        <f t="shared" si="178"/>
        <v>14/15ARROZ SEQUEIRO</v>
      </c>
      <c r="J3116" s="211" t="b">
        <f>FALSE</f>
        <v>0</v>
      </c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</row>
    <row r="3117" spans="1:64" ht="14.65" hidden="1" customHeight="1">
      <c r="A3117" s="215" t="s">
        <v>190</v>
      </c>
      <c r="B3117" s="209" t="s">
        <v>87</v>
      </c>
      <c r="C3117" s="209" t="s">
        <v>134</v>
      </c>
      <c r="D3117" s="202">
        <v>52</v>
      </c>
      <c r="F3117" s="202">
        <v>72</v>
      </c>
      <c r="G3117" s="202">
        <f t="shared" si="176"/>
        <v>1384.6153846153845</v>
      </c>
      <c r="H3117" s="210" t="str">
        <f t="shared" si="177"/>
        <v>14/15ARROZ SEQUEIROCURITIBA (f)</v>
      </c>
      <c r="I3117" s="210" t="str">
        <f t="shared" si="178"/>
        <v>14/15ARROZ SEQUEIRO</v>
      </c>
      <c r="J3117" s="211" t="b">
        <f>FALSE</f>
        <v>0</v>
      </c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</row>
    <row r="3118" spans="1:64" ht="14.65" hidden="1" customHeight="1">
      <c r="A3118" s="215" t="s">
        <v>190</v>
      </c>
      <c r="B3118" s="209" t="s">
        <v>87</v>
      </c>
      <c r="C3118" s="209" t="s">
        <v>136</v>
      </c>
      <c r="D3118" s="202">
        <v>66</v>
      </c>
      <c r="F3118" s="202">
        <v>132</v>
      </c>
      <c r="G3118" s="202">
        <f t="shared" si="176"/>
        <v>2000</v>
      </c>
      <c r="H3118" s="210" t="str">
        <f t="shared" si="177"/>
        <v>14/15ARROZ SEQUEIROFRANCISCO BELTRÃO (e)</v>
      </c>
      <c r="I3118" s="210" t="str">
        <f t="shared" si="178"/>
        <v>14/15ARROZ SEQUEIRO</v>
      </c>
      <c r="J3118" s="211" t="b">
        <f>FALSE</f>
        <v>0</v>
      </c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</row>
    <row r="3119" spans="1:64" ht="14.65" hidden="1" customHeight="1">
      <c r="A3119" s="215" t="s">
        <v>190</v>
      </c>
      <c r="B3119" s="209" t="s">
        <v>87</v>
      </c>
      <c r="C3119" s="209" t="s">
        <v>138</v>
      </c>
      <c r="D3119" s="202">
        <v>660</v>
      </c>
      <c r="F3119" s="202">
        <v>1393</v>
      </c>
      <c r="G3119" s="202">
        <f t="shared" si="176"/>
        <v>2110.606060606061</v>
      </c>
      <c r="H3119" s="210" t="str">
        <f t="shared" si="177"/>
        <v>14/15ARROZ SEQUEIROGUARAPUAVA (f)</v>
      </c>
      <c r="I3119" s="210" t="str">
        <f t="shared" si="178"/>
        <v>14/15ARROZ SEQUEIRO</v>
      </c>
      <c r="J3119" s="211" t="b">
        <f>FALSE</f>
        <v>0</v>
      </c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</row>
    <row r="3120" spans="1:64" ht="14.65" hidden="1" customHeight="1">
      <c r="A3120" s="215" t="s">
        <v>190</v>
      </c>
      <c r="B3120" s="209" t="s">
        <v>87</v>
      </c>
      <c r="C3120" s="209" t="s">
        <v>140</v>
      </c>
      <c r="D3120" s="202">
        <v>950</v>
      </c>
      <c r="F3120" s="202">
        <v>1844</v>
      </c>
      <c r="G3120" s="202">
        <f t="shared" si="176"/>
        <v>1941.0526315789473</v>
      </c>
      <c r="H3120" s="210" t="str">
        <f t="shared" si="177"/>
        <v>14/15ARROZ SEQUEIROIRATI (f)</v>
      </c>
      <c r="I3120" s="210" t="str">
        <f t="shared" si="178"/>
        <v>14/15ARROZ SEQUEIRO</v>
      </c>
      <c r="J3120" s="211" t="b">
        <f>FALSE</f>
        <v>0</v>
      </c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</row>
    <row r="3121" spans="1:64" ht="14.65" hidden="1" customHeight="1">
      <c r="A3121" s="215" t="s">
        <v>190</v>
      </c>
      <c r="B3121" s="209" t="s">
        <v>87</v>
      </c>
      <c r="C3121" s="209" t="s">
        <v>142</v>
      </c>
      <c r="D3121" s="202">
        <v>350</v>
      </c>
      <c r="F3121" s="202">
        <v>577</v>
      </c>
      <c r="G3121" s="202">
        <f t="shared" si="176"/>
        <v>1648.5714285714287</v>
      </c>
      <c r="H3121" s="210" t="str">
        <f t="shared" si="177"/>
        <v>14/15ARROZ SEQUEIROIVAIPORÃ (c)</v>
      </c>
      <c r="I3121" s="210" t="str">
        <f t="shared" si="178"/>
        <v>14/15ARROZ SEQUEIRO</v>
      </c>
      <c r="J3121" s="211" t="b">
        <f>FALSE</f>
        <v>0</v>
      </c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</row>
    <row r="3122" spans="1:64" ht="14.65" hidden="1" customHeight="1">
      <c r="A3122" s="215" t="s">
        <v>190</v>
      </c>
      <c r="B3122" s="209" t="s">
        <v>87</v>
      </c>
      <c r="C3122" s="209" t="s">
        <v>144</v>
      </c>
      <c r="D3122" s="202">
        <v>1560</v>
      </c>
      <c r="F3122" s="202">
        <v>2511</v>
      </c>
      <c r="G3122" s="202">
        <f t="shared" si="176"/>
        <v>1609.6153846153848</v>
      </c>
      <c r="H3122" s="210" t="str">
        <f t="shared" si="177"/>
        <v>14/15ARROZ SEQUEIROJACAREZINHO (c)</v>
      </c>
      <c r="I3122" s="210" t="str">
        <f t="shared" si="178"/>
        <v>14/15ARROZ SEQUEIRO</v>
      </c>
      <c r="J3122" s="211" t="b">
        <f>FALSE</f>
        <v>0</v>
      </c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</row>
    <row r="3123" spans="1:64" ht="14.65" hidden="1" customHeight="1">
      <c r="A3123" s="215" t="s">
        <v>190</v>
      </c>
      <c r="B3123" s="209" t="s">
        <v>87</v>
      </c>
      <c r="C3123" s="209" t="s">
        <v>146</v>
      </c>
      <c r="D3123" s="202">
        <v>370</v>
      </c>
      <c r="F3123" s="202">
        <v>481</v>
      </c>
      <c r="G3123" s="202">
        <f t="shared" si="176"/>
        <v>1300</v>
      </c>
      <c r="H3123" s="210" t="str">
        <f t="shared" si="177"/>
        <v>14/15ARROZ SEQUEIROLARANJEIRAS DO SUL (f)</v>
      </c>
      <c r="I3123" s="210" t="str">
        <f t="shared" si="178"/>
        <v>14/15ARROZ SEQUEIRO</v>
      </c>
      <c r="J3123" s="211" t="b">
        <f>FALSE</f>
        <v>0</v>
      </c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</row>
    <row r="3124" spans="1:64" ht="14.65" hidden="1" customHeight="1">
      <c r="A3124" s="215" t="s">
        <v>190</v>
      </c>
      <c r="B3124" s="209" t="s">
        <v>87</v>
      </c>
      <c r="C3124" s="209" t="s">
        <v>148</v>
      </c>
      <c r="D3124" s="202">
        <v>971</v>
      </c>
      <c r="F3124" s="202">
        <v>1896</v>
      </c>
      <c r="G3124" s="202">
        <f t="shared" si="176"/>
        <v>1952.6261585993821</v>
      </c>
      <c r="H3124" s="210" t="str">
        <f t="shared" si="177"/>
        <v>14/15ARROZ SEQUEIROLONDRINA (c)</v>
      </c>
      <c r="I3124" s="210" t="str">
        <f t="shared" si="178"/>
        <v>14/15ARROZ SEQUEIRO</v>
      </c>
      <c r="J3124" s="211" t="b">
        <f>FALSE</f>
        <v>0</v>
      </c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</row>
    <row r="3125" spans="1:64" ht="14.65" hidden="1" customHeight="1">
      <c r="A3125" s="215" t="s">
        <v>190</v>
      </c>
      <c r="B3125" s="209" t="s">
        <v>87</v>
      </c>
      <c r="C3125" s="209" t="s">
        <v>150</v>
      </c>
      <c r="D3125" s="202">
        <v>5</v>
      </c>
      <c r="F3125" s="202">
        <v>10</v>
      </c>
      <c r="G3125" s="202">
        <f t="shared" si="176"/>
        <v>2000</v>
      </c>
      <c r="H3125" s="210" t="str">
        <f t="shared" si="177"/>
        <v>14/15ARROZ SEQUEIROMARINGÁ (c)</v>
      </c>
      <c r="I3125" s="210" t="str">
        <f t="shared" si="178"/>
        <v>14/15ARROZ SEQUEIRO</v>
      </c>
      <c r="J3125" s="211" t="b">
        <f>FALSE</f>
        <v>0</v>
      </c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</row>
    <row r="3126" spans="1:64" ht="14.65" hidden="1" customHeight="1">
      <c r="A3126" s="215" t="s">
        <v>190</v>
      </c>
      <c r="B3126" s="209" t="s">
        <v>87</v>
      </c>
      <c r="C3126" s="209" t="s">
        <v>152</v>
      </c>
      <c r="D3126" s="202">
        <v>10</v>
      </c>
      <c r="F3126" s="202">
        <v>20</v>
      </c>
      <c r="G3126" s="202">
        <f t="shared" si="176"/>
        <v>2000</v>
      </c>
      <c r="H3126" s="210" t="str">
        <f t="shared" si="177"/>
        <v>14/15ARROZ SEQUEIROPARANAGUÁ (f)</v>
      </c>
      <c r="I3126" s="210" t="str">
        <f t="shared" si="178"/>
        <v>14/15ARROZ SEQUEIRO</v>
      </c>
      <c r="J3126" s="211" t="b">
        <f>FALSE</f>
        <v>0</v>
      </c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</row>
    <row r="3127" spans="1:64" ht="14.65" hidden="1" customHeight="1">
      <c r="A3127" s="215" t="s">
        <v>190</v>
      </c>
      <c r="B3127" s="209" t="s">
        <v>87</v>
      </c>
      <c r="C3127" s="209" t="s">
        <v>155</v>
      </c>
      <c r="D3127" s="202">
        <v>24</v>
      </c>
      <c r="F3127" s="202">
        <v>45</v>
      </c>
      <c r="G3127" s="202">
        <f t="shared" si="176"/>
        <v>1875</v>
      </c>
      <c r="H3127" s="210" t="str">
        <f t="shared" si="177"/>
        <v>14/15ARROZ SEQUEIROPATO BRANCO (e)</v>
      </c>
      <c r="I3127" s="210" t="str">
        <f t="shared" si="178"/>
        <v>14/15ARROZ SEQUEIRO</v>
      </c>
      <c r="J3127" s="211" t="b">
        <f>FALSE</f>
        <v>0</v>
      </c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</row>
    <row r="3128" spans="1:64" ht="14.65" hidden="1" customHeight="1">
      <c r="A3128" s="215" t="s">
        <v>190</v>
      </c>
      <c r="B3128" s="209" t="s">
        <v>87</v>
      </c>
      <c r="C3128" s="209" t="s">
        <v>157</v>
      </c>
      <c r="D3128" s="202">
        <v>228</v>
      </c>
      <c r="F3128" s="202">
        <v>385</v>
      </c>
      <c r="G3128" s="202">
        <f t="shared" si="176"/>
        <v>1688.5964912280701</v>
      </c>
      <c r="H3128" s="210" t="str">
        <f t="shared" si="177"/>
        <v>14/15ARROZ SEQUEIROPONTA GROSSA (f)</v>
      </c>
      <c r="I3128" s="210" t="str">
        <f t="shared" si="178"/>
        <v>14/15ARROZ SEQUEIRO</v>
      </c>
      <c r="J3128" s="211" t="b">
        <f>FALSE</f>
        <v>0</v>
      </c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</row>
    <row r="3129" spans="1:64" ht="14.65" hidden="1" customHeight="1">
      <c r="A3129" s="215" t="s">
        <v>190</v>
      </c>
      <c r="B3129" s="209" t="s">
        <v>87</v>
      </c>
      <c r="C3129" s="209" t="s">
        <v>158</v>
      </c>
      <c r="D3129" s="202">
        <v>150</v>
      </c>
      <c r="F3129" s="202">
        <v>300</v>
      </c>
      <c r="G3129" s="202">
        <f t="shared" si="176"/>
        <v>2000</v>
      </c>
      <c r="H3129" s="210" t="str">
        <f t="shared" si="177"/>
        <v>14/15ARROZ SEQUEIROTOLEDO (d)</v>
      </c>
      <c r="I3129" s="210" t="str">
        <f t="shared" si="178"/>
        <v>14/15ARROZ SEQUEIRO</v>
      </c>
      <c r="J3129" s="211" t="b">
        <f>FALSE</f>
        <v>0</v>
      </c>
    </row>
    <row r="3130" spans="1:64" ht="14.65" hidden="1" customHeight="1">
      <c r="A3130" s="215" t="s">
        <v>190</v>
      </c>
      <c r="B3130" s="209" t="s">
        <v>87</v>
      </c>
      <c r="C3130" s="209" t="s">
        <v>159</v>
      </c>
      <c r="D3130" s="202">
        <v>0</v>
      </c>
      <c r="F3130" s="202" t="s">
        <v>184</v>
      </c>
      <c r="G3130" s="202" t="e">
        <f t="shared" si="176"/>
        <v>#VALUE!</v>
      </c>
      <c r="H3130" s="210" t="str">
        <f t="shared" si="177"/>
        <v>14/15ARROZ SEQUEIROUMUARAMA (b)</v>
      </c>
      <c r="I3130" s="210" t="str">
        <f t="shared" si="178"/>
        <v>14/15ARROZ SEQUEIRO</v>
      </c>
      <c r="J3130" s="211" t="b">
        <f>FALSE</f>
        <v>0</v>
      </c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</row>
    <row r="3131" spans="1:64" ht="14.65" hidden="1" customHeight="1">
      <c r="A3131" s="215" t="s">
        <v>190</v>
      </c>
      <c r="B3131" s="209" t="s">
        <v>87</v>
      </c>
      <c r="C3131" s="209" t="s">
        <v>160</v>
      </c>
      <c r="D3131" s="202">
        <v>2000</v>
      </c>
      <c r="F3131" s="202">
        <v>4000</v>
      </c>
      <c r="G3131" s="202">
        <f t="shared" si="176"/>
        <v>2000</v>
      </c>
      <c r="H3131" s="210" t="str">
        <f t="shared" si="177"/>
        <v>14/15ARROZ SEQUEIROUNIÃO DA VITÓRIA (f)</v>
      </c>
      <c r="I3131" s="210" t="str">
        <f t="shared" si="178"/>
        <v>14/15ARROZ SEQUEIRO</v>
      </c>
      <c r="J3131" s="211" t="b">
        <f>FALSE</f>
        <v>0</v>
      </c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</row>
    <row r="3132" spans="1:64" ht="14.65" hidden="1" customHeight="1">
      <c r="A3132" s="215" t="s">
        <v>190</v>
      </c>
      <c r="B3132" s="209" t="s">
        <v>88</v>
      </c>
      <c r="C3132" s="213" t="s">
        <v>126</v>
      </c>
      <c r="D3132" s="202">
        <v>6106</v>
      </c>
      <c r="F3132" s="202">
        <v>11894</v>
      </c>
      <c r="G3132" s="202">
        <f t="shared" si="176"/>
        <v>1947.9200786112021</v>
      </c>
      <c r="H3132" s="210" t="str">
        <f t="shared" si="177"/>
        <v>14/15AVEIA BRANCAAPUCARANA (c)</v>
      </c>
      <c r="I3132" s="210" t="str">
        <f t="shared" si="178"/>
        <v>14/15AVEIA BRANCA</v>
      </c>
      <c r="J3132" s="211" t="b">
        <f>FALSE</f>
        <v>0</v>
      </c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</row>
    <row r="3133" spans="1:64" ht="14.65" hidden="1" customHeight="1">
      <c r="A3133" s="215" t="s">
        <v>190</v>
      </c>
      <c r="B3133" s="209" t="s">
        <v>88</v>
      </c>
      <c r="C3133" s="209" t="s">
        <v>128</v>
      </c>
      <c r="D3133" s="202">
        <v>11350</v>
      </c>
      <c r="E3133" s="204"/>
      <c r="F3133" s="202">
        <v>16457</v>
      </c>
      <c r="G3133" s="202">
        <f t="shared" si="176"/>
        <v>1449.955947136564</v>
      </c>
      <c r="H3133" s="210" t="str">
        <f t="shared" si="177"/>
        <v>14/15AVEIA BRANCACAMPO MOURÃO (a)</v>
      </c>
      <c r="I3133" s="210" t="str">
        <f t="shared" si="178"/>
        <v>14/15AVEIA BRANCA</v>
      </c>
      <c r="J3133" s="211" t="b">
        <f>FALSE</f>
        <v>0</v>
      </c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</row>
    <row r="3134" spans="1:64" ht="14.65" hidden="1" customHeight="1">
      <c r="A3134" s="215" t="s">
        <v>190</v>
      </c>
      <c r="B3134" s="209" t="s">
        <v>88</v>
      </c>
      <c r="C3134" s="209" t="s">
        <v>130</v>
      </c>
      <c r="D3134" s="202">
        <v>2702</v>
      </c>
      <c r="F3134" s="202">
        <v>5339</v>
      </c>
      <c r="G3134" s="202">
        <f t="shared" si="176"/>
        <v>1975.9437453737971</v>
      </c>
      <c r="H3134" s="210" t="str">
        <f t="shared" si="177"/>
        <v>14/15AVEIA BRANCACASCAVEL (d)</v>
      </c>
      <c r="I3134" s="210" t="str">
        <f t="shared" si="178"/>
        <v>14/15AVEIA BRANCA</v>
      </c>
      <c r="J3134" s="211" t="b">
        <f>FALSE</f>
        <v>0</v>
      </c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</row>
    <row r="3135" spans="1:64" ht="14.65" hidden="1" customHeight="1">
      <c r="A3135" s="215" t="s">
        <v>190</v>
      </c>
      <c r="B3135" s="209" t="s">
        <v>88</v>
      </c>
      <c r="C3135" s="209" t="s">
        <v>132</v>
      </c>
      <c r="D3135" s="202">
        <v>136</v>
      </c>
      <c r="E3135" s="204"/>
      <c r="F3135" s="202">
        <v>326</v>
      </c>
      <c r="G3135" s="202">
        <f t="shared" si="176"/>
        <v>2397.0588235294117</v>
      </c>
      <c r="H3135" s="210" t="str">
        <f t="shared" si="177"/>
        <v>14/15AVEIA BRANCACORNÉLIO PROCÓPIO (c)</v>
      </c>
      <c r="I3135" s="210" t="str">
        <f t="shared" si="178"/>
        <v>14/15AVEIA BRANCA</v>
      </c>
      <c r="J3135" s="211" t="b">
        <f>FALSE</f>
        <v>0</v>
      </c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</row>
    <row r="3136" spans="1:64" ht="14.65" hidden="1" customHeight="1">
      <c r="A3136" s="215" t="s">
        <v>190</v>
      </c>
      <c r="B3136" s="209" t="s">
        <v>88</v>
      </c>
      <c r="C3136" s="209" t="s">
        <v>136</v>
      </c>
      <c r="D3136" s="202">
        <v>2480</v>
      </c>
      <c r="E3136" s="204"/>
      <c r="F3136" s="202">
        <v>3050</v>
      </c>
      <c r="G3136" s="202">
        <f t="shared" si="176"/>
        <v>1229.8387096774193</v>
      </c>
      <c r="H3136" s="210" t="str">
        <f t="shared" si="177"/>
        <v>14/15AVEIA BRANCAFRANCISCO BELTRÃO (e)</v>
      </c>
      <c r="I3136" s="210" t="str">
        <f t="shared" si="178"/>
        <v>14/15AVEIA BRANCA</v>
      </c>
      <c r="J3136" s="211" t="b">
        <f>FALSE</f>
        <v>0</v>
      </c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</row>
    <row r="3137" spans="1:64" ht="14.65" hidden="1" customHeight="1">
      <c r="A3137" s="215" t="s">
        <v>190</v>
      </c>
      <c r="B3137" s="209" t="s">
        <v>88</v>
      </c>
      <c r="C3137" s="209" t="s">
        <v>138</v>
      </c>
      <c r="D3137" s="202">
        <v>3200</v>
      </c>
      <c r="E3137" s="204"/>
      <c r="F3137" s="202">
        <v>5920</v>
      </c>
      <c r="G3137" s="202">
        <f t="shared" si="176"/>
        <v>1850</v>
      </c>
      <c r="H3137" s="210" t="str">
        <f t="shared" si="177"/>
        <v>14/15AVEIA BRANCAGUARAPUAVA (f)</v>
      </c>
      <c r="I3137" s="210" t="str">
        <f t="shared" si="178"/>
        <v>14/15AVEIA BRANCA</v>
      </c>
      <c r="J3137" s="211" t="b">
        <f>FALSE</f>
        <v>0</v>
      </c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</row>
    <row r="3138" spans="1:64" ht="14.65" hidden="1" customHeight="1">
      <c r="A3138" s="215" t="s">
        <v>190</v>
      </c>
      <c r="B3138" s="209" t="s">
        <v>88</v>
      </c>
      <c r="C3138" s="209" t="s">
        <v>140</v>
      </c>
      <c r="D3138" s="202">
        <v>600</v>
      </c>
      <c r="E3138" s="204">
        <v>65</v>
      </c>
      <c r="F3138" s="202">
        <v>1149</v>
      </c>
      <c r="G3138" s="202">
        <f t="shared" ref="G3138:G3201" si="179">F3138/(D3138-E3138)*1000</f>
        <v>2147.663551401869</v>
      </c>
      <c r="H3138" s="210" t="str">
        <f t="shared" ref="H3138:H3201" si="180">A3138&amp;B3138&amp;C3138</f>
        <v>14/15AVEIA BRANCAIRATI (f)</v>
      </c>
      <c r="I3138" s="210" t="str">
        <f t="shared" ref="I3138:I3201" si="181">A3138&amp;B3138</f>
        <v>14/15AVEIA BRANCA</v>
      </c>
      <c r="J3138" s="211" t="b">
        <f>FALSE</f>
        <v>0</v>
      </c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</row>
    <row r="3139" spans="1:64" ht="14.65" hidden="1" customHeight="1">
      <c r="A3139" s="215" t="s">
        <v>190</v>
      </c>
      <c r="B3139" s="209" t="s">
        <v>88</v>
      </c>
      <c r="C3139" s="209" t="s">
        <v>142</v>
      </c>
      <c r="D3139" s="202">
        <v>5260</v>
      </c>
      <c r="E3139" s="204"/>
      <c r="F3139" s="202">
        <v>12997</v>
      </c>
      <c r="G3139" s="202">
        <f t="shared" si="179"/>
        <v>2470.9125475285168</v>
      </c>
      <c r="H3139" s="210" t="str">
        <f t="shared" si="180"/>
        <v>14/15AVEIA BRANCAIVAIPORÃ (c)</v>
      </c>
      <c r="I3139" s="210" t="str">
        <f t="shared" si="181"/>
        <v>14/15AVEIA BRANCA</v>
      </c>
      <c r="J3139" s="211" t="b">
        <f>FALSE</f>
        <v>0</v>
      </c>
    </row>
    <row r="3140" spans="1:64" ht="14.65" hidden="1" customHeight="1">
      <c r="A3140" s="215" t="s">
        <v>190</v>
      </c>
      <c r="B3140" s="209" t="s">
        <v>88</v>
      </c>
      <c r="C3140" s="209" t="s">
        <v>144</v>
      </c>
      <c r="D3140" s="202">
        <v>1400</v>
      </c>
      <c r="F3140" s="202">
        <v>2040</v>
      </c>
      <c r="G3140" s="202">
        <f t="shared" si="179"/>
        <v>1457.1428571428571</v>
      </c>
      <c r="H3140" s="210" t="str">
        <f t="shared" si="180"/>
        <v>14/15AVEIA BRANCAJACAREZINHO (c)</v>
      </c>
      <c r="I3140" s="210" t="str">
        <f t="shared" si="181"/>
        <v>14/15AVEIA BRANCA</v>
      </c>
      <c r="J3140" s="211" t="b">
        <f>FALSE</f>
        <v>0</v>
      </c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</row>
    <row r="3141" spans="1:64" ht="14.65" hidden="1" customHeight="1">
      <c r="A3141" s="215" t="s">
        <v>190</v>
      </c>
      <c r="B3141" s="209" t="s">
        <v>88</v>
      </c>
      <c r="C3141" s="209" t="s">
        <v>146</v>
      </c>
      <c r="D3141" s="202">
        <v>950</v>
      </c>
      <c r="F3141" s="202">
        <v>2280</v>
      </c>
      <c r="G3141" s="202">
        <f t="shared" si="179"/>
        <v>2400</v>
      </c>
      <c r="H3141" s="210" t="str">
        <f t="shared" si="180"/>
        <v>14/15AVEIA BRANCALARANJEIRAS DO SUL (f)</v>
      </c>
      <c r="I3141" s="210" t="str">
        <f t="shared" si="181"/>
        <v>14/15AVEIA BRANCA</v>
      </c>
      <c r="J3141" s="211" t="b">
        <f>FALSE</f>
        <v>0</v>
      </c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</row>
    <row r="3142" spans="1:64" ht="14.65" hidden="1" customHeight="1">
      <c r="A3142" s="215" t="s">
        <v>190</v>
      </c>
      <c r="B3142" s="209" t="s">
        <v>88</v>
      </c>
      <c r="C3142" s="209" t="s">
        <v>148</v>
      </c>
      <c r="D3142" s="202">
        <v>1733</v>
      </c>
      <c r="E3142" s="204"/>
      <c r="F3142" s="202">
        <v>2095</v>
      </c>
      <c r="G3142" s="202">
        <f t="shared" si="179"/>
        <v>1208.8863242931334</v>
      </c>
      <c r="H3142" s="210" t="str">
        <f t="shared" si="180"/>
        <v>14/15AVEIA BRANCALONDRINA (c)</v>
      </c>
      <c r="I3142" s="210" t="str">
        <f t="shared" si="181"/>
        <v>14/15AVEIA BRANCA</v>
      </c>
      <c r="J3142" s="211" t="b">
        <f>FALSE</f>
        <v>0</v>
      </c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</row>
    <row r="3143" spans="1:64" ht="14.65" hidden="1" customHeight="1">
      <c r="A3143" s="215" t="s">
        <v>190</v>
      </c>
      <c r="B3143" s="209" t="s">
        <v>88</v>
      </c>
      <c r="C3143" s="209" t="s">
        <v>150</v>
      </c>
      <c r="D3143" s="202">
        <v>270</v>
      </c>
      <c r="E3143" s="204"/>
      <c r="F3143" s="202">
        <v>476</v>
      </c>
      <c r="G3143" s="202">
        <f t="shared" si="179"/>
        <v>1762.962962962963</v>
      </c>
      <c r="H3143" s="210" t="str">
        <f t="shared" si="180"/>
        <v>14/15AVEIA BRANCAMARINGÁ (c)</v>
      </c>
      <c r="I3143" s="210" t="str">
        <f t="shared" si="181"/>
        <v>14/15AVEIA BRANCA</v>
      </c>
      <c r="J3143" s="211" t="b">
        <f>FALSE</f>
        <v>0</v>
      </c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</row>
    <row r="3144" spans="1:64" ht="14.65" hidden="1" customHeight="1">
      <c r="A3144" s="215" t="s">
        <v>190</v>
      </c>
      <c r="B3144" s="209" t="s">
        <v>88</v>
      </c>
      <c r="C3144" s="209" t="s">
        <v>155</v>
      </c>
      <c r="D3144" s="202">
        <v>2900</v>
      </c>
      <c r="E3144" s="204"/>
      <c r="F3144" s="202">
        <v>3005</v>
      </c>
      <c r="G3144" s="202">
        <f t="shared" si="179"/>
        <v>1036.2068965517242</v>
      </c>
      <c r="H3144" s="210" t="str">
        <f t="shared" si="180"/>
        <v>14/15AVEIA BRANCAPATO BRANCO (e)</v>
      </c>
      <c r="I3144" s="210" t="str">
        <f t="shared" si="181"/>
        <v>14/15AVEIA BRANCA</v>
      </c>
      <c r="J3144" s="211" t="b">
        <f>FALSE</f>
        <v>0</v>
      </c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</row>
    <row r="3145" spans="1:64" ht="14.65" hidden="1" customHeight="1">
      <c r="A3145" s="215" t="s">
        <v>190</v>
      </c>
      <c r="B3145" s="209" t="s">
        <v>88</v>
      </c>
      <c r="C3145" s="209" t="s">
        <v>157</v>
      </c>
      <c r="D3145" s="202">
        <v>13350</v>
      </c>
      <c r="E3145" s="204"/>
      <c r="F3145" s="202">
        <v>32266</v>
      </c>
      <c r="G3145" s="202">
        <f t="shared" si="179"/>
        <v>2416.9288389513113</v>
      </c>
      <c r="H3145" s="210" t="str">
        <f t="shared" si="180"/>
        <v>14/15AVEIA BRANCAPONTA GROSSA (f)</v>
      </c>
      <c r="I3145" s="210" t="str">
        <f t="shared" si="181"/>
        <v>14/15AVEIA BRANCA</v>
      </c>
      <c r="J3145" s="211" t="b">
        <f>FALSE</f>
        <v>0</v>
      </c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</row>
    <row r="3146" spans="1:64" ht="14.65" hidden="1" customHeight="1">
      <c r="A3146" s="215" t="s">
        <v>190</v>
      </c>
      <c r="B3146" s="209" t="s">
        <v>88</v>
      </c>
      <c r="C3146" s="209" t="s">
        <v>158</v>
      </c>
      <c r="D3146" s="202">
        <v>692</v>
      </c>
      <c r="E3146" s="204"/>
      <c r="F3146" s="202">
        <v>1312</v>
      </c>
      <c r="G3146" s="202">
        <f t="shared" si="179"/>
        <v>1895.9537572254335</v>
      </c>
      <c r="H3146" s="210" t="str">
        <f t="shared" si="180"/>
        <v>14/15AVEIA BRANCATOLEDO (d)</v>
      </c>
      <c r="I3146" s="210" t="str">
        <f t="shared" si="181"/>
        <v>14/15AVEIA BRANCA</v>
      </c>
      <c r="J3146" s="211" t="b">
        <f>FALSE</f>
        <v>0</v>
      </c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</row>
    <row r="3147" spans="1:64" ht="14.65" hidden="1" customHeight="1">
      <c r="A3147" s="215" t="s">
        <v>190</v>
      </c>
      <c r="B3147" s="209" t="s">
        <v>88</v>
      </c>
      <c r="C3147" s="209" t="s">
        <v>159</v>
      </c>
      <c r="D3147" s="202">
        <v>240</v>
      </c>
      <c r="E3147" s="201"/>
      <c r="F3147" s="202">
        <v>288</v>
      </c>
      <c r="G3147" s="202">
        <f t="shared" si="179"/>
        <v>1200</v>
      </c>
      <c r="H3147" s="210" t="str">
        <f t="shared" si="180"/>
        <v>14/15AVEIA BRANCAUMUARAMA (b)</v>
      </c>
      <c r="I3147" s="210" t="str">
        <f t="shared" si="181"/>
        <v>14/15AVEIA BRANCA</v>
      </c>
      <c r="J3147" s="211" t="b">
        <f>FALSE</f>
        <v>0</v>
      </c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</row>
    <row r="3148" spans="1:64" ht="14.65" hidden="1" customHeight="1">
      <c r="A3148" s="215" t="s">
        <v>190</v>
      </c>
      <c r="B3148" s="209" t="s">
        <v>89</v>
      </c>
      <c r="C3148" s="209" t="s">
        <v>126</v>
      </c>
      <c r="D3148">
        <v>50</v>
      </c>
      <c r="E3148" s="204"/>
      <c r="F3148" s="202">
        <v>60</v>
      </c>
      <c r="G3148" s="202">
        <f t="shared" si="179"/>
        <v>1200</v>
      </c>
      <c r="H3148" s="210" t="str">
        <f t="shared" si="180"/>
        <v>14/15AVEIA PRETAAPUCARANA (c)</v>
      </c>
      <c r="I3148" s="210" t="str">
        <f t="shared" si="181"/>
        <v>14/15AVEIA PRETA</v>
      </c>
      <c r="J3148" s="211" t="b">
        <f>FALSE</f>
        <v>0</v>
      </c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</row>
    <row r="3149" spans="1:64" ht="14.65" hidden="1" customHeight="1">
      <c r="A3149" s="215" t="s">
        <v>190</v>
      </c>
      <c r="B3149" s="209" t="s">
        <v>89</v>
      </c>
      <c r="C3149" s="209" t="s">
        <v>128</v>
      </c>
      <c r="D3149">
        <v>47715</v>
      </c>
      <c r="E3149" s="204"/>
      <c r="F3149" s="202">
        <v>57258</v>
      </c>
      <c r="G3149" s="202">
        <f t="shared" si="179"/>
        <v>1200</v>
      </c>
      <c r="H3149" s="210" t="str">
        <f t="shared" si="180"/>
        <v>14/15AVEIA PRETACAMPO MOURÃO (a)</v>
      </c>
      <c r="I3149" s="210" t="str">
        <f t="shared" si="181"/>
        <v>14/15AVEIA PRETA</v>
      </c>
      <c r="J3149" s="211" t="b">
        <f>FALSE</f>
        <v>0</v>
      </c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</row>
    <row r="3150" spans="1:64" ht="14.65" hidden="1" customHeight="1">
      <c r="A3150" s="215" t="s">
        <v>190</v>
      </c>
      <c r="B3150" s="209" t="s">
        <v>89</v>
      </c>
      <c r="C3150" s="209" t="s">
        <v>130</v>
      </c>
      <c r="D3150">
        <v>15900</v>
      </c>
      <c r="E3150" s="202">
        <v>400</v>
      </c>
      <c r="F3150" s="202">
        <v>20909</v>
      </c>
      <c r="G3150" s="202">
        <f t="shared" si="179"/>
        <v>1348.9677419354839</v>
      </c>
      <c r="H3150" s="210" t="str">
        <f t="shared" si="180"/>
        <v>14/15AVEIA PRETACASCAVEL (d)</v>
      </c>
      <c r="I3150" s="210" t="str">
        <f t="shared" si="181"/>
        <v>14/15AVEIA PRETA</v>
      </c>
      <c r="J3150" s="211" t="b">
        <f>FALSE</f>
        <v>0</v>
      </c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</row>
    <row r="3151" spans="1:64" ht="14.65" hidden="1" customHeight="1">
      <c r="A3151" s="215" t="s">
        <v>190</v>
      </c>
      <c r="B3151" s="209" t="s">
        <v>89</v>
      </c>
      <c r="C3151" s="209" t="s">
        <v>132</v>
      </c>
      <c r="D3151">
        <v>820</v>
      </c>
      <c r="E3151" s="204"/>
      <c r="F3151" s="202">
        <v>1476</v>
      </c>
      <c r="G3151" s="202">
        <f t="shared" si="179"/>
        <v>1800</v>
      </c>
      <c r="H3151" s="210" t="str">
        <f t="shared" si="180"/>
        <v>14/15AVEIA PRETACORNÉLIO PROCÓPIO (c)</v>
      </c>
      <c r="I3151" s="210" t="str">
        <f t="shared" si="181"/>
        <v>14/15AVEIA PRETA</v>
      </c>
      <c r="J3151" s="211" t="b">
        <f>FALSE</f>
        <v>0</v>
      </c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</row>
    <row r="3152" spans="1:64" ht="14.65" hidden="1" customHeight="1">
      <c r="A3152" s="215" t="s">
        <v>190</v>
      </c>
      <c r="B3152" s="209" t="s">
        <v>89</v>
      </c>
      <c r="C3152" s="209" t="s">
        <v>136</v>
      </c>
      <c r="D3152">
        <v>6140</v>
      </c>
      <c r="E3152" s="204"/>
      <c r="F3152" s="202">
        <v>6140</v>
      </c>
      <c r="G3152" s="202">
        <f t="shared" si="179"/>
        <v>1000</v>
      </c>
      <c r="H3152" s="210" t="str">
        <f t="shared" si="180"/>
        <v>14/15AVEIA PRETAFRANCISCO BELTRÃO (e)</v>
      </c>
      <c r="I3152" s="210" t="str">
        <f t="shared" si="181"/>
        <v>14/15AVEIA PRETA</v>
      </c>
      <c r="J3152" s="211" t="b">
        <f>FALSE</f>
        <v>0</v>
      </c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</row>
    <row r="3153" spans="1:64" ht="14.65" hidden="1" customHeight="1">
      <c r="A3153" s="215" t="s">
        <v>190</v>
      </c>
      <c r="B3153" s="209" t="s">
        <v>89</v>
      </c>
      <c r="C3153" s="209" t="s">
        <v>138</v>
      </c>
      <c r="D3153">
        <v>16100</v>
      </c>
      <c r="E3153" s="204">
        <v>1800</v>
      </c>
      <c r="F3153" s="202">
        <v>13299</v>
      </c>
      <c r="G3153" s="202">
        <f t="shared" si="179"/>
        <v>930</v>
      </c>
      <c r="H3153" s="210" t="str">
        <f t="shared" si="180"/>
        <v>14/15AVEIA PRETAGUARAPUAVA (f)</v>
      </c>
      <c r="I3153" s="210" t="str">
        <f t="shared" si="181"/>
        <v>14/15AVEIA PRETA</v>
      </c>
      <c r="J3153" s="211" t="b">
        <f>FALSE</f>
        <v>0</v>
      </c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</row>
    <row r="3154" spans="1:64" ht="14.65" hidden="1" customHeight="1">
      <c r="A3154" s="215" t="s">
        <v>190</v>
      </c>
      <c r="B3154" s="209" t="s">
        <v>89</v>
      </c>
      <c r="C3154" s="209" t="s">
        <v>140</v>
      </c>
      <c r="D3154">
        <v>7250</v>
      </c>
      <c r="E3154" s="204">
        <v>650</v>
      </c>
      <c r="F3154" s="202">
        <v>7260</v>
      </c>
      <c r="G3154" s="202">
        <f t="shared" si="179"/>
        <v>1100</v>
      </c>
      <c r="H3154" s="210" t="str">
        <f t="shared" si="180"/>
        <v>14/15AVEIA PRETAIRATI (f)</v>
      </c>
      <c r="I3154" s="210" t="str">
        <f t="shared" si="181"/>
        <v>14/15AVEIA PRETA</v>
      </c>
      <c r="J3154" s="211" t="b">
        <f>FALSE</f>
        <v>0</v>
      </c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</row>
    <row r="3155" spans="1:64" ht="14.65" hidden="1" customHeight="1">
      <c r="A3155" s="215" t="s">
        <v>190</v>
      </c>
      <c r="B3155" s="209" t="s">
        <v>89</v>
      </c>
      <c r="C3155" s="209" t="s">
        <v>142</v>
      </c>
      <c r="D3155">
        <v>2335</v>
      </c>
      <c r="E3155" s="204"/>
      <c r="F3155" s="202">
        <v>4564</v>
      </c>
      <c r="G3155" s="202">
        <f t="shared" si="179"/>
        <v>1954.6038543897216</v>
      </c>
      <c r="H3155" s="210" t="str">
        <f t="shared" si="180"/>
        <v>14/15AVEIA PRETAIVAIPORÃ (c)</v>
      </c>
      <c r="I3155" s="210" t="str">
        <f t="shared" si="181"/>
        <v>14/15AVEIA PRETA</v>
      </c>
      <c r="J3155" s="211" t="b">
        <f>FALSE</f>
        <v>0</v>
      </c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</row>
    <row r="3156" spans="1:64" ht="14.65" hidden="1" customHeight="1">
      <c r="A3156" s="215" t="s">
        <v>190</v>
      </c>
      <c r="B3156" s="209" t="s">
        <v>89</v>
      </c>
      <c r="C3156" s="209" t="s">
        <v>144</v>
      </c>
      <c r="D3156">
        <v>2500</v>
      </c>
      <c r="E3156" s="204"/>
      <c r="F3156" s="202">
        <v>3536</v>
      </c>
      <c r="G3156" s="202">
        <f t="shared" si="179"/>
        <v>1414.4</v>
      </c>
      <c r="H3156" s="210" t="str">
        <f t="shared" si="180"/>
        <v>14/15AVEIA PRETAJACAREZINHO (c)</v>
      </c>
      <c r="I3156" s="210" t="str">
        <f t="shared" si="181"/>
        <v>14/15AVEIA PRETA</v>
      </c>
      <c r="J3156" s="211" t="b">
        <f>FALSE</f>
        <v>0</v>
      </c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</row>
    <row r="3157" spans="1:64" ht="14.65" hidden="1" customHeight="1">
      <c r="A3157" s="215" t="s">
        <v>190</v>
      </c>
      <c r="B3157" s="209" t="s">
        <v>89</v>
      </c>
      <c r="C3157" s="209" t="s">
        <v>146</v>
      </c>
      <c r="D3157">
        <v>5350</v>
      </c>
      <c r="E3157" s="204"/>
      <c r="F3157" s="202">
        <v>6259</v>
      </c>
      <c r="G3157" s="202">
        <f t="shared" si="179"/>
        <v>1169.9065420560748</v>
      </c>
      <c r="H3157" s="210" t="str">
        <f t="shared" si="180"/>
        <v>14/15AVEIA PRETALARANJEIRAS DO SUL (f)</v>
      </c>
      <c r="I3157" s="210" t="str">
        <f t="shared" si="181"/>
        <v>14/15AVEIA PRETA</v>
      </c>
      <c r="J3157" s="211" t="b">
        <f>FALSE</f>
        <v>0</v>
      </c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</row>
    <row r="3158" spans="1:64" ht="14.65" hidden="1" customHeight="1">
      <c r="A3158" s="215" t="s">
        <v>190</v>
      </c>
      <c r="B3158" s="209" t="s">
        <v>89</v>
      </c>
      <c r="C3158" s="209" t="s">
        <v>148</v>
      </c>
      <c r="D3158">
        <v>2747</v>
      </c>
      <c r="E3158" s="204"/>
      <c r="F3158" s="202">
        <v>3431</v>
      </c>
      <c r="G3158" s="202">
        <f t="shared" si="179"/>
        <v>1248.9989078995268</v>
      </c>
      <c r="H3158" s="210" t="str">
        <f t="shared" si="180"/>
        <v>14/15AVEIA PRETALONDRINA (c)</v>
      </c>
      <c r="I3158" s="210" t="str">
        <f t="shared" si="181"/>
        <v>14/15AVEIA PRETA</v>
      </c>
      <c r="J3158" s="211" t="b">
        <f>FALSE</f>
        <v>0</v>
      </c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</row>
    <row r="3159" spans="1:64" ht="14.65" hidden="1" customHeight="1">
      <c r="A3159" s="215" t="s">
        <v>190</v>
      </c>
      <c r="B3159" s="209" t="s">
        <v>89</v>
      </c>
      <c r="C3159" s="209" t="s">
        <v>150</v>
      </c>
      <c r="D3159">
        <v>1364</v>
      </c>
      <c r="E3159" s="204"/>
      <c r="F3159" s="202">
        <v>1403</v>
      </c>
      <c r="G3159" s="202">
        <f t="shared" si="179"/>
        <v>1028.5923753665688</v>
      </c>
      <c r="H3159" s="210" t="str">
        <f t="shared" si="180"/>
        <v>14/15AVEIA PRETAMARINGÁ (c)</v>
      </c>
      <c r="I3159" s="210" t="str">
        <f t="shared" si="181"/>
        <v>14/15AVEIA PRETA</v>
      </c>
      <c r="J3159" s="211" t="b">
        <f>FALSE</f>
        <v>0</v>
      </c>
    </row>
    <row r="3160" spans="1:64" ht="14.65" hidden="1" customHeight="1">
      <c r="A3160" s="215" t="s">
        <v>190</v>
      </c>
      <c r="B3160" s="209" t="s">
        <v>89</v>
      </c>
      <c r="C3160" s="209" t="s">
        <v>155</v>
      </c>
      <c r="D3160">
        <v>12020</v>
      </c>
      <c r="E3160" s="204">
        <v>0</v>
      </c>
      <c r="F3160" s="202">
        <v>12957</v>
      </c>
      <c r="G3160" s="202">
        <f t="shared" si="179"/>
        <v>1077.9534109816973</v>
      </c>
      <c r="H3160" s="210" t="str">
        <f t="shared" si="180"/>
        <v>14/15AVEIA PRETAPATO BRANCO (e)</v>
      </c>
      <c r="I3160" s="210" t="str">
        <f t="shared" si="181"/>
        <v>14/15AVEIA PRETA</v>
      </c>
      <c r="J3160" s="211" t="b">
        <f>FALSE</f>
        <v>0</v>
      </c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</row>
    <row r="3161" spans="1:64" ht="14.65" hidden="1" customHeight="1">
      <c r="A3161" s="215" t="s">
        <v>190</v>
      </c>
      <c r="B3161" s="209" t="s">
        <v>89</v>
      </c>
      <c r="C3161" s="209" t="s">
        <v>157</v>
      </c>
      <c r="D3161">
        <v>28300</v>
      </c>
      <c r="E3161" s="204"/>
      <c r="F3161" s="202">
        <v>39393</v>
      </c>
      <c r="G3161" s="202">
        <f t="shared" si="179"/>
        <v>1391.9787985865723</v>
      </c>
      <c r="H3161" s="210" t="str">
        <f t="shared" si="180"/>
        <v>14/15AVEIA PRETAPONTA GROSSA (f)</v>
      </c>
      <c r="I3161" s="210" t="str">
        <f t="shared" si="181"/>
        <v>14/15AVEIA PRETA</v>
      </c>
      <c r="J3161" s="211" t="b">
        <f>FALSE</f>
        <v>0</v>
      </c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</row>
    <row r="3162" spans="1:64" ht="14.65" hidden="1" customHeight="1">
      <c r="A3162" s="215" t="s">
        <v>190</v>
      </c>
      <c r="B3162" s="209" t="s">
        <v>89</v>
      </c>
      <c r="C3162" s="209" t="s">
        <v>158</v>
      </c>
      <c r="D3162">
        <v>1795</v>
      </c>
      <c r="E3162" s="204"/>
      <c r="F3162" s="202">
        <v>2554</v>
      </c>
      <c r="G3162" s="202">
        <f t="shared" si="179"/>
        <v>1422.8412256267409</v>
      </c>
      <c r="H3162" s="210" t="str">
        <f t="shared" si="180"/>
        <v>14/15AVEIA PRETATOLEDO (d)</v>
      </c>
      <c r="I3162" s="210" t="str">
        <f t="shared" si="181"/>
        <v>14/15AVEIA PRETA</v>
      </c>
      <c r="J3162" s="211" t="b">
        <f>FALSE</f>
        <v>0</v>
      </c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</row>
    <row r="3163" spans="1:64" ht="14.65" hidden="1" customHeight="1">
      <c r="A3163" s="215" t="s">
        <v>190</v>
      </c>
      <c r="B3163" s="209" t="s">
        <v>89</v>
      </c>
      <c r="C3163" s="209" t="s">
        <v>159</v>
      </c>
      <c r="D3163">
        <v>400</v>
      </c>
      <c r="E3163" s="204"/>
      <c r="F3163" s="202">
        <v>280</v>
      </c>
      <c r="G3163" s="202">
        <f t="shared" si="179"/>
        <v>700</v>
      </c>
      <c r="H3163" s="210" t="str">
        <f t="shared" si="180"/>
        <v>14/15AVEIA PRETAUMUARAMA (b)</v>
      </c>
      <c r="I3163" s="210" t="str">
        <f t="shared" si="181"/>
        <v>14/15AVEIA PRETA</v>
      </c>
      <c r="J3163" s="211" t="b">
        <f>FALSE</f>
        <v>0</v>
      </c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</row>
    <row r="3164" spans="1:64" ht="14.65" hidden="1" customHeight="1">
      <c r="A3164" s="215" t="s">
        <v>190</v>
      </c>
      <c r="B3164" s="209" t="s">
        <v>89</v>
      </c>
      <c r="C3164" s="209" t="s">
        <v>160</v>
      </c>
      <c r="D3164">
        <v>3000</v>
      </c>
      <c r="E3164" s="204">
        <v>1000</v>
      </c>
      <c r="F3164" s="202">
        <v>1600</v>
      </c>
      <c r="G3164" s="202">
        <f t="shared" si="179"/>
        <v>800</v>
      </c>
      <c r="H3164" s="210" t="str">
        <f t="shared" si="180"/>
        <v>14/15AVEIA PRETAUNIÃO DA VITÓRIA (f)</v>
      </c>
      <c r="I3164" s="210" t="str">
        <f t="shared" si="181"/>
        <v>14/15AVEIA PRETA</v>
      </c>
      <c r="J3164" s="211" t="b">
        <f>FALSE</f>
        <v>0</v>
      </c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</row>
    <row r="3165" spans="1:64" ht="14.65" hidden="1" customHeight="1">
      <c r="A3165" s="215" t="s">
        <v>190</v>
      </c>
      <c r="B3165" s="213" t="s">
        <v>90</v>
      </c>
      <c r="C3165" s="209" t="s">
        <v>134</v>
      </c>
      <c r="D3165" s="202">
        <v>7295</v>
      </c>
      <c r="F3165" s="202">
        <v>177035</v>
      </c>
      <c r="G3165" s="202">
        <f t="shared" si="179"/>
        <v>24267.991775188486</v>
      </c>
      <c r="H3165" s="210" t="str">
        <f t="shared" si="180"/>
        <v>14/15BATATA (1ª SAFRA)CURITIBA (f)</v>
      </c>
      <c r="I3165" s="210" t="str">
        <f t="shared" si="181"/>
        <v>14/15BATATA (1ª SAFRA)</v>
      </c>
      <c r="J3165" s="211" t="b">
        <f>FALSE</f>
        <v>0</v>
      </c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</row>
    <row r="3166" spans="1:64" ht="14.65" hidden="1" customHeight="1">
      <c r="A3166" s="215" t="s">
        <v>190</v>
      </c>
      <c r="B3166" s="213" t="s">
        <v>90</v>
      </c>
      <c r="C3166" s="209" t="s">
        <v>136</v>
      </c>
      <c r="D3166" s="202">
        <v>40</v>
      </c>
      <c r="F3166" s="202">
        <v>600</v>
      </c>
      <c r="G3166" s="202">
        <f t="shared" si="179"/>
        <v>15000</v>
      </c>
      <c r="H3166" s="210" t="str">
        <f t="shared" si="180"/>
        <v>14/15BATATA (1ª SAFRA)FRANCISCO BELTRÃO (e)</v>
      </c>
      <c r="I3166" s="210" t="str">
        <f t="shared" si="181"/>
        <v>14/15BATATA (1ª SAFRA)</v>
      </c>
      <c r="J3166" s="211" t="b">
        <f>FALSE</f>
        <v>0</v>
      </c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</row>
    <row r="3167" spans="1:64" ht="14.65" hidden="1" customHeight="1">
      <c r="A3167" s="215" t="s">
        <v>190</v>
      </c>
      <c r="B3167" s="213" t="s">
        <v>90</v>
      </c>
      <c r="C3167" s="209" t="s">
        <v>138</v>
      </c>
      <c r="D3167" s="202">
        <v>1950</v>
      </c>
      <c r="F3167" s="202">
        <v>74100</v>
      </c>
      <c r="G3167" s="202">
        <f t="shared" si="179"/>
        <v>38000</v>
      </c>
      <c r="H3167" s="210" t="str">
        <f t="shared" si="180"/>
        <v>14/15BATATA (1ª SAFRA)GUARAPUAVA (f)</v>
      </c>
      <c r="I3167" s="210" t="str">
        <f t="shared" si="181"/>
        <v>14/15BATATA (1ª SAFRA)</v>
      </c>
      <c r="J3167" s="211" t="b">
        <f>FALSE</f>
        <v>0</v>
      </c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</row>
    <row r="3168" spans="1:64" ht="14.65" hidden="1" customHeight="1">
      <c r="A3168" s="215" t="s">
        <v>190</v>
      </c>
      <c r="B3168" s="213" t="s">
        <v>90</v>
      </c>
      <c r="C3168" s="209" t="s">
        <v>140</v>
      </c>
      <c r="D3168" s="202">
        <v>1380</v>
      </c>
      <c r="F3168" s="202">
        <v>40365</v>
      </c>
      <c r="G3168" s="202">
        <f t="shared" si="179"/>
        <v>29250</v>
      </c>
      <c r="H3168" s="210" t="str">
        <f t="shared" si="180"/>
        <v>14/15BATATA (1ª SAFRA)IRATI (f)</v>
      </c>
      <c r="I3168" s="210" t="str">
        <f t="shared" si="181"/>
        <v>14/15BATATA (1ª SAFRA)</v>
      </c>
      <c r="J3168" s="211" t="b">
        <f>FALSE</f>
        <v>0</v>
      </c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</row>
    <row r="3169" spans="1:64" ht="14.65" hidden="1" customHeight="1">
      <c r="A3169" s="215" t="s">
        <v>190</v>
      </c>
      <c r="B3169" s="213" t="s">
        <v>90</v>
      </c>
      <c r="C3169" s="209" t="s">
        <v>142</v>
      </c>
      <c r="D3169" s="202">
        <v>75</v>
      </c>
      <c r="F3169" s="202">
        <v>1800</v>
      </c>
      <c r="G3169" s="202">
        <f t="shared" si="179"/>
        <v>24000</v>
      </c>
      <c r="H3169" s="210" t="str">
        <f t="shared" si="180"/>
        <v>14/15BATATA (1ª SAFRA)IVAIPORÃ (c)</v>
      </c>
      <c r="I3169" s="210" t="str">
        <f t="shared" si="181"/>
        <v>14/15BATATA (1ª SAFRA)</v>
      </c>
      <c r="J3169" s="211" t="b">
        <f>FALSE</f>
        <v>0</v>
      </c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</row>
    <row r="3170" spans="1:64" ht="14.65" hidden="1" customHeight="1">
      <c r="A3170" s="215" t="s">
        <v>190</v>
      </c>
      <c r="B3170" s="213" t="s">
        <v>90</v>
      </c>
      <c r="C3170" s="209" t="s">
        <v>144</v>
      </c>
      <c r="D3170" s="202">
        <v>0</v>
      </c>
      <c r="G3170" s="202" t="e">
        <f t="shared" si="179"/>
        <v>#DIV/0!</v>
      </c>
      <c r="H3170" s="210" t="str">
        <f t="shared" si="180"/>
        <v>14/15BATATA (1ª SAFRA)JACAREZINHO (c)</v>
      </c>
      <c r="I3170" s="210" t="str">
        <f t="shared" si="181"/>
        <v>14/15BATATA (1ª SAFRA)</v>
      </c>
      <c r="J3170" s="211" t="b">
        <f>FALSE</f>
        <v>0</v>
      </c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</row>
    <row r="3171" spans="1:64" ht="14.65" hidden="1" customHeight="1">
      <c r="A3171" s="215" t="s">
        <v>190</v>
      </c>
      <c r="B3171" s="213" t="s">
        <v>90</v>
      </c>
      <c r="C3171" s="209" t="s">
        <v>146</v>
      </c>
      <c r="D3171" s="202">
        <v>15</v>
      </c>
      <c r="F3171" s="202">
        <v>190</v>
      </c>
      <c r="G3171" s="202">
        <f t="shared" si="179"/>
        <v>12666.666666666666</v>
      </c>
      <c r="H3171" s="210" t="str">
        <f t="shared" si="180"/>
        <v>14/15BATATA (1ª SAFRA)LARANJEIRAS DO SUL (f)</v>
      </c>
      <c r="I3171" s="210" t="str">
        <f t="shared" si="181"/>
        <v>14/15BATATA (1ª SAFRA)</v>
      </c>
      <c r="J3171" s="211" t="b">
        <f>FALSE</f>
        <v>0</v>
      </c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</row>
    <row r="3172" spans="1:64" ht="14.65" hidden="1" customHeight="1">
      <c r="A3172" s="215" t="s">
        <v>190</v>
      </c>
      <c r="B3172" s="213" t="s">
        <v>90</v>
      </c>
      <c r="C3172" s="209" t="s">
        <v>155</v>
      </c>
      <c r="D3172" s="202">
        <v>814</v>
      </c>
      <c r="F3172" s="202">
        <v>30471</v>
      </c>
      <c r="G3172" s="202">
        <f t="shared" si="179"/>
        <v>37433.660933660933</v>
      </c>
      <c r="H3172" s="210" t="str">
        <f t="shared" si="180"/>
        <v>14/15BATATA (1ª SAFRA)PATO BRANCO (e)</v>
      </c>
      <c r="I3172" s="210" t="str">
        <f t="shared" si="181"/>
        <v>14/15BATATA (1ª SAFRA)</v>
      </c>
      <c r="J3172" s="211" t="b">
        <f>FALSE</f>
        <v>0</v>
      </c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</row>
    <row r="3173" spans="1:64" ht="14.65" hidden="1" customHeight="1">
      <c r="A3173" s="215" t="s">
        <v>190</v>
      </c>
      <c r="B3173" s="213" t="s">
        <v>90</v>
      </c>
      <c r="C3173" s="209" t="s">
        <v>157</v>
      </c>
      <c r="D3173" s="202">
        <v>3230</v>
      </c>
      <c r="E3173" s="202">
        <v>3</v>
      </c>
      <c r="F3173" s="202">
        <v>90201</v>
      </c>
      <c r="G3173" s="202">
        <f t="shared" si="179"/>
        <v>27951.967771924388</v>
      </c>
      <c r="H3173" s="210" t="str">
        <f t="shared" si="180"/>
        <v>14/15BATATA (1ª SAFRA)PONTA GROSSA (f)</v>
      </c>
      <c r="I3173" s="210" t="str">
        <f t="shared" si="181"/>
        <v>14/15BATATA (1ª SAFRA)</v>
      </c>
      <c r="J3173" s="211" t="b">
        <f>FALSE</f>
        <v>0</v>
      </c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</row>
    <row r="3174" spans="1:64" ht="14.65" hidden="1" customHeight="1">
      <c r="A3174" s="215" t="s">
        <v>190</v>
      </c>
      <c r="B3174" s="213" t="s">
        <v>90</v>
      </c>
      <c r="C3174" s="209" t="s">
        <v>160</v>
      </c>
      <c r="D3174" s="202">
        <v>2300</v>
      </c>
      <c r="F3174" s="202">
        <v>59800</v>
      </c>
      <c r="G3174" s="202">
        <f t="shared" si="179"/>
        <v>26000</v>
      </c>
      <c r="H3174" s="210" t="str">
        <f t="shared" si="180"/>
        <v>14/15BATATA (1ª SAFRA)UNIÃO DA VITÓRIA (f)</v>
      </c>
      <c r="I3174" s="210" t="str">
        <f t="shared" si="181"/>
        <v>14/15BATATA (1ª SAFRA)</v>
      </c>
      <c r="J3174" s="211" t="b">
        <f>FALSE</f>
        <v>0</v>
      </c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</row>
    <row r="3175" spans="1:64" ht="14.65" hidden="1" customHeight="1">
      <c r="A3175" s="215" t="s">
        <v>190</v>
      </c>
      <c r="B3175" s="213" t="s">
        <v>91</v>
      </c>
      <c r="C3175" s="209" t="s">
        <v>128</v>
      </c>
      <c r="D3175" s="202">
        <v>500</v>
      </c>
      <c r="F3175" s="202">
        <v>9250</v>
      </c>
      <c r="G3175" s="202">
        <f t="shared" si="179"/>
        <v>18500</v>
      </c>
      <c r="H3175" s="210" t="str">
        <f t="shared" si="180"/>
        <v>14/15BATATA (2ª SAFRA)CAMPO MOURÃO (a)</v>
      </c>
      <c r="I3175" s="210" t="str">
        <f t="shared" si="181"/>
        <v>14/15BATATA (2ª SAFRA)</v>
      </c>
      <c r="J3175" s="211" t="b">
        <f>FALSE</f>
        <v>0</v>
      </c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</row>
    <row r="3176" spans="1:64" ht="14.65" hidden="1" customHeight="1">
      <c r="A3176" s="215" t="s">
        <v>190</v>
      </c>
      <c r="B3176" s="213" t="s">
        <v>91</v>
      </c>
      <c r="C3176" s="209" t="s">
        <v>130</v>
      </c>
      <c r="D3176" s="202">
        <v>0</v>
      </c>
      <c r="G3176" s="202" t="e">
        <f t="shared" si="179"/>
        <v>#DIV/0!</v>
      </c>
      <c r="H3176" s="210" t="str">
        <f t="shared" si="180"/>
        <v>14/15BATATA (2ª SAFRA)CASCAVEL (d)</v>
      </c>
      <c r="I3176" s="210" t="str">
        <f t="shared" si="181"/>
        <v>14/15BATATA (2ª SAFRA)</v>
      </c>
      <c r="J3176" s="211" t="b">
        <f>FALSE</f>
        <v>0</v>
      </c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</row>
    <row r="3177" spans="1:64" ht="14.65" hidden="1" customHeight="1">
      <c r="A3177" s="215" t="s">
        <v>190</v>
      </c>
      <c r="B3177" s="213" t="s">
        <v>91</v>
      </c>
      <c r="C3177" s="209" t="s">
        <v>132</v>
      </c>
      <c r="D3177" s="202">
        <v>327</v>
      </c>
      <c r="F3177" s="202">
        <v>7902</v>
      </c>
      <c r="G3177" s="202">
        <f t="shared" si="179"/>
        <v>24165.137614678897</v>
      </c>
      <c r="H3177" s="210" t="str">
        <f t="shared" si="180"/>
        <v>14/15BATATA (2ª SAFRA)CORNÉLIO PROCÓPIO (c)</v>
      </c>
      <c r="I3177" s="210" t="str">
        <f t="shared" si="181"/>
        <v>14/15BATATA (2ª SAFRA)</v>
      </c>
      <c r="J3177" s="211" t="b">
        <f>FALSE</f>
        <v>0</v>
      </c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</row>
    <row r="3178" spans="1:64" ht="14.65" hidden="1" customHeight="1">
      <c r="A3178" s="215" t="s">
        <v>190</v>
      </c>
      <c r="B3178" s="213" t="s">
        <v>91</v>
      </c>
      <c r="C3178" s="209" t="s">
        <v>134</v>
      </c>
      <c r="D3178" s="202">
        <v>3032</v>
      </c>
      <c r="F3178" s="202">
        <v>72737</v>
      </c>
      <c r="G3178" s="202">
        <f t="shared" si="179"/>
        <v>23989.775725593667</v>
      </c>
      <c r="H3178" s="210" t="str">
        <f t="shared" si="180"/>
        <v>14/15BATATA (2ª SAFRA)CURITIBA (f)</v>
      </c>
      <c r="I3178" s="210" t="str">
        <f t="shared" si="181"/>
        <v>14/15BATATA (2ª SAFRA)</v>
      </c>
      <c r="J3178" s="211" t="b">
        <f>FALSE</f>
        <v>0</v>
      </c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</row>
    <row r="3179" spans="1:64" ht="14.65" hidden="1" customHeight="1">
      <c r="A3179" s="215" t="s">
        <v>190</v>
      </c>
      <c r="B3179" s="213" t="s">
        <v>91</v>
      </c>
      <c r="C3179" s="209" t="s">
        <v>138</v>
      </c>
      <c r="D3179" s="202">
        <v>2700</v>
      </c>
      <c r="F3179" s="202">
        <v>94500</v>
      </c>
      <c r="G3179" s="202">
        <f t="shared" si="179"/>
        <v>35000</v>
      </c>
      <c r="H3179" s="210" t="str">
        <f t="shared" si="180"/>
        <v>14/15BATATA (2ª SAFRA)GUARAPUAVA (f)</v>
      </c>
      <c r="I3179" s="210" t="str">
        <f t="shared" si="181"/>
        <v>14/15BATATA (2ª SAFRA)</v>
      </c>
      <c r="J3179" s="211" t="b">
        <f>FALSE</f>
        <v>0</v>
      </c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</row>
    <row r="3180" spans="1:64" ht="14.65" hidden="1" customHeight="1">
      <c r="A3180" s="215" t="s">
        <v>190</v>
      </c>
      <c r="B3180" s="213" t="s">
        <v>91</v>
      </c>
      <c r="C3180" s="209" t="s">
        <v>140</v>
      </c>
      <c r="D3180" s="202">
        <v>1200</v>
      </c>
      <c r="F3180" s="202">
        <v>35820</v>
      </c>
      <c r="G3180" s="202">
        <f t="shared" si="179"/>
        <v>29850</v>
      </c>
      <c r="H3180" s="210" t="str">
        <f t="shared" si="180"/>
        <v>14/15BATATA (2ª SAFRA)IRATI (f)</v>
      </c>
      <c r="I3180" s="210" t="str">
        <f t="shared" si="181"/>
        <v>14/15BATATA (2ª SAFRA)</v>
      </c>
      <c r="J3180" s="211" t="b">
        <f>FALSE</f>
        <v>0</v>
      </c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</row>
    <row r="3181" spans="1:64" ht="14.65" hidden="1" customHeight="1">
      <c r="A3181" s="215" t="s">
        <v>190</v>
      </c>
      <c r="B3181" s="213" t="s">
        <v>91</v>
      </c>
      <c r="C3181" s="209" t="s">
        <v>142</v>
      </c>
      <c r="D3181" s="202">
        <v>147</v>
      </c>
      <c r="F3181" s="202">
        <v>3283</v>
      </c>
      <c r="G3181" s="202">
        <f t="shared" si="179"/>
        <v>22333.333333333332</v>
      </c>
      <c r="H3181" s="210" t="str">
        <f t="shared" si="180"/>
        <v>14/15BATATA (2ª SAFRA)IVAIPORÃ (c)</v>
      </c>
      <c r="I3181" s="210" t="str">
        <f t="shared" si="181"/>
        <v>14/15BATATA (2ª SAFRA)</v>
      </c>
      <c r="J3181" s="211" t="b">
        <f>FALSE</f>
        <v>0</v>
      </c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</row>
    <row r="3182" spans="1:64" ht="14.65" hidden="1" customHeight="1">
      <c r="A3182" s="215" t="s">
        <v>190</v>
      </c>
      <c r="B3182" s="213" t="s">
        <v>91</v>
      </c>
      <c r="C3182" s="209" t="s">
        <v>144</v>
      </c>
      <c r="D3182" s="202">
        <v>0</v>
      </c>
      <c r="G3182" s="202" t="e">
        <f t="shared" si="179"/>
        <v>#DIV/0!</v>
      </c>
      <c r="H3182" s="210" t="str">
        <f t="shared" si="180"/>
        <v>14/15BATATA (2ª SAFRA)JACAREZINHO (c)</v>
      </c>
      <c r="I3182" s="210" t="str">
        <f t="shared" si="181"/>
        <v>14/15BATATA (2ª SAFRA)</v>
      </c>
      <c r="J3182" s="211" t="b">
        <f>FALSE</f>
        <v>0</v>
      </c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</row>
    <row r="3183" spans="1:64" ht="14.65" hidden="1" customHeight="1">
      <c r="A3183" s="215" t="s">
        <v>190</v>
      </c>
      <c r="B3183" s="213" t="s">
        <v>91</v>
      </c>
      <c r="C3183" s="209" t="s">
        <v>146</v>
      </c>
      <c r="D3183" s="202">
        <v>0</v>
      </c>
      <c r="G3183" s="202" t="e">
        <f t="shared" si="179"/>
        <v>#DIV/0!</v>
      </c>
      <c r="H3183" s="210" t="str">
        <f t="shared" si="180"/>
        <v>14/15BATATA (2ª SAFRA)LARANJEIRAS DO SUL (f)</v>
      </c>
      <c r="I3183" s="210" t="str">
        <f t="shared" si="181"/>
        <v>14/15BATATA (2ª SAFRA)</v>
      </c>
      <c r="J3183" s="211" t="b">
        <f>FALSE</f>
        <v>0</v>
      </c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</row>
    <row r="3184" spans="1:64" ht="14.65" hidden="1" customHeight="1">
      <c r="A3184" s="215" t="s">
        <v>190</v>
      </c>
      <c r="B3184" s="213" t="s">
        <v>91</v>
      </c>
      <c r="C3184" s="209" t="s">
        <v>148</v>
      </c>
      <c r="D3184" s="202">
        <v>240</v>
      </c>
      <c r="F3184" s="202">
        <v>7920</v>
      </c>
      <c r="G3184" s="202">
        <f t="shared" si="179"/>
        <v>33000</v>
      </c>
      <c r="H3184" s="210" t="str">
        <f t="shared" si="180"/>
        <v>14/15BATATA (2ª SAFRA)LONDRINA (c)</v>
      </c>
      <c r="I3184" s="210" t="str">
        <f t="shared" si="181"/>
        <v>14/15BATATA (2ª SAFRA)</v>
      </c>
      <c r="J3184" s="211" t="b">
        <f>FALSE</f>
        <v>0</v>
      </c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</row>
    <row r="3185" spans="1:64" ht="14.65" hidden="1" customHeight="1">
      <c r="A3185" s="215" t="s">
        <v>190</v>
      </c>
      <c r="B3185" s="213" t="s">
        <v>91</v>
      </c>
      <c r="C3185" s="209" t="s">
        <v>155</v>
      </c>
      <c r="D3185" s="202">
        <v>350</v>
      </c>
      <c r="F3185" s="202">
        <v>11550</v>
      </c>
      <c r="G3185" s="202">
        <f t="shared" si="179"/>
        <v>33000</v>
      </c>
      <c r="H3185" s="210" t="str">
        <f t="shared" si="180"/>
        <v>14/15BATATA (2ª SAFRA)PATO BRANCO (e)</v>
      </c>
      <c r="I3185" s="210" t="str">
        <f t="shared" si="181"/>
        <v>14/15BATATA (2ª SAFRA)</v>
      </c>
      <c r="J3185" s="211" t="b">
        <f>FALSE</f>
        <v>0</v>
      </c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</row>
    <row r="3186" spans="1:64" ht="14.65" hidden="1" customHeight="1">
      <c r="A3186" s="215" t="s">
        <v>190</v>
      </c>
      <c r="B3186" s="213" t="s">
        <v>91</v>
      </c>
      <c r="C3186" s="209" t="s">
        <v>157</v>
      </c>
      <c r="D3186" s="202">
        <v>2862</v>
      </c>
      <c r="F3186" s="202">
        <v>79660</v>
      </c>
      <c r="G3186" s="202">
        <f t="shared" si="179"/>
        <v>27833.682739343119</v>
      </c>
      <c r="H3186" s="210" t="str">
        <f t="shared" si="180"/>
        <v>14/15BATATA (2ª SAFRA)PONTA GROSSA (f)</v>
      </c>
      <c r="I3186" s="210" t="str">
        <f t="shared" si="181"/>
        <v>14/15BATATA (2ª SAFRA)</v>
      </c>
      <c r="J3186" s="211" t="b">
        <f>FALSE</f>
        <v>0</v>
      </c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</row>
    <row r="3187" spans="1:64" ht="14.65" hidden="1" customHeight="1">
      <c r="A3187" s="215" t="s">
        <v>190</v>
      </c>
      <c r="B3187" s="213" t="s">
        <v>91</v>
      </c>
      <c r="C3187" s="209" t="s">
        <v>160</v>
      </c>
      <c r="D3187" s="202">
        <v>2150</v>
      </c>
      <c r="F3187" s="202">
        <v>38700</v>
      </c>
      <c r="G3187" s="202">
        <f t="shared" si="179"/>
        <v>18000</v>
      </c>
      <c r="H3187" s="210" t="str">
        <f t="shared" si="180"/>
        <v>14/15BATATA (2ª SAFRA)UNIÃO DA VITÓRIA (f)</v>
      </c>
      <c r="I3187" s="210" t="str">
        <f t="shared" si="181"/>
        <v>14/15BATATA (2ª SAFRA)</v>
      </c>
      <c r="J3187" s="211" t="b">
        <f>FALSE</f>
        <v>0</v>
      </c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</row>
    <row r="3188" spans="1:64" ht="14.65" hidden="1" customHeight="1">
      <c r="A3188" s="215" t="s">
        <v>190</v>
      </c>
      <c r="B3188" s="213" t="s">
        <v>92</v>
      </c>
      <c r="C3188" s="209" t="s">
        <v>126</v>
      </c>
      <c r="D3188" s="202">
        <v>3217</v>
      </c>
      <c r="F3188" s="202">
        <v>5308</v>
      </c>
      <c r="G3188" s="202">
        <f t="shared" si="179"/>
        <v>1649.9844575691639</v>
      </c>
      <c r="H3188" s="210" t="str">
        <f t="shared" si="180"/>
        <v>14/15CAFÉAPUCARANA (c)</v>
      </c>
      <c r="I3188" s="210" t="str">
        <f t="shared" si="181"/>
        <v>14/15CAFÉ</v>
      </c>
      <c r="J3188" s="211" t="b">
        <f>FALSE</f>
        <v>0</v>
      </c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</row>
    <row r="3189" spans="1:64" ht="14.65" hidden="1" customHeight="1">
      <c r="A3189" s="215" t="s">
        <v>190</v>
      </c>
      <c r="B3189" s="213" t="s">
        <v>92</v>
      </c>
      <c r="C3189" s="209" t="s">
        <v>128</v>
      </c>
      <c r="D3189" s="202">
        <v>620</v>
      </c>
      <c r="F3189" s="202">
        <v>561</v>
      </c>
      <c r="G3189" s="202">
        <f t="shared" si="179"/>
        <v>904.83870967741927</v>
      </c>
      <c r="H3189" s="210" t="str">
        <f t="shared" si="180"/>
        <v>14/15CAFÉCAMPO MOURÃO (a)</v>
      </c>
      <c r="I3189" s="210" t="str">
        <f t="shared" si="181"/>
        <v>14/15CAFÉ</v>
      </c>
      <c r="J3189" s="211" t="b">
        <f>FALSE</f>
        <v>0</v>
      </c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</row>
    <row r="3190" spans="1:64" ht="14.65" hidden="1" customHeight="1">
      <c r="A3190" s="215" t="s">
        <v>190</v>
      </c>
      <c r="B3190" s="213" t="s">
        <v>92</v>
      </c>
      <c r="C3190" s="209" t="s">
        <v>130</v>
      </c>
      <c r="D3190" s="202">
        <v>139</v>
      </c>
      <c r="F3190" s="202">
        <v>185</v>
      </c>
      <c r="G3190" s="202">
        <f t="shared" si="179"/>
        <v>1330.935251798561</v>
      </c>
      <c r="H3190" s="210" t="str">
        <f t="shared" si="180"/>
        <v>14/15CAFÉCASCAVEL (d)</v>
      </c>
      <c r="I3190" s="210" t="str">
        <f t="shared" si="181"/>
        <v>14/15CAFÉ</v>
      </c>
      <c r="J3190" s="211" t="b">
        <f>FALSE</f>
        <v>0</v>
      </c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</row>
    <row r="3191" spans="1:64" ht="14.65" hidden="1" customHeight="1">
      <c r="A3191" s="215" t="s">
        <v>190</v>
      </c>
      <c r="B3191" s="213" t="s">
        <v>92</v>
      </c>
      <c r="C3191" s="209" t="s">
        <v>132</v>
      </c>
      <c r="D3191" s="202">
        <v>4768</v>
      </c>
      <c r="F3191" s="202">
        <v>7724</v>
      </c>
      <c r="G3191" s="202">
        <f t="shared" si="179"/>
        <v>1619.9664429530201</v>
      </c>
      <c r="H3191" s="210" t="str">
        <f t="shared" si="180"/>
        <v>14/15CAFÉCORNÉLIO PROCÓPIO (c)</v>
      </c>
      <c r="I3191" s="210" t="str">
        <f t="shared" si="181"/>
        <v>14/15CAFÉ</v>
      </c>
      <c r="J3191" s="211" t="b">
        <f>FALSE</f>
        <v>0</v>
      </c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</row>
    <row r="3192" spans="1:64" ht="14.65" hidden="1" customHeight="1">
      <c r="A3192" s="215" t="s">
        <v>190</v>
      </c>
      <c r="B3192" s="213" t="s">
        <v>92</v>
      </c>
      <c r="C3192" s="209" t="s">
        <v>142</v>
      </c>
      <c r="D3192" s="202">
        <v>3635</v>
      </c>
      <c r="F3192" s="202">
        <v>5452</v>
      </c>
      <c r="G3192" s="202">
        <f t="shared" si="179"/>
        <v>1499.8624484181569</v>
      </c>
      <c r="H3192" s="210" t="str">
        <f t="shared" si="180"/>
        <v>14/15CAFÉIVAIPORÃ (c)</v>
      </c>
      <c r="I3192" s="210" t="str">
        <f t="shared" si="181"/>
        <v>14/15CAFÉ</v>
      </c>
      <c r="J3192" s="211" t="b">
        <f>FALSE</f>
        <v>0</v>
      </c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</row>
    <row r="3193" spans="1:64" ht="14.65" hidden="1" customHeight="1">
      <c r="A3193" s="215" t="s">
        <v>190</v>
      </c>
      <c r="B3193" s="213" t="s">
        <v>92</v>
      </c>
      <c r="C3193" s="209" t="s">
        <v>144</v>
      </c>
      <c r="D3193" s="202">
        <v>22295</v>
      </c>
      <c r="F3193" s="202">
        <v>45377</v>
      </c>
      <c r="G3193" s="202">
        <f t="shared" si="179"/>
        <v>2035.2993944830678</v>
      </c>
      <c r="H3193" s="210" t="str">
        <f t="shared" si="180"/>
        <v>14/15CAFÉJACAREZINHO (c)</v>
      </c>
      <c r="I3193" s="210" t="str">
        <f t="shared" si="181"/>
        <v>14/15CAFÉ</v>
      </c>
      <c r="J3193" s="211" t="b">
        <f>FALSE</f>
        <v>0</v>
      </c>
    </row>
    <row r="3194" spans="1:64" ht="14.65" hidden="1" customHeight="1">
      <c r="A3194" s="215" t="s">
        <v>190</v>
      </c>
      <c r="B3194" s="213" t="s">
        <v>92</v>
      </c>
      <c r="C3194" s="209" t="s">
        <v>148</v>
      </c>
      <c r="D3194" s="202">
        <v>3640</v>
      </c>
      <c r="F3194" s="202">
        <v>4459</v>
      </c>
      <c r="G3194" s="202">
        <f t="shared" si="179"/>
        <v>1225</v>
      </c>
      <c r="H3194" s="210" t="str">
        <f t="shared" si="180"/>
        <v>14/15CAFÉLONDRINA (c)</v>
      </c>
      <c r="I3194" s="210" t="str">
        <f t="shared" si="181"/>
        <v>14/15CAFÉ</v>
      </c>
      <c r="J3194" s="211" t="b">
        <f>FALSE</f>
        <v>0</v>
      </c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</row>
    <row r="3195" spans="1:64" ht="14.65" hidden="1" customHeight="1">
      <c r="A3195" s="215" t="s">
        <v>190</v>
      </c>
      <c r="B3195" s="213" t="s">
        <v>92</v>
      </c>
      <c r="C3195" s="209" t="s">
        <v>150</v>
      </c>
      <c r="D3195" s="202">
        <v>1598</v>
      </c>
      <c r="F3195" s="202">
        <v>2946</v>
      </c>
      <c r="G3195" s="202">
        <f t="shared" si="179"/>
        <v>1843.5544430538173</v>
      </c>
      <c r="H3195" s="210" t="str">
        <f t="shared" si="180"/>
        <v>14/15CAFÉMARINGÁ (c)</v>
      </c>
      <c r="I3195" s="210" t="str">
        <f t="shared" si="181"/>
        <v>14/15CAFÉ</v>
      </c>
      <c r="J3195" s="211" t="b">
        <f>FALSE</f>
        <v>0</v>
      </c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</row>
    <row r="3196" spans="1:64" ht="14.65" hidden="1" customHeight="1">
      <c r="A3196" s="215" t="s">
        <v>190</v>
      </c>
      <c r="B3196" s="213" t="s">
        <v>92</v>
      </c>
      <c r="C3196" s="209" t="s">
        <v>154</v>
      </c>
      <c r="D3196" s="202">
        <v>330</v>
      </c>
      <c r="F3196" s="202">
        <v>250</v>
      </c>
      <c r="G3196" s="202">
        <f t="shared" si="179"/>
        <v>757.57575757575762</v>
      </c>
      <c r="H3196" s="210" t="str">
        <f t="shared" si="180"/>
        <v>14/15CAFÉPARANAVAÍ (b)</v>
      </c>
      <c r="I3196" s="210" t="str">
        <f t="shared" si="181"/>
        <v>14/15CAFÉ</v>
      </c>
      <c r="J3196" s="211" t="b">
        <f>FALSE</f>
        <v>0</v>
      </c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</row>
    <row r="3197" spans="1:64" ht="14.65" hidden="1" customHeight="1">
      <c r="A3197" s="215" t="s">
        <v>190</v>
      </c>
      <c r="B3197" s="213" t="s">
        <v>92</v>
      </c>
      <c r="C3197" s="209" t="s">
        <v>157</v>
      </c>
      <c r="D3197" s="202">
        <v>185</v>
      </c>
      <c r="F3197" s="202">
        <v>185</v>
      </c>
      <c r="G3197" s="202">
        <f t="shared" si="179"/>
        <v>1000</v>
      </c>
      <c r="H3197" s="210" t="str">
        <f t="shared" si="180"/>
        <v>14/15CAFÉPONTA GROSSA (f)</v>
      </c>
      <c r="I3197" s="210" t="str">
        <f t="shared" si="181"/>
        <v>14/15CAFÉ</v>
      </c>
      <c r="J3197" s="211" t="b">
        <f>FALSE</f>
        <v>0</v>
      </c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</row>
    <row r="3198" spans="1:64" ht="14.65" hidden="1" customHeight="1">
      <c r="A3198" s="215" t="s">
        <v>190</v>
      </c>
      <c r="B3198" s="213" t="s">
        <v>92</v>
      </c>
      <c r="C3198" s="209" t="s">
        <v>158</v>
      </c>
      <c r="D3198" s="202">
        <v>976</v>
      </c>
      <c r="F3198" s="202">
        <v>2595</v>
      </c>
      <c r="G3198" s="202">
        <f t="shared" si="179"/>
        <v>2658.811475409836</v>
      </c>
      <c r="H3198" s="210" t="str">
        <f t="shared" si="180"/>
        <v>14/15CAFÉTOLEDO (d)</v>
      </c>
      <c r="I3198" s="210" t="str">
        <f t="shared" si="181"/>
        <v>14/15CAFÉ</v>
      </c>
      <c r="J3198" s="211" t="b">
        <f>FALSE</f>
        <v>0</v>
      </c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</row>
    <row r="3199" spans="1:64" ht="14.65" hidden="1" customHeight="1">
      <c r="A3199" s="215" t="s">
        <v>190</v>
      </c>
      <c r="B3199" s="213" t="s">
        <v>92</v>
      </c>
      <c r="C3199" s="209" t="s">
        <v>159</v>
      </c>
      <c r="D3199" s="202">
        <v>2076</v>
      </c>
      <c r="F3199" s="202">
        <v>2399</v>
      </c>
      <c r="G3199" s="202">
        <f t="shared" si="179"/>
        <v>1155.5876685934491</v>
      </c>
      <c r="H3199" s="210" t="str">
        <f t="shared" si="180"/>
        <v>14/15CAFÉUMUARAMA (b)</v>
      </c>
      <c r="I3199" s="210" t="str">
        <f t="shared" si="181"/>
        <v>14/15CAFÉ</v>
      </c>
      <c r="J3199" s="211" t="b">
        <f>FALSE</f>
        <v>0</v>
      </c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</row>
    <row r="3200" spans="1:64" ht="14.65" hidden="1" customHeight="1">
      <c r="A3200" s="215" t="s">
        <v>190</v>
      </c>
      <c r="B3200" s="209" t="s">
        <v>93</v>
      </c>
      <c r="C3200" s="209" t="s">
        <v>126</v>
      </c>
      <c r="D3200" s="202">
        <v>15529</v>
      </c>
      <c r="F3200" s="202">
        <v>1444197</v>
      </c>
      <c r="G3200" s="202">
        <f t="shared" si="179"/>
        <v>93000</v>
      </c>
      <c r="H3200" s="210" t="str">
        <f t="shared" si="180"/>
        <v>14/15CANA-DE-AÇÚCARAPUCARANA (c)</v>
      </c>
      <c r="I3200" s="210" t="str">
        <f t="shared" si="181"/>
        <v>14/15CANA-DE-AÇÚCAR</v>
      </c>
      <c r="J3200" s="211" t="b">
        <f>FALSE</f>
        <v>0</v>
      </c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</row>
    <row r="3201" spans="1:64" ht="14.65" hidden="1" customHeight="1">
      <c r="A3201" s="215" t="s">
        <v>190</v>
      </c>
      <c r="B3201" s="209" t="s">
        <v>93</v>
      </c>
      <c r="C3201" s="209" t="s">
        <v>128</v>
      </c>
      <c r="D3201" s="202">
        <v>26000</v>
      </c>
      <c r="F3201" s="202">
        <v>2080000</v>
      </c>
      <c r="G3201" s="202">
        <f t="shared" si="179"/>
        <v>80000</v>
      </c>
      <c r="H3201" s="210" t="str">
        <f t="shared" si="180"/>
        <v>14/15CANA-DE-AÇÚCARCAMPO MOURÃO (a)</v>
      </c>
      <c r="I3201" s="210" t="str">
        <f t="shared" si="181"/>
        <v>14/15CANA-DE-AÇÚCAR</v>
      </c>
      <c r="J3201" s="211" t="b">
        <f>FALSE</f>
        <v>0</v>
      </c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</row>
    <row r="3202" spans="1:64" ht="14.65" hidden="1" customHeight="1">
      <c r="A3202" s="215" t="s">
        <v>190</v>
      </c>
      <c r="B3202" s="209" t="s">
        <v>93</v>
      </c>
      <c r="C3202" s="209" t="s">
        <v>130</v>
      </c>
      <c r="D3202" s="202">
        <v>627</v>
      </c>
      <c r="F3202" s="202">
        <v>36184</v>
      </c>
      <c r="G3202" s="202">
        <f t="shared" ref="G3202:G3265" si="182">F3202/(D3202-E3202)*1000</f>
        <v>57709.728867623606</v>
      </c>
      <c r="H3202" s="210" t="str">
        <f t="shared" ref="H3202:H3265" si="183">A3202&amp;B3202&amp;C3202</f>
        <v>14/15CANA-DE-AÇÚCARCASCAVEL (d)</v>
      </c>
      <c r="I3202" s="210" t="str">
        <f t="shared" ref="I3202:I3265" si="184">A3202&amp;B3202</f>
        <v>14/15CANA-DE-AÇÚCAR</v>
      </c>
      <c r="J3202" s="211" t="b">
        <f>FALSE</f>
        <v>0</v>
      </c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</row>
    <row r="3203" spans="1:64" ht="14.65" hidden="1" customHeight="1">
      <c r="A3203" s="215" t="s">
        <v>190</v>
      </c>
      <c r="B3203" s="209" t="s">
        <v>93</v>
      </c>
      <c r="C3203" s="209" t="s">
        <v>132</v>
      </c>
      <c r="D3203" s="202">
        <v>29500</v>
      </c>
      <c r="F3203" s="202">
        <v>2655000</v>
      </c>
      <c r="G3203" s="202">
        <f t="shared" si="182"/>
        <v>90000</v>
      </c>
      <c r="H3203" s="210" t="str">
        <f t="shared" si="183"/>
        <v>14/15CANA-DE-AÇÚCARCORNÉLIO PROCÓPIO (c)</v>
      </c>
      <c r="I3203" s="210" t="str">
        <f t="shared" si="184"/>
        <v>14/15CANA-DE-AÇÚCAR</v>
      </c>
      <c r="J3203" s="211" t="b">
        <f>FALSE</f>
        <v>0</v>
      </c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</row>
    <row r="3204" spans="1:64" ht="14.65" hidden="1" customHeight="1">
      <c r="A3204" s="215" t="s">
        <v>190</v>
      </c>
      <c r="B3204" s="209" t="s">
        <v>93</v>
      </c>
      <c r="C3204" s="209" t="s">
        <v>134</v>
      </c>
      <c r="D3204" s="202">
        <v>450</v>
      </c>
      <c r="F3204" s="202">
        <v>9400</v>
      </c>
      <c r="G3204" s="202">
        <f t="shared" si="182"/>
        <v>20888.888888888891</v>
      </c>
      <c r="H3204" s="210" t="str">
        <f t="shared" si="183"/>
        <v>14/15CANA-DE-AÇÚCARCURITIBA (f)</v>
      </c>
      <c r="I3204" s="210" t="str">
        <f t="shared" si="184"/>
        <v>14/15CANA-DE-AÇÚCAR</v>
      </c>
      <c r="J3204" s="211" t="b">
        <f>FALSE</f>
        <v>0</v>
      </c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</row>
    <row r="3205" spans="1:64" ht="14.65" hidden="1" customHeight="1">
      <c r="A3205" s="215" t="s">
        <v>190</v>
      </c>
      <c r="B3205" s="209" t="s">
        <v>93</v>
      </c>
      <c r="C3205" s="209" t="s">
        <v>136</v>
      </c>
      <c r="D3205" s="202">
        <v>750</v>
      </c>
      <c r="F3205" s="202">
        <v>43074</v>
      </c>
      <c r="G3205" s="202">
        <f t="shared" si="182"/>
        <v>57432</v>
      </c>
      <c r="H3205" s="210" t="str">
        <f t="shared" si="183"/>
        <v>14/15CANA-DE-AÇÚCARFRANCISCO BELTRÃO (e)</v>
      </c>
      <c r="I3205" s="210" t="str">
        <f t="shared" si="184"/>
        <v>14/15CANA-DE-AÇÚCAR</v>
      </c>
      <c r="J3205" s="211" t="b">
        <f>FALSE</f>
        <v>0</v>
      </c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</row>
    <row r="3206" spans="1:64" ht="14.65" hidden="1" customHeight="1">
      <c r="A3206" s="215" t="s">
        <v>190</v>
      </c>
      <c r="B3206" s="209" t="s">
        <v>93</v>
      </c>
      <c r="C3206" s="209" t="s">
        <v>138</v>
      </c>
      <c r="D3206" s="202">
        <v>55</v>
      </c>
      <c r="F3206" s="202">
        <v>3080</v>
      </c>
      <c r="G3206" s="202">
        <f t="shared" si="182"/>
        <v>56000</v>
      </c>
      <c r="H3206" s="210" t="str">
        <f t="shared" si="183"/>
        <v>14/15CANA-DE-AÇÚCARGUARAPUAVA (f)</v>
      </c>
      <c r="I3206" s="210" t="str">
        <f t="shared" si="184"/>
        <v>14/15CANA-DE-AÇÚCAR</v>
      </c>
      <c r="J3206" s="211" t="b">
        <f>FALSE</f>
        <v>0</v>
      </c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</row>
    <row r="3207" spans="1:64" ht="14.65" hidden="1" customHeight="1">
      <c r="A3207" s="215" t="s">
        <v>190</v>
      </c>
      <c r="B3207" s="209" t="s">
        <v>93</v>
      </c>
      <c r="C3207" s="209" t="s">
        <v>140</v>
      </c>
      <c r="D3207" s="202">
        <v>7</v>
      </c>
      <c r="F3207" s="202">
        <v>315</v>
      </c>
      <c r="G3207" s="202">
        <f t="shared" si="182"/>
        <v>45000</v>
      </c>
      <c r="H3207" s="210" t="str">
        <f t="shared" si="183"/>
        <v>14/15CANA-DE-AÇÚCARIRATI (f)</v>
      </c>
      <c r="I3207" s="210" t="str">
        <f t="shared" si="184"/>
        <v>14/15CANA-DE-AÇÚCAR</v>
      </c>
      <c r="J3207" s="211" t="b">
        <f>FALSE</f>
        <v>0</v>
      </c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</row>
    <row r="3208" spans="1:64" ht="14.65" hidden="1" customHeight="1">
      <c r="A3208" s="215" t="s">
        <v>190</v>
      </c>
      <c r="B3208" s="209" t="s">
        <v>93</v>
      </c>
      <c r="C3208" s="209" t="s">
        <v>142</v>
      </c>
      <c r="D3208" s="202">
        <v>10870</v>
      </c>
      <c r="F3208" s="202">
        <v>915710</v>
      </c>
      <c r="G3208" s="202">
        <f t="shared" si="182"/>
        <v>84241.950321987126</v>
      </c>
      <c r="H3208" s="210" t="str">
        <f t="shared" si="183"/>
        <v>14/15CANA-DE-AÇÚCARIVAIPORÃ (c)</v>
      </c>
      <c r="I3208" s="210" t="str">
        <f t="shared" si="184"/>
        <v>14/15CANA-DE-AÇÚCAR</v>
      </c>
      <c r="J3208" s="211" t="b">
        <f>FALSE</f>
        <v>0</v>
      </c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</row>
    <row r="3209" spans="1:64" ht="14.65" hidden="1" customHeight="1">
      <c r="A3209" s="215" t="s">
        <v>190</v>
      </c>
      <c r="B3209" s="209" t="s">
        <v>93</v>
      </c>
      <c r="C3209" s="209" t="s">
        <v>144</v>
      </c>
      <c r="D3209" s="202">
        <v>56660</v>
      </c>
      <c r="F3209" s="202">
        <v>5467850</v>
      </c>
      <c r="G3209" s="202">
        <f t="shared" si="182"/>
        <v>96502.823861630779</v>
      </c>
      <c r="H3209" s="210" t="str">
        <f t="shared" si="183"/>
        <v>14/15CANA-DE-AÇÚCARJACAREZINHO (c)</v>
      </c>
      <c r="I3209" s="210" t="str">
        <f t="shared" si="184"/>
        <v>14/15CANA-DE-AÇÚCAR</v>
      </c>
      <c r="J3209" s="211" t="b">
        <f>FALSE</f>
        <v>0</v>
      </c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</row>
    <row r="3210" spans="1:64" ht="14.65" hidden="1" customHeight="1">
      <c r="A3210" s="215" t="s">
        <v>190</v>
      </c>
      <c r="B3210" s="209" t="s">
        <v>93</v>
      </c>
      <c r="C3210" s="209" t="s">
        <v>146</v>
      </c>
      <c r="D3210" s="202">
        <v>245</v>
      </c>
      <c r="F3210" s="202">
        <v>8820</v>
      </c>
      <c r="G3210" s="202">
        <f t="shared" si="182"/>
        <v>36000</v>
      </c>
      <c r="H3210" s="210" t="str">
        <f t="shared" si="183"/>
        <v>14/15CANA-DE-AÇÚCARLARANJEIRAS DO SUL (f)</v>
      </c>
      <c r="I3210" s="210" t="str">
        <f t="shared" si="184"/>
        <v>14/15CANA-DE-AÇÚCAR</v>
      </c>
      <c r="J3210" s="211" t="b">
        <f>FALSE</f>
        <v>0</v>
      </c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</row>
    <row r="3211" spans="1:64" ht="14.65" hidden="1" customHeight="1">
      <c r="A3211" s="215" t="s">
        <v>190</v>
      </c>
      <c r="B3211" s="209" t="s">
        <v>93</v>
      </c>
      <c r="C3211" s="209" t="s">
        <v>148</v>
      </c>
      <c r="D3211" s="202">
        <v>51857</v>
      </c>
      <c r="F3211" s="202">
        <v>4095354</v>
      </c>
      <c r="G3211" s="202">
        <f t="shared" si="182"/>
        <v>78973.986154231825</v>
      </c>
      <c r="H3211" s="210" t="str">
        <f t="shared" si="183"/>
        <v>14/15CANA-DE-AÇÚCARLONDRINA (c)</v>
      </c>
      <c r="I3211" s="210" t="str">
        <f t="shared" si="184"/>
        <v>14/15CANA-DE-AÇÚCAR</v>
      </c>
      <c r="J3211" s="211" t="b">
        <f>FALSE</f>
        <v>0</v>
      </c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</row>
    <row r="3212" spans="1:64" ht="14.65" hidden="1" customHeight="1">
      <c r="A3212" s="215" t="s">
        <v>190</v>
      </c>
      <c r="B3212" s="209" t="s">
        <v>93</v>
      </c>
      <c r="C3212" s="209" t="s">
        <v>150</v>
      </c>
      <c r="D3212" s="202">
        <v>110000</v>
      </c>
      <c r="F3212" s="202">
        <v>8805500</v>
      </c>
      <c r="G3212" s="202">
        <f t="shared" si="182"/>
        <v>80050</v>
      </c>
      <c r="H3212" s="210" t="str">
        <f t="shared" si="183"/>
        <v>14/15CANA-DE-AÇÚCARMARINGÁ (c)</v>
      </c>
      <c r="I3212" s="210" t="str">
        <f t="shared" si="184"/>
        <v>14/15CANA-DE-AÇÚCAR</v>
      </c>
      <c r="J3212" s="211" t="b">
        <f>FALSE</f>
        <v>0</v>
      </c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</row>
    <row r="3213" spans="1:64" ht="14.65" hidden="1" customHeight="1">
      <c r="A3213" s="215" t="s">
        <v>190</v>
      </c>
      <c r="B3213" s="209" t="s">
        <v>93</v>
      </c>
      <c r="C3213" s="209" t="s">
        <v>152</v>
      </c>
      <c r="D3213" s="202">
        <v>320</v>
      </c>
      <c r="F3213" s="202">
        <v>12160</v>
      </c>
      <c r="G3213" s="202">
        <f t="shared" si="182"/>
        <v>38000</v>
      </c>
      <c r="H3213" s="210" t="str">
        <f t="shared" si="183"/>
        <v>14/15CANA-DE-AÇÚCARPARANAGUÁ (f)</v>
      </c>
      <c r="I3213" s="210" t="str">
        <f t="shared" si="184"/>
        <v>14/15CANA-DE-AÇÚCAR</v>
      </c>
      <c r="J3213" s="211" t="b">
        <f>FALSE</f>
        <v>0</v>
      </c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</row>
    <row r="3214" spans="1:64" ht="14.65" hidden="1" customHeight="1">
      <c r="A3214" s="215" t="s">
        <v>190</v>
      </c>
      <c r="B3214" s="209" t="s">
        <v>93</v>
      </c>
      <c r="C3214" s="209" t="s">
        <v>154</v>
      </c>
      <c r="D3214" s="202">
        <v>153245</v>
      </c>
      <c r="F3214" s="202">
        <v>10114170</v>
      </c>
      <c r="G3214" s="202">
        <f t="shared" si="182"/>
        <v>66000</v>
      </c>
      <c r="H3214" s="210" t="str">
        <f t="shared" si="183"/>
        <v>14/15CANA-DE-AÇÚCARPARANAVAÍ (b)</v>
      </c>
      <c r="I3214" s="210" t="str">
        <f t="shared" si="184"/>
        <v>14/15CANA-DE-AÇÚCAR</v>
      </c>
      <c r="J3214" s="211" t="b">
        <f>FALSE</f>
        <v>0</v>
      </c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</row>
    <row r="3215" spans="1:64" ht="14.65" hidden="1" customHeight="1">
      <c r="A3215" s="215" t="s">
        <v>190</v>
      </c>
      <c r="B3215" s="209" t="s">
        <v>93</v>
      </c>
      <c r="C3215" s="209" t="s">
        <v>155</v>
      </c>
      <c r="D3215" s="202">
        <v>375</v>
      </c>
      <c r="F3215" s="202">
        <v>14790</v>
      </c>
      <c r="G3215" s="202">
        <f t="shared" si="182"/>
        <v>39440</v>
      </c>
      <c r="H3215" s="210" t="str">
        <f t="shared" si="183"/>
        <v>14/15CANA-DE-AÇÚCARPATO BRANCO (e)</v>
      </c>
      <c r="I3215" s="210" t="str">
        <f t="shared" si="184"/>
        <v>14/15CANA-DE-AÇÚCAR</v>
      </c>
      <c r="J3215" s="211" t="b">
        <f>FALSE</f>
        <v>0</v>
      </c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</row>
    <row r="3216" spans="1:64" ht="14.65" hidden="1" customHeight="1">
      <c r="A3216" s="215" t="s">
        <v>190</v>
      </c>
      <c r="B3216" s="209" t="s">
        <v>93</v>
      </c>
      <c r="C3216" s="209" t="s">
        <v>157</v>
      </c>
      <c r="D3216" s="202">
        <v>298</v>
      </c>
      <c r="F3216" s="202">
        <v>21455</v>
      </c>
      <c r="G3216" s="202">
        <f t="shared" si="182"/>
        <v>71996.644295302016</v>
      </c>
      <c r="H3216" s="210" t="str">
        <f t="shared" si="183"/>
        <v>14/15CANA-DE-AÇÚCARPONTA GROSSA (f)</v>
      </c>
      <c r="I3216" s="210" t="str">
        <f t="shared" si="184"/>
        <v>14/15CANA-DE-AÇÚCAR</v>
      </c>
      <c r="J3216" s="211" t="b">
        <f>FALSE</f>
        <v>0</v>
      </c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</row>
    <row r="3217" spans="1:64" ht="14.65" hidden="1" customHeight="1">
      <c r="A3217" s="215" t="s">
        <v>190</v>
      </c>
      <c r="B3217" s="209" t="s">
        <v>93</v>
      </c>
      <c r="C3217" s="209" t="s">
        <v>158</v>
      </c>
      <c r="D3217" s="202">
        <v>1220</v>
      </c>
      <c r="F3217" s="202">
        <v>73498</v>
      </c>
      <c r="G3217" s="202">
        <f t="shared" si="182"/>
        <v>60244.262295081964</v>
      </c>
      <c r="H3217" s="210" t="str">
        <f t="shared" si="183"/>
        <v>14/15CANA-DE-AÇÚCARTOLEDO (d)</v>
      </c>
      <c r="I3217" s="210" t="str">
        <f t="shared" si="184"/>
        <v>14/15CANA-DE-AÇÚCAR</v>
      </c>
      <c r="J3217" s="211" t="b">
        <f>FALSE</f>
        <v>0</v>
      </c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</row>
    <row r="3218" spans="1:64" ht="14.65" hidden="1" customHeight="1">
      <c r="A3218" s="215" t="s">
        <v>190</v>
      </c>
      <c r="B3218" s="209" t="s">
        <v>93</v>
      </c>
      <c r="C3218" s="209" t="s">
        <v>159</v>
      </c>
      <c r="D3218" s="202">
        <v>214000</v>
      </c>
      <c r="F3218" s="202">
        <v>14980000</v>
      </c>
      <c r="G3218" s="202">
        <f t="shared" si="182"/>
        <v>70000</v>
      </c>
      <c r="H3218" s="210" t="str">
        <f t="shared" si="183"/>
        <v>14/15CANA-DE-AÇÚCARUMUARAMA (b)</v>
      </c>
      <c r="I3218" s="210" t="str">
        <f t="shared" si="184"/>
        <v>14/15CANA-DE-AÇÚCAR</v>
      </c>
      <c r="J3218" s="211" t="b">
        <f>FALSE</f>
        <v>0</v>
      </c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</row>
    <row r="3219" spans="1:64" ht="14.65" hidden="1" customHeight="1">
      <c r="A3219" s="215" t="s">
        <v>190</v>
      </c>
      <c r="B3219" s="209" t="s">
        <v>93</v>
      </c>
      <c r="C3219" s="209" t="s">
        <v>160</v>
      </c>
      <c r="D3219" s="202">
        <v>300</v>
      </c>
      <c r="F3219" s="202">
        <v>10500</v>
      </c>
      <c r="G3219" s="202">
        <f t="shared" si="182"/>
        <v>35000</v>
      </c>
      <c r="H3219" s="210" t="str">
        <f t="shared" si="183"/>
        <v>14/15CANA-DE-AÇÚCARUNIÃO DA VITÓRIA (f)</v>
      </c>
      <c r="I3219" s="210" t="str">
        <f t="shared" si="184"/>
        <v>14/15CANA-DE-AÇÚCAR</v>
      </c>
      <c r="J3219" s="211" t="b">
        <f>FALSE</f>
        <v>0</v>
      </c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</row>
    <row r="3220" spans="1:64" ht="14.65" hidden="1" customHeight="1">
      <c r="A3220" s="215" t="s">
        <v>190</v>
      </c>
      <c r="B3220" s="209" t="s">
        <v>94</v>
      </c>
      <c r="C3220" s="209" t="s">
        <v>126</v>
      </c>
      <c r="D3220">
        <v>82</v>
      </c>
      <c r="E3220" s="204"/>
      <c r="F3220" s="202">
        <v>101</v>
      </c>
      <c r="G3220" s="202">
        <f t="shared" si="182"/>
        <v>1231.7073170731708</v>
      </c>
      <c r="H3220" s="210" t="str">
        <f t="shared" si="183"/>
        <v>14/15CANOLAAPUCARANA (c)</v>
      </c>
      <c r="I3220" s="210" t="str">
        <f t="shared" si="184"/>
        <v>14/15CANOLA</v>
      </c>
      <c r="J3220" s="211" t="b">
        <f>FALSE</f>
        <v>0</v>
      </c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</row>
    <row r="3221" spans="1:64" ht="14.65" hidden="1" customHeight="1">
      <c r="A3221" s="215" t="s">
        <v>190</v>
      </c>
      <c r="B3221" s="209" t="s">
        <v>94</v>
      </c>
      <c r="C3221" s="209" t="s">
        <v>128</v>
      </c>
      <c r="D3221">
        <v>100</v>
      </c>
      <c r="E3221" s="204"/>
      <c r="F3221" s="202">
        <v>120</v>
      </c>
      <c r="G3221" s="202">
        <f t="shared" si="182"/>
        <v>1200</v>
      </c>
      <c r="H3221" s="210" t="str">
        <f t="shared" si="183"/>
        <v>14/15CANOLACAMPO MOURÃO (a)</v>
      </c>
      <c r="I3221" s="210" t="str">
        <f t="shared" si="184"/>
        <v>14/15CANOLA</v>
      </c>
      <c r="J3221" s="211" t="b">
        <f>FALSE</f>
        <v>0</v>
      </c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</row>
    <row r="3222" spans="1:64" ht="14.65" hidden="1" customHeight="1">
      <c r="A3222" s="215" t="s">
        <v>190</v>
      </c>
      <c r="B3222" s="209" t="s">
        <v>94</v>
      </c>
      <c r="C3222" s="209" t="s">
        <v>130</v>
      </c>
      <c r="D3222">
        <v>0</v>
      </c>
      <c r="E3222" s="204"/>
      <c r="F3222" s="202">
        <v>0</v>
      </c>
      <c r="G3222" s="202" t="e">
        <f t="shared" si="182"/>
        <v>#DIV/0!</v>
      </c>
      <c r="H3222" s="210" t="str">
        <f t="shared" si="183"/>
        <v>14/15CANOLACASCAVEL (d)</v>
      </c>
      <c r="I3222" s="210" t="str">
        <f t="shared" si="184"/>
        <v>14/15CANOLA</v>
      </c>
      <c r="J3222" s="211" t="b">
        <f>FALSE</f>
        <v>0</v>
      </c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</row>
    <row r="3223" spans="1:64" ht="14.65" hidden="1" customHeight="1">
      <c r="A3223" s="215" t="s">
        <v>190</v>
      </c>
      <c r="B3223" s="209" t="s">
        <v>94</v>
      </c>
      <c r="C3223" s="209" t="s">
        <v>132</v>
      </c>
      <c r="D3223">
        <v>2400</v>
      </c>
      <c r="E3223" s="204"/>
      <c r="F3223" s="202">
        <v>4176</v>
      </c>
      <c r="G3223" s="202">
        <f t="shared" si="182"/>
        <v>1740</v>
      </c>
      <c r="H3223" s="210" t="str">
        <f t="shared" si="183"/>
        <v>14/15CANOLACORNÉLIO PROCÓPIO (c)</v>
      </c>
      <c r="I3223" s="210" t="str">
        <f t="shared" si="184"/>
        <v>14/15CANOLA</v>
      </c>
      <c r="J3223" s="211" t="b">
        <f>FALSE</f>
        <v>0</v>
      </c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</row>
    <row r="3224" spans="1:64" ht="14.65" hidden="1" customHeight="1">
      <c r="A3224" s="215" t="s">
        <v>190</v>
      </c>
      <c r="B3224" s="209" t="s">
        <v>94</v>
      </c>
      <c r="C3224" s="209" t="s">
        <v>136</v>
      </c>
      <c r="D3224">
        <v>250</v>
      </c>
      <c r="E3224" s="204"/>
      <c r="F3224" s="202">
        <v>150</v>
      </c>
      <c r="G3224" s="202">
        <f t="shared" si="182"/>
        <v>600</v>
      </c>
      <c r="H3224" s="210" t="str">
        <f t="shared" si="183"/>
        <v>14/15CANOLAFRANCISCO BELTRÃO (e)</v>
      </c>
      <c r="I3224" s="210" t="str">
        <f t="shared" si="184"/>
        <v>14/15CANOLA</v>
      </c>
      <c r="J3224" s="211" t="b">
        <f>FALSE</f>
        <v>0</v>
      </c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</row>
    <row r="3225" spans="1:64" ht="14.65" hidden="1" customHeight="1">
      <c r="A3225" s="215" t="s">
        <v>190</v>
      </c>
      <c r="B3225" s="209" t="s">
        <v>94</v>
      </c>
      <c r="C3225" s="209" t="s">
        <v>138</v>
      </c>
      <c r="D3225">
        <v>1170</v>
      </c>
      <c r="E3225" s="204"/>
      <c r="F3225" s="202">
        <v>1930</v>
      </c>
      <c r="G3225" s="202">
        <f t="shared" si="182"/>
        <v>1649.5726495726494</v>
      </c>
      <c r="H3225" s="210" t="str">
        <f t="shared" si="183"/>
        <v>14/15CANOLAGUARAPUAVA (f)</v>
      </c>
      <c r="I3225" s="210" t="str">
        <f t="shared" si="184"/>
        <v>14/15CANOLA</v>
      </c>
      <c r="J3225" s="211" t="b">
        <f>FALSE</f>
        <v>0</v>
      </c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</row>
    <row r="3226" spans="1:64" ht="14.65" hidden="1" customHeight="1">
      <c r="A3226" s="215" t="s">
        <v>190</v>
      </c>
      <c r="B3226" s="209" t="s">
        <v>94</v>
      </c>
      <c r="C3226" s="209" t="s">
        <v>140</v>
      </c>
      <c r="D3226">
        <v>450</v>
      </c>
      <c r="E3226" s="204">
        <v>5</v>
      </c>
      <c r="F3226" s="202">
        <v>489</v>
      </c>
      <c r="G3226" s="202">
        <f t="shared" si="182"/>
        <v>1098.8764044943819</v>
      </c>
      <c r="H3226" s="210" t="str">
        <f t="shared" si="183"/>
        <v>14/15CANOLAIRATI (f)</v>
      </c>
      <c r="I3226" s="210" t="str">
        <f t="shared" si="184"/>
        <v>14/15CANOLA</v>
      </c>
      <c r="J3226" s="211" t="b">
        <f>FALSE</f>
        <v>0</v>
      </c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</row>
    <row r="3227" spans="1:64" ht="14.65" hidden="1" customHeight="1">
      <c r="A3227" s="215" t="s">
        <v>190</v>
      </c>
      <c r="B3227" s="209" t="s">
        <v>94</v>
      </c>
      <c r="C3227" s="209" t="s">
        <v>142</v>
      </c>
      <c r="D3227">
        <v>0</v>
      </c>
      <c r="E3227" s="204"/>
      <c r="F3227" s="202">
        <v>0</v>
      </c>
      <c r="G3227" s="202" t="e">
        <f t="shared" si="182"/>
        <v>#DIV/0!</v>
      </c>
      <c r="H3227" s="210" t="str">
        <f t="shared" si="183"/>
        <v>14/15CANOLAIVAIPORÃ (c)</v>
      </c>
      <c r="I3227" s="210" t="str">
        <f t="shared" si="184"/>
        <v>14/15CANOLA</v>
      </c>
      <c r="J3227" s="211" t="b">
        <f>FALSE</f>
        <v>0</v>
      </c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</row>
    <row r="3228" spans="1:64" ht="14.65" hidden="1" customHeight="1">
      <c r="A3228" s="215" t="s">
        <v>190</v>
      </c>
      <c r="B3228" s="209" t="s">
        <v>94</v>
      </c>
      <c r="C3228" s="209" t="s">
        <v>144</v>
      </c>
      <c r="D3228" s="202">
        <v>370</v>
      </c>
      <c r="F3228" s="202">
        <v>680</v>
      </c>
      <c r="G3228" s="202">
        <f t="shared" si="182"/>
        <v>1837.8378378378379</v>
      </c>
      <c r="H3228" s="210" t="str">
        <f t="shared" si="183"/>
        <v>14/15CANOLAJACAREZINHO (c)</v>
      </c>
      <c r="I3228" s="210" t="str">
        <f t="shared" si="184"/>
        <v>14/15CANOLA</v>
      </c>
      <c r="J3228" s="211" t="b">
        <f>FALSE</f>
        <v>0</v>
      </c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</row>
    <row r="3229" spans="1:64" ht="14.65" hidden="1" customHeight="1">
      <c r="A3229" s="215" t="s">
        <v>190</v>
      </c>
      <c r="B3229" s="209" t="s">
        <v>94</v>
      </c>
      <c r="C3229" s="209" t="s">
        <v>146</v>
      </c>
      <c r="D3229">
        <v>195</v>
      </c>
      <c r="E3229" s="204"/>
      <c r="F3229" s="202">
        <v>329</v>
      </c>
      <c r="G3229" s="202">
        <f t="shared" si="182"/>
        <v>1687.1794871794871</v>
      </c>
      <c r="H3229" s="210" t="str">
        <f t="shared" si="183"/>
        <v>14/15CANOLALARANJEIRAS DO SUL (f)</v>
      </c>
      <c r="I3229" s="210" t="str">
        <f t="shared" si="184"/>
        <v>14/15CANOLA</v>
      </c>
      <c r="J3229" s="211" t="b">
        <f>FALSE</f>
        <v>0</v>
      </c>
    </row>
    <row r="3230" spans="1:64" ht="14.65" hidden="1" customHeight="1">
      <c r="A3230" s="215" t="s">
        <v>190</v>
      </c>
      <c r="B3230" s="209" t="s">
        <v>94</v>
      </c>
      <c r="C3230" s="209" t="s">
        <v>150</v>
      </c>
      <c r="D3230">
        <v>0</v>
      </c>
      <c r="E3230" s="204"/>
      <c r="F3230" s="202">
        <v>0</v>
      </c>
      <c r="G3230" s="202" t="e">
        <f t="shared" si="182"/>
        <v>#DIV/0!</v>
      </c>
      <c r="H3230" s="210" t="str">
        <f t="shared" si="183"/>
        <v>14/15CANOLAMARINGÁ (c)</v>
      </c>
      <c r="I3230" s="210" t="str">
        <f t="shared" si="184"/>
        <v>14/15CANOLA</v>
      </c>
      <c r="J3230" s="211" t="b">
        <f>FALSE</f>
        <v>0</v>
      </c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</row>
    <row r="3231" spans="1:64" ht="14.65" hidden="1" customHeight="1">
      <c r="A3231" s="215" t="s">
        <v>190</v>
      </c>
      <c r="B3231" s="209" t="s">
        <v>94</v>
      </c>
      <c r="C3231" s="209" t="s">
        <v>155</v>
      </c>
      <c r="D3231">
        <v>220</v>
      </c>
      <c r="E3231" s="204">
        <v>90</v>
      </c>
      <c r="F3231" s="202">
        <v>153</v>
      </c>
      <c r="G3231" s="202">
        <f t="shared" si="182"/>
        <v>1176.9230769230769</v>
      </c>
      <c r="H3231" s="210" t="str">
        <f t="shared" si="183"/>
        <v>14/15CANOLAPATO BRANCO (e)</v>
      </c>
      <c r="I3231" s="210" t="str">
        <f t="shared" si="184"/>
        <v>14/15CANOLA</v>
      </c>
      <c r="J3231" s="211" t="b">
        <f>FALSE</f>
        <v>0</v>
      </c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</row>
    <row r="3232" spans="1:64" ht="14.65" hidden="1" customHeight="1">
      <c r="A3232" s="215" t="s">
        <v>190</v>
      </c>
      <c r="B3232" s="209" t="s">
        <v>94</v>
      </c>
      <c r="C3232" s="209" t="s">
        <v>157</v>
      </c>
      <c r="D3232">
        <v>3075</v>
      </c>
      <c r="E3232" s="204"/>
      <c r="F3232" s="202">
        <v>3293</v>
      </c>
      <c r="G3232" s="202">
        <f t="shared" si="182"/>
        <v>1070.8943089430893</v>
      </c>
      <c r="H3232" s="210" t="str">
        <f t="shared" si="183"/>
        <v>14/15CANOLAPONTA GROSSA (f)</v>
      </c>
      <c r="I3232" s="210" t="str">
        <f t="shared" si="184"/>
        <v>14/15CANOLA</v>
      </c>
      <c r="J3232" s="211" t="b">
        <f>FALSE</f>
        <v>0</v>
      </c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</row>
    <row r="3233" spans="1:64" ht="14.65" hidden="1" customHeight="1">
      <c r="A3233" s="215" t="s">
        <v>190</v>
      </c>
      <c r="B3233" s="209" t="s">
        <v>94</v>
      </c>
      <c r="C3233" s="209" t="s">
        <v>160</v>
      </c>
      <c r="D3233">
        <v>0</v>
      </c>
      <c r="E3233" s="204"/>
      <c r="F3233" s="202">
        <v>0</v>
      </c>
      <c r="G3233" s="202" t="e">
        <f t="shared" si="182"/>
        <v>#DIV/0!</v>
      </c>
      <c r="H3233" s="210" t="str">
        <f t="shared" si="183"/>
        <v>14/15CANOLAUNIÃO DA VITÓRIA (f)</v>
      </c>
      <c r="I3233" s="210" t="str">
        <f t="shared" si="184"/>
        <v>14/15CANOLA</v>
      </c>
      <c r="J3233" s="211" t="b">
        <f>FALSE</f>
        <v>0</v>
      </c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</row>
    <row r="3234" spans="1:64" ht="14.65" hidden="1" customHeight="1">
      <c r="A3234" s="215" t="s">
        <v>190</v>
      </c>
      <c r="B3234" s="209" t="s">
        <v>95</v>
      </c>
      <c r="C3234" s="209" t="s">
        <v>126</v>
      </c>
      <c r="D3234" s="202">
        <v>3</v>
      </c>
      <c r="F3234" s="202">
        <v>90</v>
      </c>
      <c r="G3234" s="202">
        <f t="shared" si="182"/>
        <v>30000</v>
      </c>
      <c r="H3234" s="210" t="str">
        <f t="shared" si="183"/>
        <v>14/15CEBOLAAPUCARANA (c)</v>
      </c>
      <c r="I3234" s="210" t="str">
        <f t="shared" si="184"/>
        <v>14/15CEBOLA</v>
      </c>
      <c r="J3234" s="211" t="b">
        <f>FALSE</f>
        <v>0</v>
      </c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</row>
    <row r="3235" spans="1:64" ht="14.65" hidden="1" customHeight="1">
      <c r="A3235" s="215" t="s">
        <v>190</v>
      </c>
      <c r="B3235" s="209" t="s">
        <v>95</v>
      </c>
      <c r="C3235" s="209" t="s">
        <v>130</v>
      </c>
      <c r="D3235" s="202">
        <v>7</v>
      </c>
      <c r="F3235" s="202">
        <v>61</v>
      </c>
      <c r="G3235" s="202">
        <f t="shared" si="182"/>
        <v>8714.2857142857138</v>
      </c>
      <c r="H3235" s="210" t="str">
        <f t="shared" si="183"/>
        <v>14/15CEBOLACASCAVEL (d)</v>
      </c>
      <c r="I3235" s="210" t="str">
        <f t="shared" si="184"/>
        <v>14/15CEBOLA</v>
      </c>
      <c r="J3235" s="211" t="b">
        <f>FALSE</f>
        <v>0</v>
      </c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</row>
    <row r="3236" spans="1:64" ht="14.65" hidden="1" customHeight="1">
      <c r="A3236" s="215" t="s">
        <v>190</v>
      </c>
      <c r="B3236" s="209" t="s">
        <v>95</v>
      </c>
      <c r="C3236" s="209" t="s">
        <v>132</v>
      </c>
      <c r="D3236" s="202">
        <v>25</v>
      </c>
      <c r="F3236" s="202">
        <v>225</v>
      </c>
      <c r="G3236" s="202">
        <f t="shared" si="182"/>
        <v>9000</v>
      </c>
      <c r="H3236" s="210" t="str">
        <f t="shared" si="183"/>
        <v>14/15CEBOLACORNÉLIO PROCÓPIO (c)</v>
      </c>
      <c r="I3236" s="210" t="str">
        <f t="shared" si="184"/>
        <v>14/15CEBOLA</v>
      </c>
      <c r="J3236" s="211" t="b">
        <f>FALSE</f>
        <v>0</v>
      </c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</row>
    <row r="3237" spans="1:64" ht="14.65" hidden="1" customHeight="1">
      <c r="A3237" s="215" t="s">
        <v>190</v>
      </c>
      <c r="B3237" s="209" t="s">
        <v>95</v>
      </c>
      <c r="C3237" s="209" t="s">
        <v>134</v>
      </c>
      <c r="D3237" s="202">
        <v>3096</v>
      </c>
      <c r="F3237" s="202">
        <v>72192</v>
      </c>
      <c r="G3237" s="202">
        <f t="shared" si="182"/>
        <v>23317.82945736434</v>
      </c>
      <c r="H3237" s="210" t="str">
        <f t="shared" si="183"/>
        <v>14/15CEBOLACURITIBA (f)</v>
      </c>
      <c r="I3237" s="210" t="str">
        <f t="shared" si="184"/>
        <v>14/15CEBOLA</v>
      </c>
      <c r="J3237" s="211" t="b">
        <f>FALSE</f>
        <v>0</v>
      </c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</row>
    <row r="3238" spans="1:64" ht="14.65" hidden="1" customHeight="1">
      <c r="A3238" s="215" t="s">
        <v>190</v>
      </c>
      <c r="B3238" s="209" t="s">
        <v>95</v>
      </c>
      <c r="C3238" s="209" t="s">
        <v>136</v>
      </c>
      <c r="D3238" s="202">
        <v>113</v>
      </c>
      <c r="F3238" s="202">
        <v>1243</v>
      </c>
      <c r="G3238" s="202">
        <f t="shared" si="182"/>
        <v>11000</v>
      </c>
      <c r="H3238" s="210" t="str">
        <f t="shared" si="183"/>
        <v>14/15CEBOLAFRANCISCO BELTRÃO (e)</v>
      </c>
      <c r="I3238" s="210" t="str">
        <f t="shared" si="184"/>
        <v>14/15CEBOLA</v>
      </c>
      <c r="J3238" s="211" t="b">
        <f>FALSE</f>
        <v>0</v>
      </c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</row>
    <row r="3239" spans="1:64" ht="14.65" hidden="1" customHeight="1">
      <c r="A3239" s="215" t="s">
        <v>190</v>
      </c>
      <c r="B3239" s="209" t="s">
        <v>95</v>
      </c>
      <c r="C3239" s="209" t="s">
        <v>138</v>
      </c>
      <c r="D3239" s="202">
        <v>177</v>
      </c>
      <c r="E3239" s="202">
        <v>14</v>
      </c>
      <c r="F3239" s="202">
        <v>3129</v>
      </c>
      <c r="G3239" s="202">
        <f t="shared" si="182"/>
        <v>19196.319018404905</v>
      </c>
      <c r="H3239" s="210" t="str">
        <f t="shared" si="183"/>
        <v>14/15CEBOLAGUARAPUAVA (f)</v>
      </c>
      <c r="I3239" s="210" t="str">
        <f t="shared" si="184"/>
        <v>14/15CEBOLA</v>
      </c>
      <c r="J3239" s="211" t="b">
        <f>FALSE</f>
        <v>0</v>
      </c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</row>
    <row r="3240" spans="1:64" ht="14.65" hidden="1" customHeight="1">
      <c r="A3240" s="215" t="s">
        <v>190</v>
      </c>
      <c r="B3240" s="209" t="s">
        <v>95</v>
      </c>
      <c r="C3240" s="209" t="s">
        <v>140</v>
      </c>
      <c r="D3240" s="202">
        <v>1150</v>
      </c>
      <c r="E3240" s="202">
        <v>22</v>
      </c>
      <c r="F3240" s="202">
        <v>34003</v>
      </c>
      <c r="G3240" s="202">
        <f t="shared" si="182"/>
        <v>30144.503546099291</v>
      </c>
      <c r="H3240" s="210" t="str">
        <f t="shared" si="183"/>
        <v>14/15CEBOLAIRATI (f)</v>
      </c>
      <c r="I3240" s="210" t="str">
        <f t="shared" si="184"/>
        <v>14/15CEBOLA</v>
      </c>
      <c r="J3240" s="211" t="b">
        <f>FALSE</f>
        <v>0</v>
      </c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</row>
    <row r="3241" spans="1:64" ht="14.65" hidden="1" customHeight="1">
      <c r="A3241" s="215" t="s">
        <v>190</v>
      </c>
      <c r="B3241" s="209" t="s">
        <v>95</v>
      </c>
      <c r="C3241" s="209" t="s">
        <v>142</v>
      </c>
      <c r="D3241" s="202">
        <v>2</v>
      </c>
      <c r="F3241" s="202">
        <v>42</v>
      </c>
      <c r="G3241" s="202">
        <f t="shared" si="182"/>
        <v>21000</v>
      </c>
      <c r="H3241" s="210" t="str">
        <f t="shared" si="183"/>
        <v>14/15CEBOLAIVAIPORÃ (c)</v>
      </c>
      <c r="I3241" s="210" t="str">
        <f t="shared" si="184"/>
        <v>14/15CEBOLA</v>
      </c>
      <c r="J3241" s="211" t="b">
        <f>FALSE</f>
        <v>0</v>
      </c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</row>
    <row r="3242" spans="1:64" ht="14.65" hidden="1" customHeight="1">
      <c r="A3242" s="215" t="s">
        <v>190</v>
      </c>
      <c r="B3242" s="209" t="s">
        <v>95</v>
      </c>
      <c r="C3242" s="209" t="s">
        <v>144</v>
      </c>
      <c r="D3242" s="202">
        <v>190</v>
      </c>
      <c r="F3242" s="202">
        <v>4473</v>
      </c>
      <c r="G3242" s="202">
        <f t="shared" si="182"/>
        <v>23542.105263157893</v>
      </c>
      <c r="H3242" s="210" t="str">
        <f t="shared" si="183"/>
        <v>14/15CEBOLAJACAREZINHO (c)</v>
      </c>
      <c r="I3242" s="210" t="str">
        <f t="shared" si="184"/>
        <v>14/15CEBOLA</v>
      </c>
      <c r="J3242" s="211" t="b">
        <f>FALSE</f>
        <v>0</v>
      </c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</row>
    <row r="3243" spans="1:64" ht="14.65" hidden="1" customHeight="1">
      <c r="A3243" s="215" t="s">
        <v>190</v>
      </c>
      <c r="B3243" s="209" t="s">
        <v>95</v>
      </c>
      <c r="C3243" s="209" t="s">
        <v>146</v>
      </c>
      <c r="D3243" s="202">
        <v>27</v>
      </c>
      <c r="F3243" s="202">
        <v>249</v>
      </c>
      <c r="G3243" s="202">
        <f t="shared" si="182"/>
        <v>9222.2222222222208</v>
      </c>
      <c r="H3243" s="210" t="str">
        <f t="shared" si="183"/>
        <v>14/15CEBOLALARANJEIRAS DO SUL (f)</v>
      </c>
      <c r="I3243" s="210" t="str">
        <f t="shared" si="184"/>
        <v>14/15CEBOLA</v>
      </c>
      <c r="J3243" s="211" t="b">
        <f>FALSE</f>
        <v>0</v>
      </c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</row>
    <row r="3244" spans="1:64" ht="14.65" hidden="1" customHeight="1">
      <c r="A3244" s="215" t="s">
        <v>190</v>
      </c>
      <c r="B3244" s="209" t="s">
        <v>95</v>
      </c>
      <c r="C3244" s="209" t="s">
        <v>155</v>
      </c>
      <c r="D3244" s="202">
        <v>46</v>
      </c>
      <c r="F3244" s="202">
        <v>569</v>
      </c>
      <c r="G3244" s="202">
        <f t="shared" si="182"/>
        <v>12369.565217391304</v>
      </c>
      <c r="H3244" s="210" t="str">
        <f t="shared" si="183"/>
        <v>14/15CEBOLAPATO BRANCO (e)</v>
      </c>
      <c r="I3244" s="210" t="str">
        <f t="shared" si="184"/>
        <v>14/15CEBOLA</v>
      </c>
      <c r="J3244" s="211" t="b">
        <f>FALSE</f>
        <v>0</v>
      </c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</row>
    <row r="3245" spans="1:64" ht="14.65" hidden="1" customHeight="1">
      <c r="A3245" s="215" t="s">
        <v>190</v>
      </c>
      <c r="B3245" s="209" t="s">
        <v>95</v>
      </c>
      <c r="C3245" s="209" t="s">
        <v>157</v>
      </c>
      <c r="D3245" s="202">
        <v>320</v>
      </c>
      <c r="F3245" s="202">
        <v>8637</v>
      </c>
      <c r="G3245" s="202">
        <f t="shared" si="182"/>
        <v>26990.625</v>
      </c>
      <c r="H3245" s="210" t="str">
        <f t="shared" si="183"/>
        <v>14/15CEBOLAPONTA GROSSA (f)</v>
      </c>
      <c r="I3245" s="210" t="str">
        <f t="shared" si="184"/>
        <v>14/15CEBOLA</v>
      </c>
      <c r="J3245" s="211" t="b">
        <f>FALSE</f>
        <v>0</v>
      </c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</row>
    <row r="3246" spans="1:64" ht="14.65" hidden="1" customHeight="1">
      <c r="A3246" s="215" t="s">
        <v>190</v>
      </c>
      <c r="B3246" s="209" t="s">
        <v>95</v>
      </c>
      <c r="C3246" s="209" t="s">
        <v>160</v>
      </c>
      <c r="D3246" s="202">
        <v>120</v>
      </c>
      <c r="F3246" s="202">
        <v>1800</v>
      </c>
      <c r="G3246" s="202">
        <f t="shared" si="182"/>
        <v>15000</v>
      </c>
      <c r="H3246" s="210" t="str">
        <f t="shared" si="183"/>
        <v>14/15CEBOLAUNIÃO DA VITÓRIA (f)</v>
      </c>
      <c r="I3246" s="210" t="str">
        <f t="shared" si="184"/>
        <v>14/15CEBOLA</v>
      </c>
      <c r="J3246" s="211" t="b">
        <f>FALSE</f>
        <v>0</v>
      </c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</row>
    <row r="3247" spans="1:64" ht="14.65" hidden="1" customHeight="1">
      <c r="A3247" s="215" t="s">
        <v>190</v>
      </c>
      <c r="B3247" s="209" t="s">
        <v>96</v>
      </c>
      <c r="C3247" s="209" t="s">
        <v>128</v>
      </c>
      <c r="D3247" s="202">
        <v>100</v>
      </c>
      <c r="F3247" s="202">
        <v>120</v>
      </c>
      <c r="G3247" s="202">
        <f t="shared" si="182"/>
        <v>1200</v>
      </c>
      <c r="H3247" s="210" t="str">
        <f t="shared" si="183"/>
        <v>14/15CENTEIOCAMPO MOURÃO (a)</v>
      </c>
      <c r="I3247" s="210" t="str">
        <f t="shared" si="184"/>
        <v>14/15CENTEIO</v>
      </c>
      <c r="J3247" s="211" t="b">
        <f>FALSE</f>
        <v>0</v>
      </c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</row>
    <row r="3248" spans="1:64" ht="14.65" hidden="1" customHeight="1">
      <c r="A3248" s="215" t="s">
        <v>190</v>
      </c>
      <c r="B3248" s="209" t="s">
        <v>96</v>
      </c>
      <c r="C3248" s="209" t="s">
        <v>138</v>
      </c>
      <c r="D3248" s="202">
        <v>430</v>
      </c>
      <c r="E3248" s="202">
        <v>10</v>
      </c>
      <c r="F3248" s="202">
        <v>484</v>
      </c>
      <c r="G3248" s="202">
        <f t="shared" si="182"/>
        <v>1152.3809523809523</v>
      </c>
      <c r="H3248" s="210" t="str">
        <f t="shared" si="183"/>
        <v>14/15CENTEIOGUARAPUAVA (f)</v>
      </c>
      <c r="I3248" s="210" t="str">
        <f t="shared" si="184"/>
        <v>14/15CENTEIO</v>
      </c>
      <c r="J3248" s="211" t="b">
        <f>FALSE</f>
        <v>0</v>
      </c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</row>
    <row r="3249" spans="1:64" ht="14.65" hidden="1" customHeight="1">
      <c r="A3249" s="215" t="s">
        <v>190</v>
      </c>
      <c r="B3249" s="209" t="s">
        <v>96</v>
      </c>
      <c r="C3249" s="209" t="s">
        <v>140</v>
      </c>
      <c r="D3249" s="202">
        <v>150</v>
      </c>
      <c r="F3249" s="202">
        <v>322</v>
      </c>
      <c r="G3249" s="202">
        <f t="shared" si="182"/>
        <v>2146.6666666666665</v>
      </c>
      <c r="H3249" s="210" t="str">
        <f t="shared" si="183"/>
        <v>14/15CENTEIOIRATI (f)</v>
      </c>
      <c r="I3249" s="210" t="str">
        <f t="shared" si="184"/>
        <v>14/15CENTEIO</v>
      </c>
      <c r="J3249" s="211" t="b">
        <f>FALSE</f>
        <v>0</v>
      </c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</row>
    <row r="3250" spans="1:64" ht="14.65" hidden="1" customHeight="1">
      <c r="A3250" s="215" t="s">
        <v>190</v>
      </c>
      <c r="B3250" s="209" t="s">
        <v>96</v>
      </c>
      <c r="C3250" s="209" t="s">
        <v>144</v>
      </c>
      <c r="D3250" s="202">
        <v>0</v>
      </c>
      <c r="F3250" s="202">
        <v>0</v>
      </c>
      <c r="G3250" s="202" t="e">
        <f t="shared" si="182"/>
        <v>#DIV/0!</v>
      </c>
      <c r="H3250" s="210" t="str">
        <f t="shared" si="183"/>
        <v>14/15CENTEIOJACAREZINHO (c)</v>
      </c>
      <c r="I3250" s="210" t="str">
        <f t="shared" si="184"/>
        <v>14/15CENTEIO</v>
      </c>
      <c r="J3250" s="211" t="b">
        <f>FALSE</f>
        <v>0</v>
      </c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</row>
    <row r="3251" spans="1:64" ht="14.65" hidden="1" customHeight="1">
      <c r="A3251" s="215" t="s">
        <v>190</v>
      </c>
      <c r="B3251" s="209" t="s">
        <v>96</v>
      </c>
      <c r="C3251" s="209" t="s">
        <v>155</v>
      </c>
      <c r="D3251" s="202">
        <v>180</v>
      </c>
      <c r="E3251" s="202">
        <v>60</v>
      </c>
      <c r="F3251" s="202">
        <v>138</v>
      </c>
      <c r="G3251" s="202">
        <f t="shared" si="182"/>
        <v>1150</v>
      </c>
      <c r="H3251" s="210" t="str">
        <f t="shared" si="183"/>
        <v>14/15CENTEIOPATO BRANCO (e)</v>
      </c>
      <c r="I3251" s="210" t="str">
        <f t="shared" si="184"/>
        <v>14/15CENTEIO</v>
      </c>
      <c r="J3251" s="211" t="b">
        <f>FALSE</f>
        <v>0</v>
      </c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</row>
    <row r="3252" spans="1:64" ht="14.65" hidden="1" customHeight="1">
      <c r="A3252" s="215" t="s">
        <v>190</v>
      </c>
      <c r="B3252" s="209" t="s">
        <v>96</v>
      </c>
      <c r="C3252" s="209" t="s">
        <v>157</v>
      </c>
      <c r="D3252" s="202">
        <v>540</v>
      </c>
      <c r="E3252" s="202">
        <v>12</v>
      </c>
      <c r="F3252" s="202">
        <v>975</v>
      </c>
      <c r="G3252" s="202">
        <f t="shared" si="182"/>
        <v>1846.5909090909092</v>
      </c>
      <c r="H3252" s="210" t="str">
        <f t="shared" si="183"/>
        <v>14/15CENTEIOPONTA GROSSA (f)</v>
      </c>
      <c r="I3252" s="210" t="str">
        <f t="shared" si="184"/>
        <v>14/15CENTEIO</v>
      </c>
      <c r="J3252" s="211" t="b">
        <f>FALSE</f>
        <v>0</v>
      </c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</row>
    <row r="3253" spans="1:64" ht="14.65" hidden="1" customHeight="1">
      <c r="A3253" s="215" t="s">
        <v>190</v>
      </c>
      <c r="B3253" s="209" t="s">
        <v>96</v>
      </c>
      <c r="C3253" s="209" t="s">
        <v>160</v>
      </c>
      <c r="D3253" s="202"/>
      <c r="G3253" s="202" t="e">
        <f t="shared" si="182"/>
        <v>#DIV/0!</v>
      </c>
      <c r="H3253" s="210" t="str">
        <f t="shared" si="183"/>
        <v>14/15CENTEIOUNIÃO DA VITÓRIA (f)</v>
      </c>
      <c r="I3253" s="210" t="str">
        <f t="shared" si="184"/>
        <v>14/15CENTEIO</v>
      </c>
      <c r="J3253" s="211" t="b">
        <f>FALSE</f>
        <v>0</v>
      </c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</row>
    <row r="3254" spans="1:64" ht="14.65" hidden="1" customHeight="1">
      <c r="A3254" s="215" t="s">
        <v>190</v>
      </c>
      <c r="B3254" s="213" t="s">
        <v>97</v>
      </c>
      <c r="C3254" s="209" t="s">
        <v>134</v>
      </c>
      <c r="D3254" s="202">
        <v>1243</v>
      </c>
      <c r="F3254" s="202">
        <v>2237</v>
      </c>
      <c r="G3254" s="202">
        <f t="shared" si="182"/>
        <v>1799.6781979082864</v>
      </c>
      <c r="H3254" s="210" t="str">
        <f t="shared" si="183"/>
        <v>14/15CEVADACURITIBA (f)</v>
      </c>
      <c r="I3254" s="210" t="str">
        <f t="shared" si="184"/>
        <v>14/15CEVADA</v>
      </c>
      <c r="J3254" s="211" t="b">
        <f>FALSE</f>
        <v>0</v>
      </c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</row>
    <row r="3255" spans="1:64" ht="14.65" hidden="1" customHeight="1">
      <c r="A3255" s="215" t="s">
        <v>190</v>
      </c>
      <c r="B3255" s="209" t="s">
        <v>97</v>
      </c>
      <c r="C3255" s="209" t="s">
        <v>138</v>
      </c>
      <c r="D3255">
        <v>30170</v>
      </c>
      <c r="E3255" s="204">
        <v>70</v>
      </c>
      <c r="F3255" s="202">
        <v>84851</v>
      </c>
      <c r="G3255" s="202">
        <f t="shared" si="182"/>
        <v>2818.9700996677743</v>
      </c>
      <c r="H3255" s="210" t="str">
        <f t="shared" si="183"/>
        <v>14/15CEVADAGUARAPUAVA (f)</v>
      </c>
      <c r="I3255" s="210" t="str">
        <f t="shared" si="184"/>
        <v>14/15CEVADA</v>
      </c>
      <c r="J3255" s="211" t="b">
        <f>FALSE</f>
        <v>0</v>
      </c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</row>
    <row r="3256" spans="1:64" ht="14.65" hidden="1" customHeight="1">
      <c r="A3256" s="215" t="s">
        <v>190</v>
      </c>
      <c r="B3256" s="209" t="s">
        <v>97</v>
      </c>
      <c r="C3256" s="209" t="s">
        <v>140</v>
      </c>
      <c r="D3256">
        <v>1200</v>
      </c>
      <c r="E3256" s="204">
        <v>135</v>
      </c>
      <c r="F3256" s="202">
        <v>2505</v>
      </c>
      <c r="G3256" s="202">
        <f t="shared" si="182"/>
        <v>2352.1126760563379</v>
      </c>
      <c r="H3256" s="210" t="str">
        <f t="shared" si="183"/>
        <v>14/15CEVADAIRATI (f)</v>
      </c>
      <c r="I3256" s="210" t="str">
        <f t="shared" si="184"/>
        <v>14/15CEVADA</v>
      </c>
      <c r="J3256" s="211" t="b">
        <f>FALSE</f>
        <v>0</v>
      </c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</row>
    <row r="3257" spans="1:64" ht="14.65" hidden="1" customHeight="1">
      <c r="A3257" s="215" t="s">
        <v>190</v>
      </c>
      <c r="B3257" s="209" t="s">
        <v>97</v>
      </c>
      <c r="C3257" s="209" t="s">
        <v>142</v>
      </c>
      <c r="D3257">
        <v>510</v>
      </c>
      <c r="E3257" s="204"/>
      <c r="F3257" s="202">
        <v>1144</v>
      </c>
      <c r="G3257" s="202">
        <f t="shared" si="182"/>
        <v>2243.1372549019607</v>
      </c>
      <c r="H3257" s="210" t="str">
        <f t="shared" si="183"/>
        <v>14/15CEVADAIVAIPORÃ (c)</v>
      </c>
      <c r="I3257" s="210" t="str">
        <f t="shared" si="184"/>
        <v>14/15CEVADA</v>
      </c>
      <c r="J3257" s="211" t="b">
        <f>FALSE</f>
        <v>0</v>
      </c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</row>
    <row r="3258" spans="1:64" ht="14.65" hidden="1" customHeight="1">
      <c r="A3258" s="215" t="s">
        <v>190</v>
      </c>
      <c r="B3258" s="209" t="s">
        <v>97</v>
      </c>
      <c r="C3258" s="209" t="s">
        <v>155</v>
      </c>
      <c r="D3258">
        <v>2500</v>
      </c>
      <c r="E3258" s="204"/>
      <c r="F3258" s="202">
        <v>3690</v>
      </c>
      <c r="G3258" s="202">
        <f t="shared" si="182"/>
        <v>1476</v>
      </c>
      <c r="H3258" s="210" t="str">
        <f t="shared" si="183"/>
        <v>14/15CEVADAPATO BRANCO (e)</v>
      </c>
      <c r="I3258" s="210" t="str">
        <f t="shared" si="184"/>
        <v>14/15CEVADA</v>
      </c>
      <c r="J3258" s="211" t="b">
        <f>FALSE</f>
        <v>0</v>
      </c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</row>
    <row r="3259" spans="1:64" ht="14.65" hidden="1" customHeight="1">
      <c r="A3259" s="215" t="s">
        <v>190</v>
      </c>
      <c r="B3259" s="209" t="s">
        <v>97</v>
      </c>
      <c r="C3259" s="209" t="s">
        <v>157</v>
      </c>
      <c r="D3259">
        <v>12870</v>
      </c>
      <c r="E3259" s="204">
        <v>150</v>
      </c>
      <c r="F3259" s="202">
        <v>33733</v>
      </c>
      <c r="G3259" s="202">
        <f t="shared" si="182"/>
        <v>2651.9654088050311</v>
      </c>
      <c r="H3259" s="210" t="str">
        <f t="shared" si="183"/>
        <v>14/15CEVADAPONTA GROSSA (f)</v>
      </c>
      <c r="I3259" s="210" t="str">
        <f t="shared" si="184"/>
        <v>14/15CEVADA</v>
      </c>
      <c r="J3259" s="211" t="b">
        <f>FALSE</f>
        <v>0</v>
      </c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</row>
    <row r="3260" spans="1:64" ht="14.65" hidden="1" customHeight="1">
      <c r="A3260" s="215" t="s">
        <v>190</v>
      </c>
      <c r="B3260" s="209" t="s">
        <v>97</v>
      </c>
      <c r="C3260" s="209" t="s">
        <v>160</v>
      </c>
      <c r="D3260">
        <v>300</v>
      </c>
      <c r="E3260" s="204"/>
      <c r="F3260" s="202">
        <v>600</v>
      </c>
      <c r="G3260" s="202">
        <f t="shared" si="182"/>
        <v>2000</v>
      </c>
      <c r="H3260" s="210" t="str">
        <f t="shared" si="183"/>
        <v>14/15CEVADAUNIÃO DA VITÓRIA (f)</v>
      </c>
      <c r="I3260" s="210" t="str">
        <f t="shared" si="184"/>
        <v>14/15CEVADA</v>
      </c>
      <c r="J3260" s="211" t="b">
        <f>FALSE</f>
        <v>0</v>
      </c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</row>
    <row r="3261" spans="1:64" ht="14.65" hidden="1" customHeight="1">
      <c r="A3261" s="213" t="s">
        <v>190</v>
      </c>
      <c r="B3261" s="213" t="s">
        <v>58</v>
      </c>
      <c r="C3261" s="209" t="s">
        <v>126</v>
      </c>
      <c r="D3261" s="202">
        <v>651</v>
      </c>
      <c r="F3261" s="202">
        <v>706</v>
      </c>
      <c r="G3261" s="202">
        <f t="shared" si="182"/>
        <v>1084.4854070660522</v>
      </c>
      <c r="H3261" s="210" t="str">
        <f t="shared" si="183"/>
        <v>14/15FEIJÃO (1ª SAFRA)APUCARANA (c)</v>
      </c>
      <c r="I3261" s="210" t="str">
        <f t="shared" si="184"/>
        <v>14/15FEIJÃO (1ª SAFRA)</v>
      </c>
      <c r="J3261" s="211" t="b">
        <f>FALSE</f>
        <v>0</v>
      </c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</row>
    <row r="3262" spans="1:64" ht="14.65" hidden="1" customHeight="1">
      <c r="A3262" s="213" t="s">
        <v>190</v>
      </c>
      <c r="B3262" s="213" t="s">
        <v>58</v>
      </c>
      <c r="C3262" s="209" t="s">
        <v>128</v>
      </c>
      <c r="D3262" s="202">
        <v>585</v>
      </c>
      <c r="F3262" s="202">
        <v>819</v>
      </c>
      <c r="G3262" s="202">
        <f t="shared" si="182"/>
        <v>1400</v>
      </c>
      <c r="H3262" s="210" t="str">
        <f t="shared" si="183"/>
        <v>14/15FEIJÃO (1ª SAFRA)CAMPO MOURÃO (a)</v>
      </c>
      <c r="I3262" s="210" t="str">
        <f t="shared" si="184"/>
        <v>14/15FEIJÃO (1ª SAFRA)</v>
      </c>
      <c r="J3262" s="211" t="b">
        <f>FALSE</f>
        <v>0</v>
      </c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</row>
    <row r="3263" spans="1:64" ht="14.65" hidden="1" customHeight="1">
      <c r="A3263" s="213" t="s">
        <v>190</v>
      </c>
      <c r="B3263" s="213" t="s">
        <v>58</v>
      </c>
      <c r="C3263" s="209" t="s">
        <v>130</v>
      </c>
      <c r="D3263" s="202">
        <v>2401</v>
      </c>
      <c r="E3263" s="202">
        <v>12</v>
      </c>
      <c r="F3263" s="202">
        <v>4656</v>
      </c>
      <c r="G3263" s="202">
        <f t="shared" si="182"/>
        <v>1948.9326077856842</v>
      </c>
      <c r="H3263" s="210" t="str">
        <f t="shared" si="183"/>
        <v>14/15FEIJÃO (1ª SAFRA)CASCAVEL (d)</v>
      </c>
      <c r="I3263" s="210" t="str">
        <f t="shared" si="184"/>
        <v>14/15FEIJÃO (1ª SAFRA)</v>
      </c>
      <c r="J3263" s="211" t="b">
        <f>FALSE</f>
        <v>0</v>
      </c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</row>
    <row r="3264" spans="1:64" ht="14.65" hidden="1" customHeight="1">
      <c r="A3264" s="213" t="s">
        <v>190</v>
      </c>
      <c r="B3264" s="213" t="s">
        <v>58</v>
      </c>
      <c r="C3264" s="209" t="s">
        <v>132</v>
      </c>
      <c r="D3264" s="202">
        <v>216</v>
      </c>
      <c r="F3264" s="202">
        <v>194</v>
      </c>
      <c r="G3264" s="202">
        <f t="shared" si="182"/>
        <v>898.14814814814815</v>
      </c>
      <c r="H3264" s="210" t="str">
        <f t="shared" si="183"/>
        <v>14/15FEIJÃO (1ª SAFRA)CORNÉLIO PROCÓPIO (c)</v>
      </c>
      <c r="I3264" s="210" t="str">
        <f t="shared" si="184"/>
        <v>14/15FEIJÃO (1ª SAFRA)</v>
      </c>
      <c r="J3264" s="211" t="b">
        <f>FALSE</f>
        <v>0</v>
      </c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</row>
    <row r="3265" spans="1:64" ht="14.65" hidden="1" customHeight="1">
      <c r="A3265" s="213" t="s">
        <v>190</v>
      </c>
      <c r="B3265" s="213" t="s">
        <v>58</v>
      </c>
      <c r="C3265" s="209" t="s">
        <v>134</v>
      </c>
      <c r="D3265" s="202">
        <v>40588</v>
      </c>
      <c r="F3265" s="202">
        <v>82393</v>
      </c>
      <c r="G3265" s="202">
        <f t="shared" si="182"/>
        <v>2029.984231792648</v>
      </c>
      <c r="H3265" s="210" t="str">
        <f t="shared" si="183"/>
        <v>14/15FEIJÃO (1ª SAFRA)CURITIBA (f)</v>
      </c>
      <c r="I3265" s="210" t="str">
        <f t="shared" si="184"/>
        <v>14/15FEIJÃO (1ª SAFRA)</v>
      </c>
      <c r="J3265" s="211" t="b">
        <f>FALSE</f>
        <v>0</v>
      </c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</row>
    <row r="3266" spans="1:64" ht="14.65" hidden="1" customHeight="1">
      <c r="A3266" s="213" t="s">
        <v>190</v>
      </c>
      <c r="B3266" s="213" t="s">
        <v>58</v>
      </c>
      <c r="C3266" s="209" t="s">
        <v>136</v>
      </c>
      <c r="D3266" s="202">
        <v>2730</v>
      </c>
      <c r="F3266" s="202">
        <v>4914</v>
      </c>
      <c r="G3266" s="202">
        <f t="shared" ref="G3266:G3329" si="185">F3266/(D3266-E3266)*1000</f>
        <v>1800</v>
      </c>
      <c r="H3266" s="210" t="str">
        <f t="shared" ref="H3266:H3329" si="186">A3266&amp;B3266&amp;C3266</f>
        <v>14/15FEIJÃO (1ª SAFRA)FRANCISCO BELTRÃO (e)</v>
      </c>
      <c r="I3266" s="210" t="str">
        <f t="shared" ref="I3266:I3329" si="187">A3266&amp;B3266</f>
        <v>14/15FEIJÃO (1ª SAFRA)</v>
      </c>
      <c r="J3266" s="211" t="b">
        <f>FALSE</f>
        <v>0</v>
      </c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</row>
    <row r="3267" spans="1:64" ht="14.65" hidden="1" customHeight="1">
      <c r="A3267" s="213" t="s">
        <v>190</v>
      </c>
      <c r="B3267" s="213" t="s">
        <v>58</v>
      </c>
      <c r="C3267" s="209" t="s">
        <v>138</v>
      </c>
      <c r="D3267" s="202">
        <v>20000</v>
      </c>
      <c r="E3267" s="202">
        <v>400</v>
      </c>
      <c r="F3267" s="202">
        <v>30732</v>
      </c>
      <c r="G3267" s="202">
        <f t="shared" si="185"/>
        <v>1567.9591836734694</v>
      </c>
      <c r="H3267" s="210" t="str">
        <f t="shared" si="186"/>
        <v>14/15FEIJÃO (1ª SAFRA)GUARAPUAVA (f)</v>
      </c>
      <c r="I3267" s="210" t="str">
        <f t="shared" si="187"/>
        <v>14/15FEIJÃO (1ª SAFRA)</v>
      </c>
      <c r="J3267" s="211" t="b">
        <f>FALSE</f>
        <v>0</v>
      </c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</row>
    <row r="3268" spans="1:64" ht="14.65" hidden="1" customHeight="1">
      <c r="A3268" s="213" t="s">
        <v>190</v>
      </c>
      <c r="B3268" s="213" t="s">
        <v>58</v>
      </c>
      <c r="C3268" s="209" t="s">
        <v>140</v>
      </c>
      <c r="D3268" s="202">
        <v>30500</v>
      </c>
      <c r="E3268" s="202">
        <v>1285</v>
      </c>
      <c r="F3268" s="202">
        <v>42390</v>
      </c>
      <c r="G3268" s="202">
        <f t="shared" si="185"/>
        <v>1450.9669690227622</v>
      </c>
      <c r="H3268" s="210" t="str">
        <f t="shared" si="186"/>
        <v>14/15FEIJÃO (1ª SAFRA)IRATI (f)</v>
      </c>
      <c r="I3268" s="210" t="str">
        <f t="shared" si="187"/>
        <v>14/15FEIJÃO (1ª SAFRA)</v>
      </c>
      <c r="J3268" s="211" t="b">
        <f>FALSE</f>
        <v>0</v>
      </c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</row>
    <row r="3269" spans="1:64" ht="14.65" hidden="1" customHeight="1">
      <c r="A3269" s="213" t="s">
        <v>190</v>
      </c>
      <c r="B3269" s="213" t="s">
        <v>58</v>
      </c>
      <c r="C3269" s="209" t="s">
        <v>142</v>
      </c>
      <c r="D3269" s="202">
        <v>10000</v>
      </c>
      <c r="F3269" s="202">
        <v>16140</v>
      </c>
      <c r="G3269" s="202">
        <f t="shared" si="185"/>
        <v>1614</v>
      </c>
      <c r="H3269" s="210" t="str">
        <f t="shared" si="186"/>
        <v>14/15FEIJÃO (1ª SAFRA)IVAIPORÃ (c)</v>
      </c>
      <c r="I3269" s="210" t="str">
        <f t="shared" si="187"/>
        <v>14/15FEIJÃO (1ª SAFRA)</v>
      </c>
      <c r="J3269" s="211" t="b">
        <f>FALSE</f>
        <v>0</v>
      </c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</row>
    <row r="3270" spans="1:64" ht="14.65" hidden="1" customHeight="1">
      <c r="A3270" s="213" t="s">
        <v>190</v>
      </c>
      <c r="B3270" s="213" t="s">
        <v>58</v>
      </c>
      <c r="C3270" s="209" t="s">
        <v>144</v>
      </c>
      <c r="D3270" s="202">
        <v>11910</v>
      </c>
      <c r="F3270" s="202">
        <v>13958</v>
      </c>
      <c r="G3270" s="202">
        <f t="shared" si="185"/>
        <v>1171.9563392107473</v>
      </c>
      <c r="H3270" s="210" t="str">
        <f t="shared" si="186"/>
        <v>14/15FEIJÃO (1ª SAFRA)JACAREZINHO (c)</v>
      </c>
      <c r="I3270" s="210" t="str">
        <f t="shared" si="187"/>
        <v>14/15FEIJÃO (1ª SAFRA)</v>
      </c>
      <c r="J3270" s="211" t="b">
        <f>FALSE</f>
        <v>0</v>
      </c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</row>
    <row r="3271" spans="1:64" ht="14.65" hidden="1" customHeight="1">
      <c r="A3271" s="213" t="s">
        <v>190</v>
      </c>
      <c r="B3271" s="213" t="s">
        <v>58</v>
      </c>
      <c r="C3271" s="209" t="s">
        <v>146</v>
      </c>
      <c r="D3271" s="202">
        <v>1100</v>
      </c>
      <c r="F3271" s="202">
        <v>1914</v>
      </c>
      <c r="G3271" s="202">
        <f t="shared" si="185"/>
        <v>1740</v>
      </c>
      <c r="H3271" s="210" t="str">
        <f t="shared" si="186"/>
        <v>14/15FEIJÃO (1ª SAFRA)LARANJEIRAS DO SUL (f)</v>
      </c>
      <c r="I3271" s="210" t="str">
        <f t="shared" si="187"/>
        <v>14/15FEIJÃO (1ª SAFRA)</v>
      </c>
      <c r="J3271" s="211" t="b">
        <f>FALSE</f>
        <v>0</v>
      </c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</row>
    <row r="3272" spans="1:64" ht="14.65" hidden="1" customHeight="1">
      <c r="A3272" s="213" t="s">
        <v>190</v>
      </c>
      <c r="B3272" s="213" t="s">
        <v>58</v>
      </c>
      <c r="C3272" s="209" t="s">
        <v>148</v>
      </c>
      <c r="D3272" s="202">
        <v>620</v>
      </c>
      <c r="F3272" s="202">
        <v>683</v>
      </c>
      <c r="G3272" s="202">
        <f t="shared" si="185"/>
        <v>1101.6129032258063</v>
      </c>
      <c r="H3272" s="210" t="str">
        <f t="shared" si="186"/>
        <v>14/15FEIJÃO (1ª SAFRA)LONDRINA (c)</v>
      </c>
      <c r="I3272" s="210" t="str">
        <f t="shared" si="187"/>
        <v>14/15FEIJÃO (1ª SAFRA)</v>
      </c>
      <c r="J3272" s="211" t="b">
        <f>FALSE</f>
        <v>0</v>
      </c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</row>
    <row r="3273" spans="1:64" ht="14.65" hidden="1" customHeight="1">
      <c r="A3273" s="213" t="s">
        <v>190</v>
      </c>
      <c r="B3273" s="213" t="s">
        <v>58</v>
      </c>
      <c r="C3273" s="209" t="s">
        <v>150</v>
      </c>
      <c r="D3273" s="202">
        <v>48</v>
      </c>
      <c r="F3273" s="202">
        <v>54</v>
      </c>
      <c r="G3273" s="202">
        <f t="shared" si="185"/>
        <v>1125</v>
      </c>
      <c r="H3273" s="210" t="str">
        <f t="shared" si="186"/>
        <v>14/15FEIJÃO (1ª SAFRA)MARINGÁ (c)</v>
      </c>
      <c r="I3273" s="210" t="str">
        <f t="shared" si="187"/>
        <v>14/15FEIJÃO (1ª SAFRA)</v>
      </c>
      <c r="J3273" s="211" t="b">
        <f>FALSE</f>
        <v>0</v>
      </c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</row>
    <row r="3274" spans="1:64" ht="14.65" hidden="1" customHeight="1">
      <c r="A3274" s="213" t="s">
        <v>190</v>
      </c>
      <c r="B3274" s="213" t="s">
        <v>58</v>
      </c>
      <c r="C3274" s="209" t="s">
        <v>152</v>
      </c>
      <c r="D3274" s="202">
        <v>20</v>
      </c>
      <c r="F3274" s="202">
        <v>18</v>
      </c>
      <c r="G3274" s="202">
        <f t="shared" si="185"/>
        <v>900</v>
      </c>
      <c r="H3274" s="210" t="str">
        <f t="shared" si="186"/>
        <v>14/15FEIJÃO (1ª SAFRA)PARANAGUÁ (f)</v>
      </c>
      <c r="I3274" s="210" t="str">
        <f t="shared" si="187"/>
        <v>14/15FEIJÃO (1ª SAFRA)</v>
      </c>
      <c r="J3274" s="211" t="b">
        <f>FALSE</f>
        <v>0</v>
      </c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</row>
    <row r="3275" spans="1:64" ht="14.65" hidden="1" customHeight="1">
      <c r="A3275" s="213" t="s">
        <v>190</v>
      </c>
      <c r="B3275" s="213" t="s">
        <v>58</v>
      </c>
      <c r="C3275" s="209" t="s">
        <v>154</v>
      </c>
      <c r="D3275" s="202">
        <v>136</v>
      </c>
      <c r="F3275" s="202">
        <v>81</v>
      </c>
      <c r="G3275" s="202">
        <f t="shared" si="185"/>
        <v>595.58823529411768</v>
      </c>
      <c r="H3275" s="210" t="str">
        <f t="shared" si="186"/>
        <v>14/15FEIJÃO (1ª SAFRA)PARANAVAÍ (b)</v>
      </c>
      <c r="I3275" s="210" t="str">
        <f t="shared" si="187"/>
        <v>14/15FEIJÃO (1ª SAFRA)</v>
      </c>
      <c r="J3275" s="211" t="b">
        <f>FALSE</f>
        <v>0</v>
      </c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</row>
    <row r="3276" spans="1:64" ht="14.65" hidden="1" customHeight="1">
      <c r="A3276" s="213" t="s">
        <v>190</v>
      </c>
      <c r="B3276" s="213" t="s">
        <v>58</v>
      </c>
      <c r="C3276" s="209" t="s">
        <v>155</v>
      </c>
      <c r="D3276" s="202">
        <v>4300</v>
      </c>
      <c r="F3276" s="202">
        <v>8359</v>
      </c>
      <c r="G3276" s="202">
        <f t="shared" si="185"/>
        <v>1943.953488372093</v>
      </c>
      <c r="H3276" s="210" t="str">
        <f t="shared" si="186"/>
        <v>14/15FEIJÃO (1ª SAFRA)PATO BRANCO (e)</v>
      </c>
      <c r="I3276" s="210" t="str">
        <f t="shared" si="187"/>
        <v>14/15FEIJÃO (1ª SAFRA)</v>
      </c>
      <c r="J3276" s="211" t="b">
        <f>FALSE</f>
        <v>0</v>
      </c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</row>
    <row r="3277" spans="1:64" ht="14.65" hidden="1" customHeight="1">
      <c r="A3277" s="213" t="s">
        <v>190</v>
      </c>
      <c r="B3277" s="213" t="s">
        <v>58</v>
      </c>
      <c r="C3277" s="209" t="s">
        <v>157</v>
      </c>
      <c r="D3277" s="202">
        <v>43183</v>
      </c>
      <c r="F3277" s="202">
        <v>83213</v>
      </c>
      <c r="G3277" s="202">
        <f t="shared" si="185"/>
        <v>1926.9851561957253</v>
      </c>
      <c r="H3277" s="210" t="str">
        <f t="shared" si="186"/>
        <v>14/15FEIJÃO (1ª SAFRA)PONTA GROSSA (f)</v>
      </c>
      <c r="I3277" s="210" t="str">
        <f t="shared" si="187"/>
        <v>14/15FEIJÃO (1ª SAFRA)</v>
      </c>
      <c r="J3277" s="211" t="b">
        <f>FALSE</f>
        <v>0</v>
      </c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</row>
    <row r="3278" spans="1:64" ht="14.65" hidden="1" customHeight="1">
      <c r="A3278" s="213" t="s">
        <v>190</v>
      </c>
      <c r="B3278" s="213" t="s">
        <v>58</v>
      </c>
      <c r="C3278" s="209" t="s">
        <v>158</v>
      </c>
      <c r="D3278" s="202">
        <v>362</v>
      </c>
      <c r="F3278" s="202">
        <v>587</v>
      </c>
      <c r="G3278" s="202">
        <f t="shared" si="185"/>
        <v>1621.5469613259668</v>
      </c>
      <c r="H3278" s="210" t="str">
        <f t="shared" si="186"/>
        <v>14/15FEIJÃO (1ª SAFRA)TOLEDO (d)</v>
      </c>
      <c r="I3278" s="210" t="str">
        <f t="shared" si="187"/>
        <v>14/15FEIJÃO (1ª SAFRA)</v>
      </c>
      <c r="J3278" s="211" t="b">
        <f>FALSE</f>
        <v>0</v>
      </c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</row>
    <row r="3279" spans="1:64" ht="14.65" hidden="1" customHeight="1">
      <c r="A3279" s="213" t="s">
        <v>190</v>
      </c>
      <c r="B3279" s="213" t="s">
        <v>58</v>
      </c>
      <c r="C3279" s="209" t="s">
        <v>159</v>
      </c>
      <c r="D3279" s="202">
        <v>161</v>
      </c>
      <c r="F3279" s="202">
        <v>107</v>
      </c>
      <c r="G3279" s="202">
        <f t="shared" si="185"/>
        <v>664.59627329192551</v>
      </c>
      <c r="H3279" s="210" t="str">
        <f t="shared" si="186"/>
        <v>14/15FEIJÃO (1ª SAFRA)UMUARAMA (b)</v>
      </c>
      <c r="I3279" s="210" t="str">
        <f t="shared" si="187"/>
        <v>14/15FEIJÃO (1ª SAFRA)</v>
      </c>
      <c r="J3279" s="211" t="b">
        <f>FALSE</f>
        <v>0</v>
      </c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</row>
    <row r="3280" spans="1:64" ht="14.65" hidden="1" customHeight="1">
      <c r="A3280" s="213" t="s">
        <v>190</v>
      </c>
      <c r="B3280" s="213" t="s">
        <v>58</v>
      </c>
      <c r="C3280" s="209" t="s">
        <v>160</v>
      </c>
      <c r="D3280" s="202">
        <v>23200</v>
      </c>
      <c r="F3280" s="202">
        <v>32480</v>
      </c>
      <c r="G3280" s="202">
        <f t="shared" si="185"/>
        <v>1400</v>
      </c>
      <c r="H3280" s="210" t="str">
        <f t="shared" si="186"/>
        <v>14/15FEIJÃO (1ª SAFRA)UNIÃO DA VITÓRIA (f)</v>
      </c>
      <c r="I3280" s="210" t="str">
        <f t="shared" si="187"/>
        <v>14/15FEIJÃO (1ª SAFRA)</v>
      </c>
      <c r="J3280" s="211" t="b">
        <f>FALSE</f>
        <v>0</v>
      </c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</row>
    <row r="3281" spans="1:64" ht="14.65" hidden="1" customHeight="1">
      <c r="A3281" s="215" t="s">
        <v>190</v>
      </c>
      <c r="B3281" s="213" t="s">
        <v>98</v>
      </c>
      <c r="C3281" s="209" t="s">
        <v>126</v>
      </c>
      <c r="D3281" s="202">
        <v>229</v>
      </c>
      <c r="F3281" s="202">
        <v>285</v>
      </c>
      <c r="G3281" s="202">
        <f t="shared" si="185"/>
        <v>1244.5414847161571</v>
      </c>
      <c r="H3281" s="210" t="str">
        <f t="shared" si="186"/>
        <v>14/15FEIJÃO (2ª SAFRA)APUCARANA (c)</v>
      </c>
      <c r="I3281" s="210" t="str">
        <f t="shared" si="187"/>
        <v>14/15FEIJÃO (2ª SAFRA)</v>
      </c>
      <c r="J3281" s="211" t="b">
        <f>FALSE</f>
        <v>0</v>
      </c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</row>
    <row r="3282" spans="1:64" ht="14.65" hidden="1" customHeight="1">
      <c r="A3282" s="215" t="s">
        <v>190</v>
      </c>
      <c r="B3282" s="213" t="s">
        <v>98</v>
      </c>
      <c r="C3282" s="209" t="s">
        <v>128</v>
      </c>
      <c r="D3282" s="202">
        <v>3000</v>
      </c>
      <c r="F3282" s="202">
        <v>3900</v>
      </c>
      <c r="G3282" s="202">
        <f t="shared" si="185"/>
        <v>1300</v>
      </c>
      <c r="H3282" s="210" t="str">
        <f t="shared" si="186"/>
        <v>14/15FEIJÃO (2ª SAFRA)CAMPO MOURÃO (a)</v>
      </c>
      <c r="I3282" s="210" t="str">
        <f t="shared" si="187"/>
        <v>14/15FEIJÃO (2ª SAFRA)</v>
      </c>
      <c r="J3282" s="211" t="b">
        <f>FALSE</f>
        <v>0</v>
      </c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</row>
    <row r="3283" spans="1:64" ht="14.65" hidden="1" customHeight="1">
      <c r="A3283" s="215" t="s">
        <v>190</v>
      </c>
      <c r="B3283" s="213" t="s">
        <v>98</v>
      </c>
      <c r="C3283" s="209" t="s">
        <v>130</v>
      </c>
      <c r="D3283" s="202">
        <v>8750</v>
      </c>
      <c r="E3283" s="202">
        <v>50</v>
      </c>
      <c r="F3283" s="202">
        <v>16851</v>
      </c>
      <c r="G3283" s="202">
        <f t="shared" si="185"/>
        <v>1936.8965517241379</v>
      </c>
      <c r="H3283" s="210" t="str">
        <f t="shared" si="186"/>
        <v>14/15FEIJÃO (2ª SAFRA)CASCAVEL (d)</v>
      </c>
      <c r="I3283" s="210" t="str">
        <f t="shared" si="187"/>
        <v>14/15FEIJÃO (2ª SAFRA)</v>
      </c>
      <c r="J3283" s="211" t="b">
        <f>FALSE</f>
        <v>0</v>
      </c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</row>
    <row r="3284" spans="1:64" ht="14.65" hidden="1" customHeight="1">
      <c r="A3284" s="215" t="s">
        <v>190</v>
      </c>
      <c r="B3284" s="213" t="s">
        <v>98</v>
      </c>
      <c r="C3284" s="209" t="s">
        <v>132</v>
      </c>
      <c r="D3284" s="202">
        <v>180</v>
      </c>
      <c r="F3284" s="202">
        <v>118</v>
      </c>
      <c r="G3284" s="202">
        <f t="shared" si="185"/>
        <v>655.55555555555554</v>
      </c>
      <c r="H3284" s="210" t="str">
        <f t="shared" si="186"/>
        <v>14/15FEIJÃO (2ª SAFRA)CORNÉLIO PROCÓPIO (c)</v>
      </c>
      <c r="I3284" s="210" t="str">
        <f t="shared" si="187"/>
        <v>14/15FEIJÃO (2ª SAFRA)</v>
      </c>
      <c r="J3284" s="211" t="b">
        <f>FALSE</f>
        <v>0</v>
      </c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</row>
    <row r="3285" spans="1:64" ht="14.65" hidden="1" customHeight="1">
      <c r="A3285" s="215" t="s">
        <v>190</v>
      </c>
      <c r="B3285" s="213" t="s">
        <v>98</v>
      </c>
      <c r="C3285" s="209" t="s">
        <v>134</v>
      </c>
      <c r="D3285" s="202">
        <v>11157</v>
      </c>
      <c r="F3285" s="202">
        <v>21923</v>
      </c>
      <c r="G3285" s="202">
        <f t="shared" si="185"/>
        <v>1964.9547369364525</v>
      </c>
      <c r="H3285" s="210" t="str">
        <f t="shared" si="186"/>
        <v>14/15FEIJÃO (2ª SAFRA)CURITIBA (f)</v>
      </c>
      <c r="I3285" s="210" t="str">
        <f t="shared" si="187"/>
        <v>14/15FEIJÃO (2ª SAFRA)</v>
      </c>
      <c r="J3285" s="211" t="b">
        <f>FALSE</f>
        <v>0</v>
      </c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</row>
    <row r="3286" spans="1:64" ht="14.65" hidden="1" customHeight="1">
      <c r="A3286" s="215" t="s">
        <v>190</v>
      </c>
      <c r="B3286" s="213" t="s">
        <v>98</v>
      </c>
      <c r="C3286" s="209" t="s">
        <v>136</v>
      </c>
      <c r="D3286" s="202">
        <v>25030</v>
      </c>
      <c r="F3286" s="202">
        <v>42676</v>
      </c>
      <c r="G3286" s="202">
        <f t="shared" si="185"/>
        <v>1704.9940071913702</v>
      </c>
      <c r="H3286" s="210" t="str">
        <f t="shared" si="186"/>
        <v>14/15FEIJÃO (2ª SAFRA)FRANCISCO BELTRÃO (e)</v>
      </c>
      <c r="I3286" s="210" t="str">
        <f t="shared" si="187"/>
        <v>14/15FEIJÃO (2ª SAFRA)</v>
      </c>
      <c r="J3286" s="211" t="b">
        <f>FALSE</f>
        <v>0</v>
      </c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</row>
    <row r="3287" spans="1:64" ht="14.65" hidden="1" customHeight="1">
      <c r="A3287" s="215" t="s">
        <v>190</v>
      </c>
      <c r="B3287" s="213" t="s">
        <v>98</v>
      </c>
      <c r="C3287" s="209" t="s">
        <v>138</v>
      </c>
      <c r="D3287" s="202">
        <v>21570</v>
      </c>
      <c r="E3287" s="202">
        <v>35</v>
      </c>
      <c r="F3287" s="202">
        <v>34585</v>
      </c>
      <c r="G3287" s="202">
        <f t="shared" si="185"/>
        <v>1605.990248432784</v>
      </c>
      <c r="H3287" s="210" t="str">
        <f t="shared" si="186"/>
        <v>14/15FEIJÃO (2ª SAFRA)GUARAPUAVA (f)</v>
      </c>
      <c r="I3287" s="210" t="str">
        <f t="shared" si="187"/>
        <v>14/15FEIJÃO (2ª SAFRA)</v>
      </c>
      <c r="J3287" s="211" t="b">
        <f>FALSE</f>
        <v>0</v>
      </c>
      <c r="K3287" s="220"/>
      <c r="L3287" s="220"/>
      <c r="M3287" s="220"/>
      <c r="N3287" s="220"/>
      <c r="O3287" s="220"/>
      <c r="P3287" s="220"/>
      <c r="Q3287" s="220"/>
      <c r="R3287" s="220"/>
      <c r="S3287" s="220"/>
      <c r="T3287" s="220"/>
      <c r="U3287" s="220"/>
      <c r="V3287" s="220"/>
      <c r="W3287" s="220"/>
      <c r="X3287" s="220"/>
      <c r="Y3287" s="220"/>
      <c r="Z3287" s="220"/>
      <c r="AA3287" s="220"/>
      <c r="AB3287" s="220"/>
      <c r="AC3287" s="220"/>
      <c r="AD3287" s="220"/>
      <c r="AE3287" s="220"/>
      <c r="AF3287" s="220"/>
      <c r="AG3287" s="220"/>
      <c r="AH3287" s="220"/>
      <c r="AI3287" s="220"/>
      <c r="AJ3287" s="220"/>
      <c r="AK3287" s="220"/>
      <c r="AL3287" s="220"/>
      <c r="AM3287" s="220"/>
      <c r="AN3287" s="220"/>
      <c r="AO3287" s="220"/>
      <c r="AP3287" s="220"/>
      <c r="AQ3287" s="220"/>
      <c r="AR3287" s="220"/>
      <c r="AS3287" s="220"/>
      <c r="AT3287" s="220"/>
      <c r="AU3287" s="220"/>
      <c r="AV3287" s="220"/>
      <c r="AW3287" s="220"/>
      <c r="AX3287" s="220"/>
      <c r="AY3287" s="220"/>
      <c r="AZ3287" s="220"/>
      <c r="BA3287" s="220"/>
      <c r="BB3287" s="220"/>
      <c r="BC3287" s="220"/>
      <c r="BD3287" s="220"/>
      <c r="BE3287" s="220"/>
      <c r="BF3287" s="220"/>
      <c r="BG3287" s="220"/>
      <c r="BH3287" s="220"/>
      <c r="BI3287" s="220"/>
      <c r="BJ3287" s="220"/>
      <c r="BK3287" s="220"/>
      <c r="BL3287" s="220"/>
    </row>
    <row r="3288" spans="1:64" ht="14.65" hidden="1" customHeight="1">
      <c r="A3288" s="215" t="s">
        <v>190</v>
      </c>
      <c r="B3288" s="213" t="s">
        <v>98</v>
      </c>
      <c r="C3288" s="209" t="s">
        <v>140</v>
      </c>
      <c r="D3288" s="202">
        <v>14380</v>
      </c>
      <c r="F3288" s="202">
        <v>23036</v>
      </c>
      <c r="G3288" s="202">
        <f t="shared" si="185"/>
        <v>1601.9471488178026</v>
      </c>
      <c r="H3288" s="210" t="str">
        <f t="shared" si="186"/>
        <v>14/15FEIJÃO (2ª SAFRA)IRATI (f)</v>
      </c>
      <c r="I3288" s="210" t="str">
        <f t="shared" si="187"/>
        <v>14/15FEIJÃO (2ª SAFRA)</v>
      </c>
      <c r="J3288" s="211" t="b">
        <f>FALSE</f>
        <v>0</v>
      </c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</row>
    <row r="3289" spans="1:64" ht="14.65" hidden="1" customHeight="1">
      <c r="A3289" s="215" t="s">
        <v>190</v>
      </c>
      <c r="B3289" s="213" t="s">
        <v>98</v>
      </c>
      <c r="C3289" s="209" t="s">
        <v>142</v>
      </c>
      <c r="D3289" s="202">
        <v>8080</v>
      </c>
      <c r="F3289" s="202">
        <v>12564</v>
      </c>
      <c r="G3289" s="202">
        <f t="shared" si="185"/>
        <v>1554.950495049505</v>
      </c>
      <c r="H3289" s="210" t="str">
        <f t="shared" si="186"/>
        <v>14/15FEIJÃO (2ª SAFRA)IVAIPORÃ (c)</v>
      </c>
      <c r="I3289" s="210" t="str">
        <f t="shared" si="187"/>
        <v>14/15FEIJÃO (2ª SAFRA)</v>
      </c>
      <c r="J3289" s="211" t="b">
        <f>FALSE</f>
        <v>0</v>
      </c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</row>
    <row r="3290" spans="1:64" ht="14.65" hidden="1" customHeight="1">
      <c r="A3290" s="215" t="s">
        <v>190</v>
      </c>
      <c r="B3290" s="213" t="s">
        <v>98</v>
      </c>
      <c r="C3290" s="209" t="s">
        <v>144</v>
      </c>
      <c r="D3290" s="202">
        <v>10250</v>
      </c>
      <c r="F3290" s="202">
        <v>13970</v>
      </c>
      <c r="G3290" s="202">
        <f t="shared" si="185"/>
        <v>1362.9268292682927</v>
      </c>
      <c r="H3290" s="210" t="str">
        <f t="shared" si="186"/>
        <v>14/15FEIJÃO (2ª SAFRA)JACAREZINHO (c)</v>
      </c>
      <c r="I3290" s="210" t="str">
        <f t="shared" si="187"/>
        <v>14/15FEIJÃO (2ª SAFRA)</v>
      </c>
      <c r="J3290" s="211" t="b">
        <f>FALSE</f>
        <v>0</v>
      </c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</row>
    <row r="3291" spans="1:64" ht="14.65" hidden="1" customHeight="1">
      <c r="A3291" s="215" t="s">
        <v>190</v>
      </c>
      <c r="B3291" s="213" t="s">
        <v>98</v>
      </c>
      <c r="C3291" s="209" t="s">
        <v>146</v>
      </c>
      <c r="D3291" s="202">
        <v>7110</v>
      </c>
      <c r="F3291" s="202">
        <v>14077</v>
      </c>
      <c r="G3291" s="202">
        <f t="shared" si="185"/>
        <v>1979.887482419128</v>
      </c>
      <c r="H3291" s="210" t="str">
        <f t="shared" si="186"/>
        <v>14/15FEIJÃO (2ª SAFRA)LARANJEIRAS DO SUL (f)</v>
      </c>
      <c r="I3291" s="210" t="str">
        <f t="shared" si="187"/>
        <v>14/15FEIJÃO (2ª SAFRA)</v>
      </c>
      <c r="J3291" s="211" t="b">
        <f>FALSE</f>
        <v>0</v>
      </c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</row>
    <row r="3292" spans="1:64" ht="14.65" hidden="1" customHeight="1">
      <c r="A3292" s="215" t="s">
        <v>190</v>
      </c>
      <c r="B3292" s="213" t="s">
        <v>98</v>
      </c>
      <c r="C3292" s="209" t="s">
        <v>152</v>
      </c>
      <c r="D3292" s="202">
        <v>15</v>
      </c>
      <c r="F3292" s="202">
        <v>12</v>
      </c>
      <c r="G3292" s="202">
        <f t="shared" si="185"/>
        <v>800</v>
      </c>
      <c r="H3292" s="210" t="str">
        <f t="shared" si="186"/>
        <v>14/15FEIJÃO (2ª SAFRA)PARANAGUÁ (f)</v>
      </c>
      <c r="I3292" s="210" t="str">
        <f t="shared" si="187"/>
        <v>14/15FEIJÃO (2ª SAFRA)</v>
      </c>
      <c r="J3292" s="211" t="b">
        <f>FALSE</f>
        <v>0</v>
      </c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</row>
    <row r="3293" spans="1:64" ht="14.65" hidden="1" customHeight="1">
      <c r="A3293" s="215" t="s">
        <v>190</v>
      </c>
      <c r="B3293" s="213" t="s">
        <v>98</v>
      </c>
      <c r="C3293" s="209" t="s">
        <v>154</v>
      </c>
      <c r="D3293" s="202">
        <v>0</v>
      </c>
      <c r="F3293" s="202">
        <v>0</v>
      </c>
      <c r="G3293" s="202" t="e">
        <f t="shared" si="185"/>
        <v>#DIV/0!</v>
      </c>
      <c r="H3293" s="210" t="str">
        <f t="shared" si="186"/>
        <v>14/15FEIJÃO (2ª SAFRA)PARANAVAÍ (b)</v>
      </c>
      <c r="I3293" s="210" t="str">
        <f t="shared" si="187"/>
        <v>14/15FEIJÃO (2ª SAFRA)</v>
      </c>
      <c r="J3293" s="211" t="b">
        <f>FALSE</f>
        <v>0</v>
      </c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</row>
    <row r="3294" spans="1:64" ht="14.65" hidden="1" customHeight="1">
      <c r="A3294" s="215" t="s">
        <v>190</v>
      </c>
      <c r="B3294" s="213" t="s">
        <v>98</v>
      </c>
      <c r="C3294" s="209" t="s">
        <v>155</v>
      </c>
      <c r="D3294" s="202">
        <v>48310</v>
      </c>
      <c r="F3294" s="202">
        <v>91450</v>
      </c>
      <c r="G3294" s="202">
        <f t="shared" si="185"/>
        <v>1892.9828192920722</v>
      </c>
      <c r="H3294" s="210" t="str">
        <f t="shared" si="186"/>
        <v>14/15FEIJÃO (2ª SAFRA)PATO BRANCO (e)</v>
      </c>
      <c r="I3294" s="210" t="str">
        <f t="shared" si="187"/>
        <v>14/15FEIJÃO (2ª SAFRA)</v>
      </c>
      <c r="J3294" s="211" t="b">
        <f>FALSE</f>
        <v>0</v>
      </c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</row>
    <row r="3295" spans="1:64" ht="14.65" hidden="1" customHeight="1">
      <c r="A3295" s="215" t="s">
        <v>190</v>
      </c>
      <c r="B3295" s="213" t="s">
        <v>98</v>
      </c>
      <c r="C3295" s="209" t="s">
        <v>157</v>
      </c>
      <c r="D3295" s="202">
        <v>47610</v>
      </c>
      <c r="F3295" s="202">
        <v>103932</v>
      </c>
      <c r="G3295" s="202">
        <f t="shared" si="185"/>
        <v>2182.9867674858219</v>
      </c>
      <c r="H3295" s="210" t="str">
        <f t="shared" si="186"/>
        <v>14/15FEIJÃO (2ª SAFRA)PONTA GROSSA (f)</v>
      </c>
      <c r="I3295" s="210" t="str">
        <f t="shared" si="187"/>
        <v>14/15FEIJÃO (2ª SAFRA)</v>
      </c>
      <c r="J3295" s="211" t="b">
        <f>FALSE</f>
        <v>0</v>
      </c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</row>
    <row r="3296" spans="1:64" ht="14.65" hidden="1" customHeight="1">
      <c r="A3296" s="215" t="s">
        <v>190</v>
      </c>
      <c r="B3296" s="213" t="s">
        <v>98</v>
      </c>
      <c r="C3296" s="209" t="s">
        <v>158</v>
      </c>
      <c r="D3296" s="202">
        <v>1043</v>
      </c>
      <c r="F3296" s="202">
        <v>1788</v>
      </c>
      <c r="G3296" s="202">
        <f t="shared" si="185"/>
        <v>1714.2857142857142</v>
      </c>
      <c r="H3296" s="210" t="str">
        <f t="shared" si="186"/>
        <v>14/15FEIJÃO (2ª SAFRA)TOLEDO (d)</v>
      </c>
      <c r="I3296" s="210" t="str">
        <f t="shared" si="187"/>
        <v>14/15FEIJÃO (2ª SAFRA)</v>
      </c>
      <c r="J3296" s="211" t="b">
        <f>FALSE</f>
        <v>0</v>
      </c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</row>
    <row r="3297" spans="1:64" ht="14.65" hidden="1" customHeight="1">
      <c r="A3297" s="215" t="s">
        <v>190</v>
      </c>
      <c r="B3297" s="213" t="s">
        <v>98</v>
      </c>
      <c r="C3297" s="209" t="s">
        <v>159</v>
      </c>
      <c r="D3297" s="202">
        <v>0</v>
      </c>
      <c r="G3297" s="202" t="e">
        <f t="shared" si="185"/>
        <v>#DIV/0!</v>
      </c>
      <c r="H3297" s="210" t="str">
        <f t="shared" si="186"/>
        <v>14/15FEIJÃO (2ª SAFRA)UMUARAMA (b)</v>
      </c>
      <c r="I3297" s="210" t="str">
        <f t="shared" si="187"/>
        <v>14/15FEIJÃO (2ª SAFRA)</v>
      </c>
      <c r="J3297" s="211" t="b">
        <f>FALSE</f>
        <v>0</v>
      </c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</row>
    <row r="3298" spans="1:64" ht="14.65" hidden="1" customHeight="1">
      <c r="A3298" s="215" t="s">
        <v>190</v>
      </c>
      <c r="B3298" s="213" t="s">
        <v>98</v>
      </c>
      <c r="C3298" s="209" t="s">
        <v>160</v>
      </c>
      <c r="D3298" s="202">
        <v>3000</v>
      </c>
      <c r="F3298" s="202">
        <v>4200</v>
      </c>
      <c r="G3298" s="202">
        <f t="shared" si="185"/>
        <v>1400</v>
      </c>
      <c r="H3298" s="210" t="str">
        <f t="shared" si="186"/>
        <v>14/15FEIJÃO (2ª SAFRA)UNIÃO DA VITÓRIA (f)</v>
      </c>
      <c r="I3298" s="210" t="str">
        <f t="shared" si="187"/>
        <v>14/15FEIJÃO (2ª SAFRA)</v>
      </c>
      <c r="J3298" s="211" t="b">
        <f>FALSE</f>
        <v>0</v>
      </c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</row>
    <row r="3299" spans="1:64" ht="14.65" hidden="1" customHeight="1">
      <c r="A3299" s="215" t="s">
        <v>190</v>
      </c>
      <c r="B3299" s="213" t="s">
        <v>99</v>
      </c>
      <c r="C3299" s="209" t="s">
        <v>132</v>
      </c>
      <c r="D3299" s="202">
        <v>300</v>
      </c>
      <c r="F3299" s="202">
        <v>234</v>
      </c>
      <c r="G3299" s="202">
        <f t="shared" si="185"/>
        <v>780</v>
      </c>
      <c r="H3299" s="210" t="str">
        <f t="shared" si="186"/>
        <v>14/15FEIJÃO (3ª SAFRA)CORNÉLIO PROCÓPIO (c)</v>
      </c>
      <c r="I3299" s="210" t="str">
        <f t="shared" si="187"/>
        <v>14/15FEIJÃO (3ª SAFRA)</v>
      </c>
      <c r="J3299" s="211" t="b">
        <f>FALSE</f>
        <v>0</v>
      </c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</row>
    <row r="3300" spans="1:64" ht="14.65" hidden="1" customHeight="1">
      <c r="A3300" s="215" t="s">
        <v>190</v>
      </c>
      <c r="B3300" s="213" t="s">
        <v>99</v>
      </c>
      <c r="C3300" s="213" t="s">
        <v>142</v>
      </c>
      <c r="D3300" s="202">
        <v>500</v>
      </c>
      <c r="F3300" s="202">
        <v>647</v>
      </c>
      <c r="G3300" s="202">
        <f t="shared" si="185"/>
        <v>1294</v>
      </c>
      <c r="H3300" s="210" t="str">
        <f t="shared" si="186"/>
        <v>14/15FEIJÃO (3ª SAFRA)IVAIPORÃ (c)</v>
      </c>
      <c r="I3300" s="210" t="str">
        <f t="shared" si="187"/>
        <v>14/15FEIJÃO (3ª SAFRA)</v>
      </c>
      <c r="J3300" s="211" t="b">
        <f>FALSE</f>
        <v>0</v>
      </c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</row>
    <row r="3301" spans="1:64" ht="14.65" hidden="1" customHeight="1">
      <c r="A3301" s="215" t="s">
        <v>190</v>
      </c>
      <c r="B3301" s="213" t="s">
        <v>99</v>
      </c>
      <c r="C3301" s="213" t="s">
        <v>144</v>
      </c>
      <c r="D3301" s="202">
        <v>2500</v>
      </c>
      <c r="F3301" s="202">
        <v>2555</v>
      </c>
      <c r="G3301" s="202">
        <f t="shared" si="185"/>
        <v>1022</v>
      </c>
      <c r="H3301" s="210" t="str">
        <f t="shared" si="186"/>
        <v>14/15FEIJÃO (3ª SAFRA)JACAREZINHO (c)</v>
      </c>
      <c r="I3301" s="210" t="str">
        <f t="shared" si="187"/>
        <v>14/15FEIJÃO (3ª SAFRA)</v>
      </c>
      <c r="J3301" s="211" t="b">
        <f>FALSE</f>
        <v>0</v>
      </c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</row>
    <row r="3302" spans="1:64" ht="14.65" hidden="1" customHeight="1">
      <c r="A3302" s="215" t="s">
        <v>190</v>
      </c>
      <c r="B3302" s="213" t="s">
        <v>99</v>
      </c>
      <c r="C3302" s="209" t="s">
        <v>148</v>
      </c>
      <c r="D3302" s="202">
        <v>735</v>
      </c>
      <c r="F3302" s="202">
        <v>777</v>
      </c>
      <c r="G3302" s="202">
        <f t="shared" si="185"/>
        <v>1057.1428571428571</v>
      </c>
      <c r="H3302" s="210" t="str">
        <f t="shared" si="186"/>
        <v>14/15FEIJÃO (3ª SAFRA)LONDRINA (c)</v>
      </c>
      <c r="I3302" s="210" t="str">
        <f t="shared" si="187"/>
        <v>14/15FEIJÃO (3ª SAFRA)</v>
      </c>
      <c r="J3302" s="211" t="b">
        <f>FALSE</f>
        <v>0</v>
      </c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</row>
    <row r="3303" spans="1:64" ht="14.65" hidden="1" customHeight="1">
      <c r="A3303" s="215" t="s">
        <v>190</v>
      </c>
      <c r="B3303" s="213" t="s">
        <v>99</v>
      </c>
      <c r="C3303" s="213" t="s">
        <v>150</v>
      </c>
      <c r="D3303" s="202">
        <v>275</v>
      </c>
      <c r="F3303" s="202">
        <v>285</v>
      </c>
      <c r="G3303" s="202">
        <f t="shared" si="185"/>
        <v>1036.3636363636365</v>
      </c>
      <c r="H3303" s="210" t="str">
        <f t="shared" si="186"/>
        <v>14/15FEIJÃO (3ª SAFRA)MARINGÁ (c)</v>
      </c>
      <c r="I3303" s="210" t="str">
        <f t="shared" si="187"/>
        <v>14/15FEIJÃO (3ª SAFRA)</v>
      </c>
      <c r="J3303" s="211" t="b">
        <f>FALSE</f>
        <v>0</v>
      </c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</row>
    <row r="3304" spans="1:64" ht="14.65" hidden="1" customHeight="1">
      <c r="A3304" s="215" t="s">
        <v>190</v>
      </c>
      <c r="B3304" s="213" t="s">
        <v>99</v>
      </c>
      <c r="C3304" s="209" t="s">
        <v>154</v>
      </c>
      <c r="D3304" s="202">
        <v>408</v>
      </c>
      <c r="F3304" s="202">
        <v>385</v>
      </c>
      <c r="G3304" s="202">
        <f t="shared" si="185"/>
        <v>943.62745098039215</v>
      </c>
      <c r="H3304" s="210" t="str">
        <f t="shared" si="186"/>
        <v>14/15FEIJÃO (3ª SAFRA)PARANAVAÍ (b)</v>
      </c>
      <c r="I3304" s="210" t="str">
        <f t="shared" si="187"/>
        <v>14/15FEIJÃO (3ª SAFRA)</v>
      </c>
      <c r="J3304" s="211" t="b">
        <f>FALSE</f>
        <v>0</v>
      </c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</row>
    <row r="3305" spans="1:64" ht="14.65" hidden="1" customHeight="1">
      <c r="A3305" s="215" t="s">
        <v>190</v>
      </c>
      <c r="B3305" s="213" t="s">
        <v>99</v>
      </c>
      <c r="C3305" s="209" t="s">
        <v>159</v>
      </c>
      <c r="D3305" s="202">
        <v>402</v>
      </c>
      <c r="F3305" s="202">
        <v>383</v>
      </c>
      <c r="G3305" s="202">
        <f t="shared" si="185"/>
        <v>952.7363184079602</v>
      </c>
      <c r="H3305" s="210" t="str">
        <f t="shared" si="186"/>
        <v>14/15FEIJÃO (3ª SAFRA)UMUARAMA (b)</v>
      </c>
      <c r="I3305" s="210" t="str">
        <f t="shared" si="187"/>
        <v>14/15FEIJÃO (3ª SAFRA)</v>
      </c>
      <c r="J3305" s="211" t="b">
        <f>FALSE</f>
        <v>0</v>
      </c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</row>
    <row r="3306" spans="1:64" ht="14.65" hidden="1" customHeight="1">
      <c r="A3306" s="215" t="s">
        <v>190</v>
      </c>
      <c r="B3306" s="209" t="s">
        <v>295</v>
      </c>
      <c r="C3306" s="209" t="s">
        <v>126</v>
      </c>
      <c r="D3306" s="202">
        <v>264</v>
      </c>
      <c r="F3306" s="202">
        <v>690</v>
      </c>
      <c r="G3306" s="202">
        <f t="shared" si="185"/>
        <v>2613.636363636364</v>
      </c>
      <c r="H3306" s="210" t="str">
        <f t="shared" si="186"/>
        <v>14/15TABACOAPUCARANA (c)</v>
      </c>
      <c r="I3306" s="210" t="str">
        <f t="shared" si="187"/>
        <v>14/15TABACO</v>
      </c>
      <c r="J3306" s="211" t="b">
        <f>FALSE</f>
        <v>0</v>
      </c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</row>
    <row r="3307" spans="1:64" ht="14.65" hidden="1" customHeight="1">
      <c r="A3307" s="215" t="s">
        <v>190</v>
      </c>
      <c r="B3307" s="209" t="s">
        <v>295</v>
      </c>
      <c r="C3307" s="209" t="s">
        <v>128</v>
      </c>
      <c r="D3307" s="202">
        <v>250</v>
      </c>
      <c r="F3307" s="202">
        <v>500</v>
      </c>
      <c r="G3307" s="202">
        <f t="shared" si="185"/>
        <v>2000</v>
      </c>
      <c r="H3307" s="210" t="str">
        <f t="shared" si="186"/>
        <v>14/15TABACOCAMPO MOURÃO (a)</v>
      </c>
      <c r="I3307" s="210" t="str">
        <f t="shared" si="187"/>
        <v>14/15TABACO</v>
      </c>
      <c r="J3307" s="211" t="b">
        <f>FALSE</f>
        <v>0</v>
      </c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</row>
    <row r="3308" spans="1:64" ht="14.65" hidden="1" customHeight="1">
      <c r="A3308" s="215" t="s">
        <v>190</v>
      </c>
      <c r="B3308" s="209" t="s">
        <v>295</v>
      </c>
      <c r="C3308" s="209" t="s">
        <v>130</v>
      </c>
      <c r="D3308" s="202">
        <v>2930</v>
      </c>
      <c r="F3308" s="202">
        <v>6006</v>
      </c>
      <c r="G3308" s="202">
        <f t="shared" si="185"/>
        <v>2049.8293515358364</v>
      </c>
      <c r="H3308" s="210" t="str">
        <f t="shared" si="186"/>
        <v>14/15TABACOCASCAVEL (d)</v>
      </c>
      <c r="I3308" s="210" t="str">
        <f t="shared" si="187"/>
        <v>14/15TABACO</v>
      </c>
      <c r="J3308" s="211" t="b">
        <f>FALSE</f>
        <v>0</v>
      </c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</row>
    <row r="3309" spans="1:64" ht="14.65" hidden="1" customHeight="1">
      <c r="A3309" s="215" t="s">
        <v>190</v>
      </c>
      <c r="B3309" s="209" t="s">
        <v>295</v>
      </c>
      <c r="C3309" s="209" t="s">
        <v>134</v>
      </c>
      <c r="D3309" s="202">
        <v>13305</v>
      </c>
      <c r="F3309" s="202">
        <v>34326</v>
      </c>
      <c r="G3309" s="202">
        <f t="shared" si="185"/>
        <v>2579.9323562570462</v>
      </c>
      <c r="H3309" s="210" t="str">
        <f t="shared" si="186"/>
        <v>14/15TABACOCURITIBA (f)</v>
      </c>
      <c r="I3309" s="210" t="str">
        <f t="shared" si="187"/>
        <v>14/15TABACO</v>
      </c>
      <c r="J3309" s="211" t="b">
        <f>FALSE</f>
        <v>0</v>
      </c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</row>
    <row r="3310" spans="1:64" ht="14.65" hidden="1" customHeight="1">
      <c r="A3310" s="215" t="s">
        <v>190</v>
      </c>
      <c r="B3310" s="209" t="s">
        <v>295</v>
      </c>
      <c r="C3310" s="209" t="s">
        <v>136</v>
      </c>
      <c r="D3310" s="202">
        <v>3158</v>
      </c>
      <c r="F3310" s="202">
        <v>6723</v>
      </c>
      <c r="G3310" s="202">
        <f t="shared" si="185"/>
        <v>2128.879037365421</v>
      </c>
      <c r="H3310" s="210" t="str">
        <f t="shared" si="186"/>
        <v>14/15TABACOFRANCISCO BELTRÃO (e)</v>
      </c>
      <c r="I3310" s="210" t="str">
        <f t="shared" si="187"/>
        <v>14/15TABACO</v>
      </c>
      <c r="J3310" s="211" t="b">
        <f>FALSE</f>
        <v>0</v>
      </c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</row>
    <row r="3311" spans="1:64" ht="14.65" hidden="1" customHeight="1">
      <c r="A3311" s="215" t="s">
        <v>190</v>
      </c>
      <c r="B3311" s="209" t="s">
        <v>295</v>
      </c>
      <c r="C3311" s="209" t="s">
        <v>138</v>
      </c>
      <c r="D3311" s="202">
        <v>4925</v>
      </c>
      <c r="F3311" s="202">
        <v>12358</v>
      </c>
      <c r="G3311" s="202">
        <f t="shared" si="185"/>
        <v>2509.2385786802033</v>
      </c>
      <c r="H3311" s="210" t="str">
        <f t="shared" si="186"/>
        <v>14/15TABACOGUARAPUAVA (f)</v>
      </c>
      <c r="I3311" s="210" t="str">
        <f t="shared" si="187"/>
        <v>14/15TABACO</v>
      </c>
      <c r="J3311" s="211" t="b">
        <f>FALSE</f>
        <v>0</v>
      </c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</row>
    <row r="3312" spans="1:64" ht="14.65" hidden="1" customHeight="1">
      <c r="A3312" s="215" t="s">
        <v>190</v>
      </c>
      <c r="B3312" s="209" t="s">
        <v>295</v>
      </c>
      <c r="C3312" s="209" t="s">
        <v>140</v>
      </c>
      <c r="D3312" s="202">
        <v>21460</v>
      </c>
      <c r="E3312" s="202">
        <v>144</v>
      </c>
      <c r="F3312" s="202">
        <v>50561</v>
      </c>
      <c r="G3312" s="202">
        <f t="shared" si="185"/>
        <v>2371.9741039594669</v>
      </c>
      <c r="H3312" s="210" t="str">
        <f t="shared" si="186"/>
        <v>14/15TABACOIRATI (f)</v>
      </c>
      <c r="I3312" s="210" t="str">
        <f t="shared" si="187"/>
        <v>14/15TABACO</v>
      </c>
      <c r="J3312" s="211" t="b">
        <f>FALSE</f>
        <v>0</v>
      </c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</row>
    <row r="3313" spans="1:64" ht="14.65" hidden="1" customHeight="1">
      <c r="A3313" s="215" t="s">
        <v>190</v>
      </c>
      <c r="B3313" s="209" t="s">
        <v>295</v>
      </c>
      <c r="C3313" s="209" t="s">
        <v>142</v>
      </c>
      <c r="D3313" s="202">
        <v>194</v>
      </c>
      <c r="F3313" s="202">
        <v>429</v>
      </c>
      <c r="G3313" s="202">
        <f t="shared" si="185"/>
        <v>2211.3402061855672</v>
      </c>
      <c r="H3313" s="210" t="str">
        <f t="shared" si="186"/>
        <v>14/15TABACOIVAIPORÃ (c)</v>
      </c>
      <c r="I3313" s="210" t="str">
        <f t="shared" si="187"/>
        <v>14/15TABACO</v>
      </c>
      <c r="J3313" s="211" t="b">
        <f>FALSE</f>
        <v>0</v>
      </c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</row>
    <row r="3314" spans="1:64" ht="14.65" hidden="1" customHeight="1">
      <c r="A3314" s="215" t="s">
        <v>190</v>
      </c>
      <c r="B3314" s="209" t="s">
        <v>295</v>
      </c>
      <c r="C3314" s="209" t="s">
        <v>146</v>
      </c>
      <c r="D3314" s="202">
        <v>2000</v>
      </c>
      <c r="F3314" s="202">
        <v>4600</v>
      </c>
      <c r="G3314" s="202">
        <f t="shared" si="185"/>
        <v>2300</v>
      </c>
      <c r="H3314" s="210" t="str">
        <f t="shared" si="186"/>
        <v>14/15TABACOLARANJEIRAS DO SUL (f)</v>
      </c>
      <c r="I3314" s="210" t="str">
        <f t="shared" si="187"/>
        <v>14/15TABACO</v>
      </c>
      <c r="J3314" s="211" t="b">
        <f>FALSE</f>
        <v>0</v>
      </c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</row>
    <row r="3315" spans="1:64" ht="14.65" hidden="1" customHeight="1">
      <c r="A3315" s="215" t="s">
        <v>190</v>
      </c>
      <c r="B3315" s="209" t="s">
        <v>295</v>
      </c>
      <c r="C3315" s="209" t="s">
        <v>155</v>
      </c>
      <c r="D3315" s="202">
        <v>372</v>
      </c>
      <c r="F3315" s="202">
        <v>791</v>
      </c>
      <c r="G3315" s="202">
        <f t="shared" si="185"/>
        <v>2126.3440860215055</v>
      </c>
      <c r="H3315" s="210" t="str">
        <f t="shared" si="186"/>
        <v>14/15TABACOPATO BRANCO (e)</v>
      </c>
      <c r="I3315" s="210" t="str">
        <f t="shared" si="187"/>
        <v>14/15TABACO</v>
      </c>
      <c r="J3315" s="211" t="b">
        <f>FALSE</f>
        <v>0</v>
      </c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</row>
    <row r="3316" spans="1:64" ht="14.65" hidden="1" customHeight="1">
      <c r="A3316" s="215" t="s">
        <v>190</v>
      </c>
      <c r="B3316" s="209" t="s">
        <v>295</v>
      </c>
      <c r="C3316" s="209" t="s">
        <v>157</v>
      </c>
      <c r="D3316" s="202">
        <v>18862</v>
      </c>
      <c r="E3316" s="202">
        <v>30</v>
      </c>
      <c r="F3316" s="202">
        <v>45441</v>
      </c>
      <c r="G3316" s="202">
        <f t="shared" si="185"/>
        <v>2412.967289719626</v>
      </c>
      <c r="H3316" s="210" t="str">
        <f t="shared" si="186"/>
        <v>14/15TABACOPONTA GROSSA (f)</v>
      </c>
      <c r="I3316" s="210" t="str">
        <f t="shared" si="187"/>
        <v>14/15TABACO</v>
      </c>
      <c r="J3316" s="211" t="b">
        <f>FALSE</f>
        <v>0</v>
      </c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</row>
    <row r="3317" spans="1:64" ht="14.65" hidden="1" customHeight="1">
      <c r="A3317" s="215" t="s">
        <v>190</v>
      </c>
      <c r="B3317" s="209" t="s">
        <v>295</v>
      </c>
      <c r="C3317" s="209" t="s">
        <v>158</v>
      </c>
      <c r="D3317" s="202">
        <v>1226</v>
      </c>
      <c r="F3317" s="202">
        <v>2651</v>
      </c>
      <c r="G3317" s="202">
        <f t="shared" si="185"/>
        <v>2162.3164763458403</v>
      </c>
      <c r="H3317" s="210" t="str">
        <f t="shared" si="186"/>
        <v>14/15TABACOTOLEDO (d)</v>
      </c>
      <c r="I3317" s="210" t="str">
        <f t="shared" si="187"/>
        <v>14/15TABACO</v>
      </c>
      <c r="J3317" s="211" t="b">
        <f>FALSE</f>
        <v>0</v>
      </c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</row>
    <row r="3318" spans="1:64" ht="14.65" hidden="1" customHeight="1">
      <c r="A3318" s="215" t="s">
        <v>190</v>
      </c>
      <c r="B3318" s="209" t="s">
        <v>295</v>
      </c>
      <c r="C3318" s="209" t="s">
        <v>159</v>
      </c>
      <c r="D3318" s="202">
        <v>40</v>
      </c>
      <c r="F3318" s="202">
        <v>102</v>
      </c>
      <c r="G3318" s="202">
        <f t="shared" si="185"/>
        <v>2550</v>
      </c>
      <c r="H3318" s="210" t="str">
        <f t="shared" si="186"/>
        <v>14/15TABACOUMUARAMA (b)</v>
      </c>
      <c r="I3318" s="210" t="str">
        <f t="shared" si="187"/>
        <v>14/15TABACO</v>
      </c>
      <c r="J3318" s="211" t="b">
        <f>FALSE</f>
        <v>0</v>
      </c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</row>
    <row r="3319" spans="1:64" ht="14.65" hidden="1" customHeight="1">
      <c r="A3319" s="215" t="s">
        <v>190</v>
      </c>
      <c r="B3319" s="209" t="s">
        <v>295</v>
      </c>
      <c r="C3319" s="209" t="s">
        <v>160</v>
      </c>
      <c r="D3319" s="202">
        <v>7600</v>
      </c>
      <c r="F3319" s="202">
        <v>15200</v>
      </c>
      <c r="G3319" s="202">
        <f t="shared" si="185"/>
        <v>2000</v>
      </c>
      <c r="H3319" s="210" t="str">
        <f t="shared" si="186"/>
        <v>14/15TABACOUNIÃO DA VITÓRIA (f)</v>
      </c>
      <c r="I3319" s="210" t="str">
        <f t="shared" si="187"/>
        <v>14/15TABACO</v>
      </c>
      <c r="J3319" s="211" t="b">
        <f>FALSE</f>
        <v>0</v>
      </c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</row>
    <row r="3320" spans="1:64" ht="14.65" hidden="1" customHeight="1">
      <c r="A3320" s="215" t="s">
        <v>190</v>
      </c>
      <c r="B3320" s="209" t="s">
        <v>101</v>
      </c>
      <c r="C3320" s="209" t="s">
        <v>154</v>
      </c>
      <c r="D3320" s="202">
        <v>180</v>
      </c>
      <c r="F3320" s="202">
        <v>112</v>
      </c>
      <c r="G3320" s="202">
        <f t="shared" si="185"/>
        <v>622.22222222222229</v>
      </c>
      <c r="H3320" s="210" t="str">
        <f t="shared" si="186"/>
        <v>14/15MAMONAPARANAVAÍ (b)</v>
      </c>
      <c r="I3320" s="210" t="str">
        <f t="shared" si="187"/>
        <v>14/15MAMONA</v>
      </c>
      <c r="J3320" s="211" t="b">
        <f>FALSE</f>
        <v>0</v>
      </c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</row>
    <row r="3321" spans="1:64" ht="14.65" hidden="1" customHeight="1">
      <c r="A3321" s="215" t="s">
        <v>190</v>
      </c>
      <c r="B3321" s="209" t="s">
        <v>102</v>
      </c>
      <c r="C3321" s="209" t="s">
        <v>126</v>
      </c>
      <c r="D3321" s="202">
        <v>153</v>
      </c>
      <c r="F3321" s="202">
        <v>2677</v>
      </c>
      <c r="G3321" s="202">
        <f t="shared" si="185"/>
        <v>17496.732026143789</v>
      </c>
      <c r="H3321" s="210" t="str">
        <f t="shared" si="186"/>
        <v>14/15MANDIOCAAPUCARANA (c)</v>
      </c>
      <c r="I3321" s="210" t="str">
        <f t="shared" si="187"/>
        <v>14/15MANDIOCA</v>
      </c>
      <c r="J3321" s="211" t="b">
        <f>FALSE</f>
        <v>0</v>
      </c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</row>
    <row r="3322" spans="1:64" ht="14.65" hidden="1" customHeight="1">
      <c r="A3322" s="215" t="s">
        <v>190</v>
      </c>
      <c r="B3322" s="209" t="s">
        <v>102</v>
      </c>
      <c r="C3322" s="209" t="s">
        <v>128</v>
      </c>
      <c r="D3322" s="202">
        <v>12875</v>
      </c>
      <c r="F3322" s="202">
        <v>296125</v>
      </c>
      <c r="G3322" s="202">
        <f t="shared" si="185"/>
        <v>23000</v>
      </c>
      <c r="H3322" s="210" t="str">
        <f t="shared" si="186"/>
        <v>14/15MANDIOCACAMPO MOURÃO (a)</v>
      </c>
      <c r="I3322" s="210" t="str">
        <f t="shared" si="187"/>
        <v>14/15MANDIOCA</v>
      </c>
      <c r="J3322" s="211" t="b">
        <f>FALSE</f>
        <v>0</v>
      </c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</row>
    <row r="3323" spans="1:64" ht="14.65" hidden="1" customHeight="1">
      <c r="A3323" s="215" t="s">
        <v>190</v>
      </c>
      <c r="B3323" s="209" t="s">
        <v>102</v>
      </c>
      <c r="C3323" s="209" t="s">
        <v>130</v>
      </c>
      <c r="D3323" s="202">
        <v>6149</v>
      </c>
      <c r="E3323" s="202">
        <v>0</v>
      </c>
      <c r="F3323" s="202">
        <v>158379</v>
      </c>
      <c r="G3323" s="202">
        <f t="shared" si="185"/>
        <v>25756.871035940803</v>
      </c>
      <c r="H3323" s="210" t="str">
        <f t="shared" si="186"/>
        <v>14/15MANDIOCACASCAVEL (d)</v>
      </c>
      <c r="I3323" s="210" t="str">
        <f t="shared" si="187"/>
        <v>14/15MANDIOCA</v>
      </c>
      <c r="J3323" s="211" t="b">
        <f>FALSE</f>
        <v>0</v>
      </c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</row>
    <row r="3324" spans="1:64" ht="14.65" hidden="1" customHeight="1">
      <c r="A3324" s="215" t="s">
        <v>190</v>
      </c>
      <c r="B3324" s="209" t="s">
        <v>102</v>
      </c>
      <c r="C3324" s="209" t="s">
        <v>132</v>
      </c>
      <c r="D3324" s="202">
        <v>728</v>
      </c>
      <c r="F3324" s="202">
        <v>15288</v>
      </c>
      <c r="G3324" s="202">
        <f t="shared" si="185"/>
        <v>21000</v>
      </c>
      <c r="H3324" s="210" t="str">
        <f t="shared" si="186"/>
        <v>14/15MANDIOCACORNÉLIO PROCÓPIO (c)</v>
      </c>
      <c r="I3324" s="210" t="str">
        <f t="shared" si="187"/>
        <v>14/15MANDIOCA</v>
      </c>
      <c r="J3324" s="211" t="b">
        <f>FALSE</f>
        <v>0</v>
      </c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</row>
    <row r="3325" spans="1:64" ht="14.65" hidden="1" customHeight="1">
      <c r="A3325" s="215" t="s">
        <v>190</v>
      </c>
      <c r="B3325" s="209" t="s">
        <v>102</v>
      </c>
      <c r="C3325" s="209" t="s">
        <v>134</v>
      </c>
      <c r="D3325" s="202">
        <v>5450</v>
      </c>
      <c r="F3325" s="202">
        <v>99615</v>
      </c>
      <c r="G3325" s="202">
        <f t="shared" si="185"/>
        <v>18277.981651376147</v>
      </c>
      <c r="H3325" s="210" t="str">
        <f t="shared" si="186"/>
        <v>14/15MANDIOCACURITIBA (f)</v>
      </c>
      <c r="I3325" s="210" t="str">
        <f t="shared" si="187"/>
        <v>14/15MANDIOCA</v>
      </c>
      <c r="J3325" s="211" t="b">
        <f>FALSE</f>
        <v>0</v>
      </c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</row>
    <row r="3326" spans="1:64" ht="14.65" hidden="1" customHeight="1">
      <c r="A3326" s="215" t="s">
        <v>190</v>
      </c>
      <c r="B3326" s="209" t="s">
        <v>102</v>
      </c>
      <c r="C3326" s="209" t="s">
        <v>136</v>
      </c>
      <c r="D3326" s="202">
        <v>6510</v>
      </c>
      <c r="F3326" s="202">
        <v>147366</v>
      </c>
      <c r="G3326" s="202">
        <f t="shared" si="185"/>
        <v>22636.866359447005</v>
      </c>
      <c r="H3326" s="210" t="str">
        <f t="shared" si="186"/>
        <v>14/15MANDIOCAFRANCISCO BELTRÃO (e)</v>
      </c>
      <c r="I3326" s="210" t="str">
        <f t="shared" si="187"/>
        <v>14/15MANDIOCA</v>
      </c>
      <c r="J3326" s="211" t="b">
        <f>FALSE</f>
        <v>0</v>
      </c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</row>
    <row r="3327" spans="1:64" ht="14.65" hidden="1" customHeight="1">
      <c r="A3327" s="215" t="s">
        <v>190</v>
      </c>
      <c r="B3327" s="209" t="s">
        <v>102</v>
      </c>
      <c r="C3327" s="209" t="s">
        <v>138</v>
      </c>
      <c r="D3327" s="202">
        <v>1250</v>
      </c>
      <c r="F3327" s="202">
        <v>26250</v>
      </c>
      <c r="G3327" s="202">
        <f t="shared" si="185"/>
        <v>21000</v>
      </c>
      <c r="H3327" s="210" t="str">
        <f t="shared" si="186"/>
        <v>14/15MANDIOCAGUARAPUAVA (f)</v>
      </c>
      <c r="I3327" s="210" t="str">
        <f t="shared" si="187"/>
        <v>14/15MANDIOCA</v>
      </c>
      <c r="J3327" s="211" t="b">
        <f>FALSE</f>
        <v>0</v>
      </c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</row>
    <row r="3328" spans="1:64" ht="14.65" hidden="1" customHeight="1">
      <c r="A3328" s="215" t="s">
        <v>190</v>
      </c>
      <c r="B3328" s="209" t="s">
        <v>102</v>
      </c>
      <c r="C3328" s="209" t="s">
        <v>140</v>
      </c>
      <c r="D3328" s="202">
        <v>800</v>
      </c>
      <c r="F3328" s="202">
        <v>14400</v>
      </c>
      <c r="G3328" s="202">
        <f t="shared" si="185"/>
        <v>18000</v>
      </c>
      <c r="H3328" s="210" t="str">
        <f t="shared" si="186"/>
        <v>14/15MANDIOCAIRATI (f)</v>
      </c>
      <c r="I3328" s="210" t="str">
        <f t="shared" si="187"/>
        <v>14/15MANDIOCA</v>
      </c>
      <c r="J3328" s="211" t="b">
        <f>FALSE</f>
        <v>0</v>
      </c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</row>
    <row r="3329" spans="1:64" ht="14.65" hidden="1" customHeight="1">
      <c r="A3329" s="215" t="s">
        <v>190</v>
      </c>
      <c r="B3329" s="209" t="s">
        <v>102</v>
      </c>
      <c r="C3329" s="209" t="s">
        <v>142</v>
      </c>
      <c r="D3329" s="202">
        <v>1545</v>
      </c>
      <c r="F3329" s="202">
        <v>33990</v>
      </c>
      <c r="G3329" s="202">
        <f t="shared" si="185"/>
        <v>22000</v>
      </c>
      <c r="H3329" s="210" t="str">
        <f t="shared" si="186"/>
        <v>14/15MANDIOCAIVAIPORÃ (c)</v>
      </c>
      <c r="I3329" s="210" t="str">
        <f t="shared" si="187"/>
        <v>14/15MANDIOCA</v>
      </c>
      <c r="J3329" s="211" t="b">
        <f>FALSE</f>
        <v>0</v>
      </c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</row>
    <row r="3330" spans="1:64" ht="14.65" hidden="1" customHeight="1">
      <c r="A3330" s="215" t="s">
        <v>190</v>
      </c>
      <c r="B3330" s="209" t="s">
        <v>102</v>
      </c>
      <c r="C3330" s="209" t="s">
        <v>144</v>
      </c>
      <c r="D3330" s="202">
        <v>2320</v>
      </c>
      <c r="F3330" s="202">
        <v>57885</v>
      </c>
      <c r="G3330" s="202">
        <f t="shared" ref="G3330:G3393" si="188">F3330/(D3330-E3330)*1000</f>
        <v>24950.431034482757</v>
      </c>
      <c r="H3330" s="210" t="str">
        <f t="shared" ref="H3330:H3393" si="189">A3330&amp;B3330&amp;C3330</f>
        <v>14/15MANDIOCAJACAREZINHO (c)</v>
      </c>
      <c r="I3330" s="210" t="str">
        <f t="shared" ref="I3330:I3393" si="190">A3330&amp;B3330</f>
        <v>14/15MANDIOCA</v>
      </c>
      <c r="J3330" s="211" t="b">
        <f>FALSE</f>
        <v>0</v>
      </c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</row>
    <row r="3331" spans="1:64" ht="14.65" hidden="1" customHeight="1">
      <c r="A3331" s="215" t="s">
        <v>190</v>
      </c>
      <c r="B3331" s="209" t="s">
        <v>102</v>
      </c>
      <c r="C3331" s="209" t="s">
        <v>146</v>
      </c>
      <c r="D3331" s="202">
        <v>420</v>
      </c>
      <c r="F3331" s="202">
        <v>6224</v>
      </c>
      <c r="G3331" s="202">
        <f t="shared" si="188"/>
        <v>14819.04761904762</v>
      </c>
      <c r="H3331" s="210" t="str">
        <f t="shared" si="189"/>
        <v>14/15MANDIOCALARANJEIRAS DO SUL (f)</v>
      </c>
      <c r="I3331" s="210" t="str">
        <f t="shared" si="190"/>
        <v>14/15MANDIOCA</v>
      </c>
      <c r="J3331" s="211" t="b">
        <f>FALSE</f>
        <v>0</v>
      </c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</row>
    <row r="3332" spans="1:64" ht="14.65" hidden="1" customHeight="1">
      <c r="A3332" s="215" t="s">
        <v>190</v>
      </c>
      <c r="B3332" s="209" t="s">
        <v>102</v>
      </c>
      <c r="C3332" s="209" t="s">
        <v>148</v>
      </c>
      <c r="D3332" s="202">
        <v>1140</v>
      </c>
      <c r="F3332" s="202">
        <v>20901</v>
      </c>
      <c r="G3332" s="202">
        <f t="shared" si="188"/>
        <v>18334.21052631579</v>
      </c>
      <c r="H3332" s="210" t="str">
        <f t="shared" si="189"/>
        <v>14/15MANDIOCALONDRINA (c)</v>
      </c>
      <c r="I3332" s="210" t="str">
        <f t="shared" si="190"/>
        <v>14/15MANDIOCA</v>
      </c>
      <c r="J3332" s="211" t="b">
        <f>FALSE</f>
        <v>0</v>
      </c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</row>
    <row r="3333" spans="1:64" ht="14.65" hidden="1" customHeight="1">
      <c r="A3333" s="215" t="s">
        <v>190</v>
      </c>
      <c r="B3333" s="209" t="s">
        <v>102</v>
      </c>
      <c r="C3333" s="209" t="s">
        <v>150</v>
      </c>
      <c r="D3333" s="202">
        <v>7873</v>
      </c>
      <c r="F3333" s="202">
        <v>221845</v>
      </c>
      <c r="G3333" s="202">
        <f t="shared" si="188"/>
        <v>28177.949955544264</v>
      </c>
      <c r="H3333" s="210" t="str">
        <f t="shared" si="189"/>
        <v>14/15MANDIOCAMARINGÁ (c)</v>
      </c>
      <c r="I3333" s="210" t="str">
        <f t="shared" si="190"/>
        <v>14/15MANDIOCA</v>
      </c>
      <c r="J3333" s="211" t="b">
        <f>FALSE</f>
        <v>0</v>
      </c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</row>
    <row r="3334" spans="1:64" ht="14.65" hidden="1" customHeight="1">
      <c r="A3334" s="215" t="s">
        <v>190</v>
      </c>
      <c r="B3334" s="209" t="s">
        <v>102</v>
      </c>
      <c r="C3334" s="209" t="s">
        <v>152</v>
      </c>
      <c r="D3334" s="202">
        <v>1000</v>
      </c>
      <c r="E3334" s="202">
        <v>195</v>
      </c>
      <c r="F3334" s="202">
        <v>15000</v>
      </c>
      <c r="G3334" s="202">
        <f t="shared" si="188"/>
        <v>18633.540372670806</v>
      </c>
      <c r="H3334" s="210" t="str">
        <f t="shared" si="189"/>
        <v>14/15MANDIOCAPARANAGUÁ (f)</v>
      </c>
      <c r="I3334" s="210" t="str">
        <f t="shared" si="190"/>
        <v>14/15MANDIOCA</v>
      </c>
      <c r="J3334" s="211" t="b">
        <f>FALSE</f>
        <v>0</v>
      </c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</row>
    <row r="3335" spans="1:64" ht="14.65" hidden="1" customHeight="1">
      <c r="A3335" s="215" t="s">
        <v>190</v>
      </c>
      <c r="B3335" s="209" t="s">
        <v>102</v>
      </c>
      <c r="C3335" s="209" t="s">
        <v>154</v>
      </c>
      <c r="D3335" s="202">
        <v>28083</v>
      </c>
      <c r="F3335" s="202">
        <v>842412</v>
      </c>
      <c r="G3335" s="202">
        <f t="shared" si="188"/>
        <v>29997.222518961651</v>
      </c>
      <c r="H3335" s="210" t="str">
        <f t="shared" si="189"/>
        <v>14/15MANDIOCAPARANAVAÍ (b)</v>
      </c>
      <c r="I3335" s="210" t="str">
        <f t="shared" si="190"/>
        <v>14/15MANDIOCA</v>
      </c>
      <c r="J3335" s="211" t="b">
        <f>FALSE</f>
        <v>0</v>
      </c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</row>
    <row r="3336" spans="1:64" ht="14.65" hidden="1" customHeight="1">
      <c r="A3336" s="215" t="s">
        <v>190</v>
      </c>
      <c r="B3336" s="209" t="s">
        <v>102</v>
      </c>
      <c r="C3336" s="209" t="s">
        <v>155</v>
      </c>
      <c r="D3336" s="202">
        <v>1554</v>
      </c>
      <c r="F3336" s="202">
        <v>31080</v>
      </c>
      <c r="G3336" s="202">
        <f t="shared" si="188"/>
        <v>20000</v>
      </c>
      <c r="H3336" s="210" t="str">
        <f t="shared" si="189"/>
        <v>14/15MANDIOCAPATO BRANCO (e)</v>
      </c>
      <c r="I3336" s="210" t="str">
        <f t="shared" si="190"/>
        <v>14/15MANDIOCA</v>
      </c>
      <c r="J3336" s="211" t="b">
        <f>FALSE</f>
        <v>0</v>
      </c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</row>
    <row r="3337" spans="1:64" ht="14.65" hidden="1" customHeight="1">
      <c r="A3337" s="215" t="s">
        <v>190</v>
      </c>
      <c r="B3337" s="209" t="s">
        <v>102</v>
      </c>
      <c r="C3337" s="209" t="s">
        <v>157</v>
      </c>
      <c r="D3337" s="202">
        <v>1034</v>
      </c>
      <c r="F3337" s="202">
        <v>15758</v>
      </c>
      <c r="G3337" s="202">
        <f t="shared" si="188"/>
        <v>15239.845261121858</v>
      </c>
      <c r="H3337" s="210" t="str">
        <f t="shared" si="189"/>
        <v>14/15MANDIOCAPONTA GROSSA (f)</v>
      </c>
      <c r="I3337" s="210" t="str">
        <f t="shared" si="190"/>
        <v>14/15MANDIOCA</v>
      </c>
      <c r="J3337" s="211" t="b">
        <f>FALSE</f>
        <v>0</v>
      </c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</row>
    <row r="3338" spans="1:64" ht="14.65" hidden="1" customHeight="1">
      <c r="A3338" s="215" t="s">
        <v>190</v>
      </c>
      <c r="B3338" s="209" t="s">
        <v>102</v>
      </c>
      <c r="C3338" s="209" t="s">
        <v>158</v>
      </c>
      <c r="D3338" s="202">
        <v>18295</v>
      </c>
      <c r="F3338" s="202">
        <v>603735</v>
      </c>
      <c r="G3338" s="202">
        <f t="shared" si="188"/>
        <v>33000</v>
      </c>
      <c r="H3338" s="210" t="str">
        <f t="shared" si="189"/>
        <v>14/15MANDIOCATOLEDO (d)</v>
      </c>
      <c r="I3338" s="210" t="str">
        <f t="shared" si="190"/>
        <v>14/15MANDIOCA</v>
      </c>
      <c r="J3338" s="211" t="b">
        <f>FALSE</f>
        <v>0</v>
      </c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</row>
    <row r="3339" spans="1:64" ht="14.65" hidden="1" customHeight="1">
      <c r="A3339" s="215" t="s">
        <v>190</v>
      </c>
      <c r="B3339" s="209" t="s">
        <v>102</v>
      </c>
      <c r="C3339" s="209" t="s">
        <v>159</v>
      </c>
      <c r="D3339" s="202">
        <v>42436</v>
      </c>
      <c r="F3339" s="202">
        <v>1291327</v>
      </c>
      <c r="G3339" s="202">
        <f t="shared" si="188"/>
        <v>30429.988688849091</v>
      </c>
      <c r="H3339" s="210" t="str">
        <f t="shared" si="189"/>
        <v>14/15MANDIOCAUMUARAMA (b)</v>
      </c>
      <c r="I3339" s="210" t="str">
        <f t="shared" si="190"/>
        <v>14/15MANDIOCA</v>
      </c>
      <c r="J3339" s="211" t="b">
        <f>FALSE</f>
        <v>0</v>
      </c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</row>
    <row r="3340" spans="1:64" ht="14.65" hidden="1" customHeight="1">
      <c r="A3340" s="215" t="s">
        <v>190</v>
      </c>
      <c r="B3340" s="209" t="s">
        <v>102</v>
      </c>
      <c r="C3340" s="209" t="s">
        <v>160</v>
      </c>
      <c r="D3340" s="202">
        <v>3500</v>
      </c>
      <c r="F3340" s="202">
        <v>59500</v>
      </c>
      <c r="G3340" s="202">
        <f t="shared" si="188"/>
        <v>17000</v>
      </c>
      <c r="H3340" s="210" t="str">
        <f t="shared" si="189"/>
        <v>14/15MANDIOCAUNIÃO DA VITÓRIA (f)</v>
      </c>
      <c r="I3340" s="210" t="str">
        <f t="shared" si="190"/>
        <v>14/15MANDIOCA</v>
      </c>
      <c r="J3340" s="211" t="b">
        <f>FALSE</f>
        <v>0</v>
      </c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</row>
    <row r="3341" spans="1:64" ht="14.65" hidden="1" customHeight="1">
      <c r="A3341" s="215" t="s">
        <v>190</v>
      </c>
      <c r="B3341" s="213" t="s">
        <v>103</v>
      </c>
      <c r="C3341" s="209" t="s">
        <v>126</v>
      </c>
      <c r="D3341" s="202">
        <v>5073</v>
      </c>
      <c r="F3341" s="202">
        <v>44064</v>
      </c>
      <c r="G3341" s="202">
        <f t="shared" si="188"/>
        <v>8685.9846244825549</v>
      </c>
      <c r="H3341" s="210" t="str">
        <f t="shared" si="189"/>
        <v>14/15MILHO (1ª SAFRA)APUCARANA (c)</v>
      </c>
      <c r="I3341" s="210" t="str">
        <f t="shared" si="190"/>
        <v>14/15MILHO (1ª SAFRA)</v>
      </c>
      <c r="J3341" s="211" t="b">
        <f>FALSE</f>
        <v>0</v>
      </c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</row>
    <row r="3342" spans="1:64" ht="14.65" hidden="1" customHeight="1">
      <c r="A3342" s="215" t="s">
        <v>190</v>
      </c>
      <c r="B3342" s="213" t="s">
        <v>103</v>
      </c>
      <c r="C3342" s="209" t="s">
        <v>128</v>
      </c>
      <c r="D3342" s="202">
        <v>20000</v>
      </c>
      <c r="F3342" s="202">
        <v>180000</v>
      </c>
      <c r="G3342" s="202">
        <f t="shared" si="188"/>
        <v>9000</v>
      </c>
      <c r="H3342" s="210" t="str">
        <f t="shared" si="189"/>
        <v>14/15MILHO (1ª SAFRA)CAMPO MOURÃO (a)</v>
      </c>
      <c r="I3342" s="210" t="str">
        <f t="shared" si="190"/>
        <v>14/15MILHO (1ª SAFRA)</v>
      </c>
      <c r="J3342" s="211" t="b">
        <f>FALSE</f>
        <v>0</v>
      </c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</row>
    <row r="3343" spans="1:64" ht="14.65" hidden="1" customHeight="1">
      <c r="A3343" s="215" t="s">
        <v>190</v>
      </c>
      <c r="B3343" s="213" t="s">
        <v>103</v>
      </c>
      <c r="C3343" s="209" t="s">
        <v>130</v>
      </c>
      <c r="D3343" s="202">
        <v>18330</v>
      </c>
      <c r="F3343" s="202">
        <v>180715</v>
      </c>
      <c r="G3343" s="202">
        <f t="shared" si="188"/>
        <v>9858.9743589743593</v>
      </c>
      <c r="H3343" s="210" t="str">
        <f t="shared" si="189"/>
        <v>14/15MILHO (1ª SAFRA)CASCAVEL (d)</v>
      </c>
      <c r="I3343" s="210" t="str">
        <f t="shared" si="190"/>
        <v>14/15MILHO (1ª SAFRA)</v>
      </c>
      <c r="J3343" s="211" t="b">
        <f>FALSE</f>
        <v>0</v>
      </c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</row>
    <row r="3344" spans="1:64" ht="14.65" hidden="1" customHeight="1">
      <c r="A3344" s="215" t="s">
        <v>190</v>
      </c>
      <c r="B3344" s="213" t="s">
        <v>103</v>
      </c>
      <c r="C3344" s="209" t="s">
        <v>132</v>
      </c>
      <c r="D3344" s="202">
        <v>5400</v>
      </c>
      <c r="E3344" s="202">
        <v>50</v>
      </c>
      <c r="F3344" s="202">
        <v>39001</v>
      </c>
      <c r="G3344" s="202">
        <f t="shared" si="188"/>
        <v>7289.9065420560746</v>
      </c>
      <c r="H3344" s="210" t="str">
        <f t="shared" si="189"/>
        <v>14/15MILHO (1ª SAFRA)CORNÉLIO PROCÓPIO (c)</v>
      </c>
      <c r="I3344" s="210" t="str">
        <f t="shared" si="190"/>
        <v>14/15MILHO (1ª SAFRA)</v>
      </c>
      <c r="J3344" s="211" t="b">
        <f>FALSE</f>
        <v>0</v>
      </c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</row>
    <row r="3345" spans="1:64" ht="14.65" hidden="1" customHeight="1">
      <c r="A3345" s="215" t="s">
        <v>190</v>
      </c>
      <c r="B3345" s="213" t="s">
        <v>103</v>
      </c>
      <c r="C3345" s="209" t="s">
        <v>134</v>
      </c>
      <c r="D3345" s="202">
        <v>81315</v>
      </c>
      <c r="F3345" s="202">
        <v>617343</v>
      </c>
      <c r="G3345" s="202">
        <f t="shared" si="188"/>
        <v>7591.9940970300677</v>
      </c>
      <c r="H3345" s="210" t="str">
        <f t="shared" si="189"/>
        <v>14/15MILHO (1ª SAFRA)CURITIBA (f)</v>
      </c>
      <c r="I3345" s="210" t="str">
        <f t="shared" si="190"/>
        <v>14/15MILHO (1ª SAFRA)</v>
      </c>
      <c r="J3345" s="211" t="b">
        <f>FALSE</f>
        <v>0</v>
      </c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</row>
    <row r="3346" spans="1:64" ht="14.65" hidden="1" customHeight="1">
      <c r="A3346" s="215" t="s">
        <v>190</v>
      </c>
      <c r="B3346" s="213" t="s">
        <v>103</v>
      </c>
      <c r="C3346" s="209" t="s">
        <v>136</v>
      </c>
      <c r="D3346" s="202">
        <v>51190</v>
      </c>
      <c r="F3346" s="202">
        <v>461170</v>
      </c>
      <c r="G3346" s="202">
        <f t="shared" si="188"/>
        <v>9008.9861301035344</v>
      </c>
      <c r="H3346" s="210" t="str">
        <f t="shared" si="189"/>
        <v>14/15MILHO (1ª SAFRA)FRANCISCO BELTRÃO (e)</v>
      </c>
      <c r="I3346" s="210" t="str">
        <f t="shared" si="190"/>
        <v>14/15MILHO (1ª SAFRA)</v>
      </c>
      <c r="J3346" s="211" t="b">
        <f>FALSE</f>
        <v>0</v>
      </c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</row>
    <row r="3347" spans="1:64" ht="14.65" hidden="1" customHeight="1">
      <c r="A3347" s="215" t="s">
        <v>190</v>
      </c>
      <c r="B3347" s="213" t="s">
        <v>103</v>
      </c>
      <c r="C3347" s="209" t="s">
        <v>138</v>
      </c>
      <c r="D3347" s="202">
        <v>77850</v>
      </c>
      <c r="F3347" s="202">
        <v>708045</v>
      </c>
      <c r="G3347" s="202">
        <f t="shared" si="188"/>
        <v>9094.9903660886321</v>
      </c>
      <c r="H3347" s="210" t="str">
        <f t="shared" si="189"/>
        <v>14/15MILHO (1ª SAFRA)GUARAPUAVA (f)</v>
      </c>
      <c r="I3347" s="210" t="str">
        <f t="shared" si="190"/>
        <v>14/15MILHO (1ª SAFRA)</v>
      </c>
      <c r="J3347" s="211" t="b">
        <f>FALSE</f>
        <v>0</v>
      </c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</row>
    <row r="3348" spans="1:64" ht="14.65" hidden="1" customHeight="1">
      <c r="A3348" s="215" t="s">
        <v>190</v>
      </c>
      <c r="B3348" s="213" t="s">
        <v>103</v>
      </c>
      <c r="C3348" s="209" t="s">
        <v>140</v>
      </c>
      <c r="D3348" s="202">
        <v>31870</v>
      </c>
      <c r="E3348" s="202">
        <v>1231</v>
      </c>
      <c r="F3348" s="202">
        <v>240516</v>
      </c>
      <c r="G3348" s="202">
        <f t="shared" si="188"/>
        <v>7849.9951042788598</v>
      </c>
      <c r="H3348" s="210" t="str">
        <f t="shared" si="189"/>
        <v>14/15MILHO (1ª SAFRA)IRATI (f)</v>
      </c>
      <c r="I3348" s="210" t="str">
        <f t="shared" si="190"/>
        <v>14/15MILHO (1ª SAFRA)</v>
      </c>
      <c r="J3348" s="211" t="b">
        <f>FALSE</f>
        <v>0</v>
      </c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</row>
    <row r="3349" spans="1:64" ht="14.65" hidden="1" customHeight="1">
      <c r="A3349" s="215" t="s">
        <v>190</v>
      </c>
      <c r="B3349" s="213" t="s">
        <v>103</v>
      </c>
      <c r="C3349" s="209" t="s">
        <v>142</v>
      </c>
      <c r="D3349" s="202">
        <v>17600</v>
      </c>
      <c r="F3349" s="202">
        <v>119592</v>
      </c>
      <c r="G3349" s="202">
        <f t="shared" si="188"/>
        <v>6795</v>
      </c>
      <c r="H3349" s="210" t="str">
        <f t="shared" si="189"/>
        <v>14/15MILHO (1ª SAFRA)IVAIPORÃ (c)</v>
      </c>
      <c r="I3349" s="210" t="str">
        <f t="shared" si="190"/>
        <v>14/15MILHO (1ª SAFRA)</v>
      </c>
      <c r="J3349" s="211" t="b">
        <f>FALSE</f>
        <v>0</v>
      </c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</row>
    <row r="3350" spans="1:64" ht="14.65" hidden="1" customHeight="1">
      <c r="A3350" s="215" t="s">
        <v>190</v>
      </c>
      <c r="B3350" s="213" t="s">
        <v>103</v>
      </c>
      <c r="C3350" s="209" t="s">
        <v>144</v>
      </c>
      <c r="D3350" s="202">
        <v>35900</v>
      </c>
      <c r="F3350" s="202">
        <v>204110</v>
      </c>
      <c r="G3350" s="202">
        <f t="shared" si="188"/>
        <v>5685.5153203342616</v>
      </c>
      <c r="H3350" s="210" t="str">
        <f t="shared" si="189"/>
        <v>14/15MILHO (1ª SAFRA)JACAREZINHO (c)</v>
      </c>
      <c r="I3350" s="210" t="str">
        <f t="shared" si="190"/>
        <v>14/15MILHO (1ª SAFRA)</v>
      </c>
      <c r="J3350" s="211" t="b">
        <f>FALSE</f>
        <v>0</v>
      </c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</row>
    <row r="3351" spans="1:64" ht="14.65" hidden="1" customHeight="1">
      <c r="A3351" s="215" t="s">
        <v>190</v>
      </c>
      <c r="B3351" s="213" t="s">
        <v>103</v>
      </c>
      <c r="C3351" s="209" t="s">
        <v>146</v>
      </c>
      <c r="D3351" s="202">
        <v>8100</v>
      </c>
      <c r="F3351" s="202">
        <v>71037</v>
      </c>
      <c r="G3351" s="202">
        <f t="shared" si="188"/>
        <v>8770</v>
      </c>
      <c r="H3351" s="210" t="str">
        <f t="shared" si="189"/>
        <v>14/15MILHO (1ª SAFRA)LARANJEIRAS DO SUL (f)</v>
      </c>
      <c r="I3351" s="210" t="str">
        <f t="shared" si="190"/>
        <v>14/15MILHO (1ª SAFRA)</v>
      </c>
      <c r="J3351" s="211" t="b">
        <f>FALSE</f>
        <v>0</v>
      </c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</row>
    <row r="3352" spans="1:64" ht="14.65" hidden="1" customHeight="1">
      <c r="A3352" s="215" t="s">
        <v>190</v>
      </c>
      <c r="B3352" s="213" t="s">
        <v>103</v>
      </c>
      <c r="C3352" s="209" t="s">
        <v>148</v>
      </c>
      <c r="D3352" s="202">
        <v>16010</v>
      </c>
      <c r="F3352" s="202">
        <v>136245</v>
      </c>
      <c r="G3352" s="202">
        <f t="shared" si="188"/>
        <v>8509.993753903811</v>
      </c>
      <c r="H3352" s="210" t="str">
        <f t="shared" si="189"/>
        <v>14/15MILHO (1ª SAFRA)LONDRINA (c)</v>
      </c>
      <c r="I3352" s="210" t="str">
        <f t="shared" si="190"/>
        <v>14/15MILHO (1ª SAFRA)</v>
      </c>
      <c r="J3352" s="211" t="b">
        <f>FALSE</f>
        <v>0</v>
      </c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</row>
    <row r="3353" spans="1:64" ht="14.65" hidden="1" customHeight="1">
      <c r="A3353" s="215" t="s">
        <v>190</v>
      </c>
      <c r="B3353" s="213" t="s">
        <v>103</v>
      </c>
      <c r="C3353" s="209" t="s">
        <v>150</v>
      </c>
      <c r="D3353" s="202">
        <v>677</v>
      </c>
      <c r="F3353" s="202">
        <v>3979</v>
      </c>
      <c r="G3353" s="202">
        <f t="shared" si="188"/>
        <v>5877.4002954209745</v>
      </c>
      <c r="H3353" s="210" t="str">
        <f t="shared" si="189"/>
        <v>14/15MILHO (1ª SAFRA)MARINGÁ (c)</v>
      </c>
      <c r="I3353" s="210" t="str">
        <f t="shared" si="190"/>
        <v>14/15MILHO (1ª SAFRA)</v>
      </c>
      <c r="J3353" s="211" t="b">
        <f>FALSE</f>
        <v>0</v>
      </c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</row>
    <row r="3354" spans="1:64" ht="14.65" hidden="1" customHeight="1">
      <c r="A3354" s="215" t="s">
        <v>190</v>
      </c>
      <c r="B3354" s="213" t="s">
        <v>103</v>
      </c>
      <c r="C3354" s="209" t="s">
        <v>152</v>
      </c>
      <c r="D3354" s="202">
        <v>50</v>
      </c>
      <c r="F3354" s="202">
        <v>160</v>
      </c>
      <c r="G3354" s="202">
        <f t="shared" si="188"/>
        <v>3200</v>
      </c>
      <c r="H3354" s="210" t="str">
        <f t="shared" si="189"/>
        <v>14/15MILHO (1ª SAFRA)PARANAGUÁ (f)</v>
      </c>
      <c r="I3354" s="210" t="str">
        <f t="shared" si="190"/>
        <v>14/15MILHO (1ª SAFRA)</v>
      </c>
      <c r="J3354" s="211" t="b">
        <f>FALSE</f>
        <v>0</v>
      </c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</row>
    <row r="3355" spans="1:64" ht="14.65" hidden="1" customHeight="1">
      <c r="A3355" s="215" t="s">
        <v>190</v>
      </c>
      <c r="B3355" s="213" t="s">
        <v>103</v>
      </c>
      <c r="C3355" s="209" t="s">
        <v>154</v>
      </c>
      <c r="D3355" s="202">
        <v>2712</v>
      </c>
      <c r="F3355" s="202">
        <v>9993</v>
      </c>
      <c r="G3355" s="202">
        <f t="shared" si="188"/>
        <v>3684.7345132743362</v>
      </c>
      <c r="H3355" s="210" t="str">
        <f t="shared" si="189"/>
        <v>14/15MILHO (1ª SAFRA)PARANAVAÍ (b)</v>
      </c>
      <c r="I3355" s="210" t="str">
        <f t="shared" si="190"/>
        <v>14/15MILHO (1ª SAFRA)</v>
      </c>
      <c r="J3355" s="211" t="b">
        <f>FALSE</f>
        <v>0</v>
      </c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</row>
    <row r="3356" spans="1:64" ht="14.65" hidden="1" customHeight="1">
      <c r="A3356" s="215" t="s">
        <v>190</v>
      </c>
      <c r="B3356" s="213" t="s">
        <v>103</v>
      </c>
      <c r="C3356" s="209" t="s">
        <v>155</v>
      </c>
      <c r="D3356" s="202">
        <v>39570</v>
      </c>
      <c r="F3356" s="202">
        <v>399430</v>
      </c>
      <c r="G3356" s="202">
        <f t="shared" si="188"/>
        <v>10094.263330806167</v>
      </c>
      <c r="H3356" s="210" t="str">
        <f t="shared" si="189"/>
        <v>14/15MILHO (1ª SAFRA)PATO BRANCO (e)</v>
      </c>
      <c r="I3356" s="210" t="str">
        <f t="shared" si="190"/>
        <v>14/15MILHO (1ª SAFRA)</v>
      </c>
      <c r="J3356" s="211" t="b">
        <f>FALSE</f>
        <v>0</v>
      </c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</row>
    <row r="3357" spans="1:64" ht="14.65" hidden="1" customHeight="1">
      <c r="A3357" s="215" t="s">
        <v>190</v>
      </c>
      <c r="B3357" s="213" t="s">
        <v>103</v>
      </c>
      <c r="C3357" s="209" t="s">
        <v>157</v>
      </c>
      <c r="D3357" s="202">
        <v>98200</v>
      </c>
      <c r="F3357" s="202">
        <v>970117</v>
      </c>
      <c r="G3357" s="202">
        <f t="shared" si="188"/>
        <v>9878.9918533604887</v>
      </c>
      <c r="H3357" s="210" t="str">
        <f t="shared" si="189"/>
        <v>14/15MILHO (1ª SAFRA)PONTA GROSSA (f)</v>
      </c>
      <c r="I3357" s="210" t="str">
        <f t="shared" si="190"/>
        <v>14/15MILHO (1ª SAFRA)</v>
      </c>
      <c r="J3357" s="211" t="b">
        <f>FALSE</f>
        <v>0</v>
      </c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</row>
    <row r="3358" spans="1:64" ht="14.65" hidden="1" customHeight="1">
      <c r="A3358" s="215" t="s">
        <v>190</v>
      </c>
      <c r="B3358" s="213" t="s">
        <v>103</v>
      </c>
      <c r="C3358" s="209" t="s">
        <v>158</v>
      </c>
      <c r="D3358" s="202">
        <v>12869</v>
      </c>
      <c r="F3358" s="202">
        <v>116039</v>
      </c>
      <c r="G3358" s="202">
        <f t="shared" si="188"/>
        <v>9016.9399331727418</v>
      </c>
      <c r="H3358" s="210" t="str">
        <f t="shared" si="189"/>
        <v>14/15MILHO (1ª SAFRA)TOLEDO (d)</v>
      </c>
      <c r="I3358" s="210" t="str">
        <f t="shared" si="190"/>
        <v>14/15MILHO (1ª SAFRA)</v>
      </c>
      <c r="J3358" s="211" t="b">
        <f>FALSE</f>
        <v>0</v>
      </c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</row>
    <row r="3359" spans="1:64" ht="14.65" hidden="1" customHeight="1">
      <c r="A3359" s="215" t="s">
        <v>190</v>
      </c>
      <c r="B3359" s="213" t="s">
        <v>103</v>
      </c>
      <c r="C3359" s="209" t="s">
        <v>159</v>
      </c>
      <c r="D3359" s="202">
        <v>864</v>
      </c>
      <c r="F3359" s="202">
        <v>4726</v>
      </c>
      <c r="G3359" s="202">
        <f t="shared" si="188"/>
        <v>5469.9074074074078</v>
      </c>
      <c r="H3359" s="210" t="str">
        <f t="shared" si="189"/>
        <v>14/15MILHO (1ª SAFRA)UMUARAMA (b)</v>
      </c>
      <c r="I3359" s="210" t="str">
        <f t="shared" si="190"/>
        <v>14/15MILHO (1ª SAFRA)</v>
      </c>
      <c r="J3359" s="211" t="b">
        <f>FALSE</f>
        <v>0</v>
      </c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</row>
    <row r="3360" spans="1:64" ht="14.65" hidden="1" customHeight="1">
      <c r="A3360" s="215" t="s">
        <v>190</v>
      </c>
      <c r="B3360" s="213" t="s">
        <v>103</v>
      </c>
      <c r="C3360" s="209" t="s">
        <v>160</v>
      </c>
      <c r="D3360" s="202">
        <v>18800</v>
      </c>
      <c r="F3360" s="202">
        <v>131600</v>
      </c>
      <c r="G3360" s="202">
        <f t="shared" si="188"/>
        <v>7000</v>
      </c>
      <c r="H3360" s="210" t="str">
        <f t="shared" si="189"/>
        <v>14/15MILHO (1ª SAFRA)UNIÃO DA VITÓRIA (f)</v>
      </c>
      <c r="I3360" s="210" t="str">
        <f t="shared" si="190"/>
        <v>14/15MILHO (1ª SAFRA)</v>
      </c>
      <c r="J3360" s="211" t="b">
        <f>FALSE</f>
        <v>0</v>
      </c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</row>
    <row r="3361" spans="1:64" ht="14.65" hidden="1" customHeight="1">
      <c r="A3361" s="215" t="s">
        <v>190</v>
      </c>
      <c r="B3361" s="213" t="s">
        <v>104</v>
      </c>
      <c r="C3361" s="209" t="s">
        <v>126</v>
      </c>
      <c r="D3361" s="202">
        <v>22340</v>
      </c>
      <c r="F3361" s="202">
        <v>125215</v>
      </c>
      <c r="G3361" s="202">
        <f t="shared" si="188"/>
        <v>5604.9686660698299</v>
      </c>
      <c r="H3361" s="210" t="str">
        <f t="shared" si="189"/>
        <v>14/15MILHO (2ª SAFRA)APUCARANA (c)</v>
      </c>
      <c r="I3361" s="210" t="str">
        <f t="shared" si="190"/>
        <v>14/15MILHO (2ª SAFRA)</v>
      </c>
      <c r="J3361" s="211" t="b">
        <f>FALSE</f>
        <v>0</v>
      </c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</row>
    <row r="3362" spans="1:64" ht="14.65" hidden="1" customHeight="1">
      <c r="A3362" s="215" t="s">
        <v>190</v>
      </c>
      <c r="B3362" s="213" t="s">
        <v>104</v>
      </c>
      <c r="C3362" s="209" t="s">
        <v>128</v>
      </c>
      <c r="D3362" s="202">
        <v>275000</v>
      </c>
      <c r="F3362" s="202">
        <v>1512500</v>
      </c>
      <c r="G3362" s="202">
        <f t="shared" si="188"/>
        <v>5500</v>
      </c>
      <c r="H3362" s="210" t="str">
        <f t="shared" si="189"/>
        <v>14/15MILHO (2ª SAFRA)CAMPO MOURÃO (a)</v>
      </c>
      <c r="I3362" s="210" t="str">
        <f t="shared" si="190"/>
        <v>14/15MILHO (2ª SAFRA)</v>
      </c>
      <c r="J3362" s="211" t="b">
        <f>FALSE</f>
        <v>0</v>
      </c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</row>
    <row r="3363" spans="1:64" ht="14.65" hidden="1" customHeight="1">
      <c r="A3363" s="215" t="s">
        <v>190</v>
      </c>
      <c r="B3363" s="213" t="s">
        <v>104</v>
      </c>
      <c r="C3363" s="209" t="s">
        <v>130</v>
      </c>
      <c r="D3363" s="202">
        <v>305180</v>
      </c>
      <c r="F3363" s="202">
        <v>2101774</v>
      </c>
      <c r="G3363" s="202">
        <f t="shared" si="188"/>
        <v>6886.9978373418962</v>
      </c>
      <c r="H3363" s="210" t="str">
        <f t="shared" si="189"/>
        <v>14/15MILHO (2ª SAFRA)CASCAVEL (d)</v>
      </c>
      <c r="I3363" s="210" t="str">
        <f t="shared" si="190"/>
        <v>14/15MILHO (2ª SAFRA)</v>
      </c>
      <c r="J3363" s="211" t="b">
        <f>FALSE</f>
        <v>0</v>
      </c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</row>
    <row r="3364" spans="1:64" ht="14.65" hidden="1" customHeight="1">
      <c r="A3364" s="215" t="s">
        <v>190</v>
      </c>
      <c r="B3364" s="213" t="s">
        <v>104</v>
      </c>
      <c r="C3364" s="209" t="s">
        <v>132</v>
      </c>
      <c r="D3364" s="202">
        <v>140200</v>
      </c>
      <c r="F3364" s="202">
        <v>816805</v>
      </c>
      <c r="G3364" s="202">
        <f t="shared" si="188"/>
        <v>5825.998573466476</v>
      </c>
      <c r="H3364" s="210" t="str">
        <f t="shared" si="189"/>
        <v>14/15MILHO (2ª SAFRA)CORNÉLIO PROCÓPIO (c)</v>
      </c>
      <c r="I3364" s="210" t="str">
        <f t="shared" si="190"/>
        <v>14/15MILHO (2ª SAFRA)</v>
      </c>
      <c r="J3364" s="211" t="b">
        <f>FALSE</f>
        <v>0</v>
      </c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</row>
    <row r="3365" spans="1:64" ht="14.65" hidden="1" customHeight="1">
      <c r="A3365" s="215" t="s">
        <v>190</v>
      </c>
      <c r="B3365" s="213" t="s">
        <v>104</v>
      </c>
      <c r="C3365" s="209" t="s">
        <v>136</v>
      </c>
      <c r="D3365" s="202">
        <v>35750</v>
      </c>
      <c r="F3365" s="202">
        <v>179500</v>
      </c>
      <c r="G3365" s="202">
        <f t="shared" si="188"/>
        <v>5020.9790209790208</v>
      </c>
      <c r="H3365" s="210" t="str">
        <f t="shared" si="189"/>
        <v>14/15MILHO (2ª SAFRA)FRANCISCO BELTRÃO (e)</v>
      </c>
      <c r="I3365" s="210" t="str">
        <f t="shared" si="190"/>
        <v>14/15MILHO (2ª SAFRA)</v>
      </c>
      <c r="J3365" s="211" t="b">
        <f>FALSE</f>
        <v>0</v>
      </c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</row>
    <row r="3366" spans="1:64" ht="14.65" hidden="1" customHeight="1">
      <c r="A3366" s="215" t="s">
        <v>190</v>
      </c>
      <c r="B3366" s="213" t="s">
        <v>104</v>
      </c>
      <c r="C3366" s="209" t="s">
        <v>138</v>
      </c>
      <c r="D3366" s="202">
        <v>3220</v>
      </c>
      <c r="F3366" s="202">
        <v>11800</v>
      </c>
      <c r="G3366" s="202">
        <f t="shared" si="188"/>
        <v>3664.5962732919256</v>
      </c>
      <c r="H3366" s="210" t="str">
        <f t="shared" si="189"/>
        <v>14/15MILHO (2ª SAFRA)GUARAPUAVA (f)</v>
      </c>
      <c r="I3366" s="210" t="str">
        <f t="shared" si="190"/>
        <v>14/15MILHO (2ª SAFRA)</v>
      </c>
      <c r="J3366" s="211" t="b">
        <f>FALSE</f>
        <v>0</v>
      </c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</row>
    <row r="3367" spans="1:64" ht="14.65" hidden="1" customHeight="1">
      <c r="A3367" s="215" t="s">
        <v>190</v>
      </c>
      <c r="B3367" s="213" t="s">
        <v>104</v>
      </c>
      <c r="C3367" s="209" t="s">
        <v>140</v>
      </c>
      <c r="D3367" s="202">
        <v>7200</v>
      </c>
      <c r="F3367" s="202">
        <v>50392</v>
      </c>
      <c r="G3367" s="202">
        <f t="shared" si="188"/>
        <v>6998.8888888888887</v>
      </c>
      <c r="H3367" s="210" t="str">
        <f t="shared" si="189"/>
        <v>14/15MILHO (2ª SAFRA)IRATI (f)</v>
      </c>
      <c r="I3367" s="210" t="str">
        <f t="shared" si="190"/>
        <v>14/15MILHO (2ª SAFRA)</v>
      </c>
      <c r="J3367" s="211" t="b">
        <f>FALSE</f>
        <v>0</v>
      </c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</row>
    <row r="3368" spans="1:64" ht="14.65" hidden="1" customHeight="1">
      <c r="A3368" s="215" t="s">
        <v>190</v>
      </c>
      <c r="B3368" s="213" t="s">
        <v>104</v>
      </c>
      <c r="C3368" s="209" t="s">
        <v>142</v>
      </c>
      <c r="D3368" s="202">
        <v>34695</v>
      </c>
      <c r="F3368" s="202">
        <v>162095</v>
      </c>
      <c r="G3368" s="202">
        <f t="shared" si="188"/>
        <v>4671.9988470961234</v>
      </c>
      <c r="H3368" s="210" t="str">
        <f t="shared" si="189"/>
        <v>14/15MILHO (2ª SAFRA)IVAIPORÃ (c)</v>
      </c>
      <c r="I3368" s="210" t="str">
        <f t="shared" si="190"/>
        <v>14/15MILHO (2ª SAFRA)</v>
      </c>
      <c r="J3368" s="211" t="b">
        <f>FALSE</f>
        <v>0</v>
      </c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</row>
    <row r="3369" spans="1:64" ht="14.65" hidden="1" customHeight="1">
      <c r="A3369" s="215" t="s">
        <v>190</v>
      </c>
      <c r="B3369" s="213" t="s">
        <v>104</v>
      </c>
      <c r="C3369" s="209" t="s">
        <v>144</v>
      </c>
      <c r="D3369" s="202">
        <v>81300</v>
      </c>
      <c r="F3369" s="202">
        <v>508111</v>
      </c>
      <c r="G3369" s="202">
        <f t="shared" si="188"/>
        <v>6249.8277982779828</v>
      </c>
      <c r="H3369" s="210" t="str">
        <f t="shared" si="189"/>
        <v>14/15MILHO (2ª SAFRA)JACAREZINHO (c)</v>
      </c>
      <c r="I3369" s="210" t="str">
        <f t="shared" si="190"/>
        <v>14/15MILHO (2ª SAFRA)</v>
      </c>
      <c r="J3369" s="211" t="b">
        <f>FALSE</f>
        <v>0</v>
      </c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</row>
    <row r="3370" spans="1:64" ht="14.65" hidden="1" customHeight="1">
      <c r="A3370" s="215" t="s">
        <v>190</v>
      </c>
      <c r="B3370" s="213" t="s">
        <v>104</v>
      </c>
      <c r="C3370" s="209" t="s">
        <v>146</v>
      </c>
      <c r="D3370" s="202">
        <v>3000</v>
      </c>
      <c r="F3370" s="202">
        <v>17400</v>
      </c>
      <c r="G3370" s="202">
        <f t="shared" si="188"/>
        <v>5800</v>
      </c>
      <c r="H3370" s="210" t="str">
        <f t="shared" si="189"/>
        <v>14/15MILHO (2ª SAFRA)LARANJEIRAS DO SUL (f)</v>
      </c>
      <c r="I3370" s="210" t="str">
        <f t="shared" si="190"/>
        <v>14/15MILHO (2ª SAFRA)</v>
      </c>
      <c r="J3370" s="211" t="b">
        <f>FALSE</f>
        <v>0</v>
      </c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</row>
    <row r="3371" spans="1:64" ht="14.65" hidden="1" customHeight="1">
      <c r="A3371" s="215" t="s">
        <v>190</v>
      </c>
      <c r="B3371" s="213" t="s">
        <v>104</v>
      </c>
      <c r="C3371" s="209" t="s">
        <v>148</v>
      </c>
      <c r="D3371" s="202">
        <v>230075</v>
      </c>
      <c r="F3371" s="202">
        <v>1394254</v>
      </c>
      <c r="G3371" s="202">
        <f t="shared" si="188"/>
        <v>6059.9978267956094</v>
      </c>
      <c r="H3371" s="210" t="str">
        <f t="shared" si="189"/>
        <v>14/15MILHO (2ª SAFRA)LONDRINA (c)</v>
      </c>
      <c r="I3371" s="210" t="str">
        <f t="shared" si="190"/>
        <v>14/15MILHO (2ª SAFRA)</v>
      </c>
      <c r="J3371" s="211" t="b">
        <f>FALSE</f>
        <v>0</v>
      </c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</row>
    <row r="3372" spans="1:64" ht="14.65" hidden="1" customHeight="1">
      <c r="A3372" s="215" t="s">
        <v>190</v>
      </c>
      <c r="B3372" s="213" t="s">
        <v>104</v>
      </c>
      <c r="C3372" s="209" t="s">
        <v>150</v>
      </c>
      <c r="D3372" s="202">
        <v>207729</v>
      </c>
      <c r="F3372" s="202">
        <v>1152480</v>
      </c>
      <c r="G3372" s="202">
        <f t="shared" si="188"/>
        <v>5547.9976315295407</v>
      </c>
      <c r="H3372" s="210" t="str">
        <f t="shared" si="189"/>
        <v>14/15MILHO (2ª SAFRA)MARINGÁ (c)</v>
      </c>
      <c r="I3372" s="210" t="str">
        <f t="shared" si="190"/>
        <v>14/15MILHO (2ª SAFRA)</v>
      </c>
      <c r="J3372" s="211" t="b">
        <f>FALSE</f>
        <v>0</v>
      </c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</row>
    <row r="3373" spans="1:64" ht="14.65" hidden="1" customHeight="1">
      <c r="A3373" s="215" t="s">
        <v>190</v>
      </c>
      <c r="B3373" s="213" t="s">
        <v>104</v>
      </c>
      <c r="C3373" s="209" t="s">
        <v>154</v>
      </c>
      <c r="D3373" s="202">
        <v>28537</v>
      </c>
      <c r="F3373" s="202">
        <v>164430</v>
      </c>
      <c r="G3373" s="202">
        <f t="shared" si="188"/>
        <v>5761.9932018081781</v>
      </c>
      <c r="H3373" s="210" t="str">
        <f t="shared" si="189"/>
        <v>14/15MILHO (2ª SAFRA)PARANAVAÍ (b)</v>
      </c>
      <c r="I3373" s="210" t="str">
        <f t="shared" si="190"/>
        <v>14/15MILHO (2ª SAFRA)</v>
      </c>
      <c r="J3373" s="211" t="b">
        <f>FALSE</f>
        <v>0</v>
      </c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</row>
    <row r="3374" spans="1:64" ht="14.65" hidden="1" customHeight="1">
      <c r="A3374" s="215" t="s">
        <v>190</v>
      </c>
      <c r="B3374" s="213" t="s">
        <v>104</v>
      </c>
      <c r="C3374" s="209" t="s">
        <v>155</v>
      </c>
      <c r="D3374" s="202">
        <v>4725</v>
      </c>
      <c r="F3374" s="202">
        <v>31666</v>
      </c>
      <c r="G3374" s="202">
        <f t="shared" si="188"/>
        <v>6701.798941798942</v>
      </c>
      <c r="H3374" s="210" t="str">
        <f t="shared" si="189"/>
        <v>14/15MILHO (2ª SAFRA)PATO BRANCO (e)</v>
      </c>
      <c r="I3374" s="210" t="str">
        <f t="shared" si="190"/>
        <v>14/15MILHO (2ª SAFRA)</v>
      </c>
      <c r="J3374" s="211" t="b">
        <f>FALSE</f>
        <v>0</v>
      </c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</row>
    <row r="3375" spans="1:64" ht="14.65" hidden="1" customHeight="1">
      <c r="A3375" s="215" t="s">
        <v>190</v>
      </c>
      <c r="B3375" s="213" t="s">
        <v>104</v>
      </c>
      <c r="C3375" s="209" t="s">
        <v>157</v>
      </c>
      <c r="D3375" s="202">
        <v>9850</v>
      </c>
      <c r="F3375" s="202">
        <v>50491</v>
      </c>
      <c r="G3375" s="202">
        <f t="shared" si="188"/>
        <v>5125.9898477157367</v>
      </c>
      <c r="H3375" s="210" t="str">
        <f t="shared" si="189"/>
        <v>14/15MILHO (2ª SAFRA)PONTA GROSSA (f)</v>
      </c>
      <c r="I3375" s="210" t="str">
        <f t="shared" si="190"/>
        <v>14/15MILHO (2ª SAFRA)</v>
      </c>
      <c r="J3375" s="211" t="b">
        <f>FALSE</f>
        <v>0</v>
      </c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</row>
    <row r="3376" spans="1:64" ht="14.65" hidden="1" customHeight="1">
      <c r="A3376" s="215" t="s">
        <v>190</v>
      </c>
      <c r="B3376" s="213" t="s">
        <v>104</v>
      </c>
      <c r="C3376" s="209" t="s">
        <v>158</v>
      </c>
      <c r="D3376" s="202">
        <v>410301</v>
      </c>
      <c r="F3376" s="202">
        <v>2651775</v>
      </c>
      <c r="G3376" s="202">
        <f t="shared" si="188"/>
        <v>6462.9991152836574</v>
      </c>
      <c r="H3376" s="210" t="str">
        <f t="shared" si="189"/>
        <v>14/15MILHO (2ª SAFRA)TOLEDO (d)</v>
      </c>
      <c r="I3376" s="210" t="str">
        <f t="shared" si="190"/>
        <v>14/15MILHO (2ª SAFRA)</v>
      </c>
      <c r="J3376" s="211" t="b">
        <f>FALSE</f>
        <v>0</v>
      </c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</row>
    <row r="3377" spans="1:64" ht="14.65" hidden="1" customHeight="1">
      <c r="A3377" s="215" t="s">
        <v>190</v>
      </c>
      <c r="B3377" s="213" t="s">
        <v>104</v>
      </c>
      <c r="C3377" s="209" t="s">
        <v>159</v>
      </c>
      <c r="D3377" s="202">
        <v>126008</v>
      </c>
      <c r="F3377" s="202">
        <v>632182</v>
      </c>
      <c r="G3377" s="202">
        <f t="shared" si="188"/>
        <v>5016.9989207034478</v>
      </c>
      <c r="H3377" s="210" t="str">
        <f t="shared" si="189"/>
        <v>14/15MILHO (2ª SAFRA)UMUARAMA (b)</v>
      </c>
      <c r="I3377" s="210" t="str">
        <f t="shared" si="190"/>
        <v>14/15MILHO (2ª SAFRA)</v>
      </c>
      <c r="J3377" s="211" t="b">
        <f>FALSE</f>
        <v>0</v>
      </c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</row>
    <row r="3378" spans="1:64" ht="14.65" hidden="1" customHeight="1">
      <c r="A3378" s="215" t="s">
        <v>190</v>
      </c>
      <c r="B3378" s="213" t="s">
        <v>104</v>
      </c>
      <c r="C3378" s="209" t="s">
        <v>160</v>
      </c>
      <c r="D3378" s="202">
        <v>3000</v>
      </c>
      <c r="F3378" s="202">
        <v>6900</v>
      </c>
      <c r="G3378" s="202">
        <f t="shared" si="188"/>
        <v>2300</v>
      </c>
      <c r="H3378" s="210" t="str">
        <f t="shared" si="189"/>
        <v>14/15MILHO (2ª SAFRA)UNIÃO DA VITÓRIA (f)</v>
      </c>
      <c r="I3378" s="210" t="str">
        <f t="shared" si="190"/>
        <v>14/15MILHO (2ª SAFRA)</v>
      </c>
      <c r="J3378" s="211" t="b">
        <f>FALSE</f>
        <v>0</v>
      </c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</row>
    <row r="3379" spans="1:64" ht="14.65" hidden="1" customHeight="1">
      <c r="A3379" s="215" t="s">
        <v>190</v>
      </c>
      <c r="B3379" s="209" t="s">
        <v>105</v>
      </c>
      <c r="C3379" s="209" t="s">
        <v>126</v>
      </c>
      <c r="D3379" s="202">
        <v>124</v>
      </c>
      <c r="F3379" s="202">
        <v>57</v>
      </c>
      <c r="G3379" s="202">
        <f t="shared" si="188"/>
        <v>459.67741935483866</v>
      </c>
      <c r="H3379" s="210" t="str">
        <f t="shared" si="189"/>
        <v>14/15SERICICULTURAAPUCARANA (c)</v>
      </c>
      <c r="I3379" s="210" t="str">
        <f t="shared" si="190"/>
        <v>14/15SERICICULTURA</v>
      </c>
      <c r="J3379" s="211" t="b">
        <f>FALSE</f>
        <v>0</v>
      </c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</row>
    <row r="3380" spans="1:64" ht="14.65" hidden="1" customHeight="1">
      <c r="A3380" s="215" t="s">
        <v>190</v>
      </c>
      <c r="B3380" s="209" t="s">
        <v>105</v>
      </c>
      <c r="C3380" s="209" t="s">
        <v>128</v>
      </c>
      <c r="D3380" s="202">
        <v>230</v>
      </c>
      <c r="F3380" s="202">
        <v>108</v>
      </c>
      <c r="G3380" s="202">
        <f t="shared" si="188"/>
        <v>469.56521739130437</v>
      </c>
      <c r="H3380" s="210" t="str">
        <f t="shared" si="189"/>
        <v>14/15SERICICULTURACAMPO MOURÃO (a)</v>
      </c>
      <c r="I3380" s="210" t="str">
        <f t="shared" si="190"/>
        <v>14/15SERICICULTURA</v>
      </c>
      <c r="J3380" s="211" t="b">
        <f>FALSE</f>
        <v>0</v>
      </c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</row>
    <row r="3381" spans="1:64" ht="14.65" hidden="1" customHeight="1">
      <c r="A3381" s="215" t="s">
        <v>190</v>
      </c>
      <c r="B3381" s="209" t="s">
        <v>105</v>
      </c>
      <c r="C3381" s="209" t="s">
        <v>130</v>
      </c>
      <c r="D3381" s="202">
        <v>180</v>
      </c>
      <c r="F3381" s="202">
        <v>100</v>
      </c>
      <c r="G3381" s="202">
        <f t="shared" si="188"/>
        <v>555.55555555555554</v>
      </c>
      <c r="H3381" s="210" t="str">
        <f t="shared" si="189"/>
        <v>14/15SERICICULTURACASCAVEL (d)</v>
      </c>
      <c r="I3381" s="210" t="str">
        <f t="shared" si="190"/>
        <v>14/15SERICICULTURA</v>
      </c>
      <c r="J3381" s="211" t="b">
        <f>FALSE</f>
        <v>0</v>
      </c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</row>
    <row r="3382" spans="1:64" ht="14.65" hidden="1" customHeight="1">
      <c r="A3382" s="215" t="s">
        <v>190</v>
      </c>
      <c r="B3382" s="209" t="s">
        <v>105</v>
      </c>
      <c r="C3382" s="209" t="s">
        <v>132</v>
      </c>
      <c r="D3382" s="202">
        <v>38</v>
      </c>
      <c r="F3382" s="202">
        <v>11</v>
      </c>
      <c r="G3382" s="202">
        <f t="shared" si="188"/>
        <v>289.4736842105263</v>
      </c>
      <c r="H3382" s="210" t="str">
        <f t="shared" si="189"/>
        <v>14/15SERICICULTURACORNÉLIO PROCÓPIO (c)</v>
      </c>
      <c r="I3382" s="210" t="str">
        <f t="shared" si="190"/>
        <v>14/15SERICICULTURA</v>
      </c>
      <c r="J3382" s="211" t="b">
        <f>FALSE</f>
        <v>0</v>
      </c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</row>
    <row r="3383" spans="1:64" ht="14.65" hidden="1" customHeight="1">
      <c r="A3383" s="215" t="s">
        <v>190</v>
      </c>
      <c r="B3383" s="209" t="s">
        <v>105</v>
      </c>
      <c r="C3383" s="209" t="s">
        <v>136</v>
      </c>
      <c r="D3383" s="202">
        <v>80</v>
      </c>
      <c r="F3383" s="202">
        <v>42</v>
      </c>
      <c r="G3383" s="202">
        <f t="shared" si="188"/>
        <v>525</v>
      </c>
      <c r="H3383" s="210" t="str">
        <f t="shared" si="189"/>
        <v>14/15SERICICULTURAFRANCISCO BELTRÃO (e)</v>
      </c>
      <c r="I3383" s="210" t="str">
        <f t="shared" si="190"/>
        <v>14/15SERICICULTURA</v>
      </c>
      <c r="J3383" s="211" t="b">
        <f>FALSE</f>
        <v>0</v>
      </c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</row>
    <row r="3384" spans="1:64" ht="14.65" hidden="1" customHeight="1">
      <c r="A3384" s="215" t="s">
        <v>190</v>
      </c>
      <c r="B3384" s="209" t="s">
        <v>105</v>
      </c>
      <c r="C3384" s="209" t="s">
        <v>138</v>
      </c>
      <c r="D3384" s="202">
        <v>74</v>
      </c>
      <c r="F3384" s="202">
        <v>46</v>
      </c>
      <c r="G3384" s="202">
        <f t="shared" si="188"/>
        <v>621.62162162162156</v>
      </c>
      <c r="H3384" s="210" t="str">
        <f t="shared" si="189"/>
        <v>14/15SERICICULTURAGUARAPUAVA (f)</v>
      </c>
      <c r="I3384" s="210" t="str">
        <f t="shared" si="190"/>
        <v>14/15SERICICULTURA</v>
      </c>
      <c r="J3384" s="211" t="b">
        <f>FALSE</f>
        <v>0</v>
      </c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</row>
    <row r="3385" spans="1:64" ht="14.65" hidden="1" customHeight="1">
      <c r="A3385" s="215" t="s">
        <v>190</v>
      </c>
      <c r="B3385" s="209" t="s">
        <v>105</v>
      </c>
      <c r="C3385" s="209" t="s">
        <v>142</v>
      </c>
      <c r="D3385" s="202">
        <v>438</v>
      </c>
      <c r="F3385" s="202">
        <v>247</v>
      </c>
      <c r="G3385" s="202">
        <f t="shared" si="188"/>
        <v>563.92694063926945</v>
      </c>
      <c r="H3385" s="210" t="str">
        <f t="shared" si="189"/>
        <v>14/15SERICICULTURAIVAIPORÃ (c)</v>
      </c>
      <c r="I3385" s="210" t="str">
        <f t="shared" si="190"/>
        <v>14/15SERICICULTURA</v>
      </c>
      <c r="J3385" s="211" t="b">
        <f>FALSE</f>
        <v>0</v>
      </c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</row>
    <row r="3386" spans="1:64" ht="14.65" hidden="1" customHeight="1">
      <c r="A3386" s="215" t="s">
        <v>190</v>
      </c>
      <c r="B3386" s="209" t="s">
        <v>105</v>
      </c>
      <c r="C3386" s="209" t="s">
        <v>144</v>
      </c>
      <c r="D3386" s="202">
        <v>221</v>
      </c>
      <c r="F3386" s="202">
        <v>130</v>
      </c>
      <c r="G3386" s="202">
        <f t="shared" si="188"/>
        <v>588.23529411764707</v>
      </c>
      <c r="H3386" s="210" t="str">
        <f t="shared" si="189"/>
        <v>14/15SERICICULTURAJACAREZINHO (c)</v>
      </c>
      <c r="I3386" s="210" t="str">
        <f t="shared" si="190"/>
        <v>14/15SERICICULTURA</v>
      </c>
      <c r="J3386" s="211" t="b">
        <f>FALSE</f>
        <v>0</v>
      </c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</row>
    <row r="3387" spans="1:64" ht="14.65" hidden="1" customHeight="1">
      <c r="A3387" s="215" t="s">
        <v>190</v>
      </c>
      <c r="B3387" s="209" t="s">
        <v>105</v>
      </c>
      <c r="C3387" s="209" t="s">
        <v>146</v>
      </c>
      <c r="D3387" s="202">
        <v>208</v>
      </c>
      <c r="F3387" s="202">
        <v>159</v>
      </c>
      <c r="G3387" s="202">
        <f t="shared" si="188"/>
        <v>764.42307692307691</v>
      </c>
      <c r="H3387" s="210" t="str">
        <f t="shared" si="189"/>
        <v>14/15SERICICULTURALARANJEIRAS DO SUL (f)</v>
      </c>
      <c r="I3387" s="210" t="str">
        <f t="shared" si="190"/>
        <v>14/15SERICICULTURA</v>
      </c>
      <c r="J3387" s="211" t="b">
        <f>FALSE</f>
        <v>0</v>
      </c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</row>
    <row r="3388" spans="1:64" ht="14.65" hidden="1" customHeight="1">
      <c r="A3388" s="215" t="s">
        <v>190</v>
      </c>
      <c r="B3388" s="209" t="s">
        <v>105</v>
      </c>
      <c r="C3388" s="209" t="s">
        <v>148</v>
      </c>
      <c r="D3388" s="202">
        <v>113</v>
      </c>
      <c r="F3388" s="202">
        <v>70</v>
      </c>
      <c r="G3388" s="202">
        <f t="shared" si="188"/>
        <v>619.46902654867256</v>
      </c>
      <c r="H3388" s="210" t="str">
        <f t="shared" si="189"/>
        <v>14/15SERICICULTURALONDRINA (c)</v>
      </c>
      <c r="I3388" s="210" t="str">
        <f t="shared" si="190"/>
        <v>14/15SERICICULTURA</v>
      </c>
      <c r="J3388" s="211" t="b">
        <f>FALSE</f>
        <v>0</v>
      </c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</row>
    <row r="3389" spans="1:64" ht="14.65" hidden="1" customHeight="1">
      <c r="A3389" s="215" t="s">
        <v>190</v>
      </c>
      <c r="B3389" s="209" t="s">
        <v>105</v>
      </c>
      <c r="C3389" s="209" t="s">
        <v>150</v>
      </c>
      <c r="D3389" s="202">
        <v>895</v>
      </c>
      <c r="F3389" s="202">
        <v>601</v>
      </c>
      <c r="G3389" s="202">
        <f t="shared" si="188"/>
        <v>671.50837988826822</v>
      </c>
      <c r="H3389" s="210" t="str">
        <f t="shared" si="189"/>
        <v>14/15SERICICULTURAMARINGÁ (c)</v>
      </c>
      <c r="I3389" s="210" t="str">
        <f t="shared" si="190"/>
        <v>14/15SERICICULTURA</v>
      </c>
      <c r="J3389" s="211" t="b">
        <f>FALSE</f>
        <v>0</v>
      </c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</row>
    <row r="3390" spans="1:64" ht="14.65" hidden="1" customHeight="1">
      <c r="A3390" s="215" t="s">
        <v>190</v>
      </c>
      <c r="B3390" s="209" t="s">
        <v>105</v>
      </c>
      <c r="C3390" s="209" t="s">
        <v>154</v>
      </c>
      <c r="D3390" s="202">
        <v>420</v>
      </c>
      <c r="F3390" s="202">
        <v>263</v>
      </c>
      <c r="G3390" s="202">
        <f t="shared" si="188"/>
        <v>626.19047619047615</v>
      </c>
      <c r="H3390" s="210" t="str">
        <f t="shared" si="189"/>
        <v>14/15SERICICULTURAPARANAVAÍ (b)</v>
      </c>
      <c r="I3390" s="210" t="str">
        <f t="shared" si="190"/>
        <v>14/15SERICICULTURA</v>
      </c>
      <c r="J3390" s="211" t="b">
        <f>FALSE</f>
        <v>0</v>
      </c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</row>
    <row r="3391" spans="1:64" ht="14.65" hidden="1" customHeight="1">
      <c r="A3391" s="215" t="s">
        <v>190</v>
      </c>
      <c r="B3391" s="209" t="s">
        <v>105</v>
      </c>
      <c r="C3391" s="209" t="s">
        <v>155</v>
      </c>
      <c r="D3391" s="202">
        <v>7</v>
      </c>
      <c r="F3391" s="202">
        <v>5</v>
      </c>
      <c r="G3391" s="202">
        <f t="shared" si="188"/>
        <v>714.28571428571433</v>
      </c>
      <c r="H3391" s="210" t="str">
        <f t="shared" si="189"/>
        <v>14/15SERICICULTURAPATO BRANCO (e)</v>
      </c>
      <c r="I3391" s="210" t="str">
        <f t="shared" si="190"/>
        <v>14/15SERICICULTURA</v>
      </c>
      <c r="J3391" s="211" t="b">
        <f>FALSE</f>
        <v>0</v>
      </c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</row>
    <row r="3392" spans="1:64" ht="14.65" hidden="1" customHeight="1">
      <c r="A3392" s="215" t="s">
        <v>190</v>
      </c>
      <c r="B3392" s="209" t="s">
        <v>105</v>
      </c>
      <c r="C3392" s="209" t="s">
        <v>157</v>
      </c>
      <c r="D3392" s="202">
        <v>25</v>
      </c>
      <c r="F3392" s="202">
        <v>10</v>
      </c>
      <c r="G3392" s="202">
        <f t="shared" si="188"/>
        <v>400</v>
      </c>
      <c r="H3392" s="210" t="str">
        <f t="shared" si="189"/>
        <v>14/15SERICICULTURAPONTA GROSSA (f)</v>
      </c>
      <c r="I3392" s="210" t="str">
        <f t="shared" si="190"/>
        <v>14/15SERICICULTURA</v>
      </c>
      <c r="J3392" s="211" t="b">
        <f>FALSE</f>
        <v>0</v>
      </c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</row>
    <row r="3393" spans="1:64" ht="14.65" hidden="1" customHeight="1">
      <c r="A3393" s="215" t="s">
        <v>190</v>
      </c>
      <c r="B3393" s="209" t="s">
        <v>105</v>
      </c>
      <c r="C3393" s="209" t="s">
        <v>158</v>
      </c>
      <c r="D3393" s="202">
        <v>13</v>
      </c>
      <c r="F3393" s="202">
        <v>9</v>
      </c>
      <c r="G3393" s="202">
        <f t="shared" si="188"/>
        <v>692.30769230769226</v>
      </c>
      <c r="H3393" s="210" t="str">
        <f t="shared" si="189"/>
        <v>14/15SERICICULTURATOLEDO (d)</v>
      </c>
      <c r="I3393" s="210" t="str">
        <f t="shared" si="190"/>
        <v>14/15SERICICULTURA</v>
      </c>
      <c r="J3393" s="211" t="b">
        <f>FALSE</f>
        <v>0</v>
      </c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</row>
    <row r="3394" spans="1:64" ht="14.65" hidden="1" customHeight="1">
      <c r="A3394" s="215" t="s">
        <v>190</v>
      </c>
      <c r="B3394" s="209" t="s">
        <v>105</v>
      </c>
      <c r="C3394" s="209" t="s">
        <v>159</v>
      </c>
      <c r="D3394" s="202">
        <v>659</v>
      </c>
      <c r="F3394" s="202">
        <v>490</v>
      </c>
      <c r="G3394" s="202">
        <f t="shared" ref="G3394:G3443" si="191">F3394/(D3394-E3394)*1000</f>
        <v>743.55083459787556</v>
      </c>
      <c r="H3394" s="210" t="str">
        <f t="shared" ref="H3394:H3457" si="192">A3394&amp;B3394&amp;C3394</f>
        <v>14/15SERICICULTURAUMUARAMA (b)</v>
      </c>
      <c r="I3394" s="210" t="str">
        <f t="shared" ref="I3394:I3457" si="193">A3394&amp;B3394</f>
        <v>14/15SERICICULTURA</v>
      </c>
      <c r="J3394" s="211" t="b">
        <f>FALSE</f>
        <v>0</v>
      </c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</row>
    <row r="3395" spans="1:64" ht="14.65" hidden="1" customHeight="1">
      <c r="A3395" s="215" t="s">
        <v>190</v>
      </c>
      <c r="B3395" s="209" t="s">
        <v>105</v>
      </c>
      <c r="C3395" s="209" t="s">
        <v>160</v>
      </c>
      <c r="D3395" s="202">
        <v>6</v>
      </c>
      <c r="F3395" s="202">
        <v>2</v>
      </c>
      <c r="G3395" s="202">
        <f t="shared" si="191"/>
        <v>333.33333333333331</v>
      </c>
      <c r="H3395" s="210" t="str">
        <f t="shared" si="192"/>
        <v>14/15SERICICULTURAUNIÃO DA VITÓRIA (f)</v>
      </c>
      <c r="I3395" s="210" t="str">
        <f t="shared" si="193"/>
        <v>14/15SERICICULTURA</v>
      </c>
      <c r="J3395" s="211" t="b">
        <f>FALSE</f>
        <v>0</v>
      </c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</row>
    <row r="3396" spans="1:64" ht="14.65" hidden="1" customHeight="1">
      <c r="A3396" s="215" t="s">
        <v>190</v>
      </c>
      <c r="B3396" s="213" t="s">
        <v>106</v>
      </c>
      <c r="C3396" s="209" t="s">
        <v>126</v>
      </c>
      <c r="D3396" s="202">
        <v>119050</v>
      </c>
      <c r="F3396" s="202">
        <v>403103</v>
      </c>
      <c r="G3396" s="202">
        <f t="shared" si="191"/>
        <v>3385.9974800503992</v>
      </c>
      <c r="H3396" s="210" t="str">
        <f t="shared" si="192"/>
        <v>14/15SOJA (1ª SAFRA)APUCARANA (c)</v>
      </c>
      <c r="I3396" s="210" t="str">
        <f t="shared" si="193"/>
        <v>14/15SOJA (1ª SAFRA)</v>
      </c>
      <c r="J3396" s="211" t="b">
        <f>FALSE</f>
        <v>0</v>
      </c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</row>
    <row r="3397" spans="1:64" ht="14.65" hidden="1" customHeight="1">
      <c r="A3397" s="215" t="s">
        <v>190</v>
      </c>
      <c r="B3397" s="213" t="s">
        <v>106</v>
      </c>
      <c r="C3397" s="209" t="s">
        <v>128</v>
      </c>
      <c r="D3397" s="202">
        <v>629500</v>
      </c>
      <c r="F3397" s="202">
        <v>2077350</v>
      </c>
      <c r="G3397" s="202">
        <f t="shared" si="191"/>
        <v>3300</v>
      </c>
      <c r="H3397" s="210" t="str">
        <f t="shared" si="192"/>
        <v>14/15SOJA (1ª SAFRA)CAMPO MOURÃO (a)</v>
      </c>
      <c r="I3397" s="210" t="str">
        <f t="shared" si="193"/>
        <v>14/15SOJA (1ª SAFRA)</v>
      </c>
      <c r="J3397" s="211" t="b">
        <f>FALSE</f>
        <v>0</v>
      </c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</row>
    <row r="3398" spans="1:64" ht="14.65" hidden="1" customHeight="1">
      <c r="A3398" s="215" t="s">
        <v>190</v>
      </c>
      <c r="B3398" s="213" t="s">
        <v>106</v>
      </c>
      <c r="C3398" s="209" t="s">
        <v>130</v>
      </c>
      <c r="D3398" s="202">
        <v>547885</v>
      </c>
      <c r="F3398" s="202">
        <v>1928555</v>
      </c>
      <c r="G3398" s="202">
        <f t="shared" si="191"/>
        <v>3519.9996349598914</v>
      </c>
      <c r="H3398" s="210" t="str">
        <f t="shared" si="192"/>
        <v>14/15SOJA (1ª SAFRA)CASCAVEL (d)</v>
      </c>
      <c r="I3398" s="210" t="str">
        <f t="shared" si="193"/>
        <v>14/15SOJA (1ª SAFRA)</v>
      </c>
      <c r="J3398" s="211" t="b">
        <f>FALSE</f>
        <v>0</v>
      </c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</row>
    <row r="3399" spans="1:64" ht="14.65" hidden="1" customHeight="1">
      <c r="A3399" s="215" t="s">
        <v>190</v>
      </c>
      <c r="B3399" s="213" t="s">
        <v>106</v>
      </c>
      <c r="C3399" s="209" t="s">
        <v>132</v>
      </c>
      <c r="D3399" s="202">
        <v>344000</v>
      </c>
      <c r="F3399" s="202">
        <v>1011360</v>
      </c>
      <c r="G3399" s="202">
        <f t="shared" si="191"/>
        <v>2940</v>
      </c>
      <c r="H3399" s="210" t="str">
        <f t="shared" si="192"/>
        <v>14/15SOJA (1ª SAFRA)CORNÉLIO PROCÓPIO (c)</v>
      </c>
      <c r="I3399" s="210" t="str">
        <f t="shared" si="193"/>
        <v>14/15SOJA (1ª SAFRA)</v>
      </c>
      <c r="J3399" s="211" t="b">
        <f>FALSE</f>
        <v>0</v>
      </c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</row>
    <row r="3400" spans="1:64" ht="14.65" hidden="1" customHeight="1">
      <c r="A3400" s="215" t="s">
        <v>190</v>
      </c>
      <c r="B3400" s="213" t="s">
        <v>106</v>
      </c>
      <c r="C3400" s="209" t="s">
        <v>134</v>
      </c>
      <c r="D3400" s="202">
        <v>124115</v>
      </c>
      <c r="F3400" s="202">
        <v>414047</v>
      </c>
      <c r="G3400" s="202">
        <f t="shared" si="191"/>
        <v>3335.9948434919229</v>
      </c>
      <c r="H3400" s="210" t="str">
        <f t="shared" si="192"/>
        <v>14/15SOJA (1ª SAFRA)CURITIBA (f)</v>
      </c>
      <c r="I3400" s="210" t="str">
        <f t="shared" si="193"/>
        <v>14/15SOJA (1ª SAFRA)</v>
      </c>
      <c r="J3400" s="211" t="b">
        <f>FALSE</f>
        <v>0</v>
      </c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</row>
    <row r="3401" spans="1:64" ht="14.65" hidden="1" customHeight="1">
      <c r="A3401" s="215" t="s">
        <v>190</v>
      </c>
      <c r="B3401" s="213" t="s">
        <v>106</v>
      </c>
      <c r="C3401" s="209" t="s">
        <v>136</v>
      </c>
      <c r="D3401" s="202">
        <v>254640</v>
      </c>
      <c r="F3401" s="202">
        <v>854317</v>
      </c>
      <c r="G3401" s="202">
        <f t="shared" si="191"/>
        <v>3354.9992145774427</v>
      </c>
      <c r="H3401" s="210" t="str">
        <f t="shared" si="192"/>
        <v>14/15SOJA (1ª SAFRA)FRANCISCO BELTRÃO (e)</v>
      </c>
      <c r="I3401" s="210" t="str">
        <f t="shared" si="193"/>
        <v>14/15SOJA (1ª SAFRA)</v>
      </c>
      <c r="J3401" s="211" t="b">
        <f>FALSE</f>
        <v>0</v>
      </c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</row>
    <row r="3402" spans="1:64" ht="14.65" hidden="1" customHeight="1">
      <c r="A3402" s="215" t="s">
        <v>190</v>
      </c>
      <c r="B3402" s="213" t="s">
        <v>106</v>
      </c>
      <c r="C3402" s="209" t="s">
        <v>138</v>
      </c>
      <c r="D3402" s="202">
        <v>255800</v>
      </c>
      <c r="F3402" s="202">
        <v>835970</v>
      </c>
      <c r="G3402" s="202">
        <f t="shared" si="191"/>
        <v>3268.0609851446443</v>
      </c>
      <c r="H3402" s="210" t="str">
        <f t="shared" si="192"/>
        <v>14/15SOJA (1ª SAFRA)GUARAPUAVA (f)</v>
      </c>
      <c r="I3402" s="210" t="str">
        <f t="shared" si="193"/>
        <v>14/15SOJA (1ª SAFRA)</v>
      </c>
      <c r="J3402" s="211" t="b">
        <f>FALSE</f>
        <v>0</v>
      </c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</row>
    <row r="3403" spans="1:64" ht="14.65" hidden="1" customHeight="1">
      <c r="A3403" s="215" t="s">
        <v>190</v>
      </c>
      <c r="B3403" s="213" t="s">
        <v>106</v>
      </c>
      <c r="C3403" s="209" t="s">
        <v>140</v>
      </c>
      <c r="D3403" s="202">
        <v>161050</v>
      </c>
      <c r="E3403" s="202">
        <v>0</v>
      </c>
      <c r="F3403" s="202">
        <v>515360</v>
      </c>
      <c r="G3403" s="202">
        <f t="shared" si="191"/>
        <v>3200</v>
      </c>
      <c r="H3403" s="210" t="str">
        <f t="shared" si="192"/>
        <v>14/15SOJA (1ª SAFRA)IRATI (f)</v>
      </c>
      <c r="I3403" s="210" t="str">
        <f t="shared" si="193"/>
        <v>14/15SOJA (1ª SAFRA)</v>
      </c>
      <c r="J3403" s="211" t="b">
        <f>FALSE</f>
        <v>0</v>
      </c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</row>
    <row r="3404" spans="1:64" ht="14.65" hidden="1" customHeight="1">
      <c r="A3404" s="215" t="s">
        <v>190</v>
      </c>
      <c r="B3404" s="213" t="s">
        <v>106</v>
      </c>
      <c r="C3404" s="209" t="s">
        <v>142</v>
      </c>
      <c r="D3404" s="202">
        <v>289950</v>
      </c>
      <c r="F3404" s="202">
        <v>931029</v>
      </c>
      <c r="G3404" s="202">
        <f t="shared" si="191"/>
        <v>3210.9984480082771</v>
      </c>
      <c r="H3404" s="210" t="str">
        <f t="shared" si="192"/>
        <v>14/15SOJA (1ª SAFRA)IVAIPORÃ (c)</v>
      </c>
      <c r="I3404" s="210" t="str">
        <f t="shared" si="193"/>
        <v>14/15SOJA (1ª SAFRA)</v>
      </c>
      <c r="J3404" s="211" t="b">
        <f>FALSE</f>
        <v>0</v>
      </c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</row>
    <row r="3405" spans="1:64" ht="14.65" hidden="1" customHeight="1">
      <c r="A3405" s="215" t="s">
        <v>190</v>
      </c>
      <c r="B3405" s="213" t="s">
        <v>106</v>
      </c>
      <c r="C3405" s="209" t="s">
        <v>144</v>
      </c>
      <c r="D3405" s="202">
        <v>156200</v>
      </c>
      <c r="F3405" s="202">
        <v>495236</v>
      </c>
      <c r="G3405" s="202">
        <f t="shared" si="191"/>
        <v>3170.5249679897565</v>
      </c>
      <c r="H3405" s="210" t="str">
        <f t="shared" si="192"/>
        <v>14/15SOJA (1ª SAFRA)JACAREZINHO (c)</v>
      </c>
      <c r="I3405" s="210" t="str">
        <f t="shared" si="193"/>
        <v>14/15SOJA (1ª SAFRA)</v>
      </c>
      <c r="J3405" s="211" t="b">
        <f>FALSE</f>
        <v>0</v>
      </c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</row>
    <row r="3406" spans="1:64" ht="14.65" hidden="1" customHeight="1">
      <c r="A3406" s="215" t="s">
        <v>190</v>
      </c>
      <c r="B3406" s="213" t="s">
        <v>106</v>
      </c>
      <c r="C3406" s="209" t="s">
        <v>146</v>
      </c>
      <c r="D3406" s="202">
        <v>113360</v>
      </c>
      <c r="F3406" s="202">
        <v>357084</v>
      </c>
      <c r="G3406" s="202">
        <f t="shared" si="191"/>
        <v>3150</v>
      </c>
      <c r="H3406" s="210" t="str">
        <f t="shared" si="192"/>
        <v>14/15SOJA (1ª SAFRA)LARANJEIRAS DO SUL (f)</v>
      </c>
      <c r="I3406" s="210" t="str">
        <f t="shared" si="193"/>
        <v>14/15SOJA (1ª SAFRA)</v>
      </c>
      <c r="J3406" s="211" t="b">
        <f>FALSE</f>
        <v>0</v>
      </c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</row>
    <row r="3407" spans="1:64" ht="14.65" hidden="1" customHeight="1">
      <c r="A3407" s="215" t="s">
        <v>190</v>
      </c>
      <c r="B3407" s="213" t="s">
        <v>106</v>
      </c>
      <c r="C3407" s="209" t="s">
        <v>148</v>
      </c>
      <c r="D3407" s="202">
        <v>290112</v>
      </c>
      <c r="F3407" s="202">
        <v>947795</v>
      </c>
      <c r="G3407" s="202">
        <f t="shared" si="191"/>
        <v>3266.996883962056</v>
      </c>
      <c r="H3407" s="210" t="str">
        <f t="shared" si="192"/>
        <v>14/15SOJA (1ª SAFRA)LONDRINA (c)</v>
      </c>
      <c r="I3407" s="210" t="str">
        <f t="shared" si="193"/>
        <v>14/15SOJA (1ª SAFRA)</v>
      </c>
      <c r="J3407" s="211" t="b">
        <f>FALSE</f>
        <v>0</v>
      </c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</row>
    <row r="3408" spans="1:64" ht="14.65" hidden="1" customHeight="1">
      <c r="A3408" s="215" t="s">
        <v>190</v>
      </c>
      <c r="B3408" s="213" t="s">
        <v>106</v>
      </c>
      <c r="C3408" s="209" t="s">
        <v>150</v>
      </c>
      <c r="D3408" s="202">
        <v>243389</v>
      </c>
      <c r="F3408" s="202">
        <v>840665</v>
      </c>
      <c r="G3408" s="202">
        <f t="shared" si="191"/>
        <v>3453.9975101586351</v>
      </c>
      <c r="H3408" s="210" t="str">
        <f t="shared" si="192"/>
        <v>14/15SOJA (1ª SAFRA)MARINGÁ (c)</v>
      </c>
      <c r="I3408" s="210" t="str">
        <f t="shared" si="193"/>
        <v>14/15SOJA (1ª SAFRA)</v>
      </c>
      <c r="J3408" s="211" t="b">
        <f>FALSE</f>
        <v>0</v>
      </c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</row>
    <row r="3409" spans="1:64" ht="14.65" hidden="1" customHeight="1">
      <c r="A3409" s="215" t="s">
        <v>190</v>
      </c>
      <c r="B3409" s="213" t="s">
        <v>106</v>
      </c>
      <c r="C3409" s="209" t="s">
        <v>154</v>
      </c>
      <c r="D3409" s="202">
        <v>31229</v>
      </c>
      <c r="F3409" s="202">
        <v>90845</v>
      </c>
      <c r="G3409" s="202">
        <f t="shared" si="191"/>
        <v>2908.994844535528</v>
      </c>
      <c r="H3409" s="210" t="str">
        <f t="shared" si="192"/>
        <v>14/15SOJA (1ª SAFRA)PARANAVAÍ (b)</v>
      </c>
      <c r="I3409" s="210" t="str">
        <f t="shared" si="193"/>
        <v>14/15SOJA (1ª SAFRA)</v>
      </c>
      <c r="J3409" s="211" t="b">
        <f>FALSE</f>
        <v>0</v>
      </c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</row>
    <row r="3410" spans="1:64" ht="14.65" hidden="1" customHeight="1">
      <c r="A3410" s="215" t="s">
        <v>190</v>
      </c>
      <c r="B3410" s="213" t="s">
        <v>106</v>
      </c>
      <c r="C3410" s="209" t="s">
        <v>155</v>
      </c>
      <c r="D3410" s="202">
        <v>298030</v>
      </c>
      <c r="F3410" s="202">
        <v>972471</v>
      </c>
      <c r="G3410" s="202">
        <f t="shared" si="191"/>
        <v>3262.9970137234509</v>
      </c>
      <c r="H3410" s="210" t="str">
        <f t="shared" si="192"/>
        <v>14/15SOJA (1ª SAFRA)PATO BRANCO (e)</v>
      </c>
      <c r="I3410" s="210" t="str">
        <f t="shared" si="193"/>
        <v>14/15SOJA (1ª SAFRA)</v>
      </c>
      <c r="J3410" s="211" t="b">
        <f>FALSE</f>
        <v>0</v>
      </c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</row>
    <row r="3411" spans="1:64" ht="14.65" hidden="1" customHeight="1">
      <c r="A3411" s="215" t="s">
        <v>190</v>
      </c>
      <c r="B3411" s="213" t="s">
        <v>106</v>
      </c>
      <c r="C3411" s="209" t="s">
        <v>157</v>
      </c>
      <c r="D3411" s="202">
        <v>533720</v>
      </c>
      <c r="F3411" s="202">
        <v>1937403</v>
      </c>
      <c r="G3411" s="202">
        <f t="shared" si="191"/>
        <v>3629.9988758150339</v>
      </c>
      <c r="H3411" s="210" t="str">
        <f t="shared" si="192"/>
        <v>14/15SOJA (1ª SAFRA)PONTA GROSSA (f)</v>
      </c>
      <c r="I3411" s="210" t="str">
        <f t="shared" si="193"/>
        <v>14/15SOJA (1ª SAFRA)</v>
      </c>
      <c r="J3411" s="211" t="b">
        <f>FALSE</f>
        <v>0</v>
      </c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</row>
    <row r="3412" spans="1:64" ht="14.65" hidden="1" customHeight="1">
      <c r="A3412" s="215" t="s">
        <v>190</v>
      </c>
      <c r="B3412" s="213" t="s">
        <v>106</v>
      </c>
      <c r="C3412" s="209" t="s">
        <v>158</v>
      </c>
      <c r="D3412" s="202">
        <v>464604</v>
      </c>
      <c r="F3412" s="202">
        <v>1560604</v>
      </c>
      <c r="G3412" s="202">
        <f t="shared" si="191"/>
        <v>3358.9982006181608</v>
      </c>
      <c r="H3412" s="210" t="str">
        <f t="shared" si="192"/>
        <v>14/15SOJA (1ª SAFRA)TOLEDO (d)</v>
      </c>
      <c r="I3412" s="210" t="str">
        <f t="shared" si="193"/>
        <v>14/15SOJA (1ª SAFRA)</v>
      </c>
      <c r="J3412" s="211" t="b">
        <f>FALSE</f>
        <v>0</v>
      </c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</row>
    <row r="3413" spans="1:64" ht="14.65" hidden="1" customHeight="1">
      <c r="A3413" s="215" t="s">
        <v>190</v>
      </c>
      <c r="B3413" s="213" t="s">
        <v>106</v>
      </c>
      <c r="C3413" s="209" t="s">
        <v>159</v>
      </c>
      <c r="D3413" s="202">
        <v>170867</v>
      </c>
      <c r="F3413" s="202">
        <v>542502</v>
      </c>
      <c r="G3413" s="202">
        <f t="shared" si="191"/>
        <v>3174.9957569337557</v>
      </c>
      <c r="H3413" s="210" t="str">
        <f t="shared" si="192"/>
        <v>14/15SOJA (1ª SAFRA)UMUARAMA (b)</v>
      </c>
      <c r="I3413" s="210" t="str">
        <f t="shared" si="193"/>
        <v>14/15SOJA (1ª SAFRA)</v>
      </c>
      <c r="J3413" s="211" t="b">
        <f>FALSE</f>
        <v>0</v>
      </c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</row>
    <row r="3414" spans="1:64" ht="14.65" hidden="1" customHeight="1">
      <c r="A3414" s="215" t="s">
        <v>190</v>
      </c>
      <c r="B3414" s="213" t="s">
        <v>106</v>
      </c>
      <c r="C3414" s="209" t="s">
        <v>160</v>
      </c>
      <c r="D3414" s="202">
        <v>79000</v>
      </c>
      <c r="F3414" s="202">
        <v>241345</v>
      </c>
      <c r="G3414" s="202">
        <f t="shared" si="191"/>
        <v>3055</v>
      </c>
      <c r="H3414" s="210" t="str">
        <f t="shared" si="192"/>
        <v>14/15SOJA (1ª SAFRA)UNIÃO DA VITÓRIA (f)</v>
      </c>
      <c r="I3414" s="210" t="str">
        <f t="shared" si="193"/>
        <v>14/15SOJA (1ª SAFRA)</v>
      </c>
      <c r="J3414" s="211" t="b">
        <f>FALSE</f>
        <v>0</v>
      </c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</row>
    <row r="3415" spans="1:64" ht="14.65" hidden="1" customHeight="1">
      <c r="A3415" s="215" t="s">
        <v>190</v>
      </c>
      <c r="B3415" s="213" t="s">
        <v>107</v>
      </c>
      <c r="C3415" s="209" t="s">
        <v>128</v>
      </c>
      <c r="D3415" s="202">
        <v>35000</v>
      </c>
      <c r="F3415" s="202">
        <v>59500</v>
      </c>
      <c r="G3415" s="202">
        <f t="shared" si="191"/>
        <v>1700</v>
      </c>
      <c r="H3415" s="210" t="str">
        <f t="shared" si="192"/>
        <v>14/15SOJA (2ª SAFRA)CAMPO MOURÃO (a)</v>
      </c>
      <c r="I3415" s="210" t="str">
        <f t="shared" si="193"/>
        <v>14/15SOJA (2ª SAFRA)</v>
      </c>
      <c r="J3415" s="211" t="b">
        <f>FALSE</f>
        <v>0</v>
      </c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</row>
    <row r="3416" spans="1:64" ht="14.65" hidden="1" customHeight="1">
      <c r="A3416" s="215" t="s">
        <v>190</v>
      </c>
      <c r="B3416" s="213" t="s">
        <v>107</v>
      </c>
      <c r="C3416" s="209" t="s">
        <v>130</v>
      </c>
      <c r="D3416" s="202">
        <v>13262</v>
      </c>
      <c r="F3416" s="202">
        <v>25940</v>
      </c>
      <c r="G3416" s="202">
        <f t="shared" si="191"/>
        <v>1955.9644095913136</v>
      </c>
      <c r="H3416" s="210" t="str">
        <f t="shared" si="192"/>
        <v>14/15SOJA (2ª SAFRA)CASCAVEL (d)</v>
      </c>
      <c r="I3416" s="210" t="str">
        <f t="shared" si="193"/>
        <v>14/15SOJA (2ª SAFRA)</v>
      </c>
      <c r="J3416" s="211" t="b">
        <f>FALSE</f>
        <v>0</v>
      </c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</row>
    <row r="3417" spans="1:64" ht="14.65" hidden="1" customHeight="1">
      <c r="A3417" s="215" t="s">
        <v>190</v>
      </c>
      <c r="B3417" s="213" t="s">
        <v>107</v>
      </c>
      <c r="C3417" s="209" t="s">
        <v>136</v>
      </c>
      <c r="D3417" s="202">
        <v>16610</v>
      </c>
      <c r="F3417" s="202">
        <v>40960</v>
      </c>
      <c r="G3417" s="202">
        <f t="shared" si="191"/>
        <v>2465.9843467790488</v>
      </c>
      <c r="H3417" s="210" t="str">
        <f t="shared" si="192"/>
        <v>14/15SOJA (2ª SAFRA)FRANCISCO BELTRÃO (e)</v>
      </c>
      <c r="I3417" s="210" t="str">
        <f t="shared" si="193"/>
        <v>14/15SOJA (2ª SAFRA)</v>
      </c>
      <c r="J3417" s="211" t="b">
        <f>FALSE</f>
        <v>0</v>
      </c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</row>
    <row r="3418" spans="1:64" ht="14.65" hidden="1" customHeight="1">
      <c r="A3418" s="215" t="s">
        <v>190</v>
      </c>
      <c r="B3418" s="213" t="s">
        <v>107</v>
      </c>
      <c r="C3418" s="209" t="s">
        <v>138</v>
      </c>
      <c r="D3418" s="202">
        <v>2620</v>
      </c>
      <c r="F3418" s="202">
        <v>6037</v>
      </c>
      <c r="G3418" s="202">
        <f t="shared" si="191"/>
        <v>2304.1984732824426</v>
      </c>
      <c r="H3418" s="210" t="str">
        <f t="shared" si="192"/>
        <v>14/15SOJA (2ª SAFRA)GUARAPUAVA (f)</v>
      </c>
      <c r="I3418" s="210" t="str">
        <f t="shared" si="193"/>
        <v>14/15SOJA (2ª SAFRA)</v>
      </c>
      <c r="J3418" s="211" t="b">
        <f>FALSE</f>
        <v>0</v>
      </c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</row>
    <row r="3419" spans="1:64" ht="14.65" hidden="1" customHeight="1">
      <c r="A3419" s="215" t="s">
        <v>190</v>
      </c>
      <c r="B3419" s="213" t="s">
        <v>107</v>
      </c>
      <c r="C3419" s="209" t="s">
        <v>140</v>
      </c>
      <c r="D3419" s="202">
        <v>10500</v>
      </c>
      <c r="F3419" s="202">
        <v>31500</v>
      </c>
      <c r="G3419" s="202">
        <f t="shared" si="191"/>
        <v>3000</v>
      </c>
      <c r="H3419" s="210" t="str">
        <f t="shared" si="192"/>
        <v>14/15SOJA (2ª SAFRA)IRATI (f)</v>
      </c>
      <c r="I3419" s="210" t="str">
        <f t="shared" si="193"/>
        <v>14/15SOJA (2ª SAFRA)</v>
      </c>
      <c r="J3419" s="211" t="b">
        <f>FALSE</f>
        <v>0</v>
      </c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</row>
    <row r="3420" spans="1:64" ht="14.65" hidden="1" customHeight="1">
      <c r="A3420" s="215" t="s">
        <v>190</v>
      </c>
      <c r="B3420" s="213" t="s">
        <v>107</v>
      </c>
      <c r="C3420" s="209" t="s">
        <v>146</v>
      </c>
      <c r="D3420" s="202">
        <v>2880</v>
      </c>
      <c r="F3420" s="202">
        <v>5846</v>
      </c>
      <c r="G3420" s="202">
        <f t="shared" si="191"/>
        <v>2029.8611111111109</v>
      </c>
      <c r="H3420" s="210" t="str">
        <f t="shared" si="192"/>
        <v>14/15SOJA (2ª SAFRA)LARANJEIRAS DO SUL (f)</v>
      </c>
      <c r="I3420" s="210" t="str">
        <f t="shared" si="193"/>
        <v>14/15SOJA (2ª SAFRA)</v>
      </c>
      <c r="J3420" s="211" t="b">
        <f>FALSE</f>
        <v>0</v>
      </c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</row>
    <row r="3421" spans="1:64" ht="14.65" hidden="1" customHeight="1">
      <c r="A3421" s="215" t="s">
        <v>190</v>
      </c>
      <c r="B3421" s="213" t="s">
        <v>107</v>
      </c>
      <c r="C3421" s="209" t="s">
        <v>150</v>
      </c>
      <c r="D3421" s="202">
        <v>200</v>
      </c>
      <c r="F3421" s="202">
        <v>220</v>
      </c>
      <c r="G3421" s="202">
        <f t="shared" si="191"/>
        <v>1100</v>
      </c>
      <c r="H3421" s="210" t="str">
        <f t="shared" si="192"/>
        <v>14/15SOJA (2ª SAFRA)MARINGÁ (c)</v>
      </c>
      <c r="I3421" s="210" t="str">
        <f t="shared" si="193"/>
        <v>14/15SOJA (2ª SAFRA)</v>
      </c>
      <c r="J3421" s="211" t="b">
        <f>FALSE</f>
        <v>0</v>
      </c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</row>
    <row r="3422" spans="1:64" ht="14.65" hidden="1" customHeight="1">
      <c r="A3422" s="215" t="s">
        <v>190</v>
      </c>
      <c r="B3422" s="213" t="s">
        <v>107</v>
      </c>
      <c r="C3422" s="209" t="s">
        <v>155</v>
      </c>
      <c r="D3422" s="202">
        <v>27170</v>
      </c>
      <c r="F3422" s="202">
        <v>64284</v>
      </c>
      <c r="G3422" s="202">
        <f t="shared" si="191"/>
        <v>2365.9919028340082</v>
      </c>
      <c r="H3422" s="210" t="str">
        <f t="shared" si="192"/>
        <v>14/15SOJA (2ª SAFRA)PATO BRANCO (e)</v>
      </c>
      <c r="I3422" s="210" t="str">
        <f t="shared" si="193"/>
        <v>14/15SOJA (2ª SAFRA)</v>
      </c>
      <c r="J3422" s="211" t="b">
        <f>FALSE</f>
        <v>0</v>
      </c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</row>
    <row r="3423" spans="1:64" ht="14.65" hidden="1" customHeight="1">
      <c r="A3423" s="215" t="s">
        <v>190</v>
      </c>
      <c r="B3423" s="213" t="s">
        <v>107</v>
      </c>
      <c r="C3423" s="209" t="s">
        <v>157</v>
      </c>
      <c r="D3423" s="202">
        <v>11350</v>
      </c>
      <c r="F3423" s="202">
        <v>32540</v>
      </c>
      <c r="G3423" s="202">
        <f t="shared" si="191"/>
        <v>2866.9603524229074</v>
      </c>
      <c r="H3423" s="210" t="str">
        <f t="shared" si="192"/>
        <v>14/15SOJA (2ª SAFRA)PONTA GROSSA (f)</v>
      </c>
      <c r="I3423" s="210" t="str">
        <f t="shared" si="193"/>
        <v>14/15SOJA (2ª SAFRA)</v>
      </c>
      <c r="J3423" s="211" t="b">
        <f>FALSE</f>
        <v>0</v>
      </c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</row>
    <row r="3424" spans="1:64" ht="14.65" hidden="1" customHeight="1">
      <c r="A3424" s="215" t="s">
        <v>190</v>
      </c>
      <c r="B3424" s="213" t="s">
        <v>107</v>
      </c>
      <c r="C3424" s="209" t="s">
        <v>158</v>
      </c>
      <c r="D3424" s="202">
        <v>14030</v>
      </c>
      <c r="F3424" s="202">
        <v>26306</v>
      </c>
      <c r="G3424" s="202">
        <f t="shared" si="191"/>
        <v>1874.9821810406272</v>
      </c>
      <c r="H3424" s="210" t="str">
        <f t="shared" si="192"/>
        <v>14/15SOJA (2ª SAFRA)TOLEDO (d)</v>
      </c>
      <c r="I3424" s="210" t="str">
        <f t="shared" si="193"/>
        <v>14/15SOJA (2ª SAFRA)</v>
      </c>
      <c r="J3424" s="211" t="b">
        <f>FALSE</f>
        <v>0</v>
      </c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</row>
    <row r="3425" spans="1:64" ht="14.65" hidden="1" customHeight="1">
      <c r="A3425" s="215" t="s">
        <v>190</v>
      </c>
      <c r="B3425" s="213" t="s">
        <v>107</v>
      </c>
      <c r="C3425" s="209" t="s">
        <v>159</v>
      </c>
      <c r="D3425" s="202">
        <v>2909</v>
      </c>
      <c r="F3425" s="202">
        <v>4014</v>
      </c>
      <c r="G3425" s="202">
        <f t="shared" si="191"/>
        <v>1379.8556204881402</v>
      </c>
      <c r="H3425" s="210" t="str">
        <f t="shared" si="192"/>
        <v>14/15SOJA (2ª SAFRA)UMUARAMA (b)</v>
      </c>
      <c r="I3425" s="210" t="str">
        <f t="shared" si="193"/>
        <v>14/15SOJA (2ª SAFRA)</v>
      </c>
      <c r="J3425" s="211" t="b">
        <f>FALSE</f>
        <v>0</v>
      </c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</row>
    <row r="3426" spans="1:64" ht="14.65" hidden="1" customHeight="1">
      <c r="A3426" s="215" t="s">
        <v>190</v>
      </c>
      <c r="B3426" s="213" t="s">
        <v>107</v>
      </c>
      <c r="C3426" s="209" t="s">
        <v>160</v>
      </c>
      <c r="D3426" s="202">
        <v>4000</v>
      </c>
      <c r="F3426" s="202">
        <v>7600</v>
      </c>
      <c r="G3426" s="202">
        <f t="shared" si="191"/>
        <v>1900</v>
      </c>
      <c r="H3426" s="210" t="str">
        <f t="shared" si="192"/>
        <v>14/15SOJA (2ª SAFRA)UNIÃO DA VITÓRIA (f)</v>
      </c>
      <c r="I3426" s="210" t="str">
        <f t="shared" si="193"/>
        <v>14/15SOJA (2ª SAFRA)</v>
      </c>
      <c r="J3426" s="211" t="b">
        <f>FALSE</f>
        <v>0</v>
      </c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</row>
    <row r="3427" spans="1:64" ht="14.65" hidden="1" customHeight="1">
      <c r="A3427" s="215" t="s">
        <v>190</v>
      </c>
      <c r="B3427" s="213" t="s">
        <v>108</v>
      </c>
      <c r="C3427" s="209" t="s">
        <v>126</v>
      </c>
      <c r="D3427" s="202">
        <v>125</v>
      </c>
      <c r="F3427" s="202">
        <v>10110</v>
      </c>
      <c r="G3427" s="202">
        <f t="shared" si="191"/>
        <v>80880</v>
      </c>
      <c r="H3427" s="210" t="str">
        <f t="shared" si="192"/>
        <v>14/15TOMATE (1ª SAFRA)APUCARANA (c)</v>
      </c>
      <c r="I3427" s="210" t="str">
        <f t="shared" si="193"/>
        <v>14/15TOMATE (1ª SAFRA)</v>
      </c>
      <c r="J3427" s="211" t="b">
        <f>FALSE</f>
        <v>0</v>
      </c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</row>
    <row r="3428" spans="1:64" ht="14.65" hidden="1" customHeight="1">
      <c r="A3428" s="215" t="s">
        <v>190</v>
      </c>
      <c r="B3428" s="213" t="s">
        <v>108</v>
      </c>
      <c r="C3428" s="209" t="s">
        <v>128</v>
      </c>
      <c r="D3428" s="202">
        <v>30</v>
      </c>
      <c r="F3428" s="202">
        <v>540</v>
      </c>
      <c r="G3428" s="202">
        <f t="shared" si="191"/>
        <v>18000</v>
      </c>
      <c r="H3428" s="210" t="str">
        <f t="shared" si="192"/>
        <v>14/15TOMATE (1ª SAFRA)CAMPO MOURÃO (a)</v>
      </c>
      <c r="I3428" s="210" t="str">
        <f t="shared" si="193"/>
        <v>14/15TOMATE (1ª SAFRA)</v>
      </c>
      <c r="J3428" s="211" t="b">
        <f>FALSE</f>
        <v>0</v>
      </c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</row>
    <row r="3429" spans="1:64" ht="14.65" hidden="1" customHeight="1">
      <c r="A3429" s="215" t="s">
        <v>190</v>
      </c>
      <c r="B3429" s="213" t="s">
        <v>108</v>
      </c>
      <c r="C3429" s="209" t="s">
        <v>130</v>
      </c>
      <c r="D3429" s="202">
        <v>102</v>
      </c>
      <c r="F3429" s="202">
        <v>5721</v>
      </c>
      <c r="G3429" s="202">
        <f t="shared" si="191"/>
        <v>56088.235294117643</v>
      </c>
      <c r="H3429" s="210" t="str">
        <f t="shared" si="192"/>
        <v>14/15TOMATE (1ª SAFRA)CASCAVEL (d)</v>
      </c>
      <c r="I3429" s="210" t="str">
        <f t="shared" si="193"/>
        <v>14/15TOMATE (1ª SAFRA)</v>
      </c>
      <c r="J3429" s="211" t="b">
        <f>FALSE</f>
        <v>0</v>
      </c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</row>
    <row r="3430" spans="1:64" ht="14.65" hidden="1" customHeight="1">
      <c r="A3430" s="215" t="s">
        <v>190</v>
      </c>
      <c r="B3430" s="213" t="s">
        <v>108</v>
      </c>
      <c r="C3430" s="209" t="s">
        <v>132</v>
      </c>
      <c r="D3430" s="202">
        <v>210</v>
      </c>
      <c r="F3430" s="202">
        <v>7938</v>
      </c>
      <c r="G3430" s="202">
        <f t="shared" si="191"/>
        <v>37800</v>
      </c>
      <c r="H3430" s="210" t="str">
        <f t="shared" si="192"/>
        <v>14/15TOMATE (1ª SAFRA)CORNÉLIO PROCÓPIO (c)</v>
      </c>
      <c r="I3430" s="210" t="str">
        <f t="shared" si="193"/>
        <v>14/15TOMATE (1ª SAFRA)</v>
      </c>
      <c r="J3430" s="211" t="b">
        <f>FALSE</f>
        <v>0</v>
      </c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</row>
    <row r="3431" spans="1:64" ht="14.65" hidden="1" customHeight="1">
      <c r="A3431" s="215" t="s">
        <v>190</v>
      </c>
      <c r="B3431" s="213" t="s">
        <v>108</v>
      </c>
      <c r="C3431" s="209" t="s">
        <v>134</v>
      </c>
      <c r="D3431" s="202">
        <v>232</v>
      </c>
      <c r="F3431" s="202">
        <v>10631</v>
      </c>
      <c r="G3431" s="202">
        <f t="shared" si="191"/>
        <v>45823.275862068971</v>
      </c>
      <c r="H3431" s="210" t="str">
        <f t="shared" si="192"/>
        <v>14/15TOMATE (1ª SAFRA)CURITIBA (f)</v>
      </c>
      <c r="I3431" s="210" t="str">
        <f t="shared" si="193"/>
        <v>14/15TOMATE (1ª SAFRA)</v>
      </c>
      <c r="J3431" s="211" t="b">
        <f>FALSE</f>
        <v>0</v>
      </c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</row>
    <row r="3432" spans="1:64" ht="14.65" hidden="1" customHeight="1">
      <c r="A3432" s="215" t="s">
        <v>190</v>
      </c>
      <c r="B3432" s="213" t="s">
        <v>108</v>
      </c>
      <c r="C3432" s="209" t="s">
        <v>136</v>
      </c>
      <c r="D3432" s="202">
        <v>90</v>
      </c>
      <c r="F3432" s="202">
        <v>4500</v>
      </c>
      <c r="G3432" s="202">
        <f t="shared" si="191"/>
        <v>50000</v>
      </c>
      <c r="H3432" s="210" t="str">
        <f t="shared" si="192"/>
        <v>14/15TOMATE (1ª SAFRA)FRANCISCO BELTRÃO (e)</v>
      </c>
      <c r="I3432" s="210" t="str">
        <f t="shared" si="193"/>
        <v>14/15TOMATE (1ª SAFRA)</v>
      </c>
      <c r="J3432" s="211" t="b">
        <f>FALSE</f>
        <v>0</v>
      </c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</row>
    <row r="3433" spans="1:64" ht="14.65" hidden="1" customHeight="1">
      <c r="A3433" s="215" t="s">
        <v>190</v>
      </c>
      <c r="B3433" s="213" t="s">
        <v>108</v>
      </c>
      <c r="C3433" s="209" t="s">
        <v>138</v>
      </c>
      <c r="D3433" s="202">
        <v>100</v>
      </c>
      <c r="F3433" s="202">
        <v>5531</v>
      </c>
      <c r="G3433" s="202">
        <f t="shared" si="191"/>
        <v>55310</v>
      </c>
      <c r="H3433" s="210" t="str">
        <f t="shared" si="192"/>
        <v>14/15TOMATE (1ª SAFRA)GUARAPUAVA (f)</v>
      </c>
      <c r="I3433" s="210" t="str">
        <f t="shared" si="193"/>
        <v>14/15TOMATE (1ª SAFRA)</v>
      </c>
      <c r="J3433" s="211" t="b">
        <f>FALSE</f>
        <v>0</v>
      </c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</row>
    <row r="3434" spans="1:64" ht="14.65" hidden="1" customHeight="1">
      <c r="A3434" s="215" t="s">
        <v>190</v>
      </c>
      <c r="B3434" s="213" t="s">
        <v>108</v>
      </c>
      <c r="C3434" s="209" t="s">
        <v>140</v>
      </c>
      <c r="D3434" s="202">
        <v>30</v>
      </c>
      <c r="F3434" s="202">
        <v>854</v>
      </c>
      <c r="G3434" s="202">
        <f t="shared" si="191"/>
        <v>28466.666666666664</v>
      </c>
      <c r="H3434" s="210" t="str">
        <f t="shared" si="192"/>
        <v>14/15TOMATE (1ª SAFRA)IRATI (f)</v>
      </c>
      <c r="I3434" s="210" t="str">
        <f t="shared" si="193"/>
        <v>14/15TOMATE (1ª SAFRA)</v>
      </c>
      <c r="J3434" s="211" t="b">
        <f>FALSE</f>
        <v>0</v>
      </c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</row>
    <row r="3435" spans="1:64" ht="14.65" hidden="1" customHeight="1">
      <c r="A3435" s="215" t="s">
        <v>190</v>
      </c>
      <c r="B3435" s="213" t="s">
        <v>108</v>
      </c>
      <c r="C3435" s="209" t="s">
        <v>142</v>
      </c>
      <c r="D3435" s="202">
        <v>292</v>
      </c>
      <c r="F3435" s="202">
        <v>22505</v>
      </c>
      <c r="G3435" s="202">
        <f t="shared" si="191"/>
        <v>77071.917808219179</v>
      </c>
      <c r="H3435" s="210" t="str">
        <f t="shared" si="192"/>
        <v>14/15TOMATE (1ª SAFRA)IVAIPORÃ (c)</v>
      </c>
      <c r="I3435" s="210" t="str">
        <f t="shared" si="193"/>
        <v>14/15TOMATE (1ª SAFRA)</v>
      </c>
      <c r="J3435" s="211" t="b">
        <f>FALSE</f>
        <v>0</v>
      </c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</row>
    <row r="3436" spans="1:64" ht="14.65" hidden="1" customHeight="1">
      <c r="A3436" s="215" t="s">
        <v>190</v>
      </c>
      <c r="B3436" s="213" t="s">
        <v>108</v>
      </c>
      <c r="C3436" s="209" t="s">
        <v>144</v>
      </c>
      <c r="D3436" s="202">
        <v>257</v>
      </c>
      <c r="F3436" s="202">
        <v>16625</v>
      </c>
      <c r="G3436" s="202">
        <f t="shared" si="191"/>
        <v>64688.715953307394</v>
      </c>
      <c r="H3436" s="210" t="str">
        <f t="shared" si="192"/>
        <v>14/15TOMATE (1ª SAFRA)JACAREZINHO (c)</v>
      </c>
      <c r="I3436" s="210" t="str">
        <f t="shared" si="193"/>
        <v>14/15TOMATE (1ª SAFRA)</v>
      </c>
      <c r="J3436" s="211" t="b">
        <f>FALSE</f>
        <v>0</v>
      </c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</row>
    <row r="3437" spans="1:64" ht="14.65" hidden="1" customHeight="1">
      <c r="A3437" s="215" t="s">
        <v>190</v>
      </c>
      <c r="B3437" s="213" t="s">
        <v>108</v>
      </c>
      <c r="C3437" s="209" t="s">
        <v>146</v>
      </c>
      <c r="D3437" s="202">
        <v>25</v>
      </c>
      <c r="F3437" s="202">
        <v>947</v>
      </c>
      <c r="G3437" s="202">
        <f t="shared" si="191"/>
        <v>37880</v>
      </c>
      <c r="H3437" s="210" t="str">
        <f t="shared" si="192"/>
        <v>14/15TOMATE (1ª SAFRA)LARANJEIRAS DO SUL (f)</v>
      </c>
      <c r="I3437" s="210" t="str">
        <f t="shared" si="193"/>
        <v>14/15TOMATE (1ª SAFRA)</v>
      </c>
      <c r="J3437" s="211" t="b">
        <f>FALSE</f>
        <v>0</v>
      </c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</row>
    <row r="3438" spans="1:64" ht="14.65" hidden="1" customHeight="1">
      <c r="A3438" s="215" t="s">
        <v>190</v>
      </c>
      <c r="B3438" s="213" t="s">
        <v>108</v>
      </c>
      <c r="C3438" s="209" t="s">
        <v>148</v>
      </c>
      <c r="D3438" s="202">
        <v>522</v>
      </c>
      <c r="F3438" s="202">
        <v>31998</v>
      </c>
      <c r="G3438" s="202">
        <f t="shared" si="191"/>
        <v>61298.850574712647</v>
      </c>
      <c r="H3438" s="210" t="str">
        <f t="shared" si="192"/>
        <v>14/15TOMATE (1ª SAFRA)LONDRINA (c)</v>
      </c>
      <c r="I3438" s="210" t="str">
        <f t="shared" si="193"/>
        <v>14/15TOMATE (1ª SAFRA)</v>
      </c>
      <c r="J3438" s="211" t="b">
        <f>FALSE</f>
        <v>0</v>
      </c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</row>
    <row r="3439" spans="1:64" ht="14.65" hidden="1" customHeight="1">
      <c r="A3439" s="215" t="s">
        <v>190</v>
      </c>
      <c r="B3439" s="213" t="s">
        <v>108</v>
      </c>
      <c r="C3439" s="209" t="s">
        <v>150</v>
      </c>
      <c r="D3439" s="202">
        <v>60</v>
      </c>
      <c r="F3439" s="202">
        <v>2700</v>
      </c>
      <c r="G3439" s="202">
        <f t="shared" si="191"/>
        <v>45000</v>
      </c>
      <c r="H3439" s="210" t="str">
        <f t="shared" si="192"/>
        <v>14/15TOMATE (1ª SAFRA)MARINGÁ (c)</v>
      </c>
      <c r="I3439" s="210" t="str">
        <f t="shared" si="193"/>
        <v>14/15TOMATE (1ª SAFRA)</v>
      </c>
      <c r="J3439" s="211" t="b">
        <f>FALSE</f>
        <v>0</v>
      </c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</row>
    <row r="3440" spans="1:64" ht="14.65" hidden="1" customHeight="1">
      <c r="A3440" s="215" t="s">
        <v>190</v>
      </c>
      <c r="B3440" s="213" t="s">
        <v>108</v>
      </c>
      <c r="C3440" s="209" t="s">
        <v>152</v>
      </c>
      <c r="D3440" s="202">
        <v>15</v>
      </c>
      <c r="F3440" s="202">
        <v>600</v>
      </c>
      <c r="G3440" s="202">
        <f t="shared" si="191"/>
        <v>40000</v>
      </c>
      <c r="H3440" s="210" t="str">
        <f t="shared" si="192"/>
        <v>14/15TOMATE (1ª SAFRA)PARANAGUÁ (f)</v>
      </c>
      <c r="I3440" s="210" t="str">
        <f t="shared" si="193"/>
        <v>14/15TOMATE (1ª SAFRA)</v>
      </c>
      <c r="J3440" s="211" t="b">
        <f>FALSE</f>
        <v>0</v>
      </c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</row>
    <row r="3441" spans="1:64" ht="14.65" hidden="1" customHeight="1">
      <c r="A3441" s="215" t="s">
        <v>190</v>
      </c>
      <c r="B3441" s="213" t="s">
        <v>108</v>
      </c>
      <c r="C3441" s="209" t="s">
        <v>154</v>
      </c>
      <c r="D3441" s="202">
        <v>3</v>
      </c>
      <c r="F3441" s="202">
        <v>189</v>
      </c>
      <c r="G3441" s="202">
        <f t="shared" si="191"/>
        <v>63000</v>
      </c>
      <c r="H3441" s="210" t="str">
        <f t="shared" si="192"/>
        <v>14/15TOMATE (1ª SAFRA)PARANAVAÍ (b)</v>
      </c>
      <c r="I3441" s="210" t="str">
        <f t="shared" si="193"/>
        <v>14/15TOMATE (1ª SAFRA)</v>
      </c>
      <c r="J3441" s="211" t="b">
        <f>FALSE</f>
        <v>0</v>
      </c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</row>
    <row r="3442" spans="1:64" ht="14.65" hidden="1" customHeight="1">
      <c r="A3442" s="215" t="s">
        <v>190</v>
      </c>
      <c r="B3442" s="213" t="s">
        <v>108</v>
      </c>
      <c r="C3442" s="209" t="s">
        <v>155</v>
      </c>
      <c r="D3442" s="202">
        <v>34</v>
      </c>
      <c r="F3442" s="202">
        <v>2020</v>
      </c>
      <c r="G3442" s="202">
        <f t="shared" si="191"/>
        <v>59411.764705882357</v>
      </c>
      <c r="H3442" s="210" t="str">
        <f t="shared" si="192"/>
        <v>14/15TOMATE (1ª SAFRA)PATO BRANCO (e)</v>
      </c>
      <c r="I3442" s="210" t="str">
        <f t="shared" si="193"/>
        <v>14/15TOMATE (1ª SAFRA)</v>
      </c>
      <c r="J3442" s="211" t="b">
        <f>FALSE</f>
        <v>0</v>
      </c>
      <c r="K3442" s="215"/>
      <c r="L3442" s="209"/>
      <c r="M3442" s="209"/>
      <c r="N3442"/>
      <c r="P3442"/>
      <c r="Q3442" s="202"/>
      <c r="R3442" s="210"/>
      <c r="S3442" s="210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</row>
    <row r="3443" spans="1:64" ht="14.65" hidden="1" customHeight="1">
      <c r="A3443" s="215" t="s">
        <v>190</v>
      </c>
      <c r="B3443" s="213" t="s">
        <v>108</v>
      </c>
      <c r="C3443" s="209" t="s">
        <v>157</v>
      </c>
      <c r="D3443" s="202">
        <v>491</v>
      </c>
      <c r="E3443" s="202">
        <v>5</v>
      </c>
      <c r="F3443" s="202">
        <v>33058</v>
      </c>
      <c r="G3443" s="202">
        <f t="shared" si="191"/>
        <v>68020.576131687252</v>
      </c>
      <c r="H3443" s="210" t="str">
        <f t="shared" si="192"/>
        <v>14/15TOMATE (1ª SAFRA)PONTA GROSSA (f)</v>
      </c>
      <c r="I3443" s="210" t="str">
        <f t="shared" si="193"/>
        <v>14/15TOMATE (1ª SAFRA)</v>
      </c>
      <c r="J3443" s="211" t="b">
        <f>FALSE</f>
        <v>0</v>
      </c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</row>
    <row r="3444" spans="1:64" ht="14.65" hidden="1" customHeight="1">
      <c r="A3444" s="215" t="s">
        <v>190</v>
      </c>
      <c r="B3444" s="213" t="s">
        <v>108</v>
      </c>
      <c r="C3444" s="209" t="s">
        <v>158</v>
      </c>
      <c r="D3444" s="202">
        <v>31</v>
      </c>
      <c r="F3444" s="202">
        <v>620</v>
      </c>
      <c r="H3444" s="210" t="str">
        <f t="shared" si="192"/>
        <v>14/15TOMATE (1ª SAFRA)TOLEDO (d)</v>
      </c>
      <c r="I3444" s="210" t="str">
        <f t="shared" si="193"/>
        <v>14/15TOMATE (1ª SAFRA)</v>
      </c>
      <c r="J3444" s="211" t="b">
        <f>FALSE</f>
        <v>0</v>
      </c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</row>
    <row r="3445" spans="1:64" ht="14.65" hidden="1" customHeight="1">
      <c r="A3445" s="215" t="s">
        <v>190</v>
      </c>
      <c r="B3445" s="213" t="s">
        <v>108</v>
      </c>
      <c r="C3445" s="209" t="s">
        <v>159</v>
      </c>
      <c r="D3445" s="202">
        <v>23</v>
      </c>
      <c r="F3445" s="202">
        <v>839</v>
      </c>
      <c r="G3445" s="202">
        <f t="shared" ref="G3445:G3649" si="194">F3445/(D3445-E3445)*1000</f>
        <v>36478.260869565216</v>
      </c>
      <c r="H3445" s="210" t="str">
        <f t="shared" si="192"/>
        <v>14/15TOMATE (1ª SAFRA)UMUARAMA (b)</v>
      </c>
      <c r="I3445" s="210" t="str">
        <f t="shared" si="193"/>
        <v>14/15TOMATE (1ª SAFRA)</v>
      </c>
      <c r="J3445" s="211" t="b">
        <f>FALSE</f>
        <v>0</v>
      </c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</row>
    <row r="3446" spans="1:64" ht="14.65" hidden="1" customHeight="1">
      <c r="A3446" s="215" t="s">
        <v>190</v>
      </c>
      <c r="B3446" s="213" t="s">
        <v>108</v>
      </c>
      <c r="C3446" s="209" t="s">
        <v>160</v>
      </c>
      <c r="D3446" s="202">
        <v>15</v>
      </c>
      <c r="F3446" s="202">
        <v>750</v>
      </c>
      <c r="G3446" s="202">
        <f t="shared" si="194"/>
        <v>50000</v>
      </c>
      <c r="H3446" s="210" t="str">
        <f t="shared" si="192"/>
        <v>14/15TOMATE (1ª SAFRA)UNIÃO DA VITÓRIA (f)</v>
      </c>
      <c r="I3446" s="210" t="str">
        <f t="shared" si="193"/>
        <v>14/15TOMATE (1ª SAFRA)</v>
      </c>
      <c r="J3446" s="211" t="b">
        <f>FALSE</f>
        <v>0</v>
      </c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</row>
    <row r="3447" spans="1:64" ht="14.65" hidden="1" customHeight="1">
      <c r="A3447" s="215" t="s">
        <v>190</v>
      </c>
      <c r="B3447" s="213" t="s">
        <v>109</v>
      </c>
      <c r="C3447" s="209" t="s">
        <v>126</v>
      </c>
      <c r="D3447" s="202">
        <v>66</v>
      </c>
      <c r="F3447" s="202">
        <v>4362</v>
      </c>
      <c r="G3447" s="202">
        <f t="shared" si="194"/>
        <v>66090.909090909088</v>
      </c>
      <c r="H3447" s="210" t="str">
        <f t="shared" si="192"/>
        <v>14/15TOMATE (2ª SAFRA)APUCARANA (c)</v>
      </c>
      <c r="I3447" s="210" t="str">
        <f t="shared" si="193"/>
        <v>14/15TOMATE (2ª SAFRA)</v>
      </c>
      <c r="J3447" s="211" t="b">
        <f>FALSE</f>
        <v>0</v>
      </c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</row>
    <row r="3448" spans="1:64" ht="14.65" hidden="1" customHeight="1">
      <c r="A3448" s="215" t="s">
        <v>190</v>
      </c>
      <c r="B3448" s="213" t="s">
        <v>109</v>
      </c>
      <c r="C3448" s="209" t="s">
        <v>130</v>
      </c>
      <c r="D3448" s="202">
        <v>97</v>
      </c>
      <c r="F3448" s="202">
        <v>4952</v>
      </c>
      <c r="G3448" s="202">
        <f t="shared" si="194"/>
        <v>51051.546391752578</v>
      </c>
      <c r="H3448" s="210" t="str">
        <f t="shared" si="192"/>
        <v>14/15TOMATE (2ª SAFRA)CASCAVEL (d)</v>
      </c>
      <c r="I3448" s="210" t="str">
        <f t="shared" si="193"/>
        <v>14/15TOMATE (2ª SAFRA)</v>
      </c>
      <c r="J3448" s="211" t="b">
        <f>FALSE</f>
        <v>0</v>
      </c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</row>
    <row r="3449" spans="1:64" ht="14.65" hidden="1" customHeight="1">
      <c r="A3449" s="215" t="s">
        <v>190</v>
      </c>
      <c r="B3449" s="213" t="s">
        <v>109</v>
      </c>
      <c r="C3449" s="209" t="s">
        <v>132</v>
      </c>
      <c r="D3449" s="202">
        <v>115</v>
      </c>
      <c r="F3449" s="202">
        <v>3795</v>
      </c>
      <c r="G3449" s="202">
        <f t="shared" si="194"/>
        <v>33000</v>
      </c>
      <c r="H3449" s="210" t="str">
        <f t="shared" si="192"/>
        <v>14/15TOMATE (2ª SAFRA)CORNÉLIO PROCÓPIO (c)</v>
      </c>
      <c r="I3449" s="210" t="str">
        <f t="shared" si="193"/>
        <v>14/15TOMATE (2ª SAFRA)</v>
      </c>
      <c r="J3449" s="211" t="b">
        <f>FALSE</f>
        <v>0</v>
      </c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</row>
    <row r="3450" spans="1:64" ht="14.65" hidden="1" customHeight="1">
      <c r="A3450" s="215" t="s">
        <v>190</v>
      </c>
      <c r="B3450" s="213" t="s">
        <v>109</v>
      </c>
      <c r="C3450" s="209" t="s">
        <v>138</v>
      </c>
      <c r="D3450" s="202">
        <v>12</v>
      </c>
      <c r="F3450" s="202">
        <v>287</v>
      </c>
      <c r="G3450" s="202">
        <f t="shared" si="194"/>
        <v>23916.666666666668</v>
      </c>
      <c r="H3450" s="210" t="str">
        <f t="shared" si="192"/>
        <v>14/15TOMATE (2ª SAFRA)GUARAPUAVA (f)</v>
      </c>
      <c r="I3450" s="210" t="str">
        <f t="shared" si="193"/>
        <v>14/15TOMATE (2ª SAFRA)</v>
      </c>
      <c r="J3450" s="211" t="b">
        <f>FALSE</f>
        <v>0</v>
      </c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</row>
    <row r="3451" spans="1:64" ht="14.65" hidden="1" customHeight="1">
      <c r="A3451" s="215" t="s">
        <v>190</v>
      </c>
      <c r="B3451" s="213" t="s">
        <v>109</v>
      </c>
      <c r="C3451" s="209" t="s">
        <v>140</v>
      </c>
      <c r="D3451" s="202">
        <v>9</v>
      </c>
      <c r="F3451" s="202">
        <v>292</v>
      </c>
      <c r="G3451" s="202">
        <f t="shared" si="194"/>
        <v>32444.444444444442</v>
      </c>
      <c r="H3451" s="210" t="str">
        <f t="shared" si="192"/>
        <v>14/15TOMATE (2ª SAFRA)IRATI (f)</v>
      </c>
      <c r="I3451" s="210" t="str">
        <f t="shared" si="193"/>
        <v>14/15TOMATE (2ª SAFRA)</v>
      </c>
      <c r="J3451" s="211" t="b">
        <f>FALSE</f>
        <v>0</v>
      </c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</row>
    <row r="3452" spans="1:64" ht="14.65" hidden="1" customHeight="1">
      <c r="A3452" s="215" t="s">
        <v>190</v>
      </c>
      <c r="B3452" s="213" t="s">
        <v>109</v>
      </c>
      <c r="C3452" s="209" t="s">
        <v>142</v>
      </c>
      <c r="D3452" s="202">
        <v>250</v>
      </c>
      <c r="F3452" s="202">
        <v>16510</v>
      </c>
      <c r="G3452" s="202">
        <f t="shared" si="194"/>
        <v>66040</v>
      </c>
      <c r="H3452" s="210" t="str">
        <f t="shared" si="192"/>
        <v>14/15TOMATE (2ª SAFRA)IVAIPORÃ (c)</v>
      </c>
      <c r="I3452" s="210" t="str">
        <f t="shared" si="193"/>
        <v>14/15TOMATE (2ª SAFRA)</v>
      </c>
      <c r="J3452" s="211" t="b">
        <f>FALSE</f>
        <v>0</v>
      </c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</row>
    <row r="3453" spans="1:64" ht="14.65" hidden="1" customHeight="1">
      <c r="A3453" s="215" t="s">
        <v>190</v>
      </c>
      <c r="B3453" s="213" t="s">
        <v>109</v>
      </c>
      <c r="C3453" s="209" t="s">
        <v>144</v>
      </c>
      <c r="D3453" s="202">
        <v>246</v>
      </c>
      <c r="F3453" s="202">
        <v>15498</v>
      </c>
      <c r="G3453" s="202">
        <f t="shared" si="194"/>
        <v>63000</v>
      </c>
      <c r="H3453" s="210" t="str">
        <f t="shared" si="192"/>
        <v>14/15TOMATE (2ª SAFRA)JACAREZINHO (c)</v>
      </c>
      <c r="I3453" s="210" t="str">
        <f t="shared" si="193"/>
        <v>14/15TOMATE (2ª SAFRA)</v>
      </c>
      <c r="J3453" s="211" t="b">
        <f>FALSE</f>
        <v>0</v>
      </c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</row>
    <row r="3454" spans="1:64" ht="14.65" hidden="1" customHeight="1">
      <c r="A3454" s="215" t="s">
        <v>190</v>
      </c>
      <c r="B3454" s="213" t="s">
        <v>109</v>
      </c>
      <c r="C3454" s="209" t="s">
        <v>146</v>
      </c>
      <c r="D3454" s="202">
        <v>10</v>
      </c>
      <c r="F3454" s="202">
        <v>437</v>
      </c>
      <c r="G3454" s="202">
        <f t="shared" si="194"/>
        <v>43700</v>
      </c>
      <c r="H3454" s="210" t="str">
        <f t="shared" si="192"/>
        <v>14/15TOMATE (2ª SAFRA)LARANJEIRAS DO SUL (f)</v>
      </c>
      <c r="I3454" s="210" t="str">
        <f t="shared" si="193"/>
        <v>14/15TOMATE (2ª SAFRA)</v>
      </c>
      <c r="J3454" s="211" t="b">
        <f>FALSE</f>
        <v>0</v>
      </c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</row>
    <row r="3455" spans="1:64" ht="14.65" hidden="1" customHeight="1">
      <c r="A3455" s="215" t="s">
        <v>190</v>
      </c>
      <c r="B3455" s="213" t="s">
        <v>109</v>
      </c>
      <c r="C3455" s="209" t="s">
        <v>148</v>
      </c>
      <c r="D3455" s="202">
        <v>352</v>
      </c>
      <c r="F3455" s="202">
        <v>24288</v>
      </c>
      <c r="G3455" s="202">
        <f t="shared" si="194"/>
        <v>69000</v>
      </c>
      <c r="H3455" s="210" t="str">
        <f t="shared" si="192"/>
        <v>14/15TOMATE (2ª SAFRA)LONDRINA (c)</v>
      </c>
      <c r="I3455" s="210" t="str">
        <f t="shared" si="193"/>
        <v>14/15TOMATE (2ª SAFRA)</v>
      </c>
      <c r="J3455" s="211" t="b">
        <f>FALSE</f>
        <v>0</v>
      </c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</row>
    <row r="3456" spans="1:64" ht="14.65" hidden="1" customHeight="1">
      <c r="A3456" s="215" t="s">
        <v>190</v>
      </c>
      <c r="B3456" s="213" t="s">
        <v>109</v>
      </c>
      <c r="C3456" s="209" t="s">
        <v>150</v>
      </c>
      <c r="D3456" s="202">
        <v>45</v>
      </c>
      <c r="F3456" s="202">
        <v>1800</v>
      </c>
      <c r="G3456" s="202">
        <f t="shared" si="194"/>
        <v>40000</v>
      </c>
      <c r="H3456" s="210" t="str">
        <f t="shared" si="192"/>
        <v>14/15TOMATE (2ª SAFRA)MARINGÁ (c)</v>
      </c>
      <c r="I3456" s="210" t="str">
        <f t="shared" si="193"/>
        <v>14/15TOMATE (2ª SAFRA)</v>
      </c>
      <c r="J3456" s="211" t="b">
        <f>FALSE</f>
        <v>0</v>
      </c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</row>
    <row r="3457" spans="1:64" ht="14.65" hidden="1" customHeight="1">
      <c r="A3457" s="215" t="s">
        <v>190</v>
      </c>
      <c r="B3457" s="213" t="s">
        <v>109</v>
      </c>
      <c r="C3457" s="209" t="s">
        <v>152</v>
      </c>
      <c r="D3457" s="202">
        <v>15</v>
      </c>
      <c r="F3457" s="202">
        <v>615</v>
      </c>
      <c r="G3457" s="202">
        <f t="shared" si="194"/>
        <v>41000</v>
      </c>
      <c r="H3457" s="210" t="str">
        <f t="shared" si="192"/>
        <v>14/15TOMATE (2ª SAFRA)PARANAGUÁ (f)</v>
      </c>
      <c r="I3457" s="210" t="str">
        <f t="shared" si="193"/>
        <v>14/15TOMATE (2ª SAFRA)</v>
      </c>
      <c r="J3457" s="211" t="b">
        <f>FALSE</f>
        <v>0</v>
      </c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</row>
    <row r="3458" spans="1:64" ht="14.65" hidden="1" customHeight="1">
      <c r="A3458" s="215" t="s">
        <v>190</v>
      </c>
      <c r="B3458" s="213" t="s">
        <v>109</v>
      </c>
      <c r="C3458" s="209" t="s">
        <v>154</v>
      </c>
      <c r="D3458" s="202">
        <v>0</v>
      </c>
      <c r="F3458" s="202">
        <v>0</v>
      </c>
      <c r="G3458" s="202" t="e">
        <f t="shared" si="194"/>
        <v>#DIV/0!</v>
      </c>
      <c r="H3458" s="210" t="str">
        <f t="shared" ref="H3458:H3521" si="195">A3458&amp;B3458&amp;C3458</f>
        <v>14/15TOMATE (2ª SAFRA)PARANAVAÍ (b)</v>
      </c>
      <c r="I3458" s="210" t="str">
        <f t="shared" ref="I3458:I3521" si="196">A3458&amp;B3458</f>
        <v>14/15TOMATE (2ª SAFRA)</v>
      </c>
      <c r="J3458" s="211" t="b">
        <f>FALSE</f>
        <v>0</v>
      </c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</row>
    <row r="3459" spans="1:64" ht="14.65" hidden="1" customHeight="1">
      <c r="A3459" s="215" t="s">
        <v>190</v>
      </c>
      <c r="B3459" s="213" t="s">
        <v>109</v>
      </c>
      <c r="C3459" s="209" t="s">
        <v>157</v>
      </c>
      <c r="D3459" s="202">
        <v>485</v>
      </c>
      <c r="F3459" s="202">
        <v>32644</v>
      </c>
      <c r="G3459" s="202">
        <f t="shared" si="194"/>
        <v>67307.216494845357</v>
      </c>
      <c r="H3459" s="210" t="str">
        <f t="shared" si="195"/>
        <v>14/15TOMATE (2ª SAFRA)PONTA GROSSA (f)</v>
      </c>
      <c r="I3459" s="210" t="str">
        <f t="shared" si="196"/>
        <v>14/15TOMATE (2ª SAFRA)</v>
      </c>
      <c r="J3459" s="211" t="b">
        <f>FALSE</f>
        <v>0</v>
      </c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</row>
    <row r="3460" spans="1:64" ht="14.65" hidden="1" customHeight="1">
      <c r="A3460" s="215" t="s">
        <v>190</v>
      </c>
      <c r="B3460" s="213" t="s">
        <v>109</v>
      </c>
      <c r="C3460" s="209" t="s">
        <v>158</v>
      </c>
      <c r="D3460" s="202">
        <v>31</v>
      </c>
      <c r="F3460" s="202">
        <v>593</v>
      </c>
      <c r="G3460" s="202">
        <f t="shared" si="194"/>
        <v>19129.032258064515</v>
      </c>
      <c r="H3460" s="210" t="str">
        <f t="shared" si="195"/>
        <v>14/15TOMATE (2ª SAFRA)TOLEDO (d)</v>
      </c>
      <c r="I3460" s="210" t="str">
        <f t="shared" si="196"/>
        <v>14/15TOMATE (2ª SAFRA)</v>
      </c>
      <c r="J3460" s="211" t="b">
        <f>FALSE</f>
        <v>0</v>
      </c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</row>
    <row r="3461" spans="1:64" ht="14.65" hidden="1" customHeight="1">
      <c r="A3461" s="215" t="s">
        <v>190</v>
      </c>
      <c r="B3461" s="213" t="s">
        <v>109</v>
      </c>
      <c r="C3461" s="209" t="s">
        <v>159</v>
      </c>
      <c r="D3461" s="202">
        <v>25</v>
      </c>
      <c r="F3461" s="202">
        <v>925</v>
      </c>
      <c r="G3461" s="202">
        <f t="shared" si="194"/>
        <v>37000</v>
      </c>
      <c r="H3461" s="210" t="str">
        <f t="shared" si="195"/>
        <v>14/15TOMATE (2ª SAFRA)UMUARAMA (b)</v>
      </c>
      <c r="I3461" s="210" t="str">
        <f t="shared" si="196"/>
        <v>14/15TOMATE (2ª SAFRA)</v>
      </c>
      <c r="J3461" s="211" t="b">
        <f>FALSE</f>
        <v>0</v>
      </c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</row>
    <row r="3462" spans="1:64" ht="14.65" hidden="1" customHeight="1">
      <c r="A3462" s="215" t="s">
        <v>190</v>
      </c>
      <c r="B3462" s="209" t="s">
        <v>110</v>
      </c>
      <c r="C3462" s="209" t="s">
        <v>126</v>
      </c>
      <c r="D3462" s="201">
        <v>86450</v>
      </c>
      <c r="E3462" s="201"/>
      <c r="F3462" s="202">
        <v>214655</v>
      </c>
      <c r="G3462" s="202">
        <f t="shared" si="194"/>
        <v>2482.9959514170041</v>
      </c>
      <c r="H3462" s="210" t="str">
        <f t="shared" si="195"/>
        <v>14/15TRIGOAPUCARANA (c)</v>
      </c>
      <c r="I3462" s="210" t="str">
        <f t="shared" si="196"/>
        <v>14/15TRIGO</v>
      </c>
      <c r="J3462" s="211" t="b">
        <f>FALSE</f>
        <v>0</v>
      </c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</row>
    <row r="3463" spans="1:64" ht="14.65" hidden="1" customHeight="1">
      <c r="A3463" s="215" t="s">
        <v>190</v>
      </c>
      <c r="B3463" s="209" t="s">
        <v>110</v>
      </c>
      <c r="C3463" s="209" t="s">
        <v>128</v>
      </c>
      <c r="D3463" s="201">
        <v>158133</v>
      </c>
      <c r="E3463" s="201"/>
      <c r="F3463" s="202">
        <v>377305</v>
      </c>
      <c r="G3463" s="202">
        <f t="shared" si="194"/>
        <v>2385.9978625587323</v>
      </c>
      <c r="H3463" s="210" t="str">
        <f t="shared" si="195"/>
        <v>14/15TRIGOCAMPO MOURÃO (a)</v>
      </c>
      <c r="I3463" s="210" t="str">
        <f t="shared" si="196"/>
        <v>14/15TRIGO</v>
      </c>
      <c r="J3463" s="211" t="b">
        <f>FALSE</f>
        <v>0</v>
      </c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</row>
    <row r="3464" spans="1:64" ht="14.65" hidden="1" customHeight="1">
      <c r="A3464" s="215" t="s">
        <v>190</v>
      </c>
      <c r="B3464" s="209" t="s">
        <v>110</v>
      </c>
      <c r="C3464" s="209" t="s">
        <v>130</v>
      </c>
      <c r="D3464" s="201">
        <v>139650</v>
      </c>
      <c r="E3464" s="201"/>
      <c r="F3464" s="202">
        <v>335299</v>
      </c>
      <c r="G3464" s="202">
        <f t="shared" si="194"/>
        <v>2400.9953455066238</v>
      </c>
      <c r="H3464" s="210" t="str">
        <f t="shared" si="195"/>
        <v>14/15TRIGOCASCAVEL (d)</v>
      </c>
      <c r="I3464" s="210" t="str">
        <f t="shared" si="196"/>
        <v>14/15TRIGO</v>
      </c>
      <c r="J3464" s="211" t="b">
        <f>FALSE</f>
        <v>0</v>
      </c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</row>
    <row r="3465" spans="1:64" ht="14.65" hidden="1" customHeight="1">
      <c r="A3465" s="215" t="s">
        <v>190</v>
      </c>
      <c r="B3465" s="209" t="s">
        <v>110</v>
      </c>
      <c r="C3465" s="209" t="s">
        <v>132</v>
      </c>
      <c r="D3465" s="201">
        <v>161000</v>
      </c>
      <c r="E3465" s="201"/>
      <c r="F3465" s="202">
        <v>399280</v>
      </c>
      <c r="G3465" s="202">
        <f t="shared" si="194"/>
        <v>2480</v>
      </c>
      <c r="H3465" s="210" t="str">
        <f t="shared" si="195"/>
        <v>14/15TRIGOCORNÉLIO PROCÓPIO (c)</v>
      </c>
      <c r="I3465" s="210" t="str">
        <f t="shared" si="196"/>
        <v>14/15TRIGO</v>
      </c>
      <c r="J3465" s="211" t="b">
        <f>FALSE</f>
        <v>0</v>
      </c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</row>
    <row r="3466" spans="1:64" ht="14.65" hidden="1" customHeight="1">
      <c r="A3466" s="215" t="s">
        <v>190</v>
      </c>
      <c r="B3466" s="213" t="s">
        <v>110</v>
      </c>
      <c r="C3466" s="209" t="s">
        <v>134</v>
      </c>
      <c r="D3466" s="202">
        <v>13795</v>
      </c>
      <c r="F3466" s="202">
        <v>27590</v>
      </c>
      <c r="G3466" s="202">
        <f t="shared" si="194"/>
        <v>2000</v>
      </c>
      <c r="H3466" s="210" t="str">
        <f t="shared" si="195"/>
        <v>14/15TRIGOCURITIBA (f)</v>
      </c>
      <c r="I3466" s="210" t="str">
        <f t="shared" si="196"/>
        <v>14/15TRIGO</v>
      </c>
      <c r="J3466" s="211" t="b">
        <f>FALSE</f>
        <v>0</v>
      </c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</row>
    <row r="3467" spans="1:64" ht="14.65" hidden="1" customHeight="1">
      <c r="A3467" s="215" t="s">
        <v>190</v>
      </c>
      <c r="B3467" s="213" t="s">
        <v>110</v>
      </c>
      <c r="C3467" s="209" t="s">
        <v>136</v>
      </c>
      <c r="D3467" s="202">
        <v>110300</v>
      </c>
      <c r="E3467" s="202">
        <v>1200</v>
      </c>
      <c r="F3467" s="202">
        <v>259548</v>
      </c>
      <c r="G3467" s="202">
        <f t="shared" si="194"/>
        <v>2378.9917506874426</v>
      </c>
      <c r="H3467" s="210" t="str">
        <f t="shared" si="195"/>
        <v>14/15TRIGOFRANCISCO BELTRÃO (e)</v>
      </c>
      <c r="I3467" s="210" t="str">
        <f t="shared" si="196"/>
        <v>14/15TRIGO</v>
      </c>
      <c r="J3467" s="211" t="b">
        <f>FALSE</f>
        <v>0</v>
      </c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</row>
    <row r="3468" spans="1:64" ht="14.65" hidden="1" customHeight="1">
      <c r="A3468" s="215" t="s">
        <v>190</v>
      </c>
      <c r="B3468" s="213" t="s">
        <v>110</v>
      </c>
      <c r="C3468" s="209" t="s">
        <v>138</v>
      </c>
      <c r="D3468" s="202">
        <v>72350</v>
      </c>
      <c r="E3468" s="202">
        <v>380</v>
      </c>
      <c r="F3468" s="202">
        <v>177903</v>
      </c>
      <c r="G3468" s="202">
        <f t="shared" si="194"/>
        <v>2471.9049604001666</v>
      </c>
      <c r="H3468" s="210" t="str">
        <f t="shared" si="195"/>
        <v>14/15TRIGOGUARAPUAVA (f)</v>
      </c>
      <c r="I3468" s="210" t="str">
        <f t="shared" si="196"/>
        <v>14/15TRIGO</v>
      </c>
      <c r="J3468" s="211" t="b">
        <f>FALSE</f>
        <v>0</v>
      </c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</row>
    <row r="3469" spans="1:64" ht="14.65" hidden="1" customHeight="1">
      <c r="A3469" s="215" t="s">
        <v>190</v>
      </c>
      <c r="B3469" s="213" t="s">
        <v>110</v>
      </c>
      <c r="C3469" s="209" t="s">
        <v>140</v>
      </c>
      <c r="D3469" s="202">
        <v>25000</v>
      </c>
      <c r="E3469" s="202">
        <v>600</v>
      </c>
      <c r="F3469" s="202">
        <v>67100</v>
      </c>
      <c r="G3469" s="202">
        <f t="shared" si="194"/>
        <v>2750</v>
      </c>
      <c r="H3469" s="210" t="str">
        <f t="shared" si="195"/>
        <v>14/15TRIGOIRATI (f)</v>
      </c>
      <c r="I3469" s="210" t="str">
        <f t="shared" si="196"/>
        <v>14/15TRIGO</v>
      </c>
      <c r="J3469" s="211" t="b">
        <f>FALSE</f>
        <v>0</v>
      </c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</row>
    <row r="3470" spans="1:64" ht="14.65" hidden="1" customHeight="1">
      <c r="A3470" s="215" t="s">
        <v>190</v>
      </c>
      <c r="B3470" s="213" t="s">
        <v>110</v>
      </c>
      <c r="C3470" s="209" t="s">
        <v>142</v>
      </c>
      <c r="D3470" s="202">
        <v>137060</v>
      </c>
      <c r="F3470" s="202">
        <v>306466</v>
      </c>
      <c r="G3470" s="202">
        <f t="shared" si="194"/>
        <v>2235.9988326280459</v>
      </c>
      <c r="H3470" s="210" t="str">
        <f t="shared" si="195"/>
        <v>14/15TRIGOIVAIPORÃ (c)</v>
      </c>
      <c r="I3470" s="210" t="str">
        <f t="shared" si="196"/>
        <v>14/15TRIGO</v>
      </c>
      <c r="J3470" s="211" t="b">
        <f>FALSE</f>
        <v>0</v>
      </c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</row>
    <row r="3471" spans="1:64" ht="14.65" hidden="1" customHeight="1">
      <c r="A3471" s="215" t="s">
        <v>190</v>
      </c>
      <c r="B3471" s="213" t="s">
        <v>110</v>
      </c>
      <c r="C3471" s="209" t="s">
        <v>144</v>
      </c>
      <c r="D3471" s="202">
        <v>55900</v>
      </c>
      <c r="F3471" s="202">
        <v>129250</v>
      </c>
      <c r="G3471" s="202">
        <f t="shared" si="194"/>
        <v>2312.1645796064404</v>
      </c>
      <c r="H3471" s="210" t="str">
        <f t="shared" si="195"/>
        <v>14/15TRIGOJACAREZINHO (c)</v>
      </c>
      <c r="I3471" s="210" t="str">
        <f t="shared" si="196"/>
        <v>14/15TRIGO</v>
      </c>
      <c r="J3471" s="211" t="b">
        <f>FALSE</f>
        <v>0</v>
      </c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</row>
    <row r="3472" spans="1:64" ht="14.65" hidden="1" customHeight="1">
      <c r="A3472" s="215" t="s">
        <v>190</v>
      </c>
      <c r="B3472" s="213" t="s">
        <v>110</v>
      </c>
      <c r="C3472" s="209" t="s">
        <v>146</v>
      </c>
      <c r="D3472" s="202">
        <v>16550</v>
      </c>
      <c r="E3472" s="202">
        <v>335</v>
      </c>
      <c r="F3472" s="202">
        <v>39402</v>
      </c>
      <c r="G3472" s="202">
        <f t="shared" si="194"/>
        <v>2429.9722479185939</v>
      </c>
      <c r="H3472" s="210" t="str">
        <f t="shared" si="195"/>
        <v>14/15TRIGOLARANJEIRAS DO SUL (f)</v>
      </c>
      <c r="I3472" s="210" t="str">
        <f t="shared" si="196"/>
        <v>14/15TRIGO</v>
      </c>
      <c r="J3472" s="211" t="b">
        <f>FALSE</f>
        <v>0</v>
      </c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</row>
    <row r="3473" spans="1:64" ht="14.65" hidden="1" customHeight="1">
      <c r="A3473" s="215" t="s">
        <v>190</v>
      </c>
      <c r="B3473" s="213" t="s">
        <v>110</v>
      </c>
      <c r="C3473" s="209" t="s">
        <v>148</v>
      </c>
      <c r="D3473" s="202">
        <v>56428</v>
      </c>
      <c r="F3473" s="202">
        <v>137176</v>
      </c>
      <c r="G3473" s="202">
        <f t="shared" si="194"/>
        <v>2430.9917062451264</v>
      </c>
      <c r="H3473" s="210" t="str">
        <f t="shared" si="195"/>
        <v>14/15TRIGOLONDRINA (c)</v>
      </c>
      <c r="I3473" s="210" t="str">
        <f t="shared" si="196"/>
        <v>14/15TRIGO</v>
      </c>
      <c r="J3473" s="211" t="b">
        <f>FALSE</f>
        <v>0</v>
      </c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</row>
    <row r="3474" spans="1:64" ht="14.65" hidden="1" customHeight="1">
      <c r="A3474" s="215" t="s">
        <v>190</v>
      </c>
      <c r="B3474" s="213" t="s">
        <v>110</v>
      </c>
      <c r="C3474" s="209" t="s">
        <v>150</v>
      </c>
      <c r="D3474" s="202">
        <v>26357</v>
      </c>
      <c r="F3474" s="202">
        <v>54374</v>
      </c>
      <c r="G3474" s="202">
        <f t="shared" si="194"/>
        <v>2062.9813711727434</v>
      </c>
      <c r="H3474" s="210" t="str">
        <f t="shared" si="195"/>
        <v>14/15TRIGOMARINGÁ (c)</v>
      </c>
      <c r="I3474" s="210" t="str">
        <f t="shared" si="196"/>
        <v>14/15TRIGO</v>
      </c>
      <c r="J3474" s="211" t="b">
        <f>FALSE</f>
        <v>0</v>
      </c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</row>
    <row r="3475" spans="1:64" ht="14.65" hidden="1" customHeight="1">
      <c r="A3475" s="215" t="s">
        <v>190</v>
      </c>
      <c r="B3475" s="213" t="s">
        <v>110</v>
      </c>
      <c r="C3475" s="209" t="s">
        <v>154</v>
      </c>
      <c r="D3475" s="202">
        <v>0</v>
      </c>
      <c r="F3475" s="202">
        <v>0</v>
      </c>
      <c r="G3475" s="202" t="e">
        <f t="shared" si="194"/>
        <v>#DIV/0!</v>
      </c>
      <c r="H3475" s="210" t="str">
        <f t="shared" si="195"/>
        <v>14/15TRIGOPARANAVAÍ (b)</v>
      </c>
      <c r="I3475" s="210" t="str">
        <f t="shared" si="196"/>
        <v>14/15TRIGO</v>
      </c>
      <c r="J3475" s="211" t="b">
        <f>FALSE</f>
        <v>0</v>
      </c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</row>
    <row r="3476" spans="1:64" ht="14.65" hidden="1" customHeight="1">
      <c r="A3476" s="215" t="s">
        <v>190</v>
      </c>
      <c r="B3476" s="213" t="s">
        <v>110</v>
      </c>
      <c r="C3476" s="209" t="s">
        <v>155</v>
      </c>
      <c r="D3476" s="202">
        <v>65620</v>
      </c>
      <c r="E3476" s="202">
        <v>380</v>
      </c>
      <c r="F3476" s="202">
        <v>140753</v>
      </c>
      <c r="G3476" s="202">
        <f t="shared" si="194"/>
        <v>2157.4647455548743</v>
      </c>
      <c r="H3476" s="210" t="str">
        <f t="shared" si="195"/>
        <v>14/15TRIGOPATO BRANCO (e)</v>
      </c>
      <c r="I3476" s="210" t="str">
        <f t="shared" si="196"/>
        <v>14/15TRIGO</v>
      </c>
      <c r="J3476" s="211" t="b">
        <f>FALSE</f>
        <v>0</v>
      </c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</row>
    <row r="3477" spans="1:64" ht="14.65" hidden="1" customHeight="1">
      <c r="A3477" s="215" t="s">
        <v>190</v>
      </c>
      <c r="B3477" s="213" t="s">
        <v>110</v>
      </c>
      <c r="C3477" s="209" t="s">
        <v>157</v>
      </c>
      <c r="D3477" s="202">
        <v>174900</v>
      </c>
      <c r="E3477" s="202">
        <v>550</v>
      </c>
      <c r="F3477" s="202">
        <v>526537</v>
      </c>
      <c r="G3477" s="202">
        <f t="shared" si="194"/>
        <v>3020</v>
      </c>
      <c r="H3477" s="210" t="str">
        <f t="shared" si="195"/>
        <v>14/15TRIGOPONTA GROSSA (f)</v>
      </c>
      <c r="I3477" s="210" t="str">
        <f t="shared" si="196"/>
        <v>14/15TRIGO</v>
      </c>
      <c r="J3477" s="211" t="b">
        <f>FALSE</f>
        <v>0</v>
      </c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</row>
    <row r="3478" spans="1:64" ht="14.65" hidden="1" customHeight="1">
      <c r="A3478" s="215" t="s">
        <v>190</v>
      </c>
      <c r="B3478" s="213" t="s">
        <v>110</v>
      </c>
      <c r="C3478" s="209" t="s">
        <v>158</v>
      </c>
      <c r="D3478" s="202">
        <v>33240</v>
      </c>
      <c r="F3478" s="202">
        <v>72496</v>
      </c>
      <c r="G3478" s="202">
        <f t="shared" si="194"/>
        <v>2180.9867629362216</v>
      </c>
      <c r="H3478" s="210" t="str">
        <f t="shared" si="195"/>
        <v>14/15TRIGOTOLEDO (d)</v>
      </c>
      <c r="I3478" s="210" t="str">
        <f t="shared" si="196"/>
        <v>14/15TRIGO</v>
      </c>
      <c r="J3478" s="211" t="b">
        <f>FALSE</f>
        <v>0</v>
      </c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</row>
    <row r="3479" spans="1:64" ht="14.65" hidden="1" customHeight="1">
      <c r="A3479" s="215" t="s">
        <v>190</v>
      </c>
      <c r="B3479" s="213" t="s">
        <v>110</v>
      </c>
      <c r="C3479" s="209" t="s">
        <v>159</v>
      </c>
      <c r="D3479" s="202">
        <v>5917</v>
      </c>
      <c r="F3479" s="202">
        <v>11307</v>
      </c>
      <c r="G3479" s="202">
        <f t="shared" si="194"/>
        <v>1910.9345952340714</v>
      </c>
      <c r="H3479" s="210" t="str">
        <f t="shared" si="195"/>
        <v>14/15TRIGOUMUARAMA (b)</v>
      </c>
      <c r="I3479" s="210" t="str">
        <f t="shared" si="196"/>
        <v>14/15TRIGO</v>
      </c>
      <c r="J3479" s="211" t="b">
        <f>FALSE</f>
        <v>0</v>
      </c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</row>
    <row r="3480" spans="1:64" ht="14.65" hidden="1" customHeight="1">
      <c r="A3480" s="215" t="s">
        <v>190</v>
      </c>
      <c r="B3480" s="213" t="s">
        <v>110</v>
      </c>
      <c r="C3480" s="209" t="s">
        <v>160</v>
      </c>
      <c r="D3480" s="202">
        <v>7500</v>
      </c>
      <c r="E3480" s="202">
        <v>1040</v>
      </c>
      <c r="F3480" s="202">
        <v>8320</v>
      </c>
      <c r="G3480" s="202">
        <f t="shared" si="194"/>
        <v>1287.9256965944273</v>
      </c>
      <c r="H3480" s="210" t="str">
        <f t="shared" si="195"/>
        <v>14/15TRIGOUNIÃO DA VITÓRIA (f)</v>
      </c>
      <c r="I3480" s="210" t="str">
        <f t="shared" si="196"/>
        <v>14/15TRIGO</v>
      </c>
      <c r="J3480" s="211" t="b">
        <f>FALSE</f>
        <v>0</v>
      </c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</row>
    <row r="3481" spans="1:64" ht="14.65" hidden="1" customHeight="1">
      <c r="A3481" s="215" t="s">
        <v>190</v>
      </c>
      <c r="B3481" s="213" t="s">
        <v>111</v>
      </c>
      <c r="C3481" s="209" t="s">
        <v>126</v>
      </c>
      <c r="D3481" s="202">
        <v>95</v>
      </c>
      <c r="F3481" s="202">
        <v>230</v>
      </c>
      <c r="G3481" s="202">
        <f t="shared" si="194"/>
        <v>2421.0526315789475</v>
      </c>
      <c r="H3481" s="210" t="str">
        <f t="shared" si="195"/>
        <v>14/15TRITICALEAPUCARANA (c)</v>
      </c>
      <c r="I3481" s="210" t="str">
        <f t="shared" si="196"/>
        <v>14/15TRITICALE</v>
      </c>
      <c r="J3481" s="211" t="b">
        <f>FALSE</f>
        <v>0</v>
      </c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</row>
    <row r="3482" spans="1:64" ht="14.65" hidden="1" customHeight="1">
      <c r="A3482" s="215" t="s">
        <v>190</v>
      </c>
      <c r="B3482" s="213" t="s">
        <v>111</v>
      </c>
      <c r="C3482" s="209" t="s">
        <v>128</v>
      </c>
      <c r="D3482" s="202">
        <v>2130</v>
      </c>
      <c r="F3482" s="202">
        <v>5964</v>
      </c>
      <c r="G3482" s="202">
        <f t="shared" si="194"/>
        <v>2800</v>
      </c>
      <c r="H3482" s="210" t="str">
        <f t="shared" si="195"/>
        <v>14/15TRITICALECAMPO MOURÃO (a)</v>
      </c>
      <c r="I3482" s="210" t="str">
        <f t="shared" si="196"/>
        <v>14/15TRITICALE</v>
      </c>
      <c r="J3482" s="211" t="b">
        <f>FALSE</f>
        <v>0</v>
      </c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</row>
    <row r="3483" spans="1:64" ht="14.65" hidden="1" customHeight="1">
      <c r="A3483" s="215" t="s">
        <v>190</v>
      </c>
      <c r="B3483" s="213" t="s">
        <v>111</v>
      </c>
      <c r="C3483" s="209" t="s">
        <v>130</v>
      </c>
      <c r="D3483" s="202">
        <v>500</v>
      </c>
      <c r="F3483" s="202">
        <v>1350</v>
      </c>
      <c r="G3483" s="202">
        <f t="shared" si="194"/>
        <v>2700</v>
      </c>
      <c r="H3483" s="210" t="str">
        <f t="shared" si="195"/>
        <v>14/15TRITICALECASCAVEL (d)</v>
      </c>
      <c r="I3483" s="210" t="str">
        <f t="shared" si="196"/>
        <v>14/15TRITICALE</v>
      </c>
      <c r="J3483" s="211" t="b">
        <f>FALSE</f>
        <v>0</v>
      </c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</row>
    <row r="3484" spans="1:64" ht="14.65" hidden="1" customHeight="1">
      <c r="A3484" s="215" t="s">
        <v>190</v>
      </c>
      <c r="B3484" s="213" t="s">
        <v>111</v>
      </c>
      <c r="C3484" s="209" t="s">
        <v>132</v>
      </c>
      <c r="D3484" s="202">
        <v>0</v>
      </c>
      <c r="F3484" s="202">
        <v>0</v>
      </c>
      <c r="G3484" s="202" t="e">
        <f t="shared" si="194"/>
        <v>#DIV/0!</v>
      </c>
      <c r="H3484" s="210" t="str">
        <f t="shared" si="195"/>
        <v>14/15TRITICALECORNÉLIO PROCÓPIO (c)</v>
      </c>
      <c r="I3484" s="210" t="str">
        <f t="shared" si="196"/>
        <v>14/15TRITICALE</v>
      </c>
      <c r="J3484" s="211" t="b">
        <f>FALSE</f>
        <v>0</v>
      </c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</row>
    <row r="3485" spans="1:64" ht="14.65" hidden="1" customHeight="1">
      <c r="A3485" s="215" t="s">
        <v>190</v>
      </c>
      <c r="B3485" s="213" t="s">
        <v>111</v>
      </c>
      <c r="C3485" s="209" t="s">
        <v>138</v>
      </c>
      <c r="D3485" s="202">
        <v>1050</v>
      </c>
      <c r="E3485" s="202">
        <v>50</v>
      </c>
      <c r="F3485" s="202">
        <v>1856</v>
      </c>
      <c r="G3485" s="202">
        <f t="shared" si="194"/>
        <v>1856</v>
      </c>
      <c r="H3485" s="210" t="str">
        <f t="shared" si="195"/>
        <v>14/15TRITICALEGUARAPUAVA (f)</v>
      </c>
      <c r="I3485" s="210" t="str">
        <f t="shared" si="196"/>
        <v>14/15TRITICALE</v>
      </c>
      <c r="J3485" s="211" t="b">
        <f>FALSE</f>
        <v>0</v>
      </c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</row>
    <row r="3486" spans="1:64" ht="14.65" hidden="1" customHeight="1">
      <c r="A3486" s="215" t="s">
        <v>190</v>
      </c>
      <c r="B3486" s="213" t="s">
        <v>111</v>
      </c>
      <c r="C3486" s="209" t="s">
        <v>140</v>
      </c>
      <c r="D3486" s="202">
        <v>1200</v>
      </c>
      <c r="E3486" s="202">
        <v>215</v>
      </c>
      <c r="F3486" s="202">
        <v>2561</v>
      </c>
      <c r="G3486" s="202">
        <f t="shared" si="194"/>
        <v>2600</v>
      </c>
      <c r="H3486" s="210" t="str">
        <f t="shared" si="195"/>
        <v>14/15TRITICALEIRATI (f)</v>
      </c>
      <c r="I3486" s="210" t="str">
        <f t="shared" si="196"/>
        <v>14/15TRITICALE</v>
      </c>
      <c r="J3486" s="211" t="b">
        <f>FALSE</f>
        <v>0</v>
      </c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</row>
    <row r="3487" spans="1:64" ht="14.65" hidden="1" customHeight="1">
      <c r="A3487" s="215" t="s">
        <v>190</v>
      </c>
      <c r="B3487" s="213" t="s">
        <v>111</v>
      </c>
      <c r="C3487" s="209" t="s">
        <v>142</v>
      </c>
      <c r="D3487" s="202">
        <v>1620</v>
      </c>
      <c r="F3487" s="202">
        <v>3508</v>
      </c>
      <c r="G3487" s="202">
        <f t="shared" si="194"/>
        <v>2165.4320987654323</v>
      </c>
      <c r="H3487" s="210" t="str">
        <f t="shared" si="195"/>
        <v>14/15TRITICALEIVAIPORÃ (c)</v>
      </c>
      <c r="I3487" s="210" t="str">
        <f t="shared" si="196"/>
        <v>14/15TRITICALE</v>
      </c>
      <c r="J3487" s="211" t="b">
        <f>FALSE</f>
        <v>0</v>
      </c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</row>
    <row r="3488" spans="1:64" ht="14.65" hidden="1" customHeight="1">
      <c r="A3488" s="215" t="s">
        <v>190</v>
      </c>
      <c r="B3488" s="213" t="s">
        <v>111</v>
      </c>
      <c r="C3488" s="209" t="s">
        <v>144</v>
      </c>
      <c r="D3488" s="202">
        <v>200</v>
      </c>
      <c r="F3488" s="202">
        <v>480</v>
      </c>
      <c r="G3488" s="202">
        <f t="shared" si="194"/>
        <v>2400</v>
      </c>
      <c r="H3488" s="210" t="str">
        <f t="shared" si="195"/>
        <v>14/15TRITICALEJACAREZINHO (c)</v>
      </c>
      <c r="I3488" s="210" t="str">
        <f t="shared" si="196"/>
        <v>14/15TRITICALE</v>
      </c>
      <c r="J3488" s="211" t="b">
        <f>FALSE</f>
        <v>0</v>
      </c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</row>
    <row r="3489" spans="1:64" ht="14.65" hidden="1" customHeight="1">
      <c r="A3489" s="215" t="s">
        <v>190</v>
      </c>
      <c r="B3489" s="213" t="s">
        <v>111</v>
      </c>
      <c r="C3489" s="209" t="s">
        <v>146</v>
      </c>
      <c r="D3489" s="202">
        <v>180</v>
      </c>
      <c r="F3489" s="202">
        <v>383</v>
      </c>
      <c r="G3489" s="202">
        <f t="shared" si="194"/>
        <v>2127.7777777777778</v>
      </c>
      <c r="H3489" s="210" t="str">
        <f t="shared" si="195"/>
        <v>14/15TRITICALELARANJEIRAS DO SUL (f)</v>
      </c>
      <c r="I3489" s="210" t="str">
        <f t="shared" si="196"/>
        <v>14/15TRITICALE</v>
      </c>
      <c r="J3489" s="211" t="b">
        <f>FALSE</f>
        <v>0</v>
      </c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</row>
    <row r="3490" spans="1:64" ht="14.65" hidden="1" customHeight="1">
      <c r="A3490" s="215" t="s">
        <v>190</v>
      </c>
      <c r="B3490" s="213" t="s">
        <v>111</v>
      </c>
      <c r="C3490" s="209" t="s">
        <v>148</v>
      </c>
      <c r="D3490" s="202">
        <v>0</v>
      </c>
      <c r="F3490" s="202">
        <v>0</v>
      </c>
      <c r="G3490" s="202" t="e">
        <f t="shared" si="194"/>
        <v>#DIV/0!</v>
      </c>
      <c r="H3490" s="210" t="str">
        <f t="shared" si="195"/>
        <v>14/15TRITICALELONDRINA (c)</v>
      </c>
      <c r="I3490" s="210" t="str">
        <f t="shared" si="196"/>
        <v>14/15TRITICALE</v>
      </c>
      <c r="J3490" s="211" t="b">
        <f>FALSE</f>
        <v>0</v>
      </c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</row>
    <row r="3491" spans="1:64" ht="14.65" hidden="1" customHeight="1">
      <c r="A3491" s="215" t="s">
        <v>190</v>
      </c>
      <c r="B3491" s="213" t="s">
        <v>111</v>
      </c>
      <c r="C3491" s="209" t="s">
        <v>150</v>
      </c>
      <c r="D3491" s="202">
        <v>0</v>
      </c>
      <c r="F3491" s="202">
        <v>0</v>
      </c>
      <c r="G3491" s="202" t="e">
        <f t="shared" si="194"/>
        <v>#DIV/0!</v>
      </c>
      <c r="H3491" s="210" t="str">
        <f t="shared" si="195"/>
        <v>14/15TRITICALEMARINGÁ (c)</v>
      </c>
      <c r="I3491" s="210" t="str">
        <f t="shared" si="196"/>
        <v>14/15TRITICALE</v>
      </c>
      <c r="J3491" s="211" t="b">
        <f>FALSE</f>
        <v>0</v>
      </c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</row>
    <row r="3492" spans="1:64" ht="14.65" hidden="1" customHeight="1">
      <c r="A3492" s="215" t="s">
        <v>190</v>
      </c>
      <c r="B3492" s="213" t="s">
        <v>111</v>
      </c>
      <c r="C3492" s="209" t="s">
        <v>155</v>
      </c>
      <c r="D3492" s="202">
        <v>322</v>
      </c>
      <c r="F3492" s="202">
        <v>613</v>
      </c>
      <c r="G3492" s="202">
        <f t="shared" si="194"/>
        <v>1903.7267080745341</v>
      </c>
      <c r="H3492" s="210" t="str">
        <f t="shared" si="195"/>
        <v>14/15TRITICALEPATO BRANCO (e)</v>
      </c>
      <c r="I3492" s="210" t="str">
        <f t="shared" si="196"/>
        <v>14/15TRITICALE</v>
      </c>
      <c r="J3492" s="211" t="b">
        <f>FALSE</f>
        <v>0</v>
      </c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</row>
    <row r="3493" spans="1:64" ht="14.65" hidden="1" customHeight="1">
      <c r="A3493" s="215" t="s">
        <v>190</v>
      </c>
      <c r="B3493" s="213" t="s">
        <v>111</v>
      </c>
      <c r="C3493" s="209" t="s">
        <v>157</v>
      </c>
      <c r="D3493" s="202">
        <v>1775</v>
      </c>
      <c r="F3493" s="202">
        <v>4320</v>
      </c>
      <c r="G3493" s="202">
        <f t="shared" si="194"/>
        <v>2433.8028169014083</v>
      </c>
      <c r="H3493" s="210" t="str">
        <f t="shared" si="195"/>
        <v>14/15TRITICALEPONTA GROSSA (f)</v>
      </c>
      <c r="I3493" s="210" t="str">
        <f t="shared" si="196"/>
        <v>14/15TRITICALE</v>
      </c>
      <c r="J3493" s="211" t="b">
        <f>FALSE</f>
        <v>0</v>
      </c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</row>
    <row r="3494" spans="1:64" ht="14.65" hidden="1" customHeight="1">
      <c r="A3494" s="215" t="s">
        <v>190</v>
      </c>
      <c r="B3494" s="213" t="s">
        <v>111</v>
      </c>
      <c r="C3494" s="209" t="s">
        <v>158</v>
      </c>
      <c r="D3494" s="202">
        <v>70</v>
      </c>
      <c r="F3494" s="202">
        <v>140</v>
      </c>
      <c r="G3494" s="202">
        <f t="shared" si="194"/>
        <v>2000</v>
      </c>
      <c r="H3494" s="210" t="str">
        <f t="shared" si="195"/>
        <v>14/15TRITICALETOLEDO (d)</v>
      </c>
      <c r="I3494" s="210" t="str">
        <f t="shared" si="196"/>
        <v>14/15TRITICALE</v>
      </c>
      <c r="J3494" s="211" t="b">
        <f>FALSE</f>
        <v>0</v>
      </c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</row>
    <row r="3495" spans="1:64" ht="14.65" hidden="1" customHeight="1">
      <c r="A3495" s="215" t="s">
        <v>190</v>
      </c>
      <c r="B3495" s="213" t="s">
        <v>111</v>
      </c>
      <c r="C3495" s="213" t="s">
        <v>159</v>
      </c>
      <c r="D3495" s="202">
        <v>0</v>
      </c>
      <c r="F3495" s="202">
        <v>0</v>
      </c>
      <c r="G3495" s="202" t="e">
        <f t="shared" si="194"/>
        <v>#DIV/0!</v>
      </c>
      <c r="H3495" s="210" t="str">
        <f t="shared" si="195"/>
        <v>14/15TRITICALEUMUARAMA (b)</v>
      </c>
      <c r="I3495" s="210" t="str">
        <f t="shared" si="196"/>
        <v>14/15TRITICALE</v>
      </c>
      <c r="J3495" s="211" t="b">
        <f>FALSE</f>
        <v>0</v>
      </c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</row>
    <row r="3496" spans="1:64" ht="14.65" hidden="1" customHeight="1">
      <c r="A3496" s="215" t="s">
        <v>190</v>
      </c>
      <c r="B3496" s="213" t="s">
        <v>111</v>
      </c>
      <c r="C3496" s="209" t="s">
        <v>160</v>
      </c>
      <c r="D3496" s="202">
        <v>20</v>
      </c>
      <c r="F3496" s="202">
        <v>30</v>
      </c>
      <c r="G3496" s="202">
        <f t="shared" si="194"/>
        <v>1500</v>
      </c>
      <c r="H3496" s="210" t="str">
        <f t="shared" si="195"/>
        <v>14/15TRITICALEUNIÃO DA VITÓRIA (f)</v>
      </c>
      <c r="I3496" s="210" t="str">
        <f t="shared" si="196"/>
        <v>14/15TRITICALE</v>
      </c>
      <c r="J3496" s="211" t="b">
        <f>FALSE</f>
        <v>0</v>
      </c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</row>
    <row r="3497" spans="1:64" ht="14.65" hidden="1" customHeight="1">
      <c r="A3497" s="215" t="s">
        <v>191</v>
      </c>
      <c r="B3497" s="209" t="s">
        <v>84</v>
      </c>
      <c r="C3497" s="209" t="s">
        <v>126</v>
      </c>
      <c r="D3497" s="202">
        <v>13</v>
      </c>
      <c r="F3497" s="202">
        <v>40</v>
      </c>
      <c r="G3497" s="202">
        <f t="shared" si="194"/>
        <v>3076.9230769230771</v>
      </c>
      <c r="H3497" s="210" t="str">
        <f t="shared" si="195"/>
        <v>15/16ALHOAPUCARANA (c)</v>
      </c>
      <c r="I3497" s="210" t="str">
        <f t="shared" si="196"/>
        <v>15/16ALHO</v>
      </c>
      <c r="J3497" s="211" t="b">
        <f>FALSE</f>
        <v>0</v>
      </c>
    </row>
    <row r="3498" spans="1:64" ht="14.65" hidden="1" customHeight="1">
      <c r="A3498" s="215" t="s">
        <v>191</v>
      </c>
      <c r="B3498" s="209" t="s">
        <v>84</v>
      </c>
      <c r="C3498" s="209" t="s">
        <v>128</v>
      </c>
      <c r="D3498" s="202">
        <v>33</v>
      </c>
      <c r="F3498" s="202">
        <v>81</v>
      </c>
      <c r="G3498" s="202">
        <f t="shared" si="194"/>
        <v>2454.5454545454545</v>
      </c>
      <c r="H3498" s="210" t="str">
        <f t="shared" si="195"/>
        <v>15/16ALHOCAMPO MOURÃO (a)</v>
      </c>
      <c r="I3498" s="210" t="str">
        <f t="shared" si="196"/>
        <v>15/16ALHO</v>
      </c>
      <c r="J3498" s="211" t="b">
        <f>FALSE</f>
        <v>0</v>
      </c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</row>
    <row r="3499" spans="1:64" ht="14.65" hidden="1" customHeight="1">
      <c r="A3499" s="215" t="s">
        <v>191</v>
      </c>
      <c r="B3499" s="209" t="s">
        <v>84</v>
      </c>
      <c r="C3499" s="209" t="s">
        <v>130</v>
      </c>
      <c r="D3499" s="202">
        <v>42</v>
      </c>
      <c r="F3499" s="202">
        <v>195</v>
      </c>
      <c r="G3499" s="202">
        <f t="shared" si="194"/>
        <v>4642.8571428571431</v>
      </c>
      <c r="H3499" s="210" t="str">
        <f t="shared" si="195"/>
        <v>15/16ALHOCASCAVEL (d)</v>
      </c>
      <c r="I3499" s="210" t="str">
        <f t="shared" si="196"/>
        <v>15/16ALHO</v>
      </c>
      <c r="J3499" s="211" t="b">
        <f>FALSE</f>
        <v>0</v>
      </c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</row>
    <row r="3500" spans="1:64" ht="14.65" hidden="1" customHeight="1">
      <c r="A3500" s="215" t="s">
        <v>191</v>
      </c>
      <c r="B3500" s="209" t="s">
        <v>84</v>
      </c>
      <c r="C3500" s="209" t="s">
        <v>132</v>
      </c>
      <c r="D3500" s="202">
        <v>20</v>
      </c>
      <c r="F3500" s="202">
        <v>200</v>
      </c>
      <c r="G3500" s="202">
        <f t="shared" si="194"/>
        <v>10000</v>
      </c>
      <c r="H3500" s="210" t="str">
        <f t="shared" si="195"/>
        <v>15/16ALHOCORNÉLIO PROCÓPIO (c)</v>
      </c>
      <c r="I3500" s="210" t="str">
        <f t="shared" si="196"/>
        <v>15/16ALHO</v>
      </c>
      <c r="J3500" s="211" t="b">
        <f>FALSE</f>
        <v>0</v>
      </c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</row>
    <row r="3501" spans="1:64" ht="14.65" hidden="1" customHeight="1">
      <c r="A3501" s="215" t="s">
        <v>191</v>
      </c>
      <c r="B3501" s="209" t="s">
        <v>84</v>
      </c>
      <c r="C3501" s="209" t="s">
        <v>134</v>
      </c>
      <c r="D3501" s="202"/>
      <c r="G3501" s="202" t="e">
        <f t="shared" si="194"/>
        <v>#DIV/0!</v>
      </c>
      <c r="H3501" s="210" t="str">
        <f t="shared" si="195"/>
        <v>15/16ALHOCURITIBA (f)</v>
      </c>
      <c r="I3501" s="210" t="str">
        <f t="shared" si="196"/>
        <v>15/16ALHO</v>
      </c>
      <c r="J3501" s="211" t="b">
        <f>FALSE</f>
        <v>0</v>
      </c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</row>
    <row r="3502" spans="1:64" ht="14.65" hidden="1" customHeight="1">
      <c r="A3502" s="215" t="s">
        <v>191</v>
      </c>
      <c r="B3502" s="209" t="s">
        <v>84</v>
      </c>
      <c r="C3502" s="209" t="s">
        <v>136</v>
      </c>
      <c r="D3502" s="202">
        <v>37</v>
      </c>
      <c r="F3502" s="202">
        <v>157</v>
      </c>
      <c r="G3502" s="202">
        <f t="shared" si="194"/>
        <v>4243.2432432432433</v>
      </c>
      <c r="H3502" s="210" t="str">
        <f t="shared" si="195"/>
        <v>15/16ALHOFRANCISCO BELTRÃO (e)</v>
      </c>
      <c r="I3502" s="210" t="str">
        <f t="shared" si="196"/>
        <v>15/16ALHO</v>
      </c>
      <c r="J3502" s="211" t="b">
        <f>FALSE</f>
        <v>0</v>
      </c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</row>
    <row r="3503" spans="1:64" ht="14.65" hidden="1" customHeight="1">
      <c r="A3503" s="215" t="s">
        <v>191</v>
      </c>
      <c r="B3503" s="209" t="s">
        <v>84</v>
      </c>
      <c r="C3503" s="209" t="s">
        <v>138</v>
      </c>
      <c r="D3503" s="202">
        <v>29</v>
      </c>
      <c r="F3503" s="202">
        <v>180</v>
      </c>
      <c r="G3503" s="202">
        <f t="shared" si="194"/>
        <v>6206.8965517241377</v>
      </c>
      <c r="H3503" s="210" t="str">
        <f t="shared" si="195"/>
        <v>15/16ALHOGUARAPUAVA (f)</v>
      </c>
      <c r="I3503" s="210" t="str">
        <f t="shared" si="196"/>
        <v>15/16ALHO</v>
      </c>
      <c r="J3503" s="211" t="b">
        <f>FALSE</f>
        <v>0</v>
      </c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</row>
    <row r="3504" spans="1:64" ht="14.65" hidden="1" customHeight="1">
      <c r="A3504" s="215" t="s">
        <v>191</v>
      </c>
      <c r="B3504" s="209" t="s">
        <v>84</v>
      </c>
      <c r="C3504" s="209" t="s">
        <v>140</v>
      </c>
      <c r="D3504" s="202">
        <v>16</v>
      </c>
      <c r="F3504" s="202">
        <v>69</v>
      </c>
      <c r="G3504" s="202">
        <f t="shared" si="194"/>
        <v>4312.5</v>
      </c>
      <c r="H3504" s="210" t="str">
        <f t="shared" si="195"/>
        <v>15/16ALHOIRATI (f)</v>
      </c>
      <c r="I3504" s="210" t="str">
        <f t="shared" si="196"/>
        <v>15/16ALHO</v>
      </c>
      <c r="J3504" s="211" t="b">
        <f>FALSE</f>
        <v>0</v>
      </c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</row>
    <row r="3505" spans="1:64" ht="14.65" hidden="1" customHeight="1">
      <c r="A3505" s="215" t="s">
        <v>191</v>
      </c>
      <c r="B3505" s="209" t="s">
        <v>84</v>
      </c>
      <c r="C3505" s="209" t="s">
        <v>142</v>
      </c>
      <c r="D3505" s="202">
        <v>11</v>
      </c>
      <c r="F3505" s="202">
        <v>32</v>
      </c>
      <c r="G3505" s="202">
        <f t="shared" si="194"/>
        <v>2909.090909090909</v>
      </c>
      <c r="H3505" s="210" t="str">
        <f t="shared" si="195"/>
        <v>15/16ALHOIVAIPORÃ (c)</v>
      </c>
      <c r="I3505" s="210" t="str">
        <f t="shared" si="196"/>
        <v>15/16ALHO</v>
      </c>
      <c r="J3505" s="211" t="b">
        <f>FALSE</f>
        <v>0</v>
      </c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</row>
    <row r="3506" spans="1:64" ht="14.65" hidden="1" customHeight="1">
      <c r="A3506" s="215" t="s">
        <v>191</v>
      </c>
      <c r="B3506" s="209" t="s">
        <v>84</v>
      </c>
      <c r="C3506" s="209" t="s">
        <v>144</v>
      </c>
      <c r="D3506" s="202">
        <v>90</v>
      </c>
      <c r="F3506" s="202">
        <v>603</v>
      </c>
      <c r="G3506" s="202">
        <f t="shared" si="194"/>
        <v>6700</v>
      </c>
      <c r="H3506" s="210" t="str">
        <f t="shared" si="195"/>
        <v>15/16ALHOJACAREZINHO (c)</v>
      </c>
      <c r="I3506" s="210" t="str">
        <f t="shared" si="196"/>
        <v>15/16ALHO</v>
      </c>
      <c r="J3506" s="211" t="b">
        <f>FALSE</f>
        <v>0</v>
      </c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</row>
    <row r="3507" spans="1:64" ht="14.65" hidden="1" customHeight="1">
      <c r="A3507" s="215" t="s">
        <v>191</v>
      </c>
      <c r="B3507" s="213" t="s">
        <v>84</v>
      </c>
      <c r="C3507" s="209" t="s">
        <v>146</v>
      </c>
      <c r="D3507" s="202">
        <v>8</v>
      </c>
      <c r="F3507" s="202">
        <v>19</v>
      </c>
      <c r="G3507" s="202">
        <f t="shared" si="194"/>
        <v>2375</v>
      </c>
      <c r="H3507" s="210" t="str">
        <f t="shared" si="195"/>
        <v>15/16ALHOLARANJEIRAS DO SUL (f)</v>
      </c>
      <c r="I3507" s="210" t="str">
        <f t="shared" si="196"/>
        <v>15/16ALHO</v>
      </c>
      <c r="J3507" s="211" t="b">
        <f>FALSE</f>
        <v>0</v>
      </c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</row>
    <row r="3508" spans="1:64" ht="14.65" hidden="1" customHeight="1">
      <c r="A3508" s="215" t="s">
        <v>191</v>
      </c>
      <c r="B3508" s="209" t="s">
        <v>84</v>
      </c>
      <c r="C3508" s="209" t="s">
        <v>150</v>
      </c>
      <c r="D3508" s="202">
        <v>8</v>
      </c>
      <c r="F3508" s="202">
        <v>36</v>
      </c>
      <c r="G3508" s="202">
        <f t="shared" si="194"/>
        <v>4500</v>
      </c>
      <c r="H3508" s="210" t="str">
        <f t="shared" si="195"/>
        <v>15/16ALHOMARINGÁ (c)</v>
      </c>
      <c r="I3508" s="210" t="str">
        <f t="shared" si="196"/>
        <v>15/16ALHO</v>
      </c>
      <c r="J3508" s="211" t="b">
        <f>FALSE</f>
        <v>0</v>
      </c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</row>
    <row r="3509" spans="1:64" ht="14.65" hidden="1" customHeight="1">
      <c r="A3509" s="215" t="s">
        <v>191</v>
      </c>
      <c r="B3509" s="209" t="s">
        <v>84</v>
      </c>
      <c r="C3509" s="209" t="s">
        <v>155</v>
      </c>
      <c r="D3509" s="202">
        <v>10</v>
      </c>
      <c r="F3509" s="202">
        <v>57</v>
      </c>
      <c r="G3509" s="202">
        <f t="shared" si="194"/>
        <v>5700</v>
      </c>
      <c r="H3509" s="210" t="str">
        <f t="shared" si="195"/>
        <v>15/16ALHOPATO BRANCO (e)</v>
      </c>
      <c r="I3509" s="210" t="str">
        <f t="shared" si="196"/>
        <v>15/16ALHO</v>
      </c>
      <c r="J3509" s="211" t="b">
        <f>FALSE</f>
        <v>0</v>
      </c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</row>
    <row r="3510" spans="1:64" ht="14.65" hidden="1" customHeight="1">
      <c r="A3510" s="215" t="s">
        <v>191</v>
      </c>
      <c r="B3510" s="209" t="s">
        <v>84</v>
      </c>
      <c r="C3510" s="209" t="s">
        <v>157</v>
      </c>
      <c r="D3510" s="202">
        <v>18</v>
      </c>
      <c r="F3510" s="202">
        <v>42</v>
      </c>
      <c r="G3510" s="202">
        <f t="shared" si="194"/>
        <v>2333.3333333333335</v>
      </c>
      <c r="H3510" s="210" t="str">
        <f t="shared" si="195"/>
        <v>15/16ALHOPONTA GROSSA (f)</v>
      </c>
      <c r="I3510" s="210" t="str">
        <f t="shared" si="196"/>
        <v>15/16ALHO</v>
      </c>
      <c r="J3510" s="211" t="b">
        <f>FALSE</f>
        <v>0</v>
      </c>
    </row>
    <row r="3511" spans="1:64" ht="14.65" hidden="1" customHeight="1">
      <c r="A3511" s="215" t="s">
        <v>191</v>
      </c>
      <c r="B3511" s="209" t="s">
        <v>84</v>
      </c>
      <c r="C3511" s="209" t="s">
        <v>158</v>
      </c>
      <c r="D3511" s="202">
        <v>4</v>
      </c>
      <c r="F3511" s="202">
        <v>8</v>
      </c>
      <c r="G3511" s="202">
        <f t="shared" si="194"/>
        <v>2000</v>
      </c>
      <c r="H3511" s="210" t="str">
        <f t="shared" si="195"/>
        <v>15/16ALHOTOLEDO (d)</v>
      </c>
      <c r="I3511" s="210" t="str">
        <f t="shared" si="196"/>
        <v>15/16ALHO</v>
      </c>
      <c r="J3511" s="211" t="b">
        <f>FALSE</f>
        <v>0</v>
      </c>
    </row>
    <row r="3512" spans="1:64" ht="14.65" hidden="1" customHeight="1">
      <c r="A3512" s="215" t="s">
        <v>191</v>
      </c>
      <c r="B3512" s="209" t="s">
        <v>84</v>
      </c>
      <c r="C3512" s="209" t="s">
        <v>159</v>
      </c>
      <c r="D3512" s="202">
        <v>1</v>
      </c>
      <c r="F3512" s="202">
        <v>2</v>
      </c>
      <c r="G3512" s="202">
        <f t="shared" si="194"/>
        <v>2000</v>
      </c>
      <c r="H3512" s="210" t="str">
        <f t="shared" si="195"/>
        <v>15/16ALHOUMUARAMA (b)</v>
      </c>
      <c r="I3512" s="210" t="str">
        <f t="shared" si="196"/>
        <v>15/16ALHO</v>
      </c>
      <c r="J3512" s="211" t="b">
        <f>FALSE</f>
        <v>0</v>
      </c>
    </row>
    <row r="3513" spans="1:64" ht="14.65" hidden="1" customHeight="1">
      <c r="A3513" s="215" t="s">
        <v>191</v>
      </c>
      <c r="B3513" s="209" t="s">
        <v>84</v>
      </c>
      <c r="C3513" s="209" t="s">
        <v>160</v>
      </c>
      <c r="D3513" s="202">
        <v>22</v>
      </c>
      <c r="F3513" s="202">
        <v>67</v>
      </c>
      <c r="G3513" s="202">
        <f t="shared" si="194"/>
        <v>3045.4545454545455</v>
      </c>
      <c r="H3513" s="210" t="str">
        <f t="shared" si="195"/>
        <v>15/16ALHOUNIÃO DA VITÓRIA (f)</v>
      </c>
      <c r="I3513" s="210" t="str">
        <f t="shared" si="196"/>
        <v>15/16ALHO</v>
      </c>
      <c r="J3513" s="211" t="b">
        <f>FALSE</f>
        <v>0</v>
      </c>
    </row>
    <row r="3514" spans="1:64" ht="14.65" hidden="1" customHeight="1">
      <c r="A3514" s="215" t="s">
        <v>191</v>
      </c>
      <c r="B3514" s="213" t="s">
        <v>85</v>
      </c>
      <c r="C3514" s="209" t="s">
        <v>126</v>
      </c>
      <c r="D3514" s="202">
        <v>42</v>
      </c>
      <c r="F3514" s="202">
        <v>97</v>
      </c>
      <c r="G3514" s="202">
        <f t="shared" si="194"/>
        <v>2309.5238095238092</v>
      </c>
      <c r="H3514" s="210" t="str">
        <f t="shared" si="195"/>
        <v>15/16AMENDOIM (1ª SAFRA)APUCARANA (c)</v>
      </c>
      <c r="I3514" s="210" t="str">
        <f t="shared" si="196"/>
        <v>15/16AMENDOIM (1ª SAFRA)</v>
      </c>
      <c r="J3514" s="211" t="b">
        <f>FALSE</f>
        <v>0</v>
      </c>
    </row>
    <row r="3515" spans="1:64" ht="14.65" hidden="1" customHeight="1">
      <c r="A3515" s="215" t="s">
        <v>191</v>
      </c>
      <c r="B3515" s="213" t="s">
        <v>85</v>
      </c>
      <c r="C3515" s="209" t="s">
        <v>128</v>
      </c>
      <c r="D3515" s="202">
        <v>51</v>
      </c>
      <c r="F3515" s="202">
        <v>93</v>
      </c>
      <c r="G3515" s="202">
        <f t="shared" si="194"/>
        <v>1823.5294117647059</v>
      </c>
      <c r="H3515" s="210" t="str">
        <f t="shared" si="195"/>
        <v>15/16AMENDOIM (1ª SAFRA)CAMPO MOURÃO (a)</v>
      </c>
      <c r="I3515" s="210" t="str">
        <f t="shared" si="196"/>
        <v>15/16AMENDOIM (1ª SAFRA)</v>
      </c>
      <c r="J3515" s="211" t="b">
        <f>FALSE</f>
        <v>0</v>
      </c>
    </row>
    <row r="3516" spans="1:64" ht="14.65" hidden="1" customHeight="1">
      <c r="A3516" s="215" t="s">
        <v>191</v>
      </c>
      <c r="B3516" s="213" t="s">
        <v>85</v>
      </c>
      <c r="C3516" s="209" t="s">
        <v>130</v>
      </c>
      <c r="D3516" s="202">
        <v>145</v>
      </c>
      <c r="F3516" s="202">
        <v>298</v>
      </c>
      <c r="G3516" s="202">
        <f t="shared" si="194"/>
        <v>2055.1724137931037</v>
      </c>
      <c r="H3516" s="210" t="str">
        <f t="shared" si="195"/>
        <v>15/16AMENDOIM (1ª SAFRA)CASCAVEL (d)</v>
      </c>
      <c r="I3516" s="210" t="str">
        <f t="shared" si="196"/>
        <v>15/16AMENDOIM (1ª SAFRA)</v>
      </c>
      <c r="J3516" s="211" t="b">
        <f>FALSE</f>
        <v>0</v>
      </c>
    </row>
    <row r="3517" spans="1:64" ht="14.65" hidden="1" customHeight="1">
      <c r="A3517" s="215" t="s">
        <v>191</v>
      </c>
      <c r="B3517" s="213" t="s">
        <v>85</v>
      </c>
      <c r="C3517" s="209" t="s">
        <v>132</v>
      </c>
      <c r="D3517" s="202">
        <v>0</v>
      </c>
      <c r="F3517" s="202">
        <v>0</v>
      </c>
      <c r="G3517" s="202" t="e">
        <f t="shared" si="194"/>
        <v>#DIV/0!</v>
      </c>
      <c r="H3517" s="210" t="str">
        <f t="shared" si="195"/>
        <v>15/16AMENDOIM (1ª SAFRA)CORNÉLIO PROCÓPIO (c)</v>
      </c>
      <c r="I3517" s="210" t="str">
        <f t="shared" si="196"/>
        <v>15/16AMENDOIM (1ª SAFRA)</v>
      </c>
      <c r="J3517" s="211" t="b">
        <f>FALSE</f>
        <v>0</v>
      </c>
    </row>
    <row r="3518" spans="1:64" ht="14.65" hidden="1" customHeight="1">
      <c r="A3518" s="215" t="s">
        <v>191</v>
      </c>
      <c r="B3518" s="213" t="s">
        <v>85</v>
      </c>
      <c r="C3518" s="209" t="s">
        <v>136</v>
      </c>
      <c r="D3518" s="202">
        <v>177</v>
      </c>
      <c r="F3518" s="202">
        <v>354</v>
      </c>
      <c r="G3518" s="202">
        <f t="shared" si="194"/>
        <v>2000</v>
      </c>
      <c r="H3518" s="210" t="str">
        <f t="shared" si="195"/>
        <v>15/16AMENDOIM (1ª SAFRA)FRANCISCO BELTRÃO (e)</v>
      </c>
      <c r="I3518" s="210" t="str">
        <f t="shared" si="196"/>
        <v>15/16AMENDOIM (1ª SAFRA)</v>
      </c>
      <c r="J3518" s="211" t="b">
        <f>FALSE</f>
        <v>0</v>
      </c>
    </row>
    <row r="3519" spans="1:64" ht="14.65" hidden="1" customHeight="1">
      <c r="A3519" s="215" t="s">
        <v>191</v>
      </c>
      <c r="B3519" s="213" t="s">
        <v>85</v>
      </c>
      <c r="C3519" s="209" t="s">
        <v>138</v>
      </c>
      <c r="D3519" s="202">
        <v>26</v>
      </c>
      <c r="F3519" s="202">
        <v>36</v>
      </c>
      <c r="G3519" s="202">
        <f t="shared" si="194"/>
        <v>1384.6153846153845</v>
      </c>
      <c r="H3519" s="210" t="str">
        <f t="shared" si="195"/>
        <v>15/16AMENDOIM (1ª SAFRA)GUARAPUAVA (f)</v>
      </c>
      <c r="I3519" s="210" t="str">
        <f t="shared" si="196"/>
        <v>15/16AMENDOIM (1ª SAFRA)</v>
      </c>
      <c r="J3519" s="211" t="b">
        <f>FALSE</f>
        <v>0</v>
      </c>
    </row>
    <row r="3520" spans="1:64" ht="14.65" hidden="1" customHeight="1">
      <c r="A3520" s="215" t="s">
        <v>191</v>
      </c>
      <c r="B3520" s="213" t="s">
        <v>85</v>
      </c>
      <c r="C3520" s="209" t="s">
        <v>140</v>
      </c>
      <c r="D3520" s="202"/>
      <c r="G3520" s="202" t="e">
        <f t="shared" si="194"/>
        <v>#DIV/0!</v>
      </c>
      <c r="H3520" s="210" t="str">
        <f t="shared" si="195"/>
        <v>15/16AMENDOIM (1ª SAFRA)IRATI (f)</v>
      </c>
      <c r="I3520" s="210" t="str">
        <f t="shared" si="196"/>
        <v>15/16AMENDOIM (1ª SAFRA)</v>
      </c>
      <c r="J3520" s="211" t="b">
        <f>FALSE</f>
        <v>0</v>
      </c>
    </row>
    <row r="3521" spans="1:10" ht="14.65" hidden="1" customHeight="1">
      <c r="A3521" s="215" t="s">
        <v>191</v>
      </c>
      <c r="B3521" s="213" t="s">
        <v>85</v>
      </c>
      <c r="C3521" s="209" t="s">
        <v>142</v>
      </c>
      <c r="D3521" s="202">
        <v>15</v>
      </c>
      <c r="F3521" s="202">
        <v>30</v>
      </c>
      <c r="G3521" s="202">
        <f t="shared" si="194"/>
        <v>2000</v>
      </c>
      <c r="H3521" s="210" t="str">
        <f t="shared" si="195"/>
        <v>15/16AMENDOIM (1ª SAFRA)IVAIPORÃ (c)</v>
      </c>
      <c r="I3521" s="210" t="str">
        <f t="shared" si="196"/>
        <v>15/16AMENDOIM (1ª SAFRA)</v>
      </c>
      <c r="J3521" s="211" t="b">
        <f>FALSE</f>
        <v>0</v>
      </c>
    </row>
    <row r="3522" spans="1:10" ht="14.65" hidden="1" customHeight="1">
      <c r="A3522" s="215" t="s">
        <v>191</v>
      </c>
      <c r="B3522" s="213" t="s">
        <v>85</v>
      </c>
      <c r="C3522" s="209" t="s">
        <v>144</v>
      </c>
      <c r="D3522" s="202">
        <v>80</v>
      </c>
      <c r="F3522" s="202">
        <v>158</v>
      </c>
      <c r="G3522" s="202">
        <f t="shared" si="194"/>
        <v>1975</v>
      </c>
      <c r="H3522" s="210" t="str">
        <f t="shared" ref="H3522:H3585" si="197">A3522&amp;B3522&amp;C3522</f>
        <v>15/16AMENDOIM (1ª SAFRA)JACAREZINHO (c)</v>
      </c>
      <c r="I3522" s="210" t="str">
        <f t="shared" ref="I3522:I3585" si="198">A3522&amp;B3522</f>
        <v>15/16AMENDOIM (1ª SAFRA)</v>
      </c>
      <c r="J3522" s="211" t="b">
        <f>FALSE</f>
        <v>0</v>
      </c>
    </row>
    <row r="3523" spans="1:10" ht="14.65" hidden="1" customHeight="1">
      <c r="A3523" s="215" t="s">
        <v>191</v>
      </c>
      <c r="B3523" s="213" t="s">
        <v>85</v>
      </c>
      <c r="C3523" s="209" t="s">
        <v>146</v>
      </c>
      <c r="D3523" s="202">
        <v>20</v>
      </c>
      <c r="F3523" s="202">
        <v>21</v>
      </c>
      <c r="G3523" s="202">
        <f t="shared" si="194"/>
        <v>1050</v>
      </c>
      <c r="H3523" s="210" t="str">
        <f t="shared" si="197"/>
        <v>15/16AMENDOIM (1ª SAFRA)LARANJEIRAS DO SUL (f)</v>
      </c>
      <c r="I3523" s="210" t="str">
        <f t="shared" si="198"/>
        <v>15/16AMENDOIM (1ª SAFRA)</v>
      </c>
      <c r="J3523" s="211" t="b">
        <f>FALSE</f>
        <v>0</v>
      </c>
    </row>
    <row r="3524" spans="1:10" ht="14.65" hidden="1" customHeight="1">
      <c r="A3524" s="215" t="s">
        <v>191</v>
      </c>
      <c r="B3524" s="213" t="s">
        <v>85</v>
      </c>
      <c r="C3524" s="209" t="s">
        <v>148</v>
      </c>
      <c r="D3524" s="202">
        <v>60</v>
      </c>
      <c r="F3524" s="202">
        <v>114</v>
      </c>
      <c r="G3524" s="202">
        <f t="shared" si="194"/>
        <v>1900</v>
      </c>
      <c r="H3524" s="210" t="str">
        <f t="shared" si="197"/>
        <v>15/16AMENDOIM (1ª SAFRA)LONDRINA (c)</v>
      </c>
      <c r="I3524" s="210" t="str">
        <f t="shared" si="198"/>
        <v>15/16AMENDOIM (1ª SAFRA)</v>
      </c>
      <c r="J3524" s="211" t="b">
        <f>FALSE</f>
        <v>0</v>
      </c>
    </row>
    <row r="3525" spans="1:10" ht="14.65" hidden="1" customHeight="1">
      <c r="A3525" s="215" t="s">
        <v>191</v>
      </c>
      <c r="B3525" s="213" t="s">
        <v>85</v>
      </c>
      <c r="C3525" s="209" t="s">
        <v>150</v>
      </c>
      <c r="D3525" s="202">
        <v>18</v>
      </c>
      <c r="F3525" s="202">
        <v>33</v>
      </c>
      <c r="G3525" s="202">
        <f t="shared" si="194"/>
        <v>1833.3333333333333</v>
      </c>
      <c r="H3525" s="210" t="str">
        <f t="shared" si="197"/>
        <v>15/16AMENDOIM (1ª SAFRA)MARINGÁ (c)</v>
      </c>
      <c r="I3525" s="210" t="str">
        <f t="shared" si="198"/>
        <v>15/16AMENDOIM (1ª SAFRA)</v>
      </c>
      <c r="J3525" s="211" t="b">
        <f>FALSE</f>
        <v>0</v>
      </c>
    </row>
    <row r="3526" spans="1:10" ht="14.65" hidden="1" customHeight="1">
      <c r="A3526" s="215" t="s">
        <v>191</v>
      </c>
      <c r="B3526" s="213" t="s">
        <v>85</v>
      </c>
      <c r="C3526" s="209" t="s">
        <v>154</v>
      </c>
      <c r="D3526" s="202">
        <v>974</v>
      </c>
      <c r="F3526" s="202">
        <v>3493</v>
      </c>
      <c r="G3526" s="202">
        <f t="shared" si="194"/>
        <v>3586.242299794661</v>
      </c>
      <c r="H3526" s="210" t="str">
        <f t="shared" si="197"/>
        <v>15/16AMENDOIM (1ª SAFRA)PARANAVAÍ (b)</v>
      </c>
      <c r="I3526" s="210" t="str">
        <f t="shared" si="198"/>
        <v>15/16AMENDOIM (1ª SAFRA)</v>
      </c>
      <c r="J3526" s="211" t="b">
        <f>FALSE</f>
        <v>0</v>
      </c>
    </row>
    <row r="3527" spans="1:10" ht="14.65" hidden="1" customHeight="1">
      <c r="A3527" s="215" t="s">
        <v>191</v>
      </c>
      <c r="B3527" s="213" t="s">
        <v>85</v>
      </c>
      <c r="C3527" s="209" t="s">
        <v>155</v>
      </c>
      <c r="D3527" s="202">
        <v>31</v>
      </c>
      <c r="F3527" s="202">
        <v>34</v>
      </c>
      <c r="G3527" s="202">
        <f t="shared" si="194"/>
        <v>1096.7741935483871</v>
      </c>
      <c r="H3527" s="210" t="str">
        <f t="shared" si="197"/>
        <v>15/16AMENDOIM (1ª SAFRA)PATO BRANCO (e)</v>
      </c>
      <c r="I3527" s="210" t="str">
        <f t="shared" si="198"/>
        <v>15/16AMENDOIM (1ª SAFRA)</v>
      </c>
      <c r="J3527" s="211" t="b">
        <f>FALSE</f>
        <v>0</v>
      </c>
    </row>
    <row r="3528" spans="1:10" ht="14.65" hidden="1" customHeight="1">
      <c r="A3528" s="215" t="s">
        <v>191</v>
      </c>
      <c r="B3528" s="213" t="s">
        <v>85</v>
      </c>
      <c r="C3528" s="209" t="s">
        <v>157</v>
      </c>
      <c r="D3528" s="202">
        <v>0</v>
      </c>
      <c r="F3528" s="202">
        <v>0</v>
      </c>
      <c r="G3528" s="202" t="e">
        <f t="shared" si="194"/>
        <v>#DIV/0!</v>
      </c>
      <c r="H3528" s="210" t="str">
        <f t="shared" si="197"/>
        <v>15/16AMENDOIM (1ª SAFRA)PONTA GROSSA (f)</v>
      </c>
      <c r="I3528" s="210" t="str">
        <f t="shared" si="198"/>
        <v>15/16AMENDOIM (1ª SAFRA)</v>
      </c>
      <c r="J3528" s="211" t="b">
        <f>FALSE</f>
        <v>0</v>
      </c>
    </row>
    <row r="3529" spans="1:10" ht="14.65" hidden="1" customHeight="1">
      <c r="A3529" s="215" t="s">
        <v>191</v>
      </c>
      <c r="B3529" s="213" t="s">
        <v>85</v>
      </c>
      <c r="C3529" s="209" t="s">
        <v>158</v>
      </c>
      <c r="D3529" s="202">
        <v>213</v>
      </c>
      <c r="F3529" s="202">
        <v>527</v>
      </c>
      <c r="G3529" s="202">
        <f t="shared" si="194"/>
        <v>2474.1784037558687</v>
      </c>
      <c r="H3529" s="210" t="str">
        <f t="shared" si="197"/>
        <v>15/16AMENDOIM (1ª SAFRA)TOLEDO (d)</v>
      </c>
      <c r="I3529" s="210" t="str">
        <f t="shared" si="198"/>
        <v>15/16AMENDOIM (1ª SAFRA)</v>
      </c>
      <c r="J3529" s="211" t="b">
        <f>FALSE</f>
        <v>0</v>
      </c>
    </row>
    <row r="3530" spans="1:10" ht="14.65" hidden="1" customHeight="1">
      <c r="A3530" s="215" t="s">
        <v>191</v>
      </c>
      <c r="B3530" s="213" t="s">
        <v>85</v>
      </c>
      <c r="C3530" s="209" t="s">
        <v>159</v>
      </c>
      <c r="D3530" s="202">
        <v>50</v>
      </c>
      <c r="F3530" s="202">
        <v>102</v>
      </c>
      <c r="G3530" s="202">
        <f t="shared" si="194"/>
        <v>2040</v>
      </c>
      <c r="H3530" s="210" t="str">
        <f t="shared" si="197"/>
        <v>15/16AMENDOIM (1ª SAFRA)UMUARAMA (b)</v>
      </c>
      <c r="I3530" s="210" t="str">
        <f t="shared" si="198"/>
        <v>15/16AMENDOIM (1ª SAFRA)</v>
      </c>
      <c r="J3530" s="211" t="b">
        <f>FALSE</f>
        <v>0</v>
      </c>
    </row>
    <row r="3531" spans="1:10" ht="14.65" hidden="1" customHeight="1">
      <c r="A3531" s="215" t="s">
        <v>191</v>
      </c>
      <c r="B3531" s="213" t="s">
        <v>85</v>
      </c>
      <c r="C3531" s="209" t="s">
        <v>160</v>
      </c>
      <c r="D3531" s="202">
        <v>40</v>
      </c>
      <c r="F3531" s="202">
        <v>40</v>
      </c>
      <c r="G3531" s="202">
        <f t="shared" si="194"/>
        <v>1000</v>
      </c>
      <c r="H3531" s="210" t="str">
        <f t="shared" si="197"/>
        <v>15/16AMENDOIM (1ª SAFRA)UNIÃO DA VITÓRIA (f)</v>
      </c>
      <c r="I3531" s="210" t="str">
        <f t="shared" si="198"/>
        <v>15/16AMENDOIM (1ª SAFRA)</v>
      </c>
      <c r="J3531" s="211" t="b">
        <f>FALSE</f>
        <v>0</v>
      </c>
    </row>
    <row r="3532" spans="1:10" ht="14.65" hidden="1" customHeight="1">
      <c r="A3532" s="215" t="s">
        <v>191</v>
      </c>
      <c r="B3532" s="209" t="s">
        <v>86</v>
      </c>
      <c r="C3532" s="209" t="s">
        <v>126</v>
      </c>
      <c r="D3532" s="202">
        <v>4</v>
      </c>
      <c r="F3532" s="202">
        <v>22</v>
      </c>
      <c r="G3532" s="202">
        <f t="shared" si="194"/>
        <v>5500</v>
      </c>
      <c r="H3532" s="210" t="str">
        <f t="shared" si="197"/>
        <v>15/16ARROZ IRRIGADOAPUCARANA (c)</v>
      </c>
      <c r="I3532" s="210" t="str">
        <f t="shared" si="198"/>
        <v>15/16ARROZ IRRIGADO</v>
      </c>
      <c r="J3532" s="211" t="b">
        <f>FALSE</f>
        <v>0</v>
      </c>
    </row>
    <row r="3533" spans="1:10" ht="14.65" hidden="1" customHeight="1">
      <c r="A3533" s="215" t="s">
        <v>191</v>
      </c>
      <c r="B3533" s="209" t="s">
        <v>86</v>
      </c>
      <c r="C3533" s="209" t="s">
        <v>128</v>
      </c>
      <c r="D3533" s="202">
        <v>50</v>
      </c>
      <c r="F3533" s="202">
        <v>235</v>
      </c>
      <c r="G3533" s="202">
        <f t="shared" si="194"/>
        <v>4700</v>
      </c>
      <c r="H3533" s="210" t="str">
        <f t="shared" si="197"/>
        <v>15/16ARROZ IRRIGADOCAMPO MOURÃO (a)</v>
      </c>
      <c r="I3533" s="210" t="str">
        <f t="shared" si="198"/>
        <v>15/16ARROZ IRRIGADO</v>
      </c>
      <c r="J3533" s="211" t="b">
        <f>FALSE</f>
        <v>0</v>
      </c>
    </row>
    <row r="3534" spans="1:10" ht="14.65" hidden="1" customHeight="1">
      <c r="A3534" s="215" t="s">
        <v>191</v>
      </c>
      <c r="B3534" s="209" t="s">
        <v>86</v>
      </c>
      <c r="C3534" s="209" t="s">
        <v>130</v>
      </c>
      <c r="D3534" s="202">
        <v>101</v>
      </c>
      <c r="F3534" s="202">
        <v>610</v>
      </c>
      <c r="G3534" s="202">
        <f t="shared" si="194"/>
        <v>6039.6039603960398</v>
      </c>
      <c r="H3534" s="210" t="str">
        <f t="shared" si="197"/>
        <v>15/16ARROZ IRRIGADOCASCAVEL (d)</v>
      </c>
      <c r="I3534" s="210" t="str">
        <f t="shared" si="198"/>
        <v>15/16ARROZ IRRIGADO</v>
      </c>
      <c r="J3534" s="211" t="b">
        <f>FALSE</f>
        <v>0</v>
      </c>
    </row>
    <row r="3535" spans="1:10" ht="14.65" hidden="1" customHeight="1">
      <c r="A3535" s="215" t="s">
        <v>191</v>
      </c>
      <c r="B3535" s="209" t="s">
        <v>86</v>
      </c>
      <c r="C3535" s="209" t="s">
        <v>132</v>
      </c>
      <c r="D3535" s="202">
        <v>90</v>
      </c>
      <c r="F3535" s="202">
        <v>432</v>
      </c>
      <c r="G3535" s="202">
        <f t="shared" si="194"/>
        <v>4800</v>
      </c>
      <c r="H3535" s="210" t="str">
        <f t="shared" si="197"/>
        <v>15/16ARROZ IRRIGADOCORNÉLIO PROCÓPIO (c)</v>
      </c>
      <c r="I3535" s="210" t="str">
        <f t="shared" si="198"/>
        <v>15/16ARROZ IRRIGADO</v>
      </c>
      <c r="J3535" s="211" t="b">
        <f>FALSE</f>
        <v>0</v>
      </c>
    </row>
    <row r="3536" spans="1:10" ht="14.65" hidden="1" customHeight="1">
      <c r="A3536" s="215" t="s">
        <v>191</v>
      </c>
      <c r="B3536" s="209" t="s">
        <v>86</v>
      </c>
      <c r="C3536" s="209" t="s">
        <v>144</v>
      </c>
      <c r="D3536" s="202">
        <v>350</v>
      </c>
      <c r="F3536" s="202">
        <v>2231</v>
      </c>
      <c r="G3536" s="202">
        <f t="shared" si="194"/>
        <v>6374.2857142857147</v>
      </c>
      <c r="H3536" s="210" t="str">
        <f t="shared" si="197"/>
        <v>15/16ARROZ IRRIGADOJACAREZINHO (c)</v>
      </c>
      <c r="I3536" s="210" t="str">
        <f t="shared" si="198"/>
        <v>15/16ARROZ IRRIGADO</v>
      </c>
      <c r="J3536" s="211" t="b">
        <f>FALSE</f>
        <v>0</v>
      </c>
    </row>
    <row r="3537" spans="1:10" ht="14.65" hidden="1" customHeight="1">
      <c r="A3537" s="215" t="s">
        <v>191</v>
      </c>
      <c r="B3537" s="209" t="s">
        <v>86</v>
      </c>
      <c r="C3537" s="209" t="s">
        <v>148</v>
      </c>
      <c r="D3537" s="202">
        <v>0</v>
      </c>
      <c r="F3537" s="202">
        <v>0</v>
      </c>
      <c r="G3537" s="202" t="e">
        <f t="shared" si="194"/>
        <v>#DIV/0!</v>
      </c>
      <c r="H3537" s="210" t="str">
        <f t="shared" si="197"/>
        <v>15/16ARROZ IRRIGADOLONDRINA (c)</v>
      </c>
      <c r="I3537" s="210" t="str">
        <f t="shared" si="198"/>
        <v>15/16ARROZ IRRIGADO</v>
      </c>
      <c r="J3537" s="211" t="b">
        <f>FALSE</f>
        <v>0</v>
      </c>
    </row>
    <row r="3538" spans="1:10" ht="14.65" hidden="1" customHeight="1">
      <c r="A3538" s="215" t="s">
        <v>191</v>
      </c>
      <c r="B3538" s="209" t="s">
        <v>86</v>
      </c>
      <c r="C3538" s="209" t="s">
        <v>150</v>
      </c>
      <c r="D3538" s="202">
        <v>23</v>
      </c>
      <c r="F3538" s="202">
        <v>111</v>
      </c>
      <c r="G3538" s="202">
        <f t="shared" si="194"/>
        <v>4826.086956521739</v>
      </c>
      <c r="H3538" s="210" t="str">
        <f t="shared" si="197"/>
        <v>15/16ARROZ IRRIGADOMARINGÁ (c)</v>
      </c>
      <c r="I3538" s="210" t="str">
        <f t="shared" si="198"/>
        <v>15/16ARROZ IRRIGADO</v>
      </c>
      <c r="J3538" s="211" t="b">
        <f>FALSE</f>
        <v>0</v>
      </c>
    </row>
    <row r="3539" spans="1:10" ht="14.65" hidden="1" customHeight="1">
      <c r="A3539" s="215" t="s">
        <v>191</v>
      </c>
      <c r="B3539" s="209" t="s">
        <v>86</v>
      </c>
      <c r="C3539" s="209" t="s">
        <v>152</v>
      </c>
      <c r="D3539" s="202">
        <v>1350</v>
      </c>
      <c r="F3539" s="202">
        <v>8928</v>
      </c>
      <c r="G3539" s="202">
        <f t="shared" si="194"/>
        <v>6613.333333333333</v>
      </c>
      <c r="H3539" s="210" t="str">
        <f t="shared" si="197"/>
        <v>15/16ARROZ IRRIGADOPARANAGUÁ (f)</v>
      </c>
      <c r="I3539" s="210" t="str">
        <f t="shared" si="198"/>
        <v>15/16ARROZ IRRIGADO</v>
      </c>
      <c r="J3539" s="211" t="b">
        <f>FALSE</f>
        <v>0</v>
      </c>
    </row>
    <row r="3540" spans="1:10" ht="14.65" hidden="1" customHeight="1">
      <c r="A3540" s="215" t="s">
        <v>191</v>
      </c>
      <c r="B3540" s="209" t="s">
        <v>86</v>
      </c>
      <c r="C3540" s="209" t="s">
        <v>154</v>
      </c>
      <c r="D3540" s="202">
        <v>15222</v>
      </c>
      <c r="E3540" s="202">
        <v>1000</v>
      </c>
      <c r="F3540" s="202">
        <v>80321</v>
      </c>
      <c r="G3540" s="202">
        <f t="shared" si="194"/>
        <v>5647.6585571649557</v>
      </c>
      <c r="H3540" s="210" t="str">
        <f t="shared" si="197"/>
        <v>15/16ARROZ IRRIGADOPARANAVAÍ (b)</v>
      </c>
      <c r="I3540" s="210" t="str">
        <f t="shared" si="198"/>
        <v>15/16ARROZ IRRIGADO</v>
      </c>
      <c r="J3540" s="211" t="b">
        <f>FALSE</f>
        <v>0</v>
      </c>
    </row>
    <row r="3541" spans="1:10" ht="14.65" hidden="1" customHeight="1">
      <c r="A3541" s="215" t="s">
        <v>191</v>
      </c>
      <c r="B3541" s="209" t="s">
        <v>86</v>
      </c>
      <c r="C3541" s="209" t="s">
        <v>158</v>
      </c>
      <c r="D3541" s="202">
        <v>211</v>
      </c>
      <c r="F3541" s="202">
        <v>1055</v>
      </c>
      <c r="G3541" s="202">
        <f t="shared" si="194"/>
        <v>5000</v>
      </c>
      <c r="H3541" s="210" t="str">
        <f t="shared" si="197"/>
        <v>15/16ARROZ IRRIGADOTOLEDO (d)</v>
      </c>
      <c r="I3541" s="210" t="str">
        <f t="shared" si="198"/>
        <v>15/16ARROZ IRRIGADO</v>
      </c>
      <c r="J3541" s="211" t="b">
        <f>FALSE</f>
        <v>0</v>
      </c>
    </row>
    <row r="3542" spans="1:10" ht="14.65" hidden="1" customHeight="1">
      <c r="A3542" s="215" t="s">
        <v>191</v>
      </c>
      <c r="B3542" s="209" t="s">
        <v>86</v>
      </c>
      <c r="C3542" s="209" t="s">
        <v>159</v>
      </c>
      <c r="D3542" s="202">
        <v>2050</v>
      </c>
      <c r="F3542" s="202">
        <v>10284</v>
      </c>
      <c r="G3542" s="202">
        <f t="shared" si="194"/>
        <v>5016.5853658536589</v>
      </c>
      <c r="H3542" s="210" t="str">
        <f t="shared" si="197"/>
        <v>15/16ARROZ IRRIGADOUMUARAMA (b)</v>
      </c>
      <c r="I3542" s="210" t="str">
        <f t="shared" si="198"/>
        <v>15/16ARROZ IRRIGADO</v>
      </c>
      <c r="J3542" s="211" t="b">
        <f>FALSE</f>
        <v>0</v>
      </c>
    </row>
    <row r="3543" spans="1:10" ht="14.65" hidden="1" customHeight="1">
      <c r="A3543" s="215" t="s">
        <v>191</v>
      </c>
      <c r="B3543" s="209" t="s">
        <v>87</v>
      </c>
      <c r="C3543" s="209" t="s">
        <v>126</v>
      </c>
      <c r="D3543" s="202">
        <v>32</v>
      </c>
      <c r="F3543" s="202">
        <v>56</v>
      </c>
      <c r="G3543" s="202">
        <f t="shared" si="194"/>
        <v>1750</v>
      </c>
      <c r="H3543" s="210" t="str">
        <f t="shared" si="197"/>
        <v>15/16ARROZ SEQUEIROAPUCARANA (c)</v>
      </c>
      <c r="I3543" s="210" t="str">
        <f t="shared" si="198"/>
        <v>15/16ARROZ SEQUEIRO</v>
      </c>
      <c r="J3543" s="211" t="b">
        <f>FALSE</f>
        <v>0</v>
      </c>
    </row>
    <row r="3544" spans="1:10" ht="14.65" hidden="1" customHeight="1">
      <c r="A3544" s="215" t="s">
        <v>191</v>
      </c>
      <c r="B3544" s="209" t="s">
        <v>87</v>
      </c>
      <c r="C3544" s="209" t="s">
        <v>128</v>
      </c>
      <c r="D3544" s="202">
        <v>25</v>
      </c>
      <c r="F3544" s="202">
        <v>42</v>
      </c>
      <c r="G3544" s="202">
        <f t="shared" si="194"/>
        <v>1680</v>
      </c>
      <c r="H3544" s="210" t="str">
        <f t="shared" si="197"/>
        <v>15/16ARROZ SEQUEIROCAMPO MOURÃO (a)</v>
      </c>
      <c r="I3544" s="210" t="str">
        <f t="shared" si="198"/>
        <v>15/16ARROZ SEQUEIRO</v>
      </c>
      <c r="J3544" s="211" t="b">
        <f>FALSE</f>
        <v>0</v>
      </c>
    </row>
    <row r="3545" spans="1:10" ht="14.65" hidden="1" customHeight="1">
      <c r="A3545" s="215" t="s">
        <v>191</v>
      </c>
      <c r="B3545" s="209" t="s">
        <v>87</v>
      </c>
      <c r="C3545" s="209" t="s">
        <v>130</v>
      </c>
      <c r="D3545" s="202">
        <v>80</v>
      </c>
      <c r="F3545" s="202">
        <v>172</v>
      </c>
      <c r="G3545" s="202">
        <f t="shared" si="194"/>
        <v>2150</v>
      </c>
      <c r="H3545" s="210" t="str">
        <f t="shared" si="197"/>
        <v>15/16ARROZ SEQUEIROCASCAVEL (d)</v>
      </c>
      <c r="I3545" s="210" t="str">
        <f t="shared" si="198"/>
        <v>15/16ARROZ SEQUEIRO</v>
      </c>
      <c r="J3545" s="211" t="b">
        <f>FALSE</f>
        <v>0</v>
      </c>
    </row>
    <row r="3546" spans="1:10" ht="14.65" hidden="1" customHeight="1">
      <c r="A3546" s="215" t="s">
        <v>191</v>
      </c>
      <c r="B3546" s="209" t="s">
        <v>87</v>
      </c>
      <c r="C3546" s="209" t="s">
        <v>132</v>
      </c>
      <c r="D3546" s="202">
        <v>140</v>
      </c>
      <c r="F3546" s="202">
        <v>302</v>
      </c>
      <c r="G3546" s="202">
        <f t="shared" si="194"/>
        <v>2157.1428571428569</v>
      </c>
      <c r="H3546" s="210" t="str">
        <f t="shared" si="197"/>
        <v>15/16ARROZ SEQUEIROCORNÉLIO PROCÓPIO (c)</v>
      </c>
      <c r="I3546" s="210" t="str">
        <f t="shared" si="198"/>
        <v>15/16ARROZ SEQUEIRO</v>
      </c>
      <c r="J3546" s="211" t="b">
        <f>FALSE</f>
        <v>0</v>
      </c>
    </row>
    <row r="3547" spans="1:10" ht="14.65" hidden="1" customHeight="1">
      <c r="A3547" s="215" t="s">
        <v>191</v>
      </c>
      <c r="B3547" s="209" t="s">
        <v>87</v>
      </c>
      <c r="C3547" s="209" t="s">
        <v>134</v>
      </c>
      <c r="D3547" s="202">
        <v>50</v>
      </c>
      <c r="F3547" s="202">
        <v>70</v>
      </c>
      <c r="G3547" s="202">
        <f t="shared" si="194"/>
        <v>1400</v>
      </c>
      <c r="H3547" s="210" t="str">
        <f t="shared" si="197"/>
        <v>15/16ARROZ SEQUEIROCURITIBA (f)</v>
      </c>
      <c r="I3547" s="210" t="str">
        <f t="shared" si="198"/>
        <v>15/16ARROZ SEQUEIRO</v>
      </c>
      <c r="J3547" s="211" t="b">
        <f>FALSE</f>
        <v>0</v>
      </c>
    </row>
    <row r="3548" spans="1:10" ht="14.65" hidden="1" customHeight="1">
      <c r="A3548" s="215" t="s">
        <v>191</v>
      </c>
      <c r="B3548" s="209" t="s">
        <v>87</v>
      </c>
      <c r="C3548" s="209" t="s">
        <v>136</v>
      </c>
      <c r="D3548" s="202">
        <v>28</v>
      </c>
      <c r="F3548" s="202">
        <v>56</v>
      </c>
      <c r="G3548" s="202">
        <f t="shared" si="194"/>
        <v>2000</v>
      </c>
      <c r="H3548" s="210" t="str">
        <f t="shared" si="197"/>
        <v>15/16ARROZ SEQUEIROFRANCISCO BELTRÃO (e)</v>
      </c>
      <c r="I3548" s="210" t="str">
        <f t="shared" si="198"/>
        <v>15/16ARROZ SEQUEIRO</v>
      </c>
      <c r="J3548" s="211" t="b">
        <f>FALSE</f>
        <v>0</v>
      </c>
    </row>
    <row r="3549" spans="1:10" ht="14.65" hidden="1" customHeight="1">
      <c r="A3549" s="215" t="s">
        <v>191</v>
      </c>
      <c r="B3549" s="209" t="s">
        <v>87</v>
      </c>
      <c r="C3549" s="209" t="s">
        <v>138</v>
      </c>
      <c r="D3549" s="202">
        <v>500</v>
      </c>
      <c r="F3549" s="202">
        <v>1092</v>
      </c>
      <c r="G3549" s="202">
        <f t="shared" si="194"/>
        <v>2184</v>
      </c>
      <c r="H3549" s="210" t="str">
        <f t="shared" si="197"/>
        <v>15/16ARROZ SEQUEIROGUARAPUAVA (f)</v>
      </c>
      <c r="I3549" s="210" t="str">
        <f t="shared" si="198"/>
        <v>15/16ARROZ SEQUEIRO</v>
      </c>
      <c r="J3549" s="211" t="b">
        <f>FALSE</f>
        <v>0</v>
      </c>
    </row>
    <row r="3550" spans="1:10" ht="14.65" hidden="1" customHeight="1">
      <c r="A3550" s="215" t="s">
        <v>191</v>
      </c>
      <c r="B3550" s="209" t="s">
        <v>87</v>
      </c>
      <c r="C3550" s="209" t="s">
        <v>140</v>
      </c>
      <c r="D3550" s="202">
        <v>900</v>
      </c>
      <c r="F3550" s="202">
        <v>1794</v>
      </c>
      <c r="G3550" s="202">
        <f t="shared" si="194"/>
        <v>1993.3333333333335</v>
      </c>
      <c r="H3550" s="210" t="str">
        <f t="shared" si="197"/>
        <v>15/16ARROZ SEQUEIROIRATI (f)</v>
      </c>
      <c r="I3550" s="210" t="str">
        <f t="shared" si="198"/>
        <v>15/16ARROZ SEQUEIRO</v>
      </c>
      <c r="J3550" s="211" t="b">
        <f>FALSE</f>
        <v>0</v>
      </c>
    </row>
    <row r="3551" spans="1:10" ht="14.65" hidden="1" customHeight="1">
      <c r="A3551" s="215" t="s">
        <v>191</v>
      </c>
      <c r="B3551" s="209" t="s">
        <v>87</v>
      </c>
      <c r="C3551" s="209" t="s">
        <v>142</v>
      </c>
      <c r="D3551" s="202">
        <v>246</v>
      </c>
      <c r="F3551" s="202">
        <v>403</v>
      </c>
      <c r="G3551" s="202">
        <f t="shared" si="194"/>
        <v>1638.2113821138212</v>
      </c>
      <c r="H3551" s="210" t="str">
        <f t="shared" si="197"/>
        <v>15/16ARROZ SEQUEIROIVAIPORÃ (c)</v>
      </c>
      <c r="I3551" s="210" t="str">
        <f t="shared" si="198"/>
        <v>15/16ARROZ SEQUEIRO</v>
      </c>
      <c r="J3551" s="211" t="b">
        <f>FALSE</f>
        <v>0</v>
      </c>
    </row>
    <row r="3552" spans="1:10" ht="14.65" hidden="1" customHeight="1">
      <c r="A3552" s="215" t="s">
        <v>191</v>
      </c>
      <c r="B3552" s="209" t="s">
        <v>87</v>
      </c>
      <c r="C3552" s="209" t="s">
        <v>144</v>
      </c>
      <c r="D3552" s="202">
        <v>1110</v>
      </c>
      <c r="F3552" s="202">
        <v>1816</v>
      </c>
      <c r="G3552" s="202">
        <f t="shared" si="194"/>
        <v>1636.036036036036</v>
      </c>
      <c r="H3552" s="210" t="str">
        <f t="shared" si="197"/>
        <v>15/16ARROZ SEQUEIROJACAREZINHO (c)</v>
      </c>
      <c r="I3552" s="210" t="str">
        <f t="shared" si="198"/>
        <v>15/16ARROZ SEQUEIRO</v>
      </c>
      <c r="J3552" s="211" t="b">
        <f>FALSE</f>
        <v>0</v>
      </c>
    </row>
    <row r="3553" spans="1:10" ht="14.65" hidden="1" customHeight="1">
      <c r="A3553" s="215" t="s">
        <v>191</v>
      </c>
      <c r="B3553" s="209" t="s">
        <v>87</v>
      </c>
      <c r="C3553" s="209" t="s">
        <v>146</v>
      </c>
      <c r="D3553" s="202">
        <v>300</v>
      </c>
      <c r="F3553" s="202">
        <v>378</v>
      </c>
      <c r="G3553" s="202">
        <f t="shared" si="194"/>
        <v>1260</v>
      </c>
      <c r="H3553" s="210" t="str">
        <f t="shared" si="197"/>
        <v>15/16ARROZ SEQUEIROLARANJEIRAS DO SUL (f)</v>
      </c>
      <c r="I3553" s="210" t="str">
        <f t="shared" si="198"/>
        <v>15/16ARROZ SEQUEIRO</v>
      </c>
      <c r="J3553" s="211" t="b">
        <f>FALSE</f>
        <v>0</v>
      </c>
    </row>
    <row r="3554" spans="1:10" ht="14.65" hidden="1" customHeight="1">
      <c r="A3554" s="215" t="s">
        <v>191</v>
      </c>
      <c r="B3554" s="209" t="s">
        <v>87</v>
      </c>
      <c r="C3554" s="209" t="s">
        <v>148</v>
      </c>
      <c r="D3554" s="202">
        <v>762</v>
      </c>
      <c r="F3554" s="202">
        <v>1458</v>
      </c>
      <c r="G3554" s="202">
        <f t="shared" si="194"/>
        <v>1913.3858267716535</v>
      </c>
      <c r="H3554" s="210" t="str">
        <f t="shared" si="197"/>
        <v>15/16ARROZ SEQUEIROLONDRINA (c)</v>
      </c>
      <c r="I3554" s="210" t="str">
        <f t="shared" si="198"/>
        <v>15/16ARROZ SEQUEIRO</v>
      </c>
      <c r="J3554" s="211" t="b">
        <f>FALSE</f>
        <v>0</v>
      </c>
    </row>
    <row r="3555" spans="1:10" ht="14.65" hidden="1" customHeight="1">
      <c r="A3555" s="215" t="s">
        <v>191</v>
      </c>
      <c r="B3555" s="209" t="s">
        <v>87</v>
      </c>
      <c r="C3555" s="209" t="s">
        <v>150</v>
      </c>
      <c r="D3555" s="202">
        <v>0</v>
      </c>
      <c r="G3555" s="202" t="e">
        <f t="shared" si="194"/>
        <v>#DIV/0!</v>
      </c>
      <c r="H3555" s="210" t="str">
        <f t="shared" si="197"/>
        <v>15/16ARROZ SEQUEIROMARINGÁ (c)</v>
      </c>
      <c r="I3555" s="210" t="str">
        <f t="shared" si="198"/>
        <v>15/16ARROZ SEQUEIRO</v>
      </c>
      <c r="J3555" s="211" t="b">
        <f>FALSE</f>
        <v>0</v>
      </c>
    </row>
    <row r="3556" spans="1:10" ht="14.65" hidden="1" customHeight="1">
      <c r="A3556" s="215" t="s">
        <v>191</v>
      </c>
      <c r="B3556" s="209" t="s">
        <v>87</v>
      </c>
      <c r="C3556" s="209" t="s">
        <v>152</v>
      </c>
      <c r="D3556" s="202">
        <v>8</v>
      </c>
      <c r="F3556" s="202">
        <v>16</v>
      </c>
      <c r="G3556" s="202">
        <f t="shared" si="194"/>
        <v>2000</v>
      </c>
      <c r="H3556" s="210" t="str">
        <f t="shared" si="197"/>
        <v>15/16ARROZ SEQUEIROPARANAGUÁ (f)</v>
      </c>
      <c r="I3556" s="210" t="str">
        <f t="shared" si="198"/>
        <v>15/16ARROZ SEQUEIRO</v>
      </c>
      <c r="J3556" s="211" t="b">
        <f>FALSE</f>
        <v>0</v>
      </c>
    </row>
    <row r="3557" spans="1:10" ht="14.65" hidden="1" customHeight="1">
      <c r="A3557" s="215" t="s">
        <v>191</v>
      </c>
      <c r="B3557" s="209" t="s">
        <v>87</v>
      </c>
      <c r="C3557" s="209" t="s">
        <v>155</v>
      </c>
      <c r="D3557" s="202">
        <v>26</v>
      </c>
      <c r="F3557" s="202">
        <v>39</v>
      </c>
      <c r="G3557" s="202">
        <f t="shared" si="194"/>
        <v>1500</v>
      </c>
      <c r="H3557" s="210" t="str">
        <f t="shared" si="197"/>
        <v>15/16ARROZ SEQUEIROPATO BRANCO (e)</v>
      </c>
      <c r="I3557" s="210" t="str">
        <f t="shared" si="198"/>
        <v>15/16ARROZ SEQUEIRO</v>
      </c>
      <c r="J3557" s="211" t="b">
        <f>FALSE</f>
        <v>0</v>
      </c>
    </row>
    <row r="3558" spans="1:10" ht="14.65" hidden="1" customHeight="1">
      <c r="A3558" s="215" t="s">
        <v>191</v>
      </c>
      <c r="B3558" s="209" t="s">
        <v>87</v>
      </c>
      <c r="C3558" s="209" t="s">
        <v>157</v>
      </c>
      <c r="D3558" s="202">
        <v>210</v>
      </c>
      <c r="F3558" s="202">
        <v>369</v>
      </c>
      <c r="G3558" s="202">
        <f t="shared" si="194"/>
        <v>1757.1428571428571</v>
      </c>
      <c r="H3558" s="210" t="str">
        <f t="shared" si="197"/>
        <v>15/16ARROZ SEQUEIROPONTA GROSSA (f)</v>
      </c>
      <c r="I3558" s="210" t="str">
        <f t="shared" si="198"/>
        <v>15/16ARROZ SEQUEIRO</v>
      </c>
      <c r="J3558" s="211" t="b">
        <f>FALSE</f>
        <v>0</v>
      </c>
    </row>
    <row r="3559" spans="1:10" ht="14.65" hidden="1" customHeight="1">
      <c r="A3559" s="215" t="s">
        <v>191</v>
      </c>
      <c r="B3559" s="209" t="s">
        <v>87</v>
      </c>
      <c r="C3559" s="209" t="s">
        <v>158</v>
      </c>
      <c r="D3559" s="202">
        <v>150</v>
      </c>
      <c r="F3559" s="202">
        <v>300</v>
      </c>
      <c r="G3559" s="202">
        <f t="shared" si="194"/>
        <v>2000</v>
      </c>
      <c r="H3559" s="210" t="str">
        <f t="shared" si="197"/>
        <v>15/16ARROZ SEQUEIROTOLEDO (d)</v>
      </c>
      <c r="I3559" s="210" t="str">
        <f t="shared" si="198"/>
        <v>15/16ARROZ SEQUEIRO</v>
      </c>
      <c r="J3559" s="211" t="b">
        <f>FALSE</f>
        <v>0</v>
      </c>
    </row>
    <row r="3560" spans="1:10" ht="14.65" hidden="1" customHeight="1">
      <c r="A3560" s="215" t="s">
        <v>191</v>
      </c>
      <c r="B3560" s="209" t="s">
        <v>87</v>
      </c>
      <c r="C3560" s="209" t="s">
        <v>159</v>
      </c>
      <c r="D3560" s="202">
        <v>0</v>
      </c>
      <c r="F3560" s="202">
        <v>0</v>
      </c>
      <c r="G3560" s="202" t="e">
        <f t="shared" si="194"/>
        <v>#DIV/0!</v>
      </c>
      <c r="H3560" s="210" t="str">
        <f t="shared" si="197"/>
        <v>15/16ARROZ SEQUEIROUMUARAMA (b)</v>
      </c>
      <c r="I3560" s="210" t="str">
        <f t="shared" si="198"/>
        <v>15/16ARROZ SEQUEIRO</v>
      </c>
      <c r="J3560" s="211" t="b">
        <f>FALSE</f>
        <v>0</v>
      </c>
    </row>
    <row r="3561" spans="1:10" ht="14.65" hidden="1" customHeight="1">
      <c r="A3561" s="215" t="s">
        <v>191</v>
      </c>
      <c r="B3561" s="209" t="s">
        <v>87</v>
      </c>
      <c r="C3561" s="209" t="s">
        <v>160</v>
      </c>
      <c r="D3561" s="202">
        <v>2000</v>
      </c>
      <c r="F3561" s="202">
        <v>3999</v>
      </c>
      <c r="G3561" s="202">
        <f t="shared" si="194"/>
        <v>1999.5</v>
      </c>
      <c r="H3561" s="210" t="str">
        <f t="shared" si="197"/>
        <v>15/16ARROZ SEQUEIROUNIÃO DA VITÓRIA (f)</v>
      </c>
      <c r="I3561" s="210" t="str">
        <f t="shared" si="198"/>
        <v>15/16ARROZ SEQUEIRO</v>
      </c>
      <c r="J3561" s="211" t="b">
        <f>FALSE</f>
        <v>0</v>
      </c>
    </row>
    <row r="3562" spans="1:10" ht="14.65" hidden="1" customHeight="1">
      <c r="A3562" s="215" t="s">
        <v>191</v>
      </c>
      <c r="B3562" s="209" t="s">
        <v>88</v>
      </c>
      <c r="C3562" s="213" t="s">
        <v>126</v>
      </c>
      <c r="D3562" s="202">
        <v>4850</v>
      </c>
      <c r="F3562" s="202">
        <v>15300</v>
      </c>
      <c r="G3562" s="202">
        <f t="shared" si="194"/>
        <v>3154.6391752577319</v>
      </c>
      <c r="H3562" s="210" t="str">
        <f t="shared" si="197"/>
        <v>15/16AVEIA BRANCAAPUCARANA (c)</v>
      </c>
      <c r="I3562" s="210" t="str">
        <f t="shared" si="198"/>
        <v>15/16AVEIA BRANCA</v>
      </c>
      <c r="J3562" s="211" t="b">
        <f>FALSE</f>
        <v>0</v>
      </c>
    </row>
    <row r="3563" spans="1:10" ht="14.65" hidden="1" customHeight="1">
      <c r="A3563" s="215" t="s">
        <v>191</v>
      </c>
      <c r="B3563" s="209" t="s">
        <v>88</v>
      </c>
      <c r="C3563" s="209" t="s">
        <v>128</v>
      </c>
      <c r="D3563" s="202">
        <v>13160</v>
      </c>
      <c r="E3563" s="204"/>
      <c r="F3563" s="202">
        <v>25773</v>
      </c>
      <c r="G3563" s="202">
        <f t="shared" si="194"/>
        <v>1958.4346504559271</v>
      </c>
      <c r="H3563" s="210" t="str">
        <f t="shared" si="197"/>
        <v>15/16AVEIA BRANCACAMPO MOURÃO (a)</v>
      </c>
      <c r="I3563" s="210" t="str">
        <f t="shared" si="198"/>
        <v>15/16AVEIA BRANCA</v>
      </c>
      <c r="J3563" s="211" t="b">
        <f>FALSE</f>
        <v>0</v>
      </c>
    </row>
    <row r="3564" spans="1:10" ht="14.65" hidden="1" customHeight="1">
      <c r="A3564" s="215" t="s">
        <v>191</v>
      </c>
      <c r="B3564" s="209" t="s">
        <v>88</v>
      </c>
      <c r="C3564" s="209" t="s">
        <v>130</v>
      </c>
      <c r="D3564" s="202">
        <v>1526</v>
      </c>
      <c r="F3564" s="202">
        <v>3797</v>
      </c>
      <c r="G3564" s="202">
        <f t="shared" si="194"/>
        <v>2488.2044560943641</v>
      </c>
      <c r="H3564" s="210" t="str">
        <f t="shared" si="197"/>
        <v>15/16AVEIA BRANCACASCAVEL (d)</v>
      </c>
      <c r="I3564" s="210" t="str">
        <f t="shared" si="198"/>
        <v>15/16AVEIA BRANCA</v>
      </c>
      <c r="J3564" s="211" t="b">
        <f>FALSE</f>
        <v>0</v>
      </c>
    </row>
    <row r="3565" spans="1:10" ht="14.65" hidden="1" customHeight="1">
      <c r="A3565" s="215" t="s">
        <v>191</v>
      </c>
      <c r="B3565" s="209" t="s">
        <v>88</v>
      </c>
      <c r="C3565" s="209" t="s">
        <v>132</v>
      </c>
      <c r="D3565" s="202"/>
      <c r="E3565" s="204"/>
      <c r="G3565" s="202" t="e">
        <f t="shared" si="194"/>
        <v>#DIV/0!</v>
      </c>
      <c r="H3565" s="210" t="str">
        <f t="shared" si="197"/>
        <v>15/16AVEIA BRANCACORNÉLIO PROCÓPIO (c)</v>
      </c>
      <c r="I3565" s="210" t="str">
        <f t="shared" si="198"/>
        <v>15/16AVEIA BRANCA</v>
      </c>
      <c r="J3565" s="211" t="b">
        <f>FALSE</f>
        <v>0</v>
      </c>
    </row>
    <row r="3566" spans="1:10" ht="14.65" hidden="1" customHeight="1">
      <c r="A3566" s="215" t="s">
        <v>191</v>
      </c>
      <c r="B3566" s="209" t="s">
        <v>88</v>
      </c>
      <c r="C3566" s="209" t="s">
        <v>136</v>
      </c>
      <c r="D3566" s="202">
        <v>2510</v>
      </c>
      <c r="E3566" s="204"/>
      <c r="F3566" s="202">
        <v>3192</v>
      </c>
      <c r="G3566" s="202">
        <f t="shared" si="194"/>
        <v>1271.7131474103585</v>
      </c>
      <c r="H3566" s="210" t="str">
        <f t="shared" si="197"/>
        <v>15/16AVEIA BRANCAFRANCISCO BELTRÃO (e)</v>
      </c>
      <c r="I3566" s="210" t="str">
        <f t="shared" si="198"/>
        <v>15/16AVEIA BRANCA</v>
      </c>
      <c r="J3566" s="211" t="b">
        <f>FALSE</f>
        <v>0</v>
      </c>
    </row>
    <row r="3567" spans="1:10" ht="14.65" hidden="1" customHeight="1">
      <c r="A3567" s="215" t="s">
        <v>191</v>
      </c>
      <c r="B3567" s="209" t="s">
        <v>88</v>
      </c>
      <c r="C3567" s="209" t="s">
        <v>138</v>
      </c>
      <c r="D3567" s="202">
        <v>6690</v>
      </c>
      <c r="E3567" s="204"/>
      <c r="F3567" s="202">
        <v>20535</v>
      </c>
      <c r="G3567" s="202">
        <f t="shared" si="194"/>
        <v>3069.5067264573991</v>
      </c>
      <c r="H3567" s="210" t="str">
        <f t="shared" si="197"/>
        <v>15/16AVEIA BRANCAGUARAPUAVA (f)</v>
      </c>
      <c r="I3567" s="210" t="str">
        <f t="shared" si="198"/>
        <v>15/16AVEIA BRANCA</v>
      </c>
      <c r="J3567" s="211" t="b">
        <f>FALSE</f>
        <v>0</v>
      </c>
    </row>
    <row r="3568" spans="1:10" ht="14.65" hidden="1" customHeight="1">
      <c r="A3568" s="215" t="s">
        <v>191</v>
      </c>
      <c r="B3568" s="209" t="s">
        <v>88</v>
      </c>
      <c r="C3568" s="209" t="s">
        <v>140</v>
      </c>
      <c r="D3568" s="202">
        <v>400</v>
      </c>
      <c r="E3568" s="204"/>
      <c r="F3568" s="202">
        <v>1040</v>
      </c>
      <c r="G3568" s="202">
        <f t="shared" si="194"/>
        <v>2600</v>
      </c>
      <c r="H3568" s="210" t="str">
        <f t="shared" si="197"/>
        <v>15/16AVEIA BRANCAIRATI (f)</v>
      </c>
      <c r="I3568" s="210" t="str">
        <f t="shared" si="198"/>
        <v>15/16AVEIA BRANCA</v>
      </c>
      <c r="J3568" s="211" t="b">
        <f>FALSE</f>
        <v>0</v>
      </c>
    </row>
    <row r="3569" spans="1:10" ht="14.65" hidden="1" customHeight="1">
      <c r="A3569" s="215" t="s">
        <v>191</v>
      </c>
      <c r="B3569" s="209" t="s">
        <v>88</v>
      </c>
      <c r="C3569" s="209" t="s">
        <v>142</v>
      </c>
      <c r="D3569" s="202">
        <v>5090</v>
      </c>
      <c r="E3569" s="204"/>
      <c r="F3569" s="202">
        <v>17227</v>
      </c>
      <c r="G3569" s="202">
        <f t="shared" si="194"/>
        <v>3384.4793713163062</v>
      </c>
      <c r="H3569" s="210" t="str">
        <f t="shared" si="197"/>
        <v>15/16AVEIA BRANCAIVAIPORÃ (c)</v>
      </c>
      <c r="I3569" s="210" t="str">
        <f t="shared" si="198"/>
        <v>15/16AVEIA BRANCA</v>
      </c>
      <c r="J3569" s="211" t="b">
        <f>FALSE</f>
        <v>0</v>
      </c>
    </row>
    <row r="3570" spans="1:10" ht="14.65" hidden="1" customHeight="1">
      <c r="A3570" s="215" t="s">
        <v>191</v>
      </c>
      <c r="B3570" s="209" t="s">
        <v>88</v>
      </c>
      <c r="C3570" s="209" t="s">
        <v>144</v>
      </c>
      <c r="D3570" s="202">
        <v>1500</v>
      </c>
      <c r="F3570" s="202">
        <v>3680</v>
      </c>
      <c r="G3570" s="202">
        <f t="shared" si="194"/>
        <v>2453.333333333333</v>
      </c>
      <c r="H3570" s="210" t="str">
        <f t="shared" si="197"/>
        <v>15/16AVEIA BRANCAJACAREZINHO (c)</v>
      </c>
      <c r="I3570" s="210" t="str">
        <f t="shared" si="198"/>
        <v>15/16AVEIA BRANCA</v>
      </c>
      <c r="J3570" s="211" t="b">
        <f>FALSE</f>
        <v>0</v>
      </c>
    </row>
    <row r="3571" spans="1:10" ht="14.65" hidden="1" customHeight="1">
      <c r="A3571" s="215" t="s">
        <v>191</v>
      </c>
      <c r="B3571" s="209" t="s">
        <v>88</v>
      </c>
      <c r="C3571" s="209" t="s">
        <v>146</v>
      </c>
      <c r="D3571" s="202">
        <v>545</v>
      </c>
      <c r="F3571" s="202">
        <v>1520</v>
      </c>
      <c r="G3571" s="202">
        <f t="shared" si="194"/>
        <v>2788.9908256880735</v>
      </c>
      <c r="H3571" s="210" t="str">
        <f t="shared" si="197"/>
        <v>15/16AVEIA BRANCALARANJEIRAS DO SUL (f)</v>
      </c>
      <c r="I3571" s="210" t="str">
        <f t="shared" si="198"/>
        <v>15/16AVEIA BRANCA</v>
      </c>
      <c r="J3571" s="211" t="b">
        <f>FALSE</f>
        <v>0</v>
      </c>
    </row>
    <row r="3572" spans="1:10" ht="14.65" hidden="1" customHeight="1">
      <c r="A3572" s="215" t="s">
        <v>191</v>
      </c>
      <c r="B3572" s="209" t="s">
        <v>88</v>
      </c>
      <c r="C3572" s="209" t="s">
        <v>148</v>
      </c>
      <c r="D3572" s="202">
        <v>481</v>
      </c>
      <c r="E3572" s="204"/>
      <c r="F3572" s="202">
        <v>540</v>
      </c>
      <c r="G3572" s="202">
        <f t="shared" si="194"/>
        <v>1122.6611226611228</v>
      </c>
      <c r="H3572" s="210" t="str">
        <f t="shared" si="197"/>
        <v>15/16AVEIA BRANCALONDRINA (c)</v>
      </c>
      <c r="I3572" s="210" t="str">
        <f t="shared" si="198"/>
        <v>15/16AVEIA BRANCA</v>
      </c>
      <c r="J3572" s="211" t="b">
        <f>FALSE</f>
        <v>0</v>
      </c>
    </row>
    <row r="3573" spans="1:10" ht="14.65" hidden="1" customHeight="1">
      <c r="A3573" s="215" t="s">
        <v>191</v>
      </c>
      <c r="B3573" s="209" t="s">
        <v>88</v>
      </c>
      <c r="C3573" s="209" t="s">
        <v>150</v>
      </c>
      <c r="D3573" s="202">
        <v>203</v>
      </c>
      <c r="E3573" s="204"/>
      <c r="F3573" s="202">
        <v>314</v>
      </c>
      <c r="G3573" s="202">
        <f t="shared" si="194"/>
        <v>1546.7980295566504</v>
      </c>
      <c r="H3573" s="210" t="str">
        <f t="shared" si="197"/>
        <v>15/16AVEIA BRANCAMARINGÁ (c)</v>
      </c>
      <c r="I3573" s="210" t="str">
        <f t="shared" si="198"/>
        <v>15/16AVEIA BRANCA</v>
      </c>
      <c r="J3573" s="211" t="b">
        <f>FALSE</f>
        <v>0</v>
      </c>
    </row>
    <row r="3574" spans="1:10" ht="14.65" hidden="1" customHeight="1">
      <c r="A3574" s="215" t="s">
        <v>191</v>
      </c>
      <c r="B3574" s="209" t="s">
        <v>88</v>
      </c>
      <c r="C3574" s="209" t="s">
        <v>155</v>
      </c>
      <c r="D3574" s="202">
        <v>4490</v>
      </c>
      <c r="E3574" s="204"/>
      <c r="F3574" s="202">
        <v>10212</v>
      </c>
      <c r="G3574" s="202">
        <f t="shared" si="194"/>
        <v>2274.3875278396436</v>
      </c>
      <c r="H3574" s="210" t="str">
        <f t="shared" si="197"/>
        <v>15/16AVEIA BRANCAPATO BRANCO (e)</v>
      </c>
      <c r="I3574" s="210" t="str">
        <f t="shared" si="198"/>
        <v>15/16AVEIA BRANCA</v>
      </c>
      <c r="J3574" s="211" t="b">
        <f>FALSE</f>
        <v>0</v>
      </c>
    </row>
    <row r="3575" spans="1:10" ht="14.65" hidden="1" customHeight="1">
      <c r="A3575" s="215" t="s">
        <v>191</v>
      </c>
      <c r="B3575" s="209" t="s">
        <v>88</v>
      </c>
      <c r="C3575" s="209" t="s">
        <v>157</v>
      </c>
      <c r="D3575" s="202">
        <v>16040</v>
      </c>
      <c r="E3575" s="204"/>
      <c r="F3575" s="202">
        <v>51154</v>
      </c>
      <c r="G3575" s="202">
        <f t="shared" si="194"/>
        <v>3189.1521197007478</v>
      </c>
      <c r="H3575" s="210" t="str">
        <f t="shared" si="197"/>
        <v>15/16AVEIA BRANCAPONTA GROSSA (f)</v>
      </c>
      <c r="I3575" s="210" t="str">
        <f t="shared" si="198"/>
        <v>15/16AVEIA BRANCA</v>
      </c>
      <c r="J3575" s="211" t="b">
        <f>FALSE</f>
        <v>0</v>
      </c>
    </row>
    <row r="3576" spans="1:10" ht="14.65" hidden="1" customHeight="1">
      <c r="A3576" s="215" t="s">
        <v>191</v>
      </c>
      <c r="B3576" s="209" t="s">
        <v>88</v>
      </c>
      <c r="C3576" s="209" t="s">
        <v>158</v>
      </c>
      <c r="D3576" s="202">
        <v>875</v>
      </c>
      <c r="E3576" s="204"/>
      <c r="F3576" s="202">
        <v>1750</v>
      </c>
      <c r="G3576" s="202">
        <f t="shared" si="194"/>
        <v>2000</v>
      </c>
      <c r="H3576" s="210" t="str">
        <f t="shared" si="197"/>
        <v>15/16AVEIA BRANCATOLEDO (d)</v>
      </c>
      <c r="I3576" s="210" t="str">
        <f t="shared" si="198"/>
        <v>15/16AVEIA BRANCA</v>
      </c>
      <c r="J3576" s="211" t="b">
        <f>FALSE</f>
        <v>0</v>
      </c>
    </row>
    <row r="3577" spans="1:10" ht="14.65" hidden="1" customHeight="1">
      <c r="A3577" s="215" t="s">
        <v>191</v>
      </c>
      <c r="B3577" s="209" t="s">
        <v>88</v>
      </c>
      <c r="C3577" s="209" t="s">
        <v>159</v>
      </c>
      <c r="D3577" s="202">
        <v>90</v>
      </c>
      <c r="E3577" s="201"/>
      <c r="F3577" s="202">
        <v>117</v>
      </c>
      <c r="G3577" s="202">
        <f t="shared" si="194"/>
        <v>1300</v>
      </c>
      <c r="H3577" s="210" t="str">
        <f t="shared" si="197"/>
        <v>15/16AVEIA BRANCAUMUARAMA (b)</v>
      </c>
      <c r="I3577" s="210" t="str">
        <f t="shared" si="198"/>
        <v>15/16AVEIA BRANCA</v>
      </c>
      <c r="J3577" s="211" t="b">
        <f>FALSE</f>
        <v>0</v>
      </c>
    </row>
    <row r="3578" spans="1:10" ht="14.65" hidden="1" customHeight="1">
      <c r="A3578" s="215" t="s">
        <v>191</v>
      </c>
      <c r="B3578" s="209" t="s">
        <v>89</v>
      </c>
      <c r="C3578" s="209" t="s">
        <v>126</v>
      </c>
      <c r="D3578">
        <v>600</v>
      </c>
      <c r="E3578" s="204"/>
      <c r="F3578" s="202">
        <v>720</v>
      </c>
      <c r="G3578" s="202">
        <f t="shared" si="194"/>
        <v>1200</v>
      </c>
      <c r="H3578" s="210" t="str">
        <f t="shared" si="197"/>
        <v>15/16AVEIA PRETAAPUCARANA (c)</v>
      </c>
      <c r="I3578" s="210" t="str">
        <f t="shared" si="198"/>
        <v>15/16AVEIA PRETA</v>
      </c>
      <c r="J3578" s="211" t="b">
        <f>FALSE</f>
        <v>0</v>
      </c>
    </row>
    <row r="3579" spans="1:10" ht="14.65" hidden="1" customHeight="1">
      <c r="A3579" s="215" t="s">
        <v>191</v>
      </c>
      <c r="B3579" s="209" t="s">
        <v>89</v>
      </c>
      <c r="C3579" s="209" t="s">
        <v>128</v>
      </c>
      <c r="D3579">
        <v>43480</v>
      </c>
      <c r="E3579" s="204"/>
      <c r="F3579" s="202">
        <v>51341</v>
      </c>
      <c r="G3579" s="202">
        <f t="shared" si="194"/>
        <v>1180.7957681692731</v>
      </c>
      <c r="H3579" s="210" t="str">
        <f t="shared" si="197"/>
        <v>15/16AVEIA PRETACAMPO MOURÃO (a)</v>
      </c>
      <c r="I3579" s="210" t="str">
        <f t="shared" si="198"/>
        <v>15/16AVEIA PRETA</v>
      </c>
      <c r="J3579" s="211" t="b">
        <f>FALSE</f>
        <v>0</v>
      </c>
    </row>
    <row r="3580" spans="1:10" ht="14.65" hidden="1" customHeight="1">
      <c r="A3580" s="215" t="s">
        <v>191</v>
      </c>
      <c r="B3580" s="209" t="s">
        <v>89</v>
      </c>
      <c r="C3580" s="209" t="s">
        <v>130</v>
      </c>
      <c r="D3580">
        <v>12120</v>
      </c>
      <c r="F3580" s="202">
        <v>18296</v>
      </c>
      <c r="G3580" s="202">
        <f t="shared" si="194"/>
        <v>1509.5709570957097</v>
      </c>
      <c r="H3580" s="210" t="str">
        <f t="shared" si="197"/>
        <v>15/16AVEIA PRETACASCAVEL (d)</v>
      </c>
      <c r="I3580" s="210" t="str">
        <f t="shared" si="198"/>
        <v>15/16AVEIA PRETA</v>
      </c>
      <c r="J3580" s="211" t="b">
        <f>FALSE</f>
        <v>0</v>
      </c>
    </row>
    <row r="3581" spans="1:10" ht="14.65" hidden="1" customHeight="1">
      <c r="A3581" s="215" t="s">
        <v>191</v>
      </c>
      <c r="B3581" s="209" t="s">
        <v>89</v>
      </c>
      <c r="C3581" s="209" t="s">
        <v>132</v>
      </c>
      <c r="D3581">
        <v>880</v>
      </c>
      <c r="E3581" s="204"/>
      <c r="F3581" s="202">
        <v>1638</v>
      </c>
      <c r="G3581" s="202">
        <f t="shared" si="194"/>
        <v>1861.3636363636363</v>
      </c>
      <c r="H3581" s="210" t="str">
        <f t="shared" si="197"/>
        <v>15/16AVEIA PRETACORNÉLIO PROCÓPIO (c)</v>
      </c>
      <c r="I3581" s="210" t="str">
        <f t="shared" si="198"/>
        <v>15/16AVEIA PRETA</v>
      </c>
      <c r="J3581" s="211" t="b">
        <f>FALSE</f>
        <v>0</v>
      </c>
    </row>
    <row r="3582" spans="1:10" ht="14.65" hidden="1" customHeight="1">
      <c r="A3582" s="215" t="s">
        <v>191</v>
      </c>
      <c r="B3582" s="209" t="s">
        <v>89</v>
      </c>
      <c r="C3582" s="209" t="s">
        <v>136</v>
      </c>
      <c r="D3582">
        <v>5290</v>
      </c>
      <c r="E3582" s="204"/>
      <c r="F3582" s="202">
        <v>5293</v>
      </c>
      <c r="G3582" s="202">
        <f t="shared" si="194"/>
        <v>1000.5671077504725</v>
      </c>
      <c r="H3582" s="210" t="str">
        <f t="shared" si="197"/>
        <v>15/16AVEIA PRETAFRANCISCO BELTRÃO (e)</v>
      </c>
      <c r="I3582" s="210" t="str">
        <f t="shared" si="198"/>
        <v>15/16AVEIA PRETA</v>
      </c>
      <c r="J3582" s="211" t="b">
        <f>FALSE</f>
        <v>0</v>
      </c>
    </row>
    <row r="3583" spans="1:10" ht="14.65" hidden="1" customHeight="1">
      <c r="A3583" s="215" t="s">
        <v>191</v>
      </c>
      <c r="B3583" s="209" t="s">
        <v>89</v>
      </c>
      <c r="C3583" s="209" t="s">
        <v>138</v>
      </c>
      <c r="D3583">
        <v>17670</v>
      </c>
      <c r="E3583" s="204"/>
      <c r="F3583" s="202">
        <v>24535</v>
      </c>
      <c r="G3583" s="202">
        <f t="shared" si="194"/>
        <v>1388.5116015846065</v>
      </c>
      <c r="H3583" s="210" t="str">
        <f t="shared" si="197"/>
        <v>15/16AVEIA PRETAGUARAPUAVA (f)</v>
      </c>
      <c r="I3583" s="210" t="str">
        <f t="shared" si="198"/>
        <v>15/16AVEIA PRETA</v>
      </c>
      <c r="J3583" s="211" t="b">
        <f>FALSE</f>
        <v>0</v>
      </c>
    </row>
    <row r="3584" spans="1:10" ht="14.65" hidden="1" customHeight="1">
      <c r="A3584" s="215" t="s">
        <v>191</v>
      </c>
      <c r="B3584" s="209" t="s">
        <v>89</v>
      </c>
      <c r="C3584" s="209" t="s">
        <v>140</v>
      </c>
      <c r="D3584">
        <v>8740</v>
      </c>
      <c r="E3584" s="204"/>
      <c r="F3584" s="202">
        <v>15731</v>
      </c>
      <c r="G3584" s="202">
        <f t="shared" si="194"/>
        <v>1799.8855835240274</v>
      </c>
      <c r="H3584" s="210" t="str">
        <f t="shared" si="197"/>
        <v>15/16AVEIA PRETAIRATI (f)</v>
      </c>
      <c r="I3584" s="210" t="str">
        <f t="shared" si="198"/>
        <v>15/16AVEIA PRETA</v>
      </c>
      <c r="J3584" s="211" t="b">
        <f>FALSE</f>
        <v>0</v>
      </c>
    </row>
    <row r="3585" spans="1:10" ht="14.65" hidden="1" customHeight="1">
      <c r="A3585" s="215" t="s">
        <v>191</v>
      </c>
      <c r="B3585" s="209" t="s">
        <v>89</v>
      </c>
      <c r="C3585" s="209" t="s">
        <v>142</v>
      </c>
      <c r="D3585">
        <v>2360</v>
      </c>
      <c r="E3585" s="204"/>
      <c r="F3585" s="202">
        <v>4612</v>
      </c>
      <c r="G3585" s="202">
        <f t="shared" si="194"/>
        <v>1954.2372881355932</v>
      </c>
      <c r="H3585" s="210" t="str">
        <f t="shared" si="197"/>
        <v>15/16AVEIA PRETAIVAIPORÃ (c)</v>
      </c>
      <c r="I3585" s="210" t="str">
        <f t="shared" si="198"/>
        <v>15/16AVEIA PRETA</v>
      </c>
      <c r="J3585" s="211" t="b">
        <f>FALSE</f>
        <v>0</v>
      </c>
    </row>
    <row r="3586" spans="1:10" ht="14.65" hidden="1" customHeight="1">
      <c r="A3586" s="215" t="s">
        <v>191</v>
      </c>
      <c r="B3586" s="209" t="s">
        <v>89</v>
      </c>
      <c r="C3586" s="209" t="s">
        <v>144</v>
      </c>
      <c r="D3586">
        <v>3150</v>
      </c>
      <c r="E3586" s="204"/>
      <c r="F3586" s="202">
        <v>5455</v>
      </c>
      <c r="G3586" s="202">
        <f t="shared" si="194"/>
        <v>1731.7460317460318</v>
      </c>
      <c r="H3586" s="210" t="str">
        <f t="shared" ref="H3586:H3649" si="199">A3586&amp;B3586&amp;C3586</f>
        <v>15/16AVEIA PRETAJACAREZINHO (c)</v>
      </c>
      <c r="I3586" s="210" t="str">
        <f t="shared" ref="I3586:I3649" si="200">A3586&amp;B3586</f>
        <v>15/16AVEIA PRETA</v>
      </c>
      <c r="J3586" s="211" t="b">
        <f>FALSE</f>
        <v>0</v>
      </c>
    </row>
    <row r="3587" spans="1:10" ht="14.65" hidden="1" customHeight="1">
      <c r="A3587" s="215" t="s">
        <v>191</v>
      </c>
      <c r="B3587" s="209" t="s">
        <v>89</v>
      </c>
      <c r="C3587" s="209" t="s">
        <v>146</v>
      </c>
      <c r="D3587">
        <v>5350</v>
      </c>
      <c r="E3587" s="204"/>
      <c r="F3587" s="202">
        <v>8505</v>
      </c>
      <c r="G3587" s="202">
        <f t="shared" si="194"/>
        <v>1589.7196261682243</v>
      </c>
      <c r="H3587" s="210" t="str">
        <f t="shared" si="199"/>
        <v>15/16AVEIA PRETALARANJEIRAS DO SUL (f)</v>
      </c>
      <c r="I3587" s="210" t="str">
        <f t="shared" si="200"/>
        <v>15/16AVEIA PRETA</v>
      </c>
      <c r="J3587" s="211" t="b">
        <f>FALSE</f>
        <v>0</v>
      </c>
    </row>
    <row r="3588" spans="1:10" ht="14.65" hidden="1" customHeight="1">
      <c r="A3588" s="215" t="s">
        <v>191</v>
      </c>
      <c r="B3588" s="209" t="s">
        <v>89</v>
      </c>
      <c r="C3588" s="209" t="s">
        <v>148</v>
      </c>
      <c r="D3588">
        <v>5245</v>
      </c>
      <c r="E3588" s="204"/>
      <c r="F3588" s="202">
        <v>6165</v>
      </c>
      <c r="G3588" s="202">
        <f t="shared" si="194"/>
        <v>1175.4051477597711</v>
      </c>
      <c r="H3588" s="210" t="str">
        <f t="shared" si="199"/>
        <v>15/16AVEIA PRETALONDRINA (c)</v>
      </c>
      <c r="I3588" s="210" t="str">
        <f t="shared" si="200"/>
        <v>15/16AVEIA PRETA</v>
      </c>
      <c r="J3588" s="211" t="b">
        <f>FALSE</f>
        <v>0</v>
      </c>
    </row>
    <row r="3589" spans="1:10" ht="14.65" hidden="1" customHeight="1">
      <c r="A3589" s="215" t="s">
        <v>191</v>
      </c>
      <c r="B3589" s="209" t="s">
        <v>89</v>
      </c>
      <c r="C3589" s="209" t="s">
        <v>150</v>
      </c>
      <c r="D3589">
        <v>1303</v>
      </c>
      <c r="E3589" s="204"/>
      <c r="F3589" s="202">
        <v>1295</v>
      </c>
      <c r="G3589" s="202">
        <f t="shared" si="194"/>
        <v>993.86032233307753</v>
      </c>
      <c r="H3589" s="210" t="str">
        <f t="shared" si="199"/>
        <v>15/16AVEIA PRETAMARINGÁ (c)</v>
      </c>
      <c r="I3589" s="210" t="str">
        <f t="shared" si="200"/>
        <v>15/16AVEIA PRETA</v>
      </c>
      <c r="J3589" s="211" t="b">
        <f>FALSE</f>
        <v>0</v>
      </c>
    </row>
    <row r="3590" spans="1:10" ht="14.65" hidden="1" customHeight="1">
      <c r="A3590" s="215" t="s">
        <v>191</v>
      </c>
      <c r="B3590" s="209" t="s">
        <v>89</v>
      </c>
      <c r="C3590" s="209" t="s">
        <v>155</v>
      </c>
      <c r="D3590">
        <v>14510</v>
      </c>
      <c r="E3590" s="204"/>
      <c r="F3590" s="202">
        <v>22965</v>
      </c>
      <c r="G3590" s="202">
        <f t="shared" si="194"/>
        <v>1582.7015851137148</v>
      </c>
      <c r="H3590" s="210" t="str">
        <f t="shared" si="199"/>
        <v>15/16AVEIA PRETAPATO BRANCO (e)</v>
      </c>
      <c r="I3590" s="210" t="str">
        <f t="shared" si="200"/>
        <v>15/16AVEIA PRETA</v>
      </c>
      <c r="J3590" s="211" t="b">
        <f>FALSE</f>
        <v>0</v>
      </c>
    </row>
    <row r="3591" spans="1:10" ht="14.65" hidden="1" customHeight="1">
      <c r="A3591" s="215" t="s">
        <v>191</v>
      </c>
      <c r="B3591" s="209" t="s">
        <v>89</v>
      </c>
      <c r="C3591" s="209" t="s">
        <v>157</v>
      </c>
      <c r="D3591">
        <v>29780</v>
      </c>
      <c r="E3591" s="204"/>
      <c r="F3591" s="202">
        <v>55491</v>
      </c>
      <c r="G3591" s="202">
        <f t="shared" si="194"/>
        <v>1863.364674278039</v>
      </c>
      <c r="H3591" s="210" t="str">
        <f t="shared" si="199"/>
        <v>15/16AVEIA PRETAPONTA GROSSA (f)</v>
      </c>
      <c r="I3591" s="210" t="str">
        <f t="shared" si="200"/>
        <v>15/16AVEIA PRETA</v>
      </c>
      <c r="J3591" s="211" t="b">
        <f>FALSE</f>
        <v>0</v>
      </c>
    </row>
    <row r="3592" spans="1:10" ht="14.65" hidden="1" customHeight="1">
      <c r="A3592" s="215" t="s">
        <v>191</v>
      </c>
      <c r="B3592" s="209" t="s">
        <v>89</v>
      </c>
      <c r="C3592" s="209" t="s">
        <v>158</v>
      </c>
      <c r="D3592">
        <v>3025</v>
      </c>
      <c r="E3592" s="204"/>
      <c r="F3592" s="202">
        <v>4599</v>
      </c>
      <c r="G3592" s="202">
        <f t="shared" si="194"/>
        <v>1520.3305785123966</v>
      </c>
      <c r="H3592" s="210" t="str">
        <f t="shared" si="199"/>
        <v>15/16AVEIA PRETATOLEDO (d)</v>
      </c>
      <c r="I3592" s="210" t="str">
        <f t="shared" si="200"/>
        <v>15/16AVEIA PRETA</v>
      </c>
      <c r="J3592" s="211" t="b">
        <f>FALSE</f>
        <v>0</v>
      </c>
    </row>
    <row r="3593" spans="1:10" ht="14.65" hidden="1" customHeight="1">
      <c r="A3593" s="215" t="s">
        <v>191</v>
      </c>
      <c r="B3593" s="209" t="s">
        <v>89</v>
      </c>
      <c r="C3593" s="209" t="s">
        <v>159</v>
      </c>
      <c r="D3593">
        <v>445</v>
      </c>
      <c r="E3593" s="204"/>
      <c r="F3593" s="202">
        <v>339</v>
      </c>
      <c r="G3593" s="202">
        <f t="shared" si="194"/>
        <v>761.79775280898878</v>
      </c>
      <c r="H3593" s="210" t="str">
        <f t="shared" si="199"/>
        <v>15/16AVEIA PRETAUMUARAMA (b)</v>
      </c>
      <c r="I3593" s="210" t="str">
        <f t="shared" si="200"/>
        <v>15/16AVEIA PRETA</v>
      </c>
      <c r="J3593" s="211" t="b">
        <f>FALSE</f>
        <v>0</v>
      </c>
    </row>
    <row r="3594" spans="1:10" ht="14.65" hidden="1" customHeight="1">
      <c r="A3594" s="215" t="s">
        <v>191</v>
      </c>
      <c r="B3594" s="209" t="s">
        <v>89</v>
      </c>
      <c r="C3594" s="209" t="s">
        <v>160</v>
      </c>
      <c r="D3594">
        <v>2500</v>
      </c>
      <c r="E3594" s="204"/>
      <c r="F3594" s="202">
        <v>2502</v>
      </c>
      <c r="G3594" s="202">
        <f t="shared" si="194"/>
        <v>1000.8</v>
      </c>
      <c r="H3594" s="210" t="str">
        <f t="shared" si="199"/>
        <v>15/16AVEIA PRETAUNIÃO DA VITÓRIA (f)</v>
      </c>
      <c r="I3594" s="210" t="str">
        <f t="shared" si="200"/>
        <v>15/16AVEIA PRETA</v>
      </c>
      <c r="J3594" s="211" t="b">
        <f>FALSE</f>
        <v>0</v>
      </c>
    </row>
    <row r="3595" spans="1:10" ht="14.65" hidden="1" customHeight="1">
      <c r="A3595" s="215" t="s">
        <v>191</v>
      </c>
      <c r="B3595" s="213" t="s">
        <v>90</v>
      </c>
      <c r="C3595" s="209" t="s">
        <v>134</v>
      </c>
      <c r="D3595" s="202">
        <v>6987</v>
      </c>
      <c r="F3595" s="202">
        <v>142635</v>
      </c>
      <c r="G3595" s="202">
        <f t="shared" si="194"/>
        <v>20414.340918849291</v>
      </c>
      <c r="H3595" s="210" t="str">
        <f t="shared" si="199"/>
        <v>15/16BATATA (1ª SAFRA)CURITIBA (f)</v>
      </c>
      <c r="I3595" s="210" t="str">
        <f t="shared" si="200"/>
        <v>15/16BATATA (1ª SAFRA)</v>
      </c>
      <c r="J3595" s="211" t="b">
        <f>FALSE</f>
        <v>0</v>
      </c>
    </row>
    <row r="3596" spans="1:10" ht="14.65" hidden="1" customHeight="1">
      <c r="A3596" s="215" t="s">
        <v>191</v>
      </c>
      <c r="B3596" s="213" t="s">
        <v>90</v>
      </c>
      <c r="C3596" s="209" t="s">
        <v>136</v>
      </c>
      <c r="D3596" s="202">
        <v>38</v>
      </c>
      <c r="F3596" s="202">
        <v>570</v>
      </c>
      <c r="G3596" s="202">
        <f t="shared" si="194"/>
        <v>15000</v>
      </c>
      <c r="H3596" s="210" t="str">
        <f t="shared" si="199"/>
        <v>15/16BATATA (1ª SAFRA)FRANCISCO BELTRÃO (e)</v>
      </c>
      <c r="I3596" s="210" t="str">
        <f t="shared" si="200"/>
        <v>15/16BATATA (1ª SAFRA)</v>
      </c>
      <c r="J3596" s="211" t="b">
        <f>FALSE</f>
        <v>0</v>
      </c>
    </row>
    <row r="3597" spans="1:10" ht="14.65" hidden="1" customHeight="1">
      <c r="A3597" s="215" t="s">
        <v>191</v>
      </c>
      <c r="B3597" s="213" t="s">
        <v>90</v>
      </c>
      <c r="C3597" s="209" t="s">
        <v>138</v>
      </c>
      <c r="D3597" s="202">
        <v>2160</v>
      </c>
      <c r="F3597" s="202">
        <v>85065</v>
      </c>
      <c r="G3597" s="202">
        <f t="shared" si="194"/>
        <v>39381.944444444445</v>
      </c>
      <c r="H3597" s="210" t="str">
        <f t="shared" si="199"/>
        <v>15/16BATATA (1ª SAFRA)GUARAPUAVA (f)</v>
      </c>
      <c r="I3597" s="210" t="str">
        <f t="shared" si="200"/>
        <v>15/16BATATA (1ª SAFRA)</v>
      </c>
      <c r="J3597" s="211" t="b">
        <f>FALSE</f>
        <v>0</v>
      </c>
    </row>
    <row r="3598" spans="1:10" ht="14.65" hidden="1" customHeight="1">
      <c r="A3598" s="215" t="s">
        <v>191</v>
      </c>
      <c r="B3598" s="213" t="s">
        <v>90</v>
      </c>
      <c r="C3598" s="209" t="s">
        <v>140</v>
      </c>
      <c r="D3598" s="202">
        <v>1200</v>
      </c>
      <c r="F3598" s="202">
        <v>34200</v>
      </c>
      <c r="G3598" s="202">
        <f t="shared" si="194"/>
        <v>28500</v>
      </c>
      <c r="H3598" s="210" t="str">
        <f t="shared" si="199"/>
        <v>15/16BATATA (1ª SAFRA)IRATI (f)</v>
      </c>
      <c r="I3598" s="210" t="str">
        <f t="shared" si="200"/>
        <v>15/16BATATA (1ª SAFRA)</v>
      </c>
      <c r="J3598" s="211" t="b">
        <f>FALSE</f>
        <v>0</v>
      </c>
    </row>
    <row r="3599" spans="1:10" ht="14.65" hidden="1" customHeight="1">
      <c r="A3599" s="215" t="s">
        <v>191</v>
      </c>
      <c r="B3599" s="213" t="s">
        <v>90</v>
      </c>
      <c r="C3599" s="209" t="s">
        <v>142</v>
      </c>
      <c r="D3599" s="202">
        <v>100</v>
      </c>
      <c r="F3599" s="202">
        <v>2400</v>
      </c>
      <c r="G3599" s="202">
        <f t="shared" si="194"/>
        <v>24000</v>
      </c>
      <c r="H3599" s="210" t="str">
        <f t="shared" si="199"/>
        <v>15/16BATATA (1ª SAFRA)IVAIPORÃ (c)</v>
      </c>
      <c r="I3599" s="210" t="str">
        <f t="shared" si="200"/>
        <v>15/16BATATA (1ª SAFRA)</v>
      </c>
      <c r="J3599" s="211" t="b">
        <f>FALSE</f>
        <v>0</v>
      </c>
    </row>
    <row r="3600" spans="1:10" ht="14.65" hidden="1" customHeight="1">
      <c r="A3600" s="215" t="s">
        <v>191</v>
      </c>
      <c r="B3600" s="213" t="s">
        <v>90</v>
      </c>
      <c r="C3600" s="209" t="s">
        <v>144</v>
      </c>
      <c r="D3600" s="202">
        <v>0</v>
      </c>
      <c r="G3600" s="202" t="e">
        <f t="shared" si="194"/>
        <v>#DIV/0!</v>
      </c>
      <c r="H3600" s="210" t="str">
        <f t="shared" si="199"/>
        <v>15/16BATATA (1ª SAFRA)JACAREZINHO (c)</v>
      </c>
      <c r="I3600" s="210" t="str">
        <f t="shared" si="200"/>
        <v>15/16BATATA (1ª SAFRA)</v>
      </c>
      <c r="J3600" s="211" t="b">
        <f>FALSE</f>
        <v>0</v>
      </c>
    </row>
    <row r="3601" spans="1:10" ht="14.65" hidden="1" customHeight="1">
      <c r="A3601" s="215" t="s">
        <v>191</v>
      </c>
      <c r="B3601" s="213" t="s">
        <v>90</v>
      </c>
      <c r="C3601" s="209" t="s">
        <v>146</v>
      </c>
      <c r="D3601" s="202">
        <v>15</v>
      </c>
      <c r="F3601" s="202">
        <v>140</v>
      </c>
      <c r="G3601" s="202">
        <f t="shared" si="194"/>
        <v>9333.3333333333339</v>
      </c>
      <c r="H3601" s="210" t="str">
        <f t="shared" si="199"/>
        <v>15/16BATATA (1ª SAFRA)LARANJEIRAS DO SUL (f)</v>
      </c>
      <c r="I3601" s="210" t="str">
        <f t="shared" si="200"/>
        <v>15/16BATATA (1ª SAFRA)</v>
      </c>
      <c r="J3601" s="211" t="b">
        <f>FALSE</f>
        <v>0</v>
      </c>
    </row>
    <row r="3602" spans="1:10" ht="14.65" hidden="1" customHeight="1">
      <c r="A3602" s="215" t="s">
        <v>191</v>
      </c>
      <c r="B3602" s="213" t="s">
        <v>90</v>
      </c>
      <c r="C3602" s="209" t="s">
        <v>155</v>
      </c>
      <c r="D3602" s="202">
        <v>1010</v>
      </c>
      <c r="F3602" s="202">
        <v>32071</v>
      </c>
      <c r="G3602" s="202">
        <f t="shared" si="194"/>
        <v>31753.465346534653</v>
      </c>
      <c r="H3602" s="210" t="str">
        <f t="shared" si="199"/>
        <v>15/16BATATA (1ª SAFRA)PATO BRANCO (e)</v>
      </c>
      <c r="I3602" s="210" t="str">
        <f t="shared" si="200"/>
        <v>15/16BATATA (1ª SAFRA)</v>
      </c>
      <c r="J3602" s="211" t="b">
        <f>FALSE</f>
        <v>0</v>
      </c>
    </row>
    <row r="3603" spans="1:10" ht="14.65" hidden="1" customHeight="1">
      <c r="A3603" s="215" t="s">
        <v>191</v>
      </c>
      <c r="B3603" s="213" t="s">
        <v>90</v>
      </c>
      <c r="C3603" s="209" t="s">
        <v>157</v>
      </c>
      <c r="D3603" s="202">
        <v>3156</v>
      </c>
      <c r="F3603" s="202">
        <v>82000</v>
      </c>
      <c r="G3603" s="202">
        <f t="shared" si="194"/>
        <v>25982.256020278834</v>
      </c>
      <c r="H3603" s="210" t="str">
        <f t="shared" si="199"/>
        <v>15/16BATATA (1ª SAFRA)PONTA GROSSA (f)</v>
      </c>
      <c r="I3603" s="210" t="str">
        <f t="shared" si="200"/>
        <v>15/16BATATA (1ª SAFRA)</v>
      </c>
      <c r="J3603" s="211" t="b">
        <f>FALSE</f>
        <v>0</v>
      </c>
    </row>
    <row r="3604" spans="1:10" ht="14.65" hidden="1" customHeight="1">
      <c r="A3604" s="215" t="s">
        <v>191</v>
      </c>
      <c r="B3604" s="213" t="s">
        <v>90</v>
      </c>
      <c r="C3604" s="209" t="s">
        <v>160</v>
      </c>
      <c r="D3604" s="202">
        <v>2700</v>
      </c>
      <c r="F3604" s="202">
        <v>67504</v>
      </c>
      <c r="G3604" s="202">
        <f t="shared" si="194"/>
        <v>25001.481481481482</v>
      </c>
      <c r="H3604" s="210" t="str">
        <f t="shared" si="199"/>
        <v>15/16BATATA (1ª SAFRA)UNIÃO DA VITÓRIA (f)</v>
      </c>
      <c r="I3604" s="210" t="str">
        <f t="shared" si="200"/>
        <v>15/16BATATA (1ª SAFRA)</v>
      </c>
      <c r="J3604" s="211" t="b">
        <f>FALSE</f>
        <v>0</v>
      </c>
    </row>
    <row r="3605" spans="1:10" ht="14.65" hidden="1" customHeight="1">
      <c r="A3605" s="215" t="s">
        <v>191</v>
      </c>
      <c r="B3605" s="213" t="s">
        <v>91</v>
      </c>
      <c r="C3605" s="209" t="s">
        <v>128</v>
      </c>
      <c r="D3605" s="202">
        <v>215</v>
      </c>
      <c r="F3605" s="202">
        <v>5327</v>
      </c>
      <c r="G3605" s="202">
        <f t="shared" si="194"/>
        <v>24776.744186046511</v>
      </c>
      <c r="H3605" s="210" t="str">
        <f t="shared" si="199"/>
        <v>15/16BATATA (2ª SAFRA)CAMPO MOURÃO (a)</v>
      </c>
      <c r="I3605" s="210" t="str">
        <f t="shared" si="200"/>
        <v>15/16BATATA (2ª SAFRA)</v>
      </c>
      <c r="J3605" s="211" t="b">
        <f>FALSE</f>
        <v>0</v>
      </c>
    </row>
    <row r="3606" spans="1:10" ht="14.65" hidden="1" customHeight="1">
      <c r="A3606" s="215" t="s">
        <v>191</v>
      </c>
      <c r="B3606" s="213" t="s">
        <v>91</v>
      </c>
      <c r="C3606" s="209" t="s">
        <v>132</v>
      </c>
      <c r="D3606" s="202">
        <v>466</v>
      </c>
      <c r="F3606" s="202">
        <v>11184</v>
      </c>
      <c r="G3606" s="202">
        <f t="shared" si="194"/>
        <v>24000</v>
      </c>
      <c r="H3606" s="210" t="str">
        <f t="shared" si="199"/>
        <v>15/16BATATA (2ª SAFRA)CORNÉLIO PROCÓPIO (c)</v>
      </c>
      <c r="I3606" s="210" t="str">
        <f t="shared" si="200"/>
        <v>15/16BATATA (2ª SAFRA)</v>
      </c>
      <c r="J3606" s="211" t="b">
        <f>FALSE</f>
        <v>0</v>
      </c>
    </row>
    <row r="3607" spans="1:10" ht="14.65" hidden="1" customHeight="1">
      <c r="A3607" s="215" t="s">
        <v>191</v>
      </c>
      <c r="B3607" s="213" t="s">
        <v>91</v>
      </c>
      <c r="C3607" s="209" t="s">
        <v>134</v>
      </c>
      <c r="D3607" s="202">
        <v>3020</v>
      </c>
      <c r="F3607" s="202">
        <v>68706</v>
      </c>
      <c r="G3607" s="202">
        <f t="shared" si="194"/>
        <v>22750.331125827812</v>
      </c>
      <c r="H3607" s="210" t="str">
        <f t="shared" si="199"/>
        <v>15/16BATATA (2ª SAFRA)CURITIBA (f)</v>
      </c>
      <c r="I3607" s="210" t="str">
        <f t="shared" si="200"/>
        <v>15/16BATATA (2ª SAFRA)</v>
      </c>
      <c r="J3607" s="211" t="b">
        <f>FALSE</f>
        <v>0</v>
      </c>
    </row>
    <row r="3608" spans="1:10" ht="14.65" hidden="1" customHeight="1">
      <c r="A3608" s="215" t="s">
        <v>191</v>
      </c>
      <c r="B3608" s="213" t="s">
        <v>91</v>
      </c>
      <c r="C3608" s="209" t="s">
        <v>138</v>
      </c>
      <c r="D3608" s="202">
        <v>3395</v>
      </c>
      <c r="F3608" s="202">
        <v>105758</v>
      </c>
      <c r="G3608" s="202">
        <f t="shared" si="194"/>
        <v>31151.104565537556</v>
      </c>
      <c r="H3608" s="210" t="str">
        <f t="shared" si="199"/>
        <v>15/16BATATA (2ª SAFRA)GUARAPUAVA (f)</v>
      </c>
      <c r="I3608" s="210" t="str">
        <f t="shared" si="200"/>
        <v>15/16BATATA (2ª SAFRA)</v>
      </c>
      <c r="J3608" s="211" t="b">
        <f>FALSE</f>
        <v>0</v>
      </c>
    </row>
    <row r="3609" spans="1:10" ht="14.65" hidden="1" customHeight="1">
      <c r="A3609" s="215" t="s">
        <v>191</v>
      </c>
      <c r="B3609" s="213" t="s">
        <v>91</v>
      </c>
      <c r="C3609" s="209" t="s">
        <v>140</v>
      </c>
      <c r="D3609" s="202">
        <v>1125</v>
      </c>
      <c r="F3609" s="202">
        <v>33752</v>
      </c>
      <c r="G3609" s="202">
        <f t="shared" si="194"/>
        <v>30001.777777777777</v>
      </c>
      <c r="H3609" s="210" t="str">
        <f t="shared" si="199"/>
        <v>15/16BATATA (2ª SAFRA)IRATI (f)</v>
      </c>
      <c r="I3609" s="210" t="str">
        <f t="shared" si="200"/>
        <v>15/16BATATA (2ª SAFRA)</v>
      </c>
      <c r="J3609" s="211" t="b">
        <f>FALSE</f>
        <v>0</v>
      </c>
    </row>
    <row r="3610" spans="1:10" ht="14.65" hidden="1" customHeight="1">
      <c r="A3610" s="215" t="s">
        <v>191</v>
      </c>
      <c r="B3610" s="213" t="s">
        <v>91</v>
      </c>
      <c r="C3610" s="209" t="s">
        <v>142</v>
      </c>
      <c r="D3610" s="202">
        <v>86</v>
      </c>
      <c r="F3610" s="202">
        <v>1954</v>
      </c>
      <c r="G3610" s="202">
        <f t="shared" si="194"/>
        <v>22720.930232558138</v>
      </c>
      <c r="H3610" s="210" t="str">
        <f t="shared" si="199"/>
        <v>15/16BATATA (2ª SAFRA)IVAIPORÃ (c)</v>
      </c>
      <c r="I3610" s="210" t="str">
        <f t="shared" si="200"/>
        <v>15/16BATATA (2ª SAFRA)</v>
      </c>
      <c r="J3610" s="211" t="b">
        <f>FALSE</f>
        <v>0</v>
      </c>
    </row>
    <row r="3611" spans="1:10" ht="14.65" hidden="1" customHeight="1">
      <c r="A3611" s="215" t="s">
        <v>191</v>
      </c>
      <c r="B3611" s="213" t="s">
        <v>91</v>
      </c>
      <c r="C3611" s="209" t="s">
        <v>144</v>
      </c>
      <c r="D3611" s="202">
        <v>0</v>
      </c>
      <c r="G3611" s="202" t="e">
        <f t="shared" si="194"/>
        <v>#DIV/0!</v>
      </c>
      <c r="H3611" s="210" t="str">
        <f t="shared" si="199"/>
        <v>15/16BATATA (2ª SAFRA)JACAREZINHO (c)</v>
      </c>
      <c r="I3611" s="210" t="str">
        <f t="shared" si="200"/>
        <v>15/16BATATA (2ª SAFRA)</v>
      </c>
      <c r="J3611" s="211" t="b">
        <f>FALSE</f>
        <v>0</v>
      </c>
    </row>
    <row r="3612" spans="1:10" ht="14.65" hidden="1" customHeight="1">
      <c r="A3612" s="215" t="s">
        <v>191</v>
      </c>
      <c r="B3612" s="213" t="s">
        <v>91</v>
      </c>
      <c r="C3612" s="209" t="s">
        <v>146</v>
      </c>
      <c r="D3612" s="202">
        <v>0</v>
      </c>
      <c r="G3612" s="202" t="e">
        <f t="shared" si="194"/>
        <v>#DIV/0!</v>
      </c>
      <c r="H3612" s="210" t="str">
        <f t="shared" si="199"/>
        <v>15/16BATATA (2ª SAFRA)LARANJEIRAS DO SUL (f)</v>
      </c>
      <c r="I3612" s="210" t="str">
        <f t="shared" si="200"/>
        <v>15/16BATATA (2ª SAFRA)</v>
      </c>
      <c r="J3612" s="211" t="b">
        <f>FALSE</f>
        <v>0</v>
      </c>
    </row>
    <row r="3613" spans="1:10" ht="14.65" hidden="1" customHeight="1">
      <c r="A3613" s="215" t="s">
        <v>191</v>
      </c>
      <c r="B3613" s="213" t="s">
        <v>91</v>
      </c>
      <c r="C3613" s="209" t="s">
        <v>148</v>
      </c>
      <c r="D3613" s="202"/>
      <c r="G3613" s="202" t="e">
        <f t="shared" si="194"/>
        <v>#DIV/0!</v>
      </c>
      <c r="H3613" s="210" t="str">
        <f t="shared" si="199"/>
        <v>15/16BATATA (2ª SAFRA)LONDRINA (c)</v>
      </c>
      <c r="I3613" s="210" t="str">
        <f t="shared" si="200"/>
        <v>15/16BATATA (2ª SAFRA)</v>
      </c>
      <c r="J3613" s="211" t="b">
        <f>FALSE</f>
        <v>0</v>
      </c>
    </row>
    <row r="3614" spans="1:10" ht="14.65" hidden="1" customHeight="1">
      <c r="A3614" s="215" t="s">
        <v>191</v>
      </c>
      <c r="B3614" s="213" t="s">
        <v>91</v>
      </c>
      <c r="C3614" s="209" t="s">
        <v>155</v>
      </c>
      <c r="D3614" s="202">
        <v>390</v>
      </c>
      <c r="F3614" s="202">
        <v>11500</v>
      </c>
      <c r="G3614" s="202">
        <f t="shared" si="194"/>
        <v>29487.179487179485</v>
      </c>
      <c r="H3614" s="210" t="str">
        <f t="shared" si="199"/>
        <v>15/16BATATA (2ª SAFRA)PATO BRANCO (e)</v>
      </c>
      <c r="I3614" s="210" t="str">
        <f t="shared" si="200"/>
        <v>15/16BATATA (2ª SAFRA)</v>
      </c>
      <c r="J3614" s="211" t="b">
        <f>FALSE</f>
        <v>0</v>
      </c>
    </row>
    <row r="3615" spans="1:10" ht="14.65" hidden="1" customHeight="1">
      <c r="A3615" s="215" t="s">
        <v>191</v>
      </c>
      <c r="B3615" s="213" t="s">
        <v>91</v>
      </c>
      <c r="C3615" s="209" t="s">
        <v>157</v>
      </c>
      <c r="D3615" s="202">
        <v>2107</v>
      </c>
      <c r="F3615" s="202">
        <v>45568</v>
      </c>
      <c r="G3615" s="202">
        <f t="shared" si="194"/>
        <v>21626.957759848126</v>
      </c>
      <c r="H3615" s="210" t="str">
        <f t="shared" si="199"/>
        <v>15/16BATATA (2ª SAFRA)PONTA GROSSA (f)</v>
      </c>
      <c r="I3615" s="210" t="str">
        <f t="shared" si="200"/>
        <v>15/16BATATA (2ª SAFRA)</v>
      </c>
      <c r="J3615" s="211" t="b">
        <f>FALSE</f>
        <v>0</v>
      </c>
    </row>
    <row r="3616" spans="1:10" ht="14.65" hidden="1" customHeight="1">
      <c r="A3616" s="215" t="s">
        <v>191</v>
      </c>
      <c r="B3616" s="213" t="s">
        <v>91</v>
      </c>
      <c r="C3616" s="209" t="s">
        <v>160</v>
      </c>
      <c r="D3616" s="202">
        <v>2200</v>
      </c>
      <c r="F3616" s="202">
        <v>28150</v>
      </c>
      <c r="G3616" s="202">
        <f t="shared" si="194"/>
        <v>12795.454545454544</v>
      </c>
      <c r="H3616" s="210" t="str">
        <f t="shared" si="199"/>
        <v>15/16BATATA (2ª SAFRA)UNIÃO DA VITÓRIA (f)</v>
      </c>
      <c r="I3616" s="210" t="str">
        <f t="shared" si="200"/>
        <v>15/16BATATA (2ª SAFRA)</v>
      </c>
      <c r="J3616" s="211" t="b">
        <f>FALSE</f>
        <v>0</v>
      </c>
    </row>
    <row r="3617" spans="1:10" ht="14.65" hidden="1" customHeight="1">
      <c r="A3617" s="215" t="s">
        <v>191</v>
      </c>
      <c r="B3617" s="213" t="s">
        <v>92</v>
      </c>
      <c r="C3617" s="209" t="s">
        <v>126</v>
      </c>
      <c r="D3617" s="202">
        <v>3100</v>
      </c>
      <c r="F3617" s="202">
        <v>4523</v>
      </c>
      <c r="G3617" s="202">
        <f t="shared" si="194"/>
        <v>1459.0322580645161</v>
      </c>
      <c r="H3617" s="210" t="str">
        <f t="shared" si="199"/>
        <v>15/16CAFÉAPUCARANA (c)</v>
      </c>
      <c r="I3617" s="210" t="str">
        <f t="shared" si="200"/>
        <v>15/16CAFÉ</v>
      </c>
      <c r="J3617" s="211" t="b">
        <f>FALSE</f>
        <v>0</v>
      </c>
    </row>
    <row r="3618" spans="1:10" ht="14.65" hidden="1" customHeight="1">
      <c r="A3618" s="215" t="s">
        <v>191</v>
      </c>
      <c r="B3618" s="213" t="s">
        <v>92</v>
      </c>
      <c r="C3618" s="209" t="s">
        <v>128</v>
      </c>
      <c r="D3618" s="202">
        <v>642</v>
      </c>
      <c r="F3618" s="202">
        <v>763</v>
      </c>
      <c r="G3618" s="202">
        <f t="shared" si="194"/>
        <v>1188.4735202492211</v>
      </c>
      <c r="H3618" s="210" t="str">
        <f t="shared" si="199"/>
        <v>15/16CAFÉCAMPO MOURÃO (a)</v>
      </c>
      <c r="I3618" s="210" t="str">
        <f t="shared" si="200"/>
        <v>15/16CAFÉ</v>
      </c>
      <c r="J3618" s="211" t="b">
        <f>FALSE</f>
        <v>0</v>
      </c>
    </row>
    <row r="3619" spans="1:10" ht="14.65" hidden="1" customHeight="1">
      <c r="A3619" s="215" t="s">
        <v>191</v>
      </c>
      <c r="B3619" s="213" t="s">
        <v>92</v>
      </c>
      <c r="C3619" s="209" t="s">
        <v>130</v>
      </c>
      <c r="D3619" s="202">
        <v>121</v>
      </c>
      <c r="F3619" s="202">
        <v>212</v>
      </c>
      <c r="G3619" s="202">
        <f t="shared" si="194"/>
        <v>1752.0661157024792</v>
      </c>
      <c r="H3619" s="210" t="str">
        <f t="shared" si="199"/>
        <v>15/16CAFÉCASCAVEL (d)</v>
      </c>
      <c r="I3619" s="210" t="str">
        <f t="shared" si="200"/>
        <v>15/16CAFÉ</v>
      </c>
      <c r="J3619" s="211" t="b">
        <f>FALSE</f>
        <v>0</v>
      </c>
    </row>
    <row r="3620" spans="1:10" ht="14.65" hidden="1" customHeight="1">
      <c r="A3620" s="215" t="s">
        <v>191</v>
      </c>
      <c r="B3620" s="213" t="s">
        <v>92</v>
      </c>
      <c r="C3620" s="209" t="s">
        <v>132</v>
      </c>
      <c r="D3620" s="202">
        <v>4790</v>
      </c>
      <c r="F3620" s="202">
        <v>6611</v>
      </c>
      <c r="G3620" s="202">
        <f t="shared" si="194"/>
        <v>1380.1670146137787</v>
      </c>
      <c r="H3620" s="210" t="str">
        <f t="shared" si="199"/>
        <v>15/16CAFÉCORNÉLIO PROCÓPIO (c)</v>
      </c>
      <c r="I3620" s="210" t="str">
        <f t="shared" si="200"/>
        <v>15/16CAFÉ</v>
      </c>
      <c r="J3620" s="211" t="b">
        <f>FALSE</f>
        <v>0</v>
      </c>
    </row>
    <row r="3621" spans="1:10" ht="14.65" hidden="1" customHeight="1">
      <c r="A3621" s="215" t="s">
        <v>191</v>
      </c>
      <c r="B3621" s="213" t="s">
        <v>92</v>
      </c>
      <c r="C3621" s="209" t="s">
        <v>142</v>
      </c>
      <c r="D3621" s="202">
        <v>3635</v>
      </c>
      <c r="F3621" s="202">
        <v>5448</v>
      </c>
      <c r="G3621" s="202">
        <f t="shared" si="194"/>
        <v>1498.7620357634112</v>
      </c>
      <c r="H3621" s="210" t="str">
        <f t="shared" si="199"/>
        <v>15/16CAFÉIVAIPORÃ (c)</v>
      </c>
      <c r="I3621" s="210" t="str">
        <f t="shared" si="200"/>
        <v>15/16CAFÉ</v>
      </c>
      <c r="J3621" s="211" t="b">
        <f>FALSE</f>
        <v>0</v>
      </c>
    </row>
    <row r="3622" spans="1:10" ht="14.65" hidden="1" customHeight="1">
      <c r="A3622" s="215" t="s">
        <v>191</v>
      </c>
      <c r="B3622" s="213" t="s">
        <v>92</v>
      </c>
      <c r="C3622" s="209" t="s">
        <v>144</v>
      </c>
      <c r="D3622" s="202">
        <v>26348</v>
      </c>
      <c r="F3622" s="202">
        <v>38994</v>
      </c>
      <c r="G3622" s="202">
        <f t="shared" si="194"/>
        <v>1479.9605283133446</v>
      </c>
      <c r="H3622" s="210" t="str">
        <f t="shared" si="199"/>
        <v>15/16CAFÉJACAREZINHO (c)</v>
      </c>
      <c r="I3622" s="210" t="str">
        <f t="shared" si="200"/>
        <v>15/16CAFÉ</v>
      </c>
      <c r="J3622" s="211" t="b">
        <f>FALSE</f>
        <v>0</v>
      </c>
    </row>
    <row r="3623" spans="1:10" ht="14.65" hidden="1" customHeight="1">
      <c r="A3623" s="215" t="s">
        <v>191</v>
      </c>
      <c r="B3623" s="213" t="s">
        <v>92</v>
      </c>
      <c r="C3623" s="209" t="s">
        <v>148</v>
      </c>
      <c r="D3623" s="202">
        <v>3021</v>
      </c>
      <c r="F3623" s="202">
        <v>4072</v>
      </c>
      <c r="G3623" s="202">
        <f t="shared" si="194"/>
        <v>1347.8980470043032</v>
      </c>
      <c r="H3623" s="210" t="str">
        <f t="shared" si="199"/>
        <v>15/16CAFÉLONDRINA (c)</v>
      </c>
      <c r="I3623" s="210" t="str">
        <f t="shared" si="200"/>
        <v>15/16CAFÉ</v>
      </c>
      <c r="J3623" s="211" t="b">
        <f>FALSE</f>
        <v>0</v>
      </c>
    </row>
    <row r="3624" spans="1:10" ht="14.65" hidden="1" customHeight="1">
      <c r="A3624" s="215" t="s">
        <v>191</v>
      </c>
      <c r="B3624" s="213" t="s">
        <v>92</v>
      </c>
      <c r="C3624" s="209" t="s">
        <v>150</v>
      </c>
      <c r="D3624" s="202">
        <v>1394</v>
      </c>
      <c r="F3624" s="202">
        <v>1873</v>
      </c>
      <c r="G3624" s="202">
        <f t="shared" si="194"/>
        <v>1343.6154949784791</v>
      </c>
      <c r="H3624" s="210" t="str">
        <f t="shared" si="199"/>
        <v>15/16CAFÉMARINGÁ (c)</v>
      </c>
      <c r="I3624" s="210" t="str">
        <f t="shared" si="200"/>
        <v>15/16CAFÉ</v>
      </c>
      <c r="J3624" s="211" t="b">
        <f>FALSE</f>
        <v>0</v>
      </c>
    </row>
    <row r="3625" spans="1:10" ht="14.65" hidden="1" customHeight="1">
      <c r="A3625" s="215" t="s">
        <v>191</v>
      </c>
      <c r="B3625" s="213" t="s">
        <v>92</v>
      </c>
      <c r="C3625" s="209" t="s">
        <v>154</v>
      </c>
      <c r="D3625" s="202">
        <v>296</v>
      </c>
      <c r="F3625" s="202">
        <v>241</v>
      </c>
      <c r="G3625" s="202">
        <f t="shared" si="194"/>
        <v>814.18918918918916</v>
      </c>
      <c r="H3625" s="210" t="str">
        <f t="shared" si="199"/>
        <v>15/16CAFÉPARANAVAÍ (b)</v>
      </c>
      <c r="I3625" s="210" t="str">
        <f t="shared" si="200"/>
        <v>15/16CAFÉ</v>
      </c>
      <c r="J3625" s="211" t="b">
        <f>FALSE</f>
        <v>0</v>
      </c>
    </row>
    <row r="3626" spans="1:10" ht="14.65" hidden="1" customHeight="1">
      <c r="A3626" s="215" t="s">
        <v>191</v>
      </c>
      <c r="B3626" s="213" t="s">
        <v>92</v>
      </c>
      <c r="C3626" s="209" t="s">
        <v>157</v>
      </c>
      <c r="D3626" s="202">
        <v>185</v>
      </c>
      <c r="F3626" s="202">
        <v>203</v>
      </c>
      <c r="G3626" s="202">
        <f t="shared" si="194"/>
        <v>1097.2972972972973</v>
      </c>
      <c r="H3626" s="210" t="str">
        <f t="shared" si="199"/>
        <v>15/16CAFÉPONTA GROSSA (f)</v>
      </c>
      <c r="I3626" s="210" t="str">
        <f t="shared" si="200"/>
        <v>15/16CAFÉ</v>
      </c>
      <c r="J3626" s="211" t="b">
        <f>FALSE</f>
        <v>0</v>
      </c>
    </row>
    <row r="3627" spans="1:10" ht="14.65" hidden="1" customHeight="1">
      <c r="A3627" s="215" t="s">
        <v>191</v>
      </c>
      <c r="B3627" s="213" t="s">
        <v>92</v>
      </c>
      <c r="C3627" s="209" t="s">
        <v>158</v>
      </c>
      <c r="D3627" s="202">
        <v>594</v>
      </c>
      <c r="F3627" s="202">
        <v>1213</v>
      </c>
      <c r="G3627" s="202">
        <f t="shared" si="194"/>
        <v>2042.087542087542</v>
      </c>
      <c r="H3627" s="210" t="str">
        <f t="shared" si="199"/>
        <v>15/16CAFÉTOLEDO (d)</v>
      </c>
      <c r="I3627" s="210" t="str">
        <f t="shared" si="200"/>
        <v>15/16CAFÉ</v>
      </c>
      <c r="J3627" s="211" t="b">
        <f>FALSE</f>
        <v>0</v>
      </c>
    </row>
    <row r="3628" spans="1:10" ht="14.65" hidden="1" customHeight="1">
      <c r="A3628" s="215" t="s">
        <v>191</v>
      </c>
      <c r="B3628" s="213" t="s">
        <v>92</v>
      </c>
      <c r="C3628" s="209" t="s">
        <v>159</v>
      </c>
      <c r="D3628" s="202">
        <v>1434</v>
      </c>
      <c r="F3628" s="202">
        <v>1751</v>
      </c>
      <c r="G3628" s="202">
        <f t="shared" si="194"/>
        <v>1221.0599721059971</v>
      </c>
      <c r="H3628" s="210" t="str">
        <f t="shared" si="199"/>
        <v>15/16CAFÉUMUARAMA (b)</v>
      </c>
      <c r="I3628" s="210" t="str">
        <f t="shared" si="200"/>
        <v>15/16CAFÉ</v>
      </c>
      <c r="J3628" s="211" t="b">
        <f>FALSE</f>
        <v>0</v>
      </c>
    </row>
    <row r="3629" spans="1:10" ht="14.65" hidden="1" customHeight="1">
      <c r="A3629" s="215" t="s">
        <v>191</v>
      </c>
      <c r="B3629" s="209" t="s">
        <v>93</v>
      </c>
      <c r="C3629" s="209" t="s">
        <v>126</v>
      </c>
      <c r="D3629" s="202">
        <v>13775</v>
      </c>
      <c r="F3629" s="202">
        <v>1224178</v>
      </c>
      <c r="G3629" s="202">
        <f t="shared" si="194"/>
        <v>88869.546279491828</v>
      </c>
      <c r="H3629" s="210" t="str">
        <f t="shared" si="199"/>
        <v>15/16CANA-DE-AÇÚCARAPUCARANA (c)</v>
      </c>
      <c r="I3629" s="210" t="str">
        <f t="shared" si="200"/>
        <v>15/16CANA-DE-AÇÚCAR</v>
      </c>
      <c r="J3629" s="211" t="b">
        <f>FALSE</f>
        <v>0</v>
      </c>
    </row>
    <row r="3630" spans="1:10" ht="14.65" hidden="1" customHeight="1">
      <c r="A3630" s="215" t="s">
        <v>191</v>
      </c>
      <c r="B3630" s="209" t="s">
        <v>93</v>
      </c>
      <c r="C3630" s="209" t="s">
        <v>128</v>
      </c>
      <c r="D3630" s="202">
        <v>24442</v>
      </c>
      <c r="F3630" s="202">
        <v>1578944.94</v>
      </c>
      <c r="G3630" s="202">
        <f t="shared" si="194"/>
        <v>64599.662057114801</v>
      </c>
      <c r="H3630" s="210" t="str">
        <f t="shared" si="199"/>
        <v>15/16CANA-DE-AÇÚCARCAMPO MOURÃO (a)</v>
      </c>
      <c r="I3630" s="210" t="str">
        <f t="shared" si="200"/>
        <v>15/16CANA-DE-AÇÚCAR</v>
      </c>
      <c r="J3630" s="211" t="b">
        <f>FALSE</f>
        <v>0</v>
      </c>
    </row>
    <row r="3631" spans="1:10" ht="14.65" hidden="1" customHeight="1">
      <c r="A3631" s="215" t="s">
        <v>191</v>
      </c>
      <c r="B3631" s="209" t="s">
        <v>93</v>
      </c>
      <c r="C3631" s="209" t="s">
        <v>130</v>
      </c>
      <c r="D3631" s="202">
        <v>511</v>
      </c>
      <c r="F3631" s="202">
        <v>20416</v>
      </c>
      <c r="G3631" s="202">
        <f t="shared" si="194"/>
        <v>39953.033268101761</v>
      </c>
      <c r="H3631" s="210" t="str">
        <f t="shared" si="199"/>
        <v>15/16CANA-DE-AÇÚCARCASCAVEL (d)</v>
      </c>
      <c r="I3631" s="210" t="str">
        <f t="shared" si="200"/>
        <v>15/16CANA-DE-AÇÚCAR</v>
      </c>
      <c r="J3631" s="211" t="b">
        <f>FALSE</f>
        <v>0</v>
      </c>
    </row>
    <row r="3632" spans="1:10" ht="14.65" hidden="1" customHeight="1">
      <c r="A3632" s="215" t="s">
        <v>191</v>
      </c>
      <c r="B3632" s="209" t="s">
        <v>93</v>
      </c>
      <c r="C3632" s="209" t="s">
        <v>132</v>
      </c>
      <c r="D3632" s="202">
        <v>28200</v>
      </c>
      <c r="F3632" s="202">
        <v>2560560</v>
      </c>
      <c r="G3632" s="202">
        <f t="shared" si="194"/>
        <v>90800</v>
      </c>
      <c r="H3632" s="210" t="str">
        <f t="shared" si="199"/>
        <v>15/16CANA-DE-AÇÚCARCORNÉLIO PROCÓPIO (c)</v>
      </c>
      <c r="I3632" s="210" t="str">
        <f t="shared" si="200"/>
        <v>15/16CANA-DE-AÇÚCAR</v>
      </c>
      <c r="J3632" s="211" t="b">
        <f>FALSE</f>
        <v>0</v>
      </c>
    </row>
    <row r="3633" spans="1:10" ht="14.65" hidden="1" customHeight="1">
      <c r="A3633" s="215" t="s">
        <v>191</v>
      </c>
      <c r="B3633" s="209" t="s">
        <v>93</v>
      </c>
      <c r="C3633" s="209" t="s">
        <v>134</v>
      </c>
      <c r="D3633" s="202">
        <v>500</v>
      </c>
      <c r="F3633" s="202">
        <v>20720</v>
      </c>
      <c r="G3633" s="202">
        <f t="shared" si="194"/>
        <v>41440</v>
      </c>
      <c r="H3633" s="210" t="str">
        <f t="shared" si="199"/>
        <v>15/16CANA-DE-AÇÚCARCURITIBA (f)</v>
      </c>
      <c r="I3633" s="210" t="str">
        <f t="shared" si="200"/>
        <v>15/16CANA-DE-AÇÚCAR</v>
      </c>
      <c r="J3633" s="211" t="b">
        <f>FALSE</f>
        <v>0</v>
      </c>
    </row>
    <row r="3634" spans="1:10" ht="14.65" hidden="1" customHeight="1">
      <c r="A3634" s="215" t="s">
        <v>191</v>
      </c>
      <c r="B3634" s="209" t="s">
        <v>93</v>
      </c>
      <c r="C3634" s="209" t="s">
        <v>136</v>
      </c>
      <c r="D3634" s="202">
        <v>750</v>
      </c>
      <c r="F3634" s="202">
        <v>43089</v>
      </c>
      <c r="G3634" s="202">
        <f t="shared" si="194"/>
        <v>57452</v>
      </c>
      <c r="H3634" s="210" t="str">
        <f t="shared" si="199"/>
        <v>15/16CANA-DE-AÇÚCARFRANCISCO BELTRÃO (e)</v>
      </c>
      <c r="I3634" s="210" t="str">
        <f t="shared" si="200"/>
        <v>15/16CANA-DE-AÇÚCAR</v>
      </c>
      <c r="J3634" s="211" t="b">
        <f>FALSE</f>
        <v>0</v>
      </c>
    </row>
    <row r="3635" spans="1:10" ht="14.65" hidden="1" customHeight="1">
      <c r="A3635" s="215" t="s">
        <v>191</v>
      </c>
      <c r="B3635" s="209" t="s">
        <v>93</v>
      </c>
      <c r="C3635" s="209" t="s">
        <v>138</v>
      </c>
      <c r="D3635" s="202">
        <v>64</v>
      </c>
      <c r="F3635" s="202">
        <v>3518</v>
      </c>
      <c r="G3635" s="202">
        <f t="shared" si="194"/>
        <v>54968.75</v>
      </c>
      <c r="H3635" s="210" t="str">
        <f t="shared" si="199"/>
        <v>15/16CANA-DE-AÇÚCARGUARAPUAVA (f)</v>
      </c>
      <c r="I3635" s="210" t="str">
        <f t="shared" si="200"/>
        <v>15/16CANA-DE-AÇÚCAR</v>
      </c>
      <c r="J3635" s="211" t="b">
        <f>FALSE</f>
        <v>0</v>
      </c>
    </row>
    <row r="3636" spans="1:10" ht="14.65" hidden="1" customHeight="1">
      <c r="A3636" s="215" t="s">
        <v>191</v>
      </c>
      <c r="B3636" s="209" t="s">
        <v>93</v>
      </c>
      <c r="C3636" s="209" t="s">
        <v>140</v>
      </c>
      <c r="D3636" s="202">
        <v>5</v>
      </c>
      <c r="F3636" s="202">
        <v>340</v>
      </c>
      <c r="G3636" s="202">
        <f t="shared" si="194"/>
        <v>68000</v>
      </c>
      <c r="H3636" s="210" t="str">
        <f t="shared" si="199"/>
        <v>15/16CANA-DE-AÇÚCARIRATI (f)</v>
      </c>
      <c r="I3636" s="210" t="str">
        <f t="shared" si="200"/>
        <v>15/16CANA-DE-AÇÚCAR</v>
      </c>
      <c r="J3636" s="211" t="b">
        <f>FALSE</f>
        <v>0</v>
      </c>
    </row>
    <row r="3637" spans="1:10" ht="14.65" hidden="1" customHeight="1">
      <c r="A3637" s="215" t="s">
        <v>191</v>
      </c>
      <c r="B3637" s="209" t="s">
        <v>93</v>
      </c>
      <c r="C3637" s="209" t="s">
        <v>142</v>
      </c>
      <c r="D3637" s="202">
        <v>9611</v>
      </c>
      <c r="F3637" s="202">
        <v>586559</v>
      </c>
      <c r="G3637" s="202">
        <f t="shared" si="194"/>
        <v>61029.965664342941</v>
      </c>
      <c r="H3637" s="210" t="str">
        <f t="shared" si="199"/>
        <v>15/16CANA-DE-AÇÚCARIVAIPORÃ (c)</v>
      </c>
      <c r="I3637" s="210" t="str">
        <f t="shared" si="200"/>
        <v>15/16CANA-DE-AÇÚCAR</v>
      </c>
      <c r="J3637" s="211" t="b">
        <f>FALSE</f>
        <v>0</v>
      </c>
    </row>
    <row r="3638" spans="1:10" ht="14.65" hidden="1" customHeight="1">
      <c r="A3638" s="215" t="s">
        <v>191</v>
      </c>
      <c r="B3638" s="209" t="s">
        <v>93</v>
      </c>
      <c r="C3638" s="209" t="s">
        <v>144</v>
      </c>
      <c r="D3638" s="202">
        <v>55500</v>
      </c>
      <c r="F3638" s="202">
        <v>5272500</v>
      </c>
      <c r="G3638" s="202">
        <f t="shared" si="194"/>
        <v>95000</v>
      </c>
      <c r="H3638" s="210" t="str">
        <f t="shared" si="199"/>
        <v>15/16CANA-DE-AÇÚCARJACAREZINHO (c)</v>
      </c>
      <c r="I3638" s="210" t="str">
        <f t="shared" si="200"/>
        <v>15/16CANA-DE-AÇÚCAR</v>
      </c>
      <c r="J3638" s="211" t="b">
        <f>FALSE</f>
        <v>0</v>
      </c>
    </row>
    <row r="3639" spans="1:10" ht="14.65" hidden="1" customHeight="1">
      <c r="A3639" s="215" t="s">
        <v>191</v>
      </c>
      <c r="B3639" s="209" t="s">
        <v>93</v>
      </c>
      <c r="C3639" s="209" t="s">
        <v>146</v>
      </c>
      <c r="D3639" s="202">
        <v>260</v>
      </c>
      <c r="F3639" s="202">
        <v>10296</v>
      </c>
      <c r="G3639" s="202">
        <f t="shared" si="194"/>
        <v>39600</v>
      </c>
      <c r="H3639" s="210" t="str">
        <f t="shared" si="199"/>
        <v>15/16CANA-DE-AÇÚCARLARANJEIRAS DO SUL (f)</v>
      </c>
      <c r="I3639" s="210" t="str">
        <f t="shared" si="200"/>
        <v>15/16CANA-DE-AÇÚCAR</v>
      </c>
      <c r="J3639" s="211" t="b">
        <f>FALSE</f>
        <v>0</v>
      </c>
    </row>
    <row r="3640" spans="1:10" ht="14.65" hidden="1" customHeight="1">
      <c r="A3640" s="215" t="s">
        <v>191</v>
      </c>
      <c r="B3640" s="209" t="s">
        <v>93</v>
      </c>
      <c r="C3640" s="209" t="s">
        <v>148</v>
      </c>
      <c r="D3640" s="202">
        <v>51794</v>
      </c>
      <c r="F3640" s="202">
        <v>3802878</v>
      </c>
      <c r="G3640" s="202">
        <f t="shared" si="194"/>
        <v>73423.137815190959</v>
      </c>
      <c r="H3640" s="210" t="str">
        <f t="shared" si="199"/>
        <v>15/16CANA-DE-AÇÚCARLONDRINA (c)</v>
      </c>
      <c r="I3640" s="210" t="str">
        <f t="shared" si="200"/>
        <v>15/16CANA-DE-AÇÚCAR</v>
      </c>
      <c r="J3640" s="211" t="b">
        <f>FALSE</f>
        <v>0</v>
      </c>
    </row>
    <row r="3641" spans="1:10" ht="14.65" hidden="1" customHeight="1">
      <c r="A3641" s="215" t="s">
        <v>191</v>
      </c>
      <c r="B3641" s="209" t="s">
        <v>93</v>
      </c>
      <c r="C3641" s="209" t="s">
        <v>150</v>
      </c>
      <c r="D3641" s="202">
        <v>107021</v>
      </c>
      <c r="F3641" s="202">
        <v>9760000</v>
      </c>
      <c r="G3641" s="202">
        <f t="shared" si="194"/>
        <v>91197.054783640589</v>
      </c>
      <c r="H3641" s="210" t="str">
        <f t="shared" si="199"/>
        <v>15/16CANA-DE-AÇÚCARMARINGÁ (c)</v>
      </c>
      <c r="I3641" s="210" t="str">
        <f t="shared" si="200"/>
        <v>15/16CANA-DE-AÇÚCAR</v>
      </c>
      <c r="J3641" s="211" t="b">
        <f>FALSE</f>
        <v>0</v>
      </c>
    </row>
    <row r="3642" spans="1:10" ht="14.65" hidden="1" customHeight="1">
      <c r="A3642" s="215" t="s">
        <v>191</v>
      </c>
      <c r="B3642" s="209" t="s">
        <v>93</v>
      </c>
      <c r="C3642" s="209" t="s">
        <v>152</v>
      </c>
      <c r="D3642" s="202">
        <v>320</v>
      </c>
      <c r="F3642" s="202">
        <v>12160</v>
      </c>
      <c r="G3642" s="202">
        <f t="shared" si="194"/>
        <v>38000</v>
      </c>
      <c r="H3642" s="210" t="str">
        <f t="shared" si="199"/>
        <v>15/16CANA-DE-AÇÚCARPARANAGUÁ (f)</v>
      </c>
      <c r="I3642" s="210" t="str">
        <f t="shared" si="200"/>
        <v>15/16CANA-DE-AÇÚCAR</v>
      </c>
      <c r="J3642" s="211" t="b">
        <f>FALSE</f>
        <v>0</v>
      </c>
    </row>
    <row r="3643" spans="1:10" ht="14.65" hidden="1" customHeight="1">
      <c r="A3643" s="215" t="s">
        <v>191</v>
      </c>
      <c r="B3643" s="209" t="s">
        <v>93</v>
      </c>
      <c r="C3643" s="209" t="s">
        <v>154</v>
      </c>
      <c r="D3643" s="202">
        <v>149017</v>
      </c>
      <c r="F3643" s="202">
        <v>12695138</v>
      </c>
      <c r="G3643" s="202">
        <f t="shared" si="194"/>
        <v>85192.548501177705</v>
      </c>
      <c r="H3643" s="210" t="str">
        <f t="shared" si="199"/>
        <v>15/16CANA-DE-AÇÚCARPARANAVAÍ (b)</v>
      </c>
      <c r="I3643" s="210" t="str">
        <f t="shared" si="200"/>
        <v>15/16CANA-DE-AÇÚCAR</v>
      </c>
      <c r="J3643" s="211" t="b">
        <f>FALSE</f>
        <v>0</v>
      </c>
    </row>
    <row r="3644" spans="1:10" ht="14.65" hidden="1" customHeight="1">
      <c r="A3644" s="215" t="s">
        <v>191</v>
      </c>
      <c r="B3644" s="209" t="s">
        <v>93</v>
      </c>
      <c r="C3644" s="209" t="s">
        <v>155</v>
      </c>
      <c r="D3644" s="202">
        <v>305</v>
      </c>
      <c r="F3644" s="202">
        <v>12190</v>
      </c>
      <c r="G3644" s="202">
        <f t="shared" si="194"/>
        <v>39967.213114754093</v>
      </c>
      <c r="H3644" s="210" t="str">
        <f t="shared" si="199"/>
        <v>15/16CANA-DE-AÇÚCARPATO BRANCO (e)</v>
      </c>
      <c r="I3644" s="210" t="str">
        <f t="shared" si="200"/>
        <v>15/16CANA-DE-AÇÚCAR</v>
      </c>
      <c r="J3644" s="211" t="b">
        <f>FALSE</f>
        <v>0</v>
      </c>
    </row>
    <row r="3645" spans="1:10" ht="14.65" hidden="1" customHeight="1">
      <c r="A3645" s="215" t="s">
        <v>191</v>
      </c>
      <c r="B3645" s="209" t="s">
        <v>93</v>
      </c>
      <c r="C3645" s="209" t="s">
        <v>157</v>
      </c>
      <c r="D3645" s="202">
        <v>270</v>
      </c>
      <c r="F3645" s="202">
        <v>19179</v>
      </c>
      <c r="G3645" s="202">
        <f t="shared" si="194"/>
        <v>71033.333333333328</v>
      </c>
      <c r="H3645" s="210" t="str">
        <f t="shared" si="199"/>
        <v>15/16CANA-DE-AÇÚCARPONTA GROSSA (f)</v>
      </c>
      <c r="I3645" s="210" t="str">
        <f t="shared" si="200"/>
        <v>15/16CANA-DE-AÇÚCAR</v>
      </c>
      <c r="J3645" s="211" t="b">
        <f>FALSE</f>
        <v>0</v>
      </c>
    </row>
    <row r="3646" spans="1:10" ht="14.65" hidden="1" customHeight="1">
      <c r="A3646" s="215" t="s">
        <v>191</v>
      </c>
      <c r="B3646" s="209" t="s">
        <v>93</v>
      </c>
      <c r="C3646" s="209" t="s">
        <v>158</v>
      </c>
      <c r="D3646" s="202">
        <v>1270</v>
      </c>
      <c r="F3646" s="202">
        <v>76598</v>
      </c>
      <c r="G3646" s="202">
        <f t="shared" si="194"/>
        <v>60313.38582677165</v>
      </c>
      <c r="H3646" s="210" t="str">
        <f t="shared" si="199"/>
        <v>15/16CANA-DE-AÇÚCARTOLEDO (d)</v>
      </c>
      <c r="I3646" s="210" t="str">
        <f t="shared" si="200"/>
        <v>15/16CANA-DE-AÇÚCAR</v>
      </c>
      <c r="J3646" s="211" t="b">
        <f>FALSE</f>
        <v>0</v>
      </c>
    </row>
    <row r="3647" spans="1:10" ht="14.65" hidden="1" customHeight="1">
      <c r="A3647" s="215" t="s">
        <v>191</v>
      </c>
      <c r="B3647" s="209" t="s">
        <v>93</v>
      </c>
      <c r="C3647" s="209" t="s">
        <v>159</v>
      </c>
      <c r="D3647" s="202">
        <v>216683</v>
      </c>
      <c r="F3647" s="202">
        <v>7660950</v>
      </c>
      <c r="G3647" s="202">
        <f t="shared" si="194"/>
        <v>35355.565503523576</v>
      </c>
      <c r="H3647" s="210" t="str">
        <f t="shared" si="199"/>
        <v>15/16CANA-DE-AÇÚCARUMUARAMA (b)</v>
      </c>
      <c r="I3647" s="210" t="str">
        <f t="shared" si="200"/>
        <v>15/16CANA-DE-AÇÚCAR</v>
      </c>
      <c r="J3647" s="211" t="b">
        <f>FALSE</f>
        <v>0</v>
      </c>
    </row>
    <row r="3648" spans="1:10" ht="14.65" hidden="1" customHeight="1">
      <c r="A3648" s="215" t="s">
        <v>191</v>
      </c>
      <c r="B3648" s="209" t="s">
        <v>93</v>
      </c>
      <c r="C3648" s="209" t="s">
        <v>160</v>
      </c>
      <c r="D3648" s="202">
        <v>250</v>
      </c>
      <c r="F3648" s="202">
        <v>8750</v>
      </c>
      <c r="G3648" s="202">
        <f t="shared" si="194"/>
        <v>35000</v>
      </c>
      <c r="H3648" s="210" t="str">
        <f t="shared" si="199"/>
        <v>15/16CANA-DE-AÇÚCARUNIÃO DA VITÓRIA (f)</v>
      </c>
      <c r="I3648" s="210" t="str">
        <f t="shared" si="200"/>
        <v>15/16CANA-DE-AÇÚCAR</v>
      </c>
      <c r="J3648" s="211" t="b">
        <f>FALSE</f>
        <v>0</v>
      </c>
    </row>
    <row r="3649" spans="1:10" ht="14.65" hidden="1" customHeight="1">
      <c r="A3649" s="215" t="s">
        <v>191</v>
      </c>
      <c r="B3649" s="209" t="s">
        <v>94</v>
      </c>
      <c r="C3649" s="209" t="s">
        <v>126</v>
      </c>
      <c r="D3649">
        <v>210</v>
      </c>
      <c r="E3649" s="204"/>
      <c r="F3649" s="202">
        <v>336</v>
      </c>
      <c r="G3649" s="202">
        <f t="shared" si="194"/>
        <v>1600</v>
      </c>
      <c r="H3649" s="210" t="str">
        <f t="shared" si="199"/>
        <v>15/16CANOLAAPUCARANA (c)</v>
      </c>
      <c r="I3649" s="210" t="str">
        <f t="shared" si="200"/>
        <v>15/16CANOLA</v>
      </c>
      <c r="J3649" s="211" t="b">
        <f>FALSE</f>
        <v>0</v>
      </c>
    </row>
    <row r="3650" spans="1:10" ht="14.65" hidden="1" customHeight="1">
      <c r="A3650" s="215" t="s">
        <v>191</v>
      </c>
      <c r="B3650" s="209" t="s">
        <v>94</v>
      </c>
      <c r="C3650" s="209" t="s">
        <v>128</v>
      </c>
      <c r="D3650"/>
      <c r="E3650" s="204"/>
      <c r="H3650" s="210" t="str">
        <f t="shared" ref="H3650:H3713" si="201">A3650&amp;B3650&amp;C3650</f>
        <v>15/16CANOLACAMPO MOURÃO (a)</v>
      </c>
      <c r="I3650" s="210" t="str">
        <f t="shared" ref="I3650:I3713" si="202">A3650&amp;B3650</f>
        <v>15/16CANOLA</v>
      </c>
      <c r="J3650" s="211" t="b">
        <f>FALSE</f>
        <v>0</v>
      </c>
    </row>
    <row r="3651" spans="1:10" ht="14.65" hidden="1" customHeight="1">
      <c r="A3651" s="215" t="s">
        <v>191</v>
      </c>
      <c r="B3651" s="209" t="s">
        <v>94</v>
      </c>
      <c r="C3651" s="209" t="s">
        <v>130</v>
      </c>
      <c r="D3651">
        <v>37</v>
      </c>
      <c r="E3651" s="204"/>
      <c r="F3651" s="202">
        <v>88</v>
      </c>
      <c r="G3651" s="202">
        <f t="shared" ref="G3651:G3679" si="203">F3651/(D3651-E3651)*1000</f>
        <v>2378.3783783783783</v>
      </c>
      <c r="H3651" s="210" t="str">
        <f t="shared" si="201"/>
        <v>15/16CANOLACASCAVEL (d)</v>
      </c>
      <c r="I3651" s="210" t="str">
        <f t="shared" si="202"/>
        <v>15/16CANOLA</v>
      </c>
      <c r="J3651" s="211" t="b">
        <f>FALSE</f>
        <v>0</v>
      </c>
    </row>
    <row r="3652" spans="1:10" ht="14.65" hidden="1" customHeight="1">
      <c r="A3652" s="215" t="s">
        <v>191</v>
      </c>
      <c r="B3652" s="209" t="s">
        <v>94</v>
      </c>
      <c r="C3652" s="209" t="s">
        <v>132</v>
      </c>
      <c r="D3652">
        <v>680</v>
      </c>
      <c r="E3652" s="204"/>
      <c r="F3652" s="202">
        <v>1225</v>
      </c>
      <c r="G3652" s="202">
        <f t="shared" si="203"/>
        <v>1801.4705882352941</v>
      </c>
      <c r="H3652" s="210" t="str">
        <f t="shared" si="201"/>
        <v>15/16CANOLACORNÉLIO PROCÓPIO (c)</v>
      </c>
      <c r="I3652" s="210" t="str">
        <f t="shared" si="202"/>
        <v>15/16CANOLA</v>
      </c>
      <c r="J3652" s="211" t="b">
        <f>FALSE</f>
        <v>0</v>
      </c>
    </row>
    <row r="3653" spans="1:10" ht="14.65" hidden="1" customHeight="1">
      <c r="A3653" s="215" t="s">
        <v>191</v>
      </c>
      <c r="B3653" s="209" t="s">
        <v>94</v>
      </c>
      <c r="C3653" s="209" t="s">
        <v>136</v>
      </c>
      <c r="D3653">
        <v>315</v>
      </c>
      <c r="E3653" s="204"/>
      <c r="F3653" s="202">
        <v>441</v>
      </c>
      <c r="G3653" s="202">
        <f t="shared" si="203"/>
        <v>1400</v>
      </c>
      <c r="H3653" s="210" t="str">
        <f t="shared" si="201"/>
        <v>15/16CANOLAFRANCISCO BELTRÃO (e)</v>
      </c>
      <c r="I3653" s="210" t="str">
        <f t="shared" si="202"/>
        <v>15/16CANOLA</v>
      </c>
      <c r="J3653" s="211" t="b">
        <f>FALSE</f>
        <v>0</v>
      </c>
    </row>
    <row r="3654" spans="1:10" ht="14.65" hidden="1" customHeight="1">
      <c r="A3654" s="215" t="s">
        <v>191</v>
      </c>
      <c r="B3654" s="209" t="s">
        <v>94</v>
      </c>
      <c r="C3654" s="209" t="s">
        <v>138</v>
      </c>
      <c r="D3654">
        <v>1510</v>
      </c>
      <c r="E3654" s="204">
        <v>170</v>
      </c>
      <c r="F3654" s="202">
        <v>1430</v>
      </c>
      <c r="G3654" s="202">
        <f t="shared" si="203"/>
        <v>1067.1641791044776</v>
      </c>
      <c r="H3654" s="210" t="str">
        <f t="shared" si="201"/>
        <v>15/16CANOLAGUARAPUAVA (f)</v>
      </c>
      <c r="I3654" s="210" t="str">
        <f t="shared" si="202"/>
        <v>15/16CANOLA</v>
      </c>
      <c r="J3654" s="211" t="b">
        <f>FALSE</f>
        <v>0</v>
      </c>
    </row>
    <row r="3655" spans="1:10" ht="14.65" hidden="1" customHeight="1">
      <c r="A3655" s="215" t="s">
        <v>191</v>
      </c>
      <c r="B3655" s="209" t="s">
        <v>94</v>
      </c>
      <c r="C3655" s="209" t="s">
        <v>140</v>
      </c>
      <c r="D3655">
        <v>600</v>
      </c>
      <c r="E3655" s="204"/>
      <c r="F3655" s="202">
        <v>960</v>
      </c>
      <c r="G3655" s="202">
        <f t="shared" si="203"/>
        <v>1600</v>
      </c>
      <c r="H3655" s="210" t="str">
        <f t="shared" si="201"/>
        <v>15/16CANOLAIRATI (f)</v>
      </c>
      <c r="I3655" s="210" t="str">
        <f t="shared" si="202"/>
        <v>15/16CANOLA</v>
      </c>
      <c r="J3655" s="211" t="b">
        <f>FALSE</f>
        <v>0</v>
      </c>
    </row>
    <row r="3656" spans="1:10" ht="14.65" hidden="1" customHeight="1">
      <c r="A3656" s="215" t="s">
        <v>191</v>
      </c>
      <c r="B3656" s="209" t="s">
        <v>94</v>
      </c>
      <c r="C3656" s="209" t="s">
        <v>142</v>
      </c>
      <c r="D3656"/>
      <c r="E3656" s="204"/>
      <c r="G3656" s="202" t="e">
        <f t="shared" si="203"/>
        <v>#DIV/0!</v>
      </c>
      <c r="H3656" s="210" t="str">
        <f t="shared" si="201"/>
        <v>15/16CANOLAIVAIPORÃ (c)</v>
      </c>
      <c r="I3656" s="210" t="str">
        <f t="shared" si="202"/>
        <v>15/16CANOLA</v>
      </c>
      <c r="J3656" s="211" t="b">
        <f>FALSE</f>
        <v>0</v>
      </c>
    </row>
    <row r="3657" spans="1:10" ht="14.65" hidden="1" customHeight="1">
      <c r="A3657" s="215" t="s">
        <v>191</v>
      </c>
      <c r="B3657" s="209" t="s">
        <v>94</v>
      </c>
      <c r="C3657" s="209" t="s">
        <v>144</v>
      </c>
      <c r="D3657" s="202">
        <v>300</v>
      </c>
      <c r="F3657" s="202">
        <v>416</v>
      </c>
      <c r="G3657" s="202">
        <f t="shared" si="203"/>
        <v>1386.6666666666667</v>
      </c>
      <c r="H3657" s="210" t="str">
        <f t="shared" si="201"/>
        <v>15/16CANOLAJACAREZINHO (c)</v>
      </c>
      <c r="I3657" s="210" t="str">
        <f t="shared" si="202"/>
        <v>15/16CANOLA</v>
      </c>
      <c r="J3657" s="211" t="b">
        <f>FALSE</f>
        <v>0</v>
      </c>
    </row>
    <row r="3658" spans="1:10" ht="14.65" hidden="1" customHeight="1">
      <c r="A3658" s="215" t="s">
        <v>191</v>
      </c>
      <c r="B3658" s="209" t="s">
        <v>94</v>
      </c>
      <c r="C3658" s="209" t="s">
        <v>146</v>
      </c>
      <c r="D3658">
        <v>130</v>
      </c>
      <c r="E3658" s="204"/>
      <c r="F3658" s="202">
        <v>144</v>
      </c>
      <c r="G3658" s="202">
        <f t="shared" si="203"/>
        <v>1107.6923076923078</v>
      </c>
      <c r="H3658" s="210" t="str">
        <f t="shared" si="201"/>
        <v>15/16CANOLALARANJEIRAS DO SUL (f)</v>
      </c>
      <c r="I3658" s="210" t="str">
        <f t="shared" si="202"/>
        <v>15/16CANOLA</v>
      </c>
      <c r="J3658" s="211" t="b">
        <f>FALSE</f>
        <v>0</v>
      </c>
    </row>
    <row r="3659" spans="1:10" ht="14.65" hidden="1" customHeight="1">
      <c r="A3659" s="215" t="s">
        <v>191</v>
      </c>
      <c r="B3659" s="209" t="s">
        <v>94</v>
      </c>
      <c r="C3659" s="209" t="s">
        <v>150</v>
      </c>
      <c r="D3659"/>
      <c r="E3659" s="204"/>
      <c r="G3659" s="202" t="e">
        <f t="shared" si="203"/>
        <v>#DIV/0!</v>
      </c>
      <c r="H3659" s="210" t="str">
        <f t="shared" si="201"/>
        <v>15/16CANOLAMARINGÁ (c)</v>
      </c>
      <c r="I3659" s="210" t="str">
        <f t="shared" si="202"/>
        <v>15/16CANOLA</v>
      </c>
      <c r="J3659" s="211" t="b">
        <f>FALSE</f>
        <v>0</v>
      </c>
    </row>
    <row r="3660" spans="1:10" ht="14.65" hidden="1" customHeight="1">
      <c r="A3660" s="215" t="s">
        <v>191</v>
      </c>
      <c r="B3660" s="209" t="s">
        <v>94</v>
      </c>
      <c r="C3660" s="209" t="s">
        <v>155</v>
      </c>
      <c r="D3660"/>
      <c r="E3660" s="204"/>
      <c r="F3660" s="202">
        <v>0</v>
      </c>
      <c r="G3660" s="202" t="e">
        <f t="shared" si="203"/>
        <v>#DIV/0!</v>
      </c>
      <c r="H3660" s="210" t="str">
        <f t="shared" si="201"/>
        <v>15/16CANOLAPATO BRANCO (e)</v>
      </c>
      <c r="I3660" s="210" t="str">
        <f t="shared" si="202"/>
        <v>15/16CANOLA</v>
      </c>
      <c r="J3660" s="211" t="b">
        <f>FALSE</f>
        <v>0</v>
      </c>
    </row>
    <row r="3661" spans="1:10" ht="14.65" hidden="1" customHeight="1">
      <c r="A3661" s="215" t="s">
        <v>191</v>
      </c>
      <c r="B3661" s="209" t="s">
        <v>94</v>
      </c>
      <c r="C3661" s="209" t="s">
        <v>157</v>
      </c>
      <c r="D3661">
        <v>2360</v>
      </c>
      <c r="E3661" s="204">
        <v>30</v>
      </c>
      <c r="F3661" s="202">
        <v>4365</v>
      </c>
      <c r="G3661" s="202">
        <f t="shared" si="203"/>
        <v>1873.3905579399141</v>
      </c>
      <c r="H3661" s="210" t="str">
        <f t="shared" si="201"/>
        <v>15/16CANOLAPONTA GROSSA (f)</v>
      </c>
      <c r="I3661" s="210" t="str">
        <f t="shared" si="202"/>
        <v>15/16CANOLA</v>
      </c>
      <c r="J3661" s="211" t="b">
        <f>FALSE</f>
        <v>0</v>
      </c>
    </row>
    <row r="3662" spans="1:10" ht="14.65" hidden="1" customHeight="1">
      <c r="A3662" s="215" t="s">
        <v>191</v>
      </c>
      <c r="B3662" s="209" t="s">
        <v>94</v>
      </c>
      <c r="C3662" s="209" t="s">
        <v>160</v>
      </c>
      <c r="D3662"/>
      <c r="E3662" s="204"/>
      <c r="G3662" s="202" t="e">
        <f t="shared" si="203"/>
        <v>#DIV/0!</v>
      </c>
      <c r="H3662" s="210" t="str">
        <f t="shared" si="201"/>
        <v>15/16CANOLAUNIÃO DA VITÓRIA (f)</v>
      </c>
      <c r="I3662" s="210" t="str">
        <f t="shared" si="202"/>
        <v>15/16CANOLA</v>
      </c>
      <c r="J3662" s="211" t="b">
        <f>FALSE</f>
        <v>0</v>
      </c>
    </row>
    <row r="3663" spans="1:10" ht="14.65" hidden="1" customHeight="1">
      <c r="A3663" s="215" t="s">
        <v>191</v>
      </c>
      <c r="B3663" s="209" t="s">
        <v>95</v>
      </c>
      <c r="C3663" s="209" t="s">
        <v>126</v>
      </c>
      <c r="D3663" s="202">
        <v>4</v>
      </c>
      <c r="F3663" s="202">
        <v>32</v>
      </c>
      <c r="G3663" s="202">
        <f t="shared" si="203"/>
        <v>8000</v>
      </c>
      <c r="H3663" s="210" t="str">
        <f t="shared" si="201"/>
        <v>15/16CEBOLAAPUCARANA (c)</v>
      </c>
      <c r="I3663" s="210" t="str">
        <f t="shared" si="202"/>
        <v>15/16CEBOLA</v>
      </c>
      <c r="J3663" s="211" t="b">
        <f>FALSE</f>
        <v>0</v>
      </c>
    </row>
    <row r="3664" spans="1:10" ht="14.65" hidden="1" customHeight="1">
      <c r="A3664" s="215" t="s">
        <v>191</v>
      </c>
      <c r="B3664" s="209" t="s">
        <v>95</v>
      </c>
      <c r="C3664" s="209" t="s">
        <v>130</v>
      </c>
      <c r="D3664" s="202">
        <v>4.5</v>
      </c>
      <c r="F3664" s="202">
        <v>41</v>
      </c>
      <c r="G3664" s="202">
        <f t="shared" si="203"/>
        <v>9111.1111111111113</v>
      </c>
      <c r="H3664" s="210" t="str">
        <f t="shared" si="201"/>
        <v>15/16CEBOLACASCAVEL (d)</v>
      </c>
      <c r="I3664" s="210" t="str">
        <f t="shared" si="202"/>
        <v>15/16CEBOLA</v>
      </c>
      <c r="J3664" s="211" t="b">
        <f>FALSE</f>
        <v>0</v>
      </c>
    </row>
    <row r="3665" spans="1:10" ht="14.65" hidden="1" customHeight="1">
      <c r="A3665" s="215" t="s">
        <v>191</v>
      </c>
      <c r="B3665" s="209" t="s">
        <v>95</v>
      </c>
      <c r="C3665" s="209" t="s">
        <v>132</v>
      </c>
      <c r="D3665" s="202">
        <v>20</v>
      </c>
      <c r="F3665" s="202">
        <v>180</v>
      </c>
      <c r="G3665" s="202">
        <f t="shared" si="203"/>
        <v>9000</v>
      </c>
      <c r="H3665" s="210" t="str">
        <f t="shared" si="201"/>
        <v>15/16CEBOLACORNÉLIO PROCÓPIO (c)</v>
      </c>
      <c r="I3665" s="210" t="str">
        <f t="shared" si="202"/>
        <v>15/16CEBOLA</v>
      </c>
      <c r="J3665" s="211" t="b">
        <f>FALSE</f>
        <v>0</v>
      </c>
    </row>
    <row r="3666" spans="1:10" ht="14.65" hidden="1" customHeight="1">
      <c r="A3666" s="215" t="s">
        <v>191</v>
      </c>
      <c r="B3666" s="209" t="s">
        <v>95</v>
      </c>
      <c r="C3666" s="209" t="s">
        <v>134</v>
      </c>
      <c r="D3666" s="202">
        <v>3855</v>
      </c>
      <c r="F3666" s="202">
        <v>66142</v>
      </c>
      <c r="G3666" s="202">
        <f t="shared" si="203"/>
        <v>17157.457846952009</v>
      </c>
      <c r="H3666" s="210" t="str">
        <f t="shared" si="201"/>
        <v>15/16CEBOLACURITIBA (f)</v>
      </c>
      <c r="I3666" s="210" t="str">
        <f t="shared" si="202"/>
        <v>15/16CEBOLA</v>
      </c>
      <c r="J3666" s="211" t="b">
        <f>FALSE</f>
        <v>0</v>
      </c>
    </row>
    <row r="3667" spans="1:10" ht="14.65" hidden="1" customHeight="1">
      <c r="A3667" s="215" t="s">
        <v>191</v>
      </c>
      <c r="B3667" s="209" t="s">
        <v>95</v>
      </c>
      <c r="C3667" s="209" t="s">
        <v>136</v>
      </c>
      <c r="D3667" s="202">
        <v>114</v>
      </c>
      <c r="F3667" s="202">
        <v>1254</v>
      </c>
      <c r="G3667" s="202">
        <f t="shared" si="203"/>
        <v>11000</v>
      </c>
      <c r="H3667" s="210" t="str">
        <f t="shared" si="201"/>
        <v>15/16CEBOLAFRANCISCO BELTRÃO (e)</v>
      </c>
      <c r="I3667" s="210" t="str">
        <f t="shared" si="202"/>
        <v>15/16CEBOLA</v>
      </c>
      <c r="J3667" s="211" t="b">
        <f>FALSE</f>
        <v>0</v>
      </c>
    </row>
    <row r="3668" spans="1:10" ht="14.65" hidden="1" customHeight="1">
      <c r="A3668" s="215" t="s">
        <v>191</v>
      </c>
      <c r="B3668" s="209" t="s">
        <v>95</v>
      </c>
      <c r="C3668" s="209" t="s">
        <v>138</v>
      </c>
      <c r="D3668" s="202">
        <v>207</v>
      </c>
      <c r="F3668" s="202">
        <v>3769</v>
      </c>
      <c r="G3668" s="202">
        <f t="shared" si="203"/>
        <v>18207.729468599035</v>
      </c>
      <c r="H3668" s="210" t="str">
        <f t="shared" si="201"/>
        <v>15/16CEBOLAGUARAPUAVA (f)</v>
      </c>
      <c r="I3668" s="210" t="str">
        <f t="shared" si="202"/>
        <v>15/16CEBOLA</v>
      </c>
      <c r="J3668" s="211" t="b">
        <f>FALSE</f>
        <v>0</v>
      </c>
    </row>
    <row r="3669" spans="1:10" ht="14.65" hidden="1" customHeight="1">
      <c r="A3669" s="215" t="s">
        <v>191</v>
      </c>
      <c r="B3669" s="209" t="s">
        <v>95</v>
      </c>
      <c r="C3669" s="209" t="s">
        <v>140</v>
      </c>
      <c r="D3669" s="202">
        <v>1145</v>
      </c>
      <c r="E3669" s="202">
        <v>100</v>
      </c>
      <c r="F3669" s="202">
        <v>28739</v>
      </c>
      <c r="G3669" s="202">
        <f t="shared" si="203"/>
        <v>27501.435406698565</v>
      </c>
      <c r="H3669" s="210" t="str">
        <f t="shared" si="201"/>
        <v>15/16CEBOLAIRATI (f)</v>
      </c>
      <c r="I3669" s="210" t="str">
        <f t="shared" si="202"/>
        <v>15/16CEBOLA</v>
      </c>
      <c r="J3669" s="211" t="b">
        <f>FALSE</f>
        <v>0</v>
      </c>
    </row>
    <row r="3670" spans="1:10" ht="14.65" hidden="1" customHeight="1">
      <c r="A3670" s="215" t="s">
        <v>191</v>
      </c>
      <c r="B3670" s="209" t="s">
        <v>95</v>
      </c>
      <c r="C3670" s="209" t="s">
        <v>142</v>
      </c>
      <c r="D3670" s="202">
        <v>2</v>
      </c>
      <c r="F3670" s="202">
        <v>42</v>
      </c>
      <c r="G3670" s="202">
        <f t="shared" si="203"/>
        <v>21000</v>
      </c>
      <c r="H3670" s="210" t="str">
        <f t="shared" si="201"/>
        <v>15/16CEBOLAIVAIPORÃ (c)</v>
      </c>
      <c r="I3670" s="210" t="str">
        <f t="shared" si="202"/>
        <v>15/16CEBOLA</v>
      </c>
      <c r="J3670" s="211" t="b">
        <f>FALSE</f>
        <v>0</v>
      </c>
    </row>
    <row r="3671" spans="1:10" ht="14.65" hidden="1" customHeight="1">
      <c r="A3671" s="215" t="s">
        <v>191</v>
      </c>
      <c r="B3671" s="209" t="s">
        <v>95</v>
      </c>
      <c r="C3671" s="209" t="s">
        <v>144</v>
      </c>
      <c r="D3671" s="202">
        <v>196</v>
      </c>
      <c r="F3671" s="202">
        <v>4267</v>
      </c>
      <c r="G3671" s="202">
        <f t="shared" si="203"/>
        <v>21770.408163265303</v>
      </c>
      <c r="H3671" s="210" t="str">
        <f t="shared" si="201"/>
        <v>15/16CEBOLAJACAREZINHO (c)</v>
      </c>
      <c r="I3671" s="210" t="str">
        <f t="shared" si="202"/>
        <v>15/16CEBOLA</v>
      </c>
      <c r="J3671" s="211" t="b">
        <f>FALSE</f>
        <v>0</v>
      </c>
    </row>
    <row r="3672" spans="1:10" ht="14.65" hidden="1" customHeight="1">
      <c r="A3672" s="215" t="s">
        <v>191</v>
      </c>
      <c r="B3672" s="209" t="s">
        <v>95</v>
      </c>
      <c r="C3672" s="209" t="s">
        <v>146</v>
      </c>
      <c r="D3672" s="202">
        <v>22</v>
      </c>
      <c r="F3672" s="202">
        <v>176</v>
      </c>
      <c r="G3672" s="202">
        <f t="shared" si="203"/>
        <v>8000</v>
      </c>
      <c r="H3672" s="210" t="str">
        <f t="shared" si="201"/>
        <v>15/16CEBOLALARANJEIRAS DO SUL (f)</v>
      </c>
      <c r="I3672" s="210" t="str">
        <f t="shared" si="202"/>
        <v>15/16CEBOLA</v>
      </c>
      <c r="J3672" s="211" t="b">
        <f>FALSE</f>
        <v>0</v>
      </c>
    </row>
    <row r="3673" spans="1:10" ht="14.65" hidden="1" customHeight="1">
      <c r="A3673" s="215" t="s">
        <v>191</v>
      </c>
      <c r="B3673" s="209" t="s">
        <v>95</v>
      </c>
      <c r="C3673" s="209" t="s">
        <v>155</v>
      </c>
      <c r="D3673" s="202">
        <v>33</v>
      </c>
      <c r="F3673" s="202">
        <v>480</v>
      </c>
      <c r="G3673" s="202">
        <f t="shared" si="203"/>
        <v>14545.454545454544</v>
      </c>
      <c r="H3673" s="210" t="str">
        <f t="shared" si="201"/>
        <v>15/16CEBOLAPATO BRANCO (e)</v>
      </c>
      <c r="I3673" s="210" t="str">
        <f t="shared" si="202"/>
        <v>15/16CEBOLA</v>
      </c>
      <c r="J3673" s="211" t="b">
        <f>FALSE</f>
        <v>0</v>
      </c>
    </row>
    <row r="3674" spans="1:10" ht="14.65" hidden="1" customHeight="1">
      <c r="A3674" s="215" t="s">
        <v>191</v>
      </c>
      <c r="B3674" s="209" t="s">
        <v>95</v>
      </c>
      <c r="C3674" s="209" t="s">
        <v>157</v>
      </c>
      <c r="D3674" s="202">
        <v>206</v>
      </c>
      <c r="F3674" s="202">
        <v>3543</v>
      </c>
      <c r="G3674" s="202">
        <f t="shared" si="203"/>
        <v>17199.029126213591</v>
      </c>
      <c r="H3674" s="210" t="str">
        <f t="shared" si="201"/>
        <v>15/16CEBOLAPONTA GROSSA (f)</v>
      </c>
      <c r="I3674" s="210" t="str">
        <f t="shared" si="202"/>
        <v>15/16CEBOLA</v>
      </c>
      <c r="J3674" s="211" t="b">
        <f>FALSE</f>
        <v>0</v>
      </c>
    </row>
    <row r="3675" spans="1:10" ht="14.65" hidden="1" customHeight="1">
      <c r="A3675" s="215" t="s">
        <v>191</v>
      </c>
      <c r="B3675" s="209" t="s">
        <v>95</v>
      </c>
      <c r="C3675" s="209" t="s">
        <v>160</v>
      </c>
      <c r="D3675" s="202">
        <v>150</v>
      </c>
      <c r="F3675" s="202">
        <v>2562</v>
      </c>
      <c r="G3675" s="202">
        <f t="shared" si="203"/>
        <v>17080</v>
      </c>
      <c r="H3675" s="210" t="str">
        <f t="shared" si="201"/>
        <v>15/16CEBOLAUNIÃO DA VITÓRIA (f)</v>
      </c>
      <c r="I3675" s="210" t="str">
        <f t="shared" si="202"/>
        <v>15/16CEBOLA</v>
      </c>
      <c r="J3675" s="211" t="b">
        <f>FALSE</f>
        <v>0</v>
      </c>
    </row>
    <row r="3676" spans="1:10" ht="14.65" hidden="1" customHeight="1">
      <c r="A3676" s="215" t="s">
        <v>191</v>
      </c>
      <c r="B3676" s="209" t="s">
        <v>96</v>
      </c>
      <c r="C3676" s="209" t="s">
        <v>128</v>
      </c>
      <c r="D3676" s="202"/>
      <c r="G3676" s="202" t="e">
        <f t="shared" si="203"/>
        <v>#DIV/0!</v>
      </c>
      <c r="H3676" s="210" t="str">
        <f t="shared" si="201"/>
        <v>15/16CENTEIOCAMPO MOURÃO (a)</v>
      </c>
      <c r="I3676" s="210" t="str">
        <f t="shared" si="202"/>
        <v>15/16CENTEIO</v>
      </c>
      <c r="J3676" s="211" t="b">
        <f>FALSE</f>
        <v>0</v>
      </c>
    </row>
    <row r="3677" spans="1:10" ht="14.65" hidden="1" customHeight="1">
      <c r="A3677" s="215" t="s">
        <v>191</v>
      </c>
      <c r="B3677" s="209" t="s">
        <v>96</v>
      </c>
      <c r="C3677" s="209" t="s">
        <v>138</v>
      </c>
      <c r="D3677" s="202">
        <v>260</v>
      </c>
      <c r="E3677" s="202">
        <v>35</v>
      </c>
      <c r="F3677" s="202">
        <v>366</v>
      </c>
      <c r="G3677" s="202">
        <f t="shared" si="203"/>
        <v>1626.6666666666667</v>
      </c>
      <c r="H3677" s="210" t="str">
        <f t="shared" si="201"/>
        <v>15/16CENTEIOGUARAPUAVA (f)</v>
      </c>
      <c r="I3677" s="210" t="str">
        <f t="shared" si="202"/>
        <v>15/16CENTEIO</v>
      </c>
      <c r="J3677" s="211" t="b">
        <f>FALSE</f>
        <v>0</v>
      </c>
    </row>
    <row r="3678" spans="1:10" ht="14.65" hidden="1" customHeight="1">
      <c r="A3678" s="215" t="s">
        <v>191</v>
      </c>
      <c r="B3678" s="209" t="s">
        <v>96</v>
      </c>
      <c r="C3678" s="209" t="s">
        <v>140</v>
      </c>
      <c r="D3678" s="202">
        <v>150</v>
      </c>
      <c r="F3678" s="202">
        <v>375</v>
      </c>
      <c r="G3678" s="202">
        <f t="shared" si="203"/>
        <v>2500</v>
      </c>
      <c r="H3678" s="210" t="str">
        <f t="shared" si="201"/>
        <v>15/16CENTEIOIRATI (f)</v>
      </c>
      <c r="I3678" s="210" t="str">
        <f t="shared" si="202"/>
        <v>15/16CENTEIO</v>
      </c>
      <c r="J3678" s="211" t="b">
        <f>FALSE</f>
        <v>0</v>
      </c>
    </row>
    <row r="3679" spans="1:10" ht="14.65" hidden="1" customHeight="1">
      <c r="A3679" s="215" t="s">
        <v>191</v>
      </c>
      <c r="B3679" s="209" t="s">
        <v>96</v>
      </c>
      <c r="C3679" s="209" t="s">
        <v>144</v>
      </c>
      <c r="D3679" s="202"/>
      <c r="G3679" s="202" t="e">
        <f t="shared" si="203"/>
        <v>#DIV/0!</v>
      </c>
      <c r="H3679" s="210" t="str">
        <f t="shared" si="201"/>
        <v>15/16CENTEIOJACAREZINHO (c)</v>
      </c>
      <c r="I3679" s="210" t="str">
        <f t="shared" si="202"/>
        <v>15/16CENTEIO</v>
      </c>
      <c r="J3679" s="211" t="b">
        <f>FALSE</f>
        <v>0</v>
      </c>
    </row>
    <row r="3680" spans="1:10" ht="14.65" hidden="1" customHeight="1">
      <c r="A3680" s="215" t="s">
        <v>191</v>
      </c>
      <c r="B3680" s="209" t="s">
        <v>96</v>
      </c>
      <c r="C3680" s="209" t="s">
        <v>148</v>
      </c>
      <c r="D3680" s="202">
        <v>20</v>
      </c>
      <c r="F3680" s="202">
        <v>30</v>
      </c>
      <c r="H3680" s="210" t="str">
        <f t="shared" si="201"/>
        <v>15/16CENTEIOLONDRINA (c)</v>
      </c>
      <c r="I3680" s="210" t="str">
        <f t="shared" si="202"/>
        <v>15/16CENTEIO</v>
      </c>
      <c r="J3680" s="211" t="b">
        <f>FALSE</f>
        <v>0</v>
      </c>
    </row>
    <row r="3681" spans="1:10" ht="14.65" hidden="1" customHeight="1">
      <c r="A3681" s="215" t="s">
        <v>191</v>
      </c>
      <c r="B3681" s="209" t="s">
        <v>96</v>
      </c>
      <c r="C3681" s="209" t="s">
        <v>155</v>
      </c>
      <c r="D3681" s="202">
        <v>60</v>
      </c>
      <c r="F3681" s="202">
        <v>90</v>
      </c>
      <c r="G3681" s="202">
        <f t="shared" ref="G3681:G3932" si="204">F3681/(D3681-E3681)*1000</f>
        <v>1500</v>
      </c>
      <c r="H3681" s="210" t="str">
        <f t="shared" si="201"/>
        <v>15/16CENTEIOPATO BRANCO (e)</v>
      </c>
      <c r="I3681" s="210" t="str">
        <f t="shared" si="202"/>
        <v>15/16CENTEIO</v>
      </c>
      <c r="J3681" s="211" t="b">
        <f>FALSE</f>
        <v>0</v>
      </c>
    </row>
    <row r="3682" spans="1:10" ht="14.65" hidden="1" customHeight="1">
      <c r="A3682" s="215" t="s">
        <v>191</v>
      </c>
      <c r="B3682" s="209" t="s">
        <v>96</v>
      </c>
      <c r="C3682" s="209" t="s">
        <v>157</v>
      </c>
      <c r="D3682" s="202">
        <v>450</v>
      </c>
      <c r="F3682" s="202">
        <v>1146</v>
      </c>
      <c r="G3682" s="202">
        <f t="shared" si="204"/>
        <v>2546.666666666667</v>
      </c>
      <c r="H3682" s="210" t="str">
        <f t="shared" si="201"/>
        <v>15/16CENTEIOPONTA GROSSA (f)</v>
      </c>
      <c r="I3682" s="210" t="str">
        <f t="shared" si="202"/>
        <v>15/16CENTEIO</v>
      </c>
      <c r="J3682" s="211" t="b">
        <f>FALSE</f>
        <v>0</v>
      </c>
    </row>
    <row r="3683" spans="1:10" ht="14.65" hidden="1" customHeight="1">
      <c r="A3683" s="215" t="s">
        <v>191</v>
      </c>
      <c r="B3683" s="209" t="s">
        <v>96</v>
      </c>
      <c r="C3683" s="209" t="s">
        <v>160</v>
      </c>
      <c r="D3683" s="202"/>
      <c r="G3683" s="202" t="e">
        <f t="shared" si="204"/>
        <v>#DIV/0!</v>
      </c>
      <c r="H3683" s="210" t="str">
        <f t="shared" si="201"/>
        <v>15/16CENTEIOUNIÃO DA VITÓRIA (f)</v>
      </c>
      <c r="I3683" s="210" t="str">
        <f t="shared" si="202"/>
        <v>15/16CENTEIO</v>
      </c>
      <c r="J3683" s="211" t="b">
        <f>FALSE</f>
        <v>0</v>
      </c>
    </row>
    <row r="3684" spans="1:10" ht="14.65" hidden="1" customHeight="1">
      <c r="A3684" s="215" t="s">
        <v>191</v>
      </c>
      <c r="B3684" s="213" t="s">
        <v>97</v>
      </c>
      <c r="C3684" s="209" t="s">
        <v>134</v>
      </c>
      <c r="D3684" s="202">
        <v>1821</v>
      </c>
      <c r="F3684" s="202">
        <v>8268</v>
      </c>
      <c r="G3684" s="202">
        <f t="shared" si="204"/>
        <v>4540.3624382207572</v>
      </c>
      <c r="H3684" s="210" t="str">
        <f t="shared" si="201"/>
        <v>15/16CEVADACURITIBA (f)</v>
      </c>
      <c r="I3684" s="210" t="str">
        <f t="shared" si="202"/>
        <v>15/16CEVADA</v>
      </c>
      <c r="J3684" s="211" t="b">
        <f>FALSE</f>
        <v>0</v>
      </c>
    </row>
    <row r="3685" spans="1:10" ht="14.65" hidden="1" customHeight="1">
      <c r="A3685" s="215" t="s">
        <v>191</v>
      </c>
      <c r="B3685" s="209" t="s">
        <v>97</v>
      </c>
      <c r="C3685" s="209" t="s">
        <v>138</v>
      </c>
      <c r="D3685">
        <v>23680</v>
      </c>
      <c r="E3685" s="204"/>
      <c r="F3685" s="202">
        <v>130046</v>
      </c>
      <c r="G3685" s="202">
        <f t="shared" si="204"/>
        <v>5491.8074324324325</v>
      </c>
      <c r="H3685" s="210" t="str">
        <f t="shared" si="201"/>
        <v>15/16CEVADAGUARAPUAVA (f)</v>
      </c>
      <c r="I3685" s="210" t="str">
        <f t="shared" si="202"/>
        <v>15/16CEVADA</v>
      </c>
      <c r="J3685" s="211" t="b">
        <f>FALSE</f>
        <v>0</v>
      </c>
    </row>
    <row r="3686" spans="1:10" ht="14.65" hidden="1" customHeight="1">
      <c r="A3686" s="215" t="s">
        <v>191</v>
      </c>
      <c r="B3686" s="209" t="s">
        <v>97</v>
      </c>
      <c r="C3686" s="209" t="s">
        <v>140</v>
      </c>
      <c r="D3686">
        <v>2000</v>
      </c>
      <c r="E3686" s="204"/>
      <c r="F3686" s="202">
        <v>7200</v>
      </c>
      <c r="G3686" s="202">
        <f t="shared" si="204"/>
        <v>3600</v>
      </c>
      <c r="H3686" s="210" t="str">
        <f t="shared" si="201"/>
        <v>15/16CEVADAIRATI (f)</v>
      </c>
      <c r="I3686" s="210" t="str">
        <f t="shared" si="202"/>
        <v>15/16CEVADA</v>
      </c>
      <c r="J3686" s="211" t="b">
        <f>FALSE</f>
        <v>0</v>
      </c>
    </row>
    <row r="3687" spans="1:10" ht="14.65" hidden="1" customHeight="1">
      <c r="A3687" s="215" t="s">
        <v>191</v>
      </c>
      <c r="B3687" s="209" t="s">
        <v>97</v>
      </c>
      <c r="C3687" s="209" t="s">
        <v>142</v>
      </c>
      <c r="D3687">
        <v>675</v>
      </c>
      <c r="E3687" s="204"/>
      <c r="F3687" s="202">
        <v>2927</v>
      </c>
      <c r="G3687" s="202">
        <f t="shared" si="204"/>
        <v>4336.2962962962956</v>
      </c>
      <c r="H3687" s="210" t="str">
        <f t="shared" si="201"/>
        <v>15/16CEVADAIVAIPORÃ (c)</v>
      </c>
      <c r="I3687" s="210" t="str">
        <f t="shared" si="202"/>
        <v>15/16CEVADA</v>
      </c>
      <c r="J3687" s="211" t="b">
        <f>FALSE</f>
        <v>0</v>
      </c>
    </row>
    <row r="3688" spans="1:10" ht="14.65" hidden="1" customHeight="1">
      <c r="A3688" s="215" t="s">
        <v>191</v>
      </c>
      <c r="B3688" s="209" t="s">
        <v>97</v>
      </c>
      <c r="C3688" s="209" t="s">
        <v>146</v>
      </c>
      <c r="D3688">
        <v>50</v>
      </c>
      <c r="E3688" s="204"/>
      <c r="F3688" s="202">
        <v>240</v>
      </c>
      <c r="G3688" s="202">
        <f t="shared" si="204"/>
        <v>4800</v>
      </c>
      <c r="H3688" s="210" t="str">
        <f t="shared" si="201"/>
        <v>15/16CEVADALARANJEIRAS DO SUL (f)</v>
      </c>
      <c r="I3688" s="210" t="str">
        <f t="shared" si="202"/>
        <v>15/16CEVADA</v>
      </c>
      <c r="J3688" s="211" t="b">
        <f>FALSE</f>
        <v>0</v>
      </c>
    </row>
    <row r="3689" spans="1:10" ht="14.65" hidden="1" customHeight="1">
      <c r="A3689" s="215" t="s">
        <v>191</v>
      </c>
      <c r="B3689" s="209" t="s">
        <v>97</v>
      </c>
      <c r="C3689" s="209" t="s">
        <v>155</v>
      </c>
      <c r="D3689">
        <v>3049</v>
      </c>
      <c r="E3689" s="204"/>
      <c r="F3689" s="202">
        <v>14684</v>
      </c>
      <c r="G3689" s="202">
        <f t="shared" si="204"/>
        <v>4816.0052476221717</v>
      </c>
      <c r="H3689" s="210" t="str">
        <f t="shared" si="201"/>
        <v>15/16CEVADAPATO BRANCO (e)</v>
      </c>
      <c r="I3689" s="210" t="str">
        <f t="shared" si="202"/>
        <v>15/16CEVADA</v>
      </c>
      <c r="J3689" s="211" t="b">
        <f>FALSE</f>
        <v>0</v>
      </c>
    </row>
    <row r="3690" spans="1:10" ht="14.65" hidden="1" customHeight="1">
      <c r="A3690" s="215" t="s">
        <v>191</v>
      </c>
      <c r="B3690" s="209" t="s">
        <v>97</v>
      </c>
      <c r="C3690" s="209" t="s">
        <v>157</v>
      </c>
      <c r="D3690">
        <v>9570</v>
      </c>
      <c r="E3690" s="204"/>
      <c r="F3690" s="202">
        <v>38873</v>
      </c>
      <c r="G3690" s="202">
        <f t="shared" si="204"/>
        <v>4061.9644723092997</v>
      </c>
      <c r="H3690" s="210" t="str">
        <f t="shared" si="201"/>
        <v>15/16CEVADAPONTA GROSSA (f)</v>
      </c>
      <c r="I3690" s="210" t="str">
        <f t="shared" si="202"/>
        <v>15/16CEVADA</v>
      </c>
      <c r="J3690" s="211" t="b">
        <f>FALSE</f>
        <v>0</v>
      </c>
    </row>
    <row r="3691" spans="1:10" ht="14.65" hidden="1" customHeight="1">
      <c r="A3691" s="215" t="s">
        <v>191</v>
      </c>
      <c r="B3691" s="209" t="s">
        <v>97</v>
      </c>
      <c r="C3691" s="209" t="s">
        <v>160</v>
      </c>
      <c r="D3691">
        <v>400</v>
      </c>
      <c r="E3691" s="204"/>
      <c r="F3691" s="202">
        <v>1400</v>
      </c>
      <c r="G3691" s="202">
        <f t="shared" si="204"/>
        <v>3500</v>
      </c>
      <c r="H3691" s="210" t="str">
        <f t="shared" si="201"/>
        <v>15/16CEVADAUNIÃO DA VITÓRIA (f)</v>
      </c>
      <c r="I3691" s="210" t="str">
        <f t="shared" si="202"/>
        <v>15/16CEVADA</v>
      </c>
      <c r="J3691" s="211" t="b">
        <f>FALSE</f>
        <v>0</v>
      </c>
    </row>
    <row r="3692" spans="1:10" ht="14.65" hidden="1" customHeight="1">
      <c r="A3692" s="215" t="s">
        <v>191</v>
      </c>
      <c r="B3692" s="213" t="s">
        <v>58</v>
      </c>
      <c r="C3692" s="209" t="s">
        <v>126</v>
      </c>
      <c r="D3692" s="202">
        <v>353</v>
      </c>
      <c r="F3692" s="202">
        <v>480</v>
      </c>
      <c r="G3692" s="202">
        <f t="shared" si="204"/>
        <v>1359.7733711048159</v>
      </c>
      <c r="H3692" s="210" t="str">
        <f t="shared" si="201"/>
        <v>15/16FEIJÃO (1ª SAFRA)APUCARANA (c)</v>
      </c>
      <c r="I3692" s="210" t="str">
        <f t="shared" si="202"/>
        <v>15/16FEIJÃO (1ª SAFRA)</v>
      </c>
      <c r="J3692" s="211" t="b">
        <f>FALSE</f>
        <v>0</v>
      </c>
    </row>
    <row r="3693" spans="1:10" ht="14.65" hidden="1" customHeight="1">
      <c r="A3693" s="215" t="s">
        <v>191</v>
      </c>
      <c r="B3693" s="213" t="s">
        <v>58</v>
      </c>
      <c r="C3693" s="209" t="s">
        <v>128</v>
      </c>
      <c r="D3693" s="202">
        <v>1673</v>
      </c>
      <c r="F3693" s="202">
        <v>2418</v>
      </c>
      <c r="G3693" s="202">
        <f t="shared" si="204"/>
        <v>1445.3078302450688</v>
      </c>
      <c r="H3693" s="210" t="str">
        <f t="shared" si="201"/>
        <v>15/16FEIJÃO (1ª SAFRA)CAMPO MOURÃO (a)</v>
      </c>
      <c r="I3693" s="210" t="str">
        <f t="shared" si="202"/>
        <v>15/16FEIJÃO (1ª SAFRA)</v>
      </c>
      <c r="J3693" s="211" t="b">
        <f>FALSE</f>
        <v>0</v>
      </c>
    </row>
    <row r="3694" spans="1:10" ht="14.65" hidden="1" customHeight="1">
      <c r="A3694" s="215" t="s">
        <v>191</v>
      </c>
      <c r="B3694" s="213" t="s">
        <v>58</v>
      </c>
      <c r="C3694" s="209" t="s">
        <v>130</v>
      </c>
      <c r="D3694" s="202">
        <v>2051</v>
      </c>
      <c r="F3694" s="202">
        <v>4177</v>
      </c>
      <c r="G3694" s="202">
        <f t="shared" si="204"/>
        <v>2036.5675280351047</v>
      </c>
      <c r="H3694" s="210" t="str">
        <f t="shared" si="201"/>
        <v>15/16FEIJÃO (1ª SAFRA)CASCAVEL (d)</v>
      </c>
      <c r="I3694" s="210" t="str">
        <f t="shared" si="202"/>
        <v>15/16FEIJÃO (1ª SAFRA)</v>
      </c>
      <c r="J3694" s="211" t="b">
        <f>FALSE</f>
        <v>0</v>
      </c>
    </row>
    <row r="3695" spans="1:10" ht="14.65" hidden="1" customHeight="1">
      <c r="A3695" s="215" t="s">
        <v>191</v>
      </c>
      <c r="B3695" s="213" t="s">
        <v>58</v>
      </c>
      <c r="C3695" s="209" t="s">
        <v>132</v>
      </c>
      <c r="D3695" s="202">
        <v>320</v>
      </c>
      <c r="F3695" s="202">
        <v>249</v>
      </c>
      <c r="G3695" s="202">
        <f t="shared" si="204"/>
        <v>778.125</v>
      </c>
      <c r="H3695" s="210" t="str">
        <f t="shared" si="201"/>
        <v>15/16FEIJÃO (1ª SAFRA)CORNÉLIO PROCÓPIO (c)</v>
      </c>
      <c r="I3695" s="210" t="str">
        <f t="shared" si="202"/>
        <v>15/16FEIJÃO (1ª SAFRA)</v>
      </c>
      <c r="J3695" s="211" t="b">
        <f>FALSE</f>
        <v>0</v>
      </c>
    </row>
    <row r="3696" spans="1:10" ht="14.65" hidden="1" customHeight="1">
      <c r="A3696" s="215" t="s">
        <v>191</v>
      </c>
      <c r="B3696" s="213" t="s">
        <v>58</v>
      </c>
      <c r="C3696" s="209" t="s">
        <v>134</v>
      </c>
      <c r="D3696" s="202">
        <v>40767</v>
      </c>
      <c r="F3696" s="202">
        <v>75420</v>
      </c>
      <c r="G3696" s="202">
        <f t="shared" si="204"/>
        <v>1850.0257561262786</v>
      </c>
      <c r="H3696" s="210" t="str">
        <f t="shared" si="201"/>
        <v>15/16FEIJÃO (1ª SAFRA)CURITIBA (f)</v>
      </c>
      <c r="I3696" s="210" t="str">
        <f t="shared" si="202"/>
        <v>15/16FEIJÃO (1ª SAFRA)</v>
      </c>
      <c r="J3696" s="211" t="b">
        <f>FALSE</f>
        <v>0</v>
      </c>
    </row>
    <row r="3697" spans="1:10" ht="14.65" hidden="1" customHeight="1">
      <c r="A3697" s="215" t="s">
        <v>191</v>
      </c>
      <c r="B3697" s="213" t="s">
        <v>58</v>
      </c>
      <c r="C3697" s="209" t="s">
        <v>136</v>
      </c>
      <c r="D3697" s="202">
        <v>2300</v>
      </c>
      <c r="F3697" s="202">
        <v>3680</v>
      </c>
      <c r="G3697" s="202">
        <f t="shared" si="204"/>
        <v>1600</v>
      </c>
      <c r="H3697" s="210" t="str">
        <f t="shared" si="201"/>
        <v>15/16FEIJÃO (1ª SAFRA)FRANCISCO BELTRÃO (e)</v>
      </c>
      <c r="I3697" s="210" t="str">
        <f t="shared" si="202"/>
        <v>15/16FEIJÃO (1ª SAFRA)</v>
      </c>
      <c r="J3697" s="211" t="b">
        <f>FALSE</f>
        <v>0</v>
      </c>
    </row>
    <row r="3698" spans="1:10" ht="14.65" hidden="1" customHeight="1">
      <c r="A3698" s="215" t="s">
        <v>191</v>
      </c>
      <c r="B3698" s="213" t="s">
        <v>58</v>
      </c>
      <c r="C3698" s="209" t="s">
        <v>138</v>
      </c>
      <c r="D3698" s="202">
        <v>17400</v>
      </c>
      <c r="E3698" s="202">
        <v>3180</v>
      </c>
      <c r="F3698" s="202">
        <v>22796</v>
      </c>
      <c r="G3698" s="202">
        <f t="shared" si="204"/>
        <v>1603.0942334739805</v>
      </c>
      <c r="H3698" s="210" t="str">
        <f t="shared" si="201"/>
        <v>15/16FEIJÃO (1ª SAFRA)GUARAPUAVA (f)</v>
      </c>
      <c r="I3698" s="210" t="str">
        <f t="shared" si="202"/>
        <v>15/16FEIJÃO (1ª SAFRA)</v>
      </c>
      <c r="J3698" s="211" t="b">
        <f>FALSE</f>
        <v>0</v>
      </c>
    </row>
    <row r="3699" spans="1:10" ht="14.65" hidden="1" customHeight="1">
      <c r="A3699" s="215" t="s">
        <v>191</v>
      </c>
      <c r="B3699" s="213" t="s">
        <v>58</v>
      </c>
      <c r="C3699" s="209" t="s">
        <v>140</v>
      </c>
      <c r="D3699" s="202">
        <v>29250</v>
      </c>
      <c r="E3699" s="202">
        <v>1500</v>
      </c>
      <c r="F3699" s="202">
        <v>41788</v>
      </c>
      <c r="G3699" s="202">
        <f t="shared" si="204"/>
        <v>1505.8738738738739</v>
      </c>
      <c r="H3699" s="210" t="str">
        <f t="shared" si="201"/>
        <v>15/16FEIJÃO (1ª SAFRA)IRATI (f)</v>
      </c>
      <c r="I3699" s="210" t="str">
        <f t="shared" si="202"/>
        <v>15/16FEIJÃO (1ª SAFRA)</v>
      </c>
      <c r="J3699" s="211" t="b">
        <f>FALSE</f>
        <v>0</v>
      </c>
    </row>
    <row r="3700" spans="1:10" ht="14.65" hidden="1" customHeight="1">
      <c r="A3700" s="215" t="s">
        <v>191</v>
      </c>
      <c r="B3700" s="213" t="s">
        <v>58</v>
      </c>
      <c r="C3700" s="209" t="s">
        <v>142</v>
      </c>
      <c r="D3700" s="202">
        <v>11360</v>
      </c>
      <c r="F3700" s="202">
        <v>18293</v>
      </c>
      <c r="G3700" s="202">
        <f t="shared" si="204"/>
        <v>1610.2992957746478</v>
      </c>
      <c r="H3700" s="210" t="str">
        <f t="shared" si="201"/>
        <v>15/16FEIJÃO (1ª SAFRA)IVAIPORÃ (c)</v>
      </c>
      <c r="I3700" s="210" t="str">
        <f t="shared" si="202"/>
        <v>15/16FEIJÃO (1ª SAFRA)</v>
      </c>
      <c r="J3700" s="211" t="b">
        <f>FALSE</f>
        <v>0</v>
      </c>
    </row>
    <row r="3701" spans="1:10" ht="14.65" hidden="1" customHeight="1">
      <c r="A3701" s="215" t="s">
        <v>191</v>
      </c>
      <c r="B3701" s="213" t="s">
        <v>58</v>
      </c>
      <c r="C3701" s="209" t="s">
        <v>144</v>
      </c>
      <c r="D3701" s="202">
        <v>9125</v>
      </c>
      <c r="F3701" s="202">
        <v>12419</v>
      </c>
      <c r="G3701" s="202">
        <f t="shared" si="204"/>
        <v>1360.986301369863</v>
      </c>
      <c r="H3701" s="210" t="str">
        <f t="shared" si="201"/>
        <v>15/16FEIJÃO (1ª SAFRA)JACAREZINHO (c)</v>
      </c>
      <c r="I3701" s="210" t="str">
        <f t="shared" si="202"/>
        <v>15/16FEIJÃO (1ª SAFRA)</v>
      </c>
      <c r="J3701" s="211" t="b">
        <f>FALSE</f>
        <v>0</v>
      </c>
    </row>
    <row r="3702" spans="1:10" ht="14.65" hidden="1" customHeight="1">
      <c r="A3702" s="215" t="s">
        <v>191</v>
      </c>
      <c r="B3702" s="213" t="s">
        <v>58</v>
      </c>
      <c r="C3702" s="209" t="s">
        <v>146</v>
      </c>
      <c r="D3702" s="202">
        <v>1590</v>
      </c>
      <c r="F3702" s="202">
        <v>2352</v>
      </c>
      <c r="G3702" s="202">
        <f t="shared" si="204"/>
        <v>1479.2452830188679</v>
      </c>
      <c r="H3702" s="210" t="str">
        <f t="shared" si="201"/>
        <v>15/16FEIJÃO (1ª SAFRA)LARANJEIRAS DO SUL (f)</v>
      </c>
      <c r="I3702" s="210" t="str">
        <f t="shared" si="202"/>
        <v>15/16FEIJÃO (1ª SAFRA)</v>
      </c>
      <c r="J3702" s="211" t="b">
        <f>FALSE</f>
        <v>0</v>
      </c>
    </row>
    <row r="3703" spans="1:10" ht="14.65" hidden="1" customHeight="1">
      <c r="A3703" s="215" t="s">
        <v>191</v>
      </c>
      <c r="B3703" s="213" t="s">
        <v>58</v>
      </c>
      <c r="C3703" s="209" t="s">
        <v>148</v>
      </c>
      <c r="D3703" s="202">
        <v>475</v>
      </c>
      <c r="F3703" s="202">
        <v>520</v>
      </c>
      <c r="G3703" s="202">
        <f t="shared" si="204"/>
        <v>1094.7368421052631</v>
      </c>
      <c r="H3703" s="210" t="str">
        <f t="shared" si="201"/>
        <v>15/16FEIJÃO (1ª SAFRA)LONDRINA (c)</v>
      </c>
      <c r="I3703" s="210" t="str">
        <f t="shared" si="202"/>
        <v>15/16FEIJÃO (1ª SAFRA)</v>
      </c>
      <c r="J3703" s="211" t="b">
        <f>FALSE</f>
        <v>0</v>
      </c>
    </row>
    <row r="3704" spans="1:10" ht="14.65" hidden="1" customHeight="1">
      <c r="A3704" s="215" t="s">
        <v>191</v>
      </c>
      <c r="B3704" s="213" t="s">
        <v>58</v>
      </c>
      <c r="C3704" s="209" t="s">
        <v>150</v>
      </c>
      <c r="D3704" s="202">
        <v>51</v>
      </c>
      <c r="F3704" s="202">
        <v>58</v>
      </c>
      <c r="G3704" s="202">
        <f t="shared" si="204"/>
        <v>1137.2549019607843</v>
      </c>
      <c r="H3704" s="210" t="str">
        <f t="shared" si="201"/>
        <v>15/16FEIJÃO (1ª SAFRA)MARINGÁ (c)</v>
      </c>
      <c r="I3704" s="210" t="str">
        <f t="shared" si="202"/>
        <v>15/16FEIJÃO (1ª SAFRA)</v>
      </c>
      <c r="J3704" s="211" t="b">
        <f>FALSE</f>
        <v>0</v>
      </c>
    </row>
    <row r="3705" spans="1:10" ht="14.65" hidden="1" customHeight="1">
      <c r="A3705" s="215" t="s">
        <v>191</v>
      </c>
      <c r="B3705" s="213" t="s">
        <v>58</v>
      </c>
      <c r="C3705" s="209" t="s">
        <v>152</v>
      </c>
      <c r="D3705" s="202">
        <v>15</v>
      </c>
      <c r="F3705" s="202">
        <v>14</v>
      </c>
      <c r="G3705" s="202">
        <f t="shared" si="204"/>
        <v>933.33333333333337</v>
      </c>
      <c r="H3705" s="210" t="str">
        <f t="shared" si="201"/>
        <v>15/16FEIJÃO (1ª SAFRA)PARANAGUÁ (f)</v>
      </c>
      <c r="I3705" s="210" t="str">
        <f t="shared" si="202"/>
        <v>15/16FEIJÃO (1ª SAFRA)</v>
      </c>
      <c r="J3705" s="211" t="b">
        <f>FALSE</f>
        <v>0</v>
      </c>
    </row>
    <row r="3706" spans="1:10" ht="14.65" hidden="1" customHeight="1">
      <c r="A3706" s="215" t="s">
        <v>191</v>
      </c>
      <c r="B3706" s="213" t="s">
        <v>58</v>
      </c>
      <c r="C3706" s="209" t="s">
        <v>154</v>
      </c>
      <c r="D3706" s="202">
        <v>76</v>
      </c>
      <c r="F3706" s="202">
        <v>46</v>
      </c>
      <c r="G3706" s="202">
        <f t="shared" si="204"/>
        <v>605.26315789473688</v>
      </c>
      <c r="H3706" s="210" t="str">
        <f t="shared" si="201"/>
        <v>15/16FEIJÃO (1ª SAFRA)PARANAVAÍ (b)</v>
      </c>
      <c r="I3706" s="210" t="str">
        <f t="shared" si="202"/>
        <v>15/16FEIJÃO (1ª SAFRA)</v>
      </c>
      <c r="J3706" s="211" t="b">
        <f>FALSE</f>
        <v>0</v>
      </c>
    </row>
    <row r="3707" spans="1:10" ht="14.65" hidden="1" customHeight="1">
      <c r="A3707" s="215" t="s">
        <v>191</v>
      </c>
      <c r="B3707" s="213" t="s">
        <v>58</v>
      </c>
      <c r="C3707" s="209" t="s">
        <v>155</v>
      </c>
      <c r="D3707" s="202">
        <v>4320</v>
      </c>
      <c r="F3707" s="202">
        <v>7468</v>
      </c>
      <c r="G3707" s="202">
        <f t="shared" si="204"/>
        <v>1728.7037037037037</v>
      </c>
      <c r="H3707" s="210" t="str">
        <f t="shared" si="201"/>
        <v>15/16FEIJÃO (1ª SAFRA)PATO BRANCO (e)</v>
      </c>
      <c r="I3707" s="210" t="str">
        <f t="shared" si="202"/>
        <v>15/16FEIJÃO (1ª SAFRA)</v>
      </c>
      <c r="J3707" s="211" t="b">
        <f>FALSE</f>
        <v>0</v>
      </c>
    </row>
    <row r="3708" spans="1:10" ht="14.65" hidden="1" customHeight="1">
      <c r="A3708" s="215" t="s">
        <v>191</v>
      </c>
      <c r="B3708" s="213" t="s">
        <v>58</v>
      </c>
      <c r="C3708" s="209" t="s">
        <v>157</v>
      </c>
      <c r="D3708" s="202">
        <v>42380</v>
      </c>
      <c r="E3708" s="202">
        <v>370</v>
      </c>
      <c r="F3708" s="202">
        <v>74250</v>
      </c>
      <c r="G3708" s="202">
        <f t="shared" si="204"/>
        <v>1767.436324684599</v>
      </c>
      <c r="H3708" s="210" t="str">
        <f t="shared" si="201"/>
        <v>15/16FEIJÃO (1ª SAFRA)PONTA GROSSA (f)</v>
      </c>
      <c r="I3708" s="210" t="str">
        <f t="shared" si="202"/>
        <v>15/16FEIJÃO (1ª SAFRA)</v>
      </c>
      <c r="J3708" s="211" t="b">
        <f>FALSE</f>
        <v>0</v>
      </c>
    </row>
    <row r="3709" spans="1:10" ht="14.65" hidden="1" customHeight="1">
      <c r="A3709" s="215" t="s">
        <v>191</v>
      </c>
      <c r="B3709" s="213" t="s">
        <v>58</v>
      </c>
      <c r="C3709" s="209" t="s">
        <v>158</v>
      </c>
      <c r="D3709" s="202">
        <v>340</v>
      </c>
      <c r="F3709" s="202">
        <v>550</v>
      </c>
      <c r="G3709" s="202">
        <f t="shared" si="204"/>
        <v>1617.6470588235295</v>
      </c>
      <c r="H3709" s="210" t="str">
        <f t="shared" si="201"/>
        <v>15/16FEIJÃO (1ª SAFRA)TOLEDO (d)</v>
      </c>
      <c r="I3709" s="210" t="str">
        <f t="shared" si="202"/>
        <v>15/16FEIJÃO (1ª SAFRA)</v>
      </c>
      <c r="J3709" s="211" t="b">
        <f>FALSE</f>
        <v>0</v>
      </c>
    </row>
    <row r="3710" spans="1:10" ht="14.65" hidden="1" customHeight="1">
      <c r="A3710" s="215" t="s">
        <v>191</v>
      </c>
      <c r="B3710" s="213" t="s">
        <v>58</v>
      </c>
      <c r="C3710" s="209" t="s">
        <v>159</v>
      </c>
      <c r="D3710" s="202">
        <v>109</v>
      </c>
      <c r="F3710" s="202">
        <v>76</v>
      </c>
      <c r="G3710" s="202">
        <f t="shared" si="204"/>
        <v>697.24770642201838</v>
      </c>
      <c r="H3710" s="210" t="str">
        <f t="shared" si="201"/>
        <v>15/16FEIJÃO (1ª SAFRA)UMUARAMA (b)</v>
      </c>
      <c r="I3710" s="210" t="str">
        <f t="shared" si="202"/>
        <v>15/16FEIJÃO (1ª SAFRA)</v>
      </c>
      <c r="J3710" s="211" t="b">
        <f>FALSE</f>
        <v>0</v>
      </c>
    </row>
    <row r="3711" spans="1:10" ht="14.65" hidden="1" customHeight="1">
      <c r="A3711" s="215" t="s">
        <v>191</v>
      </c>
      <c r="B3711" s="213" t="s">
        <v>58</v>
      </c>
      <c r="C3711" s="209" t="s">
        <v>160</v>
      </c>
      <c r="D3711" s="202">
        <v>21000</v>
      </c>
      <c r="F3711" s="202">
        <v>27316</v>
      </c>
      <c r="G3711" s="202">
        <f t="shared" si="204"/>
        <v>1300.7619047619048</v>
      </c>
      <c r="H3711" s="210" t="str">
        <f t="shared" si="201"/>
        <v>15/16FEIJÃO (1ª SAFRA)UNIÃO DA VITÓRIA (f)</v>
      </c>
      <c r="I3711" s="210" t="str">
        <f t="shared" si="202"/>
        <v>15/16FEIJÃO (1ª SAFRA)</v>
      </c>
      <c r="J3711" s="211" t="b">
        <f>FALSE</f>
        <v>0</v>
      </c>
    </row>
    <row r="3712" spans="1:10" ht="14.65" hidden="1" customHeight="1">
      <c r="A3712" s="215" t="s">
        <v>191</v>
      </c>
      <c r="B3712" s="213" t="s">
        <v>98</v>
      </c>
      <c r="C3712" s="209" t="s">
        <v>126</v>
      </c>
      <c r="D3712" s="202">
        <v>78</v>
      </c>
      <c r="F3712" s="202">
        <v>98</v>
      </c>
      <c r="G3712" s="202">
        <f t="shared" si="204"/>
        <v>1256.4102564102564</v>
      </c>
      <c r="H3712" s="210" t="str">
        <f t="shared" si="201"/>
        <v>15/16FEIJÃO (2ª SAFRA)APUCARANA (c)</v>
      </c>
      <c r="I3712" s="210" t="str">
        <f t="shared" si="202"/>
        <v>15/16FEIJÃO (2ª SAFRA)</v>
      </c>
      <c r="J3712" s="211" t="b">
        <f>FALSE</f>
        <v>0</v>
      </c>
    </row>
    <row r="3713" spans="1:10" ht="14.65" hidden="1" customHeight="1">
      <c r="A3713" s="215" t="s">
        <v>191</v>
      </c>
      <c r="B3713" s="213" t="s">
        <v>98</v>
      </c>
      <c r="C3713" s="209" t="s">
        <v>128</v>
      </c>
      <c r="D3713" s="202">
        <v>4217</v>
      </c>
      <c r="F3713" s="202">
        <v>6095</v>
      </c>
      <c r="G3713" s="202">
        <f t="shared" si="204"/>
        <v>1445.3402893051932</v>
      </c>
      <c r="H3713" s="210" t="str">
        <f t="shared" si="201"/>
        <v>15/16FEIJÃO (2ª SAFRA)CAMPO MOURÃO (a)</v>
      </c>
      <c r="I3713" s="210" t="str">
        <f t="shared" si="202"/>
        <v>15/16FEIJÃO (2ª SAFRA)</v>
      </c>
      <c r="J3713" s="211" t="b">
        <f>FALSE</f>
        <v>0</v>
      </c>
    </row>
    <row r="3714" spans="1:10" ht="14.65" hidden="1" customHeight="1">
      <c r="A3714" s="215" t="s">
        <v>191</v>
      </c>
      <c r="B3714" s="213" t="s">
        <v>98</v>
      </c>
      <c r="C3714" s="209" t="s">
        <v>130</v>
      </c>
      <c r="D3714" s="202">
        <v>9024</v>
      </c>
      <c r="F3714" s="202">
        <v>11307</v>
      </c>
      <c r="G3714" s="202">
        <f t="shared" si="204"/>
        <v>1252.9920212765958</v>
      </c>
      <c r="H3714" s="210" t="str">
        <f t="shared" ref="H3714:H3777" si="205">A3714&amp;B3714&amp;C3714</f>
        <v>15/16FEIJÃO (2ª SAFRA)CASCAVEL (d)</v>
      </c>
      <c r="I3714" s="210" t="str">
        <f t="shared" ref="I3714:I3777" si="206">A3714&amp;B3714</f>
        <v>15/16FEIJÃO (2ª SAFRA)</v>
      </c>
      <c r="J3714" s="211" t="b">
        <f>FALSE</f>
        <v>0</v>
      </c>
    </row>
    <row r="3715" spans="1:10" ht="14.65" hidden="1" customHeight="1">
      <c r="A3715" s="215" t="s">
        <v>191</v>
      </c>
      <c r="B3715" s="213" t="s">
        <v>98</v>
      </c>
      <c r="C3715" s="209" t="s">
        <v>132</v>
      </c>
      <c r="D3715" s="202">
        <v>160</v>
      </c>
      <c r="F3715" s="202">
        <v>90</v>
      </c>
      <c r="G3715" s="202">
        <f t="shared" si="204"/>
        <v>562.5</v>
      </c>
      <c r="H3715" s="210" t="str">
        <f t="shared" si="205"/>
        <v>15/16FEIJÃO (2ª SAFRA)CORNÉLIO PROCÓPIO (c)</v>
      </c>
      <c r="I3715" s="210" t="str">
        <f t="shared" si="206"/>
        <v>15/16FEIJÃO (2ª SAFRA)</v>
      </c>
      <c r="J3715" s="211" t="b">
        <f>FALSE</f>
        <v>0</v>
      </c>
    </row>
    <row r="3716" spans="1:10" ht="14.65" hidden="1" customHeight="1">
      <c r="A3716" s="215" t="s">
        <v>191</v>
      </c>
      <c r="B3716" s="213" t="s">
        <v>98</v>
      </c>
      <c r="C3716" s="209" t="s">
        <v>134</v>
      </c>
      <c r="D3716" s="202">
        <v>11550</v>
      </c>
      <c r="F3716" s="202">
        <v>22337</v>
      </c>
      <c r="G3716" s="202">
        <f t="shared" si="204"/>
        <v>1933.9393939393938</v>
      </c>
      <c r="H3716" s="210" t="str">
        <f t="shared" si="205"/>
        <v>15/16FEIJÃO (2ª SAFRA)CURITIBA (f)</v>
      </c>
      <c r="I3716" s="210" t="str">
        <f t="shared" si="206"/>
        <v>15/16FEIJÃO (2ª SAFRA)</v>
      </c>
      <c r="J3716" s="211" t="b">
        <f>FALSE</f>
        <v>0</v>
      </c>
    </row>
    <row r="3717" spans="1:10" ht="14.65" hidden="1" customHeight="1">
      <c r="A3717" s="215" t="s">
        <v>191</v>
      </c>
      <c r="B3717" s="213" t="s">
        <v>98</v>
      </c>
      <c r="C3717" s="209" t="s">
        <v>136</v>
      </c>
      <c r="D3717" s="202">
        <v>12580</v>
      </c>
      <c r="E3717" s="202">
        <v>980</v>
      </c>
      <c r="F3717" s="202">
        <v>11673</v>
      </c>
      <c r="G3717" s="202">
        <f t="shared" si="204"/>
        <v>1006.2931034482758</v>
      </c>
      <c r="H3717" s="210" t="str">
        <f t="shared" si="205"/>
        <v>15/16FEIJÃO (2ª SAFRA)FRANCISCO BELTRÃO (e)</v>
      </c>
      <c r="I3717" s="210" t="str">
        <f t="shared" si="206"/>
        <v>15/16FEIJÃO (2ª SAFRA)</v>
      </c>
      <c r="J3717" s="211" t="b">
        <f>FALSE</f>
        <v>0</v>
      </c>
    </row>
    <row r="3718" spans="1:10" ht="14.65" hidden="1" customHeight="1">
      <c r="A3718" s="215" t="s">
        <v>191</v>
      </c>
      <c r="B3718" s="213" t="s">
        <v>98</v>
      </c>
      <c r="C3718" s="209" t="s">
        <v>138</v>
      </c>
      <c r="D3718" s="202">
        <v>23100</v>
      </c>
      <c r="E3718" s="202">
        <v>2130</v>
      </c>
      <c r="F3718" s="202">
        <v>31378</v>
      </c>
      <c r="G3718" s="202">
        <f t="shared" si="204"/>
        <v>1496.3280877443967</v>
      </c>
      <c r="H3718" s="210" t="str">
        <f t="shared" si="205"/>
        <v>15/16FEIJÃO (2ª SAFRA)GUARAPUAVA (f)</v>
      </c>
      <c r="I3718" s="210" t="str">
        <f t="shared" si="206"/>
        <v>15/16FEIJÃO (2ª SAFRA)</v>
      </c>
      <c r="J3718" s="211" t="b">
        <f>FALSE</f>
        <v>0</v>
      </c>
    </row>
    <row r="3719" spans="1:10" ht="14.65" hidden="1" customHeight="1">
      <c r="A3719" s="215" t="s">
        <v>191</v>
      </c>
      <c r="B3719" s="213" t="s">
        <v>98</v>
      </c>
      <c r="C3719" s="209" t="s">
        <v>140</v>
      </c>
      <c r="D3719" s="202">
        <v>13100</v>
      </c>
      <c r="F3719" s="202">
        <v>20015</v>
      </c>
      <c r="G3719" s="202">
        <f t="shared" si="204"/>
        <v>1527.8625954198474</v>
      </c>
      <c r="H3719" s="210" t="str">
        <f t="shared" si="205"/>
        <v>15/16FEIJÃO (2ª SAFRA)IRATI (f)</v>
      </c>
      <c r="I3719" s="210" t="str">
        <f t="shared" si="206"/>
        <v>15/16FEIJÃO (2ª SAFRA)</v>
      </c>
      <c r="J3719" s="211" t="b">
        <f>FALSE</f>
        <v>0</v>
      </c>
    </row>
    <row r="3720" spans="1:10" ht="14.65" hidden="1" customHeight="1">
      <c r="A3720" s="215" t="s">
        <v>191</v>
      </c>
      <c r="B3720" s="213" t="s">
        <v>98</v>
      </c>
      <c r="C3720" s="209" t="s">
        <v>142</v>
      </c>
      <c r="D3720" s="202">
        <v>6350</v>
      </c>
      <c r="F3720" s="202">
        <v>6037</v>
      </c>
      <c r="G3720" s="202">
        <f t="shared" si="204"/>
        <v>950.70866141732279</v>
      </c>
      <c r="H3720" s="210" t="str">
        <f t="shared" si="205"/>
        <v>15/16FEIJÃO (2ª SAFRA)IVAIPORÃ (c)</v>
      </c>
      <c r="I3720" s="210" t="str">
        <f t="shared" si="206"/>
        <v>15/16FEIJÃO (2ª SAFRA)</v>
      </c>
      <c r="J3720" s="211" t="b">
        <f>FALSE</f>
        <v>0</v>
      </c>
    </row>
    <row r="3721" spans="1:10" ht="14.65" hidden="1" customHeight="1">
      <c r="A3721" s="215" t="s">
        <v>191</v>
      </c>
      <c r="B3721" s="213" t="s">
        <v>98</v>
      </c>
      <c r="C3721" s="209" t="s">
        <v>144</v>
      </c>
      <c r="D3721" s="202">
        <v>8800</v>
      </c>
      <c r="F3721" s="202">
        <v>16181</v>
      </c>
      <c r="G3721" s="202">
        <f t="shared" si="204"/>
        <v>1838.75</v>
      </c>
      <c r="H3721" s="210" t="str">
        <f t="shared" si="205"/>
        <v>15/16FEIJÃO (2ª SAFRA)JACAREZINHO (c)</v>
      </c>
      <c r="I3721" s="210" t="str">
        <f t="shared" si="206"/>
        <v>15/16FEIJÃO (2ª SAFRA)</v>
      </c>
      <c r="J3721" s="211" t="b">
        <f>FALSE</f>
        <v>0</v>
      </c>
    </row>
    <row r="3722" spans="1:10" ht="14.65" hidden="1" customHeight="1">
      <c r="A3722" s="215" t="s">
        <v>191</v>
      </c>
      <c r="B3722" s="213" t="s">
        <v>98</v>
      </c>
      <c r="C3722" s="209" t="s">
        <v>146</v>
      </c>
      <c r="D3722" s="202">
        <v>7150</v>
      </c>
      <c r="E3722" s="202">
        <v>40</v>
      </c>
      <c r="F3722" s="202">
        <v>10615</v>
      </c>
      <c r="G3722" s="202">
        <f t="shared" si="204"/>
        <v>1492.9676511954992</v>
      </c>
      <c r="H3722" s="210" t="str">
        <f t="shared" si="205"/>
        <v>15/16FEIJÃO (2ª SAFRA)LARANJEIRAS DO SUL (f)</v>
      </c>
      <c r="I3722" s="210" t="str">
        <f t="shared" si="206"/>
        <v>15/16FEIJÃO (2ª SAFRA)</v>
      </c>
      <c r="J3722" s="211" t="b">
        <f>FALSE</f>
        <v>0</v>
      </c>
    </row>
    <row r="3723" spans="1:10" ht="14.65" hidden="1" customHeight="1">
      <c r="A3723" s="215" t="s">
        <v>191</v>
      </c>
      <c r="B3723" s="213" t="s">
        <v>98</v>
      </c>
      <c r="C3723" s="209" t="s">
        <v>152</v>
      </c>
      <c r="D3723" s="202">
        <v>10</v>
      </c>
      <c r="F3723" s="202">
        <v>8</v>
      </c>
      <c r="G3723" s="202">
        <f t="shared" si="204"/>
        <v>800</v>
      </c>
      <c r="H3723" s="210" t="str">
        <f t="shared" si="205"/>
        <v>15/16FEIJÃO (2ª SAFRA)PARANAGUÁ (f)</v>
      </c>
      <c r="I3723" s="210" t="str">
        <f t="shared" si="206"/>
        <v>15/16FEIJÃO (2ª SAFRA)</v>
      </c>
      <c r="J3723" s="211" t="b">
        <f>FALSE</f>
        <v>0</v>
      </c>
    </row>
    <row r="3724" spans="1:10" ht="14.65" hidden="1" customHeight="1">
      <c r="A3724" s="215" t="s">
        <v>191</v>
      </c>
      <c r="B3724" s="213" t="s">
        <v>98</v>
      </c>
      <c r="C3724" s="209" t="s">
        <v>154</v>
      </c>
      <c r="D3724" s="202">
        <v>0</v>
      </c>
      <c r="F3724" s="202">
        <v>0</v>
      </c>
      <c r="G3724" s="202" t="e">
        <f t="shared" si="204"/>
        <v>#DIV/0!</v>
      </c>
      <c r="H3724" s="210" t="str">
        <f t="shared" si="205"/>
        <v>15/16FEIJÃO (2ª SAFRA)PARANAVAÍ (b)</v>
      </c>
      <c r="I3724" s="210" t="str">
        <f t="shared" si="206"/>
        <v>15/16FEIJÃO (2ª SAFRA)</v>
      </c>
      <c r="J3724" s="211" t="b">
        <f>FALSE</f>
        <v>0</v>
      </c>
    </row>
    <row r="3725" spans="1:10" ht="14.65" hidden="1" customHeight="1">
      <c r="A3725" s="215" t="s">
        <v>191</v>
      </c>
      <c r="B3725" s="213" t="s">
        <v>98</v>
      </c>
      <c r="C3725" s="209" t="s">
        <v>155</v>
      </c>
      <c r="D3725" s="202">
        <v>49870</v>
      </c>
      <c r="F3725" s="202">
        <v>72237</v>
      </c>
      <c r="G3725" s="202">
        <f t="shared" si="204"/>
        <v>1448.5061159013435</v>
      </c>
      <c r="H3725" s="210" t="str">
        <f t="shared" si="205"/>
        <v>15/16FEIJÃO (2ª SAFRA)PATO BRANCO (e)</v>
      </c>
      <c r="I3725" s="210" t="str">
        <f t="shared" si="206"/>
        <v>15/16FEIJÃO (2ª SAFRA)</v>
      </c>
      <c r="J3725" s="211" t="b">
        <f>FALSE</f>
        <v>0</v>
      </c>
    </row>
    <row r="3726" spans="1:10" ht="14.65" hidden="1" customHeight="1">
      <c r="A3726" s="215" t="s">
        <v>191</v>
      </c>
      <c r="B3726" s="213" t="s">
        <v>98</v>
      </c>
      <c r="C3726" s="209" t="s">
        <v>157</v>
      </c>
      <c r="D3726" s="202">
        <v>52540</v>
      </c>
      <c r="F3726" s="202">
        <v>83874</v>
      </c>
      <c r="G3726" s="202">
        <f t="shared" si="204"/>
        <v>1596.3837076513132</v>
      </c>
      <c r="H3726" s="210" t="str">
        <f t="shared" si="205"/>
        <v>15/16FEIJÃO (2ª SAFRA)PONTA GROSSA (f)</v>
      </c>
      <c r="I3726" s="210" t="str">
        <f t="shared" si="206"/>
        <v>15/16FEIJÃO (2ª SAFRA)</v>
      </c>
      <c r="J3726" s="211" t="b">
        <f>FALSE</f>
        <v>0</v>
      </c>
    </row>
    <row r="3727" spans="1:10" ht="14.65" hidden="1" customHeight="1">
      <c r="A3727" s="215" t="s">
        <v>191</v>
      </c>
      <c r="B3727" s="213" t="s">
        <v>98</v>
      </c>
      <c r="C3727" s="209" t="s">
        <v>158</v>
      </c>
      <c r="D3727" s="202">
        <v>1005</v>
      </c>
      <c r="E3727" s="202">
        <v>300</v>
      </c>
      <c r="F3727" s="202">
        <v>812</v>
      </c>
      <c r="G3727" s="202">
        <f t="shared" si="204"/>
        <v>1151.7730496453901</v>
      </c>
      <c r="H3727" s="210" t="str">
        <f t="shared" si="205"/>
        <v>15/16FEIJÃO (2ª SAFRA)TOLEDO (d)</v>
      </c>
      <c r="I3727" s="210" t="str">
        <f t="shared" si="206"/>
        <v>15/16FEIJÃO (2ª SAFRA)</v>
      </c>
      <c r="J3727" s="211" t="b">
        <f>FALSE</f>
        <v>0</v>
      </c>
    </row>
    <row r="3728" spans="1:10" ht="14.65" hidden="1" customHeight="1">
      <c r="A3728" s="215" t="s">
        <v>191</v>
      </c>
      <c r="B3728" s="213" t="s">
        <v>98</v>
      </c>
      <c r="C3728" s="209" t="s">
        <v>159</v>
      </c>
      <c r="D3728" s="202">
        <v>50</v>
      </c>
      <c r="F3728" s="202">
        <v>60</v>
      </c>
      <c r="G3728" s="202">
        <f t="shared" si="204"/>
        <v>1200</v>
      </c>
      <c r="H3728" s="210" t="str">
        <f t="shared" si="205"/>
        <v>15/16FEIJÃO (2ª SAFRA)UMUARAMA (b)</v>
      </c>
      <c r="I3728" s="210" t="str">
        <f t="shared" si="206"/>
        <v>15/16FEIJÃO (2ª SAFRA)</v>
      </c>
      <c r="J3728" s="211" t="b">
        <f>FALSE</f>
        <v>0</v>
      </c>
    </row>
    <row r="3729" spans="1:10" ht="14.65" hidden="1" customHeight="1">
      <c r="A3729" s="215" t="s">
        <v>191</v>
      </c>
      <c r="B3729" s="213" t="s">
        <v>98</v>
      </c>
      <c r="C3729" s="209" t="s">
        <v>160</v>
      </c>
      <c r="D3729" s="202">
        <v>5000</v>
      </c>
      <c r="F3729" s="202">
        <v>6500</v>
      </c>
      <c r="G3729" s="202">
        <f t="shared" si="204"/>
        <v>1300</v>
      </c>
      <c r="H3729" s="210" t="str">
        <f t="shared" si="205"/>
        <v>15/16FEIJÃO (2ª SAFRA)UNIÃO DA VITÓRIA (f)</v>
      </c>
      <c r="I3729" s="210" t="str">
        <f t="shared" si="206"/>
        <v>15/16FEIJÃO (2ª SAFRA)</v>
      </c>
      <c r="J3729" s="211" t="b">
        <f>FALSE</f>
        <v>0</v>
      </c>
    </row>
    <row r="3730" spans="1:10" ht="14.65" hidden="1" customHeight="1">
      <c r="A3730" s="215" t="s">
        <v>191</v>
      </c>
      <c r="B3730" s="213" t="s">
        <v>99</v>
      </c>
      <c r="C3730" s="209" t="s">
        <v>132</v>
      </c>
      <c r="D3730" s="202">
        <v>182</v>
      </c>
      <c r="E3730" s="202">
        <v>20</v>
      </c>
      <c r="F3730" s="202">
        <v>136</v>
      </c>
      <c r="G3730" s="202">
        <f t="shared" si="204"/>
        <v>839.50617283950612</v>
      </c>
      <c r="H3730" s="210" t="str">
        <f t="shared" si="205"/>
        <v>15/16FEIJÃO (3ª SAFRA)CORNÉLIO PROCÓPIO (c)</v>
      </c>
      <c r="I3730" s="210" t="str">
        <f t="shared" si="206"/>
        <v>15/16FEIJÃO (3ª SAFRA)</v>
      </c>
      <c r="J3730" s="211" t="b">
        <f>FALSE</f>
        <v>0</v>
      </c>
    </row>
    <row r="3731" spans="1:10" ht="14.65" hidden="1" customHeight="1">
      <c r="A3731" s="215" t="s">
        <v>191</v>
      </c>
      <c r="B3731" s="213" t="s">
        <v>99</v>
      </c>
      <c r="C3731" s="213" t="s">
        <v>142</v>
      </c>
      <c r="D3731" s="202">
        <v>500</v>
      </c>
      <c r="F3731" s="202">
        <v>461</v>
      </c>
      <c r="G3731" s="202">
        <f t="shared" si="204"/>
        <v>922</v>
      </c>
      <c r="H3731" s="210" t="str">
        <f t="shared" si="205"/>
        <v>15/16FEIJÃO (3ª SAFRA)IVAIPORÃ (c)</v>
      </c>
      <c r="I3731" s="210" t="str">
        <f t="shared" si="206"/>
        <v>15/16FEIJÃO (3ª SAFRA)</v>
      </c>
      <c r="J3731" s="211" t="b">
        <f>FALSE</f>
        <v>0</v>
      </c>
    </row>
    <row r="3732" spans="1:10" ht="14.65" hidden="1" customHeight="1">
      <c r="A3732" s="215" t="s">
        <v>191</v>
      </c>
      <c r="B3732" s="213" t="s">
        <v>99</v>
      </c>
      <c r="C3732" s="213" t="s">
        <v>144</v>
      </c>
      <c r="D3732" s="202">
        <v>3000</v>
      </c>
      <c r="E3732" s="202">
        <v>1800</v>
      </c>
      <c r="F3732" s="202">
        <v>736</v>
      </c>
      <c r="G3732" s="202">
        <f t="shared" si="204"/>
        <v>613.33333333333326</v>
      </c>
      <c r="H3732" s="210" t="str">
        <f t="shared" si="205"/>
        <v>15/16FEIJÃO (3ª SAFRA)JACAREZINHO (c)</v>
      </c>
      <c r="I3732" s="210" t="str">
        <f t="shared" si="206"/>
        <v>15/16FEIJÃO (3ª SAFRA)</v>
      </c>
      <c r="J3732" s="211" t="b">
        <f>FALSE</f>
        <v>0</v>
      </c>
    </row>
    <row r="3733" spans="1:10" ht="14.65" hidden="1" customHeight="1">
      <c r="A3733" s="215" t="s">
        <v>191</v>
      </c>
      <c r="B3733" s="213" t="s">
        <v>99</v>
      </c>
      <c r="C3733" s="209" t="s">
        <v>148</v>
      </c>
      <c r="D3733" s="202">
        <v>460</v>
      </c>
      <c r="F3733" s="202">
        <v>453</v>
      </c>
      <c r="G3733" s="202">
        <f t="shared" si="204"/>
        <v>984.78260869565213</v>
      </c>
      <c r="H3733" s="210" t="str">
        <f t="shared" si="205"/>
        <v>15/16FEIJÃO (3ª SAFRA)LONDRINA (c)</v>
      </c>
      <c r="I3733" s="210" t="str">
        <f t="shared" si="206"/>
        <v>15/16FEIJÃO (3ª SAFRA)</v>
      </c>
      <c r="J3733" s="211" t="b">
        <f>FALSE</f>
        <v>0</v>
      </c>
    </row>
    <row r="3734" spans="1:10" ht="14.65" hidden="1" customHeight="1">
      <c r="A3734" s="215" t="s">
        <v>191</v>
      </c>
      <c r="B3734" s="213" t="s">
        <v>99</v>
      </c>
      <c r="C3734" s="213" t="s">
        <v>150</v>
      </c>
      <c r="D3734" s="202">
        <v>170</v>
      </c>
      <c r="F3734" s="202">
        <v>30</v>
      </c>
      <c r="G3734" s="202">
        <f t="shared" si="204"/>
        <v>176.47058823529412</v>
      </c>
      <c r="H3734" s="210" t="str">
        <f t="shared" si="205"/>
        <v>15/16FEIJÃO (3ª SAFRA)MARINGÁ (c)</v>
      </c>
      <c r="I3734" s="210" t="str">
        <f t="shared" si="206"/>
        <v>15/16FEIJÃO (3ª SAFRA)</v>
      </c>
      <c r="J3734" s="211" t="b">
        <f>FALSE</f>
        <v>0</v>
      </c>
    </row>
    <row r="3735" spans="1:10" ht="14.65" hidden="1" customHeight="1">
      <c r="A3735" s="215" t="s">
        <v>191</v>
      </c>
      <c r="B3735" s="213" t="s">
        <v>99</v>
      </c>
      <c r="C3735" s="209" t="s">
        <v>154</v>
      </c>
      <c r="D3735" s="202">
        <v>364</v>
      </c>
      <c r="F3735" s="202">
        <v>255</v>
      </c>
      <c r="G3735" s="202">
        <f t="shared" si="204"/>
        <v>700.54945054945051</v>
      </c>
      <c r="H3735" s="210" t="str">
        <f t="shared" si="205"/>
        <v>15/16FEIJÃO (3ª SAFRA)PARANAVAÍ (b)</v>
      </c>
      <c r="I3735" s="210" t="str">
        <f t="shared" si="206"/>
        <v>15/16FEIJÃO (3ª SAFRA)</v>
      </c>
      <c r="J3735" s="211" t="b">
        <f>FALSE</f>
        <v>0</v>
      </c>
    </row>
    <row r="3736" spans="1:10" ht="14.65" hidden="1" customHeight="1">
      <c r="A3736" s="215" t="s">
        <v>191</v>
      </c>
      <c r="B3736" s="213" t="s">
        <v>99</v>
      </c>
      <c r="C3736" s="209" t="s">
        <v>159</v>
      </c>
      <c r="D3736" s="202">
        <v>106</v>
      </c>
      <c r="F3736" s="202">
        <v>94</v>
      </c>
      <c r="G3736" s="202">
        <f t="shared" si="204"/>
        <v>886.79245283018872</v>
      </c>
      <c r="H3736" s="210" t="str">
        <f t="shared" si="205"/>
        <v>15/16FEIJÃO (3ª SAFRA)UMUARAMA (b)</v>
      </c>
      <c r="I3736" s="210" t="str">
        <f t="shared" si="206"/>
        <v>15/16FEIJÃO (3ª SAFRA)</v>
      </c>
      <c r="J3736" s="211" t="b">
        <f>FALSE</f>
        <v>0</v>
      </c>
    </row>
    <row r="3737" spans="1:10" ht="14.65" hidden="1" customHeight="1">
      <c r="A3737" s="215" t="s">
        <v>191</v>
      </c>
      <c r="B3737" s="209" t="s">
        <v>295</v>
      </c>
      <c r="C3737" s="209" t="s">
        <v>126</v>
      </c>
      <c r="D3737" s="202">
        <v>209</v>
      </c>
      <c r="F3737" s="202">
        <v>377</v>
      </c>
      <c r="G3737" s="202">
        <f t="shared" si="204"/>
        <v>1803.8277511961721</v>
      </c>
      <c r="H3737" s="210" t="str">
        <f t="shared" si="205"/>
        <v>15/16TABACOAPUCARANA (c)</v>
      </c>
      <c r="I3737" s="210" t="str">
        <f t="shared" si="206"/>
        <v>15/16TABACO</v>
      </c>
      <c r="J3737" s="211" t="b">
        <f>FALSE</f>
        <v>0</v>
      </c>
    </row>
    <row r="3738" spans="1:10" ht="14.65" hidden="1" customHeight="1">
      <c r="A3738" s="215" t="s">
        <v>191</v>
      </c>
      <c r="B3738" s="209" t="s">
        <v>295</v>
      </c>
      <c r="C3738" s="209" t="s">
        <v>128</v>
      </c>
      <c r="D3738" s="202">
        <v>101</v>
      </c>
      <c r="F3738" s="202">
        <v>163</v>
      </c>
      <c r="G3738" s="202">
        <f t="shared" si="204"/>
        <v>1613.8613861386139</v>
      </c>
      <c r="H3738" s="210" t="str">
        <f t="shared" si="205"/>
        <v>15/16TABACOCAMPO MOURÃO (a)</v>
      </c>
      <c r="I3738" s="210" t="str">
        <f t="shared" si="206"/>
        <v>15/16TABACO</v>
      </c>
      <c r="J3738" s="211" t="b">
        <f>FALSE</f>
        <v>0</v>
      </c>
    </row>
    <row r="3739" spans="1:10" ht="14.65" hidden="1" customHeight="1">
      <c r="A3739" s="215" t="s">
        <v>191</v>
      </c>
      <c r="B3739" s="209" t="s">
        <v>295</v>
      </c>
      <c r="C3739" s="209" t="s">
        <v>130</v>
      </c>
      <c r="D3739" s="202">
        <v>1852</v>
      </c>
      <c r="F3739" s="202">
        <v>3431</v>
      </c>
      <c r="G3739" s="202">
        <f t="shared" si="204"/>
        <v>1852.5917926565876</v>
      </c>
      <c r="H3739" s="210" t="str">
        <f t="shared" si="205"/>
        <v>15/16TABACOCASCAVEL (d)</v>
      </c>
      <c r="I3739" s="210" t="str">
        <f t="shared" si="206"/>
        <v>15/16TABACO</v>
      </c>
      <c r="J3739" s="211" t="b">
        <f>FALSE</f>
        <v>0</v>
      </c>
    </row>
    <row r="3740" spans="1:10" ht="14.65" hidden="1" customHeight="1">
      <c r="A3740" s="215" t="s">
        <v>191</v>
      </c>
      <c r="B3740" s="209" t="s">
        <v>295</v>
      </c>
      <c r="C3740" s="209" t="s">
        <v>134</v>
      </c>
      <c r="D3740" s="202">
        <v>13060</v>
      </c>
      <c r="F3740" s="202">
        <v>22528</v>
      </c>
      <c r="G3740" s="202">
        <f t="shared" si="204"/>
        <v>1724.9617151607963</v>
      </c>
      <c r="H3740" s="210" t="str">
        <f t="shared" si="205"/>
        <v>15/16TABACOCURITIBA (f)</v>
      </c>
      <c r="I3740" s="210" t="str">
        <f t="shared" si="206"/>
        <v>15/16TABACO</v>
      </c>
      <c r="J3740" s="211" t="b">
        <f>FALSE</f>
        <v>0</v>
      </c>
    </row>
    <row r="3741" spans="1:10" ht="14.65" hidden="1" customHeight="1">
      <c r="A3741" s="215" t="s">
        <v>191</v>
      </c>
      <c r="B3741" s="209" t="s">
        <v>295</v>
      </c>
      <c r="C3741" s="209" t="s">
        <v>136</v>
      </c>
      <c r="D3741" s="202">
        <v>1809</v>
      </c>
      <c r="F3741" s="202">
        <v>3365</v>
      </c>
      <c r="G3741" s="202">
        <f t="shared" si="204"/>
        <v>1860.1437258153676</v>
      </c>
      <c r="H3741" s="210" t="str">
        <f t="shared" si="205"/>
        <v>15/16TABACOFRANCISCO BELTRÃO (e)</v>
      </c>
      <c r="I3741" s="210" t="str">
        <f t="shared" si="206"/>
        <v>15/16TABACO</v>
      </c>
      <c r="J3741" s="211" t="b">
        <f>FALSE</f>
        <v>0</v>
      </c>
    </row>
    <row r="3742" spans="1:10" ht="14.65" hidden="1" customHeight="1">
      <c r="A3742" s="215" t="s">
        <v>191</v>
      </c>
      <c r="B3742" s="209" t="s">
        <v>295</v>
      </c>
      <c r="C3742" s="209" t="s">
        <v>138</v>
      </c>
      <c r="D3742" s="202">
        <v>4600</v>
      </c>
      <c r="F3742" s="202">
        <v>9732</v>
      </c>
      <c r="G3742" s="202">
        <f t="shared" si="204"/>
        <v>2115.6521739130435</v>
      </c>
      <c r="H3742" s="210" t="str">
        <f t="shared" si="205"/>
        <v>15/16TABACOGUARAPUAVA (f)</v>
      </c>
      <c r="I3742" s="210" t="str">
        <f t="shared" si="206"/>
        <v>15/16TABACO</v>
      </c>
      <c r="J3742" s="211" t="b">
        <f>FALSE</f>
        <v>0</v>
      </c>
    </row>
    <row r="3743" spans="1:10" ht="14.65" hidden="1" customHeight="1">
      <c r="A3743" s="215" t="s">
        <v>191</v>
      </c>
      <c r="B3743" s="209" t="s">
        <v>295</v>
      </c>
      <c r="C3743" s="209" t="s">
        <v>140</v>
      </c>
      <c r="D3743" s="202">
        <v>21696</v>
      </c>
      <c r="E3743" s="202">
        <v>128</v>
      </c>
      <c r="F3743" s="202">
        <v>42212</v>
      </c>
      <c r="G3743" s="202">
        <f t="shared" si="204"/>
        <v>1957.1587537091989</v>
      </c>
      <c r="H3743" s="210" t="str">
        <f t="shared" si="205"/>
        <v>15/16TABACOIRATI (f)</v>
      </c>
      <c r="I3743" s="210" t="str">
        <f t="shared" si="206"/>
        <v>15/16TABACO</v>
      </c>
      <c r="J3743" s="211" t="b">
        <f>FALSE</f>
        <v>0</v>
      </c>
    </row>
    <row r="3744" spans="1:10" ht="14.65" hidden="1" customHeight="1">
      <c r="A3744" s="215" t="s">
        <v>191</v>
      </c>
      <c r="B3744" s="209" t="s">
        <v>295</v>
      </c>
      <c r="C3744" s="209" t="s">
        <v>142</v>
      </c>
      <c r="D3744" s="202">
        <v>72</v>
      </c>
      <c r="F3744" s="202">
        <v>176</v>
      </c>
      <c r="G3744" s="202">
        <f t="shared" si="204"/>
        <v>2444.4444444444448</v>
      </c>
      <c r="H3744" s="210" t="str">
        <f t="shared" si="205"/>
        <v>15/16TABACOIVAIPORÃ (c)</v>
      </c>
      <c r="I3744" s="210" t="str">
        <f t="shared" si="206"/>
        <v>15/16TABACO</v>
      </c>
      <c r="J3744" s="211" t="b">
        <f>FALSE</f>
        <v>0</v>
      </c>
    </row>
    <row r="3745" spans="1:10" ht="14.65" hidden="1" customHeight="1">
      <c r="A3745" s="215" t="s">
        <v>191</v>
      </c>
      <c r="B3745" s="209" t="s">
        <v>295</v>
      </c>
      <c r="C3745" s="209" t="s">
        <v>146</v>
      </c>
      <c r="D3745" s="202">
        <v>750</v>
      </c>
      <c r="E3745" s="202">
        <v>12</v>
      </c>
      <c r="F3745" s="202">
        <v>1439</v>
      </c>
      <c r="G3745" s="202">
        <f t="shared" si="204"/>
        <v>1949.8644986449865</v>
      </c>
      <c r="H3745" s="210" t="str">
        <f t="shared" si="205"/>
        <v>15/16TABACOLARANJEIRAS DO SUL (f)</v>
      </c>
      <c r="I3745" s="210" t="str">
        <f t="shared" si="206"/>
        <v>15/16TABACO</v>
      </c>
      <c r="J3745" s="211" t="b">
        <f>FALSE</f>
        <v>0</v>
      </c>
    </row>
    <row r="3746" spans="1:10" ht="14.65" hidden="1" customHeight="1">
      <c r="A3746" s="215" t="s">
        <v>191</v>
      </c>
      <c r="B3746" s="209" t="s">
        <v>295</v>
      </c>
      <c r="C3746" s="209" t="s">
        <v>148</v>
      </c>
      <c r="D3746" s="202"/>
      <c r="G3746" s="202" t="e">
        <f t="shared" si="204"/>
        <v>#DIV/0!</v>
      </c>
      <c r="H3746" s="210" t="str">
        <f t="shared" si="205"/>
        <v>15/16TABACOLONDRINA (c)</v>
      </c>
      <c r="I3746" s="210" t="str">
        <f t="shared" si="206"/>
        <v>15/16TABACO</v>
      </c>
      <c r="J3746" s="211" t="b">
        <f>FALSE</f>
        <v>0</v>
      </c>
    </row>
    <row r="3747" spans="1:10" ht="14.65" hidden="1" customHeight="1">
      <c r="A3747" s="215" t="s">
        <v>191</v>
      </c>
      <c r="B3747" s="209" t="s">
        <v>295</v>
      </c>
      <c r="C3747" s="209" t="s">
        <v>155</v>
      </c>
      <c r="D3747" s="202">
        <v>120</v>
      </c>
      <c r="F3747" s="202">
        <v>245</v>
      </c>
      <c r="G3747" s="202">
        <f t="shared" si="204"/>
        <v>2041.6666666666665</v>
      </c>
      <c r="H3747" s="210" t="str">
        <f t="shared" si="205"/>
        <v>15/16TABACOPATO BRANCO (e)</v>
      </c>
      <c r="I3747" s="210" t="str">
        <f t="shared" si="206"/>
        <v>15/16TABACO</v>
      </c>
      <c r="J3747" s="211" t="b">
        <f>FALSE</f>
        <v>0</v>
      </c>
    </row>
    <row r="3748" spans="1:10" ht="14.65" hidden="1" customHeight="1">
      <c r="A3748" s="215" t="s">
        <v>191</v>
      </c>
      <c r="B3748" s="209" t="s">
        <v>295</v>
      </c>
      <c r="C3748" s="209" t="s">
        <v>157</v>
      </c>
      <c r="D3748" s="202">
        <v>19477</v>
      </c>
      <c r="E3748" s="202">
        <v>90</v>
      </c>
      <c r="F3748" s="202">
        <v>40657</v>
      </c>
      <c r="G3748" s="202">
        <f t="shared" si="204"/>
        <v>2097.1269407334812</v>
      </c>
      <c r="H3748" s="210" t="str">
        <f t="shared" si="205"/>
        <v>15/16TABACOPONTA GROSSA (f)</v>
      </c>
      <c r="I3748" s="210" t="str">
        <f t="shared" si="206"/>
        <v>15/16TABACO</v>
      </c>
      <c r="J3748" s="211" t="b">
        <f>FALSE</f>
        <v>0</v>
      </c>
    </row>
    <row r="3749" spans="1:10" ht="14.65" hidden="1" customHeight="1">
      <c r="A3749" s="215" t="s">
        <v>191</v>
      </c>
      <c r="B3749" s="209" t="s">
        <v>295</v>
      </c>
      <c r="C3749" s="209" t="s">
        <v>158</v>
      </c>
      <c r="D3749" s="202">
        <v>829</v>
      </c>
      <c r="F3749" s="202">
        <v>1643</v>
      </c>
      <c r="G3749" s="202">
        <f t="shared" si="204"/>
        <v>1981.9059107358264</v>
      </c>
      <c r="H3749" s="210" t="str">
        <f t="shared" si="205"/>
        <v>15/16TABACOTOLEDO (d)</v>
      </c>
      <c r="I3749" s="210" t="str">
        <f t="shared" si="206"/>
        <v>15/16TABACO</v>
      </c>
      <c r="J3749" s="211" t="b">
        <f>FALSE</f>
        <v>0</v>
      </c>
    </row>
    <row r="3750" spans="1:10" ht="14.65" hidden="1" customHeight="1">
      <c r="A3750" s="215" t="s">
        <v>191</v>
      </c>
      <c r="B3750" s="209" t="s">
        <v>295</v>
      </c>
      <c r="C3750" s="209" t="s">
        <v>159</v>
      </c>
      <c r="D3750" s="202">
        <v>34</v>
      </c>
      <c r="F3750" s="202">
        <v>59</v>
      </c>
      <c r="G3750" s="202">
        <f t="shared" si="204"/>
        <v>1735.2941176470588</v>
      </c>
      <c r="H3750" s="210" t="str">
        <f t="shared" si="205"/>
        <v>15/16TABACOUMUARAMA (b)</v>
      </c>
      <c r="I3750" s="210" t="str">
        <f t="shared" si="206"/>
        <v>15/16TABACO</v>
      </c>
      <c r="J3750" s="211" t="b">
        <f>FALSE</f>
        <v>0</v>
      </c>
    </row>
    <row r="3751" spans="1:10" ht="14.65" hidden="1" customHeight="1">
      <c r="A3751" s="215" t="s">
        <v>191</v>
      </c>
      <c r="B3751" s="209" t="s">
        <v>295</v>
      </c>
      <c r="C3751" s="209" t="s">
        <v>160</v>
      </c>
      <c r="D3751" s="202">
        <v>7600</v>
      </c>
      <c r="F3751" s="202">
        <v>15529</v>
      </c>
      <c r="G3751" s="202">
        <f t="shared" si="204"/>
        <v>2043.2894736842106</v>
      </c>
      <c r="H3751" s="210" t="str">
        <f t="shared" si="205"/>
        <v>15/16TABACOUNIÃO DA VITÓRIA (f)</v>
      </c>
      <c r="I3751" s="210" t="str">
        <f t="shared" si="206"/>
        <v>15/16TABACO</v>
      </c>
      <c r="J3751" s="211" t="b">
        <f>FALSE</f>
        <v>0</v>
      </c>
    </row>
    <row r="3752" spans="1:10" ht="14.65" hidden="1" customHeight="1">
      <c r="A3752" s="215" t="s">
        <v>191</v>
      </c>
      <c r="B3752" s="209" t="s">
        <v>101</v>
      </c>
      <c r="C3752" s="209" t="s">
        <v>154</v>
      </c>
      <c r="D3752" s="202"/>
      <c r="G3752" s="202" t="e">
        <f t="shared" si="204"/>
        <v>#DIV/0!</v>
      </c>
      <c r="H3752" s="210" t="str">
        <f t="shared" si="205"/>
        <v>15/16MAMONAPARANAVAÍ (b)</v>
      </c>
      <c r="I3752" s="210" t="str">
        <f t="shared" si="206"/>
        <v>15/16MAMONA</v>
      </c>
      <c r="J3752" s="211" t="b">
        <f>FALSE</f>
        <v>0</v>
      </c>
    </row>
    <row r="3753" spans="1:10" ht="14.65" hidden="1" customHeight="1">
      <c r="A3753" s="215" t="s">
        <v>191</v>
      </c>
      <c r="B3753" s="209" t="s">
        <v>102</v>
      </c>
      <c r="C3753" s="209" t="s">
        <v>126</v>
      </c>
      <c r="D3753" s="202">
        <v>195</v>
      </c>
      <c r="F3753" s="202">
        <v>3495</v>
      </c>
      <c r="G3753" s="202">
        <f t="shared" si="204"/>
        <v>17923.076923076922</v>
      </c>
      <c r="H3753" s="210" t="str">
        <f t="shared" si="205"/>
        <v>15/16MANDIOCAAPUCARANA (c)</v>
      </c>
      <c r="I3753" s="210" t="str">
        <f t="shared" si="206"/>
        <v>15/16MANDIOCA</v>
      </c>
      <c r="J3753" s="211" t="b">
        <f>FALSE</f>
        <v>0</v>
      </c>
    </row>
    <row r="3754" spans="1:10" ht="14.65" hidden="1" customHeight="1">
      <c r="A3754" s="215" t="s">
        <v>191</v>
      </c>
      <c r="B3754" s="209" t="s">
        <v>102</v>
      </c>
      <c r="C3754" s="209" t="s">
        <v>128</v>
      </c>
      <c r="D3754" s="202">
        <v>11544</v>
      </c>
      <c r="F3754" s="202">
        <v>208929</v>
      </c>
      <c r="G3754" s="202">
        <f t="shared" si="204"/>
        <v>18098.492723492724</v>
      </c>
      <c r="H3754" s="210" t="str">
        <f t="shared" si="205"/>
        <v>15/16MANDIOCACAMPO MOURÃO (a)</v>
      </c>
      <c r="I3754" s="210" t="str">
        <f t="shared" si="206"/>
        <v>15/16MANDIOCA</v>
      </c>
      <c r="J3754" s="211" t="b">
        <f>FALSE</f>
        <v>0</v>
      </c>
    </row>
    <row r="3755" spans="1:10" ht="14.65" hidden="1" customHeight="1">
      <c r="A3755" s="215" t="s">
        <v>191</v>
      </c>
      <c r="B3755" s="209" t="s">
        <v>102</v>
      </c>
      <c r="C3755" s="209" t="s">
        <v>130</v>
      </c>
      <c r="D3755" s="202">
        <v>5103</v>
      </c>
      <c r="F3755" s="202">
        <v>94830</v>
      </c>
      <c r="G3755" s="202">
        <f t="shared" si="204"/>
        <v>18583.186360964137</v>
      </c>
      <c r="H3755" s="210" t="str">
        <f t="shared" si="205"/>
        <v>15/16MANDIOCACASCAVEL (d)</v>
      </c>
      <c r="I3755" s="210" t="str">
        <f t="shared" si="206"/>
        <v>15/16MANDIOCA</v>
      </c>
      <c r="J3755" s="211" t="b">
        <f>FALSE</f>
        <v>0</v>
      </c>
    </row>
    <row r="3756" spans="1:10" ht="14.65" hidden="1" customHeight="1">
      <c r="A3756" s="215" t="s">
        <v>191</v>
      </c>
      <c r="B3756" s="209" t="s">
        <v>102</v>
      </c>
      <c r="C3756" s="209" t="s">
        <v>132</v>
      </c>
      <c r="D3756" s="202">
        <v>430</v>
      </c>
      <c r="F3756" s="202">
        <v>9116</v>
      </c>
      <c r="G3756" s="202">
        <f t="shared" si="204"/>
        <v>21200</v>
      </c>
      <c r="H3756" s="210" t="str">
        <f t="shared" si="205"/>
        <v>15/16MANDIOCACORNÉLIO PROCÓPIO (c)</v>
      </c>
      <c r="I3756" s="210" t="str">
        <f t="shared" si="206"/>
        <v>15/16MANDIOCA</v>
      </c>
      <c r="J3756" s="211" t="b">
        <f>FALSE</f>
        <v>0</v>
      </c>
    </row>
    <row r="3757" spans="1:10" ht="14.65" hidden="1" customHeight="1">
      <c r="A3757" s="215" t="s">
        <v>191</v>
      </c>
      <c r="B3757" s="209" t="s">
        <v>102</v>
      </c>
      <c r="C3757" s="209" t="s">
        <v>134</v>
      </c>
      <c r="D3757" s="202">
        <v>7454</v>
      </c>
      <c r="F3757" s="202">
        <v>149254</v>
      </c>
      <c r="G3757" s="202">
        <f t="shared" si="204"/>
        <v>20023.343171451568</v>
      </c>
      <c r="H3757" s="210" t="str">
        <f t="shared" si="205"/>
        <v>15/16MANDIOCACURITIBA (f)</v>
      </c>
      <c r="I3757" s="210" t="str">
        <f t="shared" si="206"/>
        <v>15/16MANDIOCA</v>
      </c>
      <c r="J3757" s="211" t="b">
        <f>FALSE</f>
        <v>0</v>
      </c>
    </row>
    <row r="3758" spans="1:10" ht="14.65" hidden="1" customHeight="1">
      <c r="A3758" s="215" t="s">
        <v>191</v>
      </c>
      <c r="B3758" s="209" t="s">
        <v>102</v>
      </c>
      <c r="C3758" s="209" t="s">
        <v>136</v>
      </c>
      <c r="D3758" s="202">
        <v>5920</v>
      </c>
      <c r="F3758" s="202">
        <v>133260</v>
      </c>
      <c r="G3758" s="202">
        <f t="shared" si="204"/>
        <v>22510.135135135137</v>
      </c>
      <c r="H3758" s="210" t="str">
        <f t="shared" si="205"/>
        <v>15/16MANDIOCAFRANCISCO BELTRÃO (e)</v>
      </c>
      <c r="I3758" s="210" t="str">
        <f t="shared" si="206"/>
        <v>15/16MANDIOCA</v>
      </c>
      <c r="J3758" s="211" t="b">
        <f>FALSE</f>
        <v>0</v>
      </c>
    </row>
    <row r="3759" spans="1:10" ht="14.65" hidden="1" customHeight="1">
      <c r="A3759" s="215" t="s">
        <v>191</v>
      </c>
      <c r="B3759" s="209" t="s">
        <v>102</v>
      </c>
      <c r="C3759" s="209" t="s">
        <v>138</v>
      </c>
      <c r="D3759" s="202">
        <v>1405</v>
      </c>
      <c r="F3759" s="202">
        <v>29844</v>
      </c>
      <c r="G3759" s="202">
        <f t="shared" si="204"/>
        <v>21241.281138790036</v>
      </c>
      <c r="H3759" s="210" t="str">
        <f t="shared" si="205"/>
        <v>15/16MANDIOCAGUARAPUAVA (f)</v>
      </c>
      <c r="I3759" s="210" t="str">
        <f t="shared" si="206"/>
        <v>15/16MANDIOCA</v>
      </c>
      <c r="J3759" s="211" t="b">
        <f>FALSE</f>
        <v>0</v>
      </c>
    </row>
    <row r="3760" spans="1:10" ht="14.65" hidden="1" customHeight="1">
      <c r="A3760" s="215" t="s">
        <v>191</v>
      </c>
      <c r="B3760" s="209" t="s">
        <v>102</v>
      </c>
      <c r="C3760" s="209" t="s">
        <v>140</v>
      </c>
      <c r="D3760" s="202">
        <v>835</v>
      </c>
      <c r="F3760" s="202">
        <v>14855</v>
      </c>
      <c r="G3760" s="202">
        <f t="shared" si="204"/>
        <v>17790.419161676644</v>
      </c>
      <c r="H3760" s="210" t="str">
        <f t="shared" si="205"/>
        <v>15/16MANDIOCAIRATI (f)</v>
      </c>
      <c r="I3760" s="210" t="str">
        <f t="shared" si="206"/>
        <v>15/16MANDIOCA</v>
      </c>
      <c r="J3760" s="211" t="b">
        <f>FALSE</f>
        <v>0</v>
      </c>
    </row>
    <row r="3761" spans="1:10" ht="14.65" hidden="1" customHeight="1">
      <c r="A3761" s="215" t="s">
        <v>191</v>
      </c>
      <c r="B3761" s="209" t="s">
        <v>102</v>
      </c>
      <c r="C3761" s="209" t="s">
        <v>142</v>
      </c>
      <c r="D3761" s="202">
        <v>1480</v>
      </c>
      <c r="F3761" s="202">
        <v>32865</v>
      </c>
      <c r="G3761" s="202">
        <f t="shared" si="204"/>
        <v>22206.08108108108</v>
      </c>
      <c r="H3761" s="210" t="str">
        <f t="shared" si="205"/>
        <v>15/16MANDIOCAIVAIPORÃ (c)</v>
      </c>
      <c r="I3761" s="210" t="str">
        <f t="shared" si="206"/>
        <v>15/16MANDIOCA</v>
      </c>
      <c r="J3761" s="211" t="b">
        <f>FALSE</f>
        <v>0</v>
      </c>
    </row>
    <row r="3762" spans="1:10" ht="14.65" hidden="1" customHeight="1">
      <c r="A3762" s="215" t="s">
        <v>191</v>
      </c>
      <c r="B3762" s="209" t="s">
        <v>102</v>
      </c>
      <c r="C3762" s="209" t="s">
        <v>144</v>
      </c>
      <c r="D3762" s="202">
        <v>1375</v>
      </c>
      <c r="F3762" s="202">
        <v>34055</v>
      </c>
      <c r="G3762" s="202">
        <f t="shared" si="204"/>
        <v>24767.272727272724</v>
      </c>
      <c r="H3762" s="210" t="str">
        <f t="shared" si="205"/>
        <v>15/16MANDIOCAJACAREZINHO (c)</v>
      </c>
      <c r="I3762" s="210" t="str">
        <f t="shared" si="206"/>
        <v>15/16MANDIOCA</v>
      </c>
      <c r="J3762" s="211" t="b">
        <f>FALSE</f>
        <v>0</v>
      </c>
    </row>
    <row r="3763" spans="1:10" ht="14.65" hidden="1" customHeight="1">
      <c r="A3763" s="215" t="s">
        <v>191</v>
      </c>
      <c r="B3763" s="209" t="s">
        <v>102</v>
      </c>
      <c r="C3763" s="209" t="s">
        <v>146</v>
      </c>
      <c r="D3763" s="202">
        <v>420</v>
      </c>
      <c r="F3763" s="202">
        <v>6510</v>
      </c>
      <c r="G3763" s="202">
        <f t="shared" si="204"/>
        <v>15500</v>
      </c>
      <c r="H3763" s="210" t="str">
        <f t="shared" si="205"/>
        <v>15/16MANDIOCALARANJEIRAS DO SUL (f)</v>
      </c>
      <c r="I3763" s="210" t="str">
        <f t="shared" si="206"/>
        <v>15/16MANDIOCA</v>
      </c>
      <c r="J3763" s="211" t="b">
        <f>FALSE</f>
        <v>0</v>
      </c>
    </row>
    <row r="3764" spans="1:10" ht="14.65" hidden="1" customHeight="1">
      <c r="A3764" s="215" t="s">
        <v>191</v>
      </c>
      <c r="B3764" s="209" t="s">
        <v>102</v>
      </c>
      <c r="C3764" s="209" t="s">
        <v>148</v>
      </c>
      <c r="D3764" s="202">
        <v>1612</v>
      </c>
      <c r="F3764" s="202">
        <v>35372</v>
      </c>
      <c r="G3764" s="202">
        <f t="shared" si="204"/>
        <v>21942.928039702234</v>
      </c>
      <c r="H3764" s="210" t="str">
        <f t="shared" si="205"/>
        <v>15/16MANDIOCALONDRINA (c)</v>
      </c>
      <c r="I3764" s="210" t="str">
        <f t="shared" si="206"/>
        <v>15/16MANDIOCA</v>
      </c>
      <c r="J3764" s="211" t="b">
        <f>FALSE</f>
        <v>0</v>
      </c>
    </row>
    <row r="3765" spans="1:10" ht="14.65" hidden="1" customHeight="1">
      <c r="A3765" s="215" t="s">
        <v>191</v>
      </c>
      <c r="B3765" s="209" t="s">
        <v>102</v>
      </c>
      <c r="C3765" s="209" t="s">
        <v>150</v>
      </c>
      <c r="D3765" s="202">
        <v>5239</v>
      </c>
      <c r="F3765" s="202">
        <v>141956</v>
      </c>
      <c r="G3765" s="202">
        <f t="shared" si="204"/>
        <v>27096.010689062798</v>
      </c>
      <c r="H3765" s="210" t="str">
        <f t="shared" si="205"/>
        <v>15/16MANDIOCAMARINGÁ (c)</v>
      </c>
      <c r="I3765" s="210" t="str">
        <f t="shared" si="206"/>
        <v>15/16MANDIOCA</v>
      </c>
      <c r="J3765" s="211" t="b">
        <f>FALSE</f>
        <v>0</v>
      </c>
    </row>
    <row r="3766" spans="1:10" ht="14.65" hidden="1" customHeight="1">
      <c r="A3766" s="215" t="s">
        <v>191</v>
      </c>
      <c r="B3766" s="209" t="s">
        <v>102</v>
      </c>
      <c r="C3766" s="209" t="s">
        <v>152</v>
      </c>
      <c r="D3766" s="202">
        <v>850</v>
      </c>
      <c r="F3766" s="202">
        <v>13630</v>
      </c>
      <c r="G3766" s="202">
        <f t="shared" si="204"/>
        <v>16035.294117647059</v>
      </c>
      <c r="H3766" s="210" t="str">
        <f t="shared" si="205"/>
        <v>15/16MANDIOCAPARANAGUÁ (f)</v>
      </c>
      <c r="I3766" s="210" t="str">
        <f t="shared" si="206"/>
        <v>15/16MANDIOCA</v>
      </c>
      <c r="J3766" s="211" t="b">
        <f>FALSE</f>
        <v>0</v>
      </c>
    </row>
    <row r="3767" spans="1:10" ht="14.65" hidden="1" customHeight="1">
      <c r="A3767" s="215" t="s">
        <v>191</v>
      </c>
      <c r="B3767" s="209" t="s">
        <v>102</v>
      </c>
      <c r="C3767" s="209" t="s">
        <v>154</v>
      </c>
      <c r="D3767" s="202">
        <v>36427</v>
      </c>
      <c r="F3767" s="202">
        <v>1062834</v>
      </c>
      <c r="G3767" s="202">
        <f t="shared" si="204"/>
        <v>29177.093913855108</v>
      </c>
      <c r="H3767" s="210" t="str">
        <f t="shared" si="205"/>
        <v>15/16MANDIOCAPARANAVAÍ (b)</v>
      </c>
      <c r="I3767" s="210" t="str">
        <f t="shared" si="206"/>
        <v>15/16MANDIOCA</v>
      </c>
      <c r="J3767" s="211" t="b">
        <f>FALSE</f>
        <v>0</v>
      </c>
    </row>
    <row r="3768" spans="1:10" ht="14.65" hidden="1" customHeight="1">
      <c r="A3768" s="215" t="s">
        <v>191</v>
      </c>
      <c r="B3768" s="209" t="s">
        <v>102</v>
      </c>
      <c r="C3768" s="209" t="s">
        <v>155</v>
      </c>
      <c r="D3768" s="202">
        <v>1664</v>
      </c>
      <c r="F3768" s="202">
        <v>33280</v>
      </c>
      <c r="G3768" s="202">
        <f t="shared" si="204"/>
        <v>20000</v>
      </c>
      <c r="H3768" s="210" t="str">
        <f t="shared" si="205"/>
        <v>15/16MANDIOCAPATO BRANCO (e)</v>
      </c>
      <c r="I3768" s="210" t="str">
        <f t="shared" si="206"/>
        <v>15/16MANDIOCA</v>
      </c>
      <c r="J3768" s="211" t="b">
        <f>FALSE</f>
        <v>0</v>
      </c>
    </row>
    <row r="3769" spans="1:10" ht="14.65" hidden="1" customHeight="1">
      <c r="A3769" s="215" t="s">
        <v>191</v>
      </c>
      <c r="B3769" s="209" t="s">
        <v>102</v>
      </c>
      <c r="C3769" s="209" t="s">
        <v>157</v>
      </c>
      <c r="D3769" s="202">
        <v>905</v>
      </c>
      <c r="F3769" s="202">
        <v>13931</v>
      </c>
      <c r="G3769" s="202">
        <f t="shared" si="204"/>
        <v>15393.370165745857</v>
      </c>
      <c r="H3769" s="210" t="str">
        <f t="shared" si="205"/>
        <v>15/16MANDIOCAPONTA GROSSA (f)</v>
      </c>
      <c r="I3769" s="210" t="str">
        <f t="shared" si="206"/>
        <v>15/16MANDIOCA</v>
      </c>
      <c r="J3769" s="211" t="b">
        <f>FALSE</f>
        <v>0</v>
      </c>
    </row>
    <row r="3770" spans="1:10" ht="14.65" hidden="1" customHeight="1">
      <c r="A3770" s="215" t="s">
        <v>191</v>
      </c>
      <c r="B3770" s="209" t="s">
        <v>102</v>
      </c>
      <c r="C3770" s="209" t="s">
        <v>158</v>
      </c>
      <c r="D3770" s="202">
        <v>13475</v>
      </c>
      <c r="F3770" s="202">
        <v>409075</v>
      </c>
      <c r="G3770" s="202">
        <f t="shared" si="204"/>
        <v>30358.070500927643</v>
      </c>
      <c r="H3770" s="210" t="str">
        <f t="shared" si="205"/>
        <v>15/16MANDIOCATOLEDO (d)</v>
      </c>
      <c r="I3770" s="210" t="str">
        <f t="shared" si="206"/>
        <v>15/16MANDIOCA</v>
      </c>
      <c r="J3770" s="211" t="b">
        <f>FALSE</f>
        <v>0</v>
      </c>
    </row>
    <row r="3771" spans="1:10" ht="14.65" hidden="1" customHeight="1">
      <c r="A3771" s="215" t="s">
        <v>191</v>
      </c>
      <c r="B3771" s="209" t="s">
        <v>102</v>
      </c>
      <c r="C3771" s="209" t="s">
        <v>159</v>
      </c>
      <c r="D3771" s="202">
        <v>40161</v>
      </c>
      <c r="F3771" s="202">
        <v>1244252</v>
      </c>
      <c r="G3771" s="202">
        <f t="shared" si="204"/>
        <v>30981.599063768332</v>
      </c>
      <c r="H3771" s="210" t="str">
        <f t="shared" si="205"/>
        <v>15/16MANDIOCAUMUARAMA (b)</v>
      </c>
      <c r="I3771" s="210" t="str">
        <f t="shared" si="206"/>
        <v>15/16MANDIOCA</v>
      </c>
      <c r="J3771" s="211" t="b">
        <f>FALSE</f>
        <v>0</v>
      </c>
    </row>
    <row r="3772" spans="1:10" ht="14.65" hidden="1" customHeight="1">
      <c r="A3772" s="215" t="s">
        <v>191</v>
      </c>
      <c r="B3772" s="209" t="s">
        <v>102</v>
      </c>
      <c r="C3772" s="209" t="s">
        <v>160</v>
      </c>
      <c r="D3772" s="202">
        <v>3140</v>
      </c>
      <c r="F3772" s="202">
        <v>53472</v>
      </c>
      <c r="G3772" s="202">
        <f t="shared" si="204"/>
        <v>17029.299363057326</v>
      </c>
      <c r="H3772" s="210" t="str">
        <f t="shared" si="205"/>
        <v>15/16MANDIOCAUNIÃO DA VITÓRIA (f)</v>
      </c>
      <c r="I3772" s="210" t="str">
        <f t="shared" si="206"/>
        <v>15/16MANDIOCA</v>
      </c>
      <c r="J3772" s="211" t="b">
        <f>FALSE</f>
        <v>0</v>
      </c>
    </row>
    <row r="3773" spans="1:10" ht="14.65" hidden="1" customHeight="1">
      <c r="A3773" s="215" t="s">
        <v>191</v>
      </c>
      <c r="B3773" s="213" t="s">
        <v>103</v>
      </c>
      <c r="C3773" s="209" t="s">
        <v>126</v>
      </c>
      <c r="D3773" s="202">
        <v>2483</v>
      </c>
      <c r="F3773" s="202">
        <v>19520</v>
      </c>
      <c r="G3773" s="202">
        <f t="shared" si="204"/>
        <v>7861.4579138139343</v>
      </c>
      <c r="H3773" s="210" t="str">
        <f t="shared" si="205"/>
        <v>15/16MILHO (1ª SAFRA)APUCARANA (c)</v>
      </c>
      <c r="I3773" s="210" t="str">
        <f t="shared" si="206"/>
        <v>15/16MILHO (1ª SAFRA)</v>
      </c>
      <c r="J3773" s="211" t="b">
        <f>FALSE</f>
        <v>0</v>
      </c>
    </row>
    <row r="3774" spans="1:10" ht="14.65" hidden="1" customHeight="1">
      <c r="A3774" s="215" t="s">
        <v>191</v>
      </c>
      <c r="B3774" s="213" t="s">
        <v>103</v>
      </c>
      <c r="C3774" s="209" t="s">
        <v>128</v>
      </c>
      <c r="D3774" s="202">
        <v>10245</v>
      </c>
      <c r="F3774" s="202">
        <v>85963</v>
      </c>
      <c r="G3774" s="202">
        <f t="shared" si="204"/>
        <v>8390.7271839921923</v>
      </c>
      <c r="H3774" s="210" t="str">
        <f t="shared" si="205"/>
        <v>15/16MILHO (1ª SAFRA)CAMPO MOURÃO (a)</v>
      </c>
      <c r="I3774" s="210" t="str">
        <f t="shared" si="206"/>
        <v>15/16MILHO (1ª SAFRA)</v>
      </c>
      <c r="J3774" s="211" t="b">
        <f>FALSE</f>
        <v>0</v>
      </c>
    </row>
    <row r="3775" spans="1:10" ht="14.65" hidden="1" customHeight="1">
      <c r="A3775" s="215" t="s">
        <v>191</v>
      </c>
      <c r="B3775" s="213" t="s">
        <v>103</v>
      </c>
      <c r="C3775" s="209" t="s">
        <v>130</v>
      </c>
      <c r="D3775" s="202">
        <v>15050</v>
      </c>
      <c r="F3775" s="202">
        <v>142555</v>
      </c>
      <c r="G3775" s="202">
        <f t="shared" si="204"/>
        <v>9472.0930232558148</v>
      </c>
      <c r="H3775" s="210" t="str">
        <f t="shared" si="205"/>
        <v>15/16MILHO (1ª SAFRA)CASCAVEL (d)</v>
      </c>
      <c r="I3775" s="210" t="str">
        <f t="shared" si="206"/>
        <v>15/16MILHO (1ª SAFRA)</v>
      </c>
      <c r="J3775" s="211" t="b">
        <f>FALSE</f>
        <v>0</v>
      </c>
    </row>
    <row r="3776" spans="1:10" ht="14.65" hidden="1" customHeight="1">
      <c r="A3776" s="215" t="s">
        <v>191</v>
      </c>
      <c r="B3776" s="213" t="s">
        <v>103</v>
      </c>
      <c r="C3776" s="209" t="s">
        <v>132</v>
      </c>
      <c r="D3776" s="202">
        <v>4130</v>
      </c>
      <c r="F3776" s="202">
        <v>38904</v>
      </c>
      <c r="G3776" s="202">
        <f t="shared" si="204"/>
        <v>9419.8547215496365</v>
      </c>
      <c r="H3776" s="210" t="str">
        <f t="shared" si="205"/>
        <v>15/16MILHO (1ª SAFRA)CORNÉLIO PROCÓPIO (c)</v>
      </c>
      <c r="I3776" s="210" t="str">
        <f t="shared" si="206"/>
        <v>15/16MILHO (1ª SAFRA)</v>
      </c>
      <c r="J3776" s="211" t="b">
        <f>FALSE</f>
        <v>0</v>
      </c>
    </row>
    <row r="3777" spans="1:10" ht="14.65" hidden="1" customHeight="1">
      <c r="A3777" s="215" t="s">
        <v>191</v>
      </c>
      <c r="B3777" s="213" t="s">
        <v>103</v>
      </c>
      <c r="C3777" s="209" t="s">
        <v>134</v>
      </c>
      <c r="D3777" s="202">
        <v>72680</v>
      </c>
      <c r="F3777" s="202">
        <v>501472</v>
      </c>
      <c r="G3777" s="202">
        <f t="shared" si="204"/>
        <v>6899.7248211337374</v>
      </c>
      <c r="H3777" s="210" t="str">
        <f t="shared" si="205"/>
        <v>15/16MILHO (1ª SAFRA)CURITIBA (f)</v>
      </c>
      <c r="I3777" s="210" t="str">
        <f t="shared" si="206"/>
        <v>15/16MILHO (1ª SAFRA)</v>
      </c>
      <c r="J3777" s="211" t="b">
        <f>FALSE</f>
        <v>0</v>
      </c>
    </row>
    <row r="3778" spans="1:10" ht="14.65" hidden="1" customHeight="1">
      <c r="A3778" s="215" t="s">
        <v>191</v>
      </c>
      <c r="B3778" s="213" t="s">
        <v>103</v>
      </c>
      <c r="C3778" s="209" t="s">
        <v>136</v>
      </c>
      <c r="D3778" s="202">
        <v>34750</v>
      </c>
      <c r="F3778" s="202">
        <v>290150</v>
      </c>
      <c r="G3778" s="202">
        <f t="shared" si="204"/>
        <v>8349.6402877697838</v>
      </c>
      <c r="H3778" s="210" t="str">
        <f t="shared" ref="H3778:H3841" si="207">A3778&amp;B3778&amp;C3778</f>
        <v>15/16MILHO (1ª SAFRA)FRANCISCO BELTRÃO (e)</v>
      </c>
      <c r="I3778" s="210" t="str">
        <f t="shared" ref="I3778:I3841" si="208">A3778&amp;B3778</f>
        <v>15/16MILHO (1ª SAFRA)</v>
      </c>
      <c r="J3778" s="211" t="b">
        <f>FALSE</f>
        <v>0</v>
      </c>
    </row>
    <row r="3779" spans="1:10" ht="14.65" hidden="1" customHeight="1">
      <c r="A3779" s="215" t="s">
        <v>191</v>
      </c>
      <c r="B3779" s="213" t="s">
        <v>103</v>
      </c>
      <c r="C3779" s="209" t="s">
        <v>138</v>
      </c>
      <c r="D3779" s="202">
        <v>61850</v>
      </c>
      <c r="F3779" s="202">
        <v>587385</v>
      </c>
      <c r="G3779" s="202">
        <f t="shared" si="204"/>
        <v>9496.9280517380757</v>
      </c>
      <c r="H3779" s="210" t="str">
        <f t="shared" si="207"/>
        <v>15/16MILHO (1ª SAFRA)GUARAPUAVA (f)</v>
      </c>
      <c r="I3779" s="210" t="str">
        <f t="shared" si="208"/>
        <v>15/16MILHO (1ª SAFRA)</v>
      </c>
      <c r="J3779" s="211" t="b">
        <f>FALSE</f>
        <v>0</v>
      </c>
    </row>
    <row r="3780" spans="1:10" ht="14.65" hidden="1" customHeight="1">
      <c r="A3780" s="215" t="s">
        <v>191</v>
      </c>
      <c r="B3780" s="213" t="s">
        <v>103</v>
      </c>
      <c r="C3780" s="209" t="s">
        <v>140</v>
      </c>
      <c r="D3780" s="202">
        <v>30850</v>
      </c>
      <c r="F3780" s="202">
        <v>259310</v>
      </c>
      <c r="G3780" s="202">
        <f t="shared" si="204"/>
        <v>8405.5105348460293</v>
      </c>
      <c r="H3780" s="210" t="str">
        <f t="shared" si="207"/>
        <v>15/16MILHO (1ª SAFRA)IRATI (f)</v>
      </c>
      <c r="I3780" s="210" t="str">
        <f t="shared" si="208"/>
        <v>15/16MILHO (1ª SAFRA)</v>
      </c>
      <c r="J3780" s="211" t="b">
        <f>FALSE</f>
        <v>0</v>
      </c>
    </row>
    <row r="3781" spans="1:10" ht="14.65" hidden="1" customHeight="1">
      <c r="A3781" s="215" t="s">
        <v>191</v>
      </c>
      <c r="B3781" s="213" t="s">
        <v>103</v>
      </c>
      <c r="C3781" s="209" t="s">
        <v>142</v>
      </c>
      <c r="D3781" s="202">
        <v>14980</v>
      </c>
      <c r="F3781" s="202">
        <v>101252</v>
      </c>
      <c r="G3781" s="202">
        <f t="shared" si="204"/>
        <v>6759.1455273698266</v>
      </c>
      <c r="H3781" s="210" t="str">
        <f t="shared" si="207"/>
        <v>15/16MILHO (1ª SAFRA)IVAIPORÃ (c)</v>
      </c>
      <c r="I3781" s="210" t="str">
        <f t="shared" si="208"/>
        <v>15/16MILHO (1ª SAFRA)</v>
      </c>
      <c r="J3781" s="211" t="b">
        <f>FALSE</f>
        <v>0</v>
      </c>
    </row>
    <row r="3782" spans="1:10" ht="14.65" hidden="1" customHeight="1">
      <c r="A3782" s="215" t="s">
        <v>191</v>
      </c>
      <c r="B3782" s="213" t="s">
        <v>103</v>
      </c>
      <c r="C3782" s="209" t="s">
        <v>144</v>
      </c>
      <c r="D3782" s="202">
        <v>31700</v>
      </c>
      <c r="F3782" s="202">
        <v>181750</v>
      </c>
      <c r="G3782" s="202">
        <f t="shared" si="204"/>
        <v>5733.4384858044168</v>
      </c>
      <c r="H3782" s="210" t="str">
        <f t="shared" si="207"/>
        <v>15/16MILHO (1ª SAFRA)JACAREZINHO (c)</v>
      </c>
      <c r="I3782" s="210" t="str">
        <f t="shared" si="208"/>
        <v>15/16MILHO (1ª SAFRA)</v>
      </c>
      <c r="J3782" s="211" t="b">
        <f>FALSE</f>
        <v>0</v>
      </c>
    </row>
    <row r="3783" spans="1:10" ht="14.65" hidden="1" customHeight="1">
      <c r="A3783" s="215" t="s">
        <v>191</v>
      </c>
      <c r="B3783" s="213" t="s">
        <v>103</v>
      </c>
      <c r="C3783" s="209" t="s">
        <v>146</v>
      </c>
      <c r="D3783" s="202">
        <v>7300</v>
      </c>
      <c r="E3783" s="202">
        <v>100</v>
      </c>
      <c r="F3783" s="202">
        <v>61762</v>
      </c>
      <c r="G3783" s="202">
        <f t="shared" si="204"/>
        <v>8578.0555555555566</v>
      </c>
      <c r="H3783" s="210" t="str">
        <f t="shared" si="207"/>
        <v>15/16MILHO (1ª SAFRA)LARANJEIRAS DO SUL (f)</v>
      </c>
      <c r="I3783" s="210" t="str">
        <f t="shared" si="208"/>
        <v>15/16MILHO (1ª SAFRA)</v>
      </c>
      <c r="J3783" s="211" t="b">
        <f>FALSE</f>
        <v>0</v>
      </c>
    </row>
    <row r="3784" spans="1:10" ht="14.65" hidden="1" customHeight="1">
      <c r="A3784" s="215" t="s">
        <v>191</v>
      </c>
      <c r="B3784" s="213" t="s">
        <v>103</v>
      </c>
      <c r="C3784" s="209" t="s">
        <v>148</v>
      </c>
      <c r="D3784" s="202">
        <v>3890</v>
      </c>
      <c r="F3784" s="202">
        <v>29646</v>
      </c>
      <c r="G3784" s="202">
        <f t="shared" si="204"/>
        <v>7621.0796915167093</v>
      </c>
      <c r="H3784" s="210" t="str">
        <f t="shared" si="207"/>
        <v>15/16MILHO (1ª SAFRA)LONDRINA (c)</v>
      </c>
      <c r="I3784" s="210" t="str">
        <f t="shared" si="208"/>
        <v>15/16MILHO (1ª SAFRA)</v>
      </c>
      <c r="J3784" s="211" t="b">
        <f>FALSE</f>
        <v>0</v>
      </c>
    </row>
    <row r="3785" spans="1:10" ht="14.65" hidden="1" customHeight="1">
      <c r="A3785" s="215" t="s">
        <v>191</v>
      </c>
      <c r="B3785" s="213" t="s">
        <v>103</v>
      </c>
      <c r="C3785" s="209" t="s">
        <v>150</v>
      </c>
      <c r="D3785" s="202">
        <v>349</v>
      </c>
      <c r="F3785" s="202">
        <v>2058</v>
      </c>
      <c r="G3785" s="202">
        <f t="shared" si="204"/>
        <v>5896.8481375358169</v>
      </c>
      <c r="H3785" s="210" t="str">
        <f t="shared" si="207"/>
        <v>15/16MILHO (1ª SAFRA)MARINGÁ (c)</v>
      </c>
      <c r="I3785" s="210" t="str">
        <f t="shared" si="208"/>
        <v>15/16MILHO (1ª SAFRA)</v>
      </c>
      <c r="J3785" s="211" t="b">
        <f>FALSE</f>
        <v>0</v>
      </c>
    </row>
    <row r="3786" spans="1:10" ht="14.65" hidden="1" customHeight="1">
      <c r="A3786" s="215" t="s">
        <v>191</v>
      </c>
      <c r="B3786" s="213" t="s">
        <v>103</v>
      </c>
      <c r="C3786" s="209" t="s">
        <v>152</v>
      </c>
      <c r="D3786" s="202">
        <v>45</v>
      </c>
      <c r="F3786" s="202">
        <v>144</v>
      </c>
      <c r="G3786" s="202">
        <f t="shared" si="204"/>
        <v>3200</v>
      </c>
      <c r="H3786" s="210" t="str">
        <f t="shared" si="207"/>
        <v>15/16MILHO (1ª SAFRA)PARANAGUÁ (f)</v>
      </c>
      <c r="I3786" s="210" t="str">
        <f t="shared" si="208"/>
        <v>15/16MILHO (1ª SAFRA)</v>
      </c>
      <c r="J3786" s="211" t="b">
        <f>FALSE</f>
        <v>0</v>
      </c>
    </row>
    <row r="3787" spans="1:10" ht="14.65" hidden="1" customHeight="1">
      <c r="A3787" s="215" t="s">
        <v>191</v>
      </c>
      <c r="B3787" s="213" t="s">
        <v>103</v>
      </c>
      <c r="C3787" s="209" t="s">
        <v>154</v>
      </c>
      <c r="D3787" s="202">
        <v>2505</v>
      </c>
      <c r="F3787" s="202">
        <v>9408</v>
      </c>
      <c r="G3787" s="202">
        <f t="shared" si="204"/>
        <v>3755.688622754491</v>
      </c>
      <c r="H3787" s="210" t="str">
        <f t="shared" si="207"/>
        <v>15/16MILHO (1ª SAFRA)PARANAVAÍ (b)</v>
      </c>
      <c r="I3787" s="210" t="str">
        <f t="shared" si="208"/>
        <v>15/16MILHO (1ª SAFRA)</v>
      </c>
      <c r="J3787" s="211" t="b">
        <f>FALSE</f>
        <v>0</v>
      </c>
    </row>
    <row r="3788" spans="1:10" ht="14.65" hidden="1" customHeight="1">
      <c r="A3788" s="215" t="s">
        <v>191</v>
      </c>
      <c r="B3788" s="213" t="s">
        <v>103</v>
      </c>
      <c r="C3788" s="209" t="s">
        <v>155</v>
      </c>
      <c r="D3788" s="202">
        <v>25680</v>
      </c>
      <c r="F3788" s="202">
        <v>243805</v>
      </c>
      <c r="G3788" s="202">
        <f t="shared" si="204"/>
        <v>9493.9641744548298</v>
      </c>
      <c r="H3788" s="210" t="str">
        <f t="shared" si="207"/>
        <v>15/16MILHO (1ª SAFRA)PATO BRANCO (e)</v>
      </c>
      <c r="I3788" s="210" t="str">
        <f t="shared" si="208"/>
        <v>15/16MILHO (1ª SAFRA)</v>
      </c>
      <c r="J3788" s="211" t="b">
        <f>FALSE</f>
        <v>0</v>
      </c>
    </row>
    <row r="3789" spans="1:10" ht="14.65" hidden="1" customHeight="1">
      <c r="A3789" s="215" t="s">
        <v>191</v>
      </c>
      <c r="B3789" s="213" t="s">
        <v>103</v>
      </c>
      <c r="C3789" s="209" t="s">
        <v>157</v>
      </c>
      <c r="D3789" s="202">
        <v>74845</v>
      </c>
      <c r="E3789" s="202">
        <v>200</v>
      </c>
      <c r="F3789" s="202">
        <v>632965</v>
      </c>
      <c r="G3789" s="202">
        <f t="shared" si="204"/>
        <v>8479.6704400830604</v>
      </c>
      <c r="H3789" s="210" t="str">
        <f t="shared" si="207"/>
        <v>15/16MILHO (1ª SAFRA)PONTA GROSSA (f)</v>
      </c>
      <c r="I3789" s="210" t="str">
        <f t="shared" si="208"/>
        <v>15/16MILHO (1ª SAFRA)</v>
      </c>
      <c r="J3789" s="211" t="b">
        <f>FALSE</f>
        <v>0</v>
      </c>
    </row>
    <row r="3790" spans="1:10" ht="14.65" hidden="1" customHeight="1">
      <c r="A3790" s="215" t="s">
        <v>191</v>
      </c>
      <c r="B3790" s="213" t="s">
        <v>103</v>
      </c>
      <c r="C3790" s="209" t="s">
        <v>158</v>
      </c>
      <c r="D3790" s="202">
        <v>9269</v>
      </c>
      <c r="F3790" s="202">
        <v>74988</v>
      </c>
      <c r="G3790" s="202">
        <f t="shared" si="204"/>
        <v>8090.1931168410838</v>
      </c>
      <c r="H3790" s="210" t="str">
        <f t="shared" si="207"/>
        <v>15/16MILHO (1ª SAFRA)TOLEDO (d)</v>
      </c>
      <c r="I3790" s="210" t="str">
        <f t="shared" si="208"/>
        <v>15/16MILHO (1ª SAFRA)</v>
      </c>
      <c r="J3790" s="211" t="b">
        <f>FALSE</f>
        <v>0</v>
      </c>
    </row>
    <row r="3791" spans="1:10" ht="14.65" hidden="1" customHeight="1">
      <c r="A3791" s="215" t="s">
        <v>191</v>
      </c>
      <c r="B3791" s="213" t="s">
        <v>103</v>
      </c>
      <c r="C3791" s="209" t="s">
        <v>159</v>
      </c>
      <c r="D3791" s="202">
        <v>574</v>
      </c>
      <c r="F3791" s="202">
        <v>2225</v>
      </c>
      <c r="G3791" s="202">
        <f t="shared" si="204"/>
        <v>3876.3066202090595</v>
      </c>
      <c r="H3791" s="210" t="str">
        <f t="shared" si="207"/>
        <v>15/16MILHO (1ª SAFRA)UMUARAMA (b)</v>
      </c>
      <c r="I3791" s="210" t="str">
        <f t="shared" si="208"/>
        <v>15/16MILHO (1ª SAFRA)</v>
      </c>
      <c r="J3791" s="211" t="b">
        <f>FALSE</f>
        <v>0</v>
      </c>
    </row>
    <row r="3792" spans="1:10" ht="14.65" hidden="1" customHeight="1">
      <c r="A3792" s="215" t="s">
        <v>191</v>
      </c>
      <c r="B3792" s="213" t="s">
        <v>103</v>
      </c>
      <c r="C3792" s="209" t="s">
        <v>160</v>
      </c>
      <c r="D3792" s="202">
        <v>16000</v>
      </c>
      <c r="F3792" s="202">
        <v>103990</v>
      </c>
      <c r="G3792" s="202">
        <f t="shared" si="204"/>
        <v>6499.375</v>
      </c>
      <c r="H3792" s="210" t="str">
        <f t="shared" si="207"/>
        <v>15/16MILHO (1ª SAFRA)UNIÃO DA VITÓRIA (f)</v>
      </c>
      <c r="I3792" s="210" t="str">
        <f t="shared" si="208"/>
        <v>15/16MILHO (1ª SAFRA)</v>
      </c>
      <c r="J3792" s="211" t="b">
        <f>FALSE</f>
        <v>0</v>
      </c>
    </row>
    <row r="3793" spans="1:10" ht="14.65" hidden="1" customHeight="1">
      <c r="A3793" s="215" t="s">
        <v>191</v>
      </c>
      <c r="B3793" s="213" t="s">
        <v>104</v>
      </c>
      <c r="C3793" s="209" t="s">
        <v>126</v>
      </c>
      <c r="D3793" s="202">
        <v>39460</v>
      </c>
      <c r="E3793" s="202">
        <v>400</v>
      </c>
      <c r="F3793" s="202">
        <v>112590</v>
      </c>
      <c r="G3793" s="202">
        <f t="shared" si="204"/>
        <v>2882.4884792626726</v>
      </c>
      <c r="H3793" s="210" t="str">
        <f t="shared" si="207"/>
        <v>15/16MILHO (2ª SAFRA)APUCARANA (c)</v>
      </c>
      <c r="I3793" s="210" t="str">
        <f t="shared" si="208"/>
        <v>15/16MILHO (2ª SAFRA)</v>
      </c>
      <c r="J3793" s="211" t="b">
        <f>FALSE</f>
        <v>0</v>
      </c>
    </row>
    <row r="3794" spans="1:10" ht="14.65" hidden="1" customHeight="1">
      <c r="A3794" s="215" t="s">
        <v>191</v>
      </c>
      <c r="B3794" s="213" t="s">
        <v>104</v>
      </c>
      <c r="C3794" s="209" t="s">
        <v>128</v>
      </c>
      <c r="D3794" s="202">
        <v>302956</v>
      </c>
      <c r="F3794" s="202">
        <v>1613998</v>
      </c>
      <c r="G3794" s="202">
        <f t="shared" si="204"/>
        <v>5327.4997029271581</v>
      </c>
      <c r="H3794" s="210" t="str">
        <f t="shared" si="207"/>
        <v>15/16MILHO (2ª SAFRA)CAMPO MOURÃO (a)</v>
      </c>
      <c r="I3794" s="210" t="str">
        <f t="shared" si="208"/>
        <v>15/16MILHO (2ª SAFRA)</v>
      </c>
      <c r="J3794" s="211" t="b">
        <f>FALSE</f>
        <v>0</v>
      </c>
    </row>
    <row r="3795" spans="1:10" ht="14.65" hidden="1" customHeight="1">
      <c r="A3795" s="215" t="s">
        <v>191</v>
      </c>
      <c r="B3795" s="213" t="s">
        <v>104</v>
      </c>
      <c r="C3795" s="209" t="s">
        <v>130</v>
      </c>
      <c r="D3795" s="202">
        <v>379319</v>
      </c>
      <c r="E3795" s="202">
        <v>750</v>
      </c>
      <c r="F3795" s="202">
        <v>2106509</v>
      </c>
      <c r="G3795" s="202">
        <f t="shared" si="204"/>
        <v>5564.3990923715364</v>
      </c>
      <c r="H3795" s="210" t="str">
        <f t="shared" si="207"/>
        <v>15/16MILHO (2ª SAFRA)CASCAVEL (d)</v>
      </c>
      <c r="I3795" s="210" t="str">
        <f t="shared" si="208"/>
        <v>15/16MILHO (2ª SAFRA)</v>
      </c>
      <c r="J3795" s="211" t="b">
        <f>FALSE</f>
        <v>0</v>
      </c>
    </row>
    <row r="3796" spans="1:10" ht="14.65" hidden="1" customHeight="1">
      <c r="A3796" s="215" t="s">
        <v>191</v>
      </c>
      <c r="B3796" s="213" t="s">
        <v>104</v>
      </c>
      <c r="C3796" s="209" t="s">
        <v>132</v>
      </c>
      <c r="D3796" s="202">
        <v>160000</v>
      </c>
      <c r="E3796" s="202">
        <v>8600</v>
      </c>
      <c r="F3796" s="202">
        <v>526829</v>
      </c>
      <c r="G3796" s="202">
        <f t="shared" si="204"/>
        <v>3479.7159841479524</v>
      </c>
      <c r="H3796" s="210" t="str">
        <f t="shared" si="207"/>
        <v>15/16MILHO (2ª SAFRA)CORNÉLIO PROCÓPIO (c)</v>
      </c>
      <c r="I3796" s="210" t="str">
        <f t="shared" si="208"/>
        <v>15/16MILHO (2ª SAFRA)</v>
      </c>
      <c r="J3796" s="211" t="b">
        <f>FALSE</f>
        <v>0</v>
      </c>
    </row>
    <row r="3797" spans="1:10" ht="14.65" hidden="1" customHeight="1">
      <c r="A3797" s="215" t="s">
        <v>191</v>
      </c>
      <c r="B3797" s="213" t="s">
        <v>104</v>
      </c>
      <c r="C3797" s="209" t="s">
        <v>136</v>
      </c>
      <c r="D3797" s="202">
        <v>67450</v>
      </c>
      <c r="E3797" s="202">
        <v>2100</v>
      </c>
      <c r="F3797" s="202">
        <v>280423</v>
      </c>
      <c r="G3797" s="202">
        <f t="shared" si="204"/>
        <v>4291.0941086457542</v>
      </c>
      <c r="H3797" s="210" t="str">
        <f t="shared" si="207"/>
        <v>15/16MILHO (2ª SAFRA)FRANCISCO BELTRÃO (e)</v>
      </c>
      <c r="I3797" s="210" t="str">
        <f t="shared" si="208"/>
        <v>15/16MILHO (2ª SAFRA)</v>
      </c>
      <c r="J3797" s="211" t="b">
        <f>FALSE</f>
        <v>0</v>
      </c>
    </row>
    <row r="3798" spans="1:10" ht="14.65" hidden="1" customHeight="1">
      <c r="A3798" s="215" t="s">
        <v>191</v>
      </c>
      <c r="B3798" s="213" t="s">
        <v>104</v>
      </c>
      <c r="C3798" s="209" t="s">
        <v>138</v>
      </c>
      <c r="D3798" s="202">
        <v>4000</v>
      </c>
      <c r="E3798" s="202">
        <v>450</v>
      </c>
      <c r="F3798" s="202">
        <v>13795</v>
      </c>
      <c r="G3798" s="202">
        <f t="shared" si="204"/>
        <v>3885.9154929577462</v>
      </c>
      <c r="H3798" s="210" t="str">
        <f t="shared" si="207"/>
        <v>15/16MILHO (2ª SAFRA)GUARAPUAVA (f)</v>
      </c>
      <c r="I3798" s="210" t="str">
        <f t="shared" si="208"/>
        <v>15/16MILHO (2ª SAFRA)</v>
      </c>
      <c r="J3798" s="211" t="b">
        <f>FALSE</f>
        <v>0</v>
      </c>
    </row>
    <row r="3799" spans="1:10" ht="14.65" hidden="1" customHeight="1">
      <c r="A3799" s="215" t="s">
        <v>191</v>
      </c>
      <c r="B3799" s="213" t="s">
        <v>104</v>
      </c>
      <c r="C3799" s="209" t="s">
        <v>140</v>
      </c>
      <c r="D3799" s="202">
        <v>15000</v>
      </c>
      <c r="F3799" s="202">
        <v>91648</v>
      </c>
      <c r="G3799" s="202">
        <f t="shared" si="204"/>
        <v>6109.8666666666668</v>
      </c>
      <c r="H3799" s="210" t="str">
        <f t="shared" si="207"/>
        <v>15/16MILHO (2ª SAFRA)IRATI (f)</v>
      </c>
      <c r="I3799" s="210" t="str">
        <f t="shared" si="208"/>
        <v>15/16MILHO (2ª SAFRA)</v>
      </c>
      <c r="J3799" s="211" t="b">
        <f>FALSE</f>
        <v>0</v>
      </c>
    </row>
    <row r="3800" spans="1:10" ht="14.65" hidden="1" customHeight="1">
      <c r="A3800" s="215" t="s">
        <v>191</v>
      </c>
      <c r="B3800" s="213" t="s">
        <v>104</v>
      </c>
      <c r="C3800" s="209" t="s">
        <v>142</v>
      </c>
      <c r="D3800" s="202">
        <v>45289</v>
      </c>
      <c r="F3800" s="202">
        <v>123052</v>
      </c>
      <c r="G3800" s="202">
        <f t="shared" si="204"/>
        <v>2717.0394577049615</v>
      </c>
      <c r="H3800" s="210" t="str">
        <f t="shared" si="207"/>
        <v>15/16MILHO (2ª SAFRA)IVAIPORÃ (c)</v>
      </c>
      <c r="I3800" s="210" t="str">
        <f t="shared" si="208"/>
        <v>15/16MILHO (2ª SAFRA)</v>
      </c>
      <c r="J3800" s="211" t="b">
        <f>FALSE</f>
        <v>0</v>
      </c>
    </row>
    <row r="3801" spans="1:10" ht="14.65" hidden="1" customHeight="1">
      <c r="A3801" s="215" t="s">
        <v>191</v>
      </c>
      <c r="B3801" s="213" t="s">
        <v>104</v>
      </c>
      <c r="C3801" s="209" t="s">
        <v>144</v>
      </c>
      <c r="D3801" s="202">
        <v>80840</v>
      </c>
      <c r="E3801" s="202">
        <v>13610</v>
      </c>
      <c r="F3801" s="202">
        <v>301705</v>
      </c>
      <c r="G3801" s="202">
        <f t="shared" si="204"/>
        <v>4487.6543209876545</v>
      </c>
      <c r="H3801" s="210" t="str">
        <f t="shared" si="207"/>
        <v>15/16MILHO (2ª SAFRA)JACAREZINHO (c)</v>
      </c>
      <c r="I3801" s="210" t="str">
        <f t="shared" si="208"/>
        <v>15/16MILHO (2ª SAFRA)</v>
      </c>
      <c r="J3801" s="211" t="b">
        <f>FALSE</f>
        <v>0</v>
      </c>
    </row>
    <row r="3802" spans="1:10" ht="14.65" hidden="1" customHeight="1">
      <c r="A3802" s="215" t="s">
        <v>191</v>
      </c>
      <c r="B3802" s="213" t="s">
        <v>104</v>
      </c>
      <c r="C3802" s="209" t="s">
        <v>146</v>
      </c>
      <c r="D3802" s="202">
        <v>10800</v>
      </c>
      <c r="E3802" s="202">
        <v>140</v>
      </c>
      <c r="F3802" s="202">
        <v>49970</v>
      </c>
      <c r="G3802" s="202">
        <f t="shared" si="204"/>
        <v>4687.6172607879926</v>
      </c>
      <c r="H3802" s="210" t="str">
        <f t="shared" si="207"/>
        <v>15/16MILHO (2ª SAFRA)LARANJEIRAS DO SUL (f)</v>
      </c>
      <c r="I3802" s="210" t="str">
        <f t="shared" si="208"/>
        <v>15/16MILHO (2ª SAFRA)</v>
      </c>
      <c r="J3802" s="211" t="b">
        <f>FALSE</f>
        <v>0</v>
      </c>
    </row>
    <row r="3803" spans="1:10" ht="14.65" hidden="1" customHeight="1">
      <c r="A3803" s="215" t="s">
        <v>191</v>
      </c>
      <c r="B3803" s="213" t="s">
        <v>104</v>
      </c>
      <c r="C3803" s="209" t="s">
        <v>148</v>
      </c>
      <c r="D3803" s="202">
        <v>239172</v>
      </c>
      <c r="E3803" s="202">
        <v>6090</v>
      </c>
      <c r="F3803" s="202">
        <v>798167</v>
      </c>
      <c r="G3803" s="202">
        <f t="shared" si="204"/>
        <v>3424.4042869033215</v>
      </c>
      <c r="H3803" s="210" t="str">
        <f t="shared" si="207"/>
        <v>15/16MILHO (2ª SAFRA)LONDRINA (c)</v>
      </c>
      <c r="I3803" s="210" t="str">
        <f t="shared" si="208"/>
        <v>15/16MILHO (2ª SAFRA)</v>
      </c>
      <c r="J3803" s="211" t="b">
        <f>FALSE</f>
        <v>0</v>
      </c>
    </row>
    <row r="3804" spans="1:10" ht="14.65" hidden="1" customHeight="1">
      <c r="A3804" s="215" t="s">
        <v>191</v>
      </c>
      <c r="B3804" s="213" t="s">
        <v>104</v>
      </c>
      <c r="C3804" s="209" t="s">
        <v>150</v>
      </c>
      <c r="D3804" s="202">
        <v>226224</v>
      </c>
      <c r="E3804" s="202">
        <v>186</v>
      </c>
      <c r="F3804" s="202">
        <v>864851</v>
      </c>
      <c r="G3804" s="202">
        <f t="shared" si="204"/>
        <v>3826.1310045213636</v>
      </c>
      <c r="H3804" s="210" t="str">
        <f t="shared" si="207"/>
        <v>15/16MILHO (2ª SAFRA)MARINGÁ (c)</v>
      </c>
      <c r="I3804" s="210" t="str">
        <f t="shared" si="208"/>
        <v>15/16MILHO (2ª SAFRA)</v>
      </c>
      <c r="J3804" s="211" t="b">
        <f>FALSE</f>
        <v>0</v>
      </c>
    </row>
    <row r="3805" spans="1:10" ht="14.65" hidden="1" customHeight="1">
      <c r="A3805" s="215" t="s">
        <v>191</v>
      </c>
      <c r="B3805" s="213" t="s">
        <v>104</v>
      </c>
      <c r="C3805" s="209" t="s">
        <v>154</v>
      </c>
      <c r="D3805" s="202">
        <v>28721</v>
      </c>
      <c r="F3805" s="202">
        <v>99314</v>
      </c>
      <c r="G3805" s="202">
        <f t="shared" si="204"/>
        <v>3457.887956547474</v>
      </c>
      <c r="H3805" s="210" t="str">
        <f t="shared" si="207"/>
        <v>15/16MILHO (2ª SAFRA)PARANAVAÍ (b)</v>
      </c>
      <c r="I3805" s="210" t="str">
        <f t="shared" si="208"/>
        <v>15/16MILHO (2ª SAFRA)</v>
      </c>
      <c r="J3805" s="211" t="b">
        <f>FALSE</f>
        <v>0</v>
      </c>
    </row>
    <row r="3806" spans="1:10" ht="14.65" hidden="1" customHeight="1">
      <c r="A3806" s="215" t="s">
        <v>191</v>
      </c>
      <c r="B3806" s="213" t="s">
        <v>104</v>
      </c>
      <c r="C3806" s="209" t="s">
        <v>155</v>
      </c>
      <c r="D3806" s="202">
        <v>20020</v>
      </c>
      <c r="F3806" s="202">
        <v>110660</v>
      </c>
      <c r="G3806" s="202">
        <f t="shared" si="204"/>
        <v>5527.472527472527</v>
      </c>
      <c r="H3806" s="210" t="str">
        <f t="shared" si="207"/>
        <v>15/16MILHO (2ª SAFRA)PATO BRANCO (e)</v>
      </c>
      <c r="I3806" s="210" t="str">
        <f t="shared" si="208"/>
        <v>15/16MILHO (2ª SAFRA)</v>
      </c>
      <c r="J3806" s="211" t="b">
        <f>FALSE</f>
        <v>0</v>
      </c>
    </row>
    <row r="3807" spans="1:10" ht="14.65" hidden="1" customHeight="1">
      <c r="A3807" s="215" t="s">
        <v>191</v>
      </c>
      <c r="B3807" s="213" t="s">
        <v>104</v>
      </c>
      <c r="C3807" s="209" t="s">
        <v>157</v>
      </c>
      <c r="D3807" s="202">
        <v>13600</v>
      </c>
      <c r="F3807" s="202">
        <v>68868</v>
      </c>
      <c r="G3807" s="202">
        <f t="shared" si="204"/>
        <v>5063.823529411764</v>
      </c>
      <c r="H3807" s="210" t="str">
        <f t="shared" si="207"/>
        <v>15/16MILHO (2ª SAFRA)PONTA GROSSA (f)</v>
      </c>
      <c r="I3807" s="210" t="str">
        <f t="shared" si="208"/>
        <v>15/16MILHO (2ª SAFRA)</v>
      </c>
      <c r="J3807" s="211" t="b">
        <f>FALSE</f>
        <v>0</v>
      </c>
    </row>
    <row r="3808" spans="1:10" ht="14.65" hidden="1" customHeight="1">
      <c r="A3808" s="215" t="s">
        <v>191</v>
      </c>
      <c r="B3808" s="213" t="s">
        <v>104</v>
      </c>
      <c r="C3808" s="209" t="s">
        <v>158</v>
      </c>
      <c r="D3808" s="202">
        <v>432526</v>
      </c>
      <c r="F3808" s="202">
        <v>2394683</v>
      </c>
      <c r="G3808" s="202">
        <f t="shared" si="204"/>
        <v>5536.5064759112747</v>
      </c>
      <c r="H3808" s="210" t="str">
        <f t="shared" si="207"/>
        <v>15/16MILHO (2ª SAFRA)TOLEDO (d)</v>
      </c>
      <c r="I3808" s="210" t="str">
        <f t="shared" si="208"/>
        <v>15/16MILHO (2ª SAFRA)</v>
      </c>
      <c r="J3808" s="211" t="b">
        <f>FALSE</f>
        <v>0</v>
      </c>
    </row>
    <row r="3809" spans="1:10" ht="14.65" hidden="1" customHeight="1">
      <c r="A3809" s="215" t="s">
        <v>191</v>
      </c>
      <c r="B3809" s="213" t="s">
        <v>104</v>
      </c>
      <c r="C3809" s="209" t="s">
        <v>159</v>
      </c>
      <c r="D3809" s="202">
        <v>135787</v>
      </c>
      <c r="F3809" s="202">
        <v>518607</v>
      </c>
      <c r="G3809" s="202">
        <f t="shared" si="204"/>
        <v>3819.2684130292296</v>
      </c>
      <c r="H3809" s="210" t="str">
        <f t="shared" si="207"/>
        <v>15/16MILHO (2ª SAFRA)UMUARAMA (b)</v>
      </c>
      <c r="I3809" s="210" t="str">
        <f t="shared" si="208"/>
        <v>15/16MILHO (2ª SAFRA)</v>
      </c>
      <c r="J3809" s="211" t="b">
        <f>FALSE</f>
        <v>0</v>
      </c>
    </row>
    <row r="3810" spans="1:10" ht="14.65" hidden="1" customHeight="1">
      <c r="A3810" s="215" t="s">
        <v>191</v>
      </c>
      <c r="B3810" s="213" t="s">
        <v>104</v>
      </c>
      <c r="C3810" s="209" t="s">
        <v>160</v>
      </c>
      <c r="D3810" s="202">
        <v>3000</v>
      </c>
      <c r="F3810" s="202">
        <v>6600</v>
      </c>
      <c r="G3810" s="202">
        <f t="shared" si="204"/>
        <v>2200</v>
      </c>
      <c r="H3810" s="210" t="str">
        <f t="shared" si="207"/>
        <v>15/16MILHO (2ª SAFRA)UNIÃO DA VITÓRIA (f)</v>
      </c>
      <c r="I3810" s="210" t="str">
        <f t="shared" si="208"/>
        <v>15/16MILHO (2ª SAFRA)</v>
      </c>
      <c r="J3810" s="211" t="b">
        <f>FALSE</f>
        <v>0</v>
      </c>
    </row>
    <row r="3811" spans="1:10" ht="14.65" hidden="1" customHeight="1">
      <c r="A3811" s="215" t="s">
        <v>191</v>
      </c>
      <c r="B3811" s="209" t="s">
        <v>105</v>
      </c>
      <c r="C3811" s="209" t="s">
        <v>126</v>
      </c>
      <c r="D3811" s="202">
        <v>126</v>
      </c>
      <c r="F3811" s="202">
        <v>57</v>
      </c>
      <c r="G3811" s="202">
        <f t="shared" si="204"/>
        <v>452.38095238095241</v>
      </c>
      <c r="H3811" s="210" t="str">
        <f t="shared" si="207"/>
        <v>15/16SERICICULTURAAPUCARANA (c)</v>
      </c>
      <c r="I3811" s="210" t="str">
        <f t="shared" si="208"/>
        <v>15/16SERICICULTURA</v>
      </c>
      <c r="J3811" s="211" t="b">
        <f>FALSE</f>
        <v>0</v>
      </c>
    </row>
    <row r="3812" spans="1:10" ht="14.65" hidden="1" customHeight="1">
      <c r="A3812" s="215" t="s">
        <v>191</v>
      </c>
      <c r="B3812" s="209" t="s">
        <v>105</v>
      </c>
      <c r="C3812" s="209" t="s">
        <v>128</v>
      </c>
      <c r="D3812" s="202">
        <v>211</v>
      </c>
      <c r="F3812" s="202">
        <v>139</v>
      </c>
      <c r="G3812" s="202">
        <f t="shared" si="204"/>
        <v>658.76777251184842</v>
      </c>
      <c r="H3812" s="210" t="str">
        <f t="shared" si="207"/>
        <v>15/16SERICICULTURACAMPO MOURÃO (a)</v>
      </c>
      <c r="I3812" s="210" t="str">
        <f t="shared" si="208"/>
        <v>15/16SERICICULTURA</v>
      </c>
      <c r="J3812" s="211" t="b">
        <f>FALSE</f>
        <v>0</v>
      </c>
    </row>
    <row r="3813" spans="1:10" ht="14.65" hidden="1" customHeight="1">
      <c r="A3813" s="215" t="s">
        <v>191</v>
      </c>
      <c r="B3813" s="209" t="s">
        <v>105</v>
      </c>
      <c r="C3813" s="209" t="s">
        <v>130</v>
      </c>
      <c r="D3813" s="202">
        <v>197</v>
      </c>
      <c r="F3813" s="202">
        <v>127</v>
      </c>
      <c r="G3813" s="202">
        <f t="shared" si="204"/>
        <v>644.67005076142141</v>
      </c>
      <c r="H3813" s="210" t="str">
        <f t="shared" si="207"/>
        <v>15/16SERICICULTURACASCAVEL (d)</v>
      </c>
      <c r="I3813" s="210" t="str">
        <f t="shared" si="208"/>
        <v>15/16SERICICULTURA</v>
      </c>
      <c r="J3813" s="211" t="b">
        <f>FALSE</f>
        <v>0</v>
      </c>
    </row>
    <row r="3814" spans="1:10" ht="14.65" hidden="1" customHeight="1">
      <c r="A3814" s="215" t="s">
        <v>191</v>
      </c>
      <c r="B3814" s="209" t="s">
        <v>105</v>
      </c>
      <c r="C3814" s="209" t="s">
        <v>132</v>
      </c>
      <c r="D3814" s="202">
        <v>50</v>
      </c>
      <c r="F3814" s="202">
        <v>14</v>
      </c>
      <c r="G3814" s="202">
        <f t="shared" si="204"/>
        <v>280</v>
      </c>
      <c r="H3814" s="210" t="str">
        <f t="shared" si="207"/>
        <v>15/16SERICICULTURACORNÉLIO PROCÓPIO (c)</v>
      </c>
      <c r="I3814" s="210" t="str">
        <f t="shared" si="208"/>
        <v>15/16SERICICULTURA</v>
      </c>
      <c r="J3814" s="211" t="b">
        <f>FALSE</f>
        <v>0</v>
      </c>
    </row>
    <row r="3815" spans="1:10" ht="14.65" hidden="1" customHeight="1">
      <c r="A3815" s="215" t="s">
        <v>191</v>
      </c>
      <c r="B3815" s="209" t="s">
        <v>105</v>
      </c>
      <c r="C3815" s="209" t="s">
        <v>136</v>
      </c>
      <c r="D3815" s="202">
        <v>78</v>
      </c>
      <c r="F3815" s="202">
        <v>41</v>
      </c>
      <c r="G3815" s="202">
        <f t="shared" si="204"/>
        <v>525.64102564102564</v>
      </c>
      <c r="H3815" s="210" t="str">
        <f t="shared" si="207"/>
        <v>15/16SERICICULTURAFRANCISCO BELTRÃO (e)</v>
      </c>
      <c r="I3815" s="210" t="str">
        <f t="shared" si="208"/>
        <v>15/16SERICICULTURA</v>
      </c>
      <c r="J3815" s="211" t="b">
        <f>FALSE</f>
        <v>0</v>
      </c>
    </row>
    <row r="3816" spans="1:10" ht="14.65" hidden="1" customHeight="1">
      <c r="A3816" s="215" t="s">
        <v>191</v>
      </c>
      <c r="B3816" s="209" t="s">
        <v>105</v>
      </c>
      <c r="C3816" s="209" t="s">
        <v>138</v>
      </c>
      <c r="D3816" s="202">
        <v>80</v>
      </c>
      <c r="F3816" s="202">
        <v>51</v>
      </c>
      <c r="G3816" s="202">
        <f t="shared" si="204"/>
        <v>637.5</v>
      </c>
      <c r="H3816" s="210" t="str">
        <f t="shared" si="207"/>
        <v>15/16SERICICULTURAGUARAPUAVA (f)</v>
      </c>
      <c r="I3816" s="210" t="str">
        <f t="shared" si="208"/>
        <v>15/16SERICICULTURA</v>
      </c>
      <c r="J3816" s="211" t="b">
        <f>FALSE</f>
        <v>0</v>
      </c>
    </row>
    <row r="3817" spans="1:10" ht="14.65" hidden="1" customHeight="1">
      <c r="A3817" s="215" t="s">
        <v>191</v>
      </c>
      <c r="B3817" s="209" t="s">
        <v>105</v>
      </c>
      <c r="C3817" s="209" t="s">
        <v>142</v>
      </c>
      <c r="D3817" s="202">
        <v>470</v>
      </c>
      <c r="F3817" s="202">
        <v>267</v>
      </c>
      <c r="G3817" s="202">
        <f t="shared" si="204"/>
        <v>568.08510638297867</v>
      </c>
      <c r="H3817" s="210" t="str">
        <f t="shared" si="207"/>
        <v>15/16SERICICULTURAIVAIPORÃ (c)</v>
      </c>
      <c r="I3817" s="210" t="str">
        <f t="shared" si="208"/>
        <v>15/16SERICICULTURA</v>
      </c>
      <c r="J3817" s="211" t="b">
        <f>FALSE</f>
        <v>0</v>
      </c>
    </row>
    <row r="3818" spans="1:10" ht="14.65" hidden="1" customHeight="1">
      <c r="A3818" s="215" t="s">
        <v>191</v>
      </c>
      <c r="B3818" s="209" t="s">
        <v>105</v>
      </c>
      <c r="C3818" s="209" t="s">
        <v>144</v>
      </c>
      <c r="D3818" s="202">
        <v>221</v>
      </c>
      <c r="F3818" s="202">
        <v>130</v>
      </c>
      <c r="G3818" s="202">
        <f t="shared" si="204"/>
        <v>588.23529411764707</v>
      </c>
      <c r="H3818" s="210" t="str">
        <f t="shared" si="207"/>
        <v>15/16SERICICULTURAJACAREZINHO (c)</v>
      </c>
      <c r="I3818" s="210" t="str">
        <f t="shared" si="208"/>
        <v>15/16SERICICULTURA</v>
      </c>
      <c r="J3818" s="211" t="b">
        <f>FALSE</f>
        <v>0</v>
      </c>
    </row>
    <row r="3819" spans="1:10" ht="14.65" hidden="1" customHeight="1">
      <c r="A3819" s="215" t="s">
        <v>191</v>
      </c>
      <c r="B3819" s="209" t="s">
        <v>105</v>
      </c>
      <c r="C3819" s="209" t="s">
        <v>146</v>
      </c>
      <c r="D3819" s="202">
        <v>245</v>
      </c>
      <c r="F3819" s="202">
        <v>173</v>
      </c>
      <c r="G3819" s="202">
        <f t="shared" si="204"/>
        <v>706.12244897959181</v>
      </c>
      <c r="H3819" s="210" t="str">
        <f t="shared" si="207"/>
        <v>15/16SERICICULTURALARANJEIRAS DO SUL (f)</v>
      </c>
      <c r="I3819" s="210" t="str">
        <f t="shared" si="208"/>
        <v>15/16SERICICULTURA</v>
      </c>
      <c r="J3819" s="211" t="b">
        <f>FALSE</f>
        <v>0</v>
      </c>
    </row>
    <row r="3820" spans="1:10" ht="14.65" hidden="1" customHeight="1">
      <c r="A3820" s="215" t="s">
        <v>191</v>
      </c>
      <c r="B3820" s="209" t="s">
        <v>105</v>
      </c>
      <c r="C3820" s="209" t="s">
        <v>148</v>
      </c>
      <c r="D3820" s="202">
        <v>134</v>
      </c>
      <c r="F3820" s="202">
        <v>79</v>
      </c>
      <c r="G3820" s="202">
        <f t="shared" si="204"/>
        <v>589.55223880597021</v>
      </c>
      <c r="H3820" s="210" t="str">
        <f t="shared" si="207"/>
        <v>15/16SERICICULTURALONDRINA (c)</v>
      </c>
      <c r="I3820" s="210" t="str">
        <f t="shared" si="208"/>
        <v>15/16SERICICULTURA</v>
      </c>
      <c r="J3820" s="211" t="b">
        <f>FALSE</f>
        <v>0</v>
      </c>
    </row>
    <row r="3821" spans="1:10" ht="14.65" hidden="1" customHeight="1">
      <c r="A3821" s="215" t="s">
        <v>191</v>
      </c>
      <c r="B3821" s="209" t="s">
        <v>105</v>
      </c>
      <c r="C3821" s="209" t="s">
        <v>150</v>
      </c>
      <c r="D3821" s="202">
        <v>908</v>
      </c>
      <c r="F3821" s="202">
        <v>583</v>
      </c>
      <c r="G3821" s="202">
        <f t="shared" si="204"/>
        <v>642.07048458149779</v>
      </c>
      <c r="H3821" s="210" t="str">
        <f t="shared" si="207"/>
        <v>15/16SERICICULTURAMARINGÁ (c)</v>
      </c>
      <c r="I3821" s="210" t="str">
        <f t="shared" si="208"/>
        <v>15/16SERICICULTURA</v>
      </c>
      <c r="J3821" s="211" t="b">
        <f>FALSE</f>
        <v>0</v>
      </c>
    </row>
    <row r="3822" spans="1:10" ht="14.65" hidden="1" customHeight="1">
      <c r="A3822" s="215" t="s">
        <v>191</v>
      </c>
      <c r="B3822" s="209" t="s">
        <v>105</v>
      </c>
      <c r="C3822" s="209" t="s">
        <v>154</v>
      </c>
      <c r="D3822" s="202">
        <v>398</v>
      </c>
      <c r="F3822" s="202">
        <v>253</v>
      </c>
      <c r="G3822" s="202">
        <f t="shared" si="204"/>
        <v>635.678391959799</v>
      </c>
      <c r="H3822" s="210" t="str">
        <f t="shared" si="207"/>
        <v>15/16SERICICULTURAPARANAVAÍ (b)</v>
      </c>
      <c r="I3822" s="210" t="str">
        <f t="shared" si="208"/>
        <v>15/16SERICICULTURA</v>
      </c>
      <c r="J3822" s="211" t="b">
        <f>FALSE</f>
        <v>0</v>
      </c>
    </row>
    <row r="3823" spans="1:10" ht="14.65" hidden="1" customHeight="1">
      <c r="A3823" s="215" t="s">
        <v>191</v>
      </c>
      <c r="B3823" s="209" t="s">
        <v>105</v>
      </c>
      <c r="C3823" s="209" t="s">
        <v>155</v>
      </c>
      <c r="D3823" s="202">
        <v>3.5</v>
      </c>
      <c r="F3823" s="202">
        <v>3</v>
      </c>
      <c r="G3823" s="202">
        <f t="shared" si="204"/>
        <v>857.14285714285711</v>
      </c>
      <c r="H3823" s="210" t="str">
        <f t="shared" si="207"/>
        <v>15/16SERICICULTURAPATO BRANCO (e)</v>
      </c>
      <c r="I3823" s="210" t="str">
        <f t="shared" si="208"/>
        <v>15/16SERICICULTURA</v>
      </c>
      <c r="J3823" s="211" t="b">
        <f>FALSE</f>
        <v>0</v>
      </c>
    </row>
    <row r="3824" spans="1:10" ht="14.65" hidden="1" customHeight="1">
      <c r="A3824" s="215" t="s">
        <v>191</v>
      </c>
      <c r="B3824" s="209" t="s">
        <v>105</v>
      </c>
      <c r="C3824" s="209" t="s">
        <v>157</v>
      </c>
      <c r="D3824" s="202">
        <v>22.5</v>
      </c>
      <c r="F3824" s="202">
        <v>9</v>
      </c>
      <c r="G3824" s="202">
        <f t="shared" si="204"/>
        <v>400</v>
      </c>
      <c r="H3824" s="210" t="str">
        <f t="shared" si="207"/>
        <v>15/16SERICICULTURAPONTA GROSSA (f)</v>
      </c>
      <c r="I3824" s="210" t="str">
        <f t="shared" si="208"/>
        <v>15/16SERICICULTURA</v>
      </c>
      <c r="J3824" s="211" t="b">
        <f>FALSE</f>
        <v>0</v>
      </c>
    </row>
    <row r="3825" spans="1:10" ht="14.65" hidden="1" customHeight="1">
      <c r="A3825" s="215" t="s">
        <v>191</v>
      </c>
      <c r="B3825" s="209" t="s">
        <v>105</v>
      </c>
      <c r="C3825" s="209" t="s">
        <v>158</v>
      </c>
      <c r="D3825" s="202">
        <v>12</v>
      </c>
      <c r="F3825" s="202">
        <v>8</v>
      </c>
      <c r="G3825" s="202">
        <f t="shared" si="204"/>
        <v>666.66666666666663</v>
      </c>
      <c r="H3825" s="210" t="str">
        <f t="shared" si="207"/>
        <v>15/16SERICICULTURATOLEDO (d)</v>
      </c>
      <c r="I3825" s="210" t="str">
        <f t="shared" si="208"/>
        <v>15/16SERICICULTURA</v>
      </c>
      <c r="J3825" s="211" t="b">
        <f>FALSE</f>
        <v>0</v>
      </c>
    </row>
    <row r="3826" spans="1:10" ht="14.65" hidden="1" customHeight="1">
      <c r="A3826" s="215" t="s">
        <v>191</v>
      </c>
      <c r="B3826" s="209" t="s">
        <v>105</v>
      </c>
      <c r="C3826" s="209" t="s">
        <v>159</v>
      </c>
      <c r="D3826" s="202">
        <v>634</v>
      </c>
      <c r="F3826" s="202">
        <v>467</v>
      </c>
      <c r="G3826" s="202">
        <f t="shared" si="204"/>
        <v>736.5930599369085</v>
      </c>
      <c r="H3826" s="210" t="str">
        <f t="shared" si="207"/>
        <v>15/16SERICICULTURAUMUARAMA (b)</v>
      </c>
      <c r="I3826" s="210" t="str">
        <f t="shared" si="208"/>
        <v>15/16SERICICULTURA</v>
      </c>
      <c r="J3826" s="211" t="b">
        <f>FALSE</f>
        <v>0</v>
      </c>
    </row>
    <row r="3827" spans="1:10" ht="14.65" hidden="1" customHeight="1">
      <c r="A3827" s="215" t="s">
        <v>191</v>
      </c>
      <c r="B3827" s="209" t="s">
        <v>105</v>
      </c>
      <c r="C3827" s="209" t="s">
        <v>160</v>
      </c>
      <c r="D3827" s="202">
        <v>4.5</v>
      </c>
      <c r="F3827" s="202">
        <v>1</v>
      </c>
      <c r="G3827" s="202">
        <f t="shared" si="204"/>
        <v>222.2222222222222</v>
      </c>
      <c r="H3827" s="210" t="str">
        <f t="shared" si="207"/>
        <v>15/16SERICICULTURAUNIÃO DA VITÓRIA (f)</v>
      </c>
      <c r="I3827" s="210" t="str">
        <f t="shared" si="208"/>
        <v>15/16SERICICULTURA</v>
      </c>
      <c r="J3827" s="211" t="b">
        <f>FALSE</f>
        <v>0</v>
      </c>
    </row>
    <row r="3828" spans="1:10" ht="14.65" hidden="1" customHeight="1">
      <c r="A3828" s="215" t="s">
        <v>191</v>
      </c>
      <c r="B3828" s="213" t="s">
        <v>106</v>
      </c>
      <c r="C3828" s="209" t="s">
        <v>126</v>
      </c>
      <c r="D3828" s="202">
        <v>123290</v>
      </c>
      <c r="E3828" s="202">
        <v>1492</v>
      </c>
      <c r="F3828" s="202">
        <v>296190</v>
      </c>
      <c r="G3828" s="202">
        <f t="shared" si="204"/>
        <v>2431.813330268149</v>
      </c>
      <c r="H3828" s="210" t="str">
        <f t="shared" si="207"/>
        <v>15/16SOJA (1ª SAFRA)APUCARANA (c)</v>
      </c>
      <c r="I3828" s="210" t="str">
        <f t="shared" si="208"/>
        <v>15/16SOJA (1ª SAFRA)</v>
      </c>
      <c r="J3828" s="211" t="b">
        <f>FALSE</f>
        <v>0</v>
      </c>
    </row>
    <row r="3829" spans="1:10" ht="14.65" hidden="1" customHeight="1">
      <c r="A3829" s="215" t="s">
        <v>191</v>
      </c>
      <c r="B3829" s="213" t="s">
        <v>106</v>
      </c>
      <c r="C3829" s="209" t="s">
        <v>128</v>
      </c>
      <c r="D3829" s="202">
        <v>636124</v>
      </c>
      <c r="F3829" s="202">
        <v>2016051</v>
      </c>
      <c r="G3829" s="202">
        <f t="shared" si="204"/>
        <v>3169.2736007445087</v>
      </c>
      <c r="H3829" s="210" t="str">
        <f t="shared" si="207"/>
        <v>15/16SOJA (1ª SAFRA)CAMPO MOURÃO (a)</v>
      </c>
      <c r="I3829" s="210" t="str">
        <f t="shared" si="208"/>
        <v>15/16SOJA (1ª SAFRA)</v>
      </c>
      <c r="J3829" s="211" t="b">
        <f>FALSE</f>
        <v>0</v>
      </c>
    </row>
    <row r="3830" spans="1:10" ht="14.65" hidden="1" customHeight="1">
      <c r="A3830" s="215" t="s">
        <v>191</v>
      </c>
      <c r="B3830" s="213" t="s">
        <v>106</v>
      </c>
      <c r="C3830" s="209" t="s">
        <v>130</v>
      </c>
      <c r="D3830" s="202">
        <v>561126</v>
      </c>
      <c r="F3830" s="202">
        <v>1975017</v>
      </c>
      <c r="G3830" s="202">
        <f t="shared" si="204"/>
        <v>3519.7388821761961</v>
      </c>
      <c r="H3830" s="210" t="str">
        <f t="shared" si="207"/>
        <v>15/16SOJA (1ª SAFRA)CASCAVEL (d)</v>
      </c>
      <c r="I3830" s="210" t="str">
        <f t="shared" si="208"/>
        <v>15/16SOJA (1ª SAFRA)</v>
      </c>
      <c r="J3830" s="211" t="b">
        <f>FALSE</f>
        <v>0</v>
      </c>
    </row>
    <row r="3831" spans="1:10" ht="14.65" hidden="1" customHeight="1">
      <c r="A3831" s="215" t="s">
        <v>191</v>
      </c>
      <c r="B3831" s="213" t="s">
        <v>106</v>
      </c>
      <c r="C3831" s="209" t="s">
        <v>132</v>
      </c>
      <c r="D3831" s="202">
        <v>347000</v>
      </c>
      <c r="F3831" s="202">
        <v>978672</v>
      </c>
      <c r="G3831" s="202">
        <f t="shared" si="204"/>
        <v>2820.3804034582131</v>
      </c>
      <c r="H3831" s="210" t="str">
        <f t="shared" si="207"/>
        <v>15/16SOJA (1ª SAFRA)CORNÉLIO PROCÓPIO (c)</v>
      </c>
      <c r="I3831" s="210" t="str">
        <f t="shared" si="208"/>
        <v>15/16SOJA (1ª SAFRA)</v>
      </c>
      <c r="J3831" s="211" t="b">
        <f>FALSE</f>
        <v>0</v>
      </c>
    </row>
    <row r="3832" spans="1:10" ht="14.65" hidden="1" customHeight="1">
      <c r="A3832" s="215" t="s">
        <v>191</v>
      </c>
      <c r="B3832" s="213" t="s">
        <v>106</v>
      </c>
      <c r="C3832" s="209" t="s">
        <v>134</v>
      </c>
      <c r="D3832" s="202">
        <v>140505</v>
      </c>
      <c r="F3832" s="202">
        <v>472386</v>
      </c>
      <c r="G3832" s="202">
        <f t="shared" si="204"/>
        <v>3362.0582897405784</v>
      </c>
      <c r="H3832" s="210" t="str">
        <f t="shared" si="207"/>
        <v>15/16SOJA (1ª SAFRA)CURITIBA (f)</v>
      </c>
      <c r="I3832" s="210" t="str">
        <f t="shared" si="208"/>
        <v>15/16SOJA (1ª SAFRA)</v>
      </c>
      <c r="J3832" s="211" t="b">
        <f>FALSE</f>
        <v>0</v>
      </c>
    </row>
    <row r="3833" spans="1:10" ht="14.65" hidden="1" customHeight="1">
      <c r="A3833" s="215" t="s">
        <v>191</v>
      </c>
      <c r="B3833" s="213" t="s">
        <v>106</v>
      </c>
      <c r="C3833" s="209" t="s">
        <v>136</v>
      </c>
      <c r="D3833" s="202">
        <v>272500</v>
      </c>
      <c r="F3833" s="202">
        <v>900788</v>
      </c>
      <c r="G3833" s="202">
        <f t="shared" si="204"/>
        <v>3305.6440366972474</v>
      </c>
      <c r="H3833" s="210" t="str">
        <f t="shared" si="207"/>
        <v>15/16SOJA (1ª SAFRA)FRANCISCO BELTRÃO (e)</v>
      </c>
      <c r="I3833" s="210" t="str">
        <f t="shared" si="208"/>
        <v>15/16SOJA (1ª SAFRA)</v>
      </c>
      <c r="J3833" s="211" t="b">
        <f>FALSE</f>
        <v>0</v>
      </c>
    </row>
    <row r="3834" spans="1:10" ht="14.65" hidden="1" customHeight="1">
      <c r="A3834" s="215" t="s">
        <v>191</v>
      </c>
      <c r="B3834" s="213" t="s">
        <v>106</v>
      </c>
      <c r="C3834" s="209" t="s">
        <v>138</v>
      </c>
      <c r="D3834" s="202">
        <v>274300</v>
      </c>
      <c r="F3834" s="202">
        <v>974308</v>
      </c>
      <c r="G3834" s="202">
        <f t="shared" si="204"/>
        <v>3551.9795843966458</v>
      </c>
      <c r="H3834" s="210" t="str">
        <f t="shared" si="207"/>
        <v>15/16SOJA (1ª SAFRA)GUARAPUAVA (f)</v>
      </c>
      <c r="I3834" s="210" t="str">
        <f t="shared" si="208"/>
        <v>15/16SOJA (1ª SAFRA)</v>
      </c>
      <c r="J3834" s="211" t="b">
        <f>FALSE</f>
        <v>0</v>
      </c>
    </row>
    <row r="3835" spans="1:10" ht="14.65" hidden="1" customHeight="1">
      <c r="A3835" s="215" t="s">
        <v>191</v>
      </c>
      <c r="B3835" s="213" t="s">
        <v>106</v>
      </c>
      <c r="C3835" s="209" t="s">
        <v>140</v>
      </c>
      <c r="D3835" s="202">
        <v>174100</v>
      </c>
      <c r="F3835" s="202">
        <v>539992</v>
      </c>
      <c r="G3835" s="202">
        <f t="shared" si="204"/>
        <v>3101.6197587593338</v>
      </c>
      <c r="H3835" s="210" t="str">
        <f t="shared" si="207"/>
        <v>15/16SOJA (1ª SAFRA)IRATI (f)</v>
      </c>
      <c r="I3835" s="210" t="str">
        <f t="shared" si="208"/>
        <v>15/16SOJA (1ª SAFRA)</v>
      </c>
      <c r="J3835" s="211" t="b">
        <f>FALSE</f>
        <v>0</v>
      </c>
    </row>
    <row r="3836" spans="1:10" ht="14.65" hidden="1" customHeight="1">
      <c r="A3836" s="215" t="s">
        <v>191</v>
      </c>
      <c r="B3836" s="213" t="s">
        <v>106</v>
      </c>
      <c r="C3836" s="209" t="s">
        <v>142</v>
      </c>
      <c r="D3836" s="201">
        <v>289200</v>
      </c>
      <c r="F3836" s="202">
        <v>706305</v>
      </c>
      <c r="G3836" s="202">
        <f t="shared" si="204"/>
        <v>2442.271784232365</v>
      </c>
      <c r="H3836" s="210" t="str">
        <f t="shared" si="207"/>
        <v>15/16SOJA (1ª SAFRA)IVAIPORÃ (c)</v>
      </c>
      <c r="I3836" s="210" t="str">
        <f t="shared" si="208"/>
        <v>15/16SOJA (1ª SAFRA)</v>
      </c>
      <c r="J3836" s="211" t="b">
        <f>FALSE</f>
        <v>0</v>
      </c>
    </row>
    <row r="3837" spans="1:10" ht="14.65" hidden="1" customHeight="1">
      <c r="A3837" s="215" t="s">
        <v>191</v>
      </c>
      <c r="B3837" s="213" t="s">
        <v>106</v>
      </c>
      <c r="C3837" s="209" t="s">
        <v>144</v>
      </c>
      <c r="D3837" s="202">
        <v>166249</v>
      </c>
      <c r="F3837" s="202">
        <v>490488</v>
      </c>
      <c r="G3837" s="202">
        <f t="shared" si="204"/>
        <v>2950.3215056932677</v>
      </c>
      <c r="H3837" s="210" t="str">
        <f t="shared" si="207"/>
        <v>15/16SOJA (1ª SAFRA)JACAREZINHO (c)</v>
      </c>
      <c r="I3837" s="210" t="str">
        <f t="shared" si="208"/>
        <v>15/16SOJA (1ª SAFRA)</v>
      </c>
      <c r="J3837" s="211" t="b">
        <f>FALSE</f>
        <v>0</v>
      </c>
    </row>
    <row r="3838" spans="1:10" ht="14.65" hidden="1" customHeight="1">
      <c r="A3838" s="215" t="s">
        <v>191</v>
      </c>
      <c r="B3838" s="213" t="s">
        <v>106</v>
      </c>
      <c r="C3838" s="209" t="s">
        <v>146</v>
      </c>
      <c r="D3838" s="202">
        <v>116400</v>
      </c>
      <c r="F3838" s="202">
        <v>375946</v>
      </c>
      <c r="G3838" s="202">
        <f t="shared" si="204"/>
        <v>3229.7766323024052</v>
      </c>
      <c r="H3838" s="210" t="str">
        <f t="shared" si="207"/>
        <v>15/16SOJA (1ª SAFRA)LARANJEIRAS DO SUL (f)</v>
      </c>
      <c r="I3838" s="210" t="str">
        <f t="shared" si="208"/>
        <v>15/16SOJA (1ª SAFRA)</v>
      </c>
      <c r="J3838" s="211" t="b">
        <f>FALSE</f>
        <v>0</v>
      </c>
    </row>
    <row r="3839" spans="1:10" ht="14.65" hidden="1" customHeight="1">
      <c r="A3839" s="215" t="s">
        <v>191</v>
      </c>
      <c r="B3839" s="213" t="s">
        <v>106</v>
      </c>
      <c r="C3839" s="209" t="s">
        <v>148</v>
      </c>
      <c r="D3839" s="202">
        <v>293416</v>
      </c>
      <c r="E3839" s="202">
        <v>1703</v>
      </c>
      <c r="F3839" s="202">
        <v>705983</v>
      </c>
      <c r="G3839" s="202">
        <f t="shared" si="204"/>
        <v>2420.1286881284</v>
      </c>
      <c r="H3839" s="210" t="str">
        <f t="shared" si="207"/>
        <v>15/16SOJA (1ª SAFRA)LONDRINA (c)</v>
      </c>
      <c r="I3839" s="210" t="str">
        <f t="shared" si="208"/>
        <v>15/16SOJA (1ª SAFRA)</v>
      </c>
      <c r="J3839" s="211" t="b">
        <f>FALSE</f>
        <v>0</v>
      </c>
    </row>
    <row r="3840" spans="1:10" ht="14.65" hidden="1" customHeight="1">
      <c r="A3840" s="215" t="s">
        <v>191</v>
      </c>
      <c r="B3840" s="213" t="s">
        <v>106</v>
      </c>
      <c r="C3840" s="209" t="s">
        <v>150</v>
      </c>
      <c r="D3840" s="202">
        <v>249944</v>
      </c>
      <c r="E3840" s="202">
        <v>1441</v>
      </c>
      <c r="F3840" s="202">
        <v>730794</v>
      </c>
      <c r="G3840" s="202">
        <f t="shared" si="204"/>
        <v>2940.7854231136043</v>
      </c>
      <c r="H3840" s="210" t="str">
        <f t="shared" si="207"/>
        <v>15/16SOJA (1ª SAFRA)MARINGÁ (c)</v>
      </c>
      <c r="I3840" s="210" t="str">
        <f t="shared" si="208"/>
        <v>15/16SOJA (1ª SAFRA)</v>
      </c>
      <c r="J3840" s="211" t="b">
        <f>FALSE</f>
        <v>0</v>
      </c>
    </row>
    <row r="3841" spans="1:10" ht="14.65" hidden="1" customHeight="1">
      <c r="A3841" s="215" t="s">
        <v>191</v>
      </c>
      <c r="B3841" s="213" t="s">
        <v>106</v>
      </c>
      <c r="C3841" s="209" t="s">
        <v>154</v>
      </c>
      <c r="D3841" s="202">
        <v>36167</v>
      </c>
      <c r="F3841" s="202">
        <v>104778</v>
      </c>
      <c r="G3841" s="202">
        <f t="shared" si="204"/>
        <v>2897.0608565819671</v>
      </c>
      <c r="H3841" s="210" t="str">
        <f t="shared" si="207"/>
        <v>15/16SOJA (1ª SAFRA)PARANAVAÍ (b)</v>
      </c>
      <c r="I3841" s="210" t="str">
        <f t="shared" si="208"/>
        <v>15/16SOJA (1ª SAFRA)</v>
      </c>
      <c r="J3841" s="211" t="b">
        <f>FALSE</f>
        <v>0</v>
      </c>
    </row>
    <row r="3842" spans="1:10" ht="14.65" hidden="1" customHeight="1">
      <c r="A3842" s="215" t="s">
        <v>191</v>
      </c>
      <c r="B3842" s="213" t="s">
        <v>106</v>
      </c>
      <c r="C3842" s="209" t="s">
        <v>155</v>
      </c>
      <c r="D3842" s="202">
        <v>311700</v>
      </c>
      <c r="F3842" s="202">
        <v>1032008</v>
      </c>
      <c r="G3842" s="202">
        <f t="shared" si="204"/>
        <v>3310.9015078601219</v>
      </c>
      <c r="H3842" s="210" t="str">
        <f t="shared" ref="H3842:H3905" si="209">A3842&amp;B3842&amp;C3842</f>
        <v>15/16SOJA (1ª SAFRA)PATO BRANCO (e)</v>
      </c>
      <c r="I3842" s="210" t="str">
        <f t="shared" ref="I3842:I3905" si="210">A3842&amp;B3842</f>
        <v>15/16SOJA (1ª SAFRA)</v>
      </c>
      <c r="J3842" s="211" t="b">
        <f>FALSE</f>
        <v>0</v>
      </c>
    </row>
    <row r="3843" spans="1:10" ht="14.65" hidden="1" customHeight="1">
      <c r="A3843" s="215" t="s">
        <v>191</v>
      </c>
      <c r="B3843" s="213" t="s">
        <v>106</v>
      </c>
      <c r="C3843" s="209" t="s">
        <v>157</v>
      </c>
      <c r="D3843" s="202">
        <v>558200</v>
      </c>
      <c r="F3843" s="202">
        <v>1878588</v>
      </c>
      <c r="G3843" s="202">
        <f t="shared" si="204"/>
        <v>3365.438910784665</v>
      </c>
      <c r="H3843" s="210" t="str">
        <f t="shared" si="209"/>
        <v>15/16SOJA (1ª SAFRA)PONTA GROSSA (f)</v>
      </c>
      <c r="I3843" s="210" t="str">
        <f t="shared" si="210"/>
        <v>15/16SOJA (1ª SAFRA)</v>
      </c>
      <c r="J3843" s="211" t="b">
        <f>FALSE</f>
        <v>0</v>
      </c>
    </row>
    <row r="3844" spans="1:10" ht="14.65" hidden="1" customHeight="1">
      <c r="A3844" s="215" t="s">
        <v>191</v>
      </c>
      <c r="B3844" s="213" t="s">
        <v>106</v>
      </c>
      <c r="C3844" s="209" t="s">
        <v>158</v>
      </c>
      <c r="D3844" s="202">
        <v>471595</v>
      </c>
      <c r="F3844" s="202">
        <v>1588735</v>
      </c>
      <c r="G3844" s="202">
        <f t="shared" si="204"/>
        <v>3368.8546316224729</v>
      </c>
      <c r="H3844" s="210" t="str">
        <f t="shared" si="209"/>
        <v>15/16SOJA (1ª SAFRA)TOLEDO (d)</v>
      </c>
      <c r="I3844" s="210" t="str">
        <f t="shared" si="210"/>
        <v>15/16SOJA (1ª SAFRA)</v>
      </c>
      <c r="J3844" s="211" t="b">
        <f>FALSE</f>
        <v>0</v>
      </c>
    </row>
    <row r="3845" spans="1:10" ht="14.65" hidden="1" customHeight="1">
      <c r="A3845" s="215" t="s">
        <v>191</v>
      </c>
      <c r="B3845" s="213" t="s">
        <v>106</v>
      </c>
      <c r="C3845" s="209" t="s">
        <v>159</v>
      </c>
      <c r="D3845" s="202">
        <v>182046</v>
      </c>
      <c r="F3845" s="202">
        <v>542800</v>
      </c>
      <c r="G3845" s="202">
        <f t="shared" si="204"/>
        <v>2981.6639750392756</v>
      </c>
      <c r="H3845" s="210" t="str">
        <f t="shared" si="209"/>
        <v>15/16SOJA (1ª SAFRA)UMUARAMA (b)</v>
      </c>
      <c r="I3845" s="210" t="str">
        <f t="shared" si="210"/>
        <v>15/16SOJA (1ª SAFRA)</v>
      </c>
      <c r="J3845" s="211" t="b">
        <f>FALSE</f>
        <v>0</v>
      </c>
    </row>
    <row r="3846" spans="1:10" ht="14.65" hidden="1" customHeight="1">
      <c r="A3846" s="215" t="s">
        <v>191</v>
      </c>
      <c r="B3846" s="213" t="s">
        <v>106</v>
      </c>
      <c r="C3846" s="209" t="s">
        <v>160</v>
      </c>
      <c r="D3846" s="202">
        <v>84000</v>
      </c>
      <c r="F3846" s="202">
        <v>261210</v>
      </c>
      <c r="G3846" s="202">
        <f t="shared" si="204"/>
        <v>3109.6428571428573</v>
      </c>
      <c r="H3846" s="210" t="str">
        <f t="shared" si="209"/>
        <v>15/16SOJA (1ª SAFRA)UNIÃO DA VITÓRIA (f)</v>
      </c>
      <c r="I3846" s="210" t="str">
        <f t="shared" si="210"/>
        <v>15/16SOJA (1ª SAFRA)</v>
      </c>
      <c r="J3846" s="211" t="b">
        <f>FALSE</f>
        <v>0</v>
      </c>
    </row>
    <row r="3847" spans="1:10" ht="14.65" hidden="1" customHeight="1">
      <c r="A3847" s="215" t="s">
        <v>191</v>
      </c>
      <c r="B3847" s="213" t="s">
        <v>107</v>
      </c>
      <c r="C3847" s="209" t="s">
        <v>128</v>
      </c>
      <c r="D3847" s="202">
        <v>37379</v>
      </c>
      <c r="F3847" s="202">
        <v>75489</v>
      </c>
      <c r="G3847" s="202">
        <f t="shared" si="204"/>
        <v>2019.5564354316593</v>
      </c>
      <c r="H3847" s="210" t="str">
        <f t="shared" si="209"/>
        <v>15/16SOJA (2ª SAFRA)CAMPO MOURÃO (a)</v>
      </c>
      <c r="I3847" s="210" t="str">
        <f t="shared" si="210"/>
        <v>15/16SOJA (2ª SAFRA)</v>
      </c>
      <c r="J3847" s="211" t="b">
        <f>FALSE</f>
        <v>0</v>
      </c>
    </row>
    <row r="3848" spans="1:10" ht="14.65" hidden="1" customHeight="1">
      <c r="A3848" s="215" t="s">
        <v>191</v>
      </c>
      <c r="B3848" s="213" t="s">
        <v>107</v>
      </c>
      <c r="C3848" s="209" t="s">
        <v>130</v>
      </c>
      <c r="D3848" s="202">
        <v>12065</v>
      </c>
      <c r="F3848" s="202">
        <v>20752</v>
      </c>
      <c r="G3848" s="202">
        <f t="shared" si="204"/>
        <v>1720.016576875259</v>
      </c>
      <c r="H3848" s="210" t="str">
        <f t="shared" si="209"/>
        <v>15/16SOJA (2ª SAFRA)CASCAVEL (d)</v>
      </c>
      <c r="I3848" s="210" t="str">
        <f t="shared" si="210"/>
        <v>15/16SOJA (2ª SAFRA)</v>
      </c>
      <c r="J3848" s="211" t="b">
        <f>FALSE</f>
        <v>0</v>
      </c>
    </row>
    <row r="3849" spans="1:10" ht="14.65" hidden="1" customHeight="1">
      <c r="A3849" s="215" t="s">
        <v>191</v>
      </c>
      <c r="B3849" s="213" t="s">
        <v>107</v>
      </c>
      <c r="C3849" s="209" t="s">
        <v>136</v>
      </c>
      <c r="D3849" s="202">
        <v>23460</v>
      </c>
      <c r="F3849" s="202">
        <v>43115</v>
      </c>
      <c r="G3849" s="202">
        <f t="shared" si="204"/>
        <v>1837.8090366581414</v>
      </c>
      <c r="H3849" s="210" t="str">
        <f t="shared" si="209"/>
        <v>15/16SOJA (2ª SAFRA)FRANCISCO BELTRÃO (e)</v>
      </c>
      <c r="I3849" s="210" t="str">
        <f t="shared" si="210"/>
        <v>15/16SOJA (2ª SAFRA)</v>
      </c>
      <c r="J3849" s="211" t="b">
        <f>FALSE</f>
        <v>0</v>
      </c>
    </row>
    <row r="3850" spans="1:10" ht="14.65" hidden="1" customHeight="1">
      <c r="A3850" s="215" t="s">
        <v>191</v>
      </c>
      <c r="B3850" s="213" t="s">
        <v>107</v>
      </c>
      <c r="C3850" s="209" t="s">
        <v>138</v>
      </c>
      <c r="D3850" s="202">
        <v>2340</v>
      </c>
      <c r="F3850" s="202">
        <v>5140</v>
      </c>
      <c r="G3850" s="202">
        <f t="shared" si="204"/>
        <v>2196.5811965811968</v>
      </c>
      <c r="H3850" s="210" t="str">
        <f t="shared" si="209"/>
        <v>15/16SOJA (2ª SAFRA)GUARAPUAVA (f)</v>
      </c>
      <c r="I3850" s="210" t="str">
        <f t="shared" si="210"/>
        <v>15/16SOJA (2ª SAFRA)</v>
      </c>
      <c r="J3850" s="211" t="b">
        <f>FALSE</f>
        <v>0</v>
      </c>
    </row>
    <row r="3851" spans="1:10" ht="14.65" hidden="1" customHeight="1">
      <c r="A3851" s="215" t="s">
        <v>191</v>
      </c>
      <c r="B3851" s="213" t="s">
        <v>107</v>
      </c>
      <c r="C3851" s="209" t="s">
        <v>140</v>
      </c>
      <c r="D3851" s="202">
        <v>10500</v>
      </c>
      <c r="F3851" s="202">
        <v>29610</v>
      </c>
      <c r="G3851" s="202">
        <f t="shared" si="204"/>
        <v>2820</v>
      </c>
      <c r="H3851" s="210" t="str">
        <f t="shared" si="209"/>
        <v>15/16SOJA (2ª SAFRA)IRATI (f)</v>
      </c>
      <c r="I3851" s="210" t="str">
        <f t="shared" si="210"/>
        <v>15/16SOJA (2ª SAFRA)</v>
      </c>
      <c r="J3851" s="211" t="b">
        <f>FALSE</f>
        <v>0</v>
      </c>
    </row>
    <row r="3852" spans="1:10" ht="14.65" hidden="1" customHeight="1">
      <c r="A3852" s="215" t="s">
        <v>191</v>
      </c>
      <c r="B3852" s="213" t="s">
        <v>107</v>
      </c>
      <c r="C3852" s="209" t="s">
        <v>146</v>
      </c>
      <c r="D3852" s="202">
        <v>5950</v>
      </c>
      <c r="F3852" s="202">
        <v>10380</v>
      </c>
      <c r="G3852" s="202">
        <f t="shared" si="204"/>
        <v>1744.5378151260504</v>
      </c>
      <c r="H3852" s="210" t="str">
        <f t="shared" si="209"/>
        <v>15/16SOJA (2ª SAFRA)LARANJEIRAS DO SUL (f)</v>
      </c>
      <c r="I3852" s="210" t="str">
        <f t="shared" si="210"/>
        <v>15/16SOJA (2ª SAFRA)</v>
      </c>
      <c r="J3852" s="211" t="b">
        <f>FALSE</f>
        <v>0</v>
      </c>
    </row>
    <row r="3853" spans="1:10" ht="14.65" hidden="1" customHeight="1">
      <c r="A3853" s="215" t="s">
        <v>191</v>
      </c>
      <c r="B3853" s="213" t="s">
        <v>107</v>
      </c>
      <c r="C3853" s="209" t="s">
        <v>150</v>
      </c>
      <c r="D3853" s="202">
        <v>86</v>
      </c>
      <c r="F3853" s="202">
        <v>175</v>
      </c>
      <c r="G3853" s="202">
        <f t="shared" si="204"/>
        <v>2034.8837209302326</v>
      </c>
      <c r="H3853" s="210" t="str">
        <f t="shared" si="209"/>
        <v>15/16SOJA (2ª SAFRA)MARINGÁ (c)</v>
      </c>
      <c r="I3853" s="210" t="str">
        <f t="shared" si="210"/>
        <v>15/16SOJA (2ª SAFRA)</v>
      </c>
      <c r="J3853" s="211" t="b">
        <f>FALSE</f>
        <v>0</v>
      </c>
    </row>
    <row r="3854" spans="1:10" ht="14.65" hidden="1" customHeight="1">
      <c r="A3854" s="215" t="s">
        <v>191</v>
      </c>
      <c r="B3854" s="213" t="s">
        <v>107</v>
      </c>
      <c r="C3854" s="209" t="s">
        <v>155</v>
      </c>
      <c r="D3854" s="202">
        <v>45580</v>
      </c>
      <c r="F3854" s="202">
        <v>100968</v>
      </c>
      <c r="G3854" s="202">
        <f t="shared" si="204"/>
        <v>2215.1820974111452</v>
      </c>
      <c r="H3854" s="210" t="str">
        <f t="shared" si="209"/>
        <v>15/16SOJA (2ª SAFRA)PATO BRANCO (e)</v>
      </c>
      <c r="I3854" s="210" t="str">
        <f t="shared" si="210"/>
        <v>15/16SOJA (2ª SAFRA)</v>
      </c>
      <c r="J3854" s="211" t="b">
        <f>FALSE</f>
        <v>0</v>
      </c>
    </row>
    <row r="3855" spans="1:10" ht="14.65" hidden="1" customHeight="1">
      <c r="A3855" s="215" t="s">
        <v>191</v>
      </c>
      <c r="B3855" s="213" t="s">
        <v>107</v>
      </c>
      <c r="C3855" s="209" t="s">
        <v>157</v>
      </c>
      <c r="D3855" s="202">
        <v>13500</v>
      </c>
      <c r="F3855" s="202">
        <v>30995</v>
      </c>
      <c r="G3855" s="202">
        <f t="shared" si="204"/>
        <v>2295.9259259259261</v>
      </c>
      <c r="H3855" s="210" t="str">
        <f t="shared" si="209"/>
        <v>15/16SOJA (2ª SAFRA)PONTA GROSSA (f)</v>
      </c>
      <c r="I3855" s="210" t="str">
        <f t="shared" si="210"/>
        <v>15/16SOJA (2ª SAFRA)</v>
      </c>
      <c r="J3855" s="211" t="b">
        <f>FALSE</f>
        <v>0</v>
      </c>
    </row>
    <row r="3856" spans="1:10" ht="14.65" hidden="1" customHeight="1">
      <c r="A3856" s="215" t="s">
        <v>191</v>
      </c>
      <c r="B3856" s="213" t="s">
        <v>107</v>
      </c>
      <c r="C3856" s="209" t="s">
        <v>158</v>
      </c>
      <c r="D3856" s="202">
        <v>8360</v>
      </c>
      <c r="F3856" s="202">
        <v>17882</v>
      </c>
      <c r="G3856" s="202">
        <f t="shared" si="204"/>
        <v>2138.9952153110048</v>
      </c>
      <c r="H3856" s="210" t="str">
        <f t="shared" si="209"/>
        <v>15/16SOJA (2ª SAFRA)TOLEDO (d)</v>
      </c>
      <c r="I3856" s="210" t="str">
        <f t="shared" si="210"/>
        <v>15/16SOJA (2ª SAFRA)</v>
      </c>
      <c r="J3856" s="211" t="b">
        <f>FALSE</f>
        <v>0</v>
      </c>
    </row>
    <row r="3857" spans="1:10" ht="14.65" hidden="1" customHeight="1">
      <c r="A3857" s="215" t="s">
        <v>191</v>
      </c>
      <c r="B3857" s="213" t="s">
        <v>107</v>
      </c>
      <c r="C3857" s="209" t="s">
        <v>159</v>
      </c>
      <c r="D3857" s="202">
        <v>2936</v>
      </c>
      <c r="F3857" s="202">
        <v>4294</v>
      </c>
      <c r="G3857" s="202">
        <f t="shared" si="204"/>
        <v>1462.5340599455042</v>
      </c>
      <c r="H3857" s="210" t="str">
        <f t="shared" si="209"/>
        <v>15/16SOJA (2ª SAFRA)UMUARAMA (b)</v>
      </c>
      <c r="I3857" s="210" t="str">
        <f t="shared" si="210"/>
        <v>15/16SOJA (2ª SAFRA)</v>
      </c>
      <c r="J3857" s="211" t="b">
        <f>FALSE</f>
        <v>0</v>
      </c>
    </row>
    <row r="3858" spans="1:10" ht="14.65" hidden="1" customHeight="1">
      <c r="A3858" s="215" t="s">
        <v>191</v>
      </c>
      <c r="B3858" s="213" t="s">
        <v>107</v>
      </c>
      <c r="C3858" s="209" t="s">
        <v>160</v>
      </c>
      <c r="D3858" s="202">
        <v>4000</v>
      </c>
      <c r="F3858" s="202">
        <v>6480</v>
      </c>
      <c r="G3858" s="202">
        <f t="shared" si="204"/>
        <v>1620</v>
      </c>
      <c r="H3858" s="210" t="str">
        <f t="shared" si="209"/>
        <v>15/16SOJA (2ª SAFRA)UNIÃO DA VITÓRIA (f)</v>
      </c>
      <c r="I3858" s="210" t="str">
        <f t="shared" si="210"/>
        <v>15/16SOJA (2ª SAFRA)</v>
      </c>
      <c r="J3858" s="211" t="b">
        <f>FALSE</f>
        <v>0</v>
      </c>
    </row>
    <row r="3859" spans="1:10" ht="14.65" hidden="1" customHeight="1">
      <c r="A3859" s="215" t="s">
        <v>191</v>
      </c>
      <c r="B3859" s="213" t="s">
        <v>108</v>
      </c>
      <c r="C3859" s="209" t="s">
        <v>126</v>
      </c>
      <c r="D3859" s="202">
        <v>135</v>
      </c>
      <c r="F3859" s="202">
        <v>11184</v>
      </c>
      <c r="G3859" s="202">
        <f t="shared" si="204"/>
        <v>82844.444444444453</v>
      </c>
      <c r="H3859" s="210" t="str">
        <f t="shared" si="209"/>
        <v>15/16TOMATE (1ª SAFRA)APUCARANA (c)</v>
      </c>
      <c r="I3859" s="210" t="str">
        <f t="shared" si="210"/>
        <v>15/16TOMATE (1ª SAFRA)</v>
      </c>
      <c r="J3859" s="211" t="b">
        <f>FALSE</f>
        <v>0</v>
      </c>
    </row>
    <row r="3860" spans="1:10" ht="14.65" hidden="1" customHeight="1">
      <c r="A3860" s="215" t="s">
        <v>191</v>
      </c>
      <c r="B3860" s="213" t="s">
        <v>108</v>
      </c>
      <c r="C3860" s="209" t="s">
        <v>128</v>
      </c>
      <c r="D3860" s="202">
        <v>30</v>
      </c>
      <c r="F3860" s="202">
        <v>1498</v>
      </c>
      <c r="G3860" s="202">
        <f t="shared" si="204"/>
        <v>49933.333333333328</v>
      </c>
      <c r="H3860" s="210" t="str">
        <f t="shared" si="209"/>
        <v>15/16TOMATE (1ª SAFRA)CAMPO MOURÃO (a)</v>
      </c>
      <c r="I3860" s="210" t="str">
        <f t="shared" si="210"/>
        <v>15/16TOMATE (1ª SAFRA)</v>
      </c>
      <c r="J3860" s="211" t="b">
        <f>FALSE</f>
        <v>0</v>
      </c>
    </row>
    <row r="3861" spans="1:10" ht="14.65" hidden="1" customHeight="1">
      <c r="A3861" s="215" t="s">
        <v>191</v>
      </c>
      <c r="B3861" s="213" t="s">
        <v>108</v>
      </c>
      <c r="C3861" s="209" t="s">
        <v>130</v>
      </c>
      <c r="D3861" s="202">
        <v>101</v>
      </c>
      <c r="F3861" s="202">
        <v>5691</v>
      </c>
      <c r="G3861" s="202">
        <f t="shared" si="204"/>
        <v>56346.534653465351</v>
      </c>
      <c r="H3861" s="210" t="str">
        <f t="shared" si="209"/>
        <v>15/16TOMATE (1ª SAFRA)CASCAVEL (d)</v>
      </c>
      <c r="I3861" s="210" t="str">
        <f t="shared" si="210"/>
        <v>15/16TOMATE (1ª SAFRA)</v>
      </c>
      <c r="J3861" s="211" t="b">
        <f>FALSE</f>
        <v>0</v>
      </c>
    </row>
    <row r="3862" spans="1:10" ht="14.65" hidden="1" customHeight="1">
      <c r="A3862" s="215" t="s">
        <v>191</v>
      </c>
      <c r="B3862" s="213" t="s">
        <v>108</v>
      </c>
      <c r="C3862" s="209" t="s">
        <v>132</v>
      </c>
      <c r="D3862" s="202">
        <v>200</v>
      </c>
      <c r="F3862" s="202">
        <v>7560</v>
      </c>
      <c r="G3862" s="202">
        <f t="shared" si="204"/>
        <v>37800</v>
      </c>
      <c r="H3862" s="210" t="str">
        <f t="shared" si="209"/>
        <v>15/16TOMATE (1ª SAFRA)CORNÉLIO PROCÓPIO (c)</v>
      </c>
      <c r="I3862" s="210" t="str">
        <f t="shared" si="210"/>
        <v>15/16TOMATE (1ª SAFRA)</v>
      </c>
      <c r="J3862" s="211" t="b">
        <f>FALSE</f>
        <v>0</v>
      </c>
    </row>
    <row r="3863" spans="1:10" ht="14.65" hidden="1" customHeight="1">
      <c r="A3863" s="215" t="s">
        <v>191</v>
      </c>
      <c r="B3863" s="213" t="s">
        <v>108</v>
      </c>
      <c r="C3863" s="209" t="s">
        <v>134</v>
      </c>
      <c r="D3863" s="202">
        <v>240</v>
      </c>
      <c r="F3863" s="202">
        <v>10728</v>
      </c>
      <c r="G3863" s="202">
        <f t="shared" si="204"/>
        <v>44700</v>
      </c>
      <c r="H3863" s="210" t="str">
        <f t="shared" si="209"/>
        <v>15/16TOMATE (1ª SAFRA)CURITIBA (f)</v>
      </c>
      <c r="I3863" s="210" t="str">
        <f t="shared" si="210"/>
        <v>15/16TOMATE (1ª SAFRA)</v>
      </c>
      <c r="J3863" s="211" t="b">
        <f>FALSE</f>
        <v>0</v>
      </c>
    </row>
    <row r="3864" spans="1:10" ht="14.65" hidden="1" customHeight="1">
      <c r="A3864" s="215" t="s">
        <v>191</v>
      </c>
      <c r="B3864" s="213" t="s">
        <v>108</v>
      </c>
      <c r="C3864" s="209" t="s">
        <v>136</v>
      </c>
      <c r="D3864" s="202">
        <v>97</v>
      </c>
      <c r="F3864" s="202">
        <v>4901</v>
      </c>
      <c r="G3864" s="202">
        <f t="shared" si="204"/>
        <v>50525.773195876289</v>
      </c>
      <c r="H3864" s="210" t="str">
        <f t="shared" si="209"/>
        <v>15/16TOMATE (1ª SAFRA)FRANCISCO BELTRÃO (e)</v>
      </c>
      <c r="I3864" s="210" t="str">
        <f t="shared" si="210"/>
        <v>15/16TOMATE (1ª SAFRA)</v>
      </c>
      <c r="J3864" s="211" t="b">
        <f>FALSE</f>
        <v>0</v>
      </c>
    </row>
    <row r="3865" spans="1:10" ht="14.65" hidden="1" customHeight="1">
      <c r="A3865" s="215" t="s">
        <v>191</v>
      </c>
      <c r="B3865" s="213" t="s">
        <v>108</v>
      </c>
      <c r="C3865" s="209" t="s">
        <v>138</v>
      </c>
      <c r="D3865" s="202">
        <v>80</v>
      </c>
      <c r="F3865" s="202">
        <v>3593</v>
      </c>
      <c r="G3865" s="202">
        <f t="shared" si="204"/>
        <v>44912.5</v>
      </c>
      <c r="H3865" s="210" t="str">
        <f t="shared" si="209"/>
        <v>15/16TOMATE (1ª SAFRA)GUARAPUAVA (f)</v>
      </c>
      <c r="I3865" s="210" t="str">
        <f t="shared" si="210"/>
        <v>15/16TOMATE (1ª SAFRA)</v>
      </c>
      <c r="J3865" s="211" t="b">
        <f>FALSE</f>
        <v>0</v>
      </c>
    </row>
    <row r="3866" spans="1:10" ht="14.65" hidden="1" customHeight="1">
      <c r="A3866" s="215" t="s">
        <v>191</v>
      </c>
      <c r="B3866" s="213" t="s">
        <v>108</v>
      </c>
      <c r="C3866" s="209" t="s">
        <v>140</v>
      </c>
      <c r="D3866" s="202">
        <v>36</v>
      </c>
      <c r="F3866" s="202">
        <v>1028</v>
      </c>
      <c r="G3866" s="202">
        <f t="shared" si="204"/>
        <v>28555.555555555558</v>
      </c>
      <c r="H3866" s="210" t="str">
        <f t="shared" si="209"/>
        <v>15/16TOMATE (1ª SAFRA)IRATI (f)</v>
      </c>
      <c r="I3866" s="210" t="str">
        <f t="shared" si="210"/>
        <v>15/16TOMATE (1ª SAFRA)</v>
      </c>
      <c r="J3866" s="211" t="b">
        <f>FALSE</f>
        <v>0</v>
      </c>
    </row>
    <row r="3867" spans="1:10" ht="14.65" hidden="1" customHeight="1">
      <c r="A3867" s="215" t="s">
        <v>191</v>
      </c>
      <c r="B3867" s="213" t="s">
        <v>108</v>
      </c>
      <c r="C3867" s="209" t="s">
        <v>142</v>
      </c>
      <c r="D3867" s="202">
        <v>292</v>
      </c>
      <c r="F3867" s="202">
        <v>22505</v>
      </c>
      <c r="G3867" s="202">
        <f t="shared" si="204"/>
        <v>77071.917808219179</v>
      </c>
      <c r="H3867" s="210" t="str">
        <f t="shared" si="209"/>
        <v>15/16TOMATE (1ª SAFRA)IVAIPORÃ (c)</v>
      </c>
      <c r="I3867" s="210" t="str">
        <f t="shared" si="210"/>
        <v>15/16TOMATE (1ª SAFRA)</v>
      </c>
      <c r="J3867" s="211" t="b">
        <f>FALSE</f>
        <v>0</v>
      </c>
    </row>
    <row r="3868" spans="1:10" ht="14.65" hidden="1" customHeight="1">
      <c r="A3868" s="215" t="s">
        <v>191</v>
      </c>
      <c r="B3868" s="213" t="s">
        <v>108</v>
      </c>
      <c r="C3868" s="209" t="s">
        <v>144</v>
      </c>
      <c r="D3868" s="202">
        <v>268</v>
      </c>
      <c r="F3868" s="202">
        <v>18286</v>
      </c>
      <c r="G3868" s="202">
        <f t="shared" si="204"/>
        <v>68231.343283582086</v>
      </c>
      <c r="H3868" s="210" t="str">
        <f t="shared" si="209"/>
        <v>15/16TOMATE (1ª SAFRA)JACAREZINHO (c)</v>
      </c>
      <c r="I3868" s="210" t="str">
        <f t="shared" si="210"/>
        <v>15/16TOMATE (1ª SAFRA)</v>
      </c>
      <c r="J3868" s="211" t="b">
        <f>FALSE</f>
        <v>0</v>
      </c>
    </row>
    <row r="3869" spans="1:10" ht="14.65" hidden="1" customHeight="1">
      <c r="A3869" s="215" t="s">
        <v>191</v>
      </c>
      <c r="B3869" s="213" t="s">
        <v>108</v>
      </c>
      <c r="C3869" s="209" t="s">
        <v>146</v>
      </c>
      <c r="D3869" s="202">
        <v>13</v>
      </c>
      <c r="F3869" s="202">
        <v>506</v>
      </c>
      <c r="G3869" s="202">
        <f t="shared" si="204"/>
        <v>38923.076923076922</v>
      </c>
      <c r="H3869" s="210" t="str">
        <f t="shared" si="209"/>
        <v>15/16TOMATE (1ª SAFRA)LARANJEIRAS DO SUL (f)</v>
      </c>
      <c r="I3869" s="210" t="str">
        <f t="shared" si="210"/>
        <v>15/16TOMATE (1ª SAFRA)</v>
      </c>
      <c r="J3869" s="211" t="b">
        <f>FALSE</f>
        <v>0</v>
      </c>
    </row>
    <row r="3870" spans="1:10" ht="14.65" hidden="1" customHeight="1">
      <c r="A3870" s="215" t="s">
        <v>191</v>
      </c>
      <c r="B3870" s="213" t="s">
        <v>108</v>
      </c>
      <c r="C3870" s="209" t="s">
        <v>148</v>
      </c>
      <c r="D3870" s="202">
        <v>452</v>
      </c>
      <c r="F3870" s="202">
        <v>30291</v>
      </c>
      <c r="G3870" s="202">
        <f t="shared" si="204"/>
        <v>67015.486725663723</v>
      </c>
      <c r="H3870" s="210" t="str">
        <f t="shared" si="209"/>
        <v>15/16TOMATE (1ª SAFRA)LONDRINA (c)</v>
      </c>
      <c r="I3870" s="210" t="str">
        <f t="shared" si="210"/>
        <v>15/16TOMATE (1ª SAFRA)</v>
      </c>
      <c r="J3870" s="211" t="b">
        <f>FALSE</f>
        <v>0</v>
      </c>
    </row>
    <row r="3871" spans="1:10" ht="14.65" hidden="1" customHeight="1">
      <c r="A3871" s="215" t="s">
        <v>191</v>
      </c>
      <c r="B3871" s="213" t="s">
        <v>108</v>
      </c>
      <c r="C3871" s="209" t="s">
        <v>150</v>
      </c>
      <c r="D3871" s="202">
        <v>73</v>
      </c>
      <c r="F3871" s="202">
        <v>4550</v>
      </c>
      <c r="G3871" s="202">
        <f t="shared" si="204"/>
        <v>62328.767123287667</v>
      </c>
      <c r="H3871" s="210" t="str">
        <f t="shared" si="209"/>
        <v>15/16TOMATE (1ª SAFRA)MARINGÁ (c)</v>
      </c>
      <c r="I3871" s="210" t="str">
        <f t="shared" si="210"/>
        <v>15/16TOMATE (1ª SAFRA)</v>
      </c>
      <c r="J3871" s="211" t="b">
        <f>FALSE</f>
        <v>0</v>
      </c>
    </row>
    <row r="3872" spans="1:10" ht="14.65" hidden="1" customHeight="1">
      <c r="A3872" s="215" t="s">
        <v>191</v>
      </c>
      <c r="B3872" s="213" t="s">
        <v>108</v>
      </c>
      <c r="C3872" s="209" t="s">
        <v>152</v>
      </c>
      <c r="D3872" s="202">
        <v>15</v>
      </c>
      <c r="F3872" s="202">
        <v>650</v>
      </c>
      <c r="G3872" s="202">
        <f t="shared" si="204"/>
        <v>43333.333333333336</v>
      </c>
      <c r="H3872" s="210" t="str">
        <f t="shared" si="209"/>
        <v>15/16TOMATE (1ª SAFRA)PARANAGUÁ (f)</v>
      </c>
      <c r="I3872" s="210" t="str">
        <f t="shared" si="210"/>
        <v>15/16TOMATE (1ª SAFRA)</v>
      </c>
      <c r="J3872" s="211" t="b">
        <f>FALSE</f>
        <v>0</v>
      </c>
    </row>
    <row r="3873" spans="1:10" ht="14.65" hidden="1" customHeight="1">
      <c r="A3873" s="215" t="s">
        <v>191</v>
      </c>
      <c r="B3873" s="213" t="s">
        <v>108</v>
      </c>
      <c r="C3873" s="209" t="s">
        <v>154</v>
      </c>
      <c r="D3873" s="202">
        <v>7</v>
      </c>
      <c r="F3873" s="202">
        <v>381</v>
      </c>
      <c r="G3873" s="202">
        <f t="shared" si="204"/>
        <v>54428.571428571428</v>
      </c>
      <c r="H3873" s="210" t="str">
        <f t="shared" si="209"/>
        <v>15/16TOMATE (1ª SAFRA)PARANAVAÍ (b)</v>
      </c>
      <c r="I3873" s="210" t="str">
        <f t="shared" si="210"/>
        <v>15/16TOMATE (1ª SAFRA)</v>
      </c>
      <c r="J3873" s="211" t="b">
        <f>FALSE</f>
        <v>0</v>
      </c>
    </row>
    <row r="3874" spans="1:10" ht="14.65" hidden="1" customHeight="1">
      <c r="A3874" s="215" t="s">
        <v>191</v>
      </c>
      <c r="B3874" s="213" t="s">
        <v>108</v>
      </c>
      <c r="C3874" s="209" t="s">
        <v>155</v>
      </c>
      <c r="D3874" s="202">
        <v>38</v>
      </c>
      <c r="F3874" s="202">
        <v>2150</v>
      </c>
      <c r="G3874" s="202">
        <f t="shared" si="204"/>
        <v>56578.947368421053</v>
      </c>
      <c r="H3874" s="210" t="str">
        <f t="shared" si="209"/>
        <v>15/16TOMATE (1ª SAFRA)PATO BRANCO (e)</v>
      </c>
      <c r="I3874" s="210" t="str">
        <f t="shared" si="210"/>
        <v>15/16TOMATE (1ª SAFRA)</v>
      </c>
      <c r="J3874" s="211" t="b">
        <f>FALSE</f>
        <v>0</v>
      </c>
    </row>
    <row r="3875" spans="1:10" ht="14.65" hidden="1" customHeight="1">
      <c r="A3875" s="215" t="s">
        <v>191</v>
      </c>
      <c r="B3875" s="213" t="s">
        <v>108</v>
      </c>
      <c r="C3875" s="209" t="s">
        <v>157</v>
      </c>
      <c r="D3875" s="202">
        <v>466</v>
      </c>
      <c r="E3875" s="202">
        <v>5</v>
      </c>
      <c r="F3875" s="202">
        <v>27465</v>
      </c>
      <c r="G3875" s="202">
        <f t="shared" si="204"/>
        <v>59577.006507592188</v>
      </c>
      <c r="H3875" s="210" t="str">
        <f t="shared" si="209"/>
        <v>15/16TOMATE (1ª SAFRA)PONTA GROSSA (f)</v>
      </c>
      <c r="I3875" s="210" t="str">
        <f t="shared" si="210"/>
        <v>15/16TOMATE (1ª SAFRA)</v>
      </c>
      <c r="J3875" s="211" t="b">
        <f>FALSE</f>
        <v>0</v>
      </c>
    </row>
    <row r="3876" spans="1:10" ht="14.65" hidden="1" customHeight="1">
      <c r="A3876" s="215" t="s">
        <v>191</v>
      </c>
      <c r="B3876" s="213" t="s">
        <v>108</v>
      </c>
      <c r="C3876" s="209" t="s">
        <v>158</v>
      </c>
      <c r="D3876" s="202">
        <v>36</v>
      </c>
      <c r="F3876" s="202">
        <v>722</v>
      </c>
      <c r="G3876" s="202">
        <f t="shared" si="204"/>
        <v>20055.555555555558</v>
      </c>
      <c r="H3876" s="210" t="str">
        <f t="shared" si="209"/>
        <v>15/16TOMATE (1ª SAFRA)TOLEDO (d)</v>
      </c>
      <c r="I3876" s="210" t="str">
        <f t="shared" si="210"/>
        <v>15/16TOMATE (1ª SAFRA)</v>
      </c>
      <c r="J3876" s="211" t="b">
        <f>FALSE</f>
        <v>0</v>
      </c>
    </row>
    <row r="3877" spans="1:10" ht="14.65" hidden="1" customHeight="1">
      <c r="A3877" s="215" t="s">
        <v>191</v>
      </c>
      <c r="B3877" s="213" t="s">
        <v>108</v>
      </c>
      <c r="C3877" s="209" t="s">
        <v>159</v>
      </c>
      <c r="D3877" s="202">
        <v>33</v>
      </c>
      <c r="F3877" s="202">
        <v>1521</v>
      </c>
      <c r="G3877" s="202">
        <f t="shared" si="204"/>
        <v>46090.909090909096</v>
      </c>
      <c r="H3877" s="210" t="str">
        <f t="shared" si="209"/>
        <v>15/16TOMATE (1ª SAFRA)UMUARAMA (b)</v>
      </c>
      <c r="I3877" s="210" t="str">
        <f t="shared" si="210"/>
        <v>15/16TOMATE (1ª SAFRA)</v>
      </c>
      <c r="J3877" s="211" t="b">
        <f>FALSE</f>
        <v>0</v>
      </c>
    </row>
    <row r="3878" spans="1:10" ht="14.65" hidden="1" customHeight="1">
      <c r="A3878" s="215" t="s">
        <v>191</v>
      </c>
      <c r="B3878" s="213" t="s">
        <v>108</v>
      </c>
      <c r="C3878" s="209" t="s">
        <v>160</v>
      </c>
      <c r="D3878" s="202">
        <v>15</v>
      </c>
      <c r="F3878" s="202">
        <v>750</v>
      </c>
      <c r="G3878" s="202">
        <f t="shared" si="204"/>
        <v>50000</v>
      </c>
      <c r="H3878" s="210" t="str">
        <f t="shared" si="209"/>
        <v>15/16TOMATE (1ª SAFRA)UNIÃO DA VITÓRIA (f)</v>
      </c>
      <c r="I3878" s="210" t="str">
        <f t="shared" si="210"/>
        <v>15/16TOMATE (1ª SAFRA)</v>
      </c>
      <c r="J3878" s="211" t="b">
        <f>FALSE</f>
        <v>0</v>
      </c>
    </row>
    <row r="3879" spans="1:10" ht="14.65" hidden="1" customHeight="1">
      <c r="A3879" s="215" t="s">
        <v>191</v>
      </c>
      <c r="B3879" s="213" t="s">
        <v>109</v>
      </c>
      <c r="C3879" s="209" t="s">
        <v>126</v>
      </c>
      <c r="D3879" s="202">
        <v>114</v>
      </c>
      <c r="F3879" s="202">
        <v>8236</v>
      </c>
      <c r="G3879" s="202">
        <f t="shared" si="204"/>
        <v>72245.614035087725</v>
      </c>
      <c r="H3879" s="210" t="str">
        <f t="shared" si="209"/>
        <v>15/16TOMATE (2ª SAFRA)APUCARANA (c)</v>
      </c>
      <c r="I3879" s="210" t="str">
        <f t="shared" si="210"/>
        <v>15/16TOMATE (2ª SAFRA)</v>
      </c>
      <c r="J3879" s="211" t="b">
        <f>FALSE</f>
        <v>0</v>
      </c>
    </row>
    <row r="3880" spans="1:10" ht="14.65" hidden="1" customHeight="1">
      <c r="A3880" s="215" t="s">
        <v>191</v>
      </c>
      <c r="B3880" s="213" t="s">
        <v>109</v>
      </c>
      <c r="C3880" s="209" t="s">
        <v>130</v>
      </c>
      <c r="D3880" s="202">
        <v>98</v>
      </c>
      <c r="F3880" s="202">
        <v>4264</v>
      </c>
      <c r="G3880" s="202">
        <f t="shared" si="204"/>
        <v>43510.204081632648</v>
      </c>
      <c r="H3880" s="210" t="str">
        <f t="shared" si="209"/>
        <v>15/16TOMATE (2ª SAFRA)CASCAVEL (d)</v>
      </c>
      <c r="I3880" s="210" t="str">
        <f t="shared" si="210"/>
        <v>15/16TOMATE (2ª SAFRA)</v>
      </c>
      <c r="J3880" s="211" t="b">
        <f>FALSE</f>
        <v>0</v>
      </c>
    </row>
    <row r="3881" spans="1:10" ht="14.65" hidden="1" customHeight="1">
      <c r="A3881" s="215" t="s">
        <v>191</v>
      </c>
      <c r="B3881" s="213" t="s">
        <v>109</v>
      </c>
      <c r="C3881" s="209" t="s">
        <v>132</v>
      </c>
      <c r="D3881" s="202">
        <v>172</v>
      </c>
      <c r="F3881" s="202">
        <v>5641</v>
      </c>
      <c r="G3881" s="202">
        <f t="shared" si="204"/>
        <v>32796.51162790697</v>
      </c>
      <c r="H3881" s="210" t="str">
        <f t="shared" si="209"/>
        <v>15/16TOMATE (2ª SAFRA)CORNÉLIO PROCÓPIO (c)</v>
      </c>
      <c r="I3881" s="210" t="str">
        <f t="shared" si="210"/>
        <v>15/16TOMATE (2ª SAFRA)</v>
      </c>
      <c r="J3881" s="211" t="b">
        <f>FALSE</f>
        <v>0</v>
      </c>
    </row>
    <row r="3882" spans="1:10" ht="14.65" hidden="1" customHeight="1">
      <c r="A3882" s="215" t="s">
        <v>191</v>
      </c>
      <c r="B3882" s="213" t="s">
        <v>109</v>
      </c>
      <c r="C3882" s="209" t="s">
        <v>138</v>
      </c>
      <c r="D3882" s="202">
        <v>23</v>
      </c>
      <c r="E3882" s="202">
        <v>7</v>
      </c>
      <c r="F3882" s="202">
        <v>368</v>
      </c>
      <c r="G3882" s="202">
        <f t="shared" si="204"/>
        <v>23000</v>
      </c>
      <c r="H3882" s="210" t="str">
        <f t="shared" si="209"/>
        <v>15/16TOMATE (2ª SAFRA)GUARAPUAVA (f)</v>
      </c>
      <c r="I3882" s="210" t="str">
        <f t="shared" si="210"/>
        <v>15/16TOMATE (2ª SAFRA)</v>
      </c>
      <c r="J3882" s="211" t="b">
        <f>FALSE</f>
        <v>0</v>
      </c>
    </row>
    <row r="3883" spans="1:10" ht="14.65" hidden="1" customHeight="1">
      <c r="A3883" s="215" t="s">
        <v>191</v>
      </c>
      <c r="B3883" s="213" t="s">
        <v>109</v>
      </c>
      <c r="C3883" s="209" t="s">
        <v>140</v>
      </c>
      <c r="D3883" s="202">
        <v>12</v>
      </c>
      <c r="F3883" s="202">
        <v>325</v>
      </c>
      <c r="G3883" s="202">
        <f t="shared" si="204"/>
        <v>27083.333333333332</v>
      </c>
      <c r="H3883" s="210" t="str">
        <f t="shared" si="209"/>
        <v>15/16TOMATE (2ª SAFRA)IRATI (f)</v>
      </c>
      <c r="I3883" s="210" t="str">
        <f t="shared" si="210"/>
        <v>15/16TOMATE (2ª SAFRA)</v>
      </c>
      <c r="J3883" s="211" t="b">
        <f>FALSE</f>
        <v>0</v>
      </c>
    </row>
    <row r="3884" spans="1:10" ht="14.65" hidden="1" customHeight="1">
      <c r="A3884" s="215" t="s">
        <v>191</v>
      </c>
      <c r="B3884" s="213" t="s">
        <v>109</v>
      </c>
      <c r="C3884" s="209" t="s">
        <v>142</v>
      </c>
      <c r="D3884" s="202">
        <v>225</v>
      </c>
      <c r="F3884" s="202">
        <v>14760</v>
      </c>
      <c r="G3884" s="202">
        <f t="shared" si="204"/>
        <v>65600</v>
      </c>
      <c r="H3884" s="210" t="str">
        <f t="shared" si="209"/>
        <v>15/16TOMATE (2ª SAFRA)IVAIPORÃ (c)</v>
      </c>
      <c r="I3884" s="210" t="str">
        <f t="shared" si="210"/>
        <v>15/16TOMATE (2ª SAFRA)</v>
      </c>
      <c r="J3884" s="211" t="b">
        <f>FALSE</f>
        <v>0</v>
      </c>
    </row>
    <row r="3885" spans="1:10" ht="14.65" hidden="1" customHeight="1">
      <c r="A3885" s="215" t="s">
        <v>191</v>
      </c>
      <c r="B3885" s="213" t="s">
        <v>109</v>
      </c>
      <c r="C3885" s="209" t="s">
        <v>144</v>
      </c>
      <c r="D3885" s="202">
        <v>244</v>
      </c>
      <c r="F3885" s="202">
        <v>16540</v>
      </c>
      <c r="G3885" s="202">
        <f t="shared" si="204"/>
        <v>67786.885245901649</v>
      </c>
      <c r="H3885" s="210" t="str">
        <f t="shared" si="209"/>
        <v>15/16TOMATE (2ª SAFRA)JACAREZINHO (c)</v>
      </c>
      <c r="I3885" s="210" t="str">
        <f t="shared" si="210"/>
        <v>15/16TOMATE (2ª SAFRA)</v>
      </c>
      <c r="J3885" s="211" t="b">
        <f>FALSE</f>
        <v>0</v>
      </c>
    </row>
    <row r="3886" spans="1:10" ht="14.65" hidden="1" customHeight="1">
      <c r="A3886" s="215" t="s">
        <v>191</v>
      </c>
      <c r="B3886" s="213" t="s">
        <v>109</v>
      </c>
      <c r="C3886" s="209" t="s">
        <v>146</v>
      </c>
      <c r="D3886" s="202">
        <v>10</v>
      </c>
      <c r="F3886" s="202">
        <v>450</v>
      </c>
      <c r="G3886" s="202">
        <f t="shared" si="204"/>
        <v>45000</v>
      </c>
      <c r="H3886" s="210" t="str">
        <f t="shared" si="209"/>
        <v>15/16TOMATE (2ª SAFRA)LARANJEIRAS DO SUL (f)</v>
      </c>
      <c r="I3886" s="210" t="str">
        <f t="shared" si="210"/>
        <v>15/16TOMATE (2ª SAFRA)</v>
      </c>
      <c r="J3886" s="211" t="b">
        <f>FALSE</f>
        <v>0</v>
      </c>
    </row>
    <row r="3887" spans="1:10" ht="14.65" hidden="1" customHeight="1">
      <c r="A3887" s="215" t="s">
        <v>191</v>
      </c>
      <c r="B3887" s="213" t="s">
        <v>109</v>
      </c>
      <c r="C3887" s="209" t="s">
        <v>148</v>
      </c>
      <c r="D3887" s="202">
        <v>376</v>
      </c>
      <c r="F3887" s="202">
        <v>24685</v>
      </c>
      <c r="G3887" s="202">
        <f t="shared" si="204"/>
        <v>65651.595744680846</v>
      </c>
      <c r="H3887" s="210" t="str">
        <f t="shared" si="209"/>
        <v>15/16TOMATE (2ª SAFRA)LONDRINA (c)</v>
      </c>
      <c r="I3887" s="210" t="str">
        <f t="shared" si="210"/>
        <v>15/16TOMATE (2ª SAFRA)</v>
      </c>
      <c r="J3887" s="211" t="b">
        <f>FALSE</f>
        <v>0</v>
      </c>
    </row>
    <row r="3888" spans="1:10" ht="14.65" hidden="1" customHeight="1">
      <c r="A3888" s="215" t="s">
        <v>191</v>
      </c>
      <c r="B3888" s="213" t="s">
        <v>109</v>
      </c>
      <c r="C3888" s="209" t="s">
        <v>150</v>
      </c>
      <c r="D3888" s="202">
        <v>54</v>
      </c>
      <c r="F3888" s="202">
        <v>3236</v>
      </c>
      <c r="G3888" s="202">
        <f t="shared" si="204"/>
        <v>59925.925925925927</v>
      </c>
      <c r="H3888" s="210" t="str">
        <f t="shared" si="209"/>
        <v>15/16TOMATE (2ª SAFRA)MARINGÁ (c)</v>
      </c>
      <c r="I3888" s="210" t="str">
        <f t="shared" si="210"/>
        <v>15/16TOMATE (2ª SAFRA)</v>
      </c>
      <c r="J3888" s="211" t="b">
        <f>FALSE</f>
        <v>0</v>
      </c>
    </row>
    <row r="3889" spans="1:10" ht="14.65" hidden="1" customHeight="1">
      <c r="A3889" s="215" t="s">
        <v>191</v>
      </c>
      <c r="B3889" s="213" t="s">
        <v>109</v>
      </c>
      <c r="C3889" s="209" t="s">
        <v>152</v>
      </c>
      <c r="D3889" s="202">
        <v>15</v>
      </c>
      <c r="F3889" s="202">
        <v>650</v>
      </c>
      <c r="G3889" s="202">
        <f t="shared" si="204"/>
        <v>43333.333333333336</v>
      </c>
      <c r="H3889" s="210" t="str">
        <f t="shared" si="209"/>
        <v>15/16TOMATE (2ª SAFRA)PARANAGUÁ (f)</v>
      </c>
      <c r="I3889" s="210" t="str">
        <f t="shared" si="210"/>
        <v>15/16TOMATE (2ª SAFRA)</v>
      </c>
      <c r="J3889" s="211" t="b">
        <f>FALSE</f>
        <v>0</v>
      </c>
    </row>
    <row r="3890" spans="1:10" ht="14.65" hidden="1" customHeight="1">
      <c r="A3890" s="215" t="s">
        <v>191</v>
      </c>
      <c r="B3890" s="213" t="s">
        <v>109</v>
      </c>
      <c r="C3890" s="209" t="s">
        <v>154</v>
      </c>
      <c r="D3890" s="202"/>
      <c r="G3890" s="202" t="e">
        <f t="shared" si="204"/>
        <v>#DIV/0!</v>
      </c>
      <c r="H3890" s="210" t="str">
        <f t="shared" si="209"/>
        <v>15/16TOMATE (2ª SAFRA)PARANAVAÍ (b)</v>
      </c>
      <c r="I3890" s="210" t="str">
        <f t="shared" si="210"/>
        <v>15/16TOMATE (2ª SAFRA)</v>
      </c>
      <c r="J3890" s="211" t="b">
        <f>FALSE</f>
        <v>0</v>
      </c>
    </row>
    <row r="3891" spans="1:10" ht="14.65" hidden="1" customHeight="1">
      <c r="A3891" s="215" t="s">
        <v>191</v>
      </c>
      <c r="B3891" s="213" t="s">
        <v>109</v>
      </c>
      <c r="C3891" s="209" t="s">
        <v>157</v>
      </c>
      <c r="D3891" s="202">
        <v>456</v>
      </c>
      <c r="F3891" s="202">
        <v>26165</v>
      </c>
      <c r="G3891" s="202">
        <f t="shared" si="204"/>
        <v>57379.385964912282</v>
      </c>
      <c r="H3891" s="210" t="str">
        <f t="shared" si="209"/>
        <v>15/16TOMATE (2ª SAFRA)PONTA GROSSA (f)</v>
      </c>
      <c r="I3891" s="210" t="str">
        <f t="shared" si="210"/>
        <v>15/16TOMATE (2ª SAFRA)</v>
      </c>
      <c r="J3891" s="211" t="b">
        <f>FALSE</f>
        <v>0</v>
      </c>
    </row>
    <row r="3892" spans="1:10" ht="14.65" hidden="1" customHeight="1">
      <c r="A3892" s="215" t="s">
        <v>191</v>
      </c>
      <c r="B3892" s="213" t="s">
        <v>109</v>
      </c>
      <c r="C3892" s="209" t="s">
        <v>158</v>
      </c>
      <c r="D3892" s="202"/>
      <c r="G3892" s="202" t="e">
        <f t="shared" si="204"/>
        <v>#DIV/0!</v>
      </c>
      <c r="H3892" s="210" t="str">
        <f t="shared" si="209"/>
        <v>15/16TOMATE (2ª SAFRA)TOLEDO (d)</v>
      </c>
      <c r="I3892" s="210" t="str">
        <f t="shared" si="210"/>
        <v>15/16TOMATE (2ª SAFRA)</v>
      </c>
      <c r="J3892" s="211" t="b">
        <f>FALSE</f>
        <v>0</v>
      </c>
    </row>
    <row r="3893" spans="1:10" ht="14.65" hidden="1" customHeight="1">
      <c r="A3893" s="215" t="s">
        <v>191</v>
      </c>
      <c r="B3893" s="213" t="s">
        <v>109</v>
      </c>
      <c r="C3893" s="209" t="s">
        <v>159</v>
      </c>
      <c r="D3893" s="202">
        <v>13</v>
      </c>
      <c r="F3893" s="202">
        <v>662</v>
      </c>
      <c r="G3893" s="202">
        <f t="shared" si="204"/>
        <v>50923.076923076922</v>
      </c>
      <c r="H3893" s="210" t="str">
        <f t="shared" si="209"/>
        <v>15/16TOMATE (2ª SAFRA)UMUARAMA (b)</v>
      </c>
      <c r="I3893" s="210" t="str">
        <f t="shared" si="210"/>
        <v>15/16TOMATE (2ª SAFRA)</v>
      </c>
      <c r="J3893" s="211" t="b">
        <f>FALSE</f>
        <v>0</v>
      </c>
    </row>
    <row r="3894" spans="1:10" ht="14.65" hidden="1" customHeight="1">
      <c r="A3894" s="215" t="s">
        <v>191</v>
      </c>
      <c r="B3894" s="209" t="s">
        <v>110</v>
      </c>
      <c r="C3894" s="209" t="s">
        <v>126</v>
      </c>
      <c r="D3894" s="201">
        <v>68930</v>
      </c>
      <c r="E3894" s="201"/>
      <c r="F3894" s="202">
        <v>168475</v>
      </c>
      <c r="G3894" s="202">
        <f t="shared" si="204"/>
        <v>2444.1462353111851</v>
      </c>
      <c r="H3894" s="210" t="str">
        <f t="shared" si="209"/>
        <v>15/16TRIGOAPUCARANA (c)</v>
      </c>
      <c r="I3894" s="210" t="str">
        <f t="shared" si="210"/>
        <v>15/16TRIGO</v>
      </c>
      <c r="J3894" s="211" t="b">
        <f>FALSE</f>
        <v>0</v>
      </c>
    </row>
    <row r="3895" spans="1:10" ht="14.65" hidden="1" customHeight="1">
      <c r="A3895" s="215" t="s">
        <v>191</v>
      </c>
      <c r="B3895" s="209" t="s">
        <v>110</v>
      </c>
      <c r="C3895" s="209" t="s">
        <v>128</v>
      </c>
      <c r="D3895" s="201">
        <v>123320</v>
      </c>
      <c r="E3895" s="201"/>
      <c r="F3895" s="202">
        <v>366373</v>
      </c>
      <c r="G3895" s="202">
        <f t="shared" si="204"/>
        <v>2970.9130716834252</v>
      </c>
      <c r="H3895" s="210" t="str">
        <f t="shared" si="209"/>
        <v>15/16TRIGOCAMPO MOURÃO (a)</v>
      </c>
      <c r="I3895" s="210" t="str">
        <f t="shared" si="210"/>
        <v>15/16TRIGO</v>
      </c>
      <c r="J3895" s="211" t="b">
        <f>FALSE</f>
        <v>0</v>
      </c>
    </row>
    <row r="3896" spans="1:10" ht="14.65" hidden="1" customHeight="1">
      <c r="A3896" s="215" t="s">
        <v>191</v>
      </c>
      <c r="B3896" s="209" t="s">
        <v>110</v>
      </c>
      <c r="C3896" s="209" t="s">
        <v>130</v>
      </c>
      <c r="D3896" s="201">
        <v>113500</v>
      </c>
      <c r="E3896" s="201"/>
      <c r="F3896" s="202">
        <v>382250</v>
      </c>
      <c r="G3896" s="202">
        <f t="shared" si="204"/>
        <v>3367.8414096916299</v>
      </c>
      <c r="H3896" s="210" t="str">
        <f t="shared" si="209"/>
        <v>15/16TRIGOCASCAVEL (d)</v>
      </c>
      <c r="I3896" s="210" t="str">
        <f t="shared" si="210"/>
        <v>15/16TRIGO</v>
      </c>
      <c r="J3896" s="211" t="b">
        <f>FALSE</f>
        <v>0</v>
      </c>
    </row>
    <row r="3897" spans="1:10" ht="14.65" hidden="1" customHeight="1">
      <c r="A3897" s="215" t="s">
        <v>191</v>
      </c>
      <c r="B3897" s="209" t="s">
        <v>110</v>
      </c>
      <c r="C3897" s="209" t="s">
        <v>132</v>
      </c>
      <c r="D3897" s="201">
        <v>140845</v>
      </c>
      <c r="E3897" s="201"/>
      <c r="F3897" s="202">
        <v>346436</v>
      </c>
      <c r="G3897" s="202">
        <f t="shared" si="204"/>
        <v>2459.6968298484148</v>
      </c>
      <c r="H3897" s="210" t="str">
        <f t="shared" si="209"/>
        <v>15/16TRIGOCORNÉLIO PROCÓPIO (c)</v>
      </c>
      <c r="I3897" s="210" t="str">
        <f t="shared" si="210"/>
        <v>15/16TRIGO</v>
      </c>
      <c r="J3897" s="211" t="b">
        <f>FALSE</f>
        <v>0</v>
      </c>
    </row>
    <row r="3898" spans="1:10" ht="14.65" hidden="1" customHeight="1">
      <c r="A3898" s="215" t="s">
        <v>191</v>
      </c>
      <c r="B3898" s="213" t="s">
        <v>110</v>
      </c>
      <c r="C3898" s="209" t="s">
        <v>134</v>
      </c>
      <c r="D3898" s="202">
        <v>13280</v>
      </c>
      <c r="F3898" s="202">
        <v>54939</v>
      </c>
      <c r="G3898" s="202">
        <f t="shared" si="204"/>
        <v>4136.9728915662654</v>
      </c>
      <c r="H3898" s="210" t="str">
        <f t="shared" si="209"/>
        <v>15/16TRIGOCURITIBA (f)</v>
      </c>
      <c r="I3898" s="210" t="str">
        <f t="shared" si="210"/>
        <v>15/16TRIGO</v>
      </c>
      <c r="J3898" s="211" t="b">
        <f>FALSE</f>
        <v>0</v>
      </c>
    </row>
    <row r="3899" spans="1:10" ht="14.65" hidden="1" customHeight="1">
      <c r="A3899" s="215" t="s">
        <v>191</v>
      </c>
      <c r="B3899" s="213" t="s">
        <v>110</v>
      </c>
      <c r="C3899" s="209" t="s">
        <v>136</v>
      </c>
      <c r="D3899" s="202">
        <v>90900</v>
      </c>
      <c r="F3899" s="202">
        <v>285255</v>
      </c>
      <c r="G3899" s="202">
        <f t="shared" si="204"/>
        <v>3138.1188118811879</v>
      </c>
      <c r="H3899" s="210" t="str">
        <f t="shared" si="209"/>
        <v>15/16TRIGOFRANCISCO BELTRÃO (e)</v>
      </c>
      <c r="I3899" s="210" t="str">
        <f t="shared" si="210"/>
        <v>15/16TRIGO</v>
      </c>
      <c r="J3899" s="211" t="b">
        <f>FALSE</f>
        <v>0</v>
      </c>
    </row>
    <row r="3900" spans="1:10" ht="14.65" hidden="1" customHeight="1">
      <c r="A3900" s="215" t="s">
        <v>191</v>
      </c>
      <c r="B3900" s="213" t="s">
        <v>110</v>
      </c>
      <c r="C3900" s="209" t="s">
        <v>138</v>
      </c>
      <c r="D3900" s="202">
        <v>60970</v>
      </c>
      <c r="F3900" s="202">
        <v>267415</v>
      </c>
      <c r="G3900" s="202">
        <f t="shared" si="204"/>
        <v>4386.0095128751846</v>
      </c>
      <c r="H3900" s="210" t="str">
        <f t="shared" si="209"/>
        <v>15/16TRIGOGUARAPUAVA (f)</v>
      </c>
      <c r="I3900" s="210" t="str">
        <f t="shared" si="210"/>
        <v>15/16TRIGO</v>
      </c>
      <c r="J3900" s="211" t="b">
        <f>FALSE</f>
        <v>0</v>
      </c>
    </row>
    <row r="3901" spans="1:10" ht="14.65" hidden="1" customHeight="1">
      <c r="A3901" s="215" t="s">
        <v>191</v>
      </c>
      <c r="B3901" s="213" t="s">
        <v>110</v>
      </c>
      <c r="C3901" s="209" t="s">
        <v>140</v>
      </c>
      <c r="D3901" s="202">
        <v>20380</v>
      </c>
      <c r="F3901" s="202">
        <v>75397</v>
      </c>
      <c r="G3901" s="202">
        <f t="shared" si="204"/>
        <v>3699.558390578999</v>
      </c>
      <c r="H3901" s="210" t="str">
        <f t="shared" si="209"/>
        <v>15/16TRIGOIRATI (f)</v>
      </c>
      <c r="I3901" s="210" t="str">
        <f t="shared" si="210"/>
        <v>15/16TRIGO</v>
      </c>
      <c r="J3901" s="211" t="b">
        <f>FALSE</f>
        <v>0</v>
      </c>
    </row>
    <row r="3902" spans="1:10" ht="14.65" hidden="1" customHeight="1">
      <c r="A3902" s="215" t="s">
        <v>191</v>
      </c>
      <c r="B3902" s="213" t="s">
        <v>110</v>
      </c>
      <c r="C3902" s="209" t="s">
        <v>142</v>
      </c>
      <c r="D3902" s="202">
        <v>121531</v>
      </c>
      <c r="F3902" s="202">
        <v>365692</v>
      </c>
      <c r="G3902" s="202">
        <f t="shared" si="204"/>
        <v>3009.0429602323688</v>
      </c>
      <c r="H3902" s="210" t="str">
        <f t="shared" si="209"/>
        <v>15/16TRIGOIVAIPORÃ (c)</v>
      </c>
      <c r="I3902" s="210" t="str">
        <f t="shared" si="210"/>
        <v>15/16TRIGO</v>
      </c>
      <c r="J3902" s="211" t="b">
        <f>FALSE</f>
        <v>0</v>
      </c>
    </row>
    <row r="3903" spans="1:10" ht="14.65" hidden="1" customHeight="1">
      <c r="A3903" s="215" t="s">
        <v>191</v>
      </c>
      <c r="B3903" s="213" t="s">
        <v>110</v>
      </c>
      <c r="C3903" s="209" t="s">
        <v>144</v>
      </c>
      <c r="D3903" s="202">
        <v>50300</v>
      </c>
      <c r="F3903" s="202">
        <v>135194</v>
      </c>
      <c r="G3903" s="202">
        <f t="shared" si="204"/>
        <v>2687.7534791252488</v>
      </c>
      <c r="H3903" s="210" t="str">
        <f t="shared" si="209"/>
        <v>15/16TRIGOJACAREZINHO (c)</v>
      </c>
      <c r="I3903" s="210" t="str">
        <f t="shared" si="210"/>
        <v>15/16TRIGO</v>
      </c>
      <c r="J3903" s="211" t="b">
        <f>FALSE</f>
        <v>0</v>
      </c>
    </row>
    <row r="3904" spans="1:10" ht="14.65" hidden="1" customHeight="1">
      <c r="A3904" s="215" t="s">
        <v>191</v>
      </c>
      <c r="B3904" s="213" t="s">
        <v>110</v>
      </c>
      <c r="C3904" s="209" t="s">
        <v>146</v>
      </c>
      <c r="D3904" s="202">
        <v>15700</v>
      </c>
      <c r="F3904" s="202">
        <v>62569</v>
      </c>
      <c r="G3904" s="202">
        <f t="shared" si="204"/>
        <v>3985.2866242038217</v>
      </c>
      <c r="H3904" s="210" t="str">
        <f t="shared" si="209"/>
        <v>15/16TRIGOLARANJEIRAS DO SUL (f)</v>
      </c>
      <c r="I3904" s="210" t="str">
        <f t="shared" si="210"/>
        <v>15/16TRIGO</v>
      </c>
      <c r="J3904" s="211" t="b">
        <f>FALSE</f>
        <v>0</v>
      </c>
    </row>
    <row r="3905" spans="1:10" ht="14.65" hidden="1" customHeight="1">
      <c r="A3905" s="215" t="s">
        <v>191</v>
      </c>
      <c r="B3905" s="213" t="s">
        <v>110</v>
      </c>
      <c r="C3905" s="209" t="s">
        <v>148</v>
      </c>
      <c r="D3905" s="202">
        <v>41114</v>
      </c>
      <c r="E3905" s="202">
        <v>250</v>
      </c>
      <c r="F3905" s="202">
        <v>97603</v>
      </c>
      <c r="G3905" s="202">
        <f t="shared" si="204"/>
        <v>2388.4837509788567</v>
      </c>
      <c r="H3905" s="210" t="str">
        <f t="shared" si="209"/>
        <v>15/16TRIGOLONDRINA (c)</v>
      </c>
      <c r="I3905" s="210" t="str">
        <f t="shared" si="210"/>
        <v>15/16TRIGO</v>
      </c>
      <c r="J3905" s="211" t="b">
        <f>FALSE</f>
        <v>0</v>
      </c>
    </row>
    <row r="3906" spans="1:10" ht="14.65" hidden="1" customHeight="1">
      <c r="A3906" s="215" t="s">
        <v>191</v>
      </c>
      <c r="B3906" s="213" t="s">
        <v>110</v>
      </c>
      <c r="C3906" s="209" t="s">
        <v>150</v>
      </c>
      <c r="D3906" s="202">
        <v>15342</v>
      </c>
      <c r="F3906" s="202">
        <v>36296</v>
      </c>
      <c r="G3906" s="202">
        <f t="shared" si="204"/>
        <v>2365.7932472950069</v>
      </c>
      <c r="H3906" s="210" t="str">
        <f t="shared" ref="H3906:H3969" si="211">A3906&amp;B3906&amp;C3906</f>
        <v>15/16TRIGOMARINGÁ (c)</v>
      </c>
      <c r="I3906" s="210" t="str">
        <f t="shared" ref="I3906:I3969" si="212">A3906&amp;B3906</f>
        <v>15/16TRIGO</v>
      </c>
      <c r="J3906" s="211" t="b">
        <f>FALSE</f>
        <v>0</v>
      </c>
    </row>
    <row r="3907" spans="1:10" ht="14.65" hidden="1" customHeight="1">
      <c r="A3907" s="215" t="s">
        <v>191</v>
      </c>
      <c r="B3907" s="213" t="s">
        <v>110</v>
      </c>
      <c r="C3907" s="209" t="s">
        <v>154</v>
      </c>
      <c r="D3907" s="202">
        <v>0</v>
      </c>
      <c r="G3907" s="202" t="e">
        <f t="shared" si="204"/>
        <v>#DIV/0!</v>
      </c>
      <c r="H3907" s="210" t="str">
        <f t="shared" si="211"/>
        <v>15/16TRIGOPARANAVAÍ (b)</v>
      </c>
      <c r="I3907" s="210" t="str">
        <f t="shared" si="212"/>
        <v>15/16TRIGO</v>
      </c>
      <c r="J3907" s="211" t="b">
        <f>FALSE</f>
        <v>0</v>
      </c>
    </row>
    <row r="3908" spans="1:10" ht="14.65" hidden="1" customHeight="1">
      <c r="A3908" s="215" t="s">
        <v>191</v>
      </c>
      <c r="B3908" s="213" t="s">
        <v>110</v>
      </c>
      <c r="C3908" s="209" t="s">
        <v>155</v>
      </c>
      <c r="D3908" s="202">
        <v>51670</v>
      </c>
      <c r="F3908" s="202">
        <v>188821</v>
      </c>
      <c r="G3908" s="202">
        <f t="shared" si="204"/>
        <v>3654.3642345655121</v>
      </c>
      <c r="H3908" s="210" t="str">
        <f t="shared" si="211"/>
        <v>15/16TRIGOPATO BRANCO (e)</v>
      </c>
      <c r="I3908" s="210" t="str">
        <f t="shared" si="212"/>
        <v>15/16TRIGO</v>
      </c>
      <c r="J3908" s="211" t="b">
        <f>FALSE</f>
        <v>0</v>
      </c>
    </row>
    <row r="3909" spans="1:10" ht="14.65" hidden="1" customHeight="1">
      <c r="A3909" s="215" t="s">
        <v>191</v>
      </c>
      <c r="B3909" s="213" t="s">
        <v>110</v>
      </c>
      <c r="C3909" s="209" t="s">
        <v>157</v>
      </c>
      <c r="D3909" s="202">
        <v>141200</v>
      </c>
      <c r="F3909" s="202">
        <v>559880</v>
      </c>
      <c r="G3909" s="202">
        <f t="shared" si="204"/>
        <v>3965.1558073654392</v>
      </c>
      <c r="H3909" s="210" t="str">
        <f t="shared" si="211"/>
        <v>15/16TRIGOPONTA GROSSA (f)</v>
      </c>
      <c r="I3909" s="210" t="str">
        <f t="shared" si="212"/>
        <v>15/16TRIGO</v>
      </c>
      <c r="J3909" s="211" t="b">
        <f>FALSE</f>
        <v>0</v>
      </c>
    </row>
    <row r="3910" spans="1:10" ht="14.65" hidden="1" customHeight="1">
      <c r="A3910" s="215" t="s">
        <v>191</v>
      </c>
      <c r="B3910" s="213" t="s">
        <v>110</v>
      </c>
      <c r="C3910" s="209" t="s">
        <v>158</v>
      </c>
      <c r="D3910" s="202">
        <v>23180</v>
      </c>
      <c r="F3910" s="202">
        <v>71957</v>
      </c>
      <c r="G3910" s="202">
        <f t="shared" si="204"/>
        <v>3104.2709232096636</v>
      </c>
      <c r="H3910" s="210" t="str">
        <f t="shared" si="211"/>
        <v>15/16TRIGOTOLEDO (d)</v>
      </c>
      <c r="I3910" s="210" t="str">
        <f t="shared" si="212"/>
        <v>15/16TRIGO</v>
      </c>
      <c r="J3910" s="211" t="b">
        <f>FALSE</f>
        <v>0</v>
      </c>
    </row>
    <row r="3911" spans="1:10" ht="14.65" hidden="1" customHeight="1">
      <c r="A3911" s="215" t="s">
        <v>191</v>
      </c>
      <c r="B3911" s="213" t="s">
        <v>110</v>
      </c>
      <c r="C3911" s="209" t="s">
        <v>159</v>
      </c>
      <c r="D3911" s="202">
        <v>2943</v>
      </c>
      <c r="F3911" s="202">
        <v>7828</v>
      </c>
      <c r="G3911" s="202">
        <f t="shared" si="204"/>
        <v>2659.8708800543664</v>
      </c>
      <c r="H3911" s="210" t="str">
        <f t="shared" si="211"/>
        <v>15/16TRIGOUMUARAMA (b)</v>
      </c>
      <c r="I3911" s="210" t="str">
        <f t="shared" si="212"/>
        <v>15/16TRIGO</v>
      </c>
      <c r="J3911" s="211" t="b">
        <f>FALSE</f>
        <v>0</v>
      </c>
    </row>
    <row r="3912" spans="1:10" ht="14.65" hidden="1" customHeight="1">
      <c r="A3912" s="215" t="s">
        <v>191</v>
      </c>
      <c r="B3912" s="213" t="s">
        <v>110</v>
      </c>
      <c r="C3912" s="209" t="s">
        <v>160</v>
      </c>
      <c r="D3912" s="202">
        <v>4000</v>
      </c>
      <c r="F3912" s="202">
        <v>14400</v>
      </c>
      <c r="G3912" s="202">
        <f t="shared" si="204"/>
        <v>3600</v>
      </c>
      <c r="H3912" s="210" t="str">
        <f t="shared" si="211"/>
        <v>15/16TRIGOUNIÃO DA VITÓRIA (f)</v>
      </c>
      <c r="I3912" s="210" t="str">
        <f t="shared" si="212"/>
        <v>15/16TRIGO</v>
      </c>
      <c r="J3912" s="211" t="b">
        <f>FALSE</f>
        <v>0</v>
      </c>
    </row>
    <row r="3913" spans="1:10" ht="14.65" hidden="1" customHeight="1">
      <c r="A3913" s="215" t="s">
        <v>191</v>
      </c>
      <c r="B3913" s="213" t="s">
        <v>111</v>
      </c>
      <c r="C3913" s="209" t="s">
        <v>126</v>
      </c>
      <c r="D3913" s="202">
        <v>450</v>
      </c>
      <c r="F3913" s="202">
        <v>1050</v>
      </c>
      <c r="G3913" s="202">
        <f t="shared" si="204"/>
        <v>2333.3333333333335</v>
      </c>
      <c r="H3913" s="210" t="str">
        <f t="shared" si="211"/>
        <v>15/16TRITICALEAPUCARANA (c)</v>
      </c>
      <c r="I3913" s="210" t="str">
        <f t="shared" si="212"/>
        <v>15/16TRITICALE</v>
      </c>
      <c r="J3913" s="211" t="b">
        <f>FALSE</f>
        <v>0</v>
      </c>
    </row>
    <row r="3914" spans="1:10" ht="14.65" hidden="1" customHeight="1">
      <c r="A3914" s="215" t="s">
        <v>191</v>
      </c>
      <c r="B3914" s="213" t="s">
        <v>111</v>
      </c>
      <c r="C3914" s="209" t="s">
        <v>128</v>
      </c>
      <c r="D3914" s="202">
        <v>1145</v>
      </c>
      <c r="F3914" s="202">
        <v>3193</v>
      </c>
      <c r="G3914" s="202">
        <f t="shared" si="204"/>
        <v>2788.6462882096066</v>
      </c>
      <c r="H3914" s="210" t="str">
        <f t="shared" si="211"/>
        <v>15/16TRITICALECAMPO MOURÃO (a)</v>
      </c>
      <c r="I3914" s="210" t="str">
        <f t="shared" si="212"/>
        <v>15/16TRITICALE</v>
      </c>
      <c r="J3914" s="211" t="b">
        <f>FALSE</f>
        <v>0</v>
      </c>
    </row>
    <row r="3915" spans="1:10" ht="14.65" hidden="1" customHeight="1">
      <c r="A3915" s="215" t="s">
        <v>191</v>
      </c>
      <c r="B3915" s="213" t="s">
        <v>111</v>
      </c>
      <c r="C3915" s="209" t="s">
        <v>130</v>
      </c>
      <c r="D3915" s="202">
        <v>200</v>
      </c>
      <c r="F3915" s="202">
        <v>600</v>
      </c>
      <c r="G3915" s="202">
        <f t="shared" si="204"/>
        <v>3000</v>
      </c>
      <c r="H3915" s="210" t="str">
        <f t="shared" si="211"/>
        <v>15/16TRITICALECASCAVEL (d)</v>
      </c>
      <c r="I3915" s="210" t="str">
        <f t="shared" si="212"/>
        <v>15/16TRITICALE</v>
      </c>
      <c r="J3915" s="211" t="b">
        <f>FALSE</f>
        <v>0</v>
      </c>
    </row>
    <row r="3916" spans="1:10" ht="14.65" hidden="1" customHeight="1">
      <c r="A3916" s="215" t="s">
        <v>191</v>
      </c>
      <c r="B3916" s="213" t="s">
        <v>111</v>
      </c>
      <c r="C3916" s="209" t="s">
        <v>132</v>
      </c>
      <c r="D3916" s="202"/>
      <c r="G3916" s="202" t="e">
        <f t="shared" si="204"/>
        <v>#DIV/0!</v>
      </c>
      <c r="H3916" s="210" t="str">
        <f t="shared" si="211"/>
        <v>15/16TRITICALECORNÉLIO PROCÓPIO (c)</v>
      </c>
      <c r="I3916" s="210" t="str">
        <f t="shared" si="212"/>
        <v>15/16TRITICALE</v>
      </c>
      <c r="J3916" s="211" t="b">
        <f>FALSE</f>
        <v>0</v>
      </c>
    </row>
    <row r="3917" spans="1:10" ht="14.65" hidden="1" customHeight="1">
      <c r="A3917" s="215" t="s">
        <v>191</v>
      </c>
      <c r="B3917" s="213" t="s">
        <v>111</v>
      </c>
      <c r="C3917" s="209" t="s">
        <v>138</v>
      </c>
      <c r="D3917" s="202">
        <v>1080</v>
      </c>
      <c r="F3917" s="202">
        <v>4588</v>
      </c>
      <c r="G3917" s="202">
        <f t="shared" si="204"/>
        <v>4248.1481481481487</v>
      </c>
      <c r="H3917" s="210" t="str">
        <f t="shared" si="211"/>
        <v>15/16TRITICALEGUARAPUAVA (f)</v>
      </c>
      <c r="I3917" s="210" t="str">
        <f t="shared" si="212"/>
        <v>15/16TRITICALE</v>
      </c>
      <c r="J3917" s="211" t="b">
        <f>FALSE</f>
        <v>0</v>
      </c>
    </row>
    <row r="3918" spans="1:10" ht="14.65" hidden="1" customHeight="1">
      <c r="A3918" s="215" t="s">
        <v>191</v>
      </c>
      <c r="B3918" s="213" t="s">
        <v>111</v>
      </c>
      <c r="C3918" s="209" t="s">
        <v>140</v>
      </c>
      <c r="D3918" s="202">
        <v>1600</v>
      </c>
      <c r="F3918" s="202">
        <v>4400</v>
      </c>
      <c r="G3918" s="202">
        <f t="shared" si="204"/>
        <v>2750</v>
      </c>
      <c r="H3918" s="210" t="str">
        <f t="shared" si="211"/>
        <v>15/16TRITICALEIRATI (f)</v>
      </c>
      <c r="I3918" s="210" t="str">
        <f t="shared" si="212"/>
        <v>15/16TRITICALE</v>
      </c>
      <c r="J3918" s="211" t="b">
        <f>FALSE</f>
        <v>0</v>
      </c>
    </row>
    <row r="3919" spans="1:10" ht="14.65" hidden="1" customHeight="1">
      <c r="A3919" s="215" t="s">
        <v>191</v>
      </c>
      <c r="B3919" s="213" t="s">
        <v>111</v>
      </c>
      <c r="C3919" s="209" t="s">
        <v>142</v>
      </c>
      <c r="D3919" s="202">
        <v>1070</v>
      </c>
      <c r="F3919" s="202">
        <v>3430</v>
      </c>
      <c r="G3919" s="202">
        <f t="shared" si="204"/>
        <v>3205.6074766355136</v>
      </c>
      <c r="H3919" s="210" t="str">
        <f t="shared" si="211"/>
        <v>15/16TRITICALEIVAIPORÃ (c)</v>
      </c>
      <c r="I3919" s="210" t="str">
        <f t="shared" si="212"/>
        <v>15/16TRITICALE</v>
      </c>
      <c r="J3919" s="211" t="b">
        <f>FALSE</f>
        <v>0</v>
      </c>
    </row>
    <row r="3920" spans="1:10" ht="14.65" hidden="1" customHeight="1">
      <c r="A3920" s="215" t="s">
        <v>191</v>
      </c>
      <c r="B3920" s="213" t="s">
        <v>111</v>
      </c>
      <c r="C3920" s="209" t="s">
        <v>144</v>
      </c>
      <c r="D3920" s="202"/>
      <c r="G3920" s="202" t="e">
        <f t="shared" si="204"/>
        <v>#DIV/0!</v>
      </c>
      <c r="H3920" s="210" t="str">
        <f t="shared" si="211"/>
        <v>15/16TRITICALEJACAREZINHO (c)</v>
      </c>
      <c r="I3920" s="210" t="str">
        <f t="shared" si="212"/>
        <v>15/16TRITICALE</v>
      </c>
      <c r="J3920" s="211" t="b">
        <f>FALSE</f>
        <v>0</v>
      </c>
    </row>
    <row r="3921" spans="1:64" ht="14.65" hidden="1" customHeight="1">
      <c r="A3921" s="215" t="s">
        <v>191</v>
      </c>
      <c r="B3921" s="213" t="s">
        <v>111</v>
      </c>
      <c r="C3921" s="209" t="s">
        <v>146</v>
      </c>
      <c r="D3921" s="202">
        <v>310</v>
      </c>
      <c r="F3921" s="202">
        <v>1076</v>
      </c>
      <c r="G3921" s="202">
        <f t="shared" si="204"/>
        <v>3470.9677419354839</v>
      </c>
      <c r="H3921" s="210" t="str">
        <f t="shared" si="211"/>
        <v>15/16TRITICALELARANJEIRAS DO SUL (f)</v>
      </c>
      <c r="I3921" s="210" t="str">
        <f t="shared" si="212"/>
        <v>15/16TRITICALE</v>
      </c>
      <c r="J3921" s="211" t="b">
        <f>FALSE</f>
        <v>0</v>
      </c>
    </row>
    <row r="3922" spans="1:64" ht="14.65" hidden="1" customHeight="1">
      <c r="A3922" s="215" t="s">
        <v>191</v>
      </c>
      <c r="B3922" s="213" t="s">
        <v>111</v>
      </c>
      <c r="C3922" s="209" t="s">
        <v>148</v>
      </c>
      <c r="D3922" s="202"/>
      <c r="G3922" s="202" t="e">
        <f t="shared" si="204"/>
        <v>#DIV/0!</v>
      </c>
      <c r="H3922" s="210" t="str">
        <f t="shared" si="211"/>
        <v>15/16TRITICALELONDRINA (c)</v>
      </c>
      <c r="I3922" s="210" t="str">
        <f t="shared" si="212"/>
        <v>15/16TRITICALE</v>
      </c>
      <c r="J3922" s="211" t="b">
        <f>FALSE</f>
        <v>0</v>
      </c>
    </row>
    <row r="3923" spans="1:64" ht="14.65" hidden="1" customHeight="1">
      <c r="A3923" s="215" t="s">
        <v>191</v>
      </c>
      <c r="B3923" s="213" t="s">
        <v>111</v>
      </c>
      <c r="C3923" s="209" t="s">
        <v>150</v>
      </c>
      <c r="D3923" s="202"/>
      <c r="G3923" s="202" t="e">
        <f t="shared" si="204"/>
        <v>#DIV/0!</v>
      </c>
      <c r="H3923" s="210" t="str">
        <f t="shared" si="211"/>
        <v>15/16TRITICALEMARINGÁ (c)</v>
      </c>
      <c r="I3923" s="210" t="str">
        <f t="shared" si="212"/>
        <v>15/16TRITICALE</v>
      </c>
      <c r="J3923" s="211" t="b">
        <f>FALSE</f>
        <v>0</v>
      </c>
    </row>
    <row r="3924" spans="1:64" ht="14.65" hidden="1" customHeight="1">
      <c r="A3924" s="215" t="s">
        <v>191</v>
      </c>
      <c r="B3924" s="213" t="s">
        <v>111</v>
      </c>
      <c r="C3924" s="209" t="s">
        <v>155</v>
      </c>
      <c r="D3924" s="202">
        <v>618</v>
      </c>
      <c r="F3924" s="202">
        <v>1845</v>
      </c>
      <c r="G3924" s="202">
        <f t="shared" si="204"/>
        <v>2985.4368932038833</v>
      </c>
      <c r="H3924" s="210" t="str">
        <f t="shared" si="211"/>
        <v>15/16TRITICALEPATO BRANCO (e)</v>
      </c>
      <c r="I3924" s="210" t="str">
        <f t="shared" si="212"/>
        <v>15/16TRITICALE</v>
      </c>
      <c r="J3924" s="211" t="b">
        <f>FALSE</f>
        <v>0</v>
      </c>
    </row>
    <row r="3925" spans="1:64" ht="14.65" hidden="1" customHeight="1">
      <c r="A3925" s="215" t="s">
        <v>191</v>
      </c>
      <c r="B3925" s="213" t="s">
        <v>111</v>
      </c>
      <c r="C3925" s="209" t="s">
        <v>157</v>
      </c>
      <c r="D3925" s="202">
        <v>1910</v>
      </c>
      <c r="F3925" s="202">
        <v>6087</v>
      </c>
      <c r="G3925" s="202">
        <f t="shared" si="204"/>
        <v>3186.9109947643983</v>
      </c>
      <c r="H3925" s="210" t="str">
        <f t="shared" si="211"/>
        <v>15/16TRITICALEPONTA GROSSA (f)</v>
      </c>
      <c r="I3925" s="210" t="str">
        <f t="shared" si="212"/>
        <v>15/16TRITICALE</v>
      </c>
      <c r="J3925" s="211" t="b">
        <f>FALSE</f>
        <v>0</v>
      </c>
    </row>
    <row r="3926" spans="1:64" ht="14.65" hidden="1" customHeight="1">
      <c r="A3926" s="215" t="s">
        <v>191</v>
      </c>
      <c r="B3926" s="213" t="s">
        <v>111</v>
      </c>
      <c r="C3926" s="209" t="s">
        <v>158</v>
      </c>
      <c r="D3926" s="202">
        <v>70</v>
      </c>
      <c r="F3926" s="202">
        <v>175</v>
      </c>
      <c r="G3926" s="202">
        <f t="shared" si="204"/>
        <v>2500</v>
      </c>
      <c r="H3926" s="210" t="str">
        <f t="shared" si="211"/>
        <v>15/16TRITICALETOLEDO (d)</v>
      </c>
      <c r="I3926" s="210" t="str">
        <f t="shared" si="212"/>
        <v>15/16TRITICALE</v>
      </c>
      <c r="J3926" s="211" t="b">
        <f>FALSE</f>
        <v>0</v>
      </c>
    </row>
    <row r="3927" spans="1:64" ht="14.65" hidden="1" customHeight="1">
      <c r="A3927" s="215" t="s">
        <v>191</v>
      </c>
      <c r="B3927" s="213" t="s">
        <v>111</v>
      </c>
      <c r="C3927" s="213" t="s">
        <v>159</v>
      </c>
      <c r="D3927" s="202">
        <v>15</v>
      </c>
      <c r="F3927" s="202">
        <v>38</v>
      </c>
      <c r="G3927" s="202">
        <f t="shared" si="204"/>
        <v>2533.333333333333</v>
      </c>
      <c r="H3927" s="210" t="str">
        <f t="shared" si="211"/>
        <v>15/16TRITICALEUMUARAMA (b)</v>
      </c>
      <c r="I3927" s="210" t="str">
        <f t="shared" si="212"/>
        <v>15/16TRITICALE</v>
      </c>
      <c r="J3927" s="211" t="b">
        <f>FALSE</f>
        <v>0</v>
      </c>
    </row>
    <row r="3928" spans="1:64" ht="14.65" hidden="1" customHeight="1">
      <c r="A3928" s="215" t="s">
        <v>191</v>
      </c>
      <c r="B3928" s="213" t="s">
        <v>111</v>
      </c>
      <c r="C3928" s="209" t="s">
        <v>160</v>
      </c>
      <c r="D3928" s="202">
        <v>20</v>
      </c>
      <c r="F3928" s="202">
        <v>40</v>
      </c>
      <c r="G3928" s="202">
        <f t="shared" si="204"/>
        <v>2000</v>
      </c>
      <c r="H3928" s="210" t="str">
        <f t="shared" si="211"/>
        <v>15/16TRITICALEUNIÃO DA VITÓRIA (f)</v>
      </c>
      <c r="I3928" s="210" t="str">
        <f t="shared" si="212"/>
        <v>15/16TRITICALE</v>
      </c>
      <c r="J3928" s="211" t="b">
        <f>FALSE</f>
        <v>0</v>
      </c>
    </row>
    <row r="3929" spans="1:64" ht="14.65" hidden="1" customHeight="1">
      <c r="A3929" s="215" t="s">
        <v>192</v>
      </c>
      <c r="B3929" s="209" t="s">
        <v>84</v>
      </c>
      <c r="C3929" s="209" t="s">
        <v>126</v>
      </c>
      <c r="D3929" s="202">
        <v>14</v>
      </c>
      <c r="F3929" s="202">
        <v>41</v>
      </c>
      <c r="G3929" s="202">
        <f t="shared" si="204"/>
        <v>2928.5714285714284</v>
      </c>
      <c r="H3929" s="210" t="str">
        <f t="shared" si="211"/>
        <v>16/17ALHOAPUCARANA (c)</v>
      </c>
      <c r="I3929" s="210" t="str">
        <f t="shared" si="212"/>
        <v>16/17ALHO</v>
      </c>
      <c r="J3929" s="211" t="b">
        <f>FALSE</f>
        <v>0</v>
      </c>
    </row>
    <row r="3930" spans="1:64" ht="14.65" hidden="1" customHeight="1">
      <c r="A3930" s="215" t="s">
        <v>192</v>
      </c>
      <c r="B3930" s="209" t="s">
        <v>84</v>
      </c>
      <c r="C3930" s="209" t="s">
        <v>128</v>
      </c>
      <c r="D3930" s="202">
        <v>39</v>
      </c>
      <c r="F3930" s="202">
        <v>95</v>
      </c>
      <c r="G3930" s="202">
        <f t="shared" si="204"/>
        <v>2435.8974358974356</v>
      </c>
      <c r="H3930" s="210" t="str">
        <f t="shared" si="211"/>
        <v>16/17ALHOCAMPO MOURÃO (a)</v>
      </c>
      <c r="I3930" s="210" t="str">
        <f t="shared" si="212"/>
        <v>16/17ALHO</v>
      </c>
      <c r="J3930" s="211" t="b">
        <f>FALSE</f>
        <v>0</v>
      </c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</row>
    <row r="3931" spans="1:64" ht="14.65" hidden="1" customHeight="1">
      <c r="A3931" s="215" t="s">
        <v>192</v>
      </c>
      <c r="B3931" s="209" t="s">
        <v>84</v>
      </c>
      <c r="C3931" s="209" t="s">
        <v>130</v>
      </c>
      <c r="D3931" s="202">
        <v>46</v>
      </c>
      <c r="F3931" s="202">
        <v>206</v>
      </c>
      <c r="G3931" s="202">
        <f t="shared" si="204"/>
        <v>4478.2608695652179</v>
      </c>
      <c r="H3931" s="210" t="str">
        <f t="shared" si="211"/>
        <v>16/17ALHOCASCAVEL (d)</v>
      </c>
      <c r="I3931" s="210" t="str">
        <f t="shared" si="212"/>
        <v>16/17ALHO</v>
      </c>
      <c r="J3931" s="211" t="b">
        <f>FALSE</f>
        <v>0</v>
      </c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</row>
    <row r="3932" spans="1:64" ht="14.65" hidden="1" customHeight="1">
      <c r="A3932" s="215" t="s">
        <v>192</v>
      </c>
      <c r="B3932" s="209" t="s">
        <v>84</v>
      </c>
      <c r="C3932" s="209" t="s">
        <v>132</v>
      </c>
      <c r="D3932" s="202">
        <v>20</v>
      </c>
      <c r="F3932" s="202">
        <v>184</v>
      </c>
      <c r="G3932" s="202">
        <f t="shared" si="204"/>
        <v>9200</v>
      </c>
      <c r="H3932" s="210" t="str">
        <f t="shared" si="211"/>
        <v>16/17ALHOCORNÉLIO PROCÓPIO (c)</v>
      </c>
      <c r="I3932" s="210" t="str">
        <f t="shared" si="212"/>
        <v>16/17ALHO</v>
      </c>
      <c r="J3932" s="211" t="b">
        <f>FALSE</f>
        <v>0</v>
      </c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</row>
    <row r="3933" spans="1:64" ht="14.65" hidden="1" customHeight="1">
      <c r="A3933" s="215" t="s">
        <v>192</v>
      </c>
      <c r="B3933" s="209" t="s">
        <v>84</v>
      </c>
      <c r="C3933" s="209" t="s">
        <v>136</v>
      </c>
      <c r="D3933" s="202">
        <v>36</v>
      </c>
      <c r="F3933" s="202">
        <v>153</v>
      </c>
      <c r="G3933" s="202">
        <f>F3933/(D3934-E3933)*1000</f>
        <v>4371.4285714285706</v>
      </c>
      <c r="H3933" s="210" t="str">
        <f t="shared" si="211"/>
        <v>16/17ALHOFRANCISCO BELTRÃO (e)</v>
      </c>
      <c r="I3933" s="210" t="str">
        <f t="shared" si="212"/>
        <v>16/17ALHO</v>
      </c>
      <c r="J3933" s="211" t="b">
        <f>FALSE</f>
        <v>0</v>
      </c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</row>
    <row r="3934" spans="1:64" ht="14.65" hidden="1" customHeight="1">
      <c r="A3934" s="215" t="s">
        <v>192</v>
      </c>
      <c r="B3934" s="209" t="s">
        <v>84</v>
      </c>
      <c r="C3934" s="209" t="s">
        <v>138</v>
      </c>
      <c r="D3934" s="202">
        <v>35</v>
      </c>
      <c r="F3934" s="202">
        <v>168</v>
      </c>
      <c r="G3934" s="202">
        <f>F3934/(D3935-E3934)*1000</f>
        <v>9882.3529411764703</v>
      </c>
      <c r="H3934" s="210" t="str">
        <f t="shared" si="211"/>
        <v>16/17ALHOGUARAPUAVA (f)</v>
      </c>
      <c r="I3934" s="210" t="str">
        <f t="shared" si="212"/>
        <v>16/17ALHO</v>
      </c>
      <c r="J3934" s="211" t="b">
        <f>FALSE</f>
        <v>0</v>
      </c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</row>
    <row r="3935" spans="1:64" ht="14.65" hidden="1" customHeight="1">
      <c r="A3935" s="215" t="s">
        <v>192</v>
      </c>
      <c r="B3935" s="209" t="s">
        <v>84</v>
      </c>
      <c r="C3935" s="209" t="s">
        <v>140</v>
      </c>
      <c r="D3935" s="202">
        <v>17</v>
      </c>
      <c r="F3935" s="202">
        <v>79</v>
      </c>
      <c r="G3935" s="202">
        <f>F3935/(D3936-E3935)*1000</f>
        <v>7900</v>
      </c>
      <c r="H3935" s="210" t="str">
        <f t="shared" si="211"/>
        <v>16/17ALHOIRATI (f)</v>
      </c>
      <c r="I3935" s="210" t="str">
        <f t="shared" si="212"/>
        <v>16/17ALHO</v>
      </c>
      <c r="J3935" s="211" t="b">
        <f>FALSE</f>
        <v>0</v>
      </c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</row>
    <row r="3936" spans="1:64" ht="14.65" hidden="1" customHeight="1">
      <c r="A3936" s="215" t="s">
        <v>192</v>
      </c>
      <c r="B3936" s="209" t="s">
        <v>84</v>
      </c>
      <c r="C3936" s="209" t="s">
        <v>142</v>
      </c>
      <c r="D3936" s="202">
        <v>10</v>
      </c>
      <c r="F3936" s="202">
        <v>30</v>
      </c>
      <c r="G3936" s="202">
        <f>F3936/(D3937-E3936)*1000</f>
        <v>337.07865168539325</v>
      </c>
      <c r="H3936" s="210" t="str">
        <f t="shared" si="211"/>
        <v>16/17ALHOIVAIPORÃ (c)</v>
      </c>
      <c r="I3936" s="210" t="str">
        <f t="shared" si="212"/>
        <v>16/17ALHO</v>
      </c>
      <c r="J3936" s="211" t="b">
        <f>FALSE</f>
        <v>0</v>
      </c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</row>
    <row r="3937" spans="1:64" ht="14.65" hidden="1" customHeight="1">
      <c r="A3937" s="215" t="s">
        <v>192</v>
      </c>
      <c r="B3937" s="209" t="s">
        <v>84</v>
      </c>
      <c r="C3937" s="209" t="s">
        <v>144</v>
      </c>
      <c r="D3937" s="202">
        <v>89</v>
      </c>
      <c r="F3937" s="202">
        <v>583</v>
      </c>
      <c r="G3937" s="202">
        <f>F3937/(D3938-E3937)*1000</f>
        <v>72875</v>
      </c>
      <c r="H3937" s="210" t="str">
        <f t="shared" si="211"/>
        <v>16/17ALHOJACAREZINHO (c)</v>
      </c>
      <c r="I3937" s="210" t="str">
        <f t="shared" si="212"/>
        <v>16/17ALHO</v>
      </c>
      <c r="J3937" s="211" t="b">
        <f>FALSE</f>
        <v>0</v>
      </c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</row>
    <row r="3938" spans="1:64" ht="14.65" hidden="1" customHeight="1">
      <c r="A3938" s="215" t="s">
        <v>192</v>
      </c>
      <c r="B3938" s="213" t="s">
        <v>84</v>
      </c>
      <c r="C3938" s="209" t="s">
        <v>146</v>
      </c>
      <c r="D3938" s="202">
        <v>8</v>
      </c>
      <c r="F3938" s="202">
        <v>18</v>
      </c>
      <c r="G3938" s="202">
        <f>F3938/(D3940-E3938)*1000</f>
        <v>1125</v>
      </c>
      <c r="H3938" s="210" t="str">
        <f t="shared" si="211"/>
        <v>16/17ALHOLARANJEIRAS DO SUL (f)</v>
      </c>
      <c r="I3938" s="210" t="str">
        <f t="shared" si="212"/>
        <v>16/17ALHO</v>
      </c>
      <c r="J3938" s="211" t="b">
        <f>FALSE</f>
        <v>0</v>
      </c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</row>
    <row r="3939" spans="1:64" ht="14.65" hidden="1" customHeight="1">
      <c r="A3939" s="215" t="s">
        <v>192</v>
      </c>
      <c r="B3939" s="213" t="s">
        <v>84</v>
      </c>
      <c r="C3939" s="209" t="s">
        <v>150</v>
      </c>
      <c r="D3939" s="202">
        <v>10</v>
      </c>
      <c r="F3939" s="202">
        <v>53</v>
      </c>
      <c r="H3939" s="210" t="str">
        <f t="shared" si="211"/>
        <v>16/17ALHOMARINGÁ (c)</v>
      </c>
      <c r="I3939" s="210" t="str">
        <f t="shared" si="212"/>
        <v>16/17ALHO</v>
      </c>
      <c r="J3939" s="211" t="b">
        <f>FALSE</f>
        <v>0</v>
      </c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</row>
    <row r="3940" spans="1:64" ht="14.65" hidden="1" customHeight="1">
      <c r="A3940" s="215" t="s">
        <v>192</v>
      </c>
      <c r="B3940" s="209" t="s">
        <v>84</v>
      </c>
      <c r="C3940" s="209" t="s">
        <v>155</v>
      </c>
      <c r="D3940" s="202">
        <v>16</v>
      </c>
      <c r="F3940" s="202">
        <v>95</v>
      </c>
      <c r="G3940" s="202">
        <f>F3940/(D3941-E3940)*1000</f>
        <v>4750</v>
      </c>
      <c r="H3940" s="210" t="str">
        <f t="shared" si="211"/>
        <v>16/17ALHOPATO BRANCO (e)</v>
      </c>
      <c r="I3940" s="210" t="str">
        <f t="shared" si="212"/>
        <v>16/17ALHO</v>
      </c>
      <c r="J3940" s="211" t="b">
        <f>FALSE</f>
        <v>0</v>
      </c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</row>
    <row r="3941" spans="1:64" ht="14.65" hidden="1" customHeight="1">
      <c r="A3941" s="215" t="s">
        <v>192</v>
      </c>
      <c r="B3941" s="209" t="s">
        <v>84</v>
      </c>
      <c r="C3941" s="209" t="s">
        <v>157</v>
      </c>
      <c r="D3941" s="202">
        <v>20</v>
      </c>
      <c r="F3941" s="202">
        <v>46</v>
      </c>
      <c r="G3941" s="202">
        <f>F3941/(D3942-E3941)*1000</f>
        <v>11500</v>
      </c>
      <c r="H3941" s="210" t="str">
        <f t="shared" si="211"/>
        <v>16/17ALHOPONTA GROSSA (f)</v>
      </c>
      <c r="I3941" s="210" t="str">
        <f t="shared" si="212"/>
        <v>16/17ALHO</v>
      </c>
      <c r="J3941" s="211" t="b">
        <f>FALSE</f>
        <v>0</v>
      </c>
    </row>
    <row r="3942" spans="1:64" ht="14.65" hidden="1" customHeight="1">
      <c r="A3942" s="215" t="s">
        <v>192</v>
      </c>
      <c r="B3942" s="209" t="s">
        <v>84</v>
      </c>
      <c r="C3942" s="209" t="s">
        <v>158</v>
      </c>
      <c r="D3942" s="202">
        <v>4</v>
      </c>
      <c r="F3942" s="202">
        <v>8</v>
      </c>
      <c r="G3942" s="202">
        <f>F3942/(D3944-E3942)*1000</f>
        <v>400</v>
      </c>
      <c r="H3942" s="210" t="str">
        <f t="shared" si="211"/>
        <v>16/17ALHOTOLEDO (d)</v>
      </c>
      <c r="I3942" s="210" t="str">
        <f t="shared" si="212"/>
        <v>16/17ALHO</v>
      </c>
      <c r="J3942" s="211" t="b">
        <f>FALSE</f>
        <v>0</v>
      </c>
    </row>
    <row r="3943" spans="1:64" ht="14.65" hidden="1" customHeight="1">
      <c r="A3943" s="215" t="s">
        <v>192</v>
      </c>
      <c r="B3943" s="209" t="s">
        <v>84</v>
      </c>
      <c r="C3943" s="209" t="s">
        <v>159</v>
      </c>
      <c r="D3943" s="202">
        <v>2</v>
      </c>
      <c r="F3943" s="202">
        <v>5</v>
      </c>
      <c r="G3943" s="202">
        <f>F3943/(D3945-E3943)*1000</f>
        <v>151.51515151515153</v>
      </c>
      <c r="H3943" s="210" t="str">
        <f t="shared" si="211"/>
        <v>16/17ALHOUMUARAMA (b)</v>
      </c>
      <c r="I3943" s="210" t="str">
        <f t="shared" si="212"/>
        <v>16/17ALHO</v>
      </c>
      <c r="J3943" s="211" t="b">
        <f>FALSE</f>
        <v>0</v>
      </c>
    </row>
    <row r="3944" spans="1:64" ht="14.65" hidden="1" customHeight="1">
      <c r="A3944" s="215" t="s">
        <v>192</v>
      </c>
      <c r="B3944" s="209" t="s">
        <v>84</v>
      </c>
      <c r="C3944" s="209" t="s">
        <v>160</v>
      </c>
      <c r="D3944" s="202">
        <v>20</v>
      </c>
      <c r="F3944" s="202">
        <v>60</v>
      </c>
      <c r="G3944" s="202">
        <f>F3944/(D3944-E3942)*1000</f>
        <v>3000</v>
      </c>
      <c r="H3944" s="210" t="str">
        <f t="shared" si="211"/>
        <v>16/17ALHOUNIÃO DA VITÓRIA (f)</v>
      </c>
      <c r="I3944" s="210" t="str">
        <f t="shared" si="212"/>
        <v>16/17ALHO</v>
      </c>
      <c r="J3944" s="211" t="b">
        <f>FALSE</f>
        <v>0</v>
      </c>
    </row>
    <row r="3945" spans="1:64" ht="14.65" hidden="1" customHeight="1">
      <c r="A3945" s="215" t="s">
        <v>192</v>
      </c>
      <c r="B3945" s="213" t="s">
        <v>85</v>
      </c>
      <c r="C3945" s="209" t="s">
        <v>126</v>
      </c>
      <c r="D3945" s="202">
        <v>33</v>
      </c>
      <c r="F3945" s="202">
        <v>81</v>
      </c>
      <c r="G3945" s="202">
        <f t="shared" ref="G3945:G4008" si="213">F3945/(D3945-E3945)*1000</f>
        <v>2454.5454545454545</v>
      </c>
      <c r="H3945" s="210" t="str">
        <f t="shared" si="211"/>
        <v>16/17AMENDOIM (1ª SAFRA)APUCARANA (c)</v>
      </c>
      <c r="I3945" s="210" t="str">
        <f t="shared" si="212"/>
        <v>16/17AMENDOIM (1ª SAFRA)</v>
      </c>
      <c r="J3945" s="211" t="b">
        <f>FALSE</f>
        <v>0</v>
      </c>
    </row>
    <row r="3946" spans="1:64" ht="14.65" hidden="1" customHeight="1">
      <c r="A3946" s="215" t="s">
        <v>192</v>
      </c>
      <c r="B3946" s="213" t="s">
        <v>85</v>
      </c>
      <c r="C3946" s="209" t="s">
        <v>128</v>
      </c>
      <c r="D3946" s="202">
        <v>58</v>
      </c>
      <c r="F3946" s="202">
        <v>112</v>
      </c>
      <c r="G3946" s="202">
        <f t="shared" si="213"/>
        <v>1931.0344827586207</v>
      </c>
      <c r="H3946" s="210" t="str">
        <f t="shared" si="211"/>
        <v>16/17AMENDOIM (1ª SAFRA)CAMPO MOURÃO (a)</v>
      </c>
      <c r="I3946" s="210" t="str">
        <f t="shared" si="212"/>
        <v>16/17AMENDOIM (1ª SAFRA)</v>
      </c>
      <c r="J3946" s="211" t="b">
        <f>FALSE</f>
        <v>0</v>
      </c>
    </row>
    <row r="3947" spans="1:64" ht="14.65" hidden="1" customHeight="1">
      <c r="A3947" s="215" t="s">
        <v>192</v>
      </c>
      <c r="B3947" s="213" t="s">
        <v>85</v>
      </c>
      <c r="C3947" s="209" t="s">
        <v>130</v>
      </c>
      <c r="D3947" s="202">
        <v>106</v>
      </c>
      <c r="F3947" s="202">
        <v>220</v>
      </c>
      <c r="G3947" s="202">
        <f t="shared" si="213"/>
        <v>2075.4716981132074</v>
      </c>
      <c r="H3947" s="210" t="str">
        <f t="shared" si="211"/>
        <v>16/17AMENDOIM (1ª SAFRA)CASCAVEL (d)</v>
      </c>
      <c r="I3947" s="210" t="str">
        <f t="shared" si="212"/>
        <v>16/17AMENDOIM (1ª SAFRA)</v>
      </c>
      <c r="J3947" s="211" t="b">
        <f>FALSE</f>
        <v>0</v>
      </c>
    </row>
    <row r="3948" spans="1:64" ht="14.65" hidden="1" customHeight="1">
      <c r="A3948" s="215" t="s">
        <v>192</v>
      </c>
      <c r="B3948" s="213" t="s">
        <v>85</v>
      </c>
      <c r="C3948" s="209" t="s">
        <v>136</v>
      </c>
      <c r="D3948" s="202">
        <v>177</v>
      </c>
      <c r="F3948" s="202">
        <v>354</v>
      </c>
      <c r="G3948" s="202">
        <f t="shared" si="213"/>
        <v>2000</v>
      </c>
      <c r="H3948" s="210" t="str">
        <f t="shared" si="211"/>
        <v>16/17AMENDOIM (1ª SAFRA)FRANCISCO BELTRÃO (e)</v>
      </c>
      <c r="I3948" s="210" t="str">
        <f t="shared" si="212"/>
        <v>16/17AMENDOIM (1ª SAFRA)</v>
      </c>
      <c r="J3948" s="211" t="b">
        <f>FALSE</f>
        <v>0</v>
      </c>
    </row>
    <row r="3949" spans="1:64" ht="14.65" hidden="1" customHeight="1">
      <c r="A3949" s="215" t="s">
        <v>192</v>
      </c>
      <c r="B3949" s="213" t="s">
        <v>85</v>
      </c>
      <c r="C3949" s="209" t="s">
        <v>138</v>
      </c>
      <c r="D3949" s="202">
        <v>26</v>
      </c>
      <c r="F3949" s="202">
        <v>41</v>
      </c>
      <c r="G3949" s="202">
        <f t="shared" si="213"/>
        <v>1576.9230769230769</v>
      </c>
      <c r="H3949" s="210" t="str">
        <f t="shared" si="211"/>
        <v>16/17AMENDOIM (1ª SAFRA)GUARAPUAVA (f)</v>
      </c>
      <c r="I3949" s="210" t="str">
        <f t="shared" si="212"/>
        <v>16/17AMENDOIM (1ª SAFRA)</v>
      </c>
      <c r="J3949" s="211" t="b">
        <f>FALSE</f>
        <v>0</v>
      </c>
    </row>
    <row r="3950" spans="1:64" ht="14.65" hidden="1" customHeight="1">
      <c r="A3950" s="215" t="s">
        <v>192</v>
      </c>
      <c r="B3950" s="213" t="s">
        <v>85</v>
      </c>
      <c r="C3950" s="209" t="s">
        <v>140</v>
      </c>
      <c r="D3950" s="202">
        <v>3</v>
      </c>
      <c r="F3950" s="202">
        <v>5</v>
      </c>
      <c r="G3950" s="202">
        <f t="shared" si="213"/>
        <v>1666.6666666666667</v>
      </c>
      <c r="H3950" s="210" t="str">
        <f t="shared" si="211"/>
        <v>16/17AMENDOIM (1ª SAFRA)IRATI (f)</v>
      </c>
      <c r="I3950" s="210" t="str">
        <f t="shared" si="212"/>
        <v>16/17AMENDOIM (1ª SAFRA)</v>
      </c>
      <c r="J3950" s="211" t="b">
        <f>FALSE</f>
        <v>0</v>
      </c>
    </row>
    <row r="3951" spans="1:64" ht="14.65" hidden="1" customHeight="1">
      <c r="A3951" s="215" t="s">
        <v>192</v>
      </c>
      <c r="B3951" s="213" t="s">
        <v>85</v>
      </c>
      <c r="C3951" s="209" t="s">
        <v>142</v>
      </c>
      <c r="D3951" s="202">
        <v>13</v>
      </c>
      <c r="F3951" s="202">
        <v>26</v>
      </c>
      <c r="G3951" s="202">
        <f t="shared" si="213"/>
        <v>2000</v>
      </c>
      <c r="H3951" s="210" t="str">
        <f t="shared" si="211"/>
        <v>16/17AMENDOIM (1ª SAFRA)IVAIPORÃ (c)</v>
      </c>
      <c r="I3951" s="210" t="str">
        <f t="shared" si="212"/>
        <v>16/17AMENDOIM (1ª SAFRA)</v>
      </c>
      <c r="J3951" s="211" t="b">
        <f>FALSE</f>
        <v>0</v>
      </c>
    </row>
    <row r="3952" spans="1:64" ht="14.65" hidden="1" customHeight="1">
      <c r="A3952" s="215" t="s">
        <v>192</v>
      </c>
      <c r="B3952" s="213" t="s">
        <v>85</v>
      </c>
      <c r="C3952" s="209" t="s">
        <v>144</v>
      </c>
      <c r="D3952" s="202">
        <v>78</v>
      </c>
      <c r="F3952" s="202">
        <v>158</v>
      </c>
      <c r="G3952" s="202">
        <f t="shared" si="213"/>
        <v>2025.6410256410256</v>
      </c>
      <c r="H3952" s="210" t="str">
        <f t="shared" si="211"/>
        <v>16/17AMENDOIM (1ª SAFRA)JACAREZINHO (c)</v>
      </c>
      <c r="I3952" s="210" t="str">
        <f t="shared" si="212"/>
        <v>16/17AMENDOIM (1ª SAFRA)</v>
      </c>
      <c r="J3952" s="211" t="b">
        <f>FALSE</f>
        <v>0</v>
      </c>
    </row>
    <row r="3953" spans="1:10" ht="14.65" hidden="1" customHeight="1">
      <c r="A3953" s="215" t="s">
        <v>192</v>
      </c>
      <c r="B3953" s="213" t="s">
        <v>85</v>
      </c>
      <c r="C3953" s="209" t="s">
        <v>146</v>
      </c>
      <c r="D3953" s="202">
        <v>15</v>
      </c>
      <c r="F3953" s="202">
        <v>18</v>
      </c>
      <c r="G3953" s="202">
        <f t="shared" si="213"/>
        <v>1200</v>
      </c>
      <c r="H3953" s="210" t="str">
        <f t="shared" si="211"/>
        <v>16/17AMENDOIM (1ª SAFRA)LARANJEIRAS DO SUL (f)</v>
      </c>
      <c r="I3953" s="210" t="str">
        <f t="shared" si="212"/>
        <v>16/17AMENDOIM (1ª SAFRA)</v>
      </c>
      <c r="J3953" s="211" t="b">
        <f>FALSE</f>
        <v>0</v>
      </c>
    </row>
    <row r="3954" spans="1:10" ht="14.65" hidden="1" customHeight="1">
      <c r="A3954" s="215" t="s">
        <v>192</v>
      </c>
      <c r="B3954" s="213" t="s">
        <v>85</v>
      </c>
      <c r="C3954" s="209" t="s">
        <v>148</v>
      </c>
      <c r="D3954" s="202">
        <v>86</v>
      </c>
      <c r="F3954" s="202">
        <v>182</v>
      </c>
      <c r="G3954" s="202">
        <f t="shared" si="213"/>
        <v>2116.2790697674423</v>
      </c>
      <c r="H3954" s="210" t="str">
        <f t="shared" si="211"/>
        <v>16/17AMENDOIM (1ª SAFRA)LONDRINA (c)</v>
      </c>
      <c r="I3954" s="210" t="str">
        <f t="shared" si="212"/>
        <v>16/17AMENDOIM (1ª SAFRA)</v>
      </c>
      <c r="J3954" s="211" t="b">
        <f>FALSE</f>
        <v>0</v>
      </c>
    </row>
    <row r="3955" spans="1:10" ht="14.65" hidden="1" customHeight="1">
      <c r="A3955" s="215" t="s">
        <v>192</v>
      </c>
      <c r="B3955" s="213" t="s">
        <v>85</v>
      </c>
      <c r="C3955" s="209" t="s">
        <v>150</v>
      </c>
      <c r="D3955" s="202">
        <v>23</v>
      </c>
      <c r="F3955" s="202">
        <v>42</v>
      </c>
      <c r="G3955" s="202">
        <f t="shared" si="213"/>
        <v>1826.086956521739</v>
      </c>
      <c r="H3955" s="210" t="str">
        <f t="shared" si="211"/>
        <v>16/17AMENDOIM (1ª SAFRA)MARINGÁ (c)</v>
      </c>
      <c r="I3955" s="210" t="str">
        <f t="shared" si="212"/>
        <v>16/17AMENDOIM (1ª SAFRA)</v>
      </c>
      <c r="J3955" s="211" t="b">
        <f>FALSE</f>
        <v>0</v>
      </c>
    </row>
    <row r="3956" spans="1:10" ht="14.65" hidden="1" customHeight="1">
      <c r="A3956" s="215" t="s">
        <v>192</v>
      </c>
      <c r="B3956" s="213" t="s">
        <v>85</v>
      </c>
      <c r="C3956" s="209" t="s">
        <v>154</v>
      </c>
      <c r="D3956" s="202">
        <v>1237</v>
      </c>
      <c r="F3956" s="202">
        <v>5318</v>
      </c>
      <c r="G3956" s="202">
        <f t="shared" si="213"/>
        <v>4299.1107518189174</v>
      </c>
      <c r="H3956" s="210" t="str">
        <f t="shared" si="211"/>
        <v>16/17AMENDOIM (1ª SAFRA)PARANAVAÍ (b)</v>
      </c>
      <c r="I3956" s="210" t="str">
        <f t="shared" si="212"/>
        <v>16/17AMENDOIM (1ª SAFRA)</v>
      </c>
      <c r="J3956" s="211" t="b">
        <f>FALSE</f>
        <v>0</v>
      </c>
    </row>
    <row r="3957" spans="1:10" ht="14.65" hidden="1" customHeight="1">
      <c r="A3957" s="215" t="s">
        <v>192</v>
      </c>
      <c r="B3957" s="213" t="s">
        <v>85</v>
      </c>
      <c r="C3957" s="209" t="s">
        <v>155</v>
      </c>
      <c r="D3957" s="202">
        <v>28</v>
      </c>
      <c r="F3957" s="202">
        <v>34</v>
      </c>
      <c r="G3957" s="202">
        <f t="shared" si="213"/>
        <v>1214.2857142857142</v>
      </c>
      <c r="H3957" s="210" t="str">
        <f t="shared" si="211"/>
        <v>16/17AMENDOIM (1ª SAFRA)PATO BRANCO (e)</v>
      </c>
      <c r="I3957" s="210" t="str">
        <f t="shared" si="212"/>
        <v>16/17AMENDOIM (1ª SAFRA)</v>
      </c>
      <c r="J3957" s="211" t="b">
        <f>FALSE</f>
        <v>0</v>
      </c>
    </row>
    <row r="3958" spans="1:10" ht="14.65" hidden="1" customHeight="1">
      <c r="A3958" s="215" t="s">
        <v>192</v>
      </c>
      <c r="B3958" s="213" t="s">
        <v>85</v>
      </c>
      <c r="C3958" s="209" t="s">
        <v>158</v>
      </c>
      <c r="D3958" s="202">
        <v>108</v>
      </c>
      <c r="F3958" s="202">
        <v>268</v>
      </c>
      <c r="G3958" s="202">
        <f t="shared" si="213"/>
        <v>2481.4814814814813</v>
      </c>
      <c r="H3958" s="210" t="str">
        <f t="shared" si="211"/>
        <v>16/17AMENDOIM (1ª SAFRA)TOLEDO (d)</v>
      </c>
      <c r="I3958" s="210" t="str">
        <f t="shared" si="212"/>
        <v>16/17AMENDOIM (1ª SAFRA)</v>
      </c>
      <c r="J3958" s="211" t="b">
        <f>FALSE</f>
        <v>0</v>
      </c>
    </row>
    <row r="3959" spans="1:10" ht="14.65" hidden="1" customHeight="1">
      <c r="A3959" s="215" t="s">
        <v>192</v>
      </c>
      <c r="B3959" s="213" t="s">
        <v>85</v>
      </c>
      <c r="C3959" s="209" t="s">
        <v>159</v>
      </c>
      <c r="D3959" s="202">
        <v>80</v>
      </c>
      <c r="F3959" s="202">
        <v>159</v>
      </c>
      <c r="G3959" s="202">
        <f t="shared" si="213"/>
        <v>1987.5</v>
      </c>
      <c r="H3959" s="210" t="str">
        <f t="shared" si="211"/>
        <v>16/17AMENDOIM (1ª SAFRA)UMUARAMA (b)</v>
      </c>
      <c r="I3959" s="210" t="str">
        <f t="shared" si="212"/>
        <v>16/17AMENDOIM (1ª SAFRA)</v>
      </c>
      <c r="J3959" s="211" t="b">
        <f>FALSE</f>
        <v>0</v>
      </c>
    </row>
    <row r="3960" spans="1:10" ht="14.65" hidden="1" customHeight="1">
      <c r="A3960" s="215" t="s">
        <v>192</v>
      </c>
      <c r="B3960" s="213" t="s">
        <v>85</v>
      </c>
      <c r="C3960" s="209" t="s">
        <v>160</v>
      </c>
      <c r="D3960" s="202">
        <v>35</v>
      </c>
      <c r="F3960" s="202">
        <v>35</v>
      </c>
      <c r="G3960" s="202">
        <f t="shared" si="213"/>
        <v>1000</v>
      </c>
      <c r="H3960" s="210" t="str">
        <f t="shared" si="211"/>
        <v>16/17AMENDOIM (1ª SAFRA)UNIÃO DA VITÓRIA (f)</v>
      </c>
      <c r="I3960" s="210" t="str">
        <f t="shared" si="212"/>
        <v>16/17AMENDOIM (1ª SAFRA)</v>
      </c>
      <c r="J3960" s="211" t="b">
        <f>FALSE</f>
        <v>0</v>
      </c>
    </row>
    <row r="3961" spans="1:10" ht="14.65" hidden="1" customHeight="1">
      <c r="A3961" s="215" t="s">
        <v>192</v>
      </c>
      <c r="B3961" s="209" t="s">
        <v>86</v>
      </c>
      <c r="C3961" s="209" t="s">
        <v>126</v>
      </c>
      <c r="D3961" s="202">
        <v>2</v>
      </c>
      <c r="F3961" s="202">
        <v>10</v>
      </c>
      <c r="G3961" s="202">
        <f t="shared" si="213"/>
        <v>5000</v>
      </c>
      <c r="H3961" s="210" t="str">
        <f t="shared" si="211"/>
        <v>16/17ARROZ IRRIGADOAPUCARANA (c)</v>
      </c>
      <c r="I3961" s="210" t="str">
        <f t="shared" si="212"/>
        <v>16/17ARROZ IRRIGADO</v>
      </c>
      <c r="J3961" s="211" t="b">
        <f>FALSE</f>
        <v>0</v>
      </c>
    </row>
    <row r="3962" spans="1:10" ht="14.65" hidden="1" customHeight="1">
      <c r="A3962" s="215" t="s">
        <v>192</v>
      </c>
      <c r="B3962" s="209" t="s">
        <v>86</v>
      </c>
      <c r="C3962" s="209" t="s">
        <v>130</v>
      </c>
      <c r="D3962" s="202">
        <v>106</v>
      </c>
      <c r="F3962" s="202">
        <v>690</v>
      </c>
      <c r="G3962" s="202">
        <f t="shared" si="213"/>
        <v>6509.433962264151</v>
      </c>
      <c r="H3962" s="210" t="str">
        <f t="shared" si="211"/>
        <v>16/17ARROZ IRRIGADOCASCAVEL (d)</v>
      </c>
      <c r="I3962" s="210" t="str">
        <f t="shared" si="212"/>
        <v>16/17ARROZ IRRIGADO</v>
      </c>
      <c r="J3962" s="211" t="b">
        <f>FALSE</f>
        <v>0</v>
      </c>
    </row>
    <row r="3963" spans="1:10" ht="14.65" hidden="1" customHeight="1">
      <c r="A3963" s="215" t="s">
        <v>192</v>
      </c>
      <c r="B3963" s="209" t="s">
        <v>86</v>
      </c>
      <c r="C3963" s="209" t="s">
        <v>132</v>
      </c>
      <c r="D3963" s="202">
        <v>70</v>
      </c>
      <c r="F3963" s="202">
        <v>353</v>
      </c>
      <c r="G3963" s="202">
        <f t="shared" si="213"/>
        <v>5042.8571428571431</v>
      </c>
      <c r="H3963" s="210" t="str">
        <f t="shared" si="211"/>
        <v>16/17ARROZ IRRIGADOCORNÉLIO PROCÓPIO (c)</v>
      </c>
      <c r="I3963" s="210" t="str">
        <f t="shared" si="212"/>
        <v>16/17ARROZ IRRIGADO</v>
      </c>
      <c r="J3963" s="211" t="b">
        <f>FALSE</f>
        <v>0</v>
      </c>
    </row>
    <row r="3964" spans="1:10" ht="14.65" hidden="1" customHeight="1">
      <c r="A3964" s="215" t="s">
        <v>192</v>
      </c>
      <c r="B3964" s="209" t="s">
        <v>86</v>
      </c>
      <c r="C3964" s="209" t="s">
        <v>144</v>
      </c>
      <c r="D3964" s="202">
        <v>350</v>
      </c>
      <c r="F3964" s="202">
        <v>2231</v>
      </c>
      <c r="G3964" s="202">
        <f t="shared" si="213"/>
        <v>6374.2857142857147</v>
      </c>
      <c r="H3964" s="210" t="str">
        <f t="shared" si="211"/>
        <v>16/17ARROZ IRRIGADOJACAREZINHO (c)</v>
      </c>
      <c r="I3964" s="210" t="str">
        <f t="shared" si="212"/>
        <v>16/17ARROZ IRRIGADO</v>
      </c>
      <c r="J3964" s="211" t="b">
        <f>FALSE</f>
        <v>0</v>
      </c>
    </row>
    <row r="3965" spans="1:10" ht="14.65" hidden="1" customHeight="1">
      <c r="A3965" s="215" t="s">
        <v>192</v>
      </c>
      <c r="B3965" s="209" t="s">
        <v>86</v>
      </c>
      <c r="C3965" s="209" t="s">
        <v>148</v>
      </c>
      <c r="D3965" s="202">
        <v>80</v>
      </c>
      <c r="F3965" s="202">
        <v>440</v>
      </c>
      <c r="G3965" s="202">
        <f t="shared" si="213"/>
        <v>5500</v>
      </c>
      <c r="H3965" s="210" t="str">
        <f t="shared" si="211"/>
        <v>16/17ARROZ IRRIGADOLONDRINA (c)</v>
      </c>
      <c r="I3965" s="210" t="str">
        <f t="shared" si="212"/>
        <v>16/17ARROZ IRRIGADO</v>
      </c>
      <c r="J3965" s="211" t="b">
        <f>FALSE</f>
        <v>0</v>
      </c>
    </row>
    <row r="3966" spans="1:10" ht="14.65" hidden="1" customHeight="1">
      <c r="A3966" s="215" t="s">
        <v>192</v>
      </c>
      <c r="B3966" s="209" t="s">
        <v>86</v>
      </c>
      <c r="C3966" s="209" t="s">
        <v>150</v>
      </c>
      <c r="D3966" s="202">
        <v>20</v>
      </c>
      <c r="F3966" s="202">
        <v>103</v>
      </c>
      <c r="G3966" s="202">
        <f t="shared" si="213"/>
        <v>5150</v>
      </c>
      <c r="H3966" s="210" t="str">
        <f t="shared" si="211"/>
        <v>16/17ARROZ IRRIGADOMARINGÁ (c)</v>
      </c>
      <c r="I3966" s="210" t="str">
        <f t="shared" si="212"/>
        <v>16/17ARROZ IRRIGADO</v>
      </c>
      <c r="J3966" s="211" t="b">
        <f>FALSE</f>
        <v>0</v>
      </c>
    </row>
    <row r="3967" spans="1:10" ht="14.65" hidden="1" customHeight="1">
      <c r="A3967" s="215" t="s">
        <v>192</v>
      </c>
      <c r="B3967" s="209" t="s">
        <v>86</v>
      </c>
      <c r="C3967" s="209" t="s">
        <v>152</v>
      </c>
      <c r="D3967" s="202">
        <v>1430</v>
      </c>
      <c r="F3967" s="202">
        <v>9373</v>
      </c>
      <c r="G3967" s="202">
        <f t="shared" si="213"/>
        <v>6554.545454545455</v>
      </c>
      <c r="H3967" s="210" t="str">
        <f t="shared" si="211"/>
        <v>16/17ARROZ IRRIGADOPARANAGUÁ (f)</v>
      </c>
      <c r="I3967" s="210" t="str">
        <f t="shared" si="212"/>
        <v>16/17ARROZ IRRIGADO</v>
      </c>
      <c r="J3967" s="211" t="b">
        <f>FALSE</f>
        <v>0</v>
      </c>
    </row>
    <row r="3968" spans="1:10" ht="14.65" hidden="1" customHeight="1">
      <c r="A3968" s="215" t="s">
        <v>192</v>
      </c>
      <c r="B3968" s="209" t="s">
        <v>86</v>
      </c>
      <c r="C3968" s="209" t="s">
        <v>154</v>
      </c>
      <c r="D3968" s="202">
        <v>15370</v>
      </c>
      <c r="F3968" s="202">
        <v>122294</v>
      </c>
      <c r="G3968" s="202">
        <f t="shared" si="213"/>
        <v>7956.6688353936242</v>
      </c>
      <c r="H3968" s="210" t="str">
        <f t="shared" si="211"/>
        <v>16/17ARROZ IRRIGADOPARANAVAÍ (b)</v>
      </c>
      <c r="I3968" s="210" t="str">
        <f t="shared" si="212"/>
        <v>16/17ARROZ IRRIGADO</v>
      </c>
      <c r="J3968" s="211" t="b">
        <f>FALSE</f>
        <v>0</v>
      </c>
    </row>
    <row r="3969" spans="1:30" ht="14.65" hidden="1" customHeight="1">
      <c r="A3969" s="215" t="s">
        <v>192</v>
      </c>
      <c r="B3969" s="209" t="s">
        <v>86</v>
      </c>
      <c r="C3969" s="209" t="s">
        <v>159</v>
      </c>
      <c r="D3969" s="202">
        <v>2370</v>
      </c>
      <c r="F3969" s="202">
        <v>18696</v>
      </c>
      <c r="G3969" s="202">
        <f t="shared" si="213"/>
        <v>7888.6075949367096</v>
      </c>
      <c r="H3969" s="210" t="str">
        <f t="shared" si="211"/>
        <v>16/17ARROZ IRRIGADOUMUARAMA (b)</v>
      </c>
      <c r="I3969" s="210" t="str">
        <f t="shared" si="212"/>
        <v>16/17ARROZ IRRIGADO</v>
      </c>
      <c r="J3969" s="211" t="b">
        <f>FALSE</f>
        <v>0</v>
      </c>
    </row>
    <row r="3970" spans="1:30" ht="14.65" hidden="1" customHeight="1">
      <c r="A3970" s="215" t="s">
        <v>192</v>
      </c>
      <c r="B3970" s="209" t="s">
        <v>87</v>
      </c>
      <c r="C3970" s="209" t="s">
        <v>126</v>
      </c>
      <c r="D3970" s="202">
        <v>29</v>
      </c>
      <c r="F3970" s="202">
        <v>60</v>
      </c>
      <c r="G3970" s="202">
        <f t="shared" si="213"/>
        <v>2068.9655172413795</v>
      </c>
      <c r="H3970" s="210" t="str">
        <f t="shared" ref="H3970:H4033" si="214">A3970&amp;B3970&amp;C3970</f>
        <v>16/17ARROZ SEQUEIROAPUCARANA (c)</v>
      </c>
      <c r="I3970" s="210" t="str">
        <f t="shared" ref="I3970:I4033" si="215">A3970&amp;B3970</f>
        <v>16/17ARROZ SEQUEIRO</v>
      </c>
      <c r="J3970" s="211" t="b">
        <f>FALSE</f>
        <v>0</v>
      </c>
    </row>
    <row r="3971" spans="1:30" ht="14.65" hidden="1" customHeight="1">
      <c r="A3971" s="215" t="s">
        <v>192</v>
      </c>
      <c r="B3971" s="209" t="s">
        <v>87</v>
      </c>
      <c r="C3971" s="209" t="s">
        <v>128</v>
      </c>
      <c r="D3971" s="202">
        <v>58</v>
      </c>
      <c r="F3971" s="202">
        <v>141</v>
      </c>
      <c r="G3971" s="202">
        <f t="shared" si="213"/>
        <v>2431.0344827586205</v>
      </c>
      <c r="H3971" s="210" t="str">
        <f t="shared" si="214"/>
        <v>16/17ARROZ SEQUEIROCAMPO MOURÃO (a)</v>
      </c>
      <c r="I3971" s="210" t="str">
        <f t="shared" si="215"/>
        <v>16/17ARROZ SEQUEIRO</v>
      </c>
      <c r="J3971" s="211" t="b">
        <f>FALSE</f>
        <v>0</v>
      </c>
    </row>
    <row r="3972" spans="1:30" ht="14.65" hidden="1" customHeight="1">
      <c r="A3972" s="215" t="s">
        <v>192</v>
      </c>
      <c r="B3972" s="209" t="s">
        <v>87</v>
      </c>
      <c r="C3972" s="209" t="s">
        <v>130</v>
      </c>
      <c r="D3972" s="202">
        <v>48</v>
      </c>
      <c r="F3972" s="202">
        <v>103</v>
      </c>
      <c r="G3972" s="202">
        <f t="shared" si="213"/>
        <v>2145.8333333333335</v>
      </c>
      <c r="H3972" s="210" t="str">
        <f t="shared" si="214"/>
        <v>16/17ARROZ SEQUEIROCASCAVEL (d)</v>
      </c>
      <c r="I3972" s="210" t="str">
        <f t="shared" si="215"/>
        <v>16/17ARROZ SEQUEIRO</v>
      </c>
      <c r="J3972" s="211" t="b">
        <f>FALSE</f>
        <v>0</v>
      </c>
    </row>
    <row r="3973" spans="1:30" ht="14.65" hidden="1" customHeight="1">
      <c r="A3973" s="215" t="s">
        <v>192</v>
      </c>
      <c r="B3973" s="209" t="s">
        <v>87</v>
      </c>
      <c r="C3973" s="209" t="s">
        <v>132</v>
      </c>
      <c r="D3973" s="202">
        <v>120</v>
      </c>
      <c r="F3973" s="202">
        <v>274</v>
      </c>
      <c r="G3973" s="202">
        <f t="shared" si="213"/>
        <v>2283.333333333333</v>
      </c>
      <c r="H3973" s="210" t="str">
        <f t="shared" si="214"/>
        <v>16/17ARROZ SEQUEIROCORNÉLIO PROCÓPIO (c)</v>
      </c>
      <c r="I3973" s="210" t="str">
        <f t="shared" si="215"/>
        <v>16/17ARROZ SEQUEIRO</v>
      </c>
      <c r="J3973" s="211" t="b">
        <f>FALSE</f>
        <v>0</v>
      </c>
    </row>
    <row r="3974" spans="1:30" ht="14.65" hidden="1" customHeight="1">
      <c r="A3974" s="215" t="s">
        <v>192</v>
      </c>
      <c r="B3974" s="209" t="s">
        <v>87</v>
      </c>
      <c r="C3974" s="209" t="s">
        <v>134</v>
      </c>
      <c r="D3974" s="202">
        <v>85</v>
      </c>
      <c r="F3974" s="202">
        <v>141</v>
      </c>
      <c r="G3974" s="202">
        <f t="shared" si="213"/>
        <v>1658.8235294117649</v>
      </c>
      <c r="H3974" s="210" t="str">
        <f t="shared" si="214"/>
        <v>16/17ARROZ SEQUEIROCURITIBA (f)</v>
      </c>
      <c r="I3974" s="210" t="str">
        <f t="shared" si="215"/>
        <v>16/17ARROZ SEQUEIRO</v>
      </c>
      <c r="J3974" s="211" t="b">
        <f>FALSE</f>
        <v>0</v>
      </c>
    </row>
    <row r="3975" spans="1:30" ht="14.65" hidden="1" customHeight="1">
      <c r="A3975" s="215" t="s">
        <v>192</v>
      </c>
      <c r="B3975" s="209" t="s">
        <v>87</v>
      </c>
      <c r="C3975" s="209" t="s">
        <v>136</v>
      </c>
      <c r="D3975" s="202">
        <v>27</v>
      </c>
      <c r="F3975" s="202">
        <v>54</v>
      </c>
      <c r="G3975" s="202">
        <f t="shared" si="213"/>
        <v>2000</v>
      </c>
      <c r="H3975" s="210" t="str">
        <f t="shared" si="214"/>
        <v>16/17ARROZ SEQUEIROFRANCISCO BELTRÃO (e)</v>
      </c>
      <c r="I3975" s="210" t="str">
        <f t="shared" si="215"/>
        <v>16/17ARROZ SEQUEIRO</v>
      </c>
      <c r="J3975" s="211" t="b">
        <f>FALSE</f>
        <v>0</v>
      </c>
    </row>
    <row r="3976" spans="1:30" ht="14.65" hidden="1" customHeight="1">
      <c r="A3976" s="215" t="s">
        <v>192</v>
      </c>
      <c r="B3976" s="209" t="s">
        <v>87</v>
      </c>
      <c r="C3976" s="209" t="s">
        <v>138</v>
      </c>
      <c r="D3976" s="202">
        <v>470</v>
      </c>
      <c r="F3976" s="202">
        <v>1090</v>
      </c>
      <c r="G3976" s="202">
        <f t="shared" si="213"/>
        <v>2319.1489361702129</v>
      </c>
      <c r="H3976" s="210" t="str">
        <f t="shared" si="214"/>
        <v>16/17ARROZ SEQUEIROGUARAPUAVA (f)</v>
      </c>
      <c r="I3976" s="210" t="str">
        <f t="shared" si="215"/>
        <v>16/17ARROZ SEQUEIRO</v>
      </c>
      <c r="J3976" s="211" t="b">
        <f>FALSE</f>
        <v>0</v>
      </c>
    </row>
    <row r="3977" spans="1:30" ht="14.65" hidden="1" customHeight="1">
      <c r="A3977" s="215" t="s">
        <v>192</v>
      </c>
      <c r="B3977" s="209" t="s">
        <v>87</v>
      </c>
      <c r="C3977" s="209" t="s">
        <v>140</v>
      </c>
      <c r="D3977" s="202">
        <v>800</v>
      </c>
      <c r="F3977" s="202">
        <v>1672</v>
      </c>
      <c r="G3977" s="202">
        <f t="shared" si="213"/>
        <v>2090</v>
      </c>
      <c r="H3977" s="210" t="str">
        <f t="shared" si="214"/>
        <v>16/17ARROZ SEQUEIROIRATI (f)</v>
      </c>
      <c r="I3977" s="210" t="str">
        <f t="shared" si="215"/>
        <v>16/17ARROZ SEQUEIRO</v>
      </c>
      <c r="J3977" s="211" t="b">
        <f>FALSE</f>
        <v>0</v>
      </c>
    </row>
    <row r="3978" spans="1:30" ht="14.65" hidden="1" customHeight="1">
      <c r="A3978" s="215" t="s">
        <v>192</v>
      </c>
      <c r="B3978" s="209" t="s">
        <v>87</v>
      </c>
      <c r="C3978" s="209" t="s">
        <v>142</v>
      </c>
      <c r="D3978" s="202">
        <v>202</v>
      </c>
      <c r="F3978" s="202">
        <v>344</v>
      </c>
      <c r="G3978" s="202">
        <f t="shared" si="213"/>
        <v>1702.970297029703</v>
      </c>
      <c r="H3978" s="210" t="str">
        <f t="shared" si="214"/>
        <v>16/17ARROZ SEQUEIROIVAIPORÃ (c)</v>
      </c>
      <c r="I3978" s="210" t="str">
        <f t="shared" si="215"/>
        <v>16/17ARROZ SEQUEIRO</v>
      </c>
      <c r="J3978" s="211" t="b">
        <f>FALSE</f>
        <v>0</v>
      </c>
    </row>
    <row r="3979" spans="1:30" ht="14.65" hidden="1" customHeight="1">
      <c r="A3979" s="215" t="s">
        <v>192</v>
      </c>
      <c r="B3979" s="209" t="s">
        <v>87</v>
      </c>
      <c r="C3979" s="209" t="s">
        <v>144</v>
      </c>
      <c r="D3979" s="202">
        <v>1150</v>
      </c>
      <c r="F3979" s="202">
        <v>2254</v>
      </c>
      <c r="G3979" s="202">
        <f t="shared" si="213"/>
        <v>1960</v>
      </c>
      <c r="H3979" s="210" t="str">
        <f t="shared" si="214"/>
        <v>16/17ARROZ SEQUEIROJACAREZINHO (c)</v>
      </c>
      <c r="I3979" s="210" t="str">
        <f t="shared" si="215"/>
        <v>16/17ARROZ SEQUEIRO</v>
      </c>
      <c r="J3979" s="211" t="b">
        <f>FALSE</f>
        <v>0</v>
      </c>
    </row>
    <row r="3980" spans="1:30" ht="14.65" hidden="1" customHeight="1">
      <c r="A3980" s="215" t="s">
        <v>192</v>
      </c>
      <c r="B3980" s="209" t="s">
        <v>87</v>
      </c>
      <c r="C3980" s="209" t="s">
        <v>146</v>
      </c>
      <c r="D3980" s="202">
        <v>130</v>
      </c>
      <c r="F3980" s="202">
        <v>182</v>
      </c>
      <c r="G3980" s="202">
        <f t="shared" si="213"/>
        <v>1400</v>
      </c>
      <c r="H3980" s="210" t="str">
        <f t="shared" si="214"/>
        <v>16/17ARROZ SEQUEIROLARANJEIRAS DO SUL (f)</v>
      </c>
      <c r="I3980" s="210" t="str">
        <f t="shared" si="215"/>
        <v>16/17ARROZ SEQUEIRO</v>
      </c>
      <c r="J3980" s="211" t="b">
        <f>FALSE</f>
        <v>0</v>
      </c>
    </row>
    <row r="3981" spans="1:30" ht="14.65" hidden="1" customHeight="1">
      <c r="A3981" s="215" t="s">
        <v>192</v>
      </c>
      <c r="B3981" s="209" t="s">
        <v>87</v>
      </c>
      <c r="C3981" s="209" t="s">
        <v>148</v>
      </c>
      <c r="D3981" s="202">
        <v>104</v>
      </c>
      <c r="F3981" s="202">
        <v>205</v>
      </c>
      <c r="G3981" s="202">
        <f t="shared" si="213"/>
        <v>1971.1538461538462</v>
      </c>
      <c r="H3981" s="210" t="str">
        <f t="shared" si="214"/>
        <v>16/17ARROZ SEQUEIROLONDRINA (c)</v>
      </c>
      <c r="I3981" s="210" t="str">
        <f t="shared" si="215"/>
        <v>16/17ARROZ SEQUEIRO</v>
      </c>
      <c r="J3981" s="211" t="b">
        <f>FALSE</f>
        <v>0</v>
      </c>
      <c r="K3981" s="210"/>
      <c r="L3981" s="210"/>
      <c r="M3981" s="210"/>
      <c r="N3981" s="210"/>
      <c r="O3981" s="210"/>
      <c r="P3981" s="210"/>
      <c r="Q3981" s="210"/>
      <c r="R3981" s="210"/>
      <c r="S3981" s="210"/>
      <c r="T3981" s="210"/>
      <c r="U3981" s="210"/>
      <c r="V3981" s="210"/>
      <c r="W3981" s="210"/>
      <c r="X3981" s="210"/>
      <c r="Y3981" s="210"/>
      <c r="Z3981" s="210"/>
      <c r="AA3981" s="210"/>
      <c r="AB3981" s="210"/>
      <c r="AC3981" s="210"/>
      <c r="AD3981" s="210"/>
    </row>
    <row r="3982" spans="1:30" ht="14.65" hidden="1" customHeight="1">
      <c r="A3982" s="215" t="s">
        <v>192</v>
      </c>
      <c r="B3982" s="209" t="s">
        <v>87</v>
      </c>
      <c r="C3982" s="209" t="s">
        <v>152</v>
      </c>
      <c r="D3982" s="202">
        <v>7</v>
      </c>
      <c r="F3982" s="202">
        <v>14</v>
      </c>
      <c r="G3982" s="202">
        <f t="shared" si="213"/>
        <v>2000</v>
      </c>
      <c r="H3982" s="210" t="str">
        <f t="shared" si="214"/>
        <v>16/17ARROZ SEQUEIROPARANAGUÁ (f)</v>
      </c>
      <c r="I3982" s="210" t="str">
        <f t="shared" si="215"/>
        <v>16/17ARROZ SEQUEIRO</v>
      </c>
      <c r="J3982" s="211" t="b">
        <f>FALSE</f>
        <v>0</v>
      </c>
    </row>
    <row r="3983" spans="1:30" ht="14.65" hidden="1" customHeight="1">
      <c r="A3983" s="215" t="s">
        <v>192</v>
      </c>
      <c r="B3983" s="209" t="s">
        <v>87</v>
      </c>
      <c r="C3983" s="209" t="s">
        <v>155</v>
      </c>
      <c r="D3983" s="202">
        <v>18</v>
      </c>
      <c r="F3983" s="202">
        <v>37</v>
      </c>
      <c r="G3983" s="202">
        <f t="shared" si="213"/>
        <v>2055.5555555555552</v>
      </c>
      <c r="H3983" s="210" t="str">
        <f t="shared" si="214"/>
        <v>16/17ARROZ SEQUEIROPATO BRANCO (e)</v>
      </c>
      <c r="I3983" s="210" t="str">
        <f t="shared" si="215"/>
        <v>16/17ARROZ SEQUEIRO</v>
      </c>
      <c r="J3983" s="211" t="b">
        <f>FALSE</f>
        <v>0</v>
      </c>
    </row>
    <row r="3984" spans="1:30" ht="14.65" hidden="1" customHeight="1">
      <c r="A3984" s="215" t="s">
        <v>192</v>
      </c>
      <c r="B3984" s="209" t="s">
        <v>87</v>
      </c>
      <c r="C3984" s="209" t="s">
        <v>157</v>
      </c>
      <c r="D3984" s="202">
        <v>215</v>
      </c>
      <c r="F3984" s="202">
        <v>393</v>
      </c>
      <c r="G3984" s="202">
        <f t="shared" si="213"/>
        <v>1827.9069767441861</v>
      </c>
      <c r="H3984" s="210" t="str">
        <f t="shared" si="214"/>
        <v>16/17ARROZ SEQUEIROPONTA GROSSA (f)</v>
      </c>
      <c r="I3984" s="210" t="str">
        <f t="shared" si="215"/>
        <v>16/17ARROZ SEQUEIRO</v>
      </c>
      <c r="J3984" s="211" t="b">
        <f>FALSE</f>
        <v>0</v>
      </c>
    </row>
    <row r="3985" spans="1:10" ht="14.65" hidden="1" customHeight="1">
      <c r="A3985" s="215" t="s">
        <v>192</v>
      </c>
      <c r="B3985" s="209" t="s">
        <v>87</v>
      </c>
      <c r="C3985" s="209" t="s">
        <v>158</v>
      </c>
      <c r="D3985" s="202">
        <v>120</v>
      </c>
      <c r="F3985" s="202">
        <v>240</v>
      </c>
      <c r="G3985" s="202">
        <f t="shared" si="213"/>
        <v>2000</v>
      </c>
      <c r="H3985" s="210" t="str">
        <f t="shared" si="214"/>
        <v>16/17ARROZ SEQUEIROTOLEDO (d)</v>
      </c>
      <c r="I3985" s="210" t="str">
        <f t="shared" si="215"/>
        <v>16/17ARROZ SEQUEIRO</v>
      </c>
      <c r="J3985" s="211" t="b">
        <f>FALSE</f>
        <v>0</v>
      </c>
    </row>
    <row r="3986" spans="1:10" ht="14.65" hidden="1" customHeight="1">
      <c r="A3986" s="215" t="s">
        <v>192</v>
      </c>
      <c r="B3986" s="209" t="s">
        <v>87</v>
      </c>
      <c r="C3986" s="209" t="s">
        <v>160</v>
      </c>
      <c r="D3986" s="202">
        <v>1800</v>
      </c>
      <c r="F3986" s="202">
        <v>3602</v>
      </c>
      <c r="G3986" s="202">
        <f t="shared" si="213"/>
        <v>2001.1111111111113</v>
      </c>
      <c r="H3986" s="210" t="str">
        <f t="shared" si="214"/>
        <v>16/17ARROZ SEQUEIROUNIÃO DA VITÓRIA (f)</v>
      </c>
      <c r="I3986" s="210" t="str">
        <f t="shared" si="215"/>
        <v>16/17ARROZ SEQUEIRO</v>
      </c>
      <c r="J3986" s="211" t="b">
        <f>FALSE</f>
        <v>0</v>
      </c>
    </row>
    <row r="3987" spans="1:10" ht="14.65" hidden="1" customHeight="1">
      <c r="A3987" s="215" t="s">
        <v>192</v>
      </c>
      <c r="B3987" s="209" t="s">
        <v>88</v>
      </c>
      <c r="C3987" s="213" t="s">
        <v>126</v>
      </c>
      <c r="D3987" s="202">
        <v>12950</v>
      </c>
      <c r="F3987" s="202">
        <v>34325</v>
      </c>
      <c r="G3987" s="202">
        <f t="shared" si="213"/>
        <v>2650.5791505791503</v>
      </c>
      <c r="H3987" s="210" t="str">
        <f t="shared" si="214"/>
        <v>16/17AVEIA BRANCAAPUCARANA (c)</v>
      </c>
      <c r="I3987" s="210" t="str">
        <f t="shared" si="215"/>
        <v>16/17AVEIA BRANCA</v>
      </c>
      <c r="J3987" s="211" t="b">
        <f>FALSE</f>
        <v>0</v>
      </c>
    </row>
    <row r="3988" spans="1:10" ht="14.65" hidden="1" customHeight="1">
      <c r="A3988" s="215" t="s">
        <v>192</v>
      </c>
      <c r="B3988" s="209" t="s">
        <v>88</v>
      </c>
      <c r="C3988" s="209" t="s">
        <v>128</v>
      </c>
      <c r="D3988" s="202">
        <v>18600</v>
      </c>
      <c r="E3988" s="204"/>
      <c r="F3988" s="202">
        <v>43719</v>
      </c>
      <c r="G3988" s="202">
        <f t="shared" si="213"/>
        <v>2350.483870967742</v>
      </c>
      <c r="H3988" s="210" t="str">
        <f t="shared" si="214"/>
        <v>16/17AVEIA BRANCACAMPO MOURÃO (a)</v>
      </c>
      <c r="I3988" s="210" t="str">
        <f t="shared" si="215"/>
        <v>16/17AVEIA BRANCA</v>
      </c>
      <c r="J3988" s="211" t="b">
        <f>FALSE</f>
        <v>0</v>
      </c>
    </row>
    <row r="3989" spans="1:10" ht="14.65" hidden="1" customHeight="1">
      <c r="A3989" s="215" t="s">
        <v>192</v>
      </c>
      <c r="B3989" s="209" t="s">
        <v>88</v>
      </c>
      <c r="C3989" s="209" t="s">
        <v>130</v>
      </c>
      <c r="D3989" s="202">
        <v>1968</v>
      </c>
      <c r="F3989" s="202">
        <v>3658</v>
      </c>
      <c r="G3989" s="202">
        <f t="shared" si="213"/>
        <v>1858.739837398374</v>
      </c>
      <c r="H3989" s="210" t="str">
        <f t="shared" si="214"/>
        <v>16/17AVEIA BRANCACASCAVEL (d)</v>
      </c>
      <c r="I3989" s="210" t="str">
        <f t="shared" si="215"/>
        <v>16/17AVEIA BRANCA</v>
      </c>
      <c r="J3989" s="211" t="b">
        <f>FALSE</f>
        <v>0</v>
      </c>
    </row>
    <row r="3990" spans="1:10" ht="14.65" hidden="1" customHeight="1">
      <c r="A3990" s="215" t="s">
        <v>192</v>
      </c>
      <c r="B3990" s="209" t="s">
        <v>88</v>
      </c>
      <c r="C3990" s="209" t="s">
        <v>132</v>
      </c>
      <c r="D3990" s="202">
        <v>525</v>
      </c>
      <c r="F3990" s="202">
        <v>1134</v>
      </c>
      <c r="G3990" s="202">
        <f t="shared" si="213"/>
        <v>2160</v>
      </c>
      <c r="H3990" s="210" t="str">
        <f t="shared" si="214"/>
        <v>16/17AVEIA BRANCACORNÉLIO PROCÓPIO (c)</v>
      </c>
      <c r="I3990" s="210" t="str">
        <f t="shared" si="215"/>
        <v>16/17AVEIA BRANCA</v>
      </c>
      <c r="J3990" s="211" t="b">
        <f>FALSE</f>
        <v>0</v>
      </c>
    </row>
    <row r="3991" spans="1:10" ht="14.65" hidden="1" customHeight="1">
      <c r="A3991" s="215" t="s">
        <v>192</v>
      </c>
      <c r="B3991" s="209" t="s">
        <v>88</v>
      </c>
      <c r="C3991" s="209" t="s">
        <v>136</v>
      </c>
      <c r="D3991" s="202">
        <v>2510</v>
      </c>
      <c r="E3991" s="204"/>
      <c r="F3991" s="202">
        <v>3192</v>
      </c>
      <c r="G3991" s="202">
        <f t="shared" si="213"/>
        <v>1271.7131474103585</v>
      </c>
      <c r="H3991" s="210" t="str">
        <f t="shared" si="214"/>
        <v>16/17AVEIA BRANCAFRANCISCO BELTRÃO (e)</v>
      </c>
      <c r="I3991" s="210" t="str">
        <f t="shared" si="215"/>
        <v>16/17AVEIA BRANCA</v>
      </c>
      <c r="J3991" s="211" t="b">
        <f>FALSE</f>
        <v>0</v>
      </c>
    </row>
    <row r="3992" spans="1:10" ht="14.65" hidden="1" customHeight="1">
      <c r="A3992" s="215" t="s">
        <v>192</v>
      </c>
      <c r="B3992" s="209" t="s">
        <v>88</v>
      </c>
      <c r="C3992" s="209" t="s">
        <v>138</v>
      </c>
      <c r="D3992" s="202">
        <v>8470</v>
      </c>
      <c r="E3992" s="204"/>
      <c r="F3992" s="202">
        <v>19526</v>
      </c>
      <c r="G3992" s="202">
        <f t="shared" si="213"/>
        <v>2305.3128689492323</v>
      </c>
      <c r="H3992" s="210" t="str">
        <f t="shared" si="214"/>
        <v>16/17AVEIA BRANCAGUARAPUAVA (f)</v>
      </c>
      <c r="I3992" s="210" t="str">
        <f t="shared" si="215"/>
        <v>16/17AVEIA BRANCA</v>
      </c>
      <c r="J3992" s="211" t="b">
        <f>FALSE</f>
        <v>0</v>
      </c>
    </row>
    <row r="3993" spans="1:10" ht="14.65" hidden="1" customHeight="1">
      <c r="A3993" s="215" t="s">
        <v>192</v>
      </c>
      <c r="B3993" s="209" t="s">
        <v>88</v>
      </c>
      <c r="C3993" s="209" t="s">
        <v>140</v>
      </c>
      <c r="D3993" s="202">
        <v>1477</v>
      </c>
      <c r="E3993" s="204">
        <v>39</v>
      </c>
      <c r="F3993" s="202">
        <v>2710</v>
      </c>
      <c r="G3993" s="202">
        <f t="shared" si="213"/>
        <v>1884.5618915159946</v>
      </c>
      <c r="H3993" s="210" t="str">
        <f t="shared" si="214"/>
        <v>16/17AVEIA BRANCAIRATI (f)</v>
      </c>
      <c r="I3993" s="210" t="str">
        <f t="shared" si="215"/>
        <v>16/17AVEIA BRANCA</v>
      </c>
      <c r="J3993" s="211" t="b">
        <f>FALSE</f>
        <v>0</v>
      </c>
    </row>
    <row r="3994" spans="1:10" ht="14.65" hidden="1" customHeight="1">
      <c r="A3994" s="215" t="s">
        <v>192</v>
      </c>
      <c r="B3994" s="209" t="s">
        <v>88</v>
      </c>
      <c r="C3994" s="209" t="s">
        <v>142</v>
      </c>
      <c r="D3994" s="202">
        <v>4440</v>
      </c>
      <c r="E3994" s="204"/>
      <c r="F3994" s="202">
        <v>12671</v>
      </c>
      <c r="G3994" s="202">
        <f t="shared" si="213"/>
        <v>2853.8288288288286</v>
      </c>
      <c r="H3994" s="210" t="str">
        <f t="shared" si="214"/>
        <v>16/17AVEIA BRANCAIVAIPORÃ (c)</v>
      </c>
      <c r="I3994" s="210" t="str">
        <f t="shared" si="215"/>
        <v>16/17AVEIA BRANCA</v>
      </c>
      <c r="J3994" s="211" t="b">
        <f>FALSE</f>
        <v>0</v>
      </c>
    </row>
    <row r="3995" spans="1:10" ht="14.65" hidden="1" customHeight="1">
      <c r="A3995" s="215" t="s">
        <v>192</v>
      </c>
      <c r="B3995" s="209" t="s">
        <v>88</v>
      </c>
      <c r="C3995" s="209" t="s">
        <v>144</v>
      </c>
      <c r="D3995" s="202">
        <v>1750</v>
      </c>
      <c r="F3995" s="202">
        <v>4190</v>
      </c>
      <c r="G3995" s="202">
        <f t="shared" si="213"/>
        <v>2394.2857142857142</v>
      </c>
      <c r="H3995" s="210" t="str">
        <f t="shared" si="214"/>
        <v>16/17AVEIA BRANCAJACAREZINHO (c)</v>
      </c>
      <c r="I3995" s="210" t="str">
        <f t="shared" si="215"/>
        <v>16/17AVEIA BRANCA</v>
      </c>
      <c r="J3995" s="211" t="b">
        <f>FALSE</f>
        <v>0</v>
      </c>
    </row>
    <row r="3996" spans="1:10" ht="14.65" hidden="1" customHeight="1">
      <c r="A3996" s="215" t="s">
        <v>192</v>
      </c>
      <c r="B3996" s="209" t="s">
        <v>88</v>
      </c>
      <c r="C3996" s="209" t="s">
        <v>146</v>
      </c>
      <c r="D3996" s="202">
        <v>1050</v>
      </c>
      <c r="E3996" s="202">
        <v>120</v>
      </c>
      <c r="F3996" s="202">
        <v>1808</v>
      </c>
      <c r="G3996" s="202">
        <f t="shared" si="213"/>
        <v>1944.0860215053763</v>
      </c>
      <c r="H3996" s="210" t="str">
        <f t="shared" si="214"/>
        <v>16/17AVEIA BRANCALARANJEIRAS DO SUL (f)</v>
      </c>
      <c r="I3996" s="210" t="str">
        <f t="shared" si="215"/>
        <v>16/17AVEIA BRANCA</v>
      </c>
      <c r="J3996" s="211" t="b">
        <f>FALSE</f>
        <v>0</v>
      </c>
    </row>
    <row r="3997" spans="1:10" ht="14.65" hidden="1" customHeight="1">
      <c r="A3997" s="215" t="s">
        <v>192</v>
      </c>
      <c r="B3997" s="209" t="s">
        <v>88</v>
      </c>
      <c r="C3997" s="209" t="s">
        <v>148</v>
      </c>
      <c r="D3997" s="202">
        <v>1011</v>
      </c>
      <c r="E3997" s="204"/>
      <c r="F3997" s="202">
        <v>1802</v>
      </c>
      <c r="G3997" s="202">
        <f t="shared" si="213"/>
        <v>1782.3936696340256</v>
      </c>
      <c r="H3997" s="210" t="str">
        <f t="shared" si="214"/>
        <v>16/17AVEIA BRANCALONDRINA (c)</v>
      </c>
      <c r="I3997" s="210" t="str">
        <f t="shared" si="215"/>
        <v>16/17AVEIA BRANCA</v>
      </c>
      <c r="J3997" s="211" t="b">
        <f>FALSE</f>
        <v>0</v>
      </c>
    </row>
    <row r="3998" spans="1:10" ht="14.65" hidden="1" customHeight="1">
      <c r="A3998" s="215" t="s">
        <v>192</v>
      </c>
      <c r="B3998" s="209" t="s">
        <v>88</v>
      </c>
      <c r="C3998" s="209" t="s">
        <v>150</v>
      </c>
      <c r="D3998" s="202">
        <v>563</v>
      </c>
      <c r="E3998" s="204"/>
      <c r="F3998" s="202">
        <v>561</v>
      </c>
      <c r="G3998" s="202">
        <f t="shared" si="213"/>
        <v>996.44760213143866</v>
      </c>
      <c r="H3998" s="210" t="str">
        <f t="shared" si="214"/>
        <v>16/17AVEIA BRANCAMARINGÁ (c)</v>
      </c>
      <c r="I3998" s="210" t="str">
        <f t="shared" si="215"/>
        <v>16/17AVEIA BRANCA</v>
      </c>
      <c r="J3998" s="211" t="b">
        <f>FALSE</f>
        <v>0</v>
      </c>
    </row>
    <row r="3999" spans="1:10" ht="14.65" hidden="1" customHeight="1">
      <c r="A3999" s="215" t="s">
        <v>192</v>
      </c>
      <c r="B3999" s="209" t="s">
        <v>88</v>
      </c>
      <c r="C3999" s="209" t="s">
        <v>155</v>
      </c>
      <c r="D3999" s="202">
        <v>3740</v>
      </c>
      <c r="E3999" s="204"/>
      <c r="F3999" s="202">
        <v>5812</v>
      </c>
      <c r="G3999" s="202">
        <f t="shared" si="213"/>
        <v>1554.0106951871658</v>
      </c>
      <c r="H3999" s="210" t="str">
        <f t="shared" si="214"/>
        <v>16/17AVEIA BRANCAPATO BRANCO (e)</v>
      </c>
      <c r="I3999" s="210" t="str">
        <f t="shared" si="215"/>
        <v>16/17AVEIA BRANCA</v>
      </c>
      <c r="J3999" s="211" t="b">
        <f>FALSE</f>
        <v>0</v>
      </c>
    </row>
    <row r="4000" spans="1:10" ht="14.65" hidden="1" customHeight="1">
      <c r="A4000" s="215" t="s">
        <v>192</v>
      </c>
      <c r="B4000" s="209" t="s">
        <v>88</v>
      </c>
      <c r="C4000" s="209" t="s">
        <v>157</v>
      </c>
      <c r="D4000" s="202">
        <v>19000</v>
      </c>
      <c r="E4000" s="204"/>
      <c r="F4000" s="202">
        <v>45090</v>
      </c>
      <c r="G4000" s="202">
        <f t="shared" si="213"/>
        <v>2373.1578947368421</v>
      </c>
      <c r="H4000" s="210" t="str">
        <f t="shared" si="214"/>
        <v>16/17AVEIA BRANCAPONTA GROSSA (f)</v>
      </c>
      <c r="I4000" s="210" t="str">
        <f t="shared" si="215"/>
        <v>16/17AVEIA BRANCA</v>
      </c>
      <c r="J4000" s="211" t="b">
        <f>FALSE</f>
        <v>0</v>
      </c>
    </row>
    <row r="4001" spans="1:10" ht="14.65" hidden="1" customHeight="1">
      <c r="A4001" s="215" t="s">
        <v>192</v>
      </c>
      <c r="B4001" s="209" t="s">
        <v>88</v>
      </c>
      <c r="C4001" s="209" t="s">
        <v>158</v>
      </c>
      <c r="D4001" s="202">
        <v>580</v>
      </c>
      <c r="E4001" s="204">
        <v>200</v>
      </c>
      <c r="F4001" s="202">
        <v>458</v>
      </c>
      <c r="G4001" s="202">
        <f t="shared" si="213"/>
        <v>1205.2631578947369</v>
      </c>
      <c r="H4001" s="210" t="str">
        <f t="shared" si="214"/>
        <v>16/17AVEIA BRANCATOLEDO (d)</v>
      </c>
      <c r="I4001" s="210" t="str">
        <f t="shared" si="215"/>
        <v>16/17AVEIA BRANCA</v>
      </c>
      <c r="J4001" s="211" t="b">
        <f>FALSE</f>
        <v>0</v>
      </c>
    </row>
    <row r="4002" spans="1:10" ht="14.65" hidden="1" customHeight="1">
      <c r="A4002" s="215" t="s">
        <v>192</v>
      </c>
      <c r="B4002" s="209" t="s">
        <v>88</v>
      </c>
      <c r="C4002" s="209" t="s">
        <v>159</v>
      </c>
      <c r="D4002" s="201">
        <v>109</v>
      </c>
      <c r="F4002" s="202">
        <v>77</v>
      </c>
      <c r="G4002" s="202">
        <f t="shared" si="213"/>
        <v>706.42201834862385</v>
      </c>
      <c r="H4002" s="210" t="str">
        <f t="shared" si="214"/>
        <v>16/17AVEIA BRANCAUMUARAMA (b)</v>
      </c>
      <c r="I4002" s="210" t="str">
        <f t="shared" si="215"/>
        <v>16/17AVEIA BRANCA</v>
      </c>
      <c r="J4002" s="211" t="b">
        <f>FALSE</f>
        <v>0</v>
      </c>
    </row>
    <row r="4003" spans="1:10" ht="14.65" hidden="1" customHeight="1">
      <c r="A4003" s="215" t="s">
        <v>192</v>
      </c>
      <c r="B4003" s="209" t="s">
        <v>89</v>
      </c>
      <c r="C4003" s="209" t="s">
        <v>126</v>
      </c>
      <c r="D4003">
        <v>500</v>
      </c>
      <c r="E4003" s="204"/>
      <c r="F4003" s="202">
        <v>600</v>
      </c>
      <c r="G4003" s="202">
        <f t="shared" si="213"/>
        <v>1200</v>
      </c>
      <c r="H4003" s="210" t="str">
        <f t="shared" si="214"/>
        <v>16/17AVEIA PRETAAPUCARANA (c)</v>
      </c>
      <c r="I4003" s="210" t="str">
        <f t="shared" si="215"/>
        <v>16/17AVEIA PRETA</v>
      </c>
      <c r="J4003" s="211" t="b">
        <f>FALSE</f>
        <v>0</v>
      </c>
    </row>
    <row r="4004" spans="1:10" ht="14.65" hidden="1" customHeight="1">
      <c r="A4004" s="215" t="s">
        <v>192</v>
      </c>
      <c r="B4004" s="209" t="s">
        <v>89</v>
      </c>
      <c r="C4004" s="209" t="s">
        <v>128</v>
      </c>
      <c r="D4004">
        <v>29625</v>
      </c>
      <c r="E4004" s="204"/>
      <c r="F4004" s="202">
        <v>25659</v>
      </c>
      <c r="G4004" s="202">
        <f t="shared" si="213"/>
        <v>866.12658227848101</v>
      </c>
      <c r="H4004" s="210" t="str">
        <f t="shared" si="214"/>
        <v>16/17AVEIA PRETACAMPO MOURÃO (a)</v>
      </c>
      <c r="I4004" s="210" t="str">
        <f t="shared" si="215"/>
        <v>16/17AVEIA PRETA</v>
      </c>
      <c r="J4004" s="211" t="b">
        <f>FALSE</f>
        <v>0</v>
      </c>
    </row>
    <row r="4005" spans="1:10" ht="14.65" hidden="1" customHeight="1">
      <c r="A4005" s="215" t="s">
        <v>192</v>
      </c>
      <c r="B4005" s="209" t="s">
        <v>89</v>
      </c>
      <c r="C4005" s="209" t="s">
        <v>130</v>
      </c>
      <c r="D4005">
        <v>8520</v>
      </c>
      <c r="F4005" s="202">
        <v>11871</v>
      </c>
      <c r="G4005" s="202">
        <f t="shared" si="213"/>
        <v>1393.3098591549297</v>
      </c>
      <c r="H4005" s="210" t="str">
        <f t="shared" si="214"/>
        <v>16/17AVEIA PRETACASCAVEL (d)</v>
      </c>
      <c r="I4005" s="210" t="str">
        <f t="shared" si="215"/>
        <v>16/17AVEIA PRETA</v>
      </c>
      <c r="J4005" s="211" t="b">
        <f>FALSE</f>
        <v>0</v>
      </c>
    </row>
    <row r="4006" spans="1:10" ht="14.65" hidden="1" customHeight="1">
      <c r="A4006" s="215" t="s">
        <v>192</v>
      </c>
      <c r="B4006" s="209" t="s">
        <v>89</v>
      </c>
      <c r="C4006" s="209" t="s">
        <v>132</v>
      </c>
      <c r="D4006">
        <v>1200</v>
      </c>
      <c r="E4006" s="204"/>
      <c r="F4006" s="202">
        <v>2304</v>
      </c>
      <c r="G4006" s="202">
        <f t="shared" si="213"/>
        <v>1920</v>
      </c>
      <c r="H4006" s="210" t="str">
        <f t="shared" si="214"/>
        <v>16/17AVEIA PRETACORNÉLIO PROCÓPIO (c)</v>
      </c>
      <c r="I4006" s="210" t="str">
        <f t="shared" si="215"/>
        <v>16/17AVEIA PRETA</v>
      </c>
      <c r="J4006" s="211" t="b">
        <f>FALSE</f>
        <v>0</v>
      </c>
    </row>
    <row r="4007" spans="1:10" ht="14.65" hidden="1" customHeight="1">
      <c r="A4007" s="215" t="s">
        <v>192</v>
      </c>
      <c r="B4007" s="209" t="s">
        <v>89</v>
      </c>
      <c r="C4007" s="209" t="s">
        <v>136</v>
      </c>
      <c r="D4007">
        <v>5290</v>
      </c>
      <c r="E4007" s="204"/>
      <c r="F4007" s="202">
        <v>5290</v>
      </c>
      <c r="G4007" s="202">
        <f t="shared" si="213"/>
        <v>1000</v>
      </c>
      <c r="H4007" s="210" t="str">
        <f t="shared" si="214"/>
        <v>16/17AVEIA PRETAFRANCISCO BELTRÃO (e)</v>
      </c>
      <c r="I4007" s="210" t="str">
        <f t="shared" si="215"/>
        <v>16/17AVEIA PRETA</v>
      </c>
      <c r="J4007" s="211" t="b">
        <f>FALSE</f>
        <v>0</v>
      </c>
    </row>
    <row r="4008" spans="1:10" ht="14.65" hidden="1" customHeight="1">
      <c r="A4008" s="215" t="s">
        <v>192</v>
      </c>
      <c r="B4008" s="209" t="s">
        <v>89</v>
      </c>
      <c r="C4008" s="209" t="s">
        <v>138</v>
      </c>
      <c r="D4008">
        <v>18240</v>
      </c>
      <c r="E4008" s="204">
        <v>1550</v>
      </c>
      <c r="F4008" s="202">
        <v>18234</v>
      </c>
      <c r="G4008" s="202">
        <f t="shared" si="213"/>
        <v>1092.5104853205512</v>
      </c>
      <c r="H4008" s="210" t="str">
        <f t="shared" si="214"/>
        <v>16/17AVEIA PRETAGUARAPUAVA (f)</v>
      </c>
      <c r="I4008" s="210" t="str">
        <f t="shared" si="215"/>
        <v>16/17AVEIA PRETA</v>
      </c>
      <c r="J4008" s="211" t="b">
        <f>FALSE</f>
        <v>0</v>
      </c>
    </row>
    <row r="4009" spans="1:10" ht="14.65" hidden="1" customHeight="1">
      <c r="A4009" s="215" t="s">
        <v>192</v>
      </c>
      <c r="B4009" s="209" t="s">
        <v>89</v>
      </c>
      <c r="C4009" s="209" t="s">
        <v>140</v>
      </c>
      <c r="D4009">
        <v>11950</v>
      </c>
      <c r="E4009" s="204">
        <v>370</v>
      </c>
      <c r="F4009" s="202">
        <v>20225</v>
      </c>
      <c r="G4009" s="202">
        <f t="shared" ref="G4009:G4072" si="216">F4009/(D4009-E4009)*1000</f>
        <v>1746.545768566494</v>
      </c>
      <c r="H4009" s="210" t="str">
        <f t="shared" si="214"/>
        <v>16/17AVEIA PRETAIRATI (f)</v>
      </c>
      <c r="I4009" s="210" t="str">
        <f t="shared" si="215"/>
        <v>16/17AVEIA PRETA</v>
      </c>
      <c r="J4009" s="211" t="b">
        <f>FALSE</f>
        <v>0</v>
      </c>
    </row>
    <row r="4010" spans="1:10" ht="14.65" hidden="1" customHeight="1">
      <c r="A4010" s="215" t="s">
        <v>192</v>
      </c>
      <c r="B4010" s="209" t="s">
        <v>89</v>
      </c>
      <c r="C4010" s="209" t="s">
        <v>142</v>
      </c>
      <c r="D4010">
        <v>2200</v>
      </c>
      <c r="E4010" s="204"/>
      <c r="F4010" s="202">
        <v>3456</v>
      </c>
      <c r="G4010" s="202">
        <f t="shared" si="216"/>
        <v>1570.9090909090908</v>
      </c>
      <c r="H4010" s="210" t="str">
        <f t="shared" si="214"/>
        <v>16/17AVEIA PRETAIVAIPORÃ (c)</v>
      </c>
      <c r="I4010" s="210" t="str">
        <f t="shared" si="215"/>
        <v>16/17AVEIA PRETA</v>
      </c>
      <c r="J4010" s="211" t="b">
        <f>FALSE</f>
        <v>0</v>
      </c>
    </row>
    <row r="4011" spans="1:10" ht="14.65" hidden="1" customHeight="1">
      <c r="A4011" s="215" t="s">
        <v>192</v>
      </c>
      <c r="B4011" s="209" t="s">
        <v>89</v>
      </c>
      <c r="C4011" s="209" t="s">
        <v>144</v>
      </c>
      <c r="D4011">
        <v>2250</v>
      </c>
      <c r="E4011" s="204"/>
      <c r="F4011" s="202">
        <v>3905</v>
      </c>
      <c r="G4011" s="202">
        <f t="shared" si="216"/>
        <v>1735.5555555555554</v>
      </c>
      <c r="H4011" s="210" t="str">
        <f t="shared" si="214"/>
        <v>16/17AVEIA PRETAJACAREZINHO (c)</v>
      </c>
      <c r="I4011" s="210" t="str">
        <f t="shared" si="215"/>
        <v>16/17AVEIA PRETA</v>
      </c>
      <c r="J4011" s="211" t="b">
        <f>FALSE</f>
        <v>0</v>
      </c>
    </row>
    <row r="4012" spans="1:10" ht="14.65" hidden="1" customHeight="1">
      <c r="A4012" s="215" t="s">
        <v>192</v>
      </c>
      <c r="B4012" s="209" t="s">
        <v>89</v>
      </c>
      <c r="C4012" s="209" t="s">
        <v>146</v>
      </c>
      <c r="D4012">
        <v>5770</v>
      </c>
      <c r="E4012" s="204">
        <v>750</v>
      </c>
      <c r="F4012" s="202">
        <v>5464</v>
      </c>
      <c r="G4012" s="202">
        <f t="shared" si="216"/>
        <v>1088.4462151394423</v>
      </c>
      <c r="H4012" s="210" t="str">
        <f t="shared" si="214"/>
        <v>16/17AVEIA PRETALARANJEIRAS DO SUL (f)</v>
      </c>
      <c r="I4012" s="210" t="str">
        <f t="shared" si="215"/>
        <v>16/17AVEIA PRETA</v>
      </c>
      <c r="J4012" s="211" t="b">
        <f>FALSE</f>
        <v>0</v>
      </c>
    </row>
    <row r="4013" spans="1:10" ht="14.65" hidden="1" customHeight="1">
      <c r="A4013" s="215" t="s">
        <v>192</v>
      </c>
      <c r="B4013" s="209" t="s">
        <v>89</v>
      </c>
      <c r="C4013" s="209" t="s">
        <v>148</v>
      </c>
      <c r="D4013">
        <v>5020</v>
      </c>
      <c r="E4013" s="204"/>
      <c r="F4013" s="202">
        <v>7561</v>
      </c>
      <c r="G4013" s="202">
        <f t="shared" si="216"/>
        <v>1506.1752988047811</v>
      </c>
      <c r="H4013" s="210" t="str">
        <f t="shared" si="214"/>
        <v>16/17AVEIA PRETALONDRINA (c)</v>
      </c>
      <c r="I4013" s="210" t="str">
        <f t="shared" si="215"/>
        <v>16/17AVEIA PRETA</v>
      </c>
      <c r="J4013" s="211" t="b">
        <f>FALSE</f>
        <v>0</v>
      </c>
    </row>
    <row r="4014" spans="1:10" ht="14.65" hidden="1" customHeight="1">
      <c r="A4014" s="215" t="s">
        <v>192</v>
      </c>
      <c r="B4014" s="209" t="s">
        <v>89</v>
      </c>
      <c r="C4014" s="209" t="s">
        <v>150</v>
      </c>
      <c r="D4014">
        <v>1683</v>
      </c>
      <c r="E4014" s="204"/>
      <c r="F4014" s="202">
        <v>1393</v>
      </c>
      <c r="G4014" s="202">
        <f t="shared" si="216"/>
        <v>827.688651218063</v>
      </c>
      <c r="H4014" s="210" t="str">
        <f t="shared" si="214"/>
        <v>16/17AVEIA PRETAMARINGÁ (c)</v>
      </c>
      <c r="I4014" s="210" t="str">
        <f t="shared" si="215"/>
        <v>16/17AVEIA PRETA</v>
      </c>
      <c r="J4014" s="211" t="b">
        <f>FALSE</f>
        <v>0</v>
      </c>
    </row>
    <row r="4015" spans="1:10" ht="14.65" hidden="1" customHeight="1">
      <c r="A4015" s="215" t="s">
        <v>192</v>
      </c>
      <c r="B4015" s="209" t="s">
        <v>89</v>
      </c>
      <c r="C4015" s="209" t="s">
        <v>155</v>
      </c>
      <c r="D4015">
        <v>8770</v>
      </c>
      <c r="E4015" s="204"/>
      <c r="F4015" s="202">
        <v>8240</v>
      </c>
      <c r="G4015" s="202">
        <f t="shared" si="216"/>
        <v>939.5667046750284</v>
      </c>
      <c r="H4015" s="210" t="str">
        <f t="shared" si="214"/>
        <v>16/17AVEIA PRETAPATO BRANCO (e)</v>
      </c>
      <c r="I4015" s="210" t="str">
        <f t="shared" si="215"/>
        <v>16/17AVEIA PRETA</v>
      </c>
      <c r="J4015" s="211" t="b">
        <f>FALSE</f>
        <v>0</v>
      </c>
    </row>
    <row r="4016" spans="1:10" ht="14.65" hidden="1" customHeight="1">
      <c r="A4016" s="215" t="s">
        <v>192</v>
      </c>
      <c r="B4016" s="209" t="s">
        <v>89</v>
      </c>
      <c r="C4016" s="209" t="s">
        <v>157</v>
      </c>
      <c r="D4016">
        <v>34120</v>
      </c>
      <c r="E4016" s="204">
        <v>1400</v>
      </c>
      <c r="F4016" s="202">
        <v>45130</v>
      </c>
      <c r="G4016" s="202">
        <f t="shared" si="216"/>
        <v>1379.2787286063569</v>
      </c>
      <c r="H4016" s="210" t="str">
        <f t="shared" si="214"/>
        <v>16/17AVEIA PRETAPONTA GROSSA (f)</v>
      </c>
      <c r="I4016" s="210" t="str">
        <f t="shared" si="215"/>
        <v>16/17AVEIA PRETA</v>
      </c>
      <c r="J4016" s="211" t="b">
        <f>FALSE</f>
        <v>0</v>
      </c>
    </row>
    <row r="4017" spans="1:10" ht="14.65" hidden="1" customHeight="1">
      <c r="A4017" s="215" t="s">
        <v>192</v>
      </c>
      <c r="B4017" s="209" t="s">
        <v>89</v>
      </c>
      <c r="C4017" s="209" t="s">
        <v>158</v>
      </c>
      <c r="D4017">
        <v>3135</v>
      </c>
      <c r="E4017" s="204">
        <v>2165</v>
      </c>
      <c r="F4017" s="202">
        <v>1087</v>
      </c>
      <c r="G4017" s="202">
        <f t="shared" si="216"/>
        <v>1120.6185567010309</v>
      </c>
      <c r="H4017" s="210" t="str">
        <f t="shared" si="214"/>
        <v>16/17AVEIA PRETATOLEDO (d)</v>
      </c>
      <c r="I4017" s="210" t="str">
        <f t="shared" si="215"/>
        <v>16/17AVEIA PRETA</v>
      </c>
      <c r="J4017" s="211" t="b">
        <f>FALSE</f>
        <v>0</v>
      </c>
    </row>
    <row r="4018" spans="1:10" ht="14.65" hidden="1" customHeight="1">
      <c r="A4018" s="215" t="s">
        <v>192</v>
      </c>
      <c r="B4018" s="209" t="s">
        <v>89</v>
      </c>
      <c r="C4018" s="209" t="s">
        <v>160</v>
      </c>
      <c r="D4018">
        <v>2500</v>
      </c>
      <c r="E4018" s="204"/>
      <c r="F4018" s="202">
        <v>2015</v>
      </c>
      <c r="G4018" s="202">
        <f t="shared" si="216"/>
        <v>806</v>
      </c>
      <c r="H4018" s="210" t="str">
        <f t="shared" si="214"/>
        <v>16/17AVEIA PRETAUNIÃO DA VITÓRIA (f)</v>
      </c>
      <c r="I4018" s="210" t="str">
        <f t="shared" si="215"/>
        <v>16/17AVEIA PRETA</v>
      </c>
      <c r="J4018" s="211" t="b">
        <f>FALSE</f>
        <v>0</v>
      </c>
    </row>
    <row r="4019" spans="1:10" ht="14.65" hidden="1" customHeight="1">
      <c r="A4019" s="215" t="s">
        <v>192</v>
      </c>
      <c r="B4019" s="213" t="s">
        <v>90</v>
      </c>
      <c r="C4019" s="209" t="s">
        <v>134</v>
      </c>
      <c r="D4019" s="202">
        <v>6987</v>
      </c>
      <c r="F4019" s="202">
        <v>142635</v>
      </c>
      <c r="G4019" s="202">
        <f t="shared" si="216"/>
        <v>20414.340918849291</v>
      </c>
      <c r="H4019" s="210" t="str">
        <f t="shared" si="214"/>
        <v>16/17BATATA (1ª SAFRA)CURITIBA (f)</v>
      </c>
      <c r="I4019" s="210" t="str">
        <f t="shared" si="215"/>
        <v>16/17BATATA (1ª SAFRA)</v>
      </c>
      <c r="J4019" s="211" t="b">
        <f>FALSE</f>
        <v>0</v>
      </c>
    </row>
    <row r="4020" spans="1:10" ht="14.65" hidden="1" customHeight="1">
      <c r="A4020" s="215" t="s">
        <v>192</v>
      </c>
      <c r="B4020" s="213" t="s">
        <v>90</v>
      </c>
      <c r="C4020" s="209" t="s">
        <v>136</v>
      </c>
      <c r="D4020" s="202">
        <v>38</v>
      </c>
      <c r="F4020" s="202">
        <v>570</v>
      </c>
      <c r="G4020" s="202">
        <f t="shared" si="216"/>
        <v>15000</v>
      </c>
      <c r="H4020" s="210" t="str">
        <f t="shared" si="214"/>
        <v>16/17BATATA (1ª SAFRA)FRANCISCO BELTRÃO (e)</v>
      </c>
      <c r="I4020" s="210" t="str">
        <f t="shared" si="215"/>
        <v>16/17BATATA (1ª SAFRA)</v>
      </c>
      <c r="J4020" s="211" t="b">
        <f>FALSE</f>
        <v>0</v>
      </c>
    </row>
    <row r="4021" spans="1:10" ht="14.65" hidden="1" customHeight="1">
      <c r="A4021" s="215" t="s">
        <v>192</v>
      </c>
      <c r="B4021" s="213" t="s">
        <v>90</v>
      </c>
      <c r="C4021" s="209" t="s">
        <v>138</v>
      </c>
      <c r="D4021" s="202">
        <v>2731</v>
      </c>
      <c r="F4021" s="202">
        <v>113184</v>
      </c>
      <c r="G4021" s="202">
        <f t="shared" si="216"/>
        <v>41444.15964848041</v>
      </c>
      <c r="H4021" s="210" t="str">
        <f t="shared" si="214"/>
        <v>16/17BATATA (1ª SAFRA)GUARAPUAVA (f)</v>
      </c>
      <c r="I4021" s="210" t="str">
        <f t="shared" si="215"/>
        <v>16/17BATATA (1ª SAFRA)</v>
      </c>
      <c r="J4021" s="211" t="b">
        <f>FALSE</f>
        <v>0</v>
      </c>
    </row>
    <row r="4022" spans="1:10" ht="14.65" hidden="1" customHeight="1">
      <c r="A4022" s="215" t="s">
        <v>192</v>
      </c>
      <c r="B4022" s="213" t="s">
        <v>90</v>
      </c>
      <c r="C4022" s="209" t="s">
        <v>140</v>
      </c>
      <c r="D4022" s="202">
        <v>1034.5</v>
      </c>
      <c r="F4022" s="202">
        <v>31800</v>
      </c>
      <c r="G4022" s="202">
        <f t="shared" si="216"/>
        <v>30739.487675205415</v>
      </c>
      <c r="H4022" s="210" t="str">
        <f t="shared" si="214"/>
        <v>16/17BATATA (1ª SAFRA)IRATI (f)</v>
      </c>
      <c r="I4022" s="210" t="str">
        <f t="shared" si="215"/>
        <v>16/17BATATA (1ª SAFRA)</v>
      </c>
      <c r="J4022" s="211" t="b">
        <f>FALSE</f>
        <v>0</v>
      </c>
    </row>
    <row r="4023" spans="1:10" ht="14.65" hidden="1" customHeight="1">
      <c r="A4023" s="215" t="s">
        <v>192</v>
      </c>
      <c r="B4023" s="213" t="s">
        <v>90</v>
      </c>
      <c r="C4023" s="209" t="s">
        <v>142</v>
      </c>
      <c r="D4023" s="202">
        <v>195</v>
      </c>
      <c r="F4023" s="202">
        <v>4680</v>
      </c>
      <c r="G4023" s="202">
        <f t="shared" si="216"/>
        <v>24000</v>
      </c>
      <c r="H4023" s="210" t="str">
        <f t="shared" si="214"/>
        <v>16/17BATATA (1ª SAFRA)IVAIPORÃ (c)</v>
      </c>
      <c r="I4023" s="210" t="str">
        <f t="shared" si="215"/>
        <v>16/17BATATA (1ª SAFRA)</v>
      </c>
      <c r="J4023" s="211" t="b">
        <f>FALSE</f>
        <v>0</v>
      </c>
    </row>
    <row r="4024" spans="1:10" ht="14.65" hidden="1" customHeight="1">
      <c r="A4024" s="215" t="s">
        <v>192</v>
      </c>
      <c r="B4024" s="213" t="s">
        <v>90</v>
      </c>
      <c r="C4024" s="209" t="s">
        <v>146</v>
      </c>
      <c r="D4024" s="202">
        <v>15</v>
      </c>
      <c r="F4024" s="202">
        <v>180</v>
      </c>
      <c r="G4024" s="202">
        <f t="shared" si="216"/>
        <v>12000</v>
      </c>
      <c r="H4024" s="210" t="str">
        <f t="shared" si="214"/>
        <v>16/17BATATA (1ª SAFRA)LARANJEIRAS DO SUL (f)</v>
      </c>
      <c r="I4024" s="210" t="str">
        <f t="shared" si="215"/>
        <v>16/17BATATA (1ª SAFRA)</v>
      </c>
      <c r="J4024" s="211" t="b">
        <f>FALSE</f>
        <v>0</v>
      </c>
    </row>
    <row r="4025" spans="1:10" ht="14.65" hidden="1" customHeight="1">
      <c r="A4025" s="215" t="s">
        <v>192</v>
      </c>
      <c r="B4025" s="213" t="s">
        <v>90</v>
      </c>
      <c r="C4025" s="209" t="s">
        <v>155</v>
      </c>
      <c r="D4025" s="202">
        <v>1285</v>
      </c>
      <c r="F4025" s="202">
        <v>43951</v>
      </c>
      <c r="G4025" s="202">
        <f t="shared" si="216"/>
        <v>34203.112840466929</v>
      </c>
      <c r="H4025" s="210" t="str">
        <f t="shared" si="214"/>
        <v>16/17BATATA (1ª SAFRA)PATO BRANCO (e)</v>
      </c>
      <c r="I4025" s="210" t="str">
        <f t="shared" si="215"/>
        <v>16/17BATATA (1ª SAFRA)</v>
      </c>
      <c r="J4025" s="211" t="b">
        <f>FALSE</f>
        <v>0</v>
      </c>
    </row>
    <row r="4026" spans="1:10" ht="14.65" hidden="1" customHeight="1">
      <c r="A4026" s="215" t="s">
        <v>192</v>
      </c>
      <c r="B4026" s="213" t="s">
        <v>90</v>
      </c>
      <c r="C4026" s="209" t="s">
        <v>157</v>
      </c>
      <c r="D4026" s="202">
        <v>2947</v>
      </c>
      <c r="F4026" s="202">
        <v>85505</v>
      </c>
      <c r="G4026" s="202">
        <f t="shared" si="216"/>
        <v>29014.251781472685</v>
      </c>
      <c r="H4026" s="210" t="str">
        <f t="shared" si="214"/>
        <v>16/17BATATA (1ª SAFRA)PONTA GROSSA (f)</v>
      </c>
      <c r="I4026" s="210" t="str">
        <f t="shared" si="215"/>
        <v>16/17BATATA (1ª SAFRA)</v>
      </c>
      <c r="J4026" s="211" t="b">
        <f>FALSE</f>
        <v>0</v>
      </c>
    </row>
    <row r="4027" spans="1:10" ht="14.65" hidden="1" customHeight="1">
      <c r="A4027" s="215" t="s">
        <v>192</v>
      </c>
      <c r="B4027" s="213" t="s">
        <v>90</v>
      </c>
      <c r="C4027" s="209" t="s">
        <v>160</v>
      </c>
      <c r="D4027" s="202">
        <v>2750</v>
      </c>
      <c r="F4027" s="202">
        <v>79750</v>
      </c>
      <c r="G4027" s="202">
        <f t="shared" si="216"/>
        <v>29000</v>
      </c>
      <c r="H4027" s="210" t="str">
        <f t="shared" si="214"/>
        <v>16/17BATATA (1ª SAFRA)UNIÃO DA VITÓRIA (f)</v>
      </c>
      <c r="I4027" s="210" t="str">
        <f t="shared" si="215"/>
        <v>16/17BATATA (1ª SAFRA)</v>
      </c>
      <c r="J4027" s="211" t="b">
        <f>FALSE</f>
        <v>0</v>
      </c>
    </row>
    <row r="4028" spans="1:10" ht="14.65" hidden="1" customHeight="1">
      <c r="A4028" s="215" t="s">
        <v>192</v>
      </c>
      <c r="B4028" s="213" t="s">
        <v>91</v>
      </c>
      <c r="C4028" s="209" t="s">
        <v>128</v>
      </c>
      <c r="D4028" s="202">
        <v>263</v>
      </c>
      <c r="F4028" s="202">
        <v>6695</v>
      </c>
      <c r="G4028" s="202">
        <f t="shared" si="216"/>
        <v>25456.273764258556</v>
      </c>
      <c r="H4028" s="210" t="str">
        <f t="shared" si="214"/>
        <v>16/17BATATA (2ª SAFRA)CAMPO MOURÃO (a)</v>
      </c>
      <c r="I4028" s="210" t="str">
        <f t="shared" si="215"/>
        <v>16/17BATATA (2ª SAFRA)</v>
      </c>
      <c r="J4028" s="211" t="b">
        <f>FALSE</f>
        <v>0</v>
      </c>
    </row>
    <row r="4029" spans="1:10" ht="14.65" hidden="1" customHeight="1">
      <c r="A4029" s="215" t="s">
        <v>192</v>
      </c>
      <c r="B4029" s="213" t="s">
        <v>91</v>
      </c>
      <c r="C4029" s="209" t="s">
        <v>132</v>
      </c>
      <c r="D4029" s="202">
        <v>500</v>
      </c>
      <c r="F4029" s="202">
        <v>15199</v>
      </c>
      <c r="G4029" s="202">
        <f t="shared" si="216"/>
        <v>30398</v>
      </c>
      <c r="H4029" s="210" t="str">
        <f t="shared" si="214"/>
        <v>16/17BATATA (2ª SAFRA)CORNÉLIO PROCÓPIO (c)</v>
      </c>
      <c r="I4029" s="210" t="str">
        <f t="shared" si="215"/>
        <v>16/17BATATA (2ª SAFRA)</v>
      </c>
      <c r="J4029" s="211" t="b">
        <f>FALSE</f>
        <v>0</v>
      </c>
    </row>
    <row r="4030" spans="1:10" ht="14.65" hidden="1" customHeight="1">
      <c r="A4030" s="215" t="s">
        <v>192</v>
      </c>
      <c r="B4030" s="213" t="s">
        <v>91</v>
      </c>
      <c r="C4030" s="209" t="s">
        <v>134</v>
      </c>
      <c r="D4030" s="202">
        <v>2915</v>
      </c>
      <c r="F4030" s="202">
        <v>57755</v>
      </c>
      <c r="G4030" s="202">
        <f t="shared" si="216"/>
        <v>19813.036020583189</v>
      </c>
      <c r="H4030" s="210" t="str">
        <f t="shared" si="214"/>
        <v>16/17BATATA (2ª SAFRA)CURITIBA (f)</v>
      </c>
      <c r="I4030" s="210" t="str">
        <f t="shared" si="215"/>
        <v>16/17BATATA (2ª SAFRA)</v>
      </c>
      <c r="J4030" s="211" t="b">
        <f>FALSE</f>
        <v>0</v>
      </c>
    </row>
    <row r="4031" spans="1:10" ht="14.65" hidden="1" customHeight="1">
      <c r="A4031" s="215" t="s">
        <v>192</v>
      </c>
      <c r="B4031" s="213" t="s">
        <v>91</v>
      </c>
      <c r="C4031" s="209" t="s">
        <v>138</v>
      </c>
      <c r="D4031" s="202">
        <v>3771</v>
      </c>
      <c r="F4031" s="202">
        <v>137812</v>
      </c>
      <c r="G4031" s="202">
        <f t="shared" si="216"/>
        <v>36545.213471227791</v>
      </c>
      <c r="H4031" s="210" t="str">
        <f t="shared" si="214"/>
        <v>16/17BATATA (2ª SAFRA)GUARAPUAVA (f)</v>
      </c>
      <c r="I4031" s="210" t="str">
        <f t="shared" si="215"/>
        <v>16/17BATATA (2ª SAFRA)</v>
      </c>
      <c r="J4031" s="211" t="b">
        <f>FALSE</f>
        <v>0</v>
      </c>
    </row>
    <row r="4032" spans="1:10" ht="14.65" hidden="1" customHeight="1">
      <c r="A4032" s="215" t="s">
        <v>192</v>
      </c>
      <c r="B4032" s="213" t="s">
        <v>91</v>
      </c>
      <c r="C4032" s="209" t="s">
        <v>140</v>
      </c>
      <c r="D4032" s="202">
        <v>780</v>
      </c>
      <c r="F4032" s="202">
        <v>22245</v>
      </c>
      <c r="G4032" s="202">
        <f t="shared" si="216"/>
        <v>28519.23076923077</v>
      </c>
      <c r="H4032" s="210" t="str">
        <f t="shared" si="214"/>
        <v>16/17BATATA (2ª SAFRA)IRATI (f)</v>
      </c>
      <c r="I4032" s="210" t="str">
        <f t="shared" si="215"/>
        <v>16/17BATATA (2ª SAFRA)</v>
      </c>
      <c r="J4032" s="211" t="b">
        <f>FALSE</f>
        <v>0</v>
      </c>
    </row>
    <row r="4033" spans="1:10" ht="14.65" hidden="1" customHeight="1">
      <c r="A4033" s="215" t="s">
        <v>192</v>
      </c>
      <c r="B4033" s="213" t="s">
        <v>91</v>
      </c>
      <c r="C4033" s="209" t="s">
        <v>142</v>
      </c>
      <c r="D4033" s="202">
        <v>194</v>
      </c>
      <c r="F4033" s="202">
        <v>4558</v>
      </c>
      <c r="G4033" s="202">
        <f t="shared" si="216"/>
        <v>23494.84536082474</v>
      </c>
      <c r="H4033" s="210" t="str">
        <f t="shared" si="214"/>
        <v>16/17BATATA (2ª SAFRA)IVAIPORÃ (c)</v>
      </c>
      <c r="I4033" s="210" t="str">
        <f t="shared" si="215"/>
        <v>16/17BATATA (2ª SAFRA)</v>
      </c>
      <c r="J4033" s="211" t="b">
        <f>FALSE</f>
        <v>0</v>
      </c>
    </row>
    <row r="4034" spans="1:10" ht="14.65" hidden="1" customHeight="1">
      <c r="A4034" s="215" t="s">
        <v>192</v>
      </c>
      <c r="B4034" s="213" t="s">
        <v>91</v>
      </c>
      <c r="C4034" s="209" t="s">
        <v>155</v>
      </c>
      <c r="D4034" s="202">
        <v>390</v>
      </c>
      <c r="F4034" s="202">
        <v>11500</v>
      </c>
      <c r="G4034" s="202">
        <f t="shared" si="216"/>
        <v>29487.179487179485</v>
      </c>
      <c r="H4034" s="210" t="str">
        <f t="shared" ref="H4034:H4097" si="217">A4034&amp;B4034&amp;C4034</f>
        <v>16/17BATATA (2ª SAFRA)PATO BRANCO (e)</v>
      </c>
      <c r="I4034" s="210" t="str">
        <f t="shared" ref="I4034:I4097" si="218">A4034&amp;B4034</f>
        <v>16/17BATATA (2ª SAFRA)</v>
      </c>
      <c r="J4034" s="211" t="b">
        <f>FALSE</f>
        <v>0</v>
      </c>
    </row>
    <row r="4035" spans="1:10" ht="14.65" hidden="1" customHeight="1">
      <c r="A4035" s="215" t="s">
        <v>192</v>
      </c>
      <c r="B4035" s="213" t="s">
        <v>91</v>
      </c>
      <c r="C4035" s="209" t="s">
        <v>157</v>
      </c>
      <c r="D4035" s="202">
        <v>2048</v>
      </c>
      <c r="F4035" s="202">
        <v>48240</v>
      </c>
      <c r="G4035" s="202">
        <f t="shared" si="216"/>
        <v>23554.6875</v>
      </c>
      <c r="H4035" s="210" t="str">
        <f t="shared" si="217"/>
        <v>16/17BATATA (2ª SAFRA)PONTA GROSSA (f)</v>
      </c>
      <c r="I4035" s="210" t="str">
        <f t="shared" si="218"/>
        <v>16/17BATATA (2ª SAFRA)</v>
      </c>
      <c r="J4035" s="211" t="b">
        <f>FALSE</f>
        <v>0</v>
      </c>
    </row>
    <row r="4036" spans="1:10" ht="14.65" hidden="1" customHeight="1">
      <c r="A4036" s="215" t="s">
        <v>192</v>
      </c>
      <c r="B4036" s="213" t="s">
        <v>91</v>
      </c>
      <c r="C4036" s="209" t="s">
        <v>160</v>
      </c>
      <c r="D4036" s="202">
        <v>2250</v>
      </c>
      <c r="F4036" s="202">
        <v>32625</v>
      </c>
      <c r="G4036" s="202">
        <f t="shared" si="216"/>
        <v>14500</v>
      </c>
      <c r="H4036" s="210" t="str">
        <f t="shared" si="217"/>
        <v>16/17BATATA (2ª SAFRA)UNIÃO DA VITÓRIA (f)</v>
      </c>
      <c r="I4036" s="210" t="str">
        <f t="shared" si="218"/>
        <v>16/17BATATA (2ª SAFRA)</v>
      </c>
      <c r="J4036" s="211" t="b">
        <f>FALSE</f>
        <v>0</v>
      </c>
    </row>
    <row r="4037" spans="1:10" ht="14.65" hidden="1" customHeight="1">
      <c r="A4037" s="215" t="s">
        <v>192</v>
      </c>
      <c r="B4037" s="213" t="s">
        <v>92</v>
      </c>
      <c r="C4037" s="209" t="s">
        <v>126</v>
      </c>
      <c r="D4037" s="202">
        <v>3133</v>
      </c>
      <c r="F4037" s="202">
        <v>5636</v>
      </c>
      <c r="G4037" s="202">
        <f t="shared" si="216"/>
        <v>1798.9147781678903</v>
      </c>
      <c r="H4037" s="210" t="str">
        <f t="shared" si="217"/>
        <v>16/17CAFÉAPUCARANA (c)</v>
      </c>
      <c r="I4037" s="210" t="str">
        <f t="shared" si="218"/>
        <v>16/17CAFÉ</v>
      </c>
      <c r="J4037" s="211" t="b">
        <f>FALSE</f>
        <v>0</v>
      </c>
    </row>
    <row r="4038" spans="1:10" ht="14.65" hidden="1" customHeight="1">
      <c r="A4038" s="215" t="s">
        <v>192</v>
      </c>
      <c r="B4038" s="213" t="s">
        <v>92</v>
      </c>
      <c r="C4038" s="209" t="s">
        <v>128</v>
      </c>
      <c r="D4038" s="202">
        <v>649</v>
      </c>
      <c r="F4038" s="202">
        <v>796</v>
      </c>
      <c r="G4038" s="202">
        <f t="shared" si="216"/>
        <v>1226.502311248074</v>
      </c>
      <c r="H4038" s="210" t="str">
        <f t="shared" si="217"/>
        <v>16/17CAFÉCAMPO MOURÃO (a)</v>
      </c>
      <c r="I4038" s="210" t="str">
        <f t="shared" si="218"/>
        <v>16/17CAFÉ</v>
      </c>
      <c r="J4038" s="211" t="b">
        <f>FALSE</f>
        <v>0</v>
      </c>
    </row>
    <row r="4039" spans="1:10" ht="14.65" hidden="1" customHeight="1">
      <c r="A4039" s="215" t="s">
        <v>192</v>
      </c>
      <c r="B4039" s="213" t="s">
        <v>92</v>
      </c>
      <c r="C4039" s="209" t="s">
        <v>130</v>
      </c>
      <c r="D4039" s="202">
        <v>80</v>
      </c>
      <c r="F4039" s="202">
        <v>98</v>
      </c>
      <c r="G4039" s="202">
        <f t="shared" si="216"/>
        <v>1225</v>
      </c>
      <c r="H4039" s="210" t="str">
        <f t="shared" si="217"/>
        <v>16/17CAFÉCASCAVEL (d)</v>
      </c>
      <c r="I4039" s="210" t="str">
        <f t="shared" si="218"/>
        <v>16/17CAFÉ</v>
      </c>
      <c r="J4039" s="211" t="b">
        <f>FALSE</f>
        <v>0</v>
      </c>
    </row>
    <row r="4040" spans="1:10" ht="14.65" hidden="1" customHeight="1">
      <c r="A4040" s="215" t="s">
        <v>192</v>
      </c>
      <c r="B4040" s="213" t="s">
        <v>92</v>
      </c>
      <c r="C4040" s="209" t="s">
        <v>132</v>
      </c>
      <c r="D4040" s="202">
        <v>5019</v>
      </c>
      <c r="F4040" s="202">
        <v>7573</v>
      </c>
      <c r="G4040" s="202">
        <f t="shared" si="216"/>
        <v>1508.866308029488</v>
      </c>
      <c r="H4040" s="210" t="str">
        <f t="shared" si="217"/>
        <v>16/17CAFÉCORNÉLIO PROCÓPIO (c)</v>
      </c>
      <c r="I4040" s="210" t="str">
        <f t="shared" si="218"/>
        <v>16/17CAFÉ</v>
      </c>
      <c r="J4040" s="211" t="b">
        <f>FALSE</f>
        <v>0</v>
      </c>
    </row>
    <row r="4041" spans="1:10" ht="14.65" hidden="1" customHeight="1">
      <c r="A4041" s="215" t="s">
        <v>192</v>
      </c>
      <c r="B4041" s="213" t="s">
        <v>92</v>
      </c>
      <c r="C4041" s="209" t="s">
        <v>142</v>
      </c>
      <c r="D4041" s="202">
        <v>3328</v>
      </c>
      <c r="F4041" s="202">
        <v>5147</v>
      </c>
      <c r="G4041" s="202">
        <f t="shared" si="216"/>
        <v>1546.5745192307691</v>
      </c>
      <c r="H4041" s="210" t="str">
        <f t="shared" si="217"/>
        <v>16/17CAFÉIVAIPORÃ (c)</v>
      </c>
      <c r="I4041" s="210" t="str">
        <f t="shared" si="218"/>
        <v>16/17CAFÉ</v>
      </c>
      <c r="J4041" s="211" t="b">
        <f>FALSE</f>
        <v>0</v>
      </c>
    </row>
    <row r="4042" spans="1:10" ht="14.65" hidden="1" customHeight="1">
      <c r="A4042" s="215" t="s">
        <v>192</v>
      </c>
      <c r="B4042" s="213" t="s">
        <v>92</v>
      </c>
      <c r="C4042" s="209" t="s">
        <v>144</v>
      </c>
      <c r="D4042" s="202">
        <v>23792</v>
      </c>
      <c r="F4042" s="202">
        <v>46394</v>
      </c>
      <c r="G4042" s="202">
        <f t="shared" si="216"/>
        <v>1949.983187626093</v>
      </c>
      <c r="H4042" s="210" t="str">
        <f t="shared" si="217"/>
        <v>16/17CAFÉJACAREZINHO (c)</v>
      </c>
      <c r="I4042" s="210" t="str">
        <f t="shared" si="218"/>
        <v>16/17CAFÉ</v>
      </c>
      <c r="J4042" s="211" t="b">
        <f>FALSE</f>
        <v>0</v>
      </c>
    </row>
    <row r="4043" spans="1:10" ht="14.65" hidden="1" customHeight="1">
      <c r="A4043" s="215" t="s">
        <v>192</v>
      </c>
      <c r="B4043" s="213" t="s">
        <v>92</v>
      </c>
      <c r="C4043" s="209" t="s">
        <v>148</v>
      </c>
      <c r="D4043" s="202">
        <v>3027</v>
      </c>
      <c r="F4043" s="202">
        <v>4134</v>
      </c>
      <c r="G4043" s="202">
        <f t="shared" si="216"/>
        <v>1365.7086223984143</v>
      </c>
      <c r="H4043" s="210" t="str">
        <f t="shared" si="217"/>
        <v>16/17CAFÉLONDRINA (c)</v>
      </c>
      <c r="I4043" s="210" t="str">
        <f t="shared" si="218"/>
        <v>16/17CAFÉ</v>
      </c>
      <c r="J4043" s="211" t="b">
        <f>FALSE</f>
        <v>0</v>
      </c>
    </row>
    <row r="4044" spans="1:10" ht="14.65" hidden="1" customHeight="1">
      <c r="A4044" s="215" t="s">
        <v>192</v>
      </c>
      <c r="B4044" s="213" t="s">
        <v>92</v>
      </c>
      <c r="C4044" s="209" t="s">
        <v>150</v>
      </c>
      <c r="D4044" s="202">
        <v>1368</v>
      </c>
      <c r="F4044" s="202">
        <v>2563</v>
      </c>
      <c r="G4044" s="202">
        <f t="shared" si="216"/>
        <v>1873.5380116959063</v>
      </c>
      <c r="H4044" s="210" t="str">
        <f t="shared" si="217"/>
        <v>16/17CAFÉMARINGÁ (c)</v>
      </c>
      <c r="I4044" s="210" t="str">
        <f t="shared" si="218"/>
        <v>16/17CAFÉ</v>
      </c>
      <c r="J4044" s="211" t="b">
        <f>FALSE</f>
        <v>0</v>
      </c>
    </row>
    <row r="4045" spans="1:10" ht="14.65" hidden="1" customHeight="1">
      <c r="A4045" s="215" t="s">
        <v>192</v>
      </c>
      <c r="B4045" s="213" t="s">
        <v>92</v>
      </c>
      <c r="C4045" s="209" t="s">
        <v>154</v>
      </c>
      <c r="D4045" s="202">
        <v>179</v>
      </c>
      <c r="F4045" s="202">
        <v>178</v>
      </c>
      <c r="G4045" s="202">
        <f t="shared" si="216"/>
        <v>994.41340782122904</v>
      </c>
      <c r="H4045" s="210" t="str">
        <f t="shared" si="217"/>
        <v>16/17CAFÉPARANAVAÍ (b)</v>
      </c>
      <c r="I4045" s="210" t="str">
        <f t="shared" si="218"/>
        <v>16/17CAFÉ</v>
      </c>
      <c r="J4045" s="211" t="b">
        <f>FALSE</f>
        <v>0</v>
      </c>
    </row>
    <row r="4046" spans="1:10" ht="14.65" hidden="1" customHeight="1">
      <c r="A4046" s="215" t="s">
        <v>192</v>
      </c>
      <c r="B4046" s="213" t="s">
        <v>92</v>
      </c>
      <c r="C4046" s="209" t="s">
        <v>157</v>
      </c>
      <c r="D4046" s="202">
        <v>185</v>
      </c>
      <c r="F4046" s="202">
        <v>203</v>
      </c>
      <c r="G4046" s="202">
        <f t="shared" si="216"/>
        <v>1097.2972972972973</v>
      </c>
      <c r="H4046" s="210" t="str">
        <f t="shared" si="217"/>
        <v>16/17CAFÉPONTA GROSSA (f)</v>
      </c>
      <c r="I4046" s="210" t="str">
        <f t="shared" si="218"/>
        <v>16/17CAFÉ</v>
      </c>
      <c r="J4046" s="211" t="b">
        <f>FALSE</f>
        <v>0</v>
      </c>
    </row>
    <row r="4047" spans="1:10" ht="14.65" hidden="1" customHeight="1">
      <c r="A4047" s="215" t="s">
        <v>192</v>
      </c>
      <c r="B4047" s="213" t="s">
        <v>92</v>
      </c>
      <c r="C4047" s="209" t="s">
        <v>158</v>
      </c>
      <c r="D4047" s="202">
        <v>678</v>
      </c>
      <c r="F4047" s="202">
        <v>1298</v>
      </c>
      <c r="G4047" s="202">
        <f t="shared" si="216"/>
        <v>1914.4542772861357</v>
      </c>
      <c r="H4047" s="210" t="str">
        <f t="shared" si="217"/>
        <v>16/17CAFÉTOLEDO (d)</v>
      </c>
      <c r="I4047" s="210" t="str">
        <f t="shared" si="218"/>
        <v>16/17CAFÉ</v>
      </c>
      <c r="J4047" s="211" t="b">
        <f>FALSE</f>
        <v>0</v>
      </c>
    </row>
    <row r="4048" spans="1:10" ht="14.65" hidden="1" customHeight="1">
      <c r="A4048" s="215" t="s">
        <v>192</v>
      </c>
      <c r="B4048" s="213" t="s">
        <v>92</v>
      </c>
      <c r="C4048" s="209" t="s">
        <v>159</v>
      </c>
      <c r="D4048" s="202">
        <v>1666</v>
      </c>
      <c r="F4048" s="202">
        <v>1773</v>
      </c>
      <c r="G4048" s="202">
        <f t="shared" si="216"/>
        <v>1064.2256902761105</v>
      </c>
      <c r="H4048" s="210" t="str">
        <f t="shared" si="217"/>
        <v>16/17CAFÉUMUARAMA (b)</v>
      </c>
      <c r="I4048" s="210" t="str">
        <f t="shared" si="218"/>
        <v>16/17CAFÉ</v>
      </c>
      <c r="J4048" s="211" t="b">
        <f>FALSE</f>
        <v>0</v>
      </c>
    </row>
    <row r="4049" spans="1:10" ht="14.65" hidden="1" customHeight="1">
      <c r="A4049" s="215" t="s">
        <v>192</v>
      </c>
      <c r="B4049" s="209" t="s">
        <v>93</v>
      </c>
      <c r="C4049" s="209" t="s">
        <v>126</v>
      </c>
      <c r="D4049" s="202">
        <v>14040</v>
      </c>
      <c r="F4049" s="202">
        <v>1029638</v>
      </c>
      <c r="G4049" s="202">
        <f t="shared" si="216"/>
        <v>73336.039886039885</v>
      </c>
      <c r="H4049" s="210" t="str">
        <f t="shared" si="217"/>
        <v>16/17CANA-DE-AÇÚCARAPUCARANA (c)</v>
      </c>
      <c r="I4049" s="210" t="str">
        <f t="shared" si="218"/>
        <v>16/17CANA-DE-AÇÚCAR</v>
      </c>
      <c r="J4049" s="211" t="b">
        <f>FALSE</f>
        <v>0</v>
      </c>
    </row>
    <row r="4050" spans="1:10" ht="14.65" hidden="1" customHeight="1">
      <c r="A4050" s="215" t="s">
        <v>192</v>
      </c>
      <c r="B4050" s="209" t="s">
        <v>93</v>
      </c>
      <c r="C4050" s="209" t="s">
        <v>128</v>
      </c>
      <c r="D4050" s="202">
        <v>12543</v>
      </c>
      <c r="F4050" s="202">
        <v>894991</v>
      </c>
      <c r="G4050" s="202">
        <f t="shared" si="216"/>
        <v>71353.822849398071</v>
      </c>
      <c r="H4050" s="210" t="str">
        <f t="shared" si="217"/>
        <v>16/17CANA-DE-AÇÚCARCAMPO MOURÃO (a)</v>
      </c>
      <c r="I4050" s="210" t="str">
        <f t="shared" si="218"/>
        <v>16/17CANA-DE-AÇÚCAR</v>
      </c>
      <c r="J4050" s="211" t="b">
        <f>FALSE</f>
        <v>0</v>
      </c>
    </row>
    <row r="4051" spans="1:10" ht="14.65" hidden="1" customHeight="1">
      <c r="A4051" s="215" t="s">
        <v>192</v>
      </c>
      <c r="B4051" s="209" t="s">
        <v>93</v>
      </c>
      <c r="C4051" s="209" t="s">
        <v>130</v>
      </c>
      <c r="D4051" s="202">
        <v>522</v>
      </c>
      <c r="F4051" s="202">
        <v>29195</v>
      </c>
      <c r="G4051" s="202">
        <f t="shared" si="216"/>
        <v>55929.118773946357</v>
      </c>
      <c r="H4051" s="210" t="str">
        <f t="shared" si="217"/>
        <v>16/17CANA-DE-AÇÚCARCASCAVEL (d)</v>
      </c>
      <c r="I4051" s="210" t="str">
        <f t="shared" si="218"/>
        <v>16/17CANA-DE-AÇÚCAR</v>
      </c>
      <c r="J4051" s="211" t="b">
        <f>FALSE</f>
        <v>0</v>
      </c>
    </row>
    <row r="4052" spans="1:10" ht="14.65" hidden="1" customHeight="1">
      <c r="A4052" s="215" t="s">
        <v>192</v>
      </c>
      <c r="B4052" s="209" t="s">
        <v>93</v>
      </c>
      <c r="C4052" s="209" t="s">
        <v>132</v>
      </c>
      <c r="D4052" s="202">
        <v>28560</v>
      </c>
      <c r="F4052" s="202">
        <v>2604684</v>
      </c>
      <c r="G4052" s="202">
        <f t="shared" si="216"/>
        <v>91200.420168067227</v>
      </c>
      <c r="H4052" s="210" t="str">
        <f t="shared" si="217"/>
        <v>16/17CANA-DE-AÇÚCARCORNÉLIO PROCÓPIO (c)</v>
      </c>
      <c r="I4052" s="210" t="str">
        <f t="shared" si="218"/>
        <v>16/17CANA-DE-AÇÚCAR</v>
      </c>
      <c r="J4052" s="211" t="b">
        <f>FALSE</f>
        <v>0</v>
      </c>
    </row>
    <row r="4053" spans="1:10" ht="14.65" hidden="1" customHeight="1">
      <c r="A4053" s="215" t="s">
        <v>192</v>
      </c>
      <c r="B4053" s="209" t="s">
        <v>93</v>
      </c>
      <c r="C4053" s="209" t="s">
        <v>134</v>
      </c>
      <c r="D4053" s="202">
        <v>440</v>
      </c>
      <c r="F4053" s="202">
        <v>18480</v>
      </c>
      <c r="G4053" s="202">
        <f t="shared" si="216"/>
        <v>42000</v>
      </c>
      <c r="H4053" s="210" t="str">
        <f t="shared" si="217"/>
        <v>16/17CANA-DE-AÇÚCARCURITIBA (f)</v>
      </c>
      <c r="I4053" s="210" t="str">
        <f t="shared" si="218"/>
        <v>16/17CANA-DE-AÇÚCAR</v>
      </c>
      <c r="J4053" s="211" t="b">
        <f>FALSE</f>
        <v>0</v>
      </c>
    </row>
    <row r="4054" spans="1:10" ht="14.65" hidden="1" customHeight="1">
      <c r="A4054" s="215" t="s">
        <v>192</v>
      </c>
      <c r="B4054" s="209" t="s">
        <v>93</v>
      </c>
      <c r="C4054" s="209" t="s">
        <v>136</v>
      </c>
      <c r="D4054" s="202">
        <v>550</v>
      </c>
      <c r="F4054" s="202">
        <v>31525</v>
      </c>
      <c r="G4054" s="202">
        <f t="shared" si="216"/>
        <v>57318.181818181823</v>
      </c>
      <c r="H4054" s="210" t="str">
        <f t="shared" si="217"/>
        <v>16/17CANA-DE-AÇÚCARFRANCISCO BELTRÃO (e)</v>
      </c>
      <c r="I4054" s="210" t="str">
        <f t="shared" si="218"/>
        <v>16/17CANA-DE-AÇÚCAR</v>
      </c>
      <c r="J4054" s="211" t="b">
        <f>FALSE</f>
        <v>0</v>
      </c>
    </row>
    <row r="4055" spans="1:10" ht="14.65" hidden="1" customHeight="1">
      <c r="A4055" s="215" t="s">
        <v>192</v>
      </c>
      <c r="B4055" s="209" t="s">
        <v>93</v>
      </c>
      <c r="C4055" s="209" t="s">
        <v>138</v>
      </c>
      <c r="D4055" s="202">
        <v>65</v>
      </c>
      <c r="F4055" s="202">
        <v>3522</v>
      </c>
      <c r="G4055" s="202">
        <f t="shared" si="216"/>
        <v>54184.615384615383</v>
      </c>
      <c r="H4055" s="210" t="str">
        <f t="shared" si="217"/>
        <v>16/17CANA-DE-AÇÚCARGUARAPUAVA (f)</v>
      </c>
      <c r="I4055" s="210" t="str">
        <f t="shared" si="218"/>
        <v>16/17CANA-DE-AÇÚCAR</v>
      </c>
      <c r="J4055" s="211" t="b">
        <f>FALSE</f>
        <v>0</v>
      </c>
    </row>
    <row r="4056" spans="1:10" ht="14.65" hidden="1" customHeight="1">
      <c r="A4056" s="215" t="s">
        <v>192</v>
      </c>
      <c r="B4056" s="209" t="s">
        <v>93</v>
      </c>
      <c r="C4056" s="209" t="s">
        <v>140</v>
      </c>
      <c r="D4056" s="202">
        <v>5</v>
      </c>
      <c r="F4056" s="202">
        <v>225</v>
      </c>
      <c r="G4056" s="202">
        <f t="shared" si="216"/>
        <v>45000</v>
      </c>
      <c r="H4056" s="210" t="str">
        <f t="shared" si="217"/>
        <v>16/17CANA-DE-AÇÚCARIRATI (f)</v>
      </c>
      <c r="I4056" s="210" t="str">
        <f t="shared" si="218"/>
        <v>16/17CANA-DE-AÇÚCAR</v>
      </c>
      <c r="J4056" s="211" t="b">
        <f>FALSE</f>
        <v>0</v>
      </c>
    </row>
    <row r="4057" spans="1:10" ht="14.65" hidden="1" customHeight="1">
      <c r="A4057" s="215" t="s">
        <v>192</v>
      </c>
      <c r="B4057" s="209" t="s">
        <v>93</v>
      </c>
      <c r="C4057" s="209" t="s">
        <v>142</v>
      </c>
      <c r="D4057" s="202">
        <v>9613</v>
      </c>
      <c r="F4057" s="202">
        <v>579677</v>
      </c>
      <c r="G4057" s="202">
        <f t="shared" si="216"/>
        <v>60301.362737959011</v>
      </c>
      <c r="H4057" s="210" t="str">
        <f t="shared" si="217"/>
        <v>16/17CANA-DE-AÇÚCARIVAIPORÃ (c)</v>
      </c>
      <c r="I4057" s="210" t="str">
        <f t="shared" si="218"/>
        <v>16/17CANA-DE-AÇÚCAR</v>
      </c>
      <c r="J4057" s="211" t="b">
        <f>FALSE</f>
        <v>0</v>
      </c>
    </row>
    <row r="4058" spans="1:10" ht="14.65" hidden="1" customHeight="1">
      <c r="A4058" s="215" t="s">
        <v>192</v>
      </c>
      <c r="B4058" s="209" t="s">
        <v>93</v>
      </c>
      <c r="C4058" s="209" t="s">
        <v>144</v>
      </c>
      <c r="D4058" s="202">
        <v>43000</v>
      </c>
      <c r="F4058" s="202">
        <v>3698200</v>
      </c>
      <c r="G4058" s="202">
        <f t="shared" si="216"/>
        <v>86004.651162790688</v>
      </c>
      <c r="H4058" s="210" t="str">
        <f t="shared" si="217"/>
        <v>16/17CANA-DE-AÇÚCARJACAREZINHO (c)</v>
      </c>
      <c r="I4058" s="210" t="str">
        <f t="shared" si="218"/>
        <v>16/17CANA-DE-AÇÚCAR</v>
      </c>
      <c r="J4058" s="211" t="b">
        <f>FALSE</f>
        <v>0</v>
      </c>
    </row>
    <row r="4059" spans="1:10" ht="14.65" hidden="1" customHeight="1">
      <c r="A4059" s="215" t="s">
        <v>192</v>
      </c>
      <c r="B4059" s="209" t="s">
        <v>93</v>
      </c>
      <c r="C4059" s="209" t="s">
        <v>146</v>
      </c>
      <c r="D4059" s="202">
        <v>350</v>
      </c>
      <c r="F4059" s="202">
        <v>13881</v>
      </c>
      <c r="G4059" s="202">
        <f t="shared" si="216"/>
        <v>39660</v>
      </c>
      <c r="H4059" s="210" t="str">
        <f t="shared" si="217"/>
        <v>16/17CANA-DE-AÇÚCARLARANJEIRAS DO SUL (f)</v>
      </c>
      <c r="I4059" s="210" t="str">
        <f t="shared" si="218"/>
        <v>16/17CANA-DE-AÇÚCAR</v>
      </c>
      <c r="J4059" s="211" t="b">
        <f>FALSE</f>
        <v>0</v>
      </c>
    </row>
    <row r="4060" spans="1:10" ht="14.65" hidden="1" customHeight="1">
      <c r="A4060" s="215" t="s">
        <v>192</v>
      </c>
      <c r="B4060" s="209" t="s">
        <v>93</v>
      </c>
      <c r="C4060" s="209" t="s">
        <v>148</v>
      </c>
      <c r="D4060" s="202">
        <v>53488</v>
      </c>
      <c r="F4060" s="202">
        <v>4001345</v>
      </c>
      <c r="G4060" s="202">
        <f t="shared" si="216"/>
        <v>74808.274753215665</v>
      </c>
      <c r="H4060" s="210" t="str">
        <f t="shared" si="217"/>
        <v>16/17CANA-DE-AÇÚCARLONDRINA (c)</v>
      </c>
      <c r="I4060" s="210" t="str">
        <f t="shared" si="218"/>
        <v>16/17CANA-DE-AÇÚCAR</v>
      </c>
      <c r="J4060" s="211" t="b">
        <f>FALSE</f>
        <v>0</v>
      </c>
    </row>
    <row r="4061" spans="1:10" ht="14.65" hidden="1" customHeight="1">
      <c r="A4061" s="215" t="s">
        <v>192</v>
      </c>
      <c r="B4061" s="209" t="s">
        <v>93</v>
      </c>
      <c r="C4061" s="209" t="s">
        <v>150</v>
      </c>
      <c r="D4061" s="202">
        <v>98104</v>
      </c>
      <c r="F4061" s="202">
        <v>6934243</v>
      </c>
      <c r="G4061" s="202">
        <f t="shared" si="216"/>
        <v>70682.571556715324</v>
      </c>
      <c r="H4061" s="210" t="str">
        <f t="shared" si="217"/>
        <v>16/17CANA-DE-AÇÚCARMARINGÁ (c)</v>
      </c>
      <c r="I4061" s="210" t="str">
        <f t="shared" si="218"/>
        <v>16/17CANA-DE-AÇÚCAR</v>
      </c>
      <c r="J4061" s="211" t="b">
        <f>FALSE</f>
        <v>0</v>
      </c>
    </row>
    <row r="4062" spans="1:10" ht="14.65" hidden="1" customHeight="1">
      <c r="A4062" s="215" t="s">
        <v>192</v>
      </c>
      <c r="B4062" s="209" t="s">
        <v>93</v>
      </c>
      <c r="C4062" s="209" t="s">
        <v>152</v>
      </c>
      <c r="D4062" s="202">
        <v>320</v>
      </c>
      <c r="F4062" s="202">
        <v>12160</v>
      </c>
      <c r="G4062" s="202">
        <f t="shared" si="216"/>
        <v>38000</v>
      </c>
      <c r="H4062" s="210" t="str">
        <f t="shared" si="217"/>
        <v>16/17CANA-DE-AÇÚCARPARANAGUÁ (f)</v>
      </c>
      <c r="I4062" s="210" t="str">
        <f t="shared" si="218"/>
        <v>16/17CANA-DE-AÇÚCAR</v>
      </c>
      <c r="J4062" s="211" t="b">
        <f>FALSE</f>
        <v>0</v>
      </c>
    </row>
    <row r="4063" spans="1:10" ht="14.65" hidden="1" customHeight="1">
      <c r="A4063" s="215" t="s">
        <v>192</v>
      </c>
      <c r="B4063" s="209" t="s">
        <v>93</v>
      </c>
      <c r="C4063" s="209" t="s">
        <v>154</v>
      </c>
      <c r="D4063" s="202">
        <v>152426</v>
      </c>
      <c r="F4063" s="202">
        <v>9778283</v>
      </c>
      <c r="G4063" s="202">
        <f t="shared" si="216"/>
        <v>64151.017542938876</v>
      </c>
      <c r="H4063" s="210" t="str">
        <f t="shared" si="217"/>
        <v>16/17CANA-DE-AÇÚCARPARANAVAÍ (b)</v>
      </c>
      <c r="I4063" s="210" t="str">
        <f t="shared" si="218"/>
        <v>16/17CANA-DE-AÇÚCAR</v>
      </c>
      <c r="J4063" s="211" t="b">
        <f>FALSE</f>
        <v>0</v>
      </c>
    </row>
    <row r="4064" spans="1:10" ht="14.65" hidden="1" customHeight="1">
      <c r="A4064" s="215" t="s">
        <v>192</v>
      </c>
      <c r="B4064" s="209" t="s">
        <v>93</v>
      </c>
      <c r="C4064" s="209" t="s">
        <v>155</v>
      </c>
      <c r="D4064" s="202">
        <v>289</v>
      </c>
      <c r="F4064" s="202">
        <v>11550</v>
      </c>
      <c r="G4064" s="202">
        <f t="shared" si="216"/>
        <v>39965.397923875433</v>
      </c>
      <c r="H4064" s="210" t="str">
        <f t="shared" si="217"/>
        <v>16/17CANA-DE-AÇÚCARPATO BRANCO (e)</v>
      </c>
      <c r="I4064" s="210" t="str">
        <f t="shared" si="218"/>
        <v>16/17CANA-DE-AÇÚCAR</v>
      </c>
      <c r="J4064" s="211" t="b">
        <f>FALSE</f>
        <v>0</v>
      </c>
    </row>
    <row r="4065" spans="1:10" ht="14.65" hidden="1" customHeight="1">
      <c r="A4065" s="215" t="s">
        <v>192</v>
      </c>
      <c r="B4065" s="209" t="s">
        <v>93</v>
      </c>
      <c r="C4065" s="209" t="s">
        <v>157</v>
      </c>
      <c r="D4065" s="202">
        <v>250</v>
      </c>
      <c r="F4065" s="202">
        <v>17480</v>
      </c>
      <c r="G4065" s="202">
        <f t="shared" si="216"/>
        <v>69920</v>
      </c>
      <c r="H4065" s="210" t="str">
        <f t="shared" si="217"/>
        <v>16/17CANA-DE-AÇÚCARPONTA GROSSA (f)</v>
      </c>
      <c r="I4065" s="210" t="str">
        <f t="shared" si="218"/>
        <v>16/17CANA-DE-AÇÚCAR</v>
      </c>
      <c r="J4065" s="211" t="b">
        <f>FALSE</f>
        <v>0</v>
      </c>
    </row>
    <row r="4066" spans="1:10" ht="14.65" hidden="1" customHeight="1">
      <c r="A4066" s="215" t="s">
        <v>192</v>
      </c>
      <c r="B4066" s="209" t="s">
        <v>93</v>
      </c>
      <c r="C4066" s="209" t="s">
        <v>158</v>
      </c>
      <c r="D4066" s="202">
        <v>1245</v>
      </c>
      <c r="F4066" s="202">
        <v>76750</v>
      </c>
      <c r="G4066" s="202">
        <f t="shared" si="216"/>
        <v>61646.586345381525</v>
      </c>
      <c r="H4066" s="210" t="str">
        <f t="shared" si="217"/>
        <v>16/17CANA-DE-AÇÚCARTOLEDO (d)</v>
      </c>
      <c r="I4066" s="210" t="str">
        <f t="shared" si="218"/>
        <v>16/17CANA-DE-AÇÚCAR</v>
      </c>
      <c r="J4066" s="211" t="b">
        <f>FALSE</f>
        <v>0</v>
      </c>
    </row>
    <row r="4067" spans="1:10" ht="14.65" hidden="1" customHeight="1">
      <c r="A4067" s="215" t="s">
        <v>192</v>
      </c>
      <c r="B4067" s="209" t="s">
        <v>93</v>
      </c>
      <c r="C4067" s="209" t="s">
        <v>159</v>
      </c>
      <c r="D4067" s="202">
        <v>192999</v>
      </c>
      <c r="F4067" s="202">
        <v>10359135</v>
      </c>
      <c r="G4067" s="202">
        <f t="shared" si="216"/>
        <v>53674.552717889732</v>
      </c>
      <c r="H4067" s="210" t="str">
        <f t="shared" si="217"/>
        <v>16/17CANA-DE-AÇÚCARUMUARAMA (b)</v>
      </c>
      <c r="I4067" s="210" t="str">
        <f t="shared" si="218"/>
        <v>16/17CANA-DE-AÇÚCAR</v>
      </c>
      <c r="J4067" s="211" t="b">
        <f>FALSE</f>
        <v>0</v>
      </c>
    </row>
    <row r="4068" spans="1:10" ht="14.65" hidden="1" customHeight="1">
      <c r="A4068" s="215" t="s">
        <v>192</v>
      </c>
      <c r="B4068" s="209" t="s">
        <v>93</v>
      </c>
      <c r="C4068" s="209" t="s">
        <v>160</v>
      </c>
      <c r="D4068" s="202">
        <v>250</v>
      </c>
      <c r="F4068" s="202">
        <v>8750</v>
      </c>
      <c r="G4068" s="202">
        <f t="shared" si="216"/>
        <v>35000</v>
      </c>
      <c r="H4068" s="210" t="str">
        <f t="shared" si="217"/>
        <v>16/17CANA-DE-AÇÚCARUNIÃO DA VITÓRIA (f)</v>
      </c>
      <c r="I4068" s="210" t="str">
        <f t="shared" si="218"/>
        <v>16/17CANA-DE-AÇÚCAR</v>
      </c>
      <c r="J4068" s="211" t="b">
        <f>FALSE</f>
        <v>0</v>
      </c>
    </row>
    <row r="4069" spans="1:10" ht="14.65" hidden="1" customHeight="1">
      <c r="A4069" s="215" t="s">
        <v>192</v>
      </c>
      <c r="B4069" s="209" t="s">
        <v>94</v>
      </c>
      <c r="C4069" s="209" t="s">
        <v>126</v>
      </c>
      <c r="D4069">
        <v>500</v>
      </c>
      <c r="E4069" s="204"/>
      <c r="F4069" s="202">
        <v>800</v>
      </c>
      <c r="G4069" s="202">
        <f t="shared" si="216"/>
        <v>1600</v>
      </c>
      <c r="H4069" s="210" t="str">
        <f t="shared" si="217"/>
        <v>16/17CANOLAAPUCARANA (c)</v>
      </c>
      <c r="I4069" s="210" t="str">
        <f t="shared" si="218"/>
        <v>16/17CANOLA</v>
      </c>
      <c r="J4069" s="211" t="b">
        <f>FALSE</f>
        <v>0</v>
      </c>
    </row>
    <row r="4070" spans="1:10" ht="14.65" hidden="1" customHeight="1">
      <c r="A4070" s="215" t="s">
        <v>192</v>
      </c>
      <c r="B4070" s="209" t="s">
        <v>94</v>
      </c>
      <c r="C4070" s="209" t="s">
        <v>132</v>
      </c>
      <c r="D4070">
        <v>956</v>
      </c>
      <c r="E4070" s="204"/>
      <c r="F4070" s="202">
        <v>1089</v>
      </c>
      <c r="G4070" s="202">
        <f t="shared" si="216"/>
        <v>1139.121338912134</v>
      </c>
      <c r="H4070" s="210" t="str">
        <f t="shared" si="217"/>
        <v>16/17CANOLACORNÉLIO PROCÓPIO (c)</v>
      </c>
      <c r="I4070" s="210" t="str">
        <f t="shared" si="218"/>
        <v>16/17CANOLA</v>
      </c>
      <c r="J4070" s="211" t="b">
        <f>FALSE</f>
        <v>0</v>
      </c>
    </row>
    <row r="4071" spans="1:10" ht="14.65" hidden="1" customHeight="1">
      <c r="A4071" s="215" t="s">
        <v>192</v>
      </c>
      <c r="B4071" s="209" t="s">
        <v>94</v>
      </c>
      <c r="C4071" s="209" t="s">
        <v>136</v>
      </c>
      <c r="D4071">
        <v>190</v>
      </c>
      <c r="E4071" s="204"/>
      <c r="F4071" s="202">
        <v>190</v>
      </c>
      <c r="G4071" s="202">
        <f t="shared" si="216"/>
        <v>1000</v>
      </c>
      <c r="H4071" s="210" t="str">
        <f t="shared" si="217"/>
        <v>16/17CANOLAFRANCISCO BELTRÃO (e)</v>
      </c>
      <c r="I4071" s="210" t="str">
        <f t="shared" si="218"/>
        <v>16/17CANOLA</v>
      </c>
      <c r="J4071" s="211" t="b">
        <f>FALSE</f>
        <v>0</v>
      </c>
    </row>
    <row r="4072" spans="1:10" ht="14.65" hidden="1" customHeight="1">
      <c r="A4072" s="215" t="s">
        <v>192</v>
      </c>
      <c r="B4072" s="209" t="s">
        <v>94</v>
      </c>
      <c r="C4072" s="209" t="s">
        <v>138</v>
      </c>
      <c r="D4072">
        <v>1500</v>
      </c>
      <c r="E4072" s="204">
        <v>315</v>
      </c>
      <c r="F4072" s="202">
        <v>1814</v>
      </c>
      <c r="G4072" s="202">
        <f t="shared" si="216"/>
        <v>1530.8016877637131</v>
      </c>
      <c r="H4072" s="210" t="str">
        <f t="shared" si="217"/>
        <v>16/17CANOLAGUARAPUAVA (f)</v>
      </c>
      <c r="I4072" s="210" t="str">
        <f t="shared" si="218"/>
        <v>16/17CANOLA</v>
      </c>
      <c r="J4072" s="211" t="b">
        <f>FALSE</f>
        <v>0</v>
      </c>
    </row>
    <row r="4073" spans="1:10" ht="14.65" hidden="1" customHeight="1">
      <c r="A4073" s="215" t="s">
        <v>192</v>
      </c>
      <c r="B4073" s="209" t="s">
        <v>94</v>
      </c>
      <c r="C4073" s="209" t="s">
        <v>140</v>
      </c>
      <c r="D4073">
        <v>300</v>
      </c>
      <c r="E4073" s="204">
        <v>55</v>
      </c>
      <c r="F4073" s="202">
        <v>350</v>
      </c>
      <c r="G4073" s="202">
        <f t="shared" ref="G4073:G4136" si="219">F4073/(D4073-E4073)*1000</f>
        <v>1428.5714285714287</v>
      </c>
      <c r="H4073" s="210" t="str">
        <f t="shared" si="217"/>
        <v>16/17CANOLAIRATI (f)</v>
      </c>
      <c r="I4073" s="210" t="str">
        <f t="shared" si="218"/>
        <v>16/17CANOLA</v>
      </c>
      <c r="J4073" s="211" t="b">
        <f>FALSE</f>
        <v>0</v>
      </c>
    </row>
    <row r="4074" spans="1:10" ht="14.65" hidden="1" customHeight="1">
      <c r="A4074" s="215" t="s">
        <v>192</v>
      </c>
      <c r="B4074" s="209" t="s">
        <v>94</v>
      </c>
      <c r="C4074" s="209" t="s">
        <v>144</v>
      </c>
      <c r="D4074" s="202">
        <v>638</v>
      </c>
      <c r="F4074" s="202">
        <v>964</v>
      </c>
      <c r="G4074" s="202">
        <f t="shared" si="219"/>
        <v>1510.9717868338557</v>
      </c>
      <c r="H4074" s="210" t="str">
        <f t="shared" si="217"/>
        <v>16/17CANOLAJACAREZINHO (c)</v>
      </c>
      <c r="I4074" s="210" t="str">
        <f t="shared" si="218"/>
        <v>16/17CANOLA</v>
      </c>
      <c r="J4074" s="211" t="b">
        <f>FALSE</f>
        <v>0</v>
      </c>
    </row>
    <row r="4075" spans="1:10" ht="14.65" hidden="1" customHeight="1">
      <c r="A4075" s="215" t="s">
        <v>192</v>
      </c>
      <c r="B4075" s="209" t="s">
        <v>94</v>
      </c>
      <c r="C4075" s="209" t="s">
        <v>146</v>
      </c>
      <c r="D4075" s="202">
        <v>7</v>
      </c>
      <c r="F4075" s="202">
        <v>7</v>
      </c>
      <c r="G4075" s="202">
        <f t="shared" si="219"/>
        <v>1000</v>
      </c>
      <c r="H4075" s="210" t="str">
        <f t="shared" si="217"/>
        <v>16/17CANOLALARANJEIRAS DO SUL (f)</v>
      </c>
      <c r="I4075" s="210" t="str">
        <f t="shared" si="218"/>
        <v>16/17CANOLA</v>
      </c>
      <c r="J4075" s="211" t="b">
        <f>FALSE</f>
        <v>0</v>
      </c>
    </row>
    <row r="4076" spans="1:10" ht="14.65" hidden="1" customHeight="1">
      <c r="A4076" s="215" t="s">
        <v>192</v>
      </c>
      <c r="B4076" s="209" t="s">
        <v>94</v>
      </c>
      <c r="C4076" s="209" t="s">
        <v>155</v>
      </c>
      <c r="D4076" s="202">
        <v>27</v>
      </c>
      <c r="F4076" s="202">
        <v>47</v>
      </c>
      <c r="G4076" s="202">
        <f t="shared" si="219"/>
        <v>1740.7407407407406</v>
      </c>
      <c r="H4076" s="210" t="str">
        <f t="shared" si="217"/>
        <v>16/17CANOLAPATO BRANCO (e)</v>
      </c>
      <c r="I4076" s="210" t="str">
        <f t="shared" si="218"/>
        <v>16/17CANOLA</v>
      </c>
      <c r="J4076" s="211" t="b">
        <f>FALSE</f>
        <v>0</v>
      </c>
    </row>
    <row r="4077" spans="1:10" ht="14.65" hidden="1" customHeight="1">
      <c r="A4077" s="215" t="s">
        <v>192</v>
      </c>
      <c r="B4077" s="209" t="s">
        <v>94</v>
      </c>
      <c r="C4077" s="209" t="s">
        <v>157</v>
      </c>
      <c r="D4077">
        <v>998</v>
      </c>
      <c r="E4077" s="204">
        <v>81</v>
      </c>
      <c r="F4077" s="202">
        <v>1167</v>
      </c>
      <c r="G4077" s="202">
        <f t="shared" si="219"/>
        <v>1272.6281352235551</v>
      </c>
      <c r="H4077" s="210" t="str">
        <f t="shared" si="217"/>
        <v>16/17CANOLAPONTA GROSSA (f)</v>
      </c>
      <c r="I4077" s="210" t="str">
        <f t="shared" si="218"/>
        <v>16/17CANOLA</v>
      </c>
      <c r="J4077" s="211" t="b">
        <f>FALSE</f>
        <v>0</v>
      </c>
    </row>
    <row r="4078" spans="1:10" ht="14.65" hidden="1" customHeight="1">
      <c r="A4078" s="215" t="s">
        <v>192</v>
      </c>
      <c r="B4078" s="209" t="s">
        <v>95</v>
      </c>
      <c r="C4078" s="209" t="s">
        <v>126</v>
      </c>
      <c r="D4078" s="202">
        <v>4</v>
      </c>
      <c r="F4078" s="202">
        <v>72</v>
      </c>
      <c r="G4078" s="202">
        <f t="shared" si="219"/>
        <v>18000</v>
      </c>
      <c r="H4078" s="210" t="str">
        <f t="shared" si="217"/>
        <v>16/17CEBOLAAPUCARANA (c)</v>
      </c>
      <c r="I4078" s="210" t="str">
        <f t="shared" si="218"/>
        <v>16/17CEBOLA</v>
      </c>
      <c r="J4078" s="211" t="b">
        <f>FALSE</f>
        <v>0</v>
      </c>
    </row>
    <row r="4079" spans="1:10" ht="14.65" hidden="1" customHeight="1">
      <c r="A4079" s="215" t="s">
        <v>192</v>
      </c>
      <c r="B4079" s="209" t="s">
        <v>95</v>
      </c>
      <c r="C4079" s="209" t="s">
        <v>132</v>
      </c>
      <c r="D4079" s="202">
        <v>26</v>
      </c>
      <c r="F4079" s="202">
        <v>247</v>
      </c>
      <c r="G4079" s="202">
        <f t="shared" si="219"/>
        <v>9500</v>
      </c>
      <c r="H4079" s="210" t="str">
        <f t="shared" si="217"/>
        <v>16/17CEBOLACORNÉLIO PROCÓPIO (c)</v>
      </c>
      <c r="I4079" s="210" t="str">
        <f t="shared" si="218"/>
        <v>16/17CEBOLA</v>
      </c>
      <c r="J4079" s="211" t="b">
        <f>FALSE</f>
        <v>0</v>
      </c>
    </row>
    <row r="4080" spans="1:10" ht="14.65" hidden="1" customHeight="1">
      <c r="A4080" s="215" t="s">
        <v>192</v>
      </c>
      <c r="B4080" s="209" t="s">
        <v>95</v>
      </c>
      <c r="C4080" s="209" t="s">
        <v>134</v>
      </c>
      <c r="D4080" s="202">
        <v>3530</v>
      </c>
      <c r="F4080" s="202">
        <v>79801</v>
      </c>
      <c r="G4080" s="202">
        <f t="shared" si="219"/>
        <v>22606.515580736545</v>
      </c>
      <c r="H4080" s="210" t="str">
        <f t="shared" si="217"/>
        <v>16/17CEBOLACURITIBA (f)</v>
      </c>
      <c r="I4080" s="210" t="str">
        <f t="shared" si="218"/>
        <v>16/17CEBOLA</v>
      </c>
      <c r="J4080" s="211" t="b">
        <f>FALSE</f>
        <v>0</v>
      </c>
    </row>
    <row r="4081" spans="1:10" ht="14.65" hidden="1" customHeight="1">
      <c r="A4081" s="215" t="s">
        <v>192</v>
      </c>
      <c r="B4081" s="209" t="s">
        <v>95</v>
      </c>
      <c r="C4081" s="209" t="s">
        <v>136</v>
      </c>
      <c r="D4081" s="202">
        <v>59</v>
      </c>
      <c r="F4081" s="202">
        <v>649</v>
      </c>
      <c r="G4081" s="202">
        <f t="shared" si="219"/>
        <v>11000</v>
      </c>
      <c r="H4081" s="210" t="str">
        <f t="shared" si="217"/>
        <v>16/17CEBOLAFRANCISCO BELTRÃO (e)</v>
      </c>
      <c r="I4081" s="210" t="str">
        <f t="shared" si="218"/>
        <v>16/17CEBOLA</v>
      </c>
      <c r="J4081" s="211" t="b">
        <f>FALSE</f>
        <v>0</v>
      </c>
    </row>
    <row r="4082" spans="1:10" ht="14.65" hidden="1" customHeight="1">
      <c r="A4082" s="215" t="s">
        <v>192</v>
      </c>
      <c r="B4082" s="209" t="s">
        <v>95</v>
      </c>
      <c r="C4082" s="209" t="s">
        <v>138</v>
      </c>
      <c r="D4082" s="202">
        <v>310</v>
      </c>
      <c r="F4082" s="202">
        <v>9186</v>
      </c>
      <c r="G4082" s="202">
        <f t="shared" si="219"/>
        <v>29632.258064516129</v>
      </c>
      <c r="H4082" s="210" t="str">
        <f t="shared" si="217"/>
        <v>16/17CEBOLAGUARAPUAVA (f)</v>
      </c>
      <c r="I4082" s="210" t="str">
        <f t="shared" si="218"/>
        <v>16/17CEBOLA</v>
      </c>
      <c r="J4082" s="211" t="b">
        <f>FALSE</f>
        <v>0</v>
      </c>
    </row>
    <row r="4083" spans="1:10" ht="14.65" hidden="1" customHeight="1">
      <c r="A4083" s="215" t="s">
        <v>192</v>
      </c>
      <c r="B4083" s="209" t="s">
        <v>95</v>
      </c>
      <c r="C4083" s="209" t="s">
        <v>140</v>
      </c>
      <c r="D4083" s="202">
        <v>1015</v>
      </c>
      <c r="F4083" s="202">
        <v>29984</v>
      </c>
      <c r="G4083" s="202">
        <f t="shared" si="219"/>
        <v>29540.886699507388</v>
      </c>
      <c r="H4083" s="210" t="str">
        <f t="shared" si="217"/>
        <v>16/17CEBOLAIRATI (f)</v>
      </c>
      <c r="I4083" s="210" t="str">
        <f t="shared" si="218"/>
        <v>16/17CEBOLA</v>
      </c>
      <c r="J4083" s="211" t="b">
        <f>FALSE</f>
        <v>0</v>
      </c>
    </row>
    <row r="4084" spans="1:10" ht="14.65" hidden="1" customHeight="1">
      <c r="A4084" s="215" t="s">
        <v>192</v>
      </c>
      <c r="B4084" s="209" t="s">
        <v>95</v>
      </c>
      <c r="C4084" s="209" t="s">
        <v>142</v>
      </c>
      <c r="D4084" s="202">
        <v>4</v>
      </c>
      <c r="F4084" s="202">
        <v>82</v>
      </c>
      <c r="G4084" s="202">
        <f t="shared" si="219"/>
        <v>20500</v>
      </c>
      <c r="H4084" s="210" t="str">
        <f t="shared" si="217"/>
        <v>16/17CEBOLAIVAIPORÃ (c)</v>
      </c>
      <c r="I4084" s="210" t="str">
        <f t="shared" si="218"/>
        <v>16/17CEBOLA</v>
      </c>
      <c r="J4084" s="211" t="b">
        <f>FALSE</f>
        <v>0</v>
      </c>
    </row>
    <row r="4085" spans="1:10" ht="14.65" hidden="1" customHeight="1">
      <c r="A4085" s="215" t="s">
        <v>192</v>
      </c>
      <c r="B4085" s="209" t="s">
        <v>95</v>
      </c>
      <c r="C4085" s="209" t="s">
        <v>144</v>
      </c>
      <c r="D4085" s="202">
        <v>203</v>
      </c>
      <c r="F4085" s="202">
        <v>4310</v>
      </c>
      <c r="G4085" s="202">
        <f t="shared" si="219"/>
        <v>21231.527093596062</v>
      </c>
      <c r="H4085" s="210" t="str">
        <f t="shared" si="217"/>
        <v>16/17CEBOLAJACAREZINHO (c)</v>
      </c>
      <c r="I4085" s="210" t="str">
        <f t="shared" si="218"/>
        <v>16/17CEBOLA</v>
      </c>
      <c r="J4085" s="211" t="b">
        <f>FALSE</f>
        <v>0</v>
      </c>
    </row>
    <row r="4086" spans="1:10" ht="14.65" hidden="1" customHeight="1">
      <c r="A4086" s="215" t="s">
        <v>192</v>
      </c>
      <c r="B4086" s="209" t="s">
        <v>95</v>
      </c>
      <c r="C4086" s="209" t="s">
        <v>146</v>
      </c>
      <c r="D4086" s="202">
        <v>17</v>
      </c>
      <c r="F4086" s="202">
        <v>170</v>
      </c>
      <c r="G4086" s="202">
        <f t="shared" si="219"/>
        <v>10000</v>
      </c>
      <c r="H4086" s="210" t="str">
        <f t="shared" si="217"/>
        <v>16/17CEBOLALARANJEIRAS DO SUL (f)</v>
      </c>
      <c r="I4086" s="210" t="str">
        <f t="shared" si="218"/>
        <v>16/17CEBOLA</v>
      </c>
      <c r="J4086" s="211" t="b">
        <f>FALSE</f>
        <v>0</v>
      </c>
    </row>
    <row r="4087" spans="1:10" ht="14.65" hidden="1" customHeight="1">
      <c r="A4087" s="215" t="s">
        <v>192</v>
      </c>
      <c r="B4087" s="209" t="s">
        <v>95</v>
      </c>
      <c r="C4087" s="209" t="s">
        <v>155</v>
      </c>
      <c r="D4087" s="202">
        <v>26</v>
      </c>
      <c r="F4087" s="202">
        <v>316</v>
      </c>
      <c r="G4087" s="202">
        <f t="shared" si="219"/>
        <v>12153.846153846152</v>
      </c>
      <c r="H4087" s="210" t="str">
        <f t="shared" si="217"/>
        <v>16/17CEBOLAPATO BRANCO (e)</v>
      </c>
      <c r="I4087" s="210" t="str">
        <f t="shared" si="218"/>
        <v>16/17CEBOLA</v>
      </c>
      <c r="J4087" s="211" t="b">
        <f>FALSE</f>
        <v>0</v>
      </c>
    </row>
    <row r="4088" spans="1:10" ht="14.65" hidden="1" customHeight="1">
      <c r="A4088" s="215" t="s">
        <v>192</v>
      </c>
      <c r="B4088" s="209" t="s">
        <v>95</v>
      </c>
      <c r="C4088" s="209" t="s">
        <v>157</v>
      </c>
      <c r="D4088" s="202">
        <v>194</v>
      </c>
      <c r="F4088" s="202">
        <v>3281</v>
      </c>
      <c r="G4088" s="202">
        <f t="shared" si="219"/>
        <v>16912.371134020617</v>
      </c>
      <c r="H4088" s="210" t="str">
        <f t="shared" si="217"/>
        <v>16/17CEBOLAPONTA GROSSA (f)</v>
      </c>
      <c r="I4088" s="210" t="str">
        <f t="shared" si="218"/>
        <v>16/17CEBOLA</v>
      </c>
      <c r="J4088" s="211" t="b">
        <f>FALSE</f>
        <v>0</v>
      </c>
    </row>
    <row r="4089" spans="1:10" ht="14.65" hidden="1" customHeight="1">
      <c r="A4089" s="215" t="s">
        <v>192</v>
      </c>
      <c r="B4089" s="209" t="s">
        <v>95</v>
      </c>
      <c r="C4089" s="209" t="s">
        <v>160</v>
      </c>
      <c r="D4089" s="202">
        <v>150</v>
      </c>
      <c r="F4089" s="202">
        <v>2700</v>
      </c>
      <c r="G4089" s="202">
        <f t="shared" si="219"/>
        <v>18000</v>
      </c>
      <c r="H4089" s="210" t="str">
        <f t="shared" si="217"/>
        <v>16/17CEBOLAUNIÃO DA VITÓRIA (f)</v>
      </c>
      <c r="I4089" s="210" t="str">
        <f t="shared" si="218"/>
        <v>16/17CEBOLA</v>
      </c>
      <c r="J4089" s="211" t="b">
        <f>FALSE</f>
        <v>0</v>
      </c>
    </row>
    <row r="4090" spans="1:10" ht="14.65" hidden="1" customHeight="1">
      <c r="A4090" s="215" t="s">
        <v>192</v>
      </c>
      <c r="B4090" s="209" t="s">
        <v>96</v>
      </c>
      <c r="C4090" s="209" t="s">
        <v>128</v>
      </c>
      <c r="D4090" s="202"/>
      <c r="G4090" s="202" t="e">
        <f t="shared" si="219"/>
        <v>#DIV/0!</v>
      </c>
      <c r="H4090" s="210" t="str">
        <f t="shared" si="217"/>
        <v>16/17CENTEIOCAMPO MOURÃO (a)</v>
      </c>
      <c r="I4090" s="210" t="str">
        <f t="shared" si="218"/>
        <v>16/17CENTEIO</v>
      </c>
      <c r="J4090" s="211" t="b">
        <f>FALSE</f>
        <v>0</v>
      </c>
    </row>
    <row r="4091" spans="1:10" ht="14.65" hidden="1" customHeight="1">
      <c r="A4091" s="215" t="s">
        <v>192</v>
      </c>
      <c r="B4091" s="209" t="s">
        <v>96</v>
      </c>
      <c r="C4091" s="209" t="s">
        <v>138</v>
      </c>
      <c r="D4091" s="202">
        <v>1040</v>
      </c>
      <c r="E4091" s="202">
        <v>50</v>
      </c>
      <c r="F4091" s="202">
        <v>1980</v>
      </c>
      <c r="G4091" s="202">
        <f t="shared" si="219"/>
        <v>2000</v>
      </c>
      <c r="H4091" s="210" t="str">
        <f t="shared" si="217"/>
        <v>16/17CENTEIOGUARAPUAVA (f)</v>
      </c>
      <c r="I4091" s="210" t="str">
        <f t="shared" si="218"/>
        <v>16/17CENTEIO</v>
      </c>
      <c r="J4091" s="211" t="b">
        <f>FALSE</f>
        <v>0</v>
      </c>
    </row>
    <row r="4092" spans="1:10" ht="14.65" hidden="1" customHeight="1">
      <c r="A4092" s="215" t="s">
        <v>192</v>
      </c>
      <c r="B4092" s="209" t="s">
        <v>96</v>
      </c>
      <c r="C4092" s="209" t="s">
        <v>140</v>
      </c>
      <c r="D4092" s="202">
        <v>350</v>
      </c>
      <c r="F4092" s="202">
        <v>770</v>
      </c>
      <c r="G4092" s="202">
        <f t="shared" si="219"/>
        <v>2200</v>
      </c>
      <c r="H4092" s="210" t="str">
        <f t="shared" si="217"/>
        <v>16/17CENTEIOIRATI (f)</v>
      </c>
      <c r="I4092" s="210" t="str">
        <f t="shared" si="218"/>
        <v>16/17CENTEIO</v>
      </c>
      <c r="J4092" s="211" t="b">
        <f>FALSE</f>
        <v>0</v>
      </c>
    </row>
    <row r="4093" spans="1:10" ht="14.65" hidden="1" customHeight="1">
      <c r="A4093" s="215" t="s">
        <v>192</v>
      </c>
      <c r="B4093" s="209" t="s">
        <v>96</v>
      </c>
      <c r="C4093" s="209" t="s">
        <v>146</v>
      </c>
      <c r="D4093" s="202">
        <v>25</v>
      </c>
      <c r="F4093" s="202">
        <v>25</v>
      </c>
      <c r="G4093" s="202">
        <f t="shared" si="219"/>
        <v>1000</v>
      </c>
      <c r="H4093" s="210" t="str">
        <f t="shared" si="217"/>
        <v>16/17CENTEIOLARANJEIRAS DO SUL (f)</v>
      </c>
      <c r="I4093" s="210" t="str">
        <f t="shared" si="218"/>
        <v>16/17CENTEIO</v>
      </c>
      <c r="J4093" s="211" t="b">
        <f>FALSE</f>
        <v>0</v>
      </c>
    </row>
    <row r="4094" spans="1:10" ht="14.65" hidden="1" customHeight="1">
      <c r="A4094" s="215" t="s">
        <v>192</v>
      </c>
      <c r="B4094" s="209" t="s">
        <v>96</v>
      </c>
      <c r="C4094" s="209" t="s">
        <v>148</v>
      </c>
      <c r="D4094" s="202">
        <v>10</v>
      </c>
      <c r="F4094" s="202">
        <v>20</v>
      </c>
      <c r="G4094" s="202">
        <f t="shared" si="219"/>
        <v>2000</v>
      </c>
      <c r="H4094" s="210" t="str">
        <f t="shared" si="217"/>
        <v>16/17CENTEIOLONDRINA (c)</v>
      </c>
      <c r="I4094" s="210" t="str">
        <f t="shared" si="218"/>
        <v>16/17CENTEIO</v>
      </c>
      <c r="J4094" s="211" t="b">
        <f>FALSE</f>
        <v>0</v>
      </c>
    </row>
    <row r="4095" spans="1:10" ht="14.65" hidden="1" customHeight="1">
      <c r="A4095" s="215" t="s">
        <v>192</v>
      </c>
      <c r="B4095" s="209" t="s">
        <v>96</v>
      </c>
      <c r="C4095" s="209" t="s">
        <v>155</v>
      </c>
      <c r="D4095" s="202">
        <v>210</v>
      </c>
      <c r="F4095" s="202">
        <v>214</v>
      </c>
      <c r="G4095" s="202">
        <f t="shared" si="219"/>
        <v>1019.047619047619</v>
      </c>
      <c r="H4095" s="210" t="str">
        <f t="shared" si="217"/>
        <v>16/17CENTEIOPATO BRANCO (e)</v>
      </c>
      <c r="I4095" s="210" t="str">
        <f t="shared" si="218"/>
        <v>16/17CENTEIO</v>
      </c>
      <c r="J4095" s="211" t="b">
        <f>FALSE</f>
        <v>0</v>
      </c>
    </row>
    <row r="4096" spans="1:10" ht="14.65" hidden="1" customHeight="1">
      <c r="A4096" s="215" t="s">
        <v>192</v>
      </c>
      <c r="B4096" s="209" t="s">
        <v>96</v>
      </c>
      <c r="C4096" s="209" t="s">
        <v>157</v>
      </c>
      <c r="D4096" s="202">
        <v>680</v>
      </c>
      <c r="F4096" s="202">
        <v>1037</v>
      </c>
      <c r="G4096" s="202">
        <f t="shared" si="219"/>
        <v>1525</v>
      </c>
      <c r="H4096" s="210" t="str">
        <f t="shared" si="217"/>
        <v>16/17CENTEIOPONTA GROSSA (f)</v>
      </c>
      <c r="I4096" s="210" t="str">
        <f t="shared" si="218"/>
        <v>16/17CENTEIO</v>
      </c>
      <c r="J4096" s="211" t="b">
        <f>FALSE</f>
        <v>0</v>
      </c>
    </row>
    <row r="4097" spans="1:10" ht="14.65" hidden="1" customHeight="1">
      <c r="A4097" s="215" t="s">
        <v>192</v>
      </c>
      <c r="B4097" s="209" t="s">
        <v>96</v>
      </c>
      <c r="C4097" s="209" t="s">
        <v>160</v>
      </c>
      <c r="D4097" s="202"/>
      <c r="G4097" s="202" t="e">
        <f t="shared" si="219"/>
        <v>#DIV/0!</v>
      </c>
      <c r="H4097" s="210" t="str">
        <f t="shared" si="217"/>
        <v>16/17CENTEIOUNIÃO DA VITÓRIA (f)</v>
      </c>
      <c r="I4097" s="210" t="str">
        <f t="shared" si="218"/>
        <v>16/17CENTEIO</v>
      </c>
      <c r="J4097" s="211" t="b">
        <f>FALSE</f>
        <v>0</v>
      </c>
    </row>
    <row r="4098" spans="1:10" ht="14.65" hidden="1" customHeight="1">
      <c r="A4098" s="215" t="s">
        <v>192</v>
      </c>
      <c r="B4098" s="213" t="s">
        <v>97</v>
      </c>
      <c r="C4098" s="209" t="s">
        <v>134</v>
      </c>
      <c r="D4098" s="202">
        <v>3736</v>
      </c>
      <c r="F4098" s="202">
        <v>11787</v>
      </c>
      <c r="G4098" s="202">
        <f t="shared" si="219"/>
        <v>3154.9785867237683</v>
      </c>
      <c r="H4098" s="210" t="str">
        <f t="shared" ref="H4098:H4161" si="220">A4098&amp;B4098&amp;C4098</f>
        <v>16/17CEVADACURITIBA (f)</v>
      </c>
      <c r="I4098" s="210" t="str">
        <f t="shared" ref="I4098:I4161" si="221">A4098&amp;B4098</f>
        <v>16/17CEVADA</v>
      </c>
      <c r="J4098" s="211" t="b">
        <f>FALSE</f>
        <v>0</v>
      </c>
    </row>
    <row r="4099" spans="1:10" ht="14.65" hidden="1" customHeight="1">
      <c r="A4099" s="215" t="s">
        <v>192</v>
      </c>
      <c r="B4099" s="213" t="s">
        <v>97</v>
      </c>
      <c r="C4099" s="209" t="s">
        <v>136</v>
      </c>
      <c r="D4099" s="202">
        <v>130</v>
      </c>
      <c r="F4099" s="202">
        <v>164</v>
      </c>
      <c r="G4099" s="202">
        <f t="shared" si="219"/>
        <v>1261.5384615384614</v>
      </c>
      <c r="H4099" s="210" t="str">
        <f t="shared" si="220"/>
        <v>16/17CEVADAFRANCISCO BELTRÃO (e)</v>
      </c>
      <c r="I4099" s="210" t="str">
        <f t="shared" si="221"/>
        <v>16/17CEVADA</v>
      </c>
      <c r="J4099" s="211" t="b">
        <f>FALSE</f>
        <v>0</v>
      </c>
    </row>
    <row r="4100" spans="1:10" ht="14.65" hidden="1" customHeight="1">
      <c r="A4100" s="215" t="s">
        <v>192</v>
      </c>
      <c r="B4100" s="209" t="s">
        <v>97</v>
      </c>
      <c r="C4100" s="209" t="s">
        <v>138</v>
      </c>
      <c r="D4100">
        <v>29000</v>
      </c>
      <c r="E4100" s="204"/>
      <c r="F4100" s="202">
        <v>101456</v>
      </c>
      <c r="G4100" s="202">
        <f t="shared" si="219"/>
        <v>3498.4827586206893</v>
      </c>
      <c r="H4100" s="210" t="str">
        <f t="shared" si="220"/>
        <v>16/17CEVADAGUARAPUAVA (f)</v>
      </c>
      <c r="I4100" s="210" t="str">
        <f t="shared" si="221"/>
        <v>16/17CEVADA</v>
      </c>
      <c r="J4100" s="211" t="b">
        <f>FALSE</f>
        <v>0</v>
      </c>
    </row>
    <row r="4101" spans="1:10" ht="14.65" hidden="1" customHeight="1">
      <c r="A4101" s="215" t="s">
        <v>192</v>
      </c>
      <c r="B4101" s="209" t="s">
        <v>97</v>
      </c>
      <c r="C4101" s="209" t="s">
        <v>140</v>
      </c>
      <c r="D4101">
        <v>2205</v>
      </c>
      <c r="E4101" s="204">
        <v>255</v>
      </c>
      <c r="F4101" s="202">
        <v>5624</v>
      </c>
      <c r="G4101" s="202">
        <f t="shared" si="219"/>
        <v>2884.102564102564</v>
      </c>
      <c r="H4101" s="210" t="str">
        <f t="shared" si="220"/>
        <v>16/17CEVADAIRATI (f)</v>
      </c>
      <c r="I4101" s="210" t="str">
        <f t="shared" si="221"/>
        <v>16/17CEVADA</v>
      </c>
      <c r="J4101" s="211" t="b">
        <f>FALSE</f>
        <v>0</v>
      </c>
    </row>
    <row r="4102" spans="1:10" ht="14.65" hidden="1" customHeight="1">
      <c r="A4102" s="215" t="s">
        <v>192</v>
      </c>
      <c r="B4102" s="209" t="s">
        <v>97</v>
      </c>
      <c r="C4102" s="209" t="s">
        <v>142</v>
      </c>
      <c r="D4102">
        <v>1189</v>
      </c>
      <c r="E4102" s="204"/>
      <c r="F4102" s="202">
        <v>3148</v>
      </c>
      <c r="G4102" s="202">
        <f t="shared" si="219"/>
        <v>2647.6030277544155</v>
      </c>
      <c r="H4102" s="210" t="str">
        <f t="shared" si="220"/>
        <v>16/17CEVADAIVAIPORÃ (c)</v>
      </c>
      <c r="I4102" s="210" t="str">
        <f t="shared" si="221"/>
        <v>16/17CEVADA</v>
      </c>
      <c r="J4102" s="211" t="b">
        <f>FALSE</f>
        <v>0</v>
      </c>
    </row>
    <row r="4103" spans="1:10" ht="14.65" hidden="1" customHeight="1">
      <c r="A4103" s="215" t="s">
        <v>192</v>
      </c>
      <c r="B4103" s="209" t="s">
        <v>97</v>
      </c>
      <c r="C4103" s="209" t="s">
        <v>146</v>
      </c>
      <c r="D4103">
        <v>44</v>
      </c>
      <c r="E4103" s="204"/>
      <c r="F4103" s="202">
        <v>57</v>
      </c>
      <c r="G4103" s="202">
        <f t="shared" si="219"/>
        <v>1295.4545454545455</v>
      </c>
      <c r="H4103" s="210" t="str">
        <f t="shared" si="220"/>
        <v>16/17CEVADALARANJEIRAS DO SUL (f)</v>
      </c>
      <c r="I4103" s="210" t="str">
        <f t="shared" si="221"/>
        <v>16/17CEVADA</v>
      </c>
      <c r="J4103" s="211" t="b">
        <f>FALSE</f>
        <v>0</v>
      </c>
    </row>
    <row r="4104" spans="1:10" ht="14.65" hidden="1" customHeight="1">
      <c r="A4104" s="215" t="s">
        <v>192</v>
      </c>
      <c r="B4104" s="209" t="s">
        <v>97</v>
      </c>
      <c r="C4104" s="209" t="s">
        <v>155</v>
      </c>
      <c r="D4104">
        <v>2877</v>
      </c>
      <c r="E4104" s="204"/>
      <c r="F4104" s="202">
        <v>6892</v>
      </c>
      <c r="G4104" s="202">
        <f t="shared" si="219"/>
        <v>2395.5509210983664</v>
      </c>
      <c r="H4104" s="210" t="str">
        <f t="shared" si="220"/>
        <v>16/17CEVADAPATO BRANCO (e)</v>
      </c>
      <c r="I4104" s="210" t="str">
        <f t="shared" si="221"/>
        <v>16/17CEVADA</v>
      </c>
      <c r="J4104" s="211" t="b">
        <f>FALSE</f>
        <v>0</v>
      </c>
    </row>
    <row r="4105" spans="1:10" ht="14.65" hidden="1" customHeight="1">
      <c r="A4105" s="215" t="s">
        <v>192</v>
      </c>
      <c r="B4105" s="209" t="s">
        <v>97</v>
      </c>
      <c r="C4105" s="209" t="s">
        <v>157</v>
      </c>
      <c r="D4105">
        <v>11133</v>
      </c>
      <c r="E4105" s="204"/>
      <c r="F4105" s="202">
        <v>36994</v>
      </c>
      <c r="G4105" s="202">
        <f t="shared" si="219"/>
        <v>3322.9138596963985</v>
      </c>
      <c r="H4105" s="210" t="str">
        <f t="shared" si="220"/>
        <v>16/17CEVADAPONTA GROSSA (f)</v>
      </c>
      <c r="I4105" s="210" t="str">
        <f t="shared" si="221"/>
        <v>16/17CEVADA</v>
      </c>
      <c r="J4105" s="211" t="b">
        <f>FALSE</f>
        <v>0</v>
      </c>
    </row>
    <row r="4106" spans="1:10" ht="14.65" hidden="1" customHeight="1">
      <c r="A4106" s="215" t="s">
        <v>192</v>
      </c>
      <c r="B4106" s="209" t="s">
        <v>97</v>
      </c>
      <c r="C4106" s="209" t="s">
        <v>160</v>
      </c>
      <c r="D4106">
        <v>500</v>
      </c>
      <c r="E4106" s="204"/>
      <c r="F4106" s="202">
        <v>1400</v>
      </c>
      <c r="G4106" s="202">
        <f t="shared" si="219"/>
        <v>2800</v>
      </c>
      <c r="H4106" s="210" t="str">
        <f t="shared" si="220"/>
        <v>16/17CEVADAUNIÃO DA VITÓRIA (f)</v>
      </c>
      <c r="I4106" s="210" t="str">
        <f t="shared" si="221"/>
        <v>16/17CEVADA</v>
      </c>
      <c r="J4106" s="211" t="b">
        <f>FALSE</f>
        <v>0</v>
      </c>
    </row>
    <row r="4107" spans="1:10" ht="14.65" hidden="1" customHeight="1">
      <c r="A4107" s="215" t="s">
        <v>192</v>
      </c>
      <c r="B4107" s="213" t="s">
        <v>58</v>
      </c>
      <c r="C4107" s="209" t="s">
        <v>126</v>
      </c>
      <c r="D4107" s="202">
        <v>391</v>
      </c>
      <c r="F4107" s="202">
        <v>652</v>
      </c>
      <c r="G4107" s="202">
        <f t="shared" si="219"/>
        <v>1667.5191815856779</v>
      </c>
      <c r="H4107" s="210" t="str">
        <f t="shared" si="220"/>
        <v>16/17FEIJÃO (1ª SAFRA)APUCARANA (c)</v>
      </c>
      <c r="I4107" s="210" t="str">
        <f t="shared" si="221"/>
        <v>16/17FEIJÃO (1ª SAFRA)</v>
      </c>
      <c r="J4107" s="211" t="b">
        <f>FALSE</f>
        <v>0</v>
      </c>
    </row>
    <row r="4108" spans="1:10" ht="14.65" hidden="1" customHeight="1">
      <c r="A4108" s="215" t="s">
        <v>192</v>
      </c>
      <c r="B4108" s="213" t="s">
        <v>58</v>
      </c>
      <c r="C4108" s="209" t="s">
        <v>128</v>
      </c>
      <c r="D4108" s="202">
        <v>2425</v>
      </c>
      <c r="F4108" s="202">
        <v>4535</v>
      </c>
      <c r="G4108" s="202">
        <f t="shared" si="219"/>
        <v>1870.1030927835052</v>
      </c>
      <c r="H4108" s="210" t="str">
        <f t="shared" si="220"/>
        <v>16/17FEIJÃO (1ª SAFRA)CAMPO MOURÃO (a)</v>
      </c>
      <c r="I4108" s="210" t="str">
        <f t="shared" si="221"/>
        <v>16/17FEIJÃO (1ª SAFRA)</v>
      </c>
      <c r="J4108" s="211" t="b">
        <f>FALSE</f>
        <v>0</v>
      </c>
    </row>
    <row r="4109" spans="1:10" ht="14.65" hidden="1" customHeight="1">
      <c r="A4109" s="215" t="s">
        <v>192</v>
      </c>
      <c r="B4109" s="213" t="s">
        <v>58</v>
      </c>
      <c r="C4109" s="209" t="s">
        <v>130</v>
      </c>
      <c r="D4109" s="202">
        <v>4140</v>
      </c>
      <c r="F4109" s="202">
        <v>9424</v>
      </c>
      <c r="G4109" s="202">
        <f t="shared" si="219"/>
        <v>2276.3285024154588</v>
      </c>
      <c r="H4109" s="210" t="str">
        <f t="shared" si="220"/>
        <v>16/17FEIJÃO (1ª SAFRA)CASCAVEL (d)</v>
      </c>
      <c r="I4109" s="210" t="str">
        <f t="shared" si="221"/>
        <v>16/17FEIJÃO (1ª SAFRA)</v>
      </c>
      <c r="J4109" s="211" t="b">
        <f>FALSE</f>
        <v>0</v>
      </c>
    </row>
    <row r="4110" spans="1:10" ht="14.65" hidden="1" customHeight="1">
      <c r="A4110" s="215" t="s">
        <v>192</v>
      </c>
      <c r="B4110" s="213" t="s">
        <v>58</v>
      </c>
      <c r="C4110" s="209" t="s">
        <v>132</v>
      </c>
      <c r="D4110" s="202">
        <v>360</v>
      </c>
      <c r="F4110" s="202">
        <v>367</v>
      </c>
      <c r="G4110" s="202">
        <f t="shared" si="219"/>
        <v>1019.4444444444443</v>
      </c>
      <c r="H4110" s="210" t="str">
        <f t="shared" si="220"/>
        <v>16/17FEIJÃO (1ª SAFRA)CORNÉLIO PROCÓPIO (c)</v>
      </c>
      <c r="I4110" s="210" t="str">
        <f t="shared" si="221"/>
        <v>16/17FEIJÃO (1ª SAFRA)</v>
      </c>
      <c r="J4110" s="211" t="b">
        <f>FALSE</f>
        <v>0</v>
      </c>
    </row>
    <row r="4111" spans="1:10" ht="14.65" hidden="1" customHeight="1">
      <c r="A4111" s="215" t="s">
        <v>192</v>
      </c>
      <c r="B4111" s="213" t="s">
        <v>58</v>
      </c>
      <c r="C4111" s="209" t="s">
        <v>134</v>
      </c>
      <c r="D4111" s="202">
        <v>26205</v>
      </c>
      <c r="F4111" s="202">
        <v>64115</v>
      </c>
      <c r="G4111" s="202">
        <f t="shared" si="219"/>
        <v>2446.6704827323033</v>
      </c>
      <c r="H4111" s="210" t="str">
        <f t="shared" si="220"/>
        <v>16/17FEIJÃO (1ª SAFRA)CURITIBA (f)</v>
      </c>
      <c r="I4111" s="210" t="str">
        <f t="shared" si="221"/>
        <v>16/17FEIJÃO (1ª SAFRA)</v>
      </c>
      <c r="J4111" s="211" t="b">
        <f>FALSE</f>
        <v>0</v>
      </c>
    </row>
    <row r="4112" spans="1:10" ht="14.65" hidden="1" customHeight="1">
      <c r="A4112" s="215" t="s">
        <v>192</v>
      </c>
      <c r="B4112" s="213" t="s">
        <v>58</v>
      </c>
      <c r="C4112" s="209" t="s">
        <v>136</v>
      </c>
      <c r="D4112" s="202">
        <v>4130</v>
      </c>
      <c r="F4112" s="202">
        <v>7142</v>
      </c>
      <c r="G4112" s="202">
        <f t="shared" si="219"/>
        <v>1729.2978208232446</v>
      </c>
      <c r="H4112" s="210" t="str">
        <f t="shared" si="220"/>
        <v>16/17FEIJÃO (1ª SAFRA)FRANCISCO BELTRÃO (e)</v>
      </c>
      <c r="I4112" s="210" t="str">
        <f t="shared" si="221"/>
        <v>16/17FEIJÃO (1ª SAFRA)</v>
      </c>
      <c r="J4112" s="211" t="b">
        <f>FALSE</f>
        <v>0</v>
      </c>
    </row>
    <row r="4113" spans="1:10" ht="14.65" hidden="1" customHeight="1">
      <c r="A4113" s="215" t="s">
        <v>192</v>
      </c>
      <c r="B4113" s="213" t="s">
        <v>58</v>
      </c>
      <c r="C4113" s="209" t="s">
        <v>138</v>
      </c>
      <c r="D4113" s="202">
        <v>18450</v>
      </c>
      <c r="F4113" s="202">
        <v>35327</v>
      </c>
      <c r="G4113" s="202">
        <f t="shared" si="219"/>
        <v>1914.7425474254742</v>
      </c>
      <c r="H4113" s="210" t="str">
        <f t="shared" si="220"/>
        <v>16/17FEIJÃO (1ª SAFRA)GUARAPUAVA (f)</v>
      </c>
      <c r="I4113" s="210" t="str">
        <f t="shared" si="221"/>
        <v>16/17FEIJÃO (1ª SAFRA)</v>
      </c>
      <c r="J4113" s="211" t="b">
        <f>FALSE</f>
        <v>0</v>
      </c>
    </row>
    <row r="4114" spans="1:10" ht="14.65" hidden="1" customHeight="1">
      <c r="A4114" s="215" t="s">
        <v>192</v>
      </c>
      <c r="B4114" s="213" t="s">
        <v>58</v>
      </c>
      <c r="C4114" s="209" t="s">
        <v>140</v>
      </c>
      <c r="D4114" s="202">
        <v>30728</v>
      </c>
      <c r="F4114" s="202">
        <v>53837</v>
      </c>
      <c r="G4114" s="202">
        <f t="shared" si="219"/>
        <v>1752.0502473314241</v>
      </c>
      <c r="H4114" s="210" t="str">
        <f t="shared" si="220"/>
        <v>16/17FEIJÃO (1ª SAFRA)IRATI (f)</v>
      </c>
      <c r="I4114" s="210" t="str">
        <f t="shared" si="221"/>
        <v>16/17FEIJÃO (1ª SAFRA)</v>
      </c>
      <c r="J4114" s="211" t="b">
        <f>FALSE</f>
        <v>0</v>
      </c>
    </row>
    <row r="4115" spans="1:10" ht="14.65" hidden="1" customHeight="1">
      <c r="A4115" s="215" t="s">
        <v>192</v>
      </c>
      <c r="B4115" s="213" t="s">
        <v>58</v>
      </c>
      <c r="C4115" s="209" t="s">
        <v>142</v>
      </c>
      <c r="D4115" s="202">
        <v>11445</v>
      </c>
      <c r="F4115" s="202">
        <v>18822</v>
      </c>
      <c r="G4115" s="202">
        <f t="shared" si="219"/>
        <v>1644.5609436435125</v>
      </c>
      <c r="H4115" s="210" t="str">
        <f t="shared" si="220"/>
        <v>16/17FEIJÃO (1ª SAFRA)IVAIPORÃ (c)</v>
      </c>
      <c r="I4115" s="210" t="str">
        <f t="shared" si="221"/>
        <v>16/17FEIJÃO (1ª SAFRA)</v>
      </c>
      <c r="J4115" s="211" t="b">
        <f>FALSE</f>
        <v>0</v>
      </c>
    </row>
    <row r="4116" spans="1:10" ht="14.65" hidden="1" customHeight="1">
      <c r="A4116" s="215" t="s">
        <v>192</v>
      </c>
      <c r="B4116" s="213" t="s">
        <v>58</v>
      </c>
      <c r="C4116" s="209" t="s">
        <v>144</v>
      </c>
      <c r="D4116" s="202">
        <v>8970</v>
      </c>
      <c r="F4116" s="202">
        <v>11847</v>
      </c>
      <c r="G4116" s="202">
        <f t="shared" si="219"/>
        <v>1320.7357859531771</v>
      </c>
      <c r="H4116" s="210" t="str">
        <f t="shared" si="220"/>
        <v>16/17FEIJÃO (1ª SAFRA)JACAREZINHO (c)</v>
      </c>
      <c r="I4116" s="210" t="str">
        <f t="shared" si="221"/>
        <v>16/17FEIJÃO (1ª SAFRA)</v>
      </c>
      <c r="J4116" s="211" t="b">
        <f>FALSE</f>
        <v>0</v>
      </c>
    </row>
    <row r="4117" spans="1:10" ht="14.65" hidden="1" customHeight="1">
      <c r="A4117" s="215" t="s">
        <v>192</v>
      </c>
      <c r="B4117" s="213" t="s">
        <v>58</v>
      </c>
      <c r="C4117" s="209" t="s">
        <v>146</v>
      </c>
      <c r="D4117" s="202">
        <v>3300</v>
      </c>
      <c r="F4117" s="202">
        <v>6008</v>
      </c>
      <c r="G4117" s="202">
        <f t="shared" si="219"/>
        <v>1820.6060606060605</v>
      </c>
      <c r="H4117" s="210" t="str">
        <f t="shared" si="220"/>
        <v>16/17FEIJÃO (1ª SAFRA)LARANJEIRAS DO SUL (f)</v>
      </c>
      <c r="I4117" s="210" t="str">
        <f t="shared" si="221"/>
        <v>16/17FEIJÃO (1ª SAFRA)</v>
      </c>
      <c r="J4117" s="211" t="b">
        <f>FALSE</f>
        <v>0</v>
      </c>
    </row>
    <row r="4118" spans="1:10" ht="14.65" hidden="1" customHeight="1">
      <c r="A4118" s="215" t="s">
        <v>192</v>
      </c>
      <c r="B4118" s="213" t="s">
        <v>58</v>
      </c>
      <c r="C4118" s="209" t="s">
        <v>148</v>
      </c>
      <c r="D4118" s="202">
        <v>480</v>
      </c>
      <c r="F4118" s="202">
        <v>526</v>
      </c>
      <c r="G4118" s="202">
        <f t="shared" si="219"/>
        <v>1095.8333333333335</v>
      </c>
      <c r="H4118" s="210" t="str">
        <f t="shared" si="220"/>
        <v>16/17FEIJÃO (1ª SAFRA)LONDRINA (c)</v>
      </c>
      <c r="I4118" s="210" t="str">
        <f t="shared" si="221"/>
        <v>16/17FEIJÃO (1ª SAFRA)</v>
      </c>
      <c r="J4118" s="211" t="b">
        <f>FALSE</f>
        <v>0</v>
      </c>
    </row>
    <row r="4119" spans="1:10" ht="14.65" hidden="1" customHeight="1">
      <c r="A4119" s="215" t="s">
        <v>192</v>
      </c>
      <c r="B4119" s="213" t="s">
        <v>58</v>
      </c>
      <c r="C4119" s="209" t="s">
        <v>150</v>
      </c>
      <c r="D4119" s="202">
        <v>269</v>
      </c>
      <c r="F4119" s="202">
        <v>343</v>
      </c>
      <c r="G4119" s="202">
        <f t="shared" si="219"/>
        <v>1275.092936802974</v>
      </c>
      <c r="H4119" s="210" t="str">
        <f t="shared" si="220"/>
        <v>16/17FEIJÃO (1ª SAFRA)MARINGÁ (c)</v>
      </c>
      <c r="I4119" s="210" t="str">
        <f t="shared" si="221"/>
        <v>16/17FEIJÃO (1ª SAFRA)</v>
      </c>
      <c r="J4119" s="211" t="b">
        <f>FALSE</f>
        <v>0</v>
      </c>
    </row>
    <row r="4120" spans="1:10" ht="14.65" hidden="1" customHeight="1">
      <c r="A4120" s="215" t="s">
        <v>192</v>
      </c>
      <c r="B4120" s="213" t="s">
        <v>58</v>
      </c>
      <c r="C4120" s="209" t="s">
        <v>152</v>
      </c>
      <c r="D4120" s="202">
        <v>12</v>
      </c>
      <c r="F4120" s="202">
        <v>11</v>
      </c>
      <c r="G4120" s="202">
        <f t="shared" si="219"/>
        <v>916.66666666666663</v>
      </c>
      <c r="H4120" s="210" t="str">
        <f t="shared" si="220"/>
        <v>16/17FEIJÃO (1ª SAFRA)PARANAGUÁ (f)</v>
      </c>
      <c r="I4120" s="210" t="str">
        <f t="shared" si="221"/>
        <v>16/17FEIJÃO (1ª SAFRA)</v>
      </c>
      <c r="J4120" s="211" t="b">
        <f>FALSE</f>
        <v>0</v>
      </c>
    </row>
    <row r="4121" spans="1:10" ht="14.65" hidden="1" customHeight="1">
      <c r="A4121" s="215" t="s">
        <v>192</v>
      </c>
      <c r="B4121" s="213" t="s">
        <v>58</v>
      </c>
      <c r="C4121" s="209" t="s">
        <v>154</v>
      </c>
      <c r="D4121" s="202">
        <v>183</v>
      </c>
      <c r="F4121" s="202">
        <v>149</v>
      </c>
      <c r="G4121" s="202">
        <f t="shared" si="219"/>
        <v>814.20765027322409</v>
      </c>
      <c r="H4121" s="210" t="str">
        <f t="shared" si="220"/>
        <v>16/17FEIJÃO (1ª SAFRA)PARANAVAÍ (b)</v>
      </c>
      <c r="I4121" s="210" t="str">
        <f t="shared" si="221"/>
        <v>16/17FEIJÃO (1ª SAFRA)</v>
      </c>
      <c r="J4121" s="211" t="b">
        <f>FALSE</f>
        <v>0</v>
      </c>
    </row>
    <row r="4122" spans="1:10" ht="14.65" hidden="1" customHeight="1">
      <c r="A4122" s="215" t="s">
        <v>192</v>
      </c>
      <c r="B4122" s="213" t="s">
        <v>58</v>
      </c>
      <c r="C4122" s="209" t="s">
        <v>155</v>
      </c>
      <c r="D4122" s="202">
        <v>9875</v>
      </c>
      <c r="F4122" s="202">
        <v>16063</v>
      </c>
      <c r="G4122" s="202">
        <f t="shared" si="219"/>
        <v>1626.632911392405</v>
      </c>
      <c r="H4122" s="210" t="str">
        <f t="shared" si="220"/>
        <v>16/17FEIJÃO (1ª SAFRA)PATO BRANCO (e)</v>
      </c>
      <c r="I4122" s="210" t="str">
        <f t="shared" si="221"/>
        <v>16/17FEIJÃO (1ª SAFRA)</v>
      </c>
      <c r="J4122" s="211" t="b">
        <f>FALSE</f>
        <v>0</v>
      </c>
    </row>
    <row r="4123" spans="1:10" ht="14.65" hidden="1" customHeight="1">
      <c r="A4123" s="215" t="s">
        <v>192</v>
      </c>
      <c r="B4123" s="213" t="s">
        <v>58</v>
      </c>
      <c r="C4123" s="209" t="s">
        <v>157</v>
      </c>
      <c r="D4123" s="202">
        <v>47870</v>
      </c>
      <c r="F4123" s="202">
        <v>97221</v>
      </c>
      <c r="G4123" s="202">
        <f t="shared" si="219"/>
        <v>2030.9379569667851</v>
      </c>
      <c r="H4123" s="210" t="str">
        <f t="shared" si="220"/>
        <v>16/17FEIJÃO (1ª SAFRA)PONTA GROSSA (f)</v>
      </c>
      <c r="I4123" s="210" t="str">
        <f t="shared" si="221"/>
        <v>16/17FEIJÃO (1ª SAFRA)</v>
      </c>
      <c r="J4123" s="211" t="b">
        <f>FALSE</f>
        <v>0</v>
      </c>
    </row>
    <row r="4124" spans="1:10" ht="14.65" hidden="1" customHeight="1">
      <c r="A4124" s="215" t="s">
        <v>192</v>
      </c>
      <c r="B4124" s="213" t="s">
        <v>58</v>
      </c>
      <c r="C4124" s="209" t="s">
        <v>158</v>
      </c>
      <c r="D4124" s="202">
        <v>405</v>
      </c>
      <c r="F4124" s="202">
        <v>790</v>
      </c>
      <c r="G4124" s="202">
        <f t="shared" si="219"/>
        <v>1950.6172839506173</v>
      </c>
      <c r="H4124" s="210" t="str">
        <f t="shared" si="220"/>
        <v>16/17FEIJÃO (1ª SAFRA)TOLEDO (d)</v>
      </c>
      <c r="I4124" s="210" t="str">
        <f t="shared" si="221"/>
        <v>16/17FEIJÃO (1ª SAFRA)</v>
      </c>
      <c r="J4124" s="211" t="b">
        <f>FALSE</f>
        <v>0</v>
      </c>
    </row>
    <row r="4125" spans="1:10" ht="14.65" hidden="1" customHeight="1">
      <c r="A4125" s="215" t="s">
        <v>192</v>
      </c>
      <c r="B4125" s="213" t="s">
        <v>58</v>
      </c>
      <c r="C4125" s="209" t="s">
        <v>159</v>
      </c>
      <c r="D4125" s="202">
        <v>226</v>
      </c>
      <c r="F4125" s="202">
        <v>204</v>
      </c>
      <c r="G4125" s="202">
        <f t="shared" si="219"/>
        <v>902.65486725663709</v>
      </c>
      <c r="H4125" s="210" t="str">
        <f t="shared" si="220"/>
        <v>16/17FEIJÃO (1ª SAFRA)UMUARAMA (b)</v>
      </c>
      <c r="I4125" s="210" t="str">
        <f t="shared" si="221"/>
        <v>16/17FEIJÃO (1ª SAFRA)</v>
      </c>
      <c r="J4125" s="211" t="b">
        <f>FALSE</f>
        <v>0</v>
      </c>
    </row>
    <row r="4126" spans="1:10" ht="14.65" hidden="1" customHeight="1">
      <c r="A4126" s="215" t="s">
        <v>192</v>
      </c>
      <c r="B4126" s="213" t="s">
        <v>58</v>
      </c>
      <c r="C4126" s="209" t="s">
        <v>160</v>
      </c>
      <c r="D4126" s="202">
        <v>22500</v>
      </c>
      <c r="F4126" s="202">
        <v>33779</v>
      </c>
      <c r="G4126" s="202">
        <f t="shared" si="219"/>
        <v>1501.288888888889</v>
      </c>
      <c r="H4126" s="210" t="str">
        <f t="shared" si="220"/>
        <v>16/17FEIJÃO (1ª SAFRA)UNIÃO DA VITÓRIA (f)</v>
      </c>
      <c r="I4126" s="210" t="str">
        <f t="shared" si="221"/>
        <v>16/17FEIJÃO (1ª SAFRA)</v>
      </c>
      <c r="J4126" s="211" t="b">
        <f>FALSE</f>
        <v>0</v>
      </c>
    </row>
    <row r="4127" spans="1:10" ht="14.65" hidden="1" customHeight="1">
      <c r="A4127" s="215" t="s">
        <v>192</v>
      </c>
      <c r="B4127" s="213" t="s">
        <v>98</v>
      </c>
      <c r="C4127" s="209" t="s">
        <v>126</v>
      </c>
      <c r="D4127" s="202">
        <v>152</v>
      </c>
      <c r="F4127" s="202">
        <v>243</v>
      </c>
      <c r="G4127" s="202">
        <f t="shared" si="219"/>
        <v>1598.6842105263156</v>
      </c>
      <c r="H4127" s="210" t="str">
        <f t="shared" si="220"/>
        <v>16/17FEIJÃO (2ª SAFRA)APUCARANA (c)</v>
      </c>
      <c r="I4127" s="210" t="str">
        <f t="shared" si="221"/>
        <v>16/17FEIJÃO (2ª SAFRA)</v>
      </c>
      <c r="J4127" s="211" t="b">
        <f>FALSE</f>
        <v>0</v>
      </c>
    </row>
    <row r="4128" spans="1:10" ht="14.65" hidden="1" customHeight="1">
      <c r="A4128" s="215" t="s">
        <v>192</v>
      </c>
      <c r="B4128" s="213" t="s">
        <v>98</v>
      </c>
      <c r="C4128" s="209" t="s">
        <v>128</v>
      </c>
      <c r="D4128" s="202">
        <v>4347</v>
      </c>
      <c r="F4128" s="202">
        <v>5942</v>
      </c>
      <c r="G4128" s="202">
        <f t="shared" si="219"/>
        <v>1366.9197147458017</v>
      </c>
      <c r="H4128" s="210" t="str">
        <f t="shared" si="220"/>
        <v>16/17FEIJÃO (2ª SAFRA)CAMPO MOURÃO (a)</v>
      </c>
      <c r="I4128" s="210" t="str">
        <f t="shared" si="221"/>
        <v>16/17FEIJÃO (2ª SAFRA)</v>
      </c>
      <c r="J4128" s="211" t="b">
        <f>FALSE</f>
        <v>0</v>
      </c>
    </row>
    <row r="4129" spans="1:10" ht="14.65" hidden="1" customHeight="1">
      <c r="A4129" s="215" t="s">
        <v>192</v>
      </c>
      <c r="B4129" s="213" t="s">
        <v>98</v>
      </c>
      <c r="C4129" s="209" t="s">
        <v>130</v>
      </c>
      <c r="D4129" s="202">
        <v>14140</v>
      </c>
      <c r="F4129" s="202">
        <v>20440</v>
      </c>
      <c r="G4129" s="202">
        <f t="shared" si="219"/>
        <v>1445.5445544554455</v>
      </c>
      <c r="H4129" s="210" t="str">
        <f t="shared" si="220"/>
        <v>16/17FEIJÃO (2ª SAFRA)CASCAVEL (d)</v>
      </c>
      <c r="I4129" s="210" t="str">
        <f t="shared" si="221"/>
        <v>16/17FEIJÃO (2ª SAFRA)</v>
      </c>
      <c r="J4129" s="211" t="b">
        <f>FALSE</f>
        <v>0</v>
      </c>
    </row>
    <row r="4130" spans="1:10" ht="14.65" hidden="1" customHeight="1">
      <c r="A4130" s="215" t="s">
        <v>192</v>
      </c>
      <c r="B4130" s="213" t="s">
        <v>98</v>
      </c>
      <c r="C4130" s="209" t="s">
        <v>132</v>
      </c>
      <c r="D4130" s="202">
        <v>180</v>
      </c>
      <c r="F4130" s="202">
        <v>140</v>
      </c>
      <c r="G4130" s="202">
        <f t="shared" si="219"/>
        <v>777.77777777777783</v>
      </c>
      <c r="H4130" s="210" t="str">
        <f t="shared" si="220"/>
        <v>16/17FEIJÃO (2ª SAFRA)CORNÉLIO PROCÓPIO (c)</v>
      </c>
      <c r="I4130" s="210" t="str">
        <f t="shared" si="221"/>
        <v>16/17FEIJÃO (2ª SAFRA)</v>
      </c>
      <c r="J4130" s="211" t="b">
        <f>FALSE</f>
        <v>0</v>
      </c>
    </row>
    <row r="4131" spans="1:10" ht="14.65" hidden="1" customHeight="1">
      <c r="A4131" s="215" t="s">
        <v>192</v>
      </c>
      <c r="B4131" s="213" t="s">
        <v>98</v>
      </c>
      <c r="C4131" s="209" t="s">
        <v>134</v>
      </c>
      <c r="D4131" s="202">
        <v>9045</v>
      </c>
      <c r="F4131" s="202">
        <v>14490</v>
      </c>
      <c r="G4131" s="202">
        <f t="shared" si="219"/>
        <v>1601.9900497512438</v>
      </c>
      <c r="H4131" s="210" t="str">
        <f t="shared" si="220"/>
        <v>16/17FEIJÃO (2ª SAFRA)CURITIBA (f)</v>
      </c>
      <c r="I4131" s="210" t="str">
        <f t="shared" si="221"/>
        <v>16/17FEIJÃO (2ª SAFRA)</v>
      </c>
      <c r="J4131" s="211" t="b">
        <f>FALSE</f>
        <v>0</v>
      </c>
    </row>
    <row r="4132" spans="1:10" ht="14.65" hidden="1" customHeight="1">
      <c r="A4132" s="215" t="s">
        <v>192</v>
      </c>
      <c r="B4132" s="213" t="s">
        <v>98</v>
      </c>
      <c r="C4132" s="209" t="s">
        <v>136</v>
      </c>
      <c r="D4132" s="202">
        <v>35250</v>
      </c>
      <c r="E4132" s="202">
        <v>3380</v>
      </c>
      <c r="F4132" s="202">
        <v>43562</v>
      </c>
      <c r="G4132" s="202">
        <f t="shared" si="219"/>
        <v>1366.8653906495135</v>
      </c>
      <c r="H4132" s="210" t="str">
        <f t="shared" si="220"/>
        <v>16/17FEIJÃO (2ª SAFRA)FRANCISCO BELTRÃO (e)</v>
      </c>
      <c r="I4132" s="210" t="str">
        <f t="shared" si="221"/>
        <v>16/17FEIJÃO (2ª SAFRA)</v>
      </c>
      <c r="J4132" s="211" t="b">
        <f>FALSE</f>
        <v>0</v>
      </c>
    </row>
    <row r="4133" spans="1:10" ht="14.65" hidden="1" customHeight="1">
      <c r="A4133" s="215" t="s">
        <v>192</v>
      </c>
      <c r="B4133" s="213" t="s">
        <v>98</v>
      </c>
      <c r="C4133" s="209" t="s">
        <v>138</v>
      </c>
      <c r="D4133" s="202">
        <v>22460</v>
      </c>
      <c r="E4133" s="202">
        <v>670</v>
      </c>
      <c r="F4133" s="202">
        <v>31373</v>
      </c>
      <c r="G4133" s="202">
        <f t="shared" si="219"/>
        <v>1439.7888939880679</v>
      </c>
      <c r="H4133" s="210" t="str">
        <f t="shared" si="220"/>
        <v>16/17FEIJÃO (2ª SAFRA)GUARAPUAVA (f)</v>
      </c>
      <c r="I4133" s="210" t="str">
        <f t="shared" si="221"/>
        <v>16/17FEIJÃO (2ª SAFRA)</v>
      </c>
      <c r="J4133" s="211" t="b">
        <f>FALSE</f>
        <v>0</v>
      </c>
    </row>
    <row r="4134" spans="1:10" ht="14.65" hidden="1" customHeight="1">
      <c r="A4134" s="215" t="s">
        <v>192</v>
      </c>
      <c r="B4134" s="213" t="s">
        <v>98</v>
      </c>
      <c r="C4134" s="209" t="s">
        <v>140</v>
      </c>
      <c r="D4134" s="202">
        <v>17247</v>
      </c>
      <c r="F4134" s="202">
        <v>34360</v>
      </c>
      <c r="G4134" s="202">
        <f t="shared" si="219"/>
        <v>1992.2305328462921</v>
      </c>
      <c r="H4134" s="210" t="str">
        <f t="shared" si="220"/>
        <v>16/17FEIJÃO (2ª SAFRA)IRATI (f)</v>
      </c>
      <c r="I4134" s="210" t="str">
        <f t="shared" si="221"/>
        <v>16/17FEIJÃO (2ª SAFRA)</v>
      </c>
      <c r="J4134" s="211" t="b">
        <f>FALSE</f>
        <v>0</v>
      </c>
    </row>
    <row r="4135" spans="1:10" ht="14.65" hidden="1" customHeight="1">
      <c r="A4135" s="215" t="s">
        <v>192</v>
      </c>
      <c r="B4135" s="213" t="s">
        <v>98</v>
      </c>
      <c r="C4135" s="209" t="s">
        <v>142</v>
      </c>
      <c r="D4135" s="202">
        <v>7420</v>
      </c>
      <c r="F4135" s="202">
        <v>10264</v>
      </c>
      <c r="G4135" s="202">
        <f t="shared" si="219"/>
        <v>1383.2884097035042</v>
      </c>
      <c r="H4135" s="210" t="str">
        <f t="shared" si="220"/>
        <v>16/17FEIJÃO (2ª SAFRA)IVAIPORÃ (c)</v>
      </c>
      <c r="I4135" s="210" t="str">
        <f t="shared" si="221"/>
        <v>16/17FEIJÃO (2ª SAFRA)</v>
      </c>
      <c r="J4135" s="211" t="b">
        <f>FALSE</f>
        <v>0</v>
      </c>
    </row>
    <row r="4136" spans="1:10" ht="14.65" hidden="1" customHeight="1">
      <c r="A4136" s="215" t="s">
        <v>192</v>
      </c>
      <c r="B4136" s="213" t="s">
        <v>98</v>
      </c>
      <c r="C4136" s="209" t="s">
        <v>144</v>
      </c>
      <c r="D4136" s="202">
        <v>2290</v>
      </c>
      <c r="F4136" s="202">
        <v>3620</v>
      </c>
      <c r="G4136" s="202">
        <f t="shared" si="219"/>
        <v>1580.7860262008733</v>
      </c>
      <c r="H4136" s="210" t="str">
        <f t="shared" si="220"/>
        <v>16/17FEIJÃO (2ª SAFRA)JACAREZINHO (c)</v>
      </c>
      <c r="I4136" s="210" t="str">
        <f t="shared" si="221"/>
        <v>16/17FEIJÃO (2ª SAFRA)</v>
      </c>
      <c r="J4136" s="211" t="b">
        <f>FALSE</f>
        <v>0</v>
      </c>
    </row>
    <row r="4137" spans="1:10" ht="14.65" hidden="1" customHeight="1">
      <c r="A4137" s="215" t="s">
        <v>192</v>
      </c>
      <c r="B4137" s="213" t="s">
        <v>98</v>
      </c>
      <c r="C4137" s="209" t="s">
        <v>146</v>
      </c>
      <c r="D4137" s="202">
        <v>11650</v>
      </c>
      <c r="F4137" s="202">
        <v>14565</v>
      </c>
      <c r="G4137" s="202">
        <f t="shared" ref="G4137:G4200" si="222">F4137/(D4137-E4137)*1000</f>
        <v>1250.2145922746781</v>
      </c>
      <c r="H4137" s="210" t="str">
        <f t="shared" si="220"/>
        <v>16/17FEIJÃO (2ª SAFRA)LARANJEIRAS DO SUL (f)</v>
      </c>
      <c r="I4137" s="210" t="str">
        <f t="shared" si="221"/>
        <v>16/17FEIJÃO (2ª SAFRA)</v>
      </c>
      <c r="J4137" s="211" t="b">
        <f>FALSE</f>
        <v>0</v>
      </c>
    </row>
    <row r="4138" spans="1:10" ht="14.65" hidden="1" customHeight="1">
      <c r="A4138" s="215" t="s">
        <v>192</v>
      </c>
      <c r="B4138" s="213" t="s">
        <v>98</v>
      </c>
      <c r="C4138" s="209" t="s">
        <v>152</v>
      </c>
      <c r="D4138" s="202">
        <v>10</v>
      </c>
      <c r="F4138" s="202">
        <v>10</v>
      </c>
      <c r="G4138" s="202">
        <f t="shared" si="222"/>
        <v>1000</v>
      </c>
      <c r="H4138" s="210" t="str">
        <f t="shared" si="220"/>
        <v>16/17FEIJÃO (2ª SAFRA)PARANAGUÁ (f)</v>
      </c>
      <c r="I4138" s="210" t="str">
        <f t="shared" si="221"/>
        <v>16/17FEIJÃO (2ª SAFRA)</v>
      </c>
      <c r="J4138" s="211" t="b">
        <f>FALSE</f>
        <v>0</v>
      </c>
    </row>
    <row r="4139" spans="1:10" ht="14.65" hidden="1" customHeight="1">
      <c r="A4139" s="215" t="s">
        <v>192</v>
      </c>
      <c r="B4139" s="213" t="s">
        <v>98</v>
      </c>
      <c r="C4139" s="209" t="s">
        <v>155</v>
      </c>
      <c r="D4139" s="202">
        <v>69050</v>
      </c>
      <c r="E4139" s="202">
        <v>3920</v>
      </c>
      <c r="F4139" s="202">
        <v>66770</v>
      </c>
      <c r="G4139" s="202">
        <f t="shared" si="222"/>
        <v>1025.1804084139412</v>
      </c>
      <c r="H4139" s="210" t="str">
        <f t="shared" si="220"/>
        <v>16/17FEIJÃO (2ª SAFRA)PATO BRANCO (e)</v>
      </c>
      <c r="I4139" s="210" t="str">
        <f t="shared" si="221"/>
        <v>16/17FEIJÃO (2ª SAFRA)</v>
      </c>
      <c r="J4139" s="211" t="b">
        <f>FALSE</f>
        <v>0</v>
      </c>
    </row>
    <row r="4140" spans="1:10" ht="14.65" hidden="1" customHeight="1">
      <c r="A4140" s="215" t="s">
        <v>192</v>
      </c>
      <c r="B4140" s="213" t="s">
        <v>98</v>
      </c>
      <c r="C4140" s="209" t="s">
        <v>157</v>
      </c>
      <c r="D4140" s="202">
        <v>49570</v>
      </c>
      <c r="F4140" s="202">
        <v>99691</v>
      </c>
      <c r="G4140" s="202">
        <f t="shared" si="222"/>
        <v>2011.1155941093402</v>
      </c>
      <c r="H4140" s="210" t="str">
        <f t="shared" si="220"/>
        <v>16/17FEIJÃO (2ª SAFRA)PONTA GROSSA (f)</v>
      </c>
      <c r="I4140" s="210" t="str">
        <f t="shared" si="221"/>
        <v>16/17FEIJÃO (2ª SAFRA)</v>
      </c>
      <c r="J4140" s="211" t="b">
        <f>FALSE</f>
        <v>0</v>
      </c>
    </row>
    <row r="4141" spans="1:10" ht="14.65" hidden="1" customHeight="1">
      <c r="A4141" s="215" t="s">
        <v>192</v>
      </c>
      <c r="B4141" s="213" t="s">
        <v>98</v>
      </c>
      <c r="C4141" s="209" t="s">
        <v>158</v>
      </c>
      <c r="D4141" s="202">
        <v>1399</v>
      </c>
      <c r="F4141" s="202">
        <v>2327</v>
      </c>
      <c r="G4141" s="202">
        <f t="shared" si="222"/>
        <v>1663.3309506790565</v>
      </c>
      <c r="H4141" s="210" t="str">
        <f t="shared" si="220"/>
        <v>16/17FEIJÃO (2ª SAFRA)TOLEDO (d)</v>
      </c>
      <c r="I4141" s="210" t="str">
        <f t="shared" si="221"/>
        <v>16/17FEIJÃO (2ª SAFRA)</v>
      </c>
      <c r="J4141" s="211" t="b">
        <f>FALSE</f>
        <v>0</v>
      </c>
    </row>
    <row r="4142" spans="1:10" ht="14.65" hidden="1" customHeight="1">
      <c r="A4142" s="215" t="s">
        <v>192</v>
      </c>
      <c r="B4142" s="213" t="s">
        <v>98</v>
      </c>
      <c r="C4142" s="209" t="s">
        <v>159</v>
      </c>
      <c r="D4142" s="202">
        <v>15</v>
      </c>
      <c r="F4142" s="202">
        <v>22.5</v>
      </c>
      <c r="G4142" s="202">
        <f t="shared" si="222"/>
        <v>1500</v>
      </c>
      <c r="H4142" s="210" t="str">
        <f t="shared" si="220"/>
        <v>16/17FEIJÃO (2ª SAFRA)UMUARAMA (b)</v>
      </c>
      <c r="I4142" s="210" t="str">
        <f t="shared" si="221"/>
        <v>16/17FEIJÃO (2ª SAFRA)</v>
      </c>
      <c r="J4142" s="211" t="b">
        <f>FALSE</f>
        <v>0</v>
      </c>
    </row>
    <row r="4143" spans="1:10" ht="14.65" hidden="1" customHeight="1">
      <c r="A4143" s="215" t="s">
        <v>192</v>
      </c>
      <c r="B4143" s="213" t="s">
        <v>98</v>
      </c>
      <c r="C4143" s="209" t="s">
        <v>160</v>
      </c>
      <c r="D4143" s="202">
        <v>5500</v>
      </c>
      <c r="F4143" s="202">
        <v>5951</v>
      </c>
      <c r="G4143" s="202">
        <f t="shared" si="222"/>
        <v>1082</v>
      </c>
      <c r="H4143" s="210" t="str">
        <f t="shared" si="220"/>
        <v>16/17FEIJÃO (2ª SAFRA)UNIÃO DA VITÓRIA (f)</v>
      </c>
      <c r="I4143" s="210" t="str">
        <f t="shared" si="221"/>
        <v>16/17FEIJÃO (2ª SAFRA)</v>
      </c>
      <c r="J4143" s="211" t="b">
        <f>FALSE</f>
        <v>0</v>
      </c>
    </row>
    <row r="4144" spans="1:10" ht="14.65" hidden="1" customHeight="1">
      <c r="A4144" s="215" t="s">
        <v>192</v>
      </c>
      <c r="B4144" s="213" t="s">
        <v>99</v>
      </c>
      <c r="C4144" s="209" t="s">
        <v>132</v>
      </c>
      <c r="D4144" s="202">
        <v>600</v>
      </c>
      <c r="F4144" s="202">
        <v>504</v>
      </c>
      <c r="G4144" s="202">
        <f t="shared" si="222"/>
        <v>840</v>
      </c>
      <c r="H4144" s="210" t="str">
        <f t="shared" si="220"/>
        <v>16/17FEIJÃO (3ª SAFRA)CORNÉLIO PROCÓPIO (c)</v>
      </c>
      <c r="I4144" s="210" t="str">
        <f t="shared" si="221"/>
        <v>16/17FEIJÃO (3ª SAFRA)</v>
      </c>
      <c r="J4144" s="211" t="b">
        <f>FALSE</f>
        <v>0</v>
      </c>
    </row>
    <row r="4145" spans="1:10" ht="14.65" hidden="1" customHeight="1">
      <c r="A4145" s="215" t="s">
        <v>192</v>
      </c>
      <c r="B4145" s="213" t="s">
        <v>99</v>
      </c>
      <c r="C4145" s="213" t="s">
        <v>142</v>
      </c>
      <c r="D4145" s="202">
        <v>500</v>
      </c>
      <c r="F4145" s="202">
        <v>648</v>
      </c>
      <c r="G4145" s="202">
        <f t="shared" si="222"/>
        <v>1296</v>
      </c>
      <c r="H4145" s="210" t="str">
        <f t="shared" si="220"/>
        <v>16/17FEIJÃO (3ª SAFRA)IVAIPORÃ (c)</v>
      </c>
      <c r="I4145" s="210" t="str">
        <f t="shared" si="221"/>
        <v>16/17FEIJÃO (3ª SAFRA)</v>
      </c>
      <c r="J4145" s="211" t="b">
        <f>FALSE</f>
        <v>0</v>
      </c>
    </row>
    <row r="4146" spans="1:10" ht="14.65" hidden="1" customHeight="1">
      <c r="A4146" s="215" t="s">
        <v>192</v>
      </c>
      <c r="B4146" s="213" t="s">
        <v>99</v>
      </c>
      <c r="C4146" s="213" t="s">
        <v>144</v>
      </c>
      <c r="D4146" s="202">
        <v>1423</v>
      </c>
      <c r="F4146" s="202">
        <v>1602</v>
      </c>
      <c r="G4146" s="202">
        <f t="shared" si="222"/>
        <v>1125.7905832747717</v>
      </c>
      <c r="H4146" s="210" t="str">
        <f t="shared" si="220"/>
        <v>16/17FEIJÃO (3ª SAFRA)JACAREZINHO (c)</v>
      </c>
      <c r="I4146" s="210" t="str">
        <f t="shared" si="221"/>
        <v>16/17FEIJÃO (3ª SAFRA)</v>
      </c>
      <c r="J4146" s="211" t="b">
        <f>FALSE</f>
        <v>0</v>
      </c>
    </row>
    <row r="4147" spans="1:10" ht="14.65" hidden="1" customHeight="1">
      <c r="A4147" s="215" t="s">
        <v>192</v>
      </c>
      <c r="B4147" s="213" t="s">
        <v>99</v>
      </c>
      <c r="C4147" s="209" t="s">
        <v>148</v>
      </c>
      <c r="D4147" s="202">
        <v>573</v>
      </c>
      <c r="F4147" s="202">
        <v>925</v>
      </c>
      <c r="G4147" s="202">
        <f t="shared" si="222"/>
        <v>1614.3106457242582</v>
      </c>
      <c r="H4147" s="210" t="str">
        <f t="shared" si="220"/>
        <v>16/17FEIJÃO (3ª SAFRA)LONDRINA (c)</v>
      </c>
      <c r="I4147" s="210" t="str">
        <f t="shared" si="221"/>
        <v>16/17FEIJÃO (3ª SAFRA)</v>
      </c>
      <c r="J4147" s="211" t="b">
        <f>FALSE</f>
        <v>0</v>
      </c>
    </row>
    <row r="4148" spans="1:10" ht="14.65" hidden="1" customHeight="1">
      <c r="A4148" s="215" t="s">
        <v>192</v>
      </c>
      <c r="B4148" s="213" t="s">
        <v>99</v>
      </c>
      <c r="C4148" s="213" t="s">
        <v>150</v>
      </c>
      <c r="D4148" s="202">
        <v>519</v>
      </c>
      <c r="F4148" s="202">
        <v>620</v>
      </c>
      <c r="G4148" s="202">
        <f t="shared" si="222"/>
        <v>1194.6050096339113</v>
      </c>
      <c r="H4148" s="210" t="str">
        <f t="shared" si="220"/>
        <v>16/17FEIJÃO (3ª SAFRA)MARINGÁ (c)</v>
      </c>
      <c r="I4148" s="210" t="str">
        <f t="shared" si="221"/>
        <v>16/17FEIJÃO (3ª SAFRA)</v>
      </c>
      <c r="J4148" s="211" t="b">
        <f>FALSE</f>
        <v>0</v>
      </c>
    </row>
    <row r="4149" spans="1:10" ht="14.65" hidden="1" customHeight="1">
      <c r="A4149" s="215" t="s">
        <v>192</v>
      </c>
      <c r="B4149" s="213" t="s">
        <v>99</v>
      </c>
      <c r="C4149" s="209" t="s">
        <v>154</v>
      </c>
      <c r="D4149" s="202">
        <v>673</v>
      </c>
      <c r="F4149" s="202">
        <v>464</v>
      </c>
      <c r="G4149" s="202">
        <f t="shared" si="222"/>
        <v>689.45022288261509</v>
      </c>
      <c r="H4149" s="210" t="str">
        <f t="shared" si="220"/>
        <v>16/17FEIJÃO (3ª SAFRA)PARANAVAÍ (b)</v>
      </c>
      <c r="I4149" s="210" t="str">
        <f t="shared" si="221"/>
        <v>16/17FEIJÃO (3ª SAFRA)</v>
      </c>
      <c r="J4149" s="211" t="b">
        <f>FALSE</f>
        <v>0</v>
      </c>
    </row>
    <row r="4150" spans="1:10" ht="14.65" hidden="1" customHeight="1">
      <c r="A4150" s="215" t="s">
        <v>192</v>
      </c>
      <c r="B4150" s="213" t="s">
        <v>99</v>
      </c>
      <c r="C4150" s="209" t="s">
        <v>159</v>
      </c>
      <c r="D4150" s="202">
        <v>57</v>
      </c>
      <c r="F4150" s="202">
        <v>56</v>
      </c>
      <c r="G4150" s="202">
        <f t="shared" si="222"/>
        <v>982.45614035087715</v>
      </c>
      <c r="H4150" s="210" t="str">
        <f t="shared" si="220"/>
        <v>16/17FEIJÃO (3ª SAFRA)UMUARAMA (b)</v>
      </c>
      <c r="I4150" s="210" t="str">
        <f t="shared" si="221"/>
        <v>16/17FEIJÃO (3ª SAFRA)</v>
      </c>
      <c r="J4150" s="211" t="b">
        <f>FALSE</f>
        <v>0</v>
      </c>
    </row>
    <row r="4151" spans="1:10" ht="14.65" hidden="1" customHeight="1">
      <c r="A4151" s="215" t="s">
        <v>192</v>
      </c>
      <c r="B4151" s="209" t="s">
        <v>295</v>
      </c>
      <c r="C4151" s="209" t="s">
        <v>126</v>
      </c>
      <c r="D4151" s="202">
        <v>219</v>
      </c>
      <c r="F4151" s="202">
        <v>449</v>
      </c>
      <c r="G4151" s="202">
        <f t="shared" si="222"/>
        <v>2050.228310502283</v>
      </c>
      <c r="H4151" s="210" t="str">
        <f t="shared" si="220"/>
        <v>16/17TABACOAPUCARANA (c)</v>
      </c>
      <c r="I4151" s="210" t="str">
        <f t="shared" si="221"/>
        <v>16/17TABACO</v>
      </c>
      <c r="J4151" s="211" t="b">
        <f>FALSE</f>
        <v>0</v>
      </c>
    </row>
    <row r="4152" spans="1:10" ht="14.65" hidden="1" customHeight="1">
      <c r="A4152" s="215" t="s">
        <v>192</v>
      </c>
      <c r="B4152" s="209" t="s">
        <v>295</v>
      </c>
      <c r="C4152" s="209" t="s">
        <v>128</v>
      </c>
      <c r="D4152" s="202">
        <v>125</v>
      </c>
      <c r="F4152" s="202">
        <v>332</v>
      </c>
      <c r="G4152" s="202">
        <f t="shared" si="222"/>
        <v>2656</v>
      </c>
      <c r="H4152" s="210" t="str">
        <f t="shared" si="220"/>
        <v>16/17TABACOCAMPO MOURÃO (a)</v>
      </c>
      <c r="I4152" s="210" t="str">
        <f t="shared" si="221"/>
        <v>16/17TABACO</v>
      </c>
      <c r="J4152" s="211" t="b">
        <f>FALSE</f>
        <v>0</v>
      </c>
    </row>
    <row r="4153" spans="1:10" ht="14.65" hidden="1" customHeight="1">
      <c r="A4153" s="215" t="s">
        <v>192</v>
      </c>
      <c r="B4153" s="209" t="s">
        <v>295</v>
      </c>
      <c r="C4153" s="209" t="s">
        <v>130</v>
      </c>
      <c r="D4153" s="202">
        <v>2193</v>
      </c>
      <c r="F4153" s="202">
        <v>4862</v>
      </c>
      <c r="G4153" s="202">
        <f t="shared" si="222"/>
        <v>2217.0542635658912</v>
      </c>
      <c r="H4153" s="210" t="str">
        <f t="shared" si="220"/>
        <v>16/17TABACOCASCAVEL (d)</v>
      </c>
      <c r="I4153" s="210" t="str">
        <f t="shared" si="221"/>
        <v>16/17TABACO</v>
      </c>
      <c r="J4153" s="211" t="b">
        <f>FALSE</f>
        <v>0</v>
      </c>
    </row>
    <row r="4154" spans="1:10" ht="14.65" hidden="1" customHeight="1">
      <c r="A4154" s="215" t="s">
        <v>192</v>
      </c>
      <c r="B4154" s="209" t="s">
        <v>295</v>
      </c>
      <c r="C4154" s="209" t="s">
        <v>134</v>
      </c>
      <c r="D4154" s="202">
        <v>13273</v>
      </c>
      <c r="F4154" s="202">
        <v>34157</v>
      </c>
      <c r="G4154" s="202">
        <f t="shared" si="222"/>
        <v>2573.4197242522414</v>
      </c>
      <c r="H4154" s="210" t="str">
        <f t="shared" si="220"/>
        <v>16/17TABACOCURITIBA (f)</v>
      </c>
      <c r="I4154" s="210" t="str">
        <f t="shared" si="221"/>
        <v>16/17TABACO</v>
      </c>
      <c r="J4154" s="211" t="b">
        <f>FALSE</f>
        <v>0</v>
      </c>
    </row>
    <row r="4155" spans="1:10" ht="14.65" hidden="1" customHeight="1">
      <c r="A4155" s="215" t="s">
        <v>192</v>
      </c>
      <c r="B4155" s="209" t="s">
        <v>295</v>
      </c>
      <c r="C4155" s="209" t="s">
        <v>136</v>
      </c>
      <c r="D4155" s="202">
        <v>1014</v>
      </c>
      <c r="F4155" s="202">
        <v>2739</v>
      </c>
      <c r="G4155" s="202">
        <f t="shared" si="222"/>
        <v>2701.1834319526629</v>
      </c>
      <c r="H4155" s="210" t="str">
        <f t="shared" si="220"/>
        <v>16/17TABACOFRANCISCO BELTRÃO (e)</v>
      </c>
      <c r="I4155" s="210" t="str">
        <f t="shared" si="221"/>
        <v>16/17TABACO</v>
      </c>
      <c r="J4155" s="211" t="b">
        <f>FALSE</f>
        <v>0</v>
      </c>
    </row>
    <row r="4156" spans="1:10" ht="14.65" hidden="1" customHeight="1">
      <c r="A4156" s="215" t="s">
        <v>192</v>
      </c>
      <c r="B4156" s="209" t="s">
        <v>295</v>
      </c>
      <c r="C4156" s="209" t="s">
        <v>138</v>
      </c>
      <c r="D4156" s="202">
        <v>5140</v>
      </c>
      <c r="F4156" s="202">
        <v>14045</v>
      </c>
      <c r="G4156" s="202">
        <f t="shared" si="222"/>
        <v>2732.4902723735408</v>
      </c>
      <c r="H4156" s="210" t="str">
        <f t="shared" si="220"/>
        <v>16/17TABACOGUARAPUAVA (f)</v>
      </c>
      <c r="I4156" s="210" t="str">
        <f t="shared" si="221"/>
        <v>16/17TABACO</v>
      </c>
      <c r="J4156" s="211" t="b">
        <f>FALSE</f>
        <v>0</v>
      </c>
    </row>
    <row r="4157" spans="1:10" ht="14.65" hidden="1" customHeight="1">
      <c r="A4157" s="215" t="s">
        <v>192</v>
      </c>
      <c r="B4157" s="209" t="s">
        <v>295</v>
      </c>
      <c r="C4157" s="209" t="s">
        <v>140</v>
      </c>
      <c r="D4157" s="202">
        <v>22304</v>
      </c>
      <c r="E4157" s="202">
        <v>148</v>
      </c>
      <c r="F4157" s="202">
        <v>59780</v>
      </c>
      <c r="G4157" s="202">
        <f t="shared" si="222"/>
        <v>2698.1404585665282</v>
      </c>
      <c r="H4157" s="210" t="str">
        <f t="shared" si="220"/>
        <v>16/17TABACOIRATI (f)</v>
      </c>
      <c r="I4157" s="210" t="str">
        <f t="shared" si="221"/>
        <v>16/17TABACO</v>
      </c>
      <c r="J4157" s="211" t="b">
        <f>FALSE</f>
        <v>0</v>
      </c>
    </row>
    <row r="4158" spans="1:10" ht="14.65" hidden="1" customHeight="1">
      <c r="A4158" s="215" t="s">
        <v>192</v>
      </c>
      <c r="B4158" s="209" t="s">
        <v>295</v>
      </c>
      <c r="C4158" s="209" t="s">
        <v>142</v>
      </c>
      <c r="D4158" s="202">
        <v>72</v>
      </c>
      <c r="F4158" s="202">
        <v>176</v>
      </c>
      <c r="G4158" s="202">
        <f t="shared" si="222"/>
        <v>2444.4444444444448</v>
      </c>
      <c r="H4158" s="210" t="str">
        <f t="shared" si="220"/>
        <v>16/17TABACOIVAIPORÃ (c)</v>
      </c>
      <c r="I4158" s="210" t="str">
        <f t="shared" si="221"/>
        <v>16/17TABACO</v>
      </c>
      <c r="J4158" s="211" t="b">
        <f>FALSE</f>
        <v>0</v>
      </c>
    </row>
    <row r="4159" spans="1:10" ht="14.65" hidden="1" customHeight="1">
      <c r="A4159" s="215" t="s">
        <v>192</v>
      </c>
      <c r="B4159" s="209" t="s">
        <v>295</v>
      </c>
      <c r="C4159" s="209" t="s">
        <v>146</v>
      </c>
      <c r="D4159" s="202">
        <v>997</v>
      </c>
      <c r="F4159" s="202">
        <v>2645</v>
      </c>
      <c r="G4159" s="202">
        <f t="shared" si="222"/>
        <v>2652.9588766298893</v>
      </c>
      <c r="H4159" s="210" t="str">
        <f t="shared" si="220"/>
        <v>16/17TABACOLARANJEIRAS DO SUL (f)</v>
      </c>
      <c r="I4159" s="210" t="str">
        <f t="shared" si="221"/>
        <v>16/17TABACO</v>
      </c>
      <c r="J4159" s="211" t="b">
        <f>FALSE</f>
        <v>0</v>
      </c>
    </row>
    <row r="4160" spans="1:10" ht="14.65" hidden="1" customHeight="1">
      <c r="A4160" s="215" t="s">
        <v>192</v>
      </c>
      <c r="B4160" s="209" t="s">
        <v>295</v>
      </c>
      <c r="C4160" s="209" t="s">
        <v>155</v>
      </c>
      <c r="D4160" s="202">
        <v>160</v>
      </c>
      <c r="F4160" s="202">
        <v>369</v>
      </c>
      <c r="G4160" s="202">
        <f t="shared" si="222"/>
        <v>2306.25</v>
      </c>
      <c r="H4160" s="210" t="str">
        <f t="shared" si="220"/>
        <v>16/17TABACOPATO BRANCO (e)</v>
      </c>
      <c r="I4160" s="210" t="str">
        <f t="shared" si="221"/>
        <v>16/17TABACO</v>
      </c>
      <c r="J4160" s="211" t="b">
        <f>FALSE</f>
        <v>0</v>
      </c>
    </row>
    <row r="4161" spans="1:10" ht="14.65" hidden="1" customHeight="1">
      <c r="A4161" s="215" t="s">
        <v>192</v>
      </c>
      <c r="B4161" s="209" t="s">
        <v>295</v>
      </c>
      <c r="C4161" s="209" t="s">
        <v>157</v>
      </c>
      <c r="D4161" s="202">
        <v>20864</v>
      </c>
      <c r="F4161" s="202">
        <v>57580</v>
      </c>
      <c r="G4161" s="202">
        <f t="shared" si="222"/>
        <v>2759.777607361963</v>
      </c>
      <c r="H4161" s="210" t="str">
        <f t="shared" si="220"/>
        <v>16/17TABACOPONTA GROSSA (f)</v>
      </c>
      <c r="I4161" s="210" t="str">
        <f t="shared" si="221"/>
        <v>16/17TABACO</v>
      </c>
      <c r="J4161" s="211" t="b">
        <f>FALSE</f>
        <v>0</v>
      </c>
    </row>
    <row r="4162" spans="1:10" ht="14.65" hidden="1" customHeight="1">
      <c r="A4162" s="215" t="s">
        <v>192</v>
      </c>
      <c r="B4162" s="209" t="s">
        <v>295</v>
      </c>
      <c r="C4162" s="209" t="s">
        <v>158</v>
      </c>
      <c r="D4162" s="202">
        <v>831</v>
      </c>
      <c r="F4162" s="202">
        <v>1981</v>
      </c>
      <c r="G4162" s="202">
        <f t="shared" si="222"/>
        <v>2383.8748495788209</v>
      </c>
      <c r="H4162" s="210" t="str">
        <f t="shared" ref="H4162:H4225" si="223">A4162&amp;B4162&amp;C4162</f>
        <v>16/17TABACOTOLEDO (d)</v>
      </c>
      <c r="I4162" s="210" t="str">
        <f t="shared" ref="I4162:I4225" si="224">A4162&amp;B4162</f>
        <v>16/17TABACO</v>
      </c>
      <c r="J4162" s="211" t="b">
        <f>FALSE</f>
        <v>0</v>
      </c>
    </row>
    <row r="4163" spans="1:10" ht="14.65" hidden="1" customHeight="1">
      <c r="A4163" s="215" t="s">
        <v>192</v>
      </c>
      <c r="B4163" s="209" t="s">
        <v>295</v>
      </c>
      <c r="C4163" s="209" t="s">
        <v>159</v>
      </c>
      <c r="D4163" s="202">
        <v>37</v>
      </c>
      <c r="F4163" s="202">
        <v>86</v>
      </c>
      <c r="G4163" s="202">
        <f t="shared" si="222"/>
        <v>2324.3243243243242</v>
      </c>
      <c r="H4163" s="210" t="str">
        <f t="shared" si="223"/>
        <v>16/17TABACOUMUARAMA (b)</v>
      </c>
      <c r="I4163" s="210" t="str">
        <f t="shared" si="224"/>
        <v>16/17TABACO</v>
      </c>
      <c r="J4163" s="211" t="b">
        <f>FALSE</f>
        <v>0</v>
      </c>
    </row>
    <row r="4164" spans="1:10" ht="14.65" hidden="1" customHeight="1">
      <c r="A4164" s="215" t="s">
        <v>192</v>
      </c>
      <c r="B4164" s="209" t="s">
        <v>295</v>
      </c>
      <c r="C4164" s="209" t="s">
        <v>160</v>
      </c>
      <c r="D4164" s="202">
        <v>7500</v>
      </c>
      <c r="F4164" s="202">
        <v>15751</v>
      </c>
      <c r="G4164" s="202">
        <f t="shared" si="222"/>
        <v>2100.1333333333332</v>
      </c>
      <c r="H4164" s="210" t="str">
        <f t="shared" si="223"/>
        <v>16/17TABACOUNIÃO DA VITÓRIA (f)</v>
      </c>
      <c r="I4164" s="210" t="str">
        <f t="shared" si="224"/>
        <v>16/17TABACO</v>
      </c>
      <c r="J4164" s="211" t="b">
        <f>FALSE</f>
        <v>0</v>
      </c>
    </row>
    <row r="4165" spans="1:10" ht="14.65" hidden="1" customHeight="1">
      <c r="A4165" s="215" t="s">
        <v>192</v>
      </c>
      <c r="B4165" s="209" t="s">
        <v>102</v>
      </c>
      <c r="C4165" s="209" t="s">
        <v>126</v>
      </c>
      <c r="D4165" s="202">
        <v>123</v>
      </c>
      <c r="F4165" s="202">
        <v>2170</v>
      </c>
      <c r="G4165" s="202">
        <f t="shared" si="222"/>
        <v>17642.276422764226</v>
      </c>
      <c r="H4165" s="210" t="str">
        <f t="shared" si="223"/>
        <v>16/17MANDIOCAAPUCARANA (c)</v>
      </c>
      <c r="I4165" s="210" t="str">
        <f t="shared" si="224"/>
        <v>16/17MANDIOCA</v>
      </c>
      <c r="J4165" s="211" t="b">
        <f>FALSE</f>
        <v>0</v>
      </c>
    </row>
    <row r="4166" spans="1:10" ht="14.65" hidden="1" customHeight="1">
      <c r="A4166" s="215" t="s">
        <v>192</v>
      </c>
      <c r="B4166" s="221" t="s">
        <v>102</v>
      </c>
      <c r="C4166" s="221" t="s">
        <v>128</v>
      </c>
      <c r="D4166" s="222">
        <v>8707</v>
      </c>
      <c r="E4166" s="222"/>
      <c r="F4166" s="202">
        <v>205682</v>
      </c>
      <c r="G4166" s="202">
        <f t="shared" si="222"/>
        <v>23622.602503732629</v>
      </c>
      <c r="H4166" s="210" t="str">
        <f t="shared" si="223"/>
        <v>16/17MANDIOCACAMPO MOURÃO (a)</v>
      </c>
      <c r="I4166" s="210" t="str">
        <f t="shared" si="224"/>
        <v>16/17MANDIOCA</v>
      </c>
      <c r="J4166" s="211" t="b">
        <f>FALSE</f>
        <v>0</v>
      </c>
    </row>
    <row r="4167" spans="1:10" ht="14.65" hidden="1" customHeight="1">
      <c r="A4167" s="215" t="s">
        <v>192</v>
      </c>
      <c r="B4167" s="221" t="s">
        <v>102</v>
      </c>
      <c r="C4167" s="221" t="s">
        <v>130</v>
      </c>
      <c r="D4167" s="222">
        <v>3414</v>
      </c>
      <c r="E4167" s="222"/>
      <c r="F4167" s="202">
        <v>72523</v>
      </c>
      <c r="G4167" s="202">
        <f t="shared" si="222"/>
        <v>21242.823667252491</v>
      </c>
      <c r="H4167" s="210" t="str">
        <f t="shared" si="223"/>
        <v>16/17MANDIOCACASCAVEL (d)</v>
      </c>
      <c r="I4167" s="210" t="str">
        <f t="shared" si="224"/>
        <v>16/17MANDIOCA</v>
      </c>
      <c r="J4167" s="211" t="b">
        <f>FALSE</f>
        <v>0</v>
      </c>
    </row>
    <row r="4168" spans="1:10" ht="14.65" hidden="1" customHeight="1">
      <c r="A4168" s="215" t="s">
        <v>192</v>
      </c>
      <c r="B4168" s="221" t="s">
        <v>102</v>
      </c>
      <c r="C4168" s="221" t="s">
        <v>132</v>
      </c>
      <c r="D4168" s="222">
        <v>513</v>
      </c>
      <c r="E4168" s="222"/>
      <c r="F4168" s="202">
        <v>10570</v>
      </c>
      <c r="G4168" s="202">
        <f t="shared" si="222"/>
        <v>20604.288499025341</v>
      </c>
      <c r="H4168" s="210" t="str">
        <f t="shared" si="223"/>
        <v>16/17MANDIOCACORNÉLIO PROCÓPIO (c)</v>
      </c>
      <c r="I4168" s="210" t="str">
        <f t="shared" si="224"/>
        <v>16/17MANDIOCA</v>
      </c>
      <c r="J4168" s="211" t="b">
        <f>FALSE</f>
        <v>0</v>
      </c>
    </row>
    <row r="4169" spans="1:10" ht="14.65" hidden="1" customHeight="1">
      <c r="A4169" s="215" t="s">
        <v>192</v>
      </c>
      <c r="B4169" s="221" t="s">
        <v>102</v>
      </c>
      <c r="C4169" s="221" t="s">
        <v>134</v>
      </c>
      <c r="D4169" s="222">
        <v>7374</v>
      </c>
      <c r="E4169" s="222"/>
      <c r="F4169" s="202">
        <v>146958</v>
      </c>
      <c r="G4169" s="202">
        <f t="shared" si="222"/>
        <v>19929.210740439379</v>
      </c>
      <c r="H4169" s="210" t="str">
        <f t="shared" si="223"/>
        <v>16/17MANDIOCACURITIBA (f)</v>
      </c>
      <c r="I4169" s="210" t="str">
        <f t="shared" si="224"/>
        <v>16/17MANDIOCA</v>
      </c>
      <c r="J4169" s="211" t="b">
        <f>FALSE</f>
        <v>0</v>
      </c>
    </row>
    <row r="4170" spans="1:10" ht="14.65" hidden="1" customHeight="1">
      <c r="A4170" s="215" t="s">
        <v>192</v>
      </c>
      <c r="B4170" s="221" t="s">
        <v>102</v>
      </c>
      <c r="C4170" s="221" t="s">
        <v>136</v>
      </c>
      <c r="D4170" s="222">
        <v>4010</v>
      </c>
      <c r="E4170" s="222"/>
      <c r="F4170" s="202">
        <v>90075</v>
      </c>
      <c r="G4170" s="202">
        <f t="shared" si="222"/>
        <v>22462.593516209476</v>
      </c>
      <c r="H4170" s="210" t="str">
        <f t="shared" si="223"/>
        <v>16/17MANDIOCAFRANCISCO BELTRÃO (e)</v>
      </c>
      <c r="I4170" s="210" t="str">
        <f t="shared" si="224"/>
        <v>16/17MANDIOCA</v>
      </c>
      <c r="J4170" s="211" t="b">
        <f>FALSE</f>
        <v>0</v>
      </c>
    </row>
    <row r="4171" spans="1:10" ht="14.65" hidden="1" customHeight="1">
      <c r="A4171" s="215" t="s">
        <v>192</v>
      </c>
      <c r="B4171" s="221" t="s">
        <v>102</v>
      </c>
      <c r="C4171" s="221" t="s">
        <v>138</v>
      </c>
      <c r="D4171" s="222">
        <v>1420</v>
      </c>
      <c r="E4171" s="222"/>
      <c r="F4171" s="202">
        <v>27910</v>
      </c>
      <c r="G4171" s="202">
        <f t="shared" si="222"/>
        <v>19654.929577464787</v>
      </c>
      <c r="H4171" s="210" t="str">
        <f t="shared" si="223"/>
        <v>16/17MANDIOCAGUARAPUAVA (f)</v>
      </c>
      <c r="I4171" s="210" t="str">
        <f t="shared" si="224"/>
        <v>16/17MANDIOCA</v>
      </c>
      <c r="J4171" s="211" t="b">
        <f>FALSE</f>
        <v>0</v>
      </c>
    </row>
    <row r="4172" spans="1:10" ht="14.65" hidden="1" customHeight="1">
      <c r="A4172" s="215" t="s">
        <v>192</v>
      </c>
      <c r="B4172" s="221" t="s">
        <v>102</v>
      </c>
      <c r="C4172" s="221" t="s">
        <v>140</v>
      </c>
      <c r="D4172" s="222">
        <v>795</v>
      </c>
      <c r="E4172" s="222"/>
      <c r="F4172" s="202">
        <v>14908</v>
      </c>
      <c r="G4172" s="202">
        <f t="shared" si="222"/>
        <v>18752.201257861634</v>
      </c>
      <c r="H4172" s="210" t="str">
        <f t="shared" si="223"/>
        <v>16/17MANDIOCAIRATI (f)</v>
      </c>
      <c r="I4172" s="210" t="str">
        <f t="shared" si="224"/>
        <v>16/17MANDIOCA</v>
      </c>
      <c r="J4172" s="211" t="b">
        <f>FALSE</f>
        <v>0</v>
      </c>
    </row>
    <row r="4173" spans="1:10" ht="14.65" hidden="1" customHeight="1">
      <c r="A4173" s="215" t="s">
        <v>192</v>
      </c>
      <c r="B4173" s="221" t="s">
        <v>102</v>
      </c>
      <c r="C4173" s="221" t="s">
        <v>142</v>
      </c>
      <c r="D4173" s="222">
        <v>1250</v>
      </c>
      <c r="E4173" s="222"/>
      <c r="F4173" s="202">
        <v>28095</v>
      </c>
      <c r="G4173" s="202">
        <f t="shared" si="222"/>
        <v>22476</v>
      </c>
      <c r="H4173" s="210" t="str">
        <f t="shared" si="223"/>
        <v>16/17MANDIOCAIVAIPORÃ (c)</v>
      </c>
      <c r="I4173" s="210" t="str">
        <f t="shared" si="224"/>
        <v>16/17MANDIOCA</v>
      </c>
      <c r="J4173" s="211" t="b">
        <f>FALSE</f>
        <v>0</v>
      </c>
    </row>
    <row r="4174" spans="1:10" ht="14.65" hidden="1" customHeight="1">
      <c r="A4174" s="215" t="s">
        <v>192</v>
      </c>
      <c r="B4174" s="221" t="s">
        <v>102</v>
      </c>
      <c r="C4174" s="221" t="s">
        <v>144</v>
      </c>
      <c r="D4174" s="222">
        <v>1425</v>
      </c>
      <c r="E4174" s="222"/>
      <c r="F4174" s="202">
        <v>35280</v>
      </c>
      <c r="G4174" s="202">
        <f t="shared" si="222"/>
        <v>24757.894736842103</v>
      </c>
      <c r="H4174" s="210" t="str">
        <f t="shared" si="223"/>
        <v>16/17MANDIOCAJACAREZINHO (c)</v>
      </c>
      <c r="I4174" s="210" t="str">
        <f t="shared" si="224"/>
        <v>16/17MANDIOCA</v>
      </c>
      <c r="J4174" s="211" t="b">
        <f>FALSE</f>
        <v>0</v>
      </c>
    </row>
    <row r="4175" spans="1:10" ht="14.65" hidden="1" customHeight="1">
      <c r="A4175" s="215" t="s">
        <v>192</v>
      </c>
      <c r="B4175" s="221" t="s">
        <v>102</v>
      </c>
      <c r="C4175" s="221" t="s">
        <v>146</v>
      </c>
      <c r="D4175" s="222">
        <v>420</v>
      </c>
      <c r="E4175" s="222"/>
      <c r="F4175" s="202">
        <v>6888</v>
      </c>
      <c r="G4175" s="202">
        <f t="shared" si="222"/>
        <v>16400</v>
      </c>
      <c r="H4175" s="210" t="str">
        <f t="shared" si="223"/>
        <v>16/17MANDIOCALARANJEIRAS DO SUL (f)</v>
      </c>
      <c r="I4175" s="210" t="str">
        <f t="shared" si="224"/>
        <v>16/17MANDIOCA</v>
      </c>
      <c r="J4175" s="211" t="b">
        <f>FALSE</f>
        <v>0</v>
      </c>
    </row>
    <row r="4176" spans="1:10" ht="14.65" hidden="1" customHeight="1">
      <c r="A4176" s="215" t="s">
        <v>192</v>
      </c>
      <c r="B4176" s="221" t="s">
        <v>102</v>
      </c>
      <c r="C4176" s="221" t="s">
        <v>148</v>
      </c>
      <c r="D4176" s="222">
        <v>953</v>
      </c>
      <c r="E4176" s="222"/>
      <c r="F4176" s="202">
        <v>18367</v>
      </c>
      <c r="G4176" s="202">
        <f t="shared" si="222"/>
        <v>19272.822665267577</v>
      </c>
      <c r="H4176" s="210" t="str">
        <f t="shared" si="223"/>
        <v>16/17MANDIOCALONDRINA (c)</v>
      </c>
      <c r="I4176" s="210" t="str">
        <f t="shared" si="224"/>
        <v>16/17MANDIOCA</v>
      </c>
      <c r="J4176" s="211" t="b">
        <f>FALSE</f>
        <v>0</v>
      </c>
    </row>
    <row r="4177" spans="1:10" ht="14.65" hidden="1" customHeight="1">
      <c r="A4177" s="215" t="s">
        <v>192</v>
      </c>
      <c r="B4177" s="221" t="s">
        <v>102</v>
      </c>
      <c r="C4177" s="221" t="s">
        <v>150</v>
      </c>
      <c r="D4177" s="222">
        <v>6636</v>
      </c>
      <c r="E4177" s="222"/>
      <c r="F4177" s="202">
        <v>153324</v>
      </c>
      <c r="G4177" s="202">
        <f t="shared" si="222"/>
        <v>23104.882459312841</v>
      </c>
      <c r="H4177" s="210" t="str">
        <f t="shared" si="223"/>
        <v>16/17MANDIOCAMARINGÁ (c)</v>
      </c>
      <c r="I4177" s="210" t="str">
        <f t="shared" si="224"/>
        <v>16/17MANDIOCA</v>
      </c>
      <c r="J4177" s="211" t="b">
        <f>FALSE</f>
        <v>0</v>
      </c>
    </row>
    <row r="4178" spans="1:10" ht="14.65" hidden="1" customHeight="1">
      <c r="A4178" s="215" t="s">
        <v>192</v>
      </c>
      <c r="B4178" s="221" t="s">
        <v>102</v>
      </c>
      <c r="C4178" s="221" t="s">
        <v>152</v>
      </c>
      <c r="D4178" s="222">
        <v>862</v>
      </c>
      <c r="E4178" s="222"/>
      <c r="F4178" s="202">
        <v>13980</v>
      </c>
      <c r="G4178" s="202">
        <f t="shared" si="222"/>
        <v>16218.097447795824</v>
      </c>
      <c r="H4178" s="210" t="str">
        <f t="shared" si="223"/>
        <v>16/17MANDIOCAPARANAGUÁ (f)</v>
      </c>
      <c r="I4178" s="210" t="str">
        <f t="shared" si="224"/>
        <v>16/17MANDIOCA</v>
      </c>
      <c r="J4178" s="211" t="b">
        <f>FALSE</f>
        <v>0</v>
      </c>
    </row>
    <row r="4179" spans="1:10" ht="14.65" hidden="1" customHeight="1">
      <c r="A4179" s="215" t="s">
        <v>192</v>
      </c>
      <c r="B4179" s="221" t="s">
        <v>102</v>
      </c>
      <c r="C4179" s="221" t="s">
        <v>154</v>
      </c>
      <c r="D4179" s="222">
        <v>40814</v>
      </c>
      <c r="E4179" s="222"/>
      <c r="F4179" s="202">
        <v>1017506</v>
      </c>
      <c r="G4179" s="202">
        <f t="shared" si="222"/>
        <v>24930.318028127604</v>
      </c>
      <c r="H4179" s="210" t="str">
        <f t="shared" si="223"/>
        <v>16/17MANDIOCAPARANAVAÍ (b)</v>
      </c>
      <c r="I4179" s="210" t="str">
        <f t="shared" si="224"/>
        <v>16/17MANDIOCA</v>
      </c>
      <c r="J4179" s="211" t="b">
        <f>FALSE</f>
        <v>0</v>
      </c>
    </row>
    <row r="4180" spans="1:10" ht="14.65" hidden="1" customHeight="1">
      <c r="A4180" s="215" t="s">
        <v>192</v>
      </c>
      <c r="B4180" s="221" t="s">
        <v>102</v>
      </c>
      <c r="C4180" s="221" t="s">
        <v>155</v>
      </c>
      <c r="D4180" s="222">
        <v>1354</v>
      </c>
      <c r="E4180" s="222"/>
      <c r="F4180" s="202">
        <v>27080</v>
      </c>
      <c r="G4180" s="202">
        <f t="shared" si="222"/>
        <v>20000</v>
      </c>
      <c r="H4180" s="210" t="str">
        <f t="shared" si="223"/>
        <v>16/17MANDIOCAPATO BRANCO (e)</v>
      </c>
      <c r="I4180" s="210" t="str">
        <f t="shared" si="224"/>
        <v>16/17MANDIOCA</v>
      </c>
      <c r="J4180" s="211" t="b">
        <f>FALSE</f>
        <v>0</v>
      </c>
    </row>
    <row r="4181" spans="1:10" ht="14.65" hidden="1" customHeight="1">
      <c r="A4181" s="215" t="s">
        <v>192</v>
      </c>
      <c r="B4181" s="221" t="s">
        <v>102</v>
      </c>
      <c r="C4181" s="221" t="s">
        <v>157</v>
      </c>
      <c r="D4181" s="222">
        <v>890</v>
      </c>
      <c r="E4181" s="222"/>
      <c r="F4181" s="202">
        <v>13725</v>
      </c>
      <c r="G4181" s="202">
        <f t="shared" si="222"/>
        <v>15421.348314606741</v>
      </c>
      <c r="H4181" s="210" t="str">
        <f t="shared" si="223"/>
        <v>16/17MANDIOCAPONTA GROSSA (f)</v>
      </c>
      <c r="I4181" s="210" t="str">
        <f t="shared" si="224"/>
        <v>16/17MANDIOCA</v>
      </c>
      <c r="J4181" s="211" t="b">
        <f>FALSE</f>
        <v>0</v>
      </c>
    </row>
    <row r="4182" spans="1:10" ht="14.65" hidden="1" customHeight="1">
      <c r="A4182" s="215" t="s">
        <v>192</v>
      </c>
      <c r="B4182" s="221" t="s">
        <v>102</v>
      </c>
      <c r="C4182" s="221" t="s">
        <v>158</v>
      </c>
      <c r="D4182" s="222">
        <v>8419</v>
      </c>
      <c r="E4182" s="222"/>
      <c r="F4182" s="202">
        <v>224669</v>
      </c>
      <c r="G4182" s="202">
        <f t="shared" si="222"/>
        <v>26685.948449934669</v>
      </c>
      <c r="H4182" s="210" t="str">
        <f t="shared" si="223"/>
        <v>16/17MANDIOCATOLEDO (d)</v>
      </c>
      <c r="I4182" s="210" t="str">
        <f t="shared" si="224"/>
        <v>16/17MANDIOCA</v>
      </c>
      <c r="J4182" s="211" t="b">
        <f>FALSE</f>
        <v>0</v>
      </c>
    </row>
    <row r="4183" spans="1:10" ht="14.65" hidden="1" customHeight="1">
      <c r="A4183" s="215" t="s">
        <v>192</v>
      </c>
      <c r="B4183" s="221" t="s">
        <v>102</v>
      </c>
      <c r="C4183" s="221" t="s">
        <v>159</v>
      </c>
      <c r="D4183" s="222">
        <v>41920</v>
      </c>
      <c r="E4183" s="222"/>
      <c r="F4183" s="202">
        <v>991412</v>
      </c>
      <c r="G4183" s="202">
        <f t="shared" si="222"/>
        <v>23650.09541984733</v>
      </c>
      <c r="H4183" s="210" t="str">
        <f t="shared" si="223"/>
        <v>16/17MANDIOCAUMUARAMA (b)</v>
      </c>
      <c r="I4183" s="210" t="str">
        <f t="shared" si="224"/>
        <v>16/17MANDIOCA</v>
      </c>
      <c r="J4183" s="211" t="b">
        <f>FALSE</f>
        <v>0</v>
      </c>
    </row>
    <row r="4184" spans="1:10" ht="14.65" hidden="1" customHeight="1">
      <c r="A4184" s="215" t="s">
        <v>192</v>
      </c>
      <c r="B4184" s="221" t="s">
        <v>102</v>
      </c>
      <c r="C4184" s="221" t="s">
        <v>160</v>
      </c>
      <c r="D4184" s="222">
        <v>3000</v>
      </c>
      <c r="E4184" s="222"/>
      <c r="F4184" s="202">
        <v>51017</v>
      </c>
      <c r="G4184" s="202">
        <f t="shared" si="222"/>
        <v>17005.666666666668</v>
      </c>
      <c r="H4184" s="210" t="str">
        <f t="shared" si="223"/>
        <v>16/17MANDIOCAUNIÃO DA VITÓRIA (f)</v>
      </c>
      <c r="I4184" s="210" t="str">
        <f t="shared" si="224"/>
        <v>16/17MANDIOCA</v>
      </c>
      <c r="J4184" s="211" t="b">
        <f>FALSE</f>
        <v>0</v>
      </c>
    </row>
    <row r="4185" spans="1:10" ht="14.65" hidden="1" customHeight="1">
      <c r="A4185" s="215" t="s">
        <v>192</v>
      </c>
      <c r="B4185" s="213" t="s">
        <v>103</v>
      </c>
      <c r="C4185" s="209" t="s">
        <v>126</v>
      </c>
      <c r="D4185" s="202">
        <v>7000</v>
      </c>
      <c r="F4185" s="202">
        <v>64316</v>
      </c>
      <c r="G4185" s="202">
        <f t="shared" si="222"/>
        <v>9188</v>
      </c>
      <c r="H4185" s="210" t="str">
        <f t="shared" si="223"/>
        <v>16/17MILHO (1ª SAFRA)APUCARANA (c)</v>
      </c>
      <c r="I4185" s="210" t="str">
        <f t="shared" si="224"/>
        <v>16/17MILHO (1ª SAFRA)</v>
      </c>
      <c r="J4185" s="211" t="b">
        <f>FALSE</f>
        <v>0</v>
      </c>
    </row>
    <row r="4186" spans="1:10" ht="14.65" hidden="1" customHeight="1">
      <c r="A4186" s="215" t="s">
        <v>192</v>
      </c>
      <c r="B4186" s="213" t="s">
        <v>103</v>
      </c>
      <c r="C4186" s="209" t="s">
        <v>128</v>
      </c>
      <c r="D4186" s="202">
        <v>21003</v>
      </c>
      <c r="F4186" s="202">
        <v>219307</v>
      </c>
      <c r="G4186" s="202">
        <f t="shared" si="222"/>
        <v>10441.698804932628</v>
      </c>
      <c r="H4186" s="210" t="str">
        <f t="shared" si="223"/>
        <v>16/17MILHO (1ª SAFRA)CAMPO MOURÃO (a)</v>
      </c>
      <c r="I4186" s="210" t="str">
        <f t="shared" si="224"/>
        <v>16/17MILHO (1ª SAFRA)</v>
      </c>
      <c r="J4186" s="211" t="b">
        <f>FALSE</f>
        <v>0</v>
      </c>
    </row>
    <row r="4187" spans="1:10" ht="14.65" hidden="1" customHeight="1">
      <c r="A4187" s="215" t="s">
        <v>192</v>
      </c>
      <c r="B4187" s="213" t="s">
        <v>103</v>
      </c>
      <c r="C4187" s="209" t="s">
        <v>130</v>
      </c>
      <c r="D4187" s="202">
        <v>17710</v>
      </c>
      <c r="F4187" s="202">
        <v>187196</v>
      </c>
      <c r="G4187" s="202">
        <f t="shared" si="222"/>
        <v>10570.073404856013</v>
      </c>
      <c r="H4187" s="210" t="str">
        <f t="shared" si="223"/>
        <v>16/17MILHO (1ª SAFRA)CASCAVEL (d)</v>
      </c>
      <c r="I4187" s="210" t="str">
        <f t="shared" si="224"/>
        <v>16/17MILHO (1ª SAFRA)</v>
      </c>
      <c r="J4187" s="211" t="b">
        <f>FALSE</f>
        <v>0</v>
      </c>
    </row>
    <row r="4188" spans="1:10" ht="14.65" hidden="1" customHeight="1">
      <c r="A4188" s="215" t="s">
        <v>192</v>
      </c>
      <c r="B4188" s="213" t="s">
        <v>103</v>
      </c>
      <c r="C4188" s="209" t="s">
        <v>132</v>
      </c>
      <c r="D4188" s="202">
        <v>4000</v>
      </c>
      <c r="F4188" s="202">
        <v>36722</v>
      </c>
      <c r="G4188" s="202">
        <f t="shared" si="222"/>
        <v>9180.5</v>
      </c>
      <c r="H4188" s="210" t="str">
        <f t="shared" si="223"/>
        <v>16/17MILHO (1ª SAFRA)CORNÉLIO PROCÓPIO (c)</v>
      </c>
      <c r="I4188" s="210" t="str">
        <f t="shared" si="224"/>
        <v>16/17MILHO (1ª SAFRA)</v>
      </c>
      <c r="J4188" s="211" t="b">
        <f>FALSE</f>
        <v>0</v>
      </c>
    </row>
    <row r="4189" spans="1:10" ht="14.65" hidden="1" customHeight="1">
      <c r="A4189" s="215" t="s">
        <v>192</v>
      </c>
      <c r="B4189" s="213" t="s">
        <v>103</v>
      </c>
      <c r="C4189" s="209" t="s">
        <v>134</v>
      </c>
      <c r="D4189" s="202">
        <v>75940</v>
      </c>
      <c r="F4189" s="202">
        <v>679092</v>
      </c>
      <c r="G4189" s="202">
        <f t="shared" si="222"/>
        <v>8942.4809059784038</v>
      </c>
      <c r="H4189" s="210" t="str">
        <f t="shared" si="223"/>
        <v>16/17MILHO (1ª SAFRA)CURITIBA (f)</v>
      </c>
      <c r="I4189" s="210" t="str">
        <f t="shared" si="224"/>
        <v>16/17MILHO (1ª SAFRA)</v>
      </c>
      <c r="J4189" s="211" t="b">
        <f>FALSE</f>
        <v>0</v>
      </c>
    </row>
    <row r="4190" spans="1:10" ht="14.65" hidden="1" customHeight="1">
      <c r="A4190" s="215" t="s">
        <v>192</v>
      </c>
      <c r="B4190" s="213" t="s">
        <v>103</v>
      </c>
      <c r="C4190" s="209" t="s">
        <v>136</v>
      </c>
      <c r="D4190" s="202">
        <v>40650</v>
      </c>
      <c r="F4190" s="202">
        <v>402725</v>
      </c>
      <c r="G4190" s="202">
        <f t="shared" si="222"/>
        <v>9907.1340713407135</v>
      </c>
      <c r="H4190" s="210" t="str">
        <f t="shared" si="223"/>
        <v>16/17MILHO (1ª SAFRA)FRANCISCO BELTRÃO (e)</v>
      </c>
      <c r="I4190" s="210" t="str">
        <f t="shared" si="224"/>
        <v>16/17MILHO (1ª SAFRA)</v>
      </c>
      <c r="J4190" s="211" t="b">
        <f>FALSE</f>
        <v>0</v>
      </c>
    </row>
    <row r="4191" spans="1:10" ht="14.65" hidden="1" customHeight="1">
      <c r="A4191" s="215" t="s">
        <v>192</v>
      </c>
      <c r="B4191" s="213" t="s">
        <v>103</v>
      </c>
      <c r="C4191" s="209" t="s">
        <v>138</v>
      </c>
      <c r="D4191" s="202">
        <v>72300</v>
      </c>
      <c r="F4191" s="202">
        <v>782200</v>
      </c>
      <c r="G4191" s="202">
        <f t="shared" si="222"/>
        <v>10818.81051175657</v>
      </c>
      <c r="H4191" s="210" t="str">
        <f t="shared" si="223"/>
        <v>16/17MILHO (1ª SAFRA)GUARAPUAVA (f)</v>
      </c>
      <c r="I4191" s="210" t="str">
        <f t="shared" si="224"/>
        <v>16/17MILHO (1ª SAFRA)</v>
      </c>
      <c r="J4191" s="211" t="b">
        <f>FALSE</f>
        <v>0</v>
      </c>
    </row>
    <row r="4192" spans="1:10" ht="14.65" hidden="1" customHeight="1">
      <c r="A4192" s="215" t="s">
        <v>192</v>
      </c>
      <c r="B4192" s="213" t="s">
        <v>103</v>
      </c>
      <c r="C4192" s="209" t="s">
        <v>140</v>
      </c>
      <c r="D4192" s="202">
        <v>34000</v>
      </c>
      <c r="F4192" s="202">
        <v>295440</v>
      </c>
      <c r="G4192" s="202">
        <f t="shared" si="222"/>
        <v>8689.4117647058829</v>
      </c>
      <c r="H4192" s="210" t="str">
        <f t="shared" si="223"/>
        <v>16/17MILHO (1ª SAFRA)IRATI (f)</v>
      </c>
      <c r="I4192" s="210" t="str">
        <f t="shared" si="224"/>
        <v>16/17MILHO (1ª SAFRA)</v>
      </c>
      <c r="J4192" s="211" t="b">
        <f>FALSE</f>
        <v>0</v>
      </c>
    </row>
    <row r="4193" spans="1:10" ht="14.65" hidden="1" customHeight="1">
      <c r="A4193" s="215" t="s">
        <v>192</v>
      </c>
      <c r="B4193" s="213" t="s">
        <v>103</v>
      </c>
      <c r="C4193" s="209" t="s">
        <v>142</v>
      </c>
      <c r="D4193" s="202">
        <v>15250</v>
      </c>
      <c r="F4193" s="202">
        <v>127437</v>
      </c>
      <c r="G4193" s="202">
        <f t="shared" si="222"/>
        <v>8356.5245901639337</v>
      </c>
      <c r="H4193" s="210" t="str">
        <f t="shared" si="223"/>
        <v>16/17MILHO (1ª SAFRA)IVAIPORÃ (c)</v>
      </c>
      <c r="I4193" s="210" t="str">
        <f t="shared" si="224"/>
        <v>16/17MILHO (1ª SAFRA)</v>
      </c>
      <c r="J4193" s="211" t="b">
        <f>FALSE</f>
        <v>0</v>
      </c>
    </row>
    <row r="4194" spans="1:10" ht="14.65" hidden="1" customHeight="1">
      <c r="A4194" s="215" t="s">
        <v>192</v>
      </c>
      <c r="B4194" s="213" t="s">
        <v>103</v>
      </c>
      <c r="C4194" s="209" t="s">
        <v>144</v>
      </c>
      <c r="D4194" s="202">
        <v>32950</v>
      </c>
      <c r="F4194" s="202">
        <v>184850</v>
      </c>
      <c r="G4194" s="202">
        <f t="shared" si="222"/>
        <v>5610.0151745068279</v>
      </c>
      <c r="H4194" s="210" t="str">
        <f t="shared" si="223"/>
        <v>16/17MILHO (1ª SAFRA)JACAREZINHO (c)</v>
      </c>
      <c r="I4194" s="210" t="str">
        <f t="shared" si="224"/>
        <v>16/17MILHO (1ª SAFRA)</v>
      </c>
      <c r="J4194" s="211" t="b">
        <f>FALSE</f>
        <v>0</v>
      </c>
    </row>
    <row r="4195" spans="1:10" ht="14.65" hidden="1" customHeight="1">
      <c r="A4195" s="215" t="s">
        <v>192</v>
      </c>
      <c r="B4195" s="213" t="s">
        <v>103</v>
      </c>
      <c r="C4195" s="209" t="s">
        <v>146</v>
      </c>
      <c r="D4195" s="202">
        <v>12400</v>
      </c>
      <c r="F4195" s="202">
        <v>132899</v>
      </c>
      <c r="G4195" s="202">
        <f t="shared" si="222"/>
        <v>10717.66129032258</v>
      </c>
      <c r="H4195" s="210" t="str">
        <f t="shared" si="223"/>
        <v>16/17MILHO (1ª SAFRA)LARANJEIRAS DO SUL (f)</v>
      </c>
      <c r="I4195" s="210" t="str">
        <f t="shared" si="224"/>
        <v>16/17MILHO (1ª SAFRA)</v>
      </c>
      <c r="J4195" s="211" t="b">
        <f>FALSE</f>
        <v>0</v>
      </c>
    </row>
    <row r="4196" spans="1:10" ht="14.65" hidden="1" customHeight="1">
      <c r="A4196" s="215" t="s">
        <v>192</v>
      </c>
      <c r="B4196" s="213" t="s">
        <v>103</v>
      </c>
      <c r="C4196" s="209" t="s">
        <v>148</v>
      </c>
      <c r="D4196" s="202">
        <v>5660</v>
      </c>
      <c r="F4196" s="202">
        <v>50439</v>
      </c>
      <c r="G4196" s="202">
        <f t="shared" si="222"/>
        <v>8911.484098939929</v>
      </c>
      <c r="H4196" s="210" t="str">
        <f t="shared" si="223"/>
        <v>16/17MILHO (1ª SAFRA)LONDRINA (c)</v>
      </c>
      <c r="I4196" s="210" t="str">
        <f t="shared" si="224"/>
        <v>16/17MILHO (1ª SAFRA)</v>
      </c>
      <c r="J4196" s="211" t="b">
        <f>FALSE</f>
        <v>0</v>
      </c>
    </row>
    <row r="4197" spans="1:10" ht="14.65" hidden="1" customHeight="1">
      <c r="A4197" s="215" t="s">
        <v>192</v>
      </c>
      <c r="B4197" s="213" t="s">
        <v>103</v>
      </c>
      <c r="C4197" s="209" t="s">
        <v>150</v>
      </c>
      <c r="D4197" s="202">
        <v>964</v>
      </c>
      <c r="F4197" s="202">
        <v>7246</v>
      </c>
      <c r="G4197" s="202">
        <f t="shared" si="222"/>
        <v>7516.5975103734436</v>
      </c>
      <c r="H4197" s="210" t="str">
        <f t="shared" si="223"/>
        <v>16/17MILHO (1ª SAFRA)MARINGÁ (c)</v>
      </c>
      <c r="I4197" s="210" t="str">
        <f t="shared" si="224"/>
        <v>16/17MILHO (1ª SAFRA)</v>
      </c>
      <c r="J4197" s="211" t="b">
        <f>FALSE</f>
        <v>0</v>
      </c>
    </row>
    <row r="4198" spans="1:10" ht="14.65" hidden="1" customHeight="1">
      <c r="A4198" s="215" t="s">
        <v>192</v>
      </c>
      <c r="B4198" s="213" t="s">
        <v>103</v>
      </c>
      <c r="C4198" s="209" t="s">
        <v>152</v>
      </c>
      <c r="D4198" s="202">
        <v>40</v>
      </c>
      <c r="F4198" s="202">
        <v>130</v>
      </c>
      <c r="G4198" s="202">
        <f t="shared" si="222"/>
        <v>3250</v>
      </c>
      <c r="H4198" s="210" t="str">
        <f t="shared" si="223"/>
        <v>16/17MILHO (1ª SAFRA)PARANAGUÁ (f)</v>
      </c>
      <c r="I4198" s="210" t="str">
        <f t="shared" si="224"/>
        <v>16/17MILHO (1ª SAFRA)</v>
      </c>
      <c r="J4198" s="211" t="b">
        <f>FALSE</f>
        <v>0</v>
      </c>
    </row>
    <row r="4199" spans="1:10" ht="14.65" hidden="1" customHeight="1">
      <c r="A4199" s="215" t="s">
        <v>192</v>
      </c>
      <c r="B4199" s="213" t="s">
        <v>103</v>
      </c>
      <c r="C4199" s="209" t="s">
        <v>154</v>
      </c>
      <c r="D4199" s="202">
        <v>2454</v>
      </c>
      <c r="F4199" s="202">
        <v>9331</v>
      </c>
      <c r="G4199" s="202">
        <f t="shared" si="222"/>
        <v>3802.3634881825592</v>
      </c>
      <c r="H4199" s="210" t="str">
        <f t="shared" si="223"/>
        <v>16/17MILHO (1ª SAFRA)PARANAVAÍ (b)</v>
      </c>
      <c r="I4199" s="210" t="str">
        <f t="shared" si="224"/>
        <v>16/17MILHO (1ª SAFRA)</v>
      </c>
      <c r="J4199" s="211" t="b">
        <f>FALSE</f>
        <v>0</v>
      </c>
    </row>
    <row r="4200" spans="1:10" ht="14.65" hidden="1" customHeight="1">
      <c r="A4200" s="215" t="s">
        <v>192</v>
      </c>
      <c r="B4200" s="213" t="s">
        <v>103</v>
      </c>
      <c r="C4200" s="209" t="s">
        <v>155</v>
      </c>
      <c r="D4200" s="202">
        <v>41200</v>
      </c>
      <c r="F4200" s="202">
        <v>474735</v>
      </c>
      <c r="G4200" s="202">
        <f t="shared" si="222"/>
        <v>11522.694174757282</v>
      </c>
      <c r="H4200" s="210" t="str">
        <f t="shared" si="223"/>
        <v>16/17MILHO (1ª SAFRA)PATO BRANCO (e)</v>
      </c>
      <c r="I4200" s="210" t="str">
        <f t="shared" si="224"/>
        <v>16/17MILHO (1ª SAFRA)</v>
      </c>
      <c r="J4200" s="211" t="b">
        <f>FALSE</f>
        <v>0</v>
      </c>
    </row>
    <row r="4201" spans="1:10" ht="14.65" hidden="1" customHeight="1">
      <c r="A4201" s="215" t="s">
        <v>192</v>
      </c>
      <c r="B4201" s="213" t="s">
        <v>103</v>
      </c>
      <c r="C4201" s="209" t="s">
        <v>157</v>
      </c>
      <c r="D4201" s="202">
        <v>99290</v>
      </c>
      <c r="F4201" s="202">
        <v>1052575</v>
      </c>
      <c r="G4201" s="202">
        <f t="shared" ref="G4201:G4264" si="225">F4201/(D4201-E4201)*1000</f>
        <v>10601.017222278175</v>
      </c>
      <c r="H4201" s="210" t="str">
        <f t="shared" si="223"/>
        <v>16/17MILHO (1ª SAFRA)PONTA GROSSA (f)</v>
      </c>
      <c r="I4201" s="210" t="str">
        <f t="shared" si="224"/>
        <v>16/17MILHO (1ª SAFRA)</v>
      </c>
      <c r="J4201" s="211" t="b">
        <f>FALSE</f>
        <v>0</v>
      </c>
    </row>
    <row r="4202" spans="1:10" ht="14.65" hidden="1" customHeight="1">
      <c r="A4202" s="215" t="s">
        <v>192</v>
      </c>
      <c r="B4202" s="213" t="s">
        <v>103</v>
      </c>
      <c r="C4202" s="209" t="s">
        <v>158</v>
      </c>
      <c r="D4202" s="202">
        <v>12340</v>
      </c>
      <c r="F4202" s="202">
        <v>117226</v>
      </c>
      <c r="G4202" s="202">
        <f t="shared" si="225"/>
        <v>9499.6758508914099</v>
      </c>
      <c r="H4202" s="210" t="str">
        <f t="shared" si="223"/>
        <v>16/17MILHO (1ª SAFRA)TOLEDO (d)</v>
      </c>
      <c r="I4202" s="210" t="str">
        <f t="shared" si="224"/>
        <v>16/17MILHO (1ª SAFRA)</v>
      </c>
      <c r="J4202" s="211" t="b">
        <f>FALSE</f>
        <v>0</v>
      </c>
    </row>
    <row r="4203" spans="1:10" ht="14.65" hidden="1" customHeight="1">
      <c r="A4203" s="215" t="s">
        <v>192</v>
      </c>
      <c r="B4203" s="213" t="s">
        <v>103</v>
      </c>
      <c r="C4203" s="209" t="s">
        <v>159</v>
      </c>
      <c r="D4203" s="202">
        <v>2376</v>
      </c>
      <c r="F4203" s="202">
        <v>11656</v>
      </c>
      <c r="G4203" s="202">
        <f t="shared" si="225"/>
        <v>4905.7239057239058</v>
      </c>
      <c r="H4203" s="210" t="str">
        <f t="shared" si="223"/>
        <v>16/17MILHO (1ª SAFRA)UMUARAMA (b)</v>
      </c>
      <c r="I4203" s="210" t="str">
        <f t="shared" si="224"/>
        <v>16/17MILHO (1ª SAFRA)</v>
      </c>
      <c r="J4203" s="211" t="b">
        <f>FALSE</f>
        <v>0</v>
      </c>
    </row>
    <row r="4204" spans="1:10" ht="14.65" hidden="1" customHeight="1">
      <c r="A4204" s="215" t="s">
        <v>192</v>
      </c>
      <c r="B4204" s="213" t="s">
        <v>103</v>
      </c>
      <c r="C4204" s="209" t="s">
        <v>160</v>
      </c>
      <c r="D4204" s="202">
        <v>17500</v>
      </c>
      <c r="F4204" s="202">
        <v>131270</v>
      </c>
      <c r="G4204" s="202">
        <f t="shared" si="225"/>
        <v>7501.1428571428569</v>
      </c>
      <c r="H4204" s="210" t="str">
        <f t="shared" si="223"/>
        <v>16/17MILHO (1ª SAFRA)UNIÃO DA VITÓRIA (f)</v>
      </c>
      <c r="I4204" s="210" t="str">
        <f t="shared" si="224"/>
        <v>16/17MILHO (1ª SAFRA)</v>
      </c>
      <c r="J4204" s="211" t="b">
        <f>FALSE</f>
        <v>0</v>
      </c>
    </row>
    <row r="4205" spans="1:10" ht="14.65" hidden="1" customHeight="1">
      <c r="A4205" s="215" t="s">
        <v>192</v>
      </c>
      <c r="B4205" s="213" t="s">
        <v>104</v>
      </c>
      <c r="C4205" s="209" t="s">
        <v>126</v>
      </c>
      <c r="D4205" s="202">
        <v>40900</v>
      </c>
      <c r="F4205" s="202">
        <v>225092</v>
      </c>
      <c r="G4205" s="202">
        <f t="shared" si="225"/>
        <v>5503.471882640587</v>
      </c>
      <c r="H4205" s="210" t="str">
        <f t="shared" si="223"/>
        <v>16/17MILHO (2ª SAFRA)APUCARANA (c)</v>
      </c>
      <c r="I4205" s="210" t="str">
        <f t="shared" si="224"/>
        <v>16/17MILHO (2ª SAFRA)</v>
      </c>
      <c r="J4205" s="211" t="b">
        <f>FALSE</f>
        <v>0</v>
      </c>
    </row>
    <row r="4206" spans="1:10" ht="14.65" hidden="1" customHeight="1">
      <c r="A4206" s="215" t="s">
        <v>192</v>
      </c>
      <c r="B4206" s="213" t="s">
        <v>104</v>
      </c>
      <c r="C4206" s="209" t="s">
        <v>128</v>
      </c>
      <c r="D4206" s="202">
        <v>352130</v>
      </c>
      <c r="F4206" s="202">
        <v>1992321</v>
      </c>
      <c r="G4206" s="202">
        <f t="shared" si="225"/>
        <v>5657.9132706670835</v>
      </c>
      <c r="H4206" s="210" t="str">
        <f t="shared" si="223"/>
        <v>16/17MILHO (2ª SAFRA)CAMPO MOURÃO (a)</v>
      </c>
      <c r="I4206" s="210" t="str">
        <f t="shared" si="224"/>
        <v>16/17MILHO (2ª SAFRA)</v>
      </c>
      <c r="J4206" s="211" t="b">
        <f>FALSE</f>
        <v>0</v>
      </c>
    </row>
    <row r="4207" spans="1:10" ht="14.65" hidden="1" customHeight="1">
      <c r="A4207" s="215" t="s">
        <v>192</v>
      </c>
      <c r="B4207" s="213" t="s">
        <v>104</v>
      </c>
      <c r="C4207" s="209" t="s">
        <v>130</v>
      </c>
      <c r="D4207" s="202">
        <v>376685</v>
      </c>
      <c r="F4207" s="202">
        <v>1942158</v>
      </c>
      <c r="G4207" s="202">
        <f t="shared" si="225"/>
        <v>5155.920729522014</v>
      </c>
      <c r="H4207" s="210" t="str">
        <f t="shared" si="223"/>
        <v>16/17MILHO (2ª SAFRA)CASCAVEL (d)</v>
      </c>
      <c r="I4207" s="210" t="str">
        <f t="shared" si="224"/>
        <v>16/17MILHO (2ª SAFRA)</v>
      </c>
      <c r="J4207" s="211" t="b">
        <f>FALSE</f>
        <v>0</v>
      </c>
    </row>
    <row r="4208" spans="1:10" ht="14.65" hidden="1" customHeight="1">
      <c r="A4208" s="215" t="s">
        <v>192</v>
      </c>
      <c r="B4208" s="213" t="s">
        <v>104</v>
      </c>
      <c r="C4208" s="209" t="s">
        <v>132</v>
      </c>
      <c r="D4208" s="202">
        <v>189300</v>
      </c>
      <c r="F4208" s="202">
        <v>931361</v>
      </c>
      <c r="G4208" s="202">
        <f t="shared" si="225"/>
        <v>4920.026413100898</v>
      </c>
      <c r="H4208" s="210" t="str">
        <f t="shared" si="223"/>
        <v>16/17MILHO (2ª SAFRA)CORNÉLIO PROCÓPIO (c)</v>
      </c>
      <c r="I4208" s="210" t="str">
        <f t="shared" si="224"/>
        <v>16/17MILHO (2ª SAFRA)</v>
      </c>
      <c r="J4208" s="211" t="b">
        <f>FALSE</f>
        <v>0</v>
      </c>
    </row>
    <row r="4209" spans="1:10" ht="14.65" hidden="1" customHeight="1">
      <c r="A4209" s="215" t="s">
        <v>192</v>
      </c>
      <c r="B4209" s="213" t="s">
        <v>104</v>
      </c>
      <c r="C4209" s="209" t="s">
        <v>136</v>
      </c>
      <c r="D4209" s="202">
        <v>82350</v>
      </c>
      <c r="F4209" s="202">
        <v>375455</v>
      </c>
      <c r="G4209" s="202">
        <f t="shared" si="225"/>
        <v>4559.2592592592591</v>
      </c>
      <c r="H4209" s="210" t="str">
        <f t="shared" si="223"/>
        <v>16/17MILHO (2ª SAFRA)FRANCISCO BELTRÃO (e)</v>
      </c>
      <c r="I4209" s="210" t="str">
        <f t="shared" si="224"/>
        <v>16/17MILHO (2ª SAFRA)</v>
      </c>
      <c r="J4209" s="211" t="b">
        <f>FALSE</f>
        <v>0</v>
      </c>
    </row>
    <row r="4210" spans="1:10" ht="14.65" hidden="1" customHeight="1">
      <c r="A4210" s="215" t="s">
        <v>192</v>
      </c>
      <c r="B4210" s="213" t="s">
        <v>104</v>
      </c>
      <c r="C4210" s="209" t="s">
        <v>138</v>
      </c>
      <c r="D4210" s="202">
        <v>4410</v>
      </c>
      <c r="F4210" s="202">
        <v>20393</v>
      </c>
      <c r="G4210" s="202">
        <f t="shared" si="225"/>
        <v>4624.2630385487528</v>
      </c>
      <c r="H4210" s="210" t="str">
        <f t="shared" si="223"/>
        <v>16/17MILHO (2ª SAFRA)GUARAPUAVA (f)</v>
      </c>
      <c r="I4210" s="210" t="str">
        <f t="shared" si="224"/>
        <v>16/17MILHO (2ª SAFRA)</v>
      </c>
      <c r="J4210" s="211" t="b">
        <f>FALSE</f>
        <v>0</v>
      </c>
    </row>
    <row r="4211" spans="1:10" ht="14.65" hidden="1" customHeight="1">
      <c r="A4211" s="215" t="s">
        <v>192</v>
      </c>
      <c r="B4211" s="213" t="s">
        <v>104</v>
      </c>
      <c r="C4211" s="209" t="s">
        <v>140</v>
      </c>
      <c r="D4211" s="202">
        <v>15000</v>
      </c>
      <c r="F4211" s="202">
        <v>96800</v>
      </c>
      <c r="G4211" s="202">
        <f t="shared" si="225"/>
        <v>6453.333333333333</v>
      </c>
      <c r="H4211" s="210" t="str">
        <f t="shared" si="223"/>
        <v>16/17MILHO (2ª SAFRA)IRATI (f)</v>
      </c>
      <c r="I4211" s="210" t="str">
        <f t="shared" si="224"/>
        <v>16/17MILHO (2ª SAFRA)</v>
      </c>
      <c r="J4211" s="211" t="b">
        <f>FALSE</f>
        <v>0</v>
      </c>
    </row>
    <row r="4212" spans="1:10" ht="14.65" hidden="1" customHeight="1">
      <c r="A4212" s="215" t="s">
        <v>192</v>
      </c>
      <c r="B4212" s="213" t="s">
        <v>104</v>
      </c>
      <c r="C4212" s="209" t="s">
        <v>142</v>
      </c>
      <c r="D4212" s="202">
        <v>50300</v>
      </c>
      <c r="F4212" s="202">
        <v>287566</v>
      </c>
      <c r="G4212" s="202">
        <f t="shared" si="225"/>
        <v>5717.0178926441349</v>
      </c>
      <c r="H4212" s="210" t="str">
        <f t="shared" si="223"/>
        <v>16/17MILHO (2ª SAFRA)IVAIPORÃ (c)</v>
      </c>
      <c r="I4212" s="210" t="str">
        <f t="shared" si="224"/>
        <v>16/17MILHO (2ª SAFRA)</v>
      </c>
      <c r="J4212" s="211" t="b">
        <f>FALSE</f>
        <v>0</v>
      </c>
    </row>
    <row r="4213" spans="1:10" ht="14.65" hidden="1" customHeight="1">
      <c r="A4213" s="215" t="s">
        <v>192</v>
      </c>
      <c r="B4213" s="213" t="s">
        <v>104</v>
      </c>
      <c r="C4213" s="209" t="s">
        <v>144</v>
      </c>
      <c r="D4213" s="202">
        <v>106200</v>
      </c>
      <c r="F4213" s="202">
        <v>578012</v>
      </c>
      <c r="G4213" s="202">
        <f t="shared" si="225"/>
        <v>5442.6741996233523</v>
      </c>
      <c r="H4213" s="210" t="str">
        <f t="shared" si="223"/>
        <v>16/17MILHO (2ª SAFRA)JACAREZINHO (c)</v>
      </c>
      <c r="I4213" s="210" t="str">
        <f t="shared" si="224"/>
        <v>16/17MILHO (2ª SAFRA)</v>
      </c>
      <c r="J4213" s="211" t="b">
        <f>FALSE</f>
        <v>0</v>
      </c>
    </row>
    <row r="4214" spans="1:10" ht="14.65" hidden="1" customHeight="1">
      <c r="A4214" s="215" t="s">
        <v>192</v>
      </c>
      <c r="B4214" s="213" t="s">
        <v>104</v>
      </c>
      <c r="C4214" s="209" t="s">
        <v>146</v>
      </c>
      <c r="D4214" s="202">
        <v>13700</v>
      </c>
      <c r="F4214" s="202">
        <v>55906</v>
      </c>
      <c r="G4214" s="202">
        <f t="shared" si="225"/>
        <v>4080.729927007299</v>
      </c>
      <c r="H4214" s="210" t="str">
        <f t="shared" si="223"/>
        <v>16/17MILHO (2ª SAFRA)LARANJEIRAS DO SUL (f)</v>
      </c>
      <c r="I4214" s="210" t="str">
        <f t="shared" si="224"/>
        <v>16/17MILHO (2ª SAFRA)</v>
      </c>
      <c r="J4214" s="211" t="b">
        <f>FALSE</f>
        <v>0</v>
      </c>
    </row>
    <row r="4215" spans="1:10" ht="14.65" hidden="1" customHeight="1">
      <c r="A4215" s="215" t="s">
        <v>192</v>
      </c>
      <c r="B4215" s="213" t="s">
        <v>104</v>
      </c>
      <c r="C4215" s="209" t="s">
        <v>148</v>
      </c>
      <c r="D4215" s="202">
        <v>243950</v>
      </c>
      <c r="F4215" s="202">
        <v>1384662</v>
      </c>
      <c r="G4215" s="202">
        <f t="shared" si="225"/>
        <v>5676.0073785611812</v>
      </c>
      <c r="H4215" s="210" t="str">
        <f t="shared" si="223"/>
        <v>16/17MILHO (2ª SAFRA)LONDRINA (c)</v>
      </c>
      <c r="I4215" s="210" t="str">
        <f t="shared" si="224"/>
        <v>16/17MILHO (2ª SAFRA)</v>
      </c>
      <c r="J4215" s="211" t="b">
        <f>FALSE</f>
        <v>0</v>
      </c>
    </row>
    <row r="4216" spans="1:10" ht="14.65" hidden="1" customHeight="1">
      <c r="A4216" s="215" t="s">
        <v>192</v>
      </c>
      <c r="B4216" s="213" t="s">
        <v>104</v>
      </c>
      <c r="C4216" s="209" t="s">
        <v>150</v>
      </c>
      <c r="D4216" s="202">
        <v>231928</v>
      </c>
      <c r="F4216" s="202">
        <v>1373493</v>
      </c>
      <c r="G4216" s="202">
        <f t="shared" si="225"/>
        <v>5922.0663309302881</v>
      </c>
      <c r="H4216" s="210" t="str">
        <f t="shared" si="223"/>
        <v>16/17MILHO (2ª SAFRA)MARINGÁ (c)</v>
      </c>
      <c r="I4216" s="210" t="str">
        <f t="shared" si="224"/>
        <v>16/17MILHO (2ª SAFRA)</v>
      </c>
      <c r="J4216" s="211" t="b">
        <f>FALSE</f>
        <v>0</v>
      </c>
    </row>
    <row r="4217" spans="1:10" ht="14.65" hidden="1" customHeight="1">
      <c r="A4217" s="215" t="s">
        <v>192</v>
      </c>
      <c r="B4217" s="213" t="s">
        <v>104</v>
      </c>
      <c r="C4217" s="209" t="s">
        <v>154</v>
      </c>
      <c r="D4217" s="202">
        <v>34164</v>
      </c>
      <c r="F4217" s="202">
        <v>177911</v>
      </c>
      <c r="G4217" s="202">
        <f t="shared" si="225"/>
        <v>5207.5576630371152</v>
      </c>
      <c r="H4217" s="210" t="str">
        <f t="shared" si="223"/>
        <v>16/17MILHO (2ª SAFRA)PARANAVAÍ (b)</v>
      </c>
      <c r="I4217" s="210" t="str">
        <f t="shared" si="224"/>
        <v>16/17MILHO (2ª SAFRA)</v>
      </c>
      <c r="J4217" s="211" t="b">
        <f>FALSE</f>
        <v>0</v>
      </c>
    </row>
    <row r="4218" spans="1:10" ht="14.65" hidden="1" customHeight="1">
      <c r="A4218" s="215" t="s">
        <v>192</v>
      </c>
      <c r="B4218" s="213" t="s">
        <v>104</v>
      </c>
      <c r="C4218" s="209" t="s">
        <v>155</v>
      </c>
      <c r="D4218" s="202">
        <v>36600</v>
      </c>
      <c r="F4218" s="202">
        <v>187940</v>
      </c>
      <c r="G4218" s="202">
        <f t="shared" si="225"/>
        <v>5134.9726775956287</v>
      </c>
      <c r="H4218" s="210" t="str">
        <f t="shared" si="223"/>
        <v>16/17MILHO (2ª SAFRA)PATO BRANCO (e)</v>
      </c>
      <c r="I4218" s="210" t="str">
        <f t="shared" si="224"/>
        <v>16/17MILHO (2ª SAFRA)</v>
      </c>
      <c r="J4218" s="211" t="b">
        <f>FALSE</f>
        <v>0</v>
      </c>
    </row>
    <row r="4219" spans="1:10" ht="14.65" hidden="1" customHeight="1">
      <c r="A4219" s="215" t="s">
        <v>192</v>
      </c>
      <c r="B4219" s="213" t="s">
        <v>104</v>
      </c>
      <c r="C4219" s="209" t="s">
        <v>157</v>
      </c>
      <c r="D4219" s="202">
        <v>26100</v>
      </c>
      <c r="F4219" s="202">
        <v>155600</v>
      </c>
      <c r="G4219" s="202">
        <f t="shared" si="225"/>
        <v>5961.6858237547885</v>
      </c>
      <c r="H4219" s="210" t="str">
        <f t="shared" si="223"/>
        <v>16/17MILHO (2ª SAFRA)PONTA GROSSA (f)</v>
      </c>
      <c r="I4219" s="210" t="str">
        <f t="shared" si="224"/>
        <v>16/17MILHO (2ª SAFRA)</v>
      </c>
      <c r="J4219" s="211" t="b">
        <f>FALSE</f>
        <v>0</v>
      </c>
    </row>
    <row r="4220" spans="1:10" ht="14.65" hidden="1" customHeight="1">
      <c r="A4220" s="215" t="s">
        <v>192</v>
      </c>
      <c r="B4220" s="213" t="s">
        <v>104</v>
      </c>
      <c r="C4220" s="209" t="s">
        <v>158</v>
      </c>
      <c r="D4220" s="202">
        <v>445985</v>
      </c>
      <c r="F4220" s="202">
        <v>2620995</v>
      </c>
      <c r="G4220" s="202">
        <f t="shared" si="225"/>
        <v>5876.8680561005413</v>
      </c>
      <c r="H4220" s="210" t="str">
        <f t="shared" si="223"/>
        <v>16/17MILHO (2ª SAFRA)TOLEDO (d)</v>
      </c>
      <c r="I4220" s="210" t="str">
        <f t="shared" si="224"/>
        <v>16/17MILHO (2ª SAFRA)</v>
      </c>
      <c r="J4220" s="211" t="b">
        <f>FALSE</f>
        <v>0</v>
      </c>
    </row>
    <row r="4221" spans="1:10" ht="14.65" hidden="1" customHeight="1">
      <c r="A4221" s="215" t="s">
        <v>192</v>
      </c>
      <c r="B4221" s="213" t="s">
        <v>104</v>
      </c>
      <c r="C4221" s="209" t="s">
        <v>159</v>
      </c>
      <c r="D4221" s="202">
        <v>147491</v>
      </c>
      <c r="F4221" s="202">
        <v>728813</v>
      </c>
      <c r="G4221" s="202">
        <f t="shared" si="225"/>
        <v>4941.406594300669</v>
      </c>
      <c r="H4221" s="210" t="str">
        <f t="shared" si="223"/>
        <v>16/17MILHO (2ª SAFRA)UMUARAMA (b)</v>
      </c>
      <c r="I4221" s="210" t="str">
        <f t="shared" si="224"/>
        <v>16/17MILHO (2ª SAFRA)</v>
      </c>
      <c r="J4221" s="211" t="b">
        <f>FALSE</f>
        <v>0</v>
      </c>
    </row>
    <row r="4222" spans="1:10" ht="14.65" hidden="1" customHeight="1">
      <c r="A4222" s="215" t="s">
        <v>192</v>
      </c>
      <c r="B4222" s="213" t="s">
        <v>104</v>
      </c>
      <c r="C4222" s="209" t="s">
        <v>160</v>
      </c>
      <c r="D4222" s="202">
        <v>4000</v>
      </c>
      <c r="F4222" s="202">
        <v>8815</v>
      </c>
      <c r="G4222" s="202">
        <f t="shared" si="225"/>
        <v>2203.75</v>
      </c>
      <c r="H4222" s="210" t="str">
        <f t="shared" si="223"/>
        <v>16/17MILHO (2ª SAFRA)UNIÃO DA VITÓRIA (f)</v>
      </c>
      <c r="I4222" s="210" t="str">
        <f t="shared" si="224"/>
        <v>16/17MILHO (2ª SAFRA)</v>
      </c>
      <c r="J4222" s="211" t="b">
        <f>FALSE</f>
        <v>0</v>
      </c>
    </row>
    <row r="4223" spans="1:10" ht="14.65" hidden="1" customHeight="1">
      <c r="A4223" s="215" t="s">
        <v>192</v>
      </c>
      <c r="B4223" s="209" t="s">
        <v>105</v>
      </c>
      <c r="C4223" s="209" t="s">
        <v>126</v>
      </c>
      <c r="D4223" s="202">
        <v>136</v>
      </c>
      <c r="F4223" s="202">
        <v>56</v>
      </c>
      <c r="G4223" s="202">
        <f t="shared" si="225"/>
        <v>411.76470588235293</v>
      </c>
      <c r="H4223" s="210" t="str">
        <f t="shared" si="223"/>
        <v>16/17SERICICULTURAAPUCARANA (c)</v>
      </c>
      <c r="I4223" s="210" t="str">
        <f t="shared" si="224"/>
        <v>16/17SERICICULTURA</v>
      </c>
      <c r="J4223" s="211" t="b">
        <f>FALSE</f>
        <v>0</v>
      </c>
    </row>
    <row r="4224" spans="1:10" ht="14.65" hidden="1" customHeight="1">
      <c r="A4224" s="215" t="s">
        <v>192</v>
      </c>
      <c r="B4224" s="209" t="s">
        <v>105</v>
      </c>
      <c r="C4224" s="209" t="s">
        <v>128</v>
      </c>
      <c r="D4224" s="202">
        <v>224</v>
      </c>
      <c r="F4224" s="202">
        <v>155</v>
      </c>
      <c r="G4224" s="202">
        <f t="shared" si="225"/>
        <v>691.96428571428567</v>
      </c>
      <c r="H4224" s="210" t="str">
        <f t="shared" si="223"/>
        <v>16/17SERICICULTURACAMPO MOURÃO (a)</v>
      </c>
      <c r="I4224" s="210" t="str">
        <f t="shared" si="224"/>
        <v>16/17SERICICULTURA</v>
      </c>
      <c r="J4224" s="211" t="b">
        <f>FALSE</f>
        <v>0</v>
      </c>
    </row>
    <row r="4225" spans="1:10" ht="14.65" hidden="1" customHeight="1">
      <c r="A4225" s="215" t="s">
        <v>192</v>
      </c>
      <c r="B4225" s="209" t="s">
        <v>105</v>
      </c>
      <c r="C4225" s="209" t="s">
        <v>130</v>
      </c>
      <c r="D4225" s="202">
        <v>196</v>
      </c>
      <c r="F4225" s="202">
        <v>130</v>
      </c>
      <c r="G4225" s="202">
        <f t="shared" si="225"/>
        <v>663.26530612244892</v>
      </c>
      <c r="H4225" s="210" t="str">
        <f t="shared" si="223"/>
        <v>16/17SERICICULTURACASCAVEL (d)</v>
      </c>
      <c r="I4225" s="210" t="str">
        <f t="shared" si="224"/>
        <v>16/17SERICICULTURA</v>
      </c>
      <c r="J4225" s="211" t="b">
        <f>FALSE</f>
        <v>0</v>
      </c>
    </row>
    <row r="4226" spans="1:10" ht="14.65" hidden="1" customHeight="1">
      <c r="A4226" s="215" t="s">
        <v>192</v>
      </c>
      <c r="B4226" s="209" t="s">
        <v>105</v>
      </c>
      <c r="C4226" s="209" t="s">
        <v>132</v>
      </c>
      <c r="D4226" s="202">
        <v>42</v>
      </c>
      <c r="F4226" s="202">
        <v>13</v>
      </c>
      <c r="G4226" s="202">
        <f t="shared" si="225"/>
        <v>309.52380952380952</v>
      </c>
      <c r="H4226" s="210" t="str">
        <f t="shared" ref="H4226:H4289" si="226">A4226&amp;B4226&amp;C4226</f>
        <v>16/17SERICICULTURACORNÉLIO PROCÓPIO (c)</v>
      </c>
      <c r="I4226" s="210" t="str">
        <f t="shared" ref="I4226:I4289" si="227">A4226&amp;B4226</f>
        <v>16/17SERICICULTURA</v>
      </c>
      <c r="J4226" s="211" t="b">
        <f>FALSE</f>
        <v>0</v>
      </c>
    </row>
    <row r="4227" spans="1:10" ht="14.65" hidden="1" customHeight="1">
      <c r="A4227" s="215" t="s">
        <v>192</v>
      </c>
      <c r="B4227" s="209" t="s">
        <v>105</v>
      </c>
      <c r="C4227" s="209" t="s">
        <v>136</v>
      </c>
      <c r="D4227" s="202">
        <v>59</v>
      </c>
      <c r="F4227" s="202">
        <v>39</v>
      </c>
      <c r="G4227" s="202">
        <f t="shared" si="225"/>
        <v>661.01694915254234</v>
      </c>
      <c r="H4227" s="210" t="str">
        <f t="shared" si="226"/>
        <v>16/17SERICICULTURAFRANCISCO BELTRÃO (e)</v>
      </c>
      <c r="I4227" s="210" t="str">
        <f t="shared" si="227"/>
        <v>16/17SERICICULTURA</v>
      </c>
      <c r="J4227" s="211" t="b">
        <f>FALSE</f>
        <v>0</v>
      </c>
    </row>
    <row r="4228" spans="1:10" ht="14.65" hidden="1" customHeight="1">
      <c r="A4228" s="215" t="s">
        <v>192</v>
      </c>
      <c r="B4228" s="209" t="s">
        <v>105</v>
      </c>
      <c r="C4228" s="209" t="s">
        <v>138</v>
      </c>
      <c r="D4228" s="202">
        <v>89</v>
      </c>
      <c r="F4228" s="202">
        <v>53</v>
      </c>
      <c r="G4228" s="202">
        <f t="shared" si="225"/>
        <v>595.50561797752812</v>
      </c>
      <c r="H4228" s="210" t="str">
        <f t="shared" si="226"/>
        <v>16/17SERICICULTURAGUARAPUAVA (f)</v>
      </c>
      <c r="I4228" s="210" t="str">
        <f t="shared" si="227"/>
        <v>16/17SERICICULTURA</v>
      </c>
      <c r="J4228" s="211" t="b">
        <f>FALSE</f>
        <v>0</v>
      </c>
    </row>
    <row r="4229" spans="1:10" ht="14.65" hidden="1" customHeight="1">
      <c r="A4229" s="215" t="s">
        <v>192</v>
      </c>
      <c r="B4229" s="209" t="s">
        <v>105</v>
      </c>
      <c r="C4229" s="209" t="s">
        <v>142</v>
      </c>
      <c r="D4229" s="202">
        <v>514</v>
      </c>
      <c r="F4229" s="202">
        <v>290</v>
      </c>
      <c r="G4229" s="202">
        <f t="shared" si="225"/>
        <v>564.20233463035015</v>
      </c>
      <c r="H4229" s="210" t="str">
        <f t="shared" si="226"/>
        <v>16/17SERICICULTURAIVAIPORÃ (c)</v>
      </c>
      <c r="I4229" s="210" t="str">
        <f t="shared" si="227"/>
        <v>16/17SERICICULTURA</v>
      </c>
      <c r="J4229" s="211" t="b">
        <f>FALSE</f>
        <v>0</v>
      </c>
    </row>
    <row r="4230" spans="1:10" ht="14.65" hidden="1" customHeight="1">
      <c r="A4230" s="215" t="s">
        <v>192</v>
      </c>
      <c r="B4230" s="209" t="s">
        <v>105</v>
      </c>
      <c r="C4230" s="209" t="s">
        <v>144</v>
      </c>
      <c r="D4230" s="202">
        <v>247</v>
      </c>
      <c r="F4230" s="202">
        <v>128</v>
      </c>
      <c r="G4230" s="202">
        <f t="shared" si="225"/>
        <v>518.21862348178138</v>
      </c>
      <c r="H4230" s="210" t="str">
        <f t="shared" si="226"/>
        <v>16/17SERICICULTURAJACAREZINHO (c)</v>
      </c>
      <c r="I4230" s="210" t="str">
        <f t="shared" si="227"/>
        <v>16/17SERICICULTURA</v>
      </c>
      <c r="J4230" s="211" t="b">
        <f>FALSE</f>
        <v>0</v>
      </c>
    </row>
    <row r="4231" spans="1:10" ht="14.65" hidden="1" customHeight="1">
      <c r="A4231" s="215" t="s">
        <v>192</v>
      </c>
      <c r="B4231" s="209" t="s">
        <v>105</v>
      </c>
      <c r="C4231" s="209" t="s">
        <v>146</v>
      </c>
      <c r="D4231" s="202">
        <v>262</v>
      </c>
      <c r="F4231" s="202">
        <v>183</v>
      </c>
      <c r="G4231" s="202">
        <f t="shared" si="225"/>
        <v>698.47328244274809</v>
      </c>
      <c r="H4231" s="210" t="str">
        <f t="shared" si="226"/>
        <v>16/17SERICICULTURALARANJEIRAS DO SUL (f)</v>
      </c>
      <c r="I4231" s="210" t="str">
        <f t="shared" si="227"/>
        <v>16/17SERICICULTURA</v>
      </c>
      <c r="J4231" s="211" t="b">
        <f>FALSE</f>
        <v>0</v>
      </c>
    </row>
    <row r="4232" spans="1:10" ht="14.65" hidden="1" customHeight="1">
      <c r="A4232" s="215" t="s">
        <v>192</v>
      </c>
      <c r="B4232" s="209" t="s">
        <v>105</v>
      </c>
      <c r="C4232" s="209" t="s">
        <v>148</v>
      </c>
      <c r="D4232" s="202">
        <v>157</v>
      </c>
      <c r="F4232" s="202">
        <v>86</v>
      </c>
      <c r="G4232" s="202">
        <f t="shared" si="225"/>
        <v>547.77070063694271</v>
      </c>
      <c r="H4232" s="210" t="str">
        <f t="shared" si="226"/>
        <v>16/17SERICICULTURALONDRINA (c)</v>
      </c>
      <c r="I4232" s="210" t="str">
        <f t="shared" si="227"/>
        <v>16/17SERICICULTURA</v>
      </c>
      <c r="J4232" s="211" t="b">
        <f>FALSE</f>
        <v>0</v>
      </c>
    </row>
    <row r="4233" spans="1:10" ht="14.65" hidden="1" customHeight="1">
      <c r="A4233" s="215" t="s">
        <v>192</v>
      </c>
      <c r="B4233" s="209" t="s">
        <v>105</v>
      </c>
      <c r="C4233" s="209" t="s">
        <v>150</v>
      </c>
      <c r="D4233" s="202">
        <v>904</v>
      </c>
      <c r="F4233" s="202">
        <v>585</v>
      </c>
      <c r="G4233" s="202">
        <f t="shared" si="225"/>
        <v>647.12389380530976</v>
      </c>
      <c r="H4233" s="210" t="str">
        <f t="shared" si="226"/>
        <v>16/17SERICICULTURAMARINGÁ (c)</v>
      </c>
      <c r="I4233" s="210" t="str">
        <f t="shared" si="227"/>
        <v>16/17SERICICULTURA</v>
      </c>
      <c r="J4233" s="211" t="b">
        <f>FALSE</f>
        <v>0</v>
      </c>
    </row>
    <row r="4234" spans="1:10" ht="14.65" hidden="1" customHeight="1">
      <c r="A4234" s="215" t="s">
        <v>192</v>
      </c>
      <c r="B4234" s="209" t="s">
        <v>105</v>
      </c>
      <c r="C4234" s="209" t="s">
        <v>154</v>
      </c>
      <c r="D4234" s="202">
        <v>420</v>
      </c>
      <c r="F4234" s="202">
        <v>259</v>
      </c>
      <c r="G4234" s="202">
        <f t="shared" si="225"/>
        <v>616.66666666666674</v>
      </c>
      <c r="H4234" s="210" t="str">
        <f t="shared" si="226"/>
        <v>16/17SERICICULTURAPARANAVAÍ (b)</v>
      </c>
      <c r="I4234" s="210" t="str">
        <f t="shared" si="227"/>
        <v>16/17SERICICULTURA</v>
      </c>
      <c r="J4234" s="211" t="b">
        <f>FALSE</f>
        <v>0</v>
      </c>
    </row>
    <row r="4235" spans="1:10" ht="14.65" hidden="1" customHeight="1">
      <c r="A4235" s="215" t="s">
        <v>192</v>
      </c>
      <c r="B4235" s="209" t="s">
        <v>105</v>
      </c>
      <c r="C4235" s="209" t="s">
        <v>155</v>
      </c>
      <c r="D4235" s="202">
        <v>2</v>
      </c>
      <c r="F4235" s="202">
        <v>2</v>
      </c>
      <c r="G4235" s="202">
        <f t="shared" si="225"/>
        <v>1000</v>
      </c>
      <c r="H4235" s="210" t="str">
        <f t="shared" si="226"/>
        <v>16/17SERICICULTURAPATO BRANCO (e)</v>
      </c>
      <c r="I4235" s="210" t="str">
        <f t="shared" si="227"/>
        <v>16/17SERICICULTURA</v>
      </c>
      <c r="J4235" s="211" t="b">
        <f>FALSE</f>
        <v>0</v>
      </c>
    </row>
    <row r="4236" spans="1:10" ht="14.65" hidden="1" customHeight="1">
      <c r="A4236" s="215" t="s">
        <v>192</v>
      </c>
      <c r="B4236" s="209" t="s">
        <v>105</v>
      </c>
      <c r="C4236" s="209" t="s">
        <v>157</v>
      </c>
      <c r="D4236" s="202">
        <v>23</v>
      </c>
      <c r="F4236" s="202">
        <v>10</v>
      </c>
      <c r="G4236" s="202">
        <f t="shared" si="225"/>
        <v>434.78260869565219</v>
      </c>
      <c r="H4236" s="210" t="str">
        <f t="shared" si="226"/>
        <v>16/17SERICICULTURAPONTA GROSSA (f)</v>
      </c>
      <c r="I4236" s="210" t="str">
        <f t="shared" si="227"/>
        <v>16/17SERICICULTURA</v>
      </c>
      <c r="J4236" s="211" t="b">
        <f>FALSE</f>
        <v>0</v>
      </c>
    </row>
    <row r="4237" spans="1:10" ht="14.65" hidden="1" customHeight="1">
      <c r="A4237" s="215" t="s">
        <v>192</v>
      </c>
      <c r="B4237" s="209" t="s">
        <v>105</v>
      </c>
      <c r="C4237" s="209" t="s">
        <v>158</v>
      </c>
      <c r="D4237" s="202">
        <v>9</v>
      </c>
      <c r="F4237" s="202">
        <v>7</v>
      </c>
      <c r="G4237" s="202">
        <f t="shared" si="225"/>
        <v>777.77777777777783</v>
      </c>
      <c r="H4237" s="210" t="str">
        <f t="shared" si="226"/>
        <v>16/17SERICICULTURATOLEDO (d)</v>
      </c>
      <c r="I4237" s="210" t="str">
        <f t="shared" si="227"/>
        <v>16/17SERICICULTURA</v>
      </c>
      <c r="J4237" s="211" t="b">
        <f>FALSE</f>
        <v>0</v>
      </c>
    </row>
    <row r="4238" spans="1:10" ht="14.65" hidden="1" customHeight="1">
      <c r="A4238" s="215" t="s">
        <v>192</v>
      </c>
      <c r="B4238" s="209" t="s">
        <v>105</v>
      </c>
      <c r="C4238" s="209" t="s">
        <v>159</v>
      </c>
      <c r="D4238" s="202">
        <v>646</v>
      </c>
      <c r="F4238" s="202">
        <v>473</v>
      </c>
      <c r="G4238" s="202">
        <f t="shared" si="225"/>
        <v>732.19814241486074</v>
      </c>
      <c r="H4238" s="210" t="str">
        <f t="shared" si="226"/>
        <v>16/17SERICICULTURAUMUARAMA (b)</v>
      </c>
      <c r="I4238" s="210" t="str">
        <f t="shared" si="227"/>
        <v>16/17SERICICULTURA</v>
      </c>
      <c r="J4238" s="211" t="b">
        <f>FALSE</f>
        <v>0</v>
      </c>
    </row>
    <row r="4239" spans="1:10" ht="14.65" hidden="1" customHeight="1">
      <c r="A4239" s="215" t="s">
        <v>192</v>
      </c>
      <c r="B4239" s="209" t="s">
        <v>105</v>
      </c>
      <c r="C4239" s="209" t="s">
        <v>160</v>
      </c>
      <c r="D4239" s="202">
        <v>6</v>
      </c>
      <c r="F4239" s="202">
        <v>3</v>
      </c>
      <c r="G4239" s="202">
        <f t="shared" si="225"/>
        <v>500</v>
      </c>
      <c r="H4239" s="210" t="str">
        <f t="shared" si="226"/>
        <v>16/17SERICICULTURAUNIÃO DA VITÓRIA (f)</v>
      </c>
      <c r="I4239" s="210" t="str">
        <f t="shared" si="227"/>
        <v>16/17SERICICULTURA</v>
      </c>
      <c r="J4239" s="211" t="b">
        <f>FALSE</f>
        <v>0</v>
      </c>
    </row>
    <row r="4240" spans="1:10" ht="14.65" hidden="1" customHeight="1">
      <c r="A4240" s="215" t="s">
        <v>192</v>
      </c>
      <c r="B4240" s="213" t="s">
        <v>106</v>
      </c>
      <c r="C4240" s="209" t="s">
        <v>126</v>
      </c>
      <c r="D4240" s="202">
        <v>120950</v>
      </c>
      <c r="F4240" s="202">
        <v>450241</v>
      </c>
      <c r="G4240" s="202">
        <f t="shared" si="225"/>
        <v>3722.5382389417114</v>
      </c>
      <c r="H4240" s="210" t="str">
        <f t="shared" si="226"/>
        <v>16/17SOJA (1ª SAFRA)APUCARANA (c)</v>
      </c>
      <c r="I4240" s="210" t="str">
        <f t="shared" si="227"/>
        <v>16/17SOJA (1ª SAFRA)</v>
      </c>
      <c r="J4240" s="211" t="b">
        <f>FALSE</f>
        <v>0</v>
      </c>
    </row>
    <row r="4241" spans="1:10" ht="14.65" hidden="1" customHeight="1">
      <c r="A4241" s="215" t="s">
        <v>192</v>
      </c>
      <c r="B4241" s="213" t="s">
        <v>106</v>
      </c>
      <c r="C4241" s="209" t="s">
        <v>128</v>
      </c>
      <c r="D4241" s="202">
        <v>634927</v>
      </c>
      <c r="F4241" s="202">
        <v>2406257</v>
      </c>
      <c r="G4241" s="202">
        <f t="shared" si="225"/>
        <v>3789.8167820867593</v>
      </c>
      <c r="H4241" s="210" t="str">
        <f t="shared" si="226"/>
        <v>16/17SOJA (1ª SAFRA)CAMPO MOURÃO (a)</v>
      </c>
      <c r="I4241" s="210" t="str">
        <f t="shared" si="227"/>
        <v>16/17SOJA (1ª SAFRA)</v>
      </c>
      <c r="J4241" s="211" t="b">
        <f>FALSE</f>
        <v>0</v>
      </c>
    </row>
    <row r="4242" spans="1:10" ht="12.75" hidden="1" customHeight="1">
      <c r="A4242" s="215" t="s">
        <v>192</v>
      </c>
      <c r="B4242" s="213" t="s">
        <v>106</v>
      </c>
      <c r="C4242" s="209" t="s">
        <v>130</v>
      </c>
      <c r="D4242" s="202">
        <v>557645</v>
      </c>
      <c r="F4242" s="202">
        <v>2192583</v>
      </c>
      <c r="G4242" s="202">
        <f t="shared" si="225"/>
        <v>3931.861668265653</v>
      </c>
      <c r="H4242" s="210" t="str">
        <f t="shared" si="226"/>
        <v>16/17SOJA (1ª SAFRA)CASCAVEL (d)</v>
      </c>
      <c r="I4242" s="210" t="str">
        <f t="shared" si="227"/>
        <v>16/17SOJA (1ª SAFRA)</v>
      </c>
      <c r="J4242" s="211" t="b">
        <f>FALSE</f>
        <v>0</v>
      </c>
    </row>
    <row r="4243" spans="1:10" ht="14.65" hidden="1" customHeight="1">
      <c r="A4243" s="215" t="s">
        <v>192</v>
      </c>
      <c r="B4243" s="213" t="s">
        <v>106</v>
      </c>
      <c r="C4243" s="209" t="s">
        <v>132</v>
      </c>
      <c r="D4243" s="202">
        <v>348000</v>
      </c>
      <c r="F4243" s="202">
        <v>1252081</v>
      </c>
      <c r="G4243" s="202">
        <f t="shared" si="225"/>
        <v>3597.9339080459768</v>
      </c>
      <c r="H4243" s="210" t="str">
        <f t="shared" si="226"/>
        <v>16/17SOJA (1ª SAFRA)CORNÉLIO PROCÓPIO (c)</v>
      </c>
      <c r="I4243" s="210" t="str">
        <f t="shared" si="227"/>
        <v>16/17SOJA (1ª SAFRA)</v>
      </c>
      <c r="J4243" s="211" t="b">
        <f>FALSE</f>
        <v>0</v>
      </c>
    </row>
    <row r="4244" spans="1:10" ht="14.65" hidden="1" customHeight="1">
      <c r="A4244" s="215" t="s">
        <v>192</v>
      </c>
      <c r="B4244" s="213" t="s">
        <v>106</v>
      </c>
      <c r="C4244" s="209" t="s">
        <v>134</v>
      </c>
      <c r="D4244" s="202">
        <v>146800</v>
      </c>
      <c r="F4244" s="202">
        <v>583363</v>
      </c>
      <c r="G4244" s="223">
        <f t="shared" si="225"/>
        <v>3973.8623978201636</v>
      </c>
      <c r="H4244" s="210" t="str">
        <f t="shared" si="226"/>
        <v>16/17SOJA (1ª SAFRA)CURITIBA (f)</v>
      </c>
      <c r="I4244" s="210" t="str">
        <f t="shared" si="227"/>
        <v>16/17SOJA (1ª SAFRA)</v>
      </c>
      <c r="J4244" s="211" t="b">
        <f>FALSE</f>
        <v>0</v>
      </c>
    </row>
    <row r="4245" spans="1:10" ht="14.65" hidden="1" customHeight="1">
      <c r="A4245" s="215" t="s">
        <v>192</v>
      </c>
      <c r="B4245" s="213" t="s">
        <v>106</v>
      </c>
      <c r="C4245" s="209" t="s">
        <v>136</v>
      </c>
      <c r="D4245" s="202">
        <v>269600</v>
      </c>
      <c r="F4245" s="202">
        <v>1006348</v>
      </c>
      <c r="G4245" s="202">
        <f t="shared" si="225"/>
        <v>3732.7448071216618</v>
      </c>
      <c r="H4245" s="210" t="str">
        <f t="shared" si="226"/>
        <v>16/17SOJA (1ª SAFRA)FRANCISCO BELTRÃO (e)</v>
      </c>
      <c r="I4245" s="210" t="str">
        <f t="shared" si="227"/>
        <v>16/17SOJA (1ª SAFRA)</v>
      </c>
      <c r="J4245" s="211" t="b">
        <f>FALSE</f>
        <v>0</v>
      </c>
    </row>
    <row r="4246" spans="1:10" ht="14.65" hidden="1" customHeight="1">
      <c r="A4246" s="215" t="s">
        <v>192</v>
      </c>
      <c r="B4246" s="213" t="s">
        <v>106</v>
      </c>
      <c r="C4246" s="209" t="s">
        <v>138</v>
      </c>
      <c r="D4246" s="202">
        <v>267000</v>
      </c>
      <c r="F4246" s="202">
        <v>1061909</v>
      </c>
      <c r="G4246" s="202">
        <f t="shared" si="225"/>
        <v>3977.1872659176029</v>
      </c>
      <c r="H4246" s="210" t="str">
        <f t="shared" si="226"/>
        <v>16/17SOJA (1ª SAFRA)GUARAPUAVA (f)</v>
      </c>
      <c r="I4246" s="210" t="str">
        <f t="shared" si="227"/>
        <v>16/17SOJA (1ª SAFRA)</v>
      </c>
      <c r="J4246" s="211" t="b">
        <f>FALSE</f>
        <v>0</v>
      </c>
    </row>
    <row r="4247" spans="1:10" ht="14.65" hidden="1" customHeight="1">
      <c r="A4247" s="215" t="s">
        <v>192</v>
      </c>
      <c r="B4247" s="213" t="s">
        <v>106</v>
      </c>
      <c r="C4247" s="209" t="s">
        <v>140</v>
      </c>
      <c r="D4247" s="202">
        <v>164100</v>
      </c>
      <c r="F4247" s="202">
        <v>597860</v>
      </c>
      <c r="G4247" s="202">
        <f t="shared" si="225"/>
        <v>3643.2663010359538</v>
      </c>
      <c r="H4247" s="210" t="str">
        <f t="shared" si="226"/>
        <v>16/17SOJA (1ª SAFRA)IRATI (f)</v>
      </c>
      <c r="I4247" s="210" t="str">
        <f t="shared" si="227"/>
        <v>16/17SOJA (1ª SAFRA)</v>
      </c>
      <c r="J4247" s="211" t="b">
        <f>FALSE</f>
        <v>0</v>
      </c>
    </row>
    <row r="4248" spans="1:10" ht="14.65" hidden="1" customHeight="1">
      <c r="A4248" s="215" t="s">
        <v>192</v>
      </c>
      <c r="B4248" s="213" t="s">
        <v>106</v>
      </c>
      <c r="C4248" s="209" t="s">
        <v>142</v>
      </c>
      <c r="D4248" s="201">
        <v>292700</v>
      </c>
      <c r="F4248" s="202">
        <v>1072011</v>
      </c>
      <c r="G4248" s="202">
        <f t="shared" si="225"/>
        <v>3662.4906047147251</v>
      </c>
      <c r="H4248" s="210" t="str">
        <f t="shared" si="226"/>
        <v>16/17SOJA (1ª SAFRA)IVAIPORÃ (c)</v>
      </c>
      <c r="I4248" s="210" t="str">
        <f t="shared" si="227"/>
        <v>16/17SOJA (1ª SAFRA)</v>
      </c>
      <c r="J4248" s="211" t="b">
        <f>FALSE</f>
        <v>0</v>
      </c>
    </row>
    <row r="4249" spans="1:10" ht="14.65" hidden="1" customHeight="1">
      <c r="A4249" s="215" t="s">
        <v>192</v>
      </c>
      <c r="B4249" s="213" t="s">
        <v>106</v>
      </c>
      <c r="C4249" s="209" t="s">
        <v>144</v>
      </c>
      <c r="D4249" s="202">
        <v>171500</v>
      </c>
      <c r="F4249" s="202">
        <v>640598</v>
      </c>
      <c r="G4249" s="202">
        <f t="shared" si="225"/>
        <v>3735.2653061224487</v>
      </c>
      <c r="H4249" s="210" t="str">
        <f t="shared" si="226"/>
        <v>16/17SOJA (1ª SAFRA)JACAREZINHO (c)</v>
      </c>
      <c r="I4249" s="210" t="str">
        <f t="shared" si="227"/>
        <v>16/17SOJA (1ª SAFRA)</v>
      </c>
      <c r="J4249" s="211" t="b">
        <f>FALSE</f>
        <v>0</v>
      </c>
    </row>
    <row r="4250" spans="1:10" ht="14.65" hidden="1" customHeight="1">
      <c r="A4250" s="215" t="s">
        <v>192</v>
      </c>
      <c r="B4250" s="213" t="s">
        <v>106</v>
      </c>
      <c r="C4250" s="209" t="s">
        <v>146</v>
      </c>
      <c r="D4250" s="202">
        <v>112200</v>
      </c>
      <c r="F4250" s="202">
        <v>436304</v>
      </c>
      <c r="G4250" s="202">
        <f t="shared" si="225"/>
        <v>3888.627450980392</v>
      </c>
      <c r="H4250" s="210" t="str">
        <f t="shared" si="226"/>
        <v>16/17SOJA (1ª SAFRA)LARANJEIRAS DO SUL (f)</v>
      </c>
      <c r="I4250" s="210" t="str">
        <f t="shared" si="227"/>
        <v>16/17SOJA (1ª SAFRA)</v>
      </c>
      <c r="J4250" s="211" t="b">
        <f>FALSE</f>
        <v>0</v>
      </c>
    </row>
    <row r="4251" spans="1:10" ht="14.65" hidden="1" customHeight="1">
      <c r="A4251" s="215" t="s">
        <v>192</v>
      </c>
      <c r="B4251" s="213" t="s">
        <v>106</v>
      </c>
      <c r="C4251" s="209" t="s">
        <v>148</v>
      </c>
      <c r="D4251" s="202">
        <v>301313</v>
      </c>
      <c r="F4251" s="202">
        <v>1071569</v>
      </c>
      <c r="G4251" s="202">
        <f t="shared" si="225"/>
        <v>3556.3317878750668</v>
      </c>
      <c r="H4251" s="210" t="str">
        <f t="shared" si="226"/>
        <v>16/17SOJA (1ª SAFRA)LONDRINA (c)</v>
      </c>
      <c r="I4251" s="210" t="str">
        <f t="shared" si="227"/>
        <v>16/17SOJA (1ª SAFRA)</v>
      </c>
      <c r="J4251" s="211" t="b">
        <f>FALSE</f>
        <v>0</v>
      </c>
    </row>
    <row r="4252" spans="1:10" ht="14.65" hidden="1" customHeight="1">
      <c r="A4252" s="215" t="s">
        <v>192</v>
      </c>
      <c r="B4252" s="213" t="s">
        <v>106</v>
      </c>
      <c r="C4252" s="209" t="s">
        <v>150</v>
      </c>
      <c r="D4252" s="202">
        <v>258100</v>
      </c>
      <c r="F4252" s="202">
        <v>935134</v>
      </c>
      <c r="G4252" s="202">
        <f t="shared" si="225"/>
        <v>3623.1460674157306</v>
      </c>
      <c r="H4252" s="210" t="str">
        <f t="shared" si="226"/>
        <v>16/17SOJA (1ª SAFRA)MARINGÁ (c)</v>
      </c>
      <c r="I4252" s="210" t="str">
        <f t="shared" si="227"/>
        <v>16/17SOJA (1ª SAFRA)</v>
      </c>
      <c r="J4252" s="211" t="b">
        <f>FALSE</f>
        <v>0</v>
      </c>
    </row>
    <row r="4253" spans="1:10" ht="14.65" hidden="1" customHeight="1">
      <c r="A4253" s="215" t="s">
        <v>192</v>
      </c>
      <c r="B4253" s="213" t="s">
        <v>106</v>
      </c>
      <c r="C4253" s="209" t="s">
        <v>154</v>
      </c>
      <c r="D4253" s="202">
        <v>41461</v>
      </c>
      <c r="F4253" s="202">
        <v>127463</v>
      </c>
      <c r="G4253" s="202">
        <f t="shared" si="225"/>
        <v>3074.2866790477797</v>
      </c>
      <c r="H4253" s="210" t="str">
        <f t="shared" si="226"/>
        <v>16/17SOJA (1ª SAFRA)PARANAVAÍ (b)</v>
      </c>
      <c r="I4253" s="210" t="str">
        <f t="shared" si="227"/>
        <v>16/17SOJA (1ª SAFRA)</v>
      </c>
      <c r="J4253" s="211" t="b">
        <f>FALSE</f>
        <v>0</v>
      </c>
    </row>
    <row r="4254" spans="1:10" ht="14.65" hidden="1" customHeight="1">
      <c r="A4254" s="215" t="s">
        <v>192</v>
      </c>
      <c r="B4254" s="213" t="s">
        <v>106</v>
      </c>
      <c r="C4254" s="209" t="s">
        <v>155</v>
      </c>
      <c r="D4254" s="202">
        <v>296525</v>
      </c>
      <c r="F4254" s="202">
        <v>1130455</v>
      </c>
      <c r="G4254" s="202">
        <f t="shared" si="225"/>
        <v>3812.3429727678949</v>
      </c>
      <c r="H4254" s="210" t="str">
        <f t="shared" si="226"/>
        <v>16/17SOJA (1ª SAFRA)PATO BRANCO (e)</v>
      </c>
      <c r="I4254" s="210" t="str">
        <f t="shared" si="227"/>
        <v>16/17SOJA (1ª SAFRA)</v>
      </c>
      <c r="J4254" s="211" t="b">
        <f>FALSE</f>
        <v>0</v>
      </c>
    </row>
    <row r="4255" spans="1:10" ht="14.65" hidden="1" customHeight="1">
      <c r="A4255" s="215" t="s">
        <v>192</v>
      </c>
      <c r="B4255" s="213" t="s">
        <v>106</v>
      </c>
      <c r="C4255" s="209" t="s">
        <v>157</v>
      </c>
      <c r="D4255" s="202">
        <v>538495</v>
      </c>
      <c r="F4255" s="202">
        <v>2134652</v>
      </c>
      <c r="G4255" s="202">
        <f t="shared" si="225"/>
        <v>3964.1073733275143</v>
      </c>
      <c r="H4255" s="210" t="str">
        <f t="shared" si="226"/>
        <v>16/17SOJA (1ª SAFRA)PONTA GROSSA (f)</v>
      </c>
      <c r="I4255" s="210" t="str">
        <f t="shared" si="227"/>
        <v>16/17SOJA (1ª SAFRA)</v>
      </c>
      <c r="J4255" s="211" t="b">
        <f>FALSE</f>
        <v>0</v>
      </c>
    </row>
    <row r="4256" spans="1:10" ht="14.65" hidden="1" customHeight="1">
      <c r="A4256" s="215" t="s">
        <v>192</v>
      </c>
      <c r="B4256" s="213" t="s">
        <v>106</v>
      </c>
      <c r="C4256" s="209" t="s">
        <v>158</v>
      </c>
      <c r="D4256" s="202">
        <v>473415</v>
      </c>
      <c r="F4256" s="202">
        <v>1843018</v>
      </c>
      <c r="G4256" s="202">
        <f t="shared" si="225"/>
        <v>3893.028315537108</v>
      </c>
      <c r="H4256" s="210" t="str">
        <f t="shared" si="226"/>
        <v>16/17SOJA (1ª SAFRA)TOLEDO (d)</v>
      </c>
      <c r="I4256" s="210" t="str">
        <f t="shared" si="227"/>
        <v>16/17SOJA (1ª SAFRA)</v>
      </c>
      <c r="J4256" s="211" t="b">
        <f>FALSE</f>
        <v>0</v>
      </c>
    </row>
    <row r="4257" spans="1:10" ht="14.65" hidden="1" customHeight="1">
      <c r="A4257" s="215" t="s">
        <v>192</v>
      </c>
      <c r="B4257" s="213" t="s">
        <v>106</v>
      </c>
      <c r="C4257" s="209" t="s">
        <v>159</v>
      </c>
      <c r="D4257" s="202">
        <v>205133</v>
      </c>
      <c r="F4257" s="202">
        <v>662599</v>
      </c>
      <c r="G4257" s="202">
        <f t="shared" si="225"/>
        <v>3230.0946215382214</v>
      </c>
      <c r="H4257" s="210" t="str">
        <f t="shared" si="226"/>
        <v>16/17SOJA (1ª SAFRA)UMUARAMA (b)</v>
      </c>
      <c r="I4257" s="210" t="str">
        <f t="shared" si="227"/>
        <v>16/17SOJA (1ª SAFRA)</v>
      </c>
      <c r="J4257" s="211" t="b">
        <f>FALSE</f>
        <v>0</v>
      </c>
    </row>
    <row r="4258" spans="1:10" ht="14.65" hidden="1" customHeight="1">
      <c r="A4258" s="215" t="s">
        <v>192</v>
      </c>
      <c r="B4258" s="213" t="s">
        <v>106</v>
      </c>
      <c r="C4258" s="209" t="s">
        <v>160</v>
      </c>
      <c r="D4258" s="202">
        <v>80500</v>
      </c>
      <c r="F4258" s="202">
        <v>280180</v>
      </c>
      <c r="G4258" s="202">
        <f t="shared" si="225"/>
        <v>3480.4968944099378</v>
      </c>
      <c r="H4258" s="210" t="str">
        <f t="shared" si="226"/>
        <v>16/17SOJA (1ª SAFRA)UNIÃO DA VITÓRIA (f)</v>
      </c>
      <c r="I4258" s="210" t="str">
        <f t="shared" si="227"/>
        <v>16/17SOJA (1ª SAFRA)</v>
      </c>
      <c r="J4258" s="211" t="b">
        <f>FALSE</f>
        <v>0</v>
      </c>
    </row>
    <row r="4259" spans="1:10" ht="14.65" hidden="1" customHeight="1">
      <c r="A4259" s="215" t="s">
        <v>192</v>
      </c>
      <c r="B4259" s="213" t="s">
        <v>108</v>
      </c>
      <c r="C4259" s="209" t="s">
        <v>126</v>
      </c>
      <c r="D4259" s="202">
        <v>139</v>
      </c>
      <c r="F4259" s="202">
        <v>12065</v>
      </c>
      <c r="G4259" s="202">
        <f t="shared" si="225"/>
        <v>86798.561151079135</v>
      </c>
      <c r="H4259" s="210" t="str">
        <f t="shared" si="226"/>
        <v>16/17TOMATE (1ª SAFRA)APUCARANA (c)</v>
      </c>
      <c r="I4259" s="210" t="str">
        <f t="shared" si="227"/>
        <v>16/17TOMATE (1ª SAFRA)</v>
      </c>
      <c r="J4259" s="211" t="b">
        <f>FALSE</f>
        <v>0</v>
      </c>
    </row>
    <row r="4260" spans="1:10" ht="14.65" hidden="1" customHeight="1">
      <c r="A4260" s="215" t="s">
        <v>192</v>
      </c>
      <c r="B4260" s="213" t="s">
        <v>108</v>
      </c>
      <c r="C4260" s="209" t="s">
        <v>128</v>
      </c>
      <c r="D4260" s="202">
        <v>26</v>
      </c>
      <c r="F4260" s="202">
        <v>1345</v>
      </c>
      <c r="G4260" s="202">
        <f t="shared" si="225"/>
        <v>51730.769230769234</v>
      </c>
      <c r="H4260" s="210" t="str">
        <f t="shared" si="226"/>
        <v>16/17TOMATE (1ª SAFRA)CAMPO MOURÃO (a)</v>
      </c>
      <c r="I4260" s="210" t="str">
        <f t="shared" si="227"/>
        <v>16/17TOMATE (1ª SAFRA)</v>
      </c>
      <c r="J4260" s="211" t="b">
        <f>FALSE</f>
        <v>0</v>
      </c>
    </row>
    <row r="4261" spans="1:10" ht="14.65" hidden="1" customHeight="1">
      <c r="A4261" s="215" t="s">
        <v>192</v>
      </c>
      <c r="B4261" s="213" t="s">
        <v>108</v>
      </c>
      <c r="C4261" s="209" t="s">
        <v>130</v>
      </c>
      <c r="D4261" s="202">
        <v>80</v>
      </c>
      <c r="F4261" s="202">
        <v>4011</v>
      </c>
      <c r="G4261" s="202">
        <f t="shared" si="225"/>
        <v>50137.5</v>
      </c>
      <c r="H4261" s="210" t="str">
        <f t="shared" si="226"/>
        <v>16/17TOMATE (1ª SAFRA)CASCAVEL (d)</v>
      </c>
      <c r="I4261" s="210" t="str">
        <f t="shared" si="227"/>
        <v>16/17TOMATE (1ª SAFRA)</v>
      </c>
      <c r="J4261" s="211" t="b">
        <f>FALSE</f>
        <v>0</v>
      </c>
    </row>
    <row r="4262" spans="1:10" ht="14.65" hidden="1" customHeight="1">
      <c r="A4262" s="215" t="s">
        <v>192</v>
      </c>
      <c r="B4262" s="213" t="s">
        <v>108</v>
      </c>
      <c r="C4262" s="209" t="s">
        <v>132</v>
      </c>
      <c r="D4262" s="202">
        <v>200</v>
      </c>
      <c r="F4262" s="202">
        <v>8899</v>
      </c>
      <c r="G4262" s="202">
        <f t="shared" si="225"/>
        <v>44495</v>
      </c>
      <c r="H4262" s="210" t="str">
        <f t="shared" si="226"/>
        <v>16/17TOMATE (1ª SAFRA)CORNÉLIO PROCÓPIO (c)</v>
      </c>
      <c r="I4262" s="210" t="str">
        <f t="shared" si="227"/>
        <v>16/17TOMATE (1ª SAFRA)</v>
      </c>
      <c r="J4262" s="211" t="b">
        <f>FALSE</f>
        <v>0</v>
      </c>
    </row>
    <row r="4263" spans="1:10" ht="14.65" hidden="1" customHeight="1">
      <c r="A4263" s="215" t="s">
        <v>192</v>
      </c>
      <c r="B4263" s="213" t="s">
        <v>108</v>
      </c>
      <c r="C4263" s="209" t="s">
        <v>134</v>
      </c>
      <c r="D4263" s="202">
        <v>411</v>
      </c>
      <c r="F4263" s="202">
        <v>19393</v>
      </c>
      <c r="G4263" s="202">
        <f t="shared" si="225"/>
        <v>47184.914841849153</v>
      </c>
      <c r="H4263" s="210" t="str">
        <f t="shared" si="226"/>
        <v>16/17TOMATE (1ª SAFRA)CURITIBA (f)</v>
      </c>
      <c r="I4263" s="210" t="str">
        <f t="shared" si="227"/>
        <v>16/17TOMATE (1ª SAFRA)</v>
      </c>
      <c r="J4263" s="211" t="b">
        <f>FALSE</f>
        <v>0</v>
      </c>
    </row>
    <row r="4264" spans="1:10" ht="14.65" hidden="1" customHeight="1">
      <c r="A4264" s="215" t="s">
        <v>192</v>
      </c>
      <c r="B4264" s="213" t="s">
        <v>108</v>
      </c>
      <c r="C4264" s="209" t="s">
        <v>136</v>
      </c>
      <c r="D4264" s="202">
        <v>99</v>
      </c>
      <c r="F4264" s="202">
        <v>5002</v>
      </c>
      <c r="G4264" s="202">
        <f t="shared" si="225"/>
        <v>50525.252525252523</v>
      </c>
      <c r="H4264" s="210" t="str">
        <f t="shared" si="226"/>
        <v>16/17TOMATE (1ª SAFRA)FRANCISCO BELTRÃO (e)</v>
      </c>
      <c r="I4264" s="210" t="str">
        <f t="shared" si="227"/>
        <v>16/17TOMATE (1ª SAFRA)</v>
      </c>
      <c r="J4264" s="211" t="b">
        <f>FALSE</f>
        <v>0</v>
      </c>
    </row>
    <row r="4265" spans="1:10" ht="14.65" hidden="1" customHeight="1">
      <c r="A4265" s="215" t="s">
        <v>192</v>
      </c>
      <c r="B4265" s="213" t="s">
        <v>108</v>
      </c>
      <c r="C4265" s="209" t="s">
        <v>138</v>
      </c>
      <c r="D4265" s="202">
        <v>77</v>
      </c>
      <c r="E4265" s="202">
        <v>1</v>
      </c>
      <c r="F4265" s="202">
        <v>4389</v>
      </c>
      <c r="G4265" s="202">
        <f t="shared" ref="G4265:G4325" si="228">F4265/(D4265-E4265)*1000</f>
        <v>57750</v>
      </c>
      <c r="H4265" s="210" t="str">
        <f t="shared" si="226"/>
        <v>16/17TOMATE (1ª SAFRA)GUARAPUAVA (f)</v>
      </c>
      <c r="I4265" s="210" t="str">
        <f t="shared" si="227"/>
        <v>16/17TOMATE (1ª SAFRA)</v>
      </c>
      <c r="J4265" s="211" t="b">
        <f>FALSE</f>
        <v>0</v>
      </c>
    </row>
    <row r="4266" spans="1:10" ht="14.65" hidden="1" customHeight="1">
      <c r="A4266" s="215" t="s">
        <v>192</v>
      </c>
      <c r="B4266" s="213" t="s">
        <v>108</v>
      </c>
      <c r="C4266" s="209" t="s">
        <v>140</v>
      </c>
      <c r="D4266" s="202">
        <v>41</v>
      </c>
      <c r="F4266" s="202">
        <v>1173</v>
      </c>
      <c r="G4266" s="202">
        <f t="shared" si="228"/>
        <v>28609.756097560974</v>
      </c>
      <c r="H4266" s="210" t="str">
        <f t="shared" si="226"/>
        <v>16/17TOMATE (1ª SAFRA)IRATI (f)</v>
      </c>
      <c r="I4266" s="210" t="str">
        <f t="shared" si="227"/>
        <v>16/17TOMATE (1ª SAFRA)</v>
      </c>
      <c r="J4266" s="211" t="b">
        <f>FALSE</f>
        <v>0</v>
      </c>
    </row>
    <row r="4267" spans="1:10" ht="14.65" hidden="1" customHeight="1">
      <c r="A4267" s="215" t="s">
        <v>192</v>
      </c>
      <c r="B4267" s="213" t="s">
        <v>108</v>
      </c>
      <c r="C4267" s="209" t="s">
        <v>142</v>
      </c>
      <c r="D4267" s="202">
        <v>304</v>
      </c>
      <c r="F4267" s="202">
        <v>23255</v>
      </c>
      <c r="G4267" s="202">
        <f t="shared" si="228"/>
        <v>76496.710526315801</v>
      </c>
      <c r="H4267" s="210" t="str">
        <f t="shared" si="226"/>
        <v>16/17TOMATE (1ª SAFRA)IVAIPORÃ (c)</v>
      </c>
      <c r="I4267" s="210" t="str">
        <f t="shared" si="227"/>
        <v>16/17TOMATE (1ª SAFRA)</v>
      </c>
      <c r="J4267" s="211" t="b">
        <f>FALSE</f>
        <v>0</v>
      </c>
    </row>
    <row r="4268" spans="1:10" ht="14.65" hidden="1" customHeight="1">
      <c r="A4268" s="215" t="s">
        <v>192</v>
      </c>
      <c r="B4268" s="213" t="s">
        <v>108</v>
      </c>
      <c r="C4268" s="209" t="s">
        <v>144</v>
      </c>
      <c r="D4268" s="202">
        <v>256</v>
      </c>
      <c r="F4268" s="202">
        <v>16723</v>
      </c>
      <c r="G4268" s="202">
        <f t="shared" si="228"/>
        <v>65324.21875</v>
      </c>
      <c r="H4268" s="210" t="str">
        <f t="shared" si="226"/>
        <v>16/17TOMATE (1ª SAFRA)JACAREZINHO (c)</v>
      </c>
      <c r="I4268" s="210" t="str">
        <f t="shared" si="227"/>
        <v>16/17TOMATE (1ª SAFRA)</v>
      </c>
      <c r="J4268" s="211" t="b">
        <f>FALSE</f>
        <v>0</v>
      </c>
    </row>
    <row r="4269" spans="1:10" ht="14.65" hidden="1" customHeight="1">
      <c r="A4269" s="215" t="s">
        <v>192</v>
      </c>
      <c r="B4269" s="213" t="s">
        <v>108</v>
      </c>
      <c r="C4269" s="209" t="s">
        <v>146</v>
      </c>
      <c r="D4269" s="202">
        <v>13</v>
      </c>
      <c r="F4269" s="202">
        <v>538</v>
      </c>
      <c r="G4269" s="202">
        <f t="shared" si="228"/>
        <v>41384.61538461539</v>
      </c>
      <c r="H4269" s="210" t="str">
        <f t="shared" si="226"/>
        <v>16/17TOMATE (1ª SAFRA)LARANJEIRAS DO SUL (f)</v>
      </c>
      <c r="I4269" s="210" t="str">
        <f t="shared" si="227"/>
        <v>16/17TOMATE (1ª SAFRA)</v>
      </c>
      <c r="J4269" s="211" t="b">
        <f>FALSE</f>
        <v>0</v>
      </c>
    </row>
    <row r="4270" spans="1:10" ht="14.65" hidden="1" customHeight="1">
      <c r="A4270" s="215" t="s">
        <v>192</v>
      </c>
      <c r="B4270" s="213" t="s">
        <v>108</v>
      </c>
      <c r="C4270" s="209" t="s">
        <v>148</v>
      </c>
      <c r="D4270" s="202">
        <v>378</v>
      </c>
      <c r="F4270" s="202">
        <v>25061</v>
      </c>
      <c r="G4270" s="202">
        <f t="shared" si="228"/>
        <v>66298.9417989418</v>
      </c>
      <c r="H4270" s="210" t="str">
        <f t="shared" si="226"/>
        <v>16/17TOMATE (1ª SAFRA)LONDRINA (c)</v>
      </c>
      <c r="I4270" s="210" t="str">
        <f t="shared" si="227"/>
        <v>16/17TOMATE (1ª SAFRA)</v>
      </c>
      <c r="J4270" s="211" t="b">
        <f>FALSE</f>
        <v>0</v>
      </c>
    </row>
    <row r="4271" spans="1:10" ht="14.65" hidden="1" customHeight="1">
      <c r="A4271" s="215" t="s">
        <v>192</v>
      </c>
      <c r="B4271" s="213" t="s">
        <v>108</v>
      </c>
      <c r="C4271" s="209" t="s">
        <v>150</v>
      </c>
      <c r="D4271" s="202">
        <v>81</v>
      </c>
      <c r="F4271" s="202">
        <v>5123</v>
      </c>
      <c r="G4271" s="202">
        <f t="shared" si="228"/>
        <v>63246.91358024691</v>
      </c>
      <c r="H4271" s="210" t="str">
        <f t="shared" si="226"/>
        <v>16/17TOMATE (1ª SAFRA)MARINGÁ (c)</v>
      </c>
      <c r="I4271" s="210" t="str">
        <f t="shared" si="227"/>
        <v>16/17TOMATE (1ª SAFRA)</v>
      </c>
      <c r="J4271" s="211" t="b">
        <f>FALSE</f>
        <v>0</v>
      </c>
    </row>
    <row r="4272" spans="1:10" ht="14.65" hidden="1" customHeight="1">
      <c r="A4272" s="215" t="s">
        <v>192</v>
      </c>
      <c r="B4272" s="213" t="s">
        <v>108</v>
      </c>
      <c r="C4272" s="209" t="s">
        <v>152</v>
      </c>
      <c r="D4272" s="202">
        <v>12</v>
      </c>
      <c r="F4272" s="202">
        <v>480</v>
      </c>
      <c r="G4272" s="202">
        <f t="shared" si="228"/>
        <v>40000</v>
      </c>
      <c r="H4272" s="210" t="str">
        <f t="shared" si="226"/>
        <v>16/17TOMATE (1ª SAFRA)PARANAGUÁ (f)</v>
      </c>
      <c r="I4272" s="210" t="str">
        <f t="shared" si="227"/>
        <v>16/17TOMATE (1ª SAFRA)</v>
      </c>
      <c r="J4272" s="211" t="b">
        <f>FALSE</f>
        <v>0</v>
      </c>
    </row>
    <row r="4273" spans="1:10" ht="14.65" hidden="1" customHeight="1">
      <c r="A4273" s="215" t="s">
        <v>192</v>
      </c>
      <c r="B4273" s="213" t="s">
        <v>108</v>
      </c>
      <c r="C4273" s="209" t="s">
        <v>154</v>
      </c>
      <c r="D4273" s="202">
        <v>5</v>
      </c>
      <c r="F4273" s="202">
        <v>372</v>
      </c>
      <c r="G4273" s="202">
        <f t="shared" si="228"/>
        <v>74400</v>
      </c>
      <c r="H4273" s="210" t="str">
        <f t="shared" si="226"/>
        <v>16/17TOMATE (1ª SAFRA)PARANAVAÍ (b)</v>
      </c>
      <c r="I4273" s="210" t="str">
        <f t="shared" si="227"/>
        <v>16/17TOMATE (1ª SAFRA)</v>
      </c>
      <c r="J4273" s="211" t="b">
        <f>FALSE</f>
        <v>0</v>
      </c>
    </row>
    <row r="4274" spans="1:10" ht="14.65" hidden="1" customHeight="1">
      <c r="A4274" s="215" t="s">
        <v>192</v>
      </c>
      <c r="B4274" s="213" t="s">
        <v>108</v>
      </c>
      <c r="C4274" s="209" t="s">
        <v>155</v>
      </c>
      <c r="D4274" s="202">
        <v>38</v>
      </c>
      <c r="F4274" s="202">
        <v>2340</v>
      </c>
      <c r="G4274" s="202">
        <f t="shared" si="228"/>
        <v>61578.947368421053</v>
      </c>
      <c r="H4274" s="210" t="str">
        <f t="shared" si="226"/>
        <v>16/17TOMATE (1ª SAFRA)PATO BRANCO (e)</v>
      </c>
      <c r="I4274" s="210" t="str">
        <f t="shared" si="227"/>
        <v>16/17TOMATE (1ª SAFRA)</v>
      </c>
      <c r="J4274" s="211" t="b">
        <f>FALSE</f>
        <v>0</v>
      </c>
    </row>
    <row r="4275" spans="1:10" ht="14.65" hidden="1" customHeight="1">
      <c r="A4275" s="215" t="s">
        <v>192</v>
      </c>
      <c r="B4275" s="213" t="s">
        <v>108</v>
      </c>
      <c r="C4275" s="209" t="s">
        <v>157</v>
      </c>
      <c r="D4275" s="202">
        <v>468</v>
      </c>
      <c r="E4275" s="202">
        <v>40</v>
      </c>
      <c r="F4275" s="202">
        <v>28715</v>
      </c>
      <c r="G4275" s="202">
        <f t="shared" si="228"/>
        <v>67091.121495327097</v>
      </c>
      <c r="H4275" s="210" t="str">
        <f t="shared" si="226"/>
        <v>16/17TOMATE (1ª SAFRA)PONTA GROSSA (f)</v>
      </c>
      <c r="I4275" s="210" t="str">
        <f t="shared" si="227"/>
        <v>16/17TOMATE (1ª SAFRA)</v>
      </c>
      <c r="J4275" s="211" t="b">
        <f>FALSE</f>
        <v>0</v>
      </c>
    </row>
    <row r="4276" spans="1:10" ht="14.65" hidden="1" customHeight="1">
      <c r="A4276" s="215" t="s">
        <v>192</v>
      </c>
      <c r="B4276" s="213" t="s">
        <v>108</v>
      </c>
      <c r="C4276" s="209" t="s">
        <v>158</v>
      </c>
      <c r="D4276" s="202">
        <v>31</v>
      </c>
      <c r="F4276" s="202">
        <v>594</v>
      </c>
      <c r="G4276" s="202">
        <f t="shared" si="228"/>
        <v>19161.290322580644</v>
      </c>
      <c r="H4276" s="210" t="str">
        <f t="shared" si="226"/>
        <v>16/17TOMATE (1ª SAFRA)TOLEDO (d)</v>
      </c>
      <c r="I4276" s="210" t="str">
        <f t="shared" si="227"/>
        <v>16/17TOMATE (1ª SAFRA)</v>
      </c>
      <c r="J4276" s="211" t="b">
        <f>FALSE</f>
        <v>0</v>
      </c>
    </row>
    <row r="4277" spans="1:10" ht="14.65" hidden="1" customHeight="1">
      <c r="A4277" s="215" t="s">
        <v>192</v>
      </c>
      <c r="B4277" s="213" t="s">
        <v>108</v>
      </c>
      <c r="C4277" s="209" t="s">
        <v>159</v>
      </c>
      <c r="D4277" s="202">
        <v>27</v>
      </c>
      <c r="F4277" s="202">
        <v>1696</v>
      </c>
      <c r="G4277" s="202">
        <f t="shared" si="228"/>
        <v>62814.814814814818</v>
      </c>
      <c r="H4277" s="210" t="str">
        <f t="shared" si="226"/>
        <v>16/17TOMATE (1ª SAFRA)UMUARAMA (b)</v>
      </c>
      <c r="I4277" s="210" t="str">
        <f t="shared" si="227"/>
        <v>16/17TOMATE (1ª SAFRA)</v>
      </c>
      <c r="J4277" s="211" t="b">
        <f>FALSE</f>
        <v>0</v>
      </c>
    </row>
    <row r="4278" spans="1:10" ht="14.65" hidden="1" customHeight="1">
      <c r="A4278" s="215" t="s">
        <v>192</v>
      </c>
      <c r="B4278" s="213" t="s">
        <v>108</v>
      </c>
      <c r="C4278" s="209" t="s">
        <v>160</v>
      </c>
      <c r="D4278" s="202">
        <v>10</v>
      </c>
      <c r="F4278" s="202">
        <v>464</v>
      </c>
      <c r="G4278" s="202">
        <f t="shared" si="228"/>
        <v>46400</v>
      </c>
      <c r="H4278" s="210" t="str">
        <f t="shared" si="226"/>
        <v>16/17TOMATE (1ª SAFRA)UNIÃO DA VITÓRIA (f)</v>
      </c>
      <c r="I4278" s="210" t="str">
        <f t="shared" si="227"/>
        <v>16/17TOMATE (1ª SAFRA)</v>
      </c>
      <c r="J4278" s="211" t="b">
        <f>FALSE</f>
        <v>0</v>
      </c>
    </row>
    <row r="4279" spans="1:10" ht="14.65" hidden="1" customHeight="1">
      <c r="A4279" s="215" t="s">
        <v>192</v>
      </c>
      <c r="B4279" s="213" t="s">
        <v>109</v>
      </c>
      <c r="C4279" s="209" t="s">
        <v>126</v>
      </c>
      <c r="D4279" s="202">
        <v>114</v>
      </c>
      <c r="F4279" s="202">
        <v>8490</v>
      </c>
      <c r="G4279" s="202">
        <f t="shared" si="228"/>
        <v>74473.68421052632</v>
      </c>
      <c r="H4279" s="210" t="str">
        <f t="shared" si="226"/>
        <v>16/17TOMATE (2ª SAFRA)APUCARANA (c)</v>
      </c>
      <c r="I4279" s="210" t="str">
        <f t="shared" si="227"/>
        <v>16/17TOMATE (2ª SAFRA)</v>
      </c>
      <c r="J4279" s="211" t="b">
        <f>FALSE</f>
        <v>0</v>
      </c>
    </row>
    <row r="4280" spans="1:10" ht="14.65" hidden="1" customHeight="1">
      <c r="A4280" s="215" t="s">
        <v>192</v>
      </c>
      <c r="B4280" s="213" t="s">
        <v>109</v>
      </c>
      <c r="C4280" s="209" t="s">
        <v>130</v>
      </c>
      <c r="D4280" s="202">
        <v>44</v>
      </c>
      <c r="F4280" s="202">
        <v>1938</v>
      </c>
      <c r="G4280" s="202">
        <f t="shared" si="228"/>
        <v>44045.454545454544</v>
      </c>
      <c r="H4280" s="210" t="str">
        <f t="shared" si="226"/>
        <v>16/17TOMATE (2ª SAFRA)CASCAVEL (d)</v>
      </c>
      <c r="I4280" s="210" t="str">
        <f t="shared" si="227"/>
        <v>16/17TOMATE (2ª SAFRA)</v>
      </c>
      <c r="J4280" s="211" t="b">
        <f>FALSE</f>
        <v>0</v>
      </c>
    </row>
    <row r="4281" spans="1:10" ht="14.65" hidden="1" customHeight="1">
      <c r="A4281" s="215" t="s">
        <v>192</v>
      </c>
      <c r="B4281" s="213" t="s">
        <v>109</v>
      </c>
      <c r="C4281" s="209" t="s">
        <v>132</v>
      </c>
      <c r="D4281" s="202">
        <v>150</v>
      </c>
      <c r="F4281" s="202">
        <v>5340</v>
      </c>
      <c r="G4281" s="202">
        <f t="shared" si="228"/>
        <v>35600</v>
      </c>
      <c r="H4281" s="210" t="str">
        <f t="shared" si="226"/>
        <v>16/17TOMATE (2ª SAFRA)CORNÉLIO PROCÓPIO (c)</v>
      </c>
      <c r="I4281" s="210" t="str">
        <f t="shared" si="227"/>
        <v>16/17TOMATE (2ª SAFRA)</v>
      </c>
      <c r="J4281" s="211" t="b">
        <f>FALSE</f>
        <v>0</v>
      </c>
    </row>
    <row r="4282" spans="1:10" ht="14.65" hidden="1" customHeight="1">
      <c r="A4282" s="215" t="s">
        <v>192</v>
      </c>
      <c r="B4282" s="213" t="s">
        <v>109</v>
      </c>
      <c r="C4282" s="209" t="s">
        <v>138</v>
      </c>
      <c r="D4282" s="202">
        <v>17</v>
      </c>
      <c r="F4282" s="202">
        <v>665</v>
      </c>
      <c r="G4282" s="202">
        <f t="shared" si="228"/>
        <v>39117.647058823532</v>
      </c>
      <c r="H4282" s="210" t="str">
        <f t="shared" si="226"/>
        <v>16/17TOMATE (2ª SAFRA)GUARAPUAVA (f)</v>
      </c>
      <c r="I4282" s="210" t="str">
        <f t="shared" si="227"/>
        <v>16/17TOMATE (2ª SAFRA)</v>
      </c>
      <c r="J4282" s="211" t="b">
        <f>FALSE</f>
        <v>0</v>
      </c>
    </row>
    <row r="4283" spans="1:10" ht="14.65" hidden="1" customHeight="1">
      <c r="A4283" s="215" t="s">
        <v>192</v>
      </c>
      <c r="B4283" s="213" t="s">
        <v>109</v>
      </c>
      <c r="C4283" s="209" t="s">
        <v>140</v>
      </c>
      <c r="D4283" s="202">
        <v>19</v>
      </c>
      <c r="F4283" s="202">
        <v>523</v>
      </c>
      <c r="G4283" s="202">
        <f t="shared" si="228"/>
        <v>27526.315789473683</v>
      </c>
      <c r="H4283" s="210" t="str">
        <f t="shared" si="226"/>
        <v>16/17TOMATE (2ª SAFRA)IRATI (f)</v>
      </c>
      <c r="I4283" s="210" t="str">
        <f t="shared" si="227"/>
        <v>16/17TOMATE (2ª SAFRA)</v>
      </c>
      <c r="J4283" s="211" t="b">
        <f>FALSE</f>
        <v>0</v>
      </c>
    </row>
    <row r="4284" spans="1:10" ht="14.65" hidden="1" customHeight="1">
      <c r="A4284" s="215" t="s">
        <v>192</v>
      </c>
      <c r="B4284" s="213" t="s">
        <v>109</v>
      </c>
      <c r="C4284" s="209" t="s">
        <v>142</v>
      </c>
      <c r="D4284" s="202">
        <v>231</v>
      </c>
      <c r="F4284" s="202">
        <v>15110</v>
      </c>
      <c r="G4284" s="202">
        <f t="shared" si="228"/>
        <v>65411.255411255413</v>
      </c>
      <c r="H4284" s="210" t="str">
        <f t="shared" si="226"/>
        <v>16/17TOMATE (2ª SAFRA)IVAIPORÃ (c)</v>
      </c>
      <c r="I4284" s="210" t="str">
        <f t="shared" si="227"/>
        <v>16/17TOMATE (2ª SAFRA)</v>
      </c>
      <c r="J4284" s="211" t="b">
        <f>FALSE</f>
        <v>0</v>
      </c>
    </row>
    <row r="4285" spans="1:10" ht="14.65" hidden="1" customHeight="1">
      <c r="A4285" s="215" t="s">
        <v>192</v>
      </c>
      <c r="B4285" s="213" t="s">
        <v>109</v>
      </c>
      <c r="C4285" s="209" t="s">
        <v>144</v>
      </c>
      <c r="D4285" s="202">
        <v>208</v>
      </c>
      <c r="F4285" s="202">
        <v>13339</v>
      </c>
      <c r="G4285" s="202">
        <f t="shared" si="228"/>
        <v>64129.807692307695</v>
      </c>
      <c r="H4285" s="210" t="str">
        <f t="shared" si="226"/>
        <v>16/17TOMATE (2ª SAFRA)JACAREZINHO (c)</v>
      </c>
      <c r="I4285" s="210" t="str">
        <f t="shared" si="227"/>
        <v>16/17TOMATE (2ª SAFRA)</v>
      </c>
      <c r="J4285" s="211" t="b">
        <f>FALSE</f>
        <v>0</v>
      </c>
    </row>
    <row r="4286" spans="1:10" ht="14.65" hidden="1" customHeight="1">
      <c r="A4286" s="215" t="s">
        <v>192</v>
      </c>
      <c r="B4286" s="213" t="s">
        <v>109</v>
      </c>
      <c r="C4286" s="209" t="s">
        <v>146</v>
      </c>
      <c r="D4286" s="202">
        <v>8</v>
      </c>
      <c r="F4286" s="202">
        <v>360</v>
      </c>
      <c r="G4286" s="202">
        <f t="shared" si="228"/>
        <v>45000</v>
      </c>
      <c r="H4286" s="210" t="str">
        <f t="shared" si="226"/>
        <v>16/17TOMATE (2ª SAFRA)LARANJEIRAS DO SUL (f)</v>
      </c>
      <c r="I4286" s="210" t="str">
        <f t="shared" si="227"/>
        <v>16/17TOMATE (2ª SAFRA)</v>
      </c>
      <c r="J4286" s="211" t="b">
        <f>FALSE</f>
        <v>0</v>
      </c>
    </row>
    <row r="4287" spans="1:10" ht="14.65" hidden="1" customHeight="1">
      <c r="A4287" s="215" t="s">
        <v>192</v>
      </c>
      <c r="B4287" s="213" t="s">
        <v>109</v>
      </c>
      <c r="C4287" s="209" t="s">
        <v>148</v>
      </c>
      <c r="D4287" s="202">
        <v>372</v>
      </c>
      <c r="F4287" s="202">
        <v>24817</v>
      </c>
      <c r="G4287" s="202">
        <f t="shared" si="228"/>
        <v>66712.365591397858</v>
      </c>
      <c r="H4287" s="210" t="str">
        <f t="shared" si="226"/>
        <v>16/17TOMATE (2ª SAFRA)LONDRINA (c)</v>
      </c>
      <c r="I4287" s="210" t="str">
        <f t="shared" si="227"/>
        <v>16/17TOMATE (2ª SAFRA)</v>
      </c>
      <c r="J4287" s="211" t="b">
        <f>FALSE</f>
        <v>0</v>
      </c>
    </row>
    <row r="4288" spans="1:10" ht="14.65" hidden="1" customHeight="1">
      <c r="A4288" s="215" t="s">
        <v>192</v>
      </c>
      <c r="B4288" s="213" t="s">
        <v>109</v>
      </c>
      <c r="C4288" s="209" t="s">
        <v>150</v>
      </c>
      <c r="D4288" s="202">
        <v>63</v>
      </c>
      <c r="F4288" s="202">
        <v>3595</v>
      </c>
      <c r="G4288" s="202">
        <f t="shared" si="228"/>
        <v>57063.492063492064</v>
      </c>
      <c r="H4288" s="210" t="str">
        <f t="shared" si="226"/>
        <v>16/17TOMATE (2ª SAFRA)MARINGÁ (c)</v>
      </c>
      <c r="I4288" s="210" t="str">
        <f t="shared" si="227"/>
        <v>16/17TOMATE (2ª SAFRA)</v>
      </c>
      <c r="J4288" s="211" t="b">
        <f>FALSE</f>
        <v>0</v>
      </c>
    </row>
    <row r="4289" spans="1:10" ht="14.65" hidden="1" customHeight="1">
      <c r="A4289" s="215" t="s">
        <v>192</v>
      </c>
      <c r="B4289" s="213" t="s">
        <v>109</v>
      </c>
      <c r="C4289" s="209" t="s">
        <v>152</v>
      </c>
      <c r="D4289" s="202">
        <v>12</v>
      </c>
      <c r="F4289" s="202">
        <v>464</v>
      </c>
      <c r="G4289" s="202">
        <f t="shared" si="228"/>
        <v>38666.666666666664</v>
      </c>
      <c r="H4289" s="210" t="str">
        <f t="shared" si="226"/>
        <v>16/17TOMATE (2ª SAFRA)PARANAGUÁ (f)</v>
      </c>
      <c r="I4289" s="210" t="str">
        <f t="shared" si="227"/>
        <v>16/17TOMATE (2ª SAFRA)</v>
      </c>
      <c r="J4289" s="211" t="b">
        <f>FALSE</f>
        <v>0</v>
      </c>
    </row>
    <row r="4290" spans="1:10" ht="14.65" hidden="1" customHeight="1">
      <c r="A4290" s="215" t="s">
        <v>192</v>
      </c>
      <c r="B4290" s="213" t="s">
        <v>109</v>
      </c>
      <c r="C4290" s="209" t="s">
        <v>157</v>
      </c>
      <c r="D4290" s="202">
        <v>373</v>
      </c>
      <c r="F4290" s="202">
        <v>22025</v>
      </c>
      <c r="G4290" s="202">
        <f t="shared" si="228"/>
        <v>59048.25737265416</v>
      </c>
      <c r="H4290" s="210" t="str">
        <f t="shared" ref="H4290:H4352" si="229">A4290&amp;B4290&amp;C4290</f>
        <v>16/17TOMATE (2ª SAFRA)PONTA GROSSA (f)</v>
      </c>
      <c r="I4290" s="210" t="str">
        <f t="shared" ref="I4290:I4352" si="230">A4290&amp;B4290</f>
        <v>16/17TOMATE (2ª SAFRA)</v>
      </c>
      <c r="J4290" s="211" t="b">
        <f>FALSE</f>
        <v>0</v>
      </c>
    </row>
    <row r="4291" spans="1:10" ht="14.65" hidden="1" customHeight="1">
      <c r="A4291" s="215" t="s">
        <v>192</v>
      </c>
      <c r="B4291" s="213" t="s">
        <v>109</v>
      </c>
      <c r="C4291" s="209" t="s">
        <v>159</v>
      </c>
      <c r="D4291" s="202">
        <v>17</v>
      </c>
      <c r="F4291" s="202">
        <v>735</v>
      </c>
      <c r="G4291" s="202">
        <f t="shared" si="228"/>
        <v>43235.294117647056</v>
      </c>
      <c r="H4291" s="210" t="str">
        <f t="shared" si="229"/>
        <v>16/17TOMATE (2ª SAFRA)UMUARAMA (b)</v>
      </c>
      <c r="I4291" s="210" t="str">
        <f t="shared" si="230"/>
        <v>16/17TOMATE (2ª SAFRA)</v>
      </c>
      <c r="J4291" s="211" t="b">
        <f>FALSE</f>
        <v>0</v>
      </c>
    </row>
    <row r="4292" spans="1:10" ht="14.65" hidden="1" customHeight="1">
      <c r="A4292" s="215" t="s">
        <v>192</v>
      </c>
      <c r="B4292" s="209" t="s">
        <v>110</v>
      </c>
      <c r="C4292" s="209" t="s">
        <v>126</v>
      </c>
      <c r="D4292" s="201">
        <v>62030</v>
      </c>
      <c r="E4292" s="201"/>
      <c r="F4292" s="202">
        <v>152180</v>
      </c>
      <c r="G4292" s="202">
        <f t="shared" si="228"/>
        <v>2453.3290343382237</v>
      </c>
      <c r="H4292" s="210" t="str">
        <f t="shared" si="229"/>
        <v>16/17TRIGOAPUCARANA (c)</v>
      </c>
      <c r="I4292" s="210" t="str">
        <f t="shared" si="230"/>
        <v>16/17TRIGO</v>
      </c>
      <c r="J4292" s="211" t="b">
        <f>FALSE</f>
        <v>0</v>
      </c>
    </row>
    <row r="4293" spans="1:10" ht="14.65" hidden="1" customHeight="1">
      <c r="A4293" s="215" t="s">
        <v>192</v>
      </c>
      <c r="B4293" s="209" t="s">
        <v>110</v>
      </c>
      <c r="C4293" s="209" t="s">
        <v>128</v>
      </c>
      <c r="D4293" s="201">
        <v>87058</v>
      </c>
      <c r="E4293" s="201"/>
      <c r="F4293" s="202">
        <v>184419</v>
      </c>
      <c r="G4293" s="202">
        <f t="shared" si="228"/>
        <v>2118.3463897631464</v>
      </c>
      <c r="H4293" s="210" t="str">
        <f t="shared" si="229"/>
        <v>16/17TRIGOCAMPO MOURÃO (a)</v>
      </c>
      <c r="I4293" s="210" t="str">
        <f t="shared" si="230"/>
        <v>16/17TRIGO</v>
      </c>
      <c r="J4293" s="211" t="b">
        <f>FALSE</f>
        <v>0</v>
      </c>
    </row>
    <row r="4294" spans="1:10" ht="14.65" hidden="1" customHeight="1">
      <c r="A4294" s="215" t="s">
        <v>192</v>
      </c>
      <c r="B4294" s="209" t="s">
        <v>110</v>
      </c>
      <c r="C4294" s="209" t="s">
        <v>130</v>
      </c>
      <c r="D4294" s="201">
        <v>96920</v>
      </c>
      <c r="E4294" s="201"/>
      <c r="F4294" s="202">
        <v>195286</v>
      </c>
      <c r="G4294" s="202">
        <f t="shared" si="228"/>
        <v>2014.9195212546429</v>
      </c>
      <c r="H4294" s="210" t="str">
        <f t="shared" si="229"/>
        <v>16/17TRIGOCASCAVEL (d)</v>
      </c>
      <c r="I4294" s="210" t="str">
        <f t="shared" si="230"/>
        <v>16/17TRIGO</v>
      </c>
      <c r="J4294" s="211" t="b">
        <f>FALSE</f>
        <v>0</v>
      </c>
    </row>
    <row r="4295" spans="1:10" ht="14.65" hidden="1" customHeight="1">
      <c r="A4295" s="215" t="s">
        <v>192</v>
      </c>
      <c r="B4295" s="209" t="s">
        <v>110</v>
      </c>
      <c r="C4295" s="209" t="s">
        <v>132</v>
      </c>
      <c r="D4295" s="201">
        <v>142000</v>
      </c>
      <c r="E4295" s="201"/>
      <c r="F4295" s="202">
        <v>315302</v>
      </c>
      <c r="G4295" s="202">
        <f t="shared" si="228"/>
        <v>2220.4366197183099</v>
      </c>
      <c r="H4295" s="210" t="str">
        <f t="shared" si="229"/>
        <v>16/17TRIGOCORNÉLIO PROCÓPIO (c)</v>
      </c>
      <c r="I4295" s="210" t="str">
        <f t="shared" si="230"/>
        <v>16/17TRIGO</v>
      </c>
      <c r="J4295" s="211" t="b">
        <f>FALSE</f>
        <v>0</v>
      </c>
    </row>
    <row r="4296" spans="1:10" ht="14.65" hidden="1" customHeight="1">
      <c r="A4296" s="215" t="s">
        <v>192</v>
      </c>
      <c r="B4296" s="213" t="s">
        <v>110</v>
      </c>
      <c r="C4296" s="209" t="s">
        <v>134</v>
      </c>
      <c r="D4296" s="202">
        <v>10275</v>
      </c>
      <c r="F4296" s="202">
        <v>30912</v>
      </c>
      <c r="G4296" s="202">
        <f t="shared" si="228"/>
        <v>3008.4671532846714</v>
      </c>
      <c r="H4296" s="210" t="str">
        <f t="shared" si="229"/>
        <v>16/17TRIGOCURITIBA (f)</v>
      </c>
      <c r="I4296" s="210" t="str">
        <f t="shared" si="230"/>
        <v>16/17TRIGO</v>
      </c>
      <c r="J4296" s="211" t="b">
        <f>FALSE</f>
        <v>0</v>
      </c>
    </row>
    <row r="4297" spans="1:10" ht="14.65" hidden="1" customHeight="1">
      <c r="A4297" s="215" t="s">
        <v>192</v>
      </c>
      <c r="B4297" s="213" t="s">
        <v>110</v>
      </c>
      <c r="C4297" s="209" t="s">
        <v>136</v>
      </c>
      <c r="D4297" s="202">
        <v>77950</v>
      </c>
      <c r="E4297" s="202">
        <v>1200</v>
      </c>
      <c r="F4297" s="202">
        <v>120865</v>
      </c>
      <c r="G4297" s="202">
        <f t="shared" si="228"/>
        <v>1574.788273615635</v>
      </c>
      <c r="H4297" s="210" t="str">
        <f t="shared" si="229"/>
        <v>16/17TRIGOFRANCISCO BELTRÃO (e)</v>
      </c>
      <c r="I4297" s="210" t="str">
        <f t="shared" si="230"/>
        <v>16/17TRIGO</v>
      </c>
      <c r="J4297" s="211" t="b">
        <f>FALSE</f>
        <v>0</v>
      </c>
    </row>
    <row r="4298" spans="1:10" ht="14.65" hidden="1" customHeight="1">
      <c r="A4298" s="215" t="s">
        <v>192</v>
      </c>
      <c r="B4298" s="213" t="s">
        <v>110</v>
      </c>
      <c r="C4298" s="209" t="s">
        <v>138</v>
      </c>
      <c r="D4298" s="202">
        <v>41470</v>
      </c>
      <c r="E4298" s="202">
        <v>640</v>
      </c>
      <c r="F4298" s="202">
        <v>114368</v>
      </c>
      <c r="G4298" s="202">
        <f t="shared" si="228"/>
        <v>2801.0776389909383</v>
      </c>
      <c r="H4298" s="210" t="str">
        <f t="shared" si="229"/>
        <v>16/17TRIGOGUARAPUAVA (f)</v>
      </c>
      <c r="I4298" s="210" t="str">
        <f t="shared" si="230"/>
        <v>16/17TRIGO</v>
      </c>
      <c r="J4298" s="211" t="b">
        <f>FALSE</f>
        <v>0</v>
      </c>
    </row>
    <row r="4299" spans="1:10" ht="14.65" hidden="1" customHeight="1">
      <c r="A4299" s="215" t="s">
        <v>192</v>
      </c>
      <c r="B4299" s="213" t="s">
        <v>110</v>
      </c>
      <c r="C4299" s="209" t="s">
        <v>140</v>
      </c>
      <c r="D4299" s="202">
        <v>21597</v>
      </c>
      <c r="E4299" s="202">
        <v>850</v>
      </c>
      <c r="F4299" s="202">
        <v>67925</v>
      </c>
      <c r="G4299" s="202">
        <f t="shared" si="228"/>
        <v>3273.9673205764689</v>
      </c>
      <c r="H4299" s="210" t="str">
        <f t="shared" si="229"/>
        <v>16/17TRIGOIRATI (f)</v>
      </c>
      <c r="I4299" s="210" t="str">
        <f t="shared" si="230"/>
        <v>16/17TRIGO</v>
      </c>
      <c r="J4299" s="211" t="b">
        <f>FALSE</f>
        <v>0</v>
      </c>
    </row>
    <row r="4300" spans="1:10" ht="14.65" hidden="1" customHeight="1">
      <c r="A4300" s="215" t="s">
        <v>192</v>
      </c>
      <c r="B4300" s="213" t="s">
        <v>110</v>
      </c>
      <c r="C4300" s="209" t="s">
        <v>142</v>
      </c>
      <c r="D4300" s="202">
        <v>120080</v>
      </c>
      <c r="E4300" s="202">
        <v>6000</v>
      </c>
      <c r="F4300" s="202">
        <v>209419</v>
      </c>
      <c r="G4300" s="202">
        <f t="shared" si="228"/>
        <v>1835.7205469845724</v>
      </c>
      <c r="H4300" s="210" t="str">
        <f t="shared" si="229"/>
        <v>16/17TRIGOIVAIPORÃ (c)</v>
      </c>
      <c r="I4300" s="210" t="str">
        <f t="shared" si="230"/>
        <v>16/17TRIGO</v>
      </c>
      <c r="J4300" s="211" t="b">
        <f>FALSE</f>
        <v>0</v>
      </c>
    </row>
    <row r="4301" spans="1:10" ht="14.65" hidden="1" customHeight="1">
      <c r="A4301" s="215" t="s">
        <v>192</v>
      </c>
      <c r="B4301" s="213" t="s">
        <v>110</v>
      </c>
      <c r="C4301" s="209" t="s">
        <v>144</v>
      </c>
      <c r="D4301" s="202">
        <v>50070</v>
      </c>
      <c r="F4301" s="202">
        <v>162407</v>
      </c>
      <c r="G4301" s="202">
        <f t="shared" si="228"/>
        <v>3243.5989614539644</v>
      </c>
      <c r="H4301" s="210" t="str">
        <f t="shared" si="229"/>
        <v>16/17TRIGOJACAREZINHO (c)</v>
      </c>
      <c r="I4301" s="210" t="str">
        <f t="shared" si="230"/>
        <v>16/17TRIGO</v>
      </c>
      <c r="J4301" s="211" t="b">
        <f>FALSE</f>
        <v>0</v>
      </c>
    </row>
    <row r="4302" spans="1:10" ht="14.65" hidden="1" customHeight="1">
      <c r="A4302" s="215" t="s">
        <v>192</v>
      </c>
      <c r="B4302" s="213" t="s">
        <v>110</v>
      </c>
      <c r="C4302" s="209" t="s">
        <v>146</v>
      </c>
      <c r="D4302" s="202">
        <v>14500</v>
      </c>
      <c r="E4302" s="202">
        <v>550</v>
      </c>
      <c r="F4302" s="202">
        <v>31043</v>
      </c>
      <c r="G4302" s="202">
        <f t="shared" si="228"/>
        <v>2225.3046594982079</v>
      </c>
      <c r="H4302" s="210" t="str">
        <f t="shared" si="229"/>
        <v>16/17TRIGOLARANJEIRAS DO SUL (f)</v>
      </c>
      <c r="I4302" s="210" t="str">
        <f t="shared" si="230"/>
        <v>16/17TRIGO</v>
      </c>
      <c r="J4302" s="211" t="b">
        <f>FALSE</f>
        <v>0</v>
      </c>
    </row>
    <row r="4303" spans="1:10" ht="14.65" hidden="1" customHeight="1">
      <c r="A4303" s="215" t="s">
        <v>192</v>
      </c>
      <c r="B4303" s="213" t="s">
        <v>110</v>
      </c>
      <c r="C4303" s="209" t="s">
        <v>148</v>
      </c>
      <c r="D4303" s="202">
        <v>34685</v>
      </c>
      <c r="F4303" s="202">
        <v>98635</v>
      </c>
      <c r="G4303" s="202">
        <f t="shared" si="228"/>
        <v>2843.7364855124692</v>
      </c>
      <c r="H4303" s="210" t="str">
        <f t="shared" si="229"/>
        <v>16/17TRIGOLONDRINA (c)</v>
      </c>
      <c r="I4303" s="210" t="str">
        <f t="shared" si="230"/>
        <v>16/17TRIGO</v>
      </c>
      <c r="J4303" s="211" t="b">
        <f>FALSE</f>
        <v>0</v>
      </c>
    </row>
    <row r="4304" spans="1:10" ht="14.65" hidden="1" customHeight="1">
      <c r="A4304" s="215" t="s">
        <v>192</v>
      </c>
      <c r="B4304" s="213" t="s">
        <v>110</v>
      </c>
      <c r="C4304" s="209" t="s">
        <v>150</v>
      </c>
      <c r="D4304" s="202">
        <v>14097</v>
      </c>
      <c r="F4304" s="202">
        <v>31793</v>
      </c>
      <c r="G4304" s="202">
        <f t="shared" si="228"/>
        <v>2255.3025466411291</v>
      </c>
      <c r="H4304" s="210" t="str">
        <f t="shared" si="229"/>
        <v>16/17TRIGOMARINGÁ (c)</v>
      </c>
      <c r="I4304" s="210" t="str">
        <f t="shared" si="230"/>
        <v>16/17TRIGO</v>
      </c>
      <c r="J4304" s="211" t="b">
        <f>FALSE</f>
        <v>0</v>
      </c>
    </row>
    <row r="4305" spans="1:10" ht="14.65" hidden="1" customHeight="1">
      <c r="A4305" s="215" t="s">
        <v>192</v>
      </c>
      <c r="B4305" s="213" t="s">
        <v>110</v>
      </c>
      <c r="C4305" s="209" t="s">
        <v>154</v>
      </c>
      <c r="D4305" s="202">
        <v>40</v>
      </c>
      <c r="F4305" s="202">
        <v>48</v>
      </c>
      <c r="G4305" s="202">
        <f t="shared" si="228"/>
        <v>1200</v>
      </c>
      <c r="H4305" s="210" t="str">
        <f t="shared" si="229"/>
        <v>16/17TRIGOPARANAVAÍ (b)</v>
      </c>
      <c r="I4305" s="210" t="str">
        <f t="shared" si="230"/>
        <v>16/17TRIGO</v>
      </c>
      <c r="J4305" s="211" t="b">
        <f>FALSE</f>
        <v>0</v>
      </c>
    </row>
    <row r="4306" spans="1:10" ht="14.65" hidden="1" customHeight="1">
      <c r="A4306" s="215" t="s">
        <v>192</v>
      </c>
      <c r="B4306" s="213" t="s">
        <v>110</v>
      </c>
      <c r="C4306" s="209" t="s">
        <v>155</v>
      </c>
      <c r="D4306" s="202">
        <v>41541</v>
      </c>
      <c r="F4306" s="202">
        <v>90699</v>
      </c>
      <c r="G4306" s="202">
        <f t="shared" si="228"/>
        <v>2183.3610168267496</v>
      </c>
      <c r="H4306" s="210" t="str">
        <f t="shared" si="229"/>
        <v>16/17TRIGOPATO BRANCO (e)</v>
      </c>
      <c r="I4306" s="210" t="str">
        <f t="shared" si="230"/>
        <v>16/17TRIGO</v>
      </c>
      <c r="J4306" s="211" t="b">
        <f>FALSE</f>
        <v>0</v>
      </c>
    </row>
    <row r="4307" spans="1:10" ht="14.65" hidden="1" customHeight="1">
      <c r="A4307" s="215" t="s">
        <v>192</v>
      </c>
      <c r="B4307" s="213" t="s">
        <v>110</v>
      </c>
      <c r="C4307" s="209" t="s">
        <v>157</v>
      </c>
      <c r="D4307" s="202">
        <v>126000</v>
      </c>
      <c r="F4307" s="202">
        <v>392050</v>
      </c>
      <c r="G4307" s="202">
        <f t="shared" si="228"/>
        <v>3111.5079365079364</v>
      </c>
      <c r="H4307" s="210" t="str">
        <f t="shared" si="229"/>
        <v>16/17TRIGOPONTA GROSSA (f)</v>
      </c>
      <c r="I4307" s="210" t="str">
        <f t="shared" si="230"/>
        <v>16/17TRIGO</v>
      </c>
      <c r="J4307" s="211" t="b">
        <f>FALSE</f>
        <v>0</v>
      </c>
    </row>
    <row r="4308" spans="1:10" ht="14.65" hidden="1" customHeight="1">
      <c r="A4308" s="215" t="s">
        <v>192</v>
      </c>
      <c r="B4308" s="213" t="s">
        <v>110</v>
      </c>
      <c r="C4308" s="209" t="s">
        <v>158</v>
      </c>
      <c r="D4308" s="202">
        <v>16470</v>
      </c>
      <c r="E4308" s="202">
        <v>0</v>
      </c>
      <c r="F4308" s="202">
        <v>27318</v>
      </c>
      <c r="G4308" s="202">
        <f t="shared" si="228"/>
        <v>1658.6520947176684</v>
      </c>
      <c r="H4308" s="210" t="str">
        <f t="shared" si="229"/>
        <v>16/17TRIGOTOLEDO (d)</v>
      </c>
      <c r="I4308" s="210" t="str">
        <f t="shared" si="230"/>
        <v>16/17TRIGO</v>
      </c>
      <c r="J4308" s="211" t="b">
        <f>FALSE</f>
        <v>0</v>
      </c>
    </row>
    <row r="4309" spans="1:10" ht="14.65" hidden="1" customHeight="1">
      <c r="A4309" s="215" t="s">
        <v>192</v>
      </c>
      <c r="B4309" s="213" t="s">
        <v>110</v>
      </c>
      <c r="C4309" s="209" t="s">
        <v>159</v>
      </c>
      <c r="D4309" s="202">
        <v>2564</v>
      </c>
      <c r="E4309" s="202">
        <v>90</v>
      </c>
      <c r="F4309" s="202">
        <v>4014</v>
      </c>
      <c r="G4309" s="202">
        <f t="shared" si="228"/>
        <v>1622.4737267582864</v>
      </c>
      <c r="H4309" s="210" t="str">
        <f t="shared" si="229"/>
        <v>16/17TRIGOUMUARAMA (b)</v>
      </c>
      <c r="I4309" s="210" t="str">
        <f t="shared" si="230"/>
        <v>16/17TRIGO</v>
      </c>
      <c r="J4309" s="211" t="b">
        <f>FALSE</f>
        <v>0</v>
      </c>
    </row>
    <row r="4310" spans="1:10" ht="14.65" hidden="1" customHeight="1">
      <c r="A4310" s="215" t="s">
        <v>192</v>
      </c>
      <c r="B4310" s="213" t="s">
        <v>110</v>
      </c>
      <c r="C4310" s="209" t="s">
        <v>160</v>
      </c>
      <c r="D4310" s="202">
        <v>5000</v>
      </c>
      <c r="F4310" s="202">
        <v>15508</v>
      </c>
      <c r="G4310" s="202">
        <f t="shared" si="228"/>
        <v>3101.6</v>
      </c>
      <c r="H4310" s="210" t="str">
        <f t="shared" si="229"/>
        <v>16/17TRIGOUNIÃO DA VITÓRIA (f)</v>
      </c>
      <c r="I4310" s="210" t="str">
        <f t="shared" si="230"/>
        <v>16/17TRIGO</v>
      </c>
      <c r="J4310" s="211" t="b">
        <f>FALSE</f>
        <v>0</v>
      </c>
    </row>
    <row r="4311" spans="1:10" ht="14.65" hidden="1" customHeight="1">
      <c r="A4311" s="215" t="s">
        <v>192</v>
      </c>
      <c r="B4311" s="213" t="s">
        <v>111</v>
      </c>
      <c r="C4311" s="209" t="s">
        <v>126</v>
      </c>
      <c r="D4311" s="202">
        <v>200</v>
      </c>
      <c r="F4311" s="202">
        <v>520</v>
      </c>
      <c r="G4311" s="202">
        <f t="shared" si="228"/>
        <v>2600</v>
      </c>
      <c r="H4311" s="210" t="str">
        <f t="shared" si="229"/>
        <v>16/17TRITICALEAPUCARANA (c)</v>
      </c>
      <c r="I4311" s="210" t="str">
        <f t="shared" si="230"/>
        <v>16/17TRITICALE</v>
      </c>
      <c r="J4311" s="211" t="b">
        <f>FALSE</f>
        <v>0</v>
      </c>
    </row>
    <row r="4312" spans="1:10" ht="14.65" hidden="1" customHeight="1">
      <c r="A4312" s="215" t="s">
        <v>192</v>
      </c>
      <c r="B4312" s="213" t="s">
        <v>111</v>
      </c>
      <c r="C4312" s="209" t="s">
        <v>128</v>
      </c>
      <c r="D4312" s="202">
        <v>1170</v>
      </c>
      <c r="F4312" s="202">
        <v>2305</v>
      </c>
      <c r="G4312" s="202">
        <f t="shared" si="228"/>
        <v>1970.0854700854702</v>
      </c>
      <c r="H4312" s="210" t="str">
        <f t="shared" si="229"/>
        <v>16/17TRITICALECAMPO MOURÃO (a)</v>
      </c>
      <c r="I4312" s="210" t="str">
        <f t="shared" si="230"/>
        <v>16/17TRITICALE</v>
      </c>
      <c r="J4312" s="211" t="b">
        <f>FALSE</f>
        <v>0</v>
      </c>
    </row>
    <row r="4313" spans="1:10" ht="14.65" hidden="1" customHeight="1">
      <c r="A4313" s="215" t="s">
        <v>192</v>
      </c>
      <c r="B4313" s="213" t="s">
        <v>111</v>
      </c>
      <c r="C4313" s="209" t="s">
        <v>130</v>
      </c>
      <c r="D4313" s="202">
        <v>50</v>
      </c>
      <c r="F4313" s="202">
        <v>113</v>
      </c>
      <c r="G4313" s="202">
        <f t="shared" si="228"/>
        <v>2260</v>
      </c>
      <c r="H4313" s="210" t="str">
        <f t="shared" si="229"/>
        <v>16/17TRITICALECASCAVEL (d)</v>
      </c>
      <c r="I4313" s="210" t="str">
        <f t="shared" si="230"/>
        <v>16/17TRITICALE</v>
      </c>
      <c r="J4313" s="211" t="b">
        <f>FALSE</f>
        <v>0</v>
      </c>
    </row>
    <row r="4314" spans="1:10" ht="14.65" hidden="1" customHeight="1">
      <c r="A4314" s="215" t="s">
        <v>192</v>
      </c>
      <c r="B4314" s="213" t="s">
        <v>111</v>
      </c>
      <c r="C4314" s="209" t="s">
        <v>138</v>
      </c>
      <c r="D4314" s="202">
        <v>2280</v>
      </c>
      <c r="F4314" s="202">
        <v>6512</v>
      </c>
      <c r="G4314" s="202">
        <f t="shared" si="228"/>
        <v>2856.1403508771928</v>
      </c>
      <c r="H4314" s="210" t="str">
        <f t="shared" si="229"/>
        <v>16/17TRITICALEGUARAPUAVA (f)</v>
      </c>
      <c r="I4314" s="210" t="str">
        <f t="shared" si="230"/>
        <v>16/17TRITICALE</v>
      </c>
      <c r="J4314" s="211" t="b">
        <f>FALSE</f>
        <v>0</v>
      </c>
    </row>
    <row r="4315" spans="1:10" ht="14.65" hidden="1" customHeight="1">
      <c r="A4315" s="215" t="s">
        <v>192</v>
      </c>
      <c r="B4315" s="213" t="s">
        <v>111</v>
      </c>
      <c r="C4315" s="209" t="s">
        <v>140</v>
      </c>
      <c r="D4315" s="202">
        <v>1475</v>
      </c>
      <c r="E4315" s="202">
        <v>195</v>
      </c>
      <c r="F4315" s="202">
        <v>2693</v>
      </c>
      <c r="G4315" s="202">
        <f t="shared" si="228"/>
        <v>2103.90625</v>
      </c>
      <c r="H4315" s="210" t="str">
        <f t="shared" si="229"/>
        <v>16/17TRITICALEIRATI (f)</v>
      </c>
      <c r="I4315" s="210" t="str">
        <f t="shared" si="230"/>
        <v>16/17TRITICALE</v>
      </c>
      <c r="J4315" s="211" t="b">
        <f>FALSE</f>
        <v>0</v>
      </c>
    </row>
    <row r="4316" spans="1:10" ht="14.65" hidden="1" customHeight="1">
      <c r="A4316" s="215" t="s">
        <v>192</v>
      </c>
      <c r="B4316" s="213" t="s">
        <v>111</v>
      </c>
      <c r="C4316" s="209" t="s">
        <v>142</v>
      </c>
      <c r="D4316" s="202">
        <v>900</v>
      </c>
      <c r="F4316" s="202">
        <v>1440</v>
      </c>
      <c r="G4316" s="202">
        <f t="shared" si="228"/>
        <v>1600</v>
      </c>
      <c r="H4316" s="210" t="str">
        <f t="shared" si="229"/>
        <v>16/17TRITICALEIVAIPORÃ (c)</v>
      </c>
      <c r="I4316" s="210" t="str">
        <f t="shared" si="230"/>
        <v>16/17TRITICALE</v>
      </c>
      <c r="J4316" s="211" t="b">
        <f>FALSE</f>
        <v>0</v>
      </c>
    </row>
    <row r="4317" spans="1:10" ht="14.65" hidden="1" customHeight="1">
      <c r="A4317" s="215" t="s">
        <v>192</v>
      </c>
      <c r="B4317" s="213" t="s">
        <v>111</v>
      </c>
      <c r="C4317" s="209" t="s">
        <v>146</v>
      </c>
      <c r="D4317" s="202">
        <v>625</v>
      </c>
      <c r="E4317" s="202">
        <v>100</v>
      </c>
      <c r="F4317" s="202">
        <v>1050</v>
      </c>
      <c r="G4317" s="202">
        <f t="shared" si="228"/>
        <v>2000</v>
      </c>
      <c r="H4317" s="210" t="str">
        <f t="shared" si="229"/>
        <v>16/17TRITICALELARANJEIRAS DO SUL (f)</v>
      </c>
      <c r="I4317" s="210" t="str">
        <f t="shared" si="230"/>
        <v>16/17TRITICALE</v>
      </c>
      <c r="J4317" s="211" t="b">
        <f>FALSE</f>
        <v>0</v>
      </c>
    </row>
    <row r="4318" spans="1:10" ht="14.65" hidden="1" customHeight="1">
      <c r="A4318" s="215" t="s">
        <v>192</v>
      </c>
      <c r="B4318" s="213" t="s">
        <v>111</v>
      </c>
      <c r="C4318" s="209" t="s">
        <v>155</v>
      </c>
      <c r="D4318" s="202">
        <v>380</v>
      </c>
      <c r="F4318" s="202">
        <v>823</v>
      </c>
      <c r="G4318" s="202">
        <f t="shared" si="228"/>
        <v>2165.7894736842109</v>
      </c>
      <c r="H4318" s="210" t="str">
        <f t="shared" si="229"/>
        <v>16/17TRITICALEPATO BRANCO (e)</v>
      </c>
      <c r="I4318" s="210" t="str">
        <f t="shared" si="230"/>
        <v>16/17TRITICALE</v>
      </c>
      <c r="J4318" s="211" t="b">
        <f>FALSE</f>
        <v>0</v>
      </c>
    </row>
    <row r="4319" spans="1:10" ht="14.65" hidden="1" customHeight="1">
      <c r="A4319" s="215" t="s">
        <v>192</v>
      </c>
      <c r="B4319" s="213" t="s">
        <v>111</v>
      </c>
      <c r="C4319" s="209" t="s">
        <v>157</v>
      </c>
      <c r="D4319" s="202">
        <v>2120</v>
      </c>
      <c r="F4319" s="202">
        <v>5837</v>
      </c>
      <c r="G4319" s="202">
        <f t="shared" si="228"/>
        <v>2753.3018867924529</v>
      </c>
      <c r="H4319" s="210" t="str">
        <f t="shared" si="229"/>
        <v>16/17TRITICALEPONTA GROSSA (f)</v>
      </c>
      <c r="I4319" s="210" t="str">
        <f t="shared" si="230"/>
        <v>16/17TRITICALE</v>
      </c>
      <c r="J4319" s="211" t="b">
        <f>FALSE</f>
        <v>0</v>
      </c>
    </row>
    <row r="4320" spans="1:10" ht="14.65" hidden="1" customHeight="1">
      <c r="A4320" s="215" t="s">
        <v>192</v>
      </c>
      <c r="B4320" s="213" t="s">
        <v>111</v>
      </c>
      <c r="C4320" s="209" t="s">
        <v>158</v>
      </c>
      <c r="D4320" s="202">
        <v>40</v>
      </c>
      <c r="F4320" s="202">
        <v>80</v>
      </c>
      <c r="G4320" s="202">
        <f t="shared" si="228"/>
        <v>2000</v>
      </c>
      <c r="H4320" s="210" t="str">
        <f t="shared" si="229"/>
        <v>16/17TRITICALETOLEDO (d)</v>
      </c>
      <c r="I4320" s="210" t="str">
        <f t="shared" si="230"/>
        <v>16/17TRITICALE</v>
      </c>
      <c r="J4320" s="211" t="b">
        <f>FALSE</f>
        <v>0</v>
      </c>
    </row>
    <row r="4321" spans="1:10" ht="14.65" hidden="1" customHeight="1">
      <c r="A4321" s="215" t="s">
        <v>192</v>
      </c>
      <c r="B4321" s="213" t="s">
        <v>111</v>
      </c>
      <c r="C4321" s="209" t="s">
        <v>160</v>
      </c>
      <c r="D4321" s="202">
        <v>30</v>
      </c>
      <c r="F4321" s="202">
        <v>48</v>
      </c>
      <c r="G4321" s="202">
        <f t="shared" si="228"/>
        <v>1600</v>
      </c>
      <c r="H4321" s="210" t="str">
        <f t="shared" si="229"/>
        <v>16/17TRITICALEUNIÃO DA VITÓRIA (f)</v>
      </c>
      <c r="I4321" s="210" t="str">
        <f t="shared" si="230"/>
        <v>16/17TRITICALE</v>
      </c>
      <c r="J4321" s="211" t="b">
        <f>FALSE</f>
        <v>0</v>
      </c>
    </row>
    <row r="4322" spans="1:10" ht="14.65" hidden="1" customHeight="1">
      <c r="A4322" s="215" t="s">
        <v>193</v>
      </c>
      <c r="B4322" s="209" t="s">
        <v>84</v>
      </c>
      <c r="C4322" s="209" t="s">
        <v>126</v>
      </c>
      <c r="D4322" s="202">
        <v>8</v>
      </c>
      <c r="F4322" s="202">
        <v>27</v>
      </c>
      <c r="G4322" s="202">
        <f t="shared" si="228"/>
        <v>3375</v>
      </c>
      <c r="H4322" s="210" t="str">
        <f t="shared" si="229"/>
        <v>17/18ALHOAPUCARANA (c)</v>
      </c>
      <c r="I4322" s="210" t="str">
        <f t="shared" si="230"/>
        <v>17/18ALHO</v>
      </c>
      <c r="J4322" s="211" t="b">
        <f>FALSE</f>
        <v>0</v>
      </c>
    </row>
    <row r="4323" spans="1:10" ht="14.65" hidden="1" customHeight="1">
      <c r="A4323" s="215" t="s">
        <v>193</v>
      </c>
      <c r="B4323" s="209" t="s">
        <v>84</v>
      </c>
      <c r="C4323" s="209" t="s">
        <v>128</v>
      </c>
      <c r="D4323" s="202">
        <v>30</v>
      </c>
      <c r="F4323" s="202">
        <v>69</v>
      </c>
      <c r="G4323" s="202">
        <f t="shared" si="228"/>
        <v>2300</v>
      </c>
      <c r="H4323" s="210" t="str">
        <f t="shared" si="229"/>
        <v>17/18ALHOCAMPO MOURÃO (a)</v>
      </c>
      <c r="I4323" s="210" t="str">
        <f t="shared" si="230"/>
        <v>17/18ALHO</v>
      </c>
      <c r="J4323" s="211" t="b">
        <f>FALSE</f>
        <v>0</v>
      </c>
    </row>
    <row r="4324" spans="1:10" ht="14.65" hidden="1" customHeight="1">
      <c r="A4324" s="215" t="s">
        <v>193</v>
      </c>
      <c r="B4324" s="209" t="s">
        <v>84</v>
      </c>
      <c r="C4324" s="209" t="s">
        <v>130</v>
      </c>
      <c r="D4324" s="202">
        <v>49</v>
      </c>
      <c r="F4324" s="202">
        <v>132</v>
      </c>
      <c r="G4324" s="202">
        <f t="shared" si="228"/>
        <v>2693.8775510204082</v>
      </c>
      <c r="H4324" s="210" t="str">
        <f t="shared" si="229"/>
        <v>17/18ALHOCASCAVEL (d)</v>
      </c>
      <c r="I4324" s="210" t="str">
        <f t="shared" si="230"/>
        <v>17/18ALHO</v>
      </c>
      <c r="J4324" s="211" t="b">
        <f>FALSE</f>
        <v>0</v>
      </c>
    </row>
    <row r="4325" spans="1:10" ht="14.65" hidden="1" customHeight="1">
      <c r="A4325" s="215" t="s">
        <v>193</v>
      </c>
      <c r="B4325" s="209" t="s">
        <v>84</v>
      </c>
      <c r="C4325" s="209" t="s">
        <v>132</v>
      </c>
      <c r="D4325" s="202">
        <v>17</v>
      </c>
      <c r="F4325" s="202">
        <v>136</v>
      </c>
      <c r="G4325" s="202">
        <f t="shared" si="228"/>
        <v>8000</v>
      </c>
      <c r="H4325" s="210" t="str">
        <f t="shared" si="229"/>
        <v>17/18ALHOCORNÉLIO PROCÓPIO (c)</v>
      </c>
      <c r="I4325" s="210" t="str">
        <f t="shared" si="230"/>
        <v>17/18ALHO</v>
      </c>
      <c r="J4325" s="211" t="b">
        <f>FALSE</f>
        <v>0</v>
      </c>
    </row>
    <row r="4326" spans="1:10" ht="14.65" hidden="1" customHeight="1">
      <c r="A4326" s="215" t="s">
        <v>193</v>
      </c>
      <c r="B4326" s="209" t="s">
        <v>84</v>
      </c>
      <c r="C4326" s="209" t="s">
        <v>136</v>
      </c>
      <c r="D4326" s="202">
        <v>36</v>
      </c>
      <c r="F4326" s="202">
        <v>160</v>
      </c>
      <c r="G4326" s="202">
        <f>F4326/(D4327-E4326)*1000</f>
        <v>5925.9259259259252</v>
      </c>
      <c r="H4326" s="210" t="str">
        <f t="shared" si="229"/>
        <v>17/18ALHOFRANCISCO BELTRÃO (e)</v>
      </c>
      <c r="I4326" s="210" t="str">
        <f t="shared" si="230"/>
        <v>17/18ALHO</v>
      </c>
      <c r="J4326" s="211" t="b">
        <f>FALSE</f>
        <v>0</v>
      </c>
    </row>
    <row r="4327" spans="1:10" ht="14.65" hidden="1" customHeight="1">
      <c r="A4327" s="215" t="s">
        <v>193</v>
      </c>
      <c r="B4327" s="209" t="s">
        <v>84</v>
      </c>
      <c r="C4327" s="209" t="s">
        <v>138</v>
      </c>
      <c r="D4327" s="202">
        <v>27</v>
      </c>
      <c r="F4327" s="202">
        <v>145</v>
      </c>
      <c r="G4327" s="202">
        <f>F4327/(D4328-E4327)*1000</f>
        <v>8055.5555555555557</v>
      </c>
      <c r="H4327" s="210" t="str">
        <f t="shared" si="229"/>
        <v>17/18ALHOGUARAPUAVA (f)</v>
      </c>
      <c r="I4327" s="210" t="str">
        <f t="shared" si="230"/>
        <v>17/18ALHO</v>
      </c>
      <c r="J4327" s="211" t="b">
        <f>FALSE</f>
        <v>0</v>
      </c>
    </row>
    <row r="4328" spans="1:10" ht="14.65" hidden="1" customHeight="1">
      <c r="A4328" s="215" t="s">
        <v>193</v>
      </c>
      <c r="B4328" s="209" t="s">
        <v>84</v>
      </c>
      <c r="C4328" s="209" t="s">
        <v>140</v>
      </c>
      <c r="D4328" s="202">
        <v>18</v>
      </c>
      <c r="F4328" s="202">
        <v>81</v>
      </c>
      <c r="G4328" s="202">
        <f>F4328/(D4329-E4328)*1000</f>
        <v>8100</v>
      </c>
      <c r="H4328" s="210" t="str">
        <f t="shared" si="229"/>
        <v>17/18ALHOIRATI (f)</v>
      </c>
      <c r="I4328" s="210" t="str">
        <f t="shared" si="230"/>
        <v>17/18ALHO</v>
      </c>
      <c r="J4328" s="211" t="b">
        <f>FALSE</f>
        <v>0</v>
      </c>
    </row>
    <row r="4329" spans="1:10" ht="14.65" hidden="1" customHeight="1">
      <c r="A4329" s="215" t="s">
        <v>193</v>
      </c>
      <c r="B4329" s="209" t="s">
        <v>84</v>
      </c>
      <c r="C4329" s="209" t="s">
        <v>142</v>
      </c>
      <c r="D4329" s="202">
        <v>10</v>
      </c>
      <c r="F4329" s="202">
        <v>30</v>
      </c>
      <c r="G4329" s="202">
        <f>F4329/(D4330-E4329)*1000</f>
        <v>333.33333333333331</v>
      </c>
      <c r="H4329" s="210" t="str">
        <f t="shared" si="229"/>
        <v>17/18ALHOIVAIPORÃ (c)</v>
      </c>
      <c r="I4329" s="210" t="str">
        <f t="shared" si="230"/>
        <v>17/18ALHO</v>
      </c>
      <c r="J4329" s="211" t="b">
        <f>FALSE</f>
        <v>0</v>
      </c>
    </row>
    <row r="4330" spans="1:10" ht="14.65" hidden="1" customHeight="1">
      <c r="A4330" s="215" t="s">
        <v>193</v>
      </c>
      <c r="B4330" s="209" t="s">
        <v>84</v>
      </c>
      <c r="C4330" s="209" t="s">
        <v>144</v>
      </c>
      <c r="D4330" s="202">
        <v>90</v>
      </c>
      <c r="F4330" s="202">
        <v>594</v>
      </c>
      <c r="G4330" s="202">
        <f>F4330/(D4331-E4330)*1000</f>
        <v>74250</v>
      </c>
      <c r="H4330" s="210" t="str">
        <f t="shared" si="229"/>
        <v>17/18ALHOJACAREZINHO (c)</v>
      </c>
      <c r="I4330" s="210" t="str">
        <f t="shared" si="230"/>
        <v>17/18ALHO</v>
      </c>
      <c r="J4330" s="211" t="b">
        <f>FALSE</f>
        <v>0</v>
      </c>
    </row>
    <row r="4331" spans="1:10" ht="14.65" hidden="1" customHeight="1">
      <c r="A4331" s="215" t="s">
        <v>193</v>
      </c>
      <c r="B4331" s="213" t="s">
        <v>84</v>
      </c>
      <c r="C4331" s="209" t="s">
        <v>146</v>
      </c>
      <c r="D4331" s="202">
        <v>8</v>
      </c>
      <c r="F4331" s="202">
        <v>20</v>
      </c>
      <c r="G4331" s="202">
        <f>F4331/(D4333-E4331)*1000</f>
        <v>1250</v>
      </c>
      <c r="H4331" s="210" t="str">
        <f t="shared" si="229"/>
        <v>17/18ALHOLARANJEIRAS DO SUL (f)</v>
      </c>
      <c r="I4331" s="210" t="str">
        <f t="shared" si="230"/>
        <v>17/18ALHO</v>
      </c>
      <c r="J4331" s="211" t="b">
        <f>FALSE</f>
        <v>0</v>
      </c>
    </row>
    <row r="4332" spans="1:10" ht="14.65" hidden="1" customHeight="1">
      <c r="A4332" s="215" t="s">
        <v>193</v>
      </c>
      <c r="B4332" s="213" t="s">
        <v>84</v>
      </c>
      <c r="C4332" s="209" t="s">
        <v>150</v>
      </c>
      <c r="D4332" s="202">
        <v>10</v>
      </c>
      <c r="F4332" s="202">
        <v>40</v>
      </c>
      <c r="G4332" s="202">
        <f>F4332/(D4334-E4332)*1000</f>
        <v>1818.181818181818</v>
      </c>
      <c r="H4332" s="210" t="str">
        <f t="shared" si="229"/>
        <v>17/18ALHOMARINGÁ (c)</v>
      </c>
      <c r="I4332" s="210" t="str">
        <f t="shared" si="230"/>
        <v>17/18ALHO</v>
      </c>
      <c r="J4332" s="211" t="b">
        <f>FALSE</f>
        <v>0</v>
      </c>
    </row>
    <row r="4333" spans="1:10" ht="14.65" hidden="1" customHeight="1">
      <c r="A4333" s="215" t="s">
        <v>193</v>
      </c>
      <c r="B4333" s="209" t="s">
        <v>84</v>
      </c>
      <c r="C4333" s="209" t="s">
        <v>155</v>
      </c>
      <c r="D4333" s="202">
        <v>16</v>
      </c>
      <c r="F4333" s="202">
        <v>106</v>
      </c>
      <c r="G4333" s="202">
        <f>F4333/(D4334-E4333)*1000</f>
        <v>4818.181818181818</v>
      </c>
      <c r="H4333" s="210" t="str">
        <f t="shared" si="229"/>
        <v>17/18ALHOPATO BRANCO (e)</v>
      </c>
      <c r="I4333" s="210" t="str">
        <f t="shared" si="230"/>
        <v>17/18ALHO</v>
      </c>
      <c r="J4333" s="211" t="b">
        <f>FALSE</f>
        <v>0</v>
      </c>
    </row>
    <row r="4334" spans="1:10" ht="14.65" hidden="1" customHeight="1">
      <c r="A4334" s="215" t="s">
        <v>193</v>
      </c>
      <c r="B4334" s="209" t="s">
        <v>84</v>
      </c>
      <c r="C4334" s="209" t="s">
        <v>157</v>
      </c>
      <c r="D4334" s="202">
        <v>22</v>
      </c>
      <c r="F4334" s="202">
        <v>50</v>
      </c>
      <c r="G4334" s="202">
        <f>F4334/(D4335-E4334)*1000</f>
        <v>12500</v>
      </c>
      <c r="H4334" s="210" t="str">
        <f t="shared" si="229"/>
        <v>17/18ALHOPONTA GROSSA (f)</v>
      </c>
      <c r="I4334" s="210" t="str">
        <f t="shared" si="230"/>
        <v>17/18ALHO</v>
      </c>
      <c r="J4334" s="211" t="b">
        <f>FALSE</f>
        <v>0</v>
      </c>
    </row>
    <row r="4335" spans="1:10" ht="14.65" hidden="1" customHeight="1">
      <c r="A4335" s="215" t="s">
        <v>193</v>
      </c>
      <c r="B4335" s="209" t="s">
        <v>84</v>
      </c>
      <c r="C4335" s="209" t="s">
        <v>158</v>
      </c>
      <c r="D4335" s="202">
        <v>4</v>
      </c>
      <c r="F4335" s="202">
        <v>9</v>
      </c>
      <c r="G4335" s="202">
        <f>F4335/(D4336-E4335)*1000</f>
        <v>450</v>
      </c>
      <c r="H4335" s="210" t="str">
        <f t="shared" si="229"/>
        <v>17/18ALHOTOLEDO (d)</v>
      </c>
      <c r="I4335" s="210" t="str">
        <f t="shared" si="230"/>
        <v>17/18ALHO</v>
      </c>
      <c r="J4335" s="211" t="b">
        <f>FALSE</f>
        <v>0</v>
      </c>
    </row>
    <row r="4336" spans="1:10" ht="14.65" hidden="1" customHeight="1">
      <c r="A4336" s="215" t="s">
        <v>193</v>
      </c>
      <c r="B4336" s="209" t="s">
        <v>84</v>
      </c>
      <c r="C4336" s="209" t="s">
        <v>160</v>
      </c>
      <c r="D4336" s="202">
        <v>20</v>
      </c>
      <c r="F4336" s="202">
        <v>60</v>
      </c>
      <c r="G4336" s="202">
        <f>F4336/(D4336-E4335)*1000</f>
        <v>3000</v>
      </c>
      <c r="H4336" s="210" t="str">
        <f t="shared" si="229"/>
        <v>17/18ALHOUNIÃO DA VITÓRIA (f)</v>
      </c>
      <c r="I4336" s="210" t="str">
        <f t="shared" si="230"/>
        <v>17/18ALHO</v>
      </c>
      <c r="J4336" s="211" t="b">
        <f>FALSE</f>
        <v>0</v>
      </c>
    </row>
    <row r="4337" spans="1:10" ht="14.65" hidden="1" customHeight="1">
      <c r="A4337" s="215" t="s">
        <v>193</v>
      </c>
      <c r="B4337" s="213" t="s">
        <v>85</v>
      </c>
      <c r="C4337" s="209" t="s">
        <v>126</v>
      </c>
      <c r="D4337" s="202">
        <v>34</v>
      </c>
      <c r="F4337" s="202">
        <v>67</v>
      </c>
      <c r="G4337" s="202">
        <f t="shared" ref="G4337:G4400" si="231">F4337/(D4337-E4337)*1000</f>
        <v>1970.5882352941178</v>
      </c>
      <c r="H4337" s="210" t="str">
        <f t="shared" si="229"/>
        <v>17/18AMENDOIM (1ª SAFRA)APUCARANA (c)</v>
      </c>
      <c r="I4337" s="210" t="str">
        <f t="shared" si="230"/>
        <v>17/18AMENDOIM (1ª SAFRA)</v>
      </c>
      <c r="J4337" s="211" t="b">
        <f>FALSE</f>
        <v>0</v>
      </c>
    </row>
    <row r="4338" spans="1:10" ht="14.65" hidden="1" customHeight="1">
      <c r="A4338" s="215" t="s">
        <v>193</v>
      </c>
      <c r="B4338" s="213" t="s">
        <v>85</v>
      </c>
      <c r="C4338" s="209" t="s">
        <v>128</v>
      </c>
      <c r="D4338" s="202">
        <v>60</v>
      </c>
      <c r="F4338" s="202">
        <v>96</v>
      </c>
      <c r="G4338" s="202">
        <f t="shared" si="231"/>
        <v>1600</v>
      </c>
      <c r="H4338" s="210" t="str">
        <f t="shared" si="229"/>
        <v>17/18AMENDOIM (1ª SAFRA)CAMPO MOURÃO (a)</v>
      </c>
      <c r="I4338" s="210" t="str">
        <f t="shared" si="230"/>
        <v>17/18AMENDOIM (1ª SAFRA)</v>
      </c>
      <c r="J4338" s="211" t="b">
        <f>FALSE</f>
        <v>0</v>
      </c>
    </row>
    <row r="4339" spans="1:10" ht="14.65" hidden="1" customHeight="1">
      <c r="A4339" s="215" t="s">
        <v>193</v>
      </c>
      <c r="B4339" s="213" t="s">
        <v>85</v>
      </c>
      <c r="C4339" s="209" t="s">
        <v>130</v>
      </c>
      <c r="D4339" s="202">
        <v>88</v>
      </c>
      <c r="F4339" s="202">
        <v>166</v>
      </c>
      <c r="G4339" s="202">
        <f t="shared" si="231"/>
        <v>1886.3636363636365</v>
      </c>
      <c r="H4339" s="210" t="str">
        <f t="shared" si="229"/>
        <v>17/18AMENDOIM (1ª SAFRA)CASCAVEL (d)</v>
      </c>
      <c r="I4339" s="210" t="str">
        <f t="shared" si="230"/>
        <v>17/18AMENDOIM (1ª SAFRA)</v>
      </c>
      <c r="J4339" s="211" t="b">
        <f>FALSE</f>
        <v>0</v>
      </c>
    </row>
    <row r="4340" spans="1:10" ht="14.65" hidden="1" customHeight="1">
      <c r="A4340" s="215" t="s">
        <v>193</v>
      </c>
      <c r="B4340" s="213" t="s">
        <v>85</v>
      </c>
      <c r="C4340" s="209" t="s">
        <v>136</v>
      </c>
      <c r="D4340" s="202">
        <v>146</v>
      </c>
      <c r="F4340" s="202">
        <v>292</v>
      </c>
      <c r="G4340" s="202">
        <f t="shared" si="231"/>
        <v>2000</v>
      </c>
      <c r="H4340" s="210" t="str">
        <f t="shared" si="229"/>
        <v>17/18AMENDOIM (1ª SAFRA)FRANCISCO BELTRÃO (e)</v>
      </c>
      <c r="I4340" s="210" t="str">
        <f t="shared" si="230"/>
        <v>17/18AMENDOIM (1ª SAFRA)</v>
      </c>
      <c r="J4340" s="211" t="b">
        <f>FALSE</f>
        <v>0</v>
      </c>
    </row>
    <row r="4341" spans="1:10" ht="14.65" hidden="1" customHeight="1">
      <c r="A4341" s="215" t="s">
        <v>193</v>
      </c>
      <c r="B4341" s="213" t="s">
        <v>85</v>
      </c>
      <c r="C4341" s="209" t="s">
        <v>138</v>
      </c>
      <c r="D4341" s="202">
        <v>18</v>
      </c>
      <c r="F4341" s="202">
        <v>25</v>
      </c>
      <c r="G4341" s="202">
        <f t="shared" si="231"/>
        <v>1388.8888888888889</v>
      </c>
      <c r="H4341" s="210" t="str">
        <f t="shared" si="229"/>
        <v>17/18AMENDOIM (1ª SAFRA)GUARAPUAVA (f)</v>
      </c>
      <c r="I4341" s="210" t="str">
        <f t="shared" si="230"/>
        <v>17/18AMENDOIM (1ª SAFRA)</v>
      </c>
      <c r="J4341" s="211" t="b">
        <f>FALSE</f>
        <v>0</v>
      </c>
    </row>
    <row r="4342" spans="1:10" ht="14.65" hidden="1" customHeight="1">
      <c r="A4342" s="215" t="s">
        <v>193</v>
      </c>
      <c r="B4342" s="213" t="s">
        <v>85</v>
      </c>
      <c r="C4342" s="209" t="s">
        <v>142</v>
      </c>
      <c r="D4342" s="202">
        <v>19</v>
      </c>
      <c r="F4342" s="202">
        <v>38</v>
      </c>
      <c r="G4342" s="202">
        <f t="shared" si="231"/>
        <v>2000</v>
      </c>
      <c r="H4342" s="210" t="str">
        <f t="shared" si="229"/>
        <v>17/18AMENDOIM (1ª SAFRA)IVAIPORÃ (c)</v>
      </c>
      <c r="I4342" s="210" t="str">
        <f t="shared" si="230"/>
        <v>17/18AMENDOIM (1ª SAFRA)</v>
      </c>
      <c r="J4342" s="211" t="b">
        <f>FALSE</f>
        <v>0</v>
      </c>
    </row>
    <row r="4343" spans="1:10" ht="14.65" hidden="1" customHeight="1">
      <c r="A4343" s="215" t="s">
        <v>193</v>
      </c>
      <c r="B4343" s="213" t="s">
        <v>85</v>
      </c>
      <c r="C4343" s="209" t="s">
        <v>144</v>
      </c>
      <c r="D4343" s="202">
        <v>78</v>
      </c>
      <c r="F4343" s="202">
        <v>163</v>
      </c>
      <c r="G4343" s="202">
        <f t="shared" si="231"/>
        <v>2089.7435897435898</v>
      </c>
      <c r="H4343" s="210" t="str">
        <f t="shared" si="229"/>
        <v>17/18AMENDOIM (1ª SAFRA)JACAREZINHO (c)</v>
      </c>
      <c r="I4343" s="210" t="str">
        <f t="shared" si="230"/>
        <v>17/18AMENDOIM (1ª SAFRA)</v>
      </c>
      <c r="J4343" s="211" t="b">
        <f>FALSE</f>
        <v>0</v>
      </c>
    </row>
    <row r="4344" spans="1:10" ht="14.65" hidden="1" customHeight="1">
      <c r="A4344" s="215" t="s">
        <v>193</v>
      </c>
      <c r="B4344" s="213" t="s">
        <v>85</v>
      </c>
      <c r="C4344" s="209" t="s">
        <v>146</v>
      </c>
      <c r="D4344" s="202">
        <v>8</v>
      </c>
      <c r="F4344" s="202">
        <v>7</v>
      </c>
      <c r="G4344" s="202">
        <f t="shared" si="231"/>
        <v>875</v>
      </c>
      <c r="H4344" s="210" t="str">
        <f t="shared" si="229"/>
        <v>17/18AMENDOIM (1ª SAFRA)LARANJEIRAS DO SUL (f)</v>
      </c>
      <c r="I4344" s="210" t="str">
        <f t="shared" si="230"/>
        <v>17/18AMENDOIM (1ª SAFRA)</v>
      </c>
      <c r="J4344" s="211" t="b">
        <f>FALSE</f>
        <v>0</v>
      </c>
    </row>
    <row r="4345" spans="1:10" ht="14.65" hidden="1" customHeight="1">
      <c r="A4345" s="215" t="s">
        <v>193</v>
      </c>
      <c r="B4345" s="213" t="s">
        <v>85</v>
      </c>
      <c r="C4345" s="209" t="s">
        <v>148</v>
      </c>
      <c r="D4345" s="202">
        <v>81</v>
      </c>
      <c r="F4345" s="202">
        <v>170</v>
      </c>
      <c r="G4345" s="202">
        <f t="shared" si="231"/>
        <v>2098.7654320987654</v>
      </c>
      <c r="H4345" s="210" t="str">
        <f t="shared" si="229"/>
        <v>17/18AMENDOIM (1ª SAFRA)LONDRINA (c)</v>
      </c>
      <c r="I4345" s="210" t="str">
        <f t="shared" si="230"/>
        <v>17/18AMENDOIM (1ª SAFRA)</v>
      </c>
      <c r="J4345" s="211" t="b">
        <f>FALSE</f>
        <v>0</v>
      </c>
    </row>
    <row r="4346" spans="1:10" ht="14.65" hidden="1" customHeight="1">
      <c r="A4346" s="215" t="s">
        <v>193</v>
      </c>
      <c r="B4346" s="213" t="s">
        <v>85</v>
      </c>
      <c r="C4346" s="209" t="s">
        <v>150</v>
      </c>
      <c r="D4346" s="202">
        <v>30</v>
      </c>
      <c r="F4346" s="202">
        <v>60</v>
      </c>
      <c r="G4346" s="202">
        <f t="shared" si="231"/>
        <v>2000</v>
      </c>
      <c r="H4346" s="210" t="str">
        <f t="shared" si="229"/>
        <v>17/18AMENDOIM (1ª SAFRA)MARINGÁ (c)</v>
      </c>
      <c r="I4346" s="210" t="str">
        <f t="shared" si="230"/>
        <v>17/18AMENDOIM (1ª SAFRA)</v>
      </c>
      <c r="J4346" s="211" t="b">
        <f>FALSE</f>
        <v>0</v>
      </c>
    </row>
    <row r="4347" spans="1:10" ht="14.65" hidden="1" customHeight="1">
      <c r="A4347" s="215" t="s">
        <v>193</v>
      </c>
      <c r="B4347" s="213" t="s">
        <v>85</v>
      </c>
      <c r="C4347" s="209" t="s">
        <v>154</v>
      </c>
      <c r="D4347" s="202">
        <v>655</v>
      </c>
      <c r="F4347" s="202">
        <v>2356</v>
      </c>
      <c r="G4347" s="202">
        <f t="shared" si="231"/>
        <v>3596.9465648854962</v>
      </c>
      <c r="H4347" s="210" t="str">
        <f t="shared" si="229"/>
        <v>17/18AMENDOIM (1ª SAFRA)PARANAVAÍ (b)</v>
      </c>
      <c r="I4347" s="210" t="str">
        <f t="shared" si="230"/>
        <v>17/18AMENDOIM (1ª SAFRA)</v>
      </c>
      <c r="J4347" s="211" t="b">
        <f>FALSE</f>
        <v>0</v>
      </c>
    </row>
    <row r="4348" spans="1:10" ht="14.65" hidden="1" customHeight="1">
      <c r="A4348" s="215" t="s">
        <v>193</v>
      </c>
      <c r="B4348" s="213" t="s">
        <v>85</v>
      </c>
      <c r="C4348" s="209" t="s">
        <v>155</v>
      </c>
      <c r="D4348" s="202">
        <v>28</v>
      </c>
      <c r="F4348" s="202">
        <v>34</v>
      </c>
      <c r="G4348" s="202">
        <f t="shared" si="231"/>
        <v>1214.2857142857142</v>
      </c>
      <c r="H4348" s="210" t="str">
        <f t="shared" si="229"/>
        <v>17/18AMENDOIM (1ª SAFRA)PATO BRANCO (e)</v>
      </c>
      <c r="I4348" s="210" t="str">
        <f t="shared" si="230"/>
        <v>17/18AMENDOIM (1ª SAFRA)</v>
      </c>
      <c r="J4348" s="211" t="b">
        <f>FALSE</f>
        <v>0</v>
      </c>
    </row>
    <row r="4349" spans="1:10" ht="14.65" hidden="1" customHeight="1">
      <c r="A4349" s="215" t="s">
        <v>193</v>
      </c>
      <c r="B4349" s="213" t="s">
        <v>85</v>
      </c>
      <c r="C4349" s="209" t="s">
        <v>158</v>
      </c>
      <c r="D4349" s="202">
        <v>138</v>
      </c>
      <c r="F4349" s="202">
        <v>358</v>
      </c>
      <c r="G4349" s="202">
        <f t="shared" si="231"/>
        <v>2594.2028985507245</v>
      </c>
      <c r="H4349" s="210" t="str">
        <f t="shared" si="229"/>
        <v>17/18AMENDOIM (1ª SAFRA)TOLEDO (d)</v>
      </c>
      <c r="I4349" s="210" t="str">
        <f t="shared" si="230"/>
        <v>17/18AMENDOIM (1ª SAFRA)</v>
      </c>
      <c r="J4349" s="211" t="b">
        <f>FALSE</f>
        <v>0</v>
      </c>
    </row>
    <row r="4350" spans="1:10" ht="14.65" hidden="1" customHeight="1">
      <c r="A4350" s="215" t="s">
        <v>193</v>
      </c>
      <c r="B4350" s="213" t="s">
        <v>85</v>
      </c>
      <c r="C4350" s="209" t="s">
        <v>159</v>
      </c>
      <c r="D4350" s="202">
        <v>348</v>
      </c>
      <c r="F4350" s="202">
        <v>1056</v>
      </c>
      <c r="G4350" s="202">
        <f t="shared" si="231"/>
        <v>3034.4827586206893</v>
      </c>
      <c r="H4350" s="210" t="str">
        <f t="shared" si="229"/>
        <v>17/18AMENDOIM (1ª SAFRA)UMUARAMA (b)</v>
      </c>
      <c r="I4350" s="210" t="str">
        <f t="shared" si="230"/>
        <v>17/18AMENDOIM (1ª SAFRA)</v>
      </c>
      <c r="J4350" s="211" t="b">
        <f>FALSE</f>
        <v>0</v>
      </c>
    </row>
    <row r="4351" spans="1:10" ht="14.65" hidden="1" customHeight="1">
      <c r="A4351" s="215" t="s">
        <v>193</v>
      </c>
      <c r="B4351" s="213" t="s">
        <v>85</v>
      </c>
      <c r="C4351" s="209" t="s">
        <v>160</v>
      </c>
      <c r="D4351" s="202">
        <v>20</v>
      </c>
      <c r="F4351" s="202">
        <v>20</v>
      </c>
      <c r="G4351" s="202">
        <f t="shared" si="231"/>
        <v>1000</v>
      </c>
      <c r="H4351" s="210" t="str">
        <f t="shared" si="229"/>
        <v>17/18AMENDOIM (1ª SAFRA)UNIÃO DA VITÓRIA (f)</v>
      </c>
      <c r="I4351" s="210" t="str">
        <f t="shared" si="230"/>
        <v>17/18AMENDOIM (1ª SAFRA)</v>
      </c>
      <c r="J4351" s="211" t="b">
        <f>FALSE</f>
        <v>0</v>
      </c>
    </row>
    <row r="4352" spans="1:10" ht="14.65" hidden="1" customHeight="1">
      <c r="A4352" s="215" t="s">
        <v>193</v>
      </c>
      <c r="B4352" s="209" t="s">
        <v>86</v>
      </c>
      <c r="C4352" s="209" t="s">
        <v>126</v>
      </c>
      <c r="D4352" s="202"/>
      <c r="G4352" s="202" t="e">
        <f t="shared" si="231"/>
        <v>#DIV/0!</v>
      </c>
      <c r="H4352" s="210" t="str">
        <f t="shared" si="229"/>
        <v>17/18ARROZ IRRIGADOAPUCARANA (c)</v>
      </c>
      <c r="I4352" s="210" t="str">
        <f t="shared" si="230"/>
        <v>17/18ARROZ IRRIGADO</v>
      </c>
      <c r="J4352" s="211" t="b">
        <f>FALSE</f>
        <v>0</v>
      </c>
    </row>
    <row r="4353" spans="1:10" ht="14.65" hidden="1" customHeight="1">
      <c r="A4353" s="215" t="s">
        <v>193</v>
      </c>
      <c r="B4353" s="209" t="s">
        <v>86</v>
      </c>
      <c r="C4353" s="209" t="s">
        <v>128</v>
      </c>
      <c r="D4353" s="202">
        <v>50</v>
      </c>
      <c r="F4353" s="202">
        <v>287</v>
      </c>
      <c r="G4353" s="202">
        <f t="shared" si="231"/>
        <v>5740</v>
      </c>
      <c r="H4353" s="210" t="str">
        <f t="shared" ref="H4353:H4416" si="232">A4353&amp;B4353&amp;C4353</f>
        <v>17/18ARROZ IRRIGADOCAMPO MOURÃO (a)</v>
      </c>
      <c r="I4353" s="210" t="str">
        <f t="shared" ref="I4353:I4416" si="233">A4353&amp;B4353</f>
        <v>17/18ARROZ IRRIGADO</v>
      </c>
      <c r="J4353" s="211" t="b">
        <f>FALSE</f>
        <v>0</v>
      </c>
    </row>
    <row r="4354" spans="1:10" ht="14.65" hidden="1" customHeight="1">
      <c r="A4354" s="215" t="s">
        <v>193</v>
      </c>
      <c r="B4354" s="209" t="s">
        <v>86</v>
      </c>
      <c r="C4354" s="209" t="s">
        <v>130</v>
      </c>
      <c r="D4354" s="202">
        <v>94</v>
      </c>
      <c r="F4354" s="202">
        <v>699</v>
      </c>
      <c r="G4354" s="202">
        <f t="shared" si="231"/>
        <v>7436.1702127659573</v>
      </c>
      <c r="H4354" s="210" t="str">
        <f t="shared" si="232"/>
        <v>17/18ARROZ IRRIGADOCASCAVEL (d)</v>
      </c>
      <c r="I4354" s="210" t="str">
        <f t="shared" si="233"/>
        <v>17/18ARROZ IRRIGADO</v>
      </c>
      <c r="J4354" s="211" t="b">
        <f>FALSE</f>
        <v>0</v>
      </c>
    </row>
    <row r="4355" spans="1:10" ht="14.65" hidden="1" customHeight="1">
      <c r="A4355" s="215" t="s">
        <v>193</v>
      </c>
      <c r="B4355" s="209" t="s">
        <v>86</v>
      </c>
      <c r="C4355" s="209" t="s">
        <v>132</v>
      </c>
      <c r="D4355" s="202">
        <v>70</v>
      </c>
      <c r="F4355" s="202">
        <v>340</v>
      </c>
      <c r="G4355" s="202">
        <f t="shared" si="231"/>
        <v>4857.1428571428569</v>
      </c>
      <c r="H4355" s="210" t="str">
        <f t="shared" si="232"/>
        <v>17/18ARROZ IRRIGADOCORNÉLIO PROCÓPIO (c)</v>
      </c>
      <c r="I4355" s="210" t="str">
        <f t="shared" si="233"/>
        <v>17/18ARROZ IRRIGADO</v>
      </c>
      <c r="J4355" s="211" t="b">
        <f>FALSE</f>
        <v>0</v>
      </c>
    </row>
    <row r="4356" spans="1:10" ht="14.65" hidden="1" customHeight="1">
      <c r="A4356" s="215" t="s">
        <v>193</v>
      </c>
      <c r="B4356" s="209" t="s">
        <v>86</v>
      </c>
      <c r="C4356" s="209" t="s">
        <v>144</v>
      </c>
      <c r="D4356" s="202">
        <v>150</v>
      </c>
      <c r="F4356" s="202">
        <v>952</v>
      </c>
      <c r="G4356" s="202">
        <f t="shared" si="231"/>
        <v>6346.666666666667</v>
      </c>
      <c r="H4356" s="210" t="str">
        <f t="shared" si="232"/>
        <v>17/18ARROZ IRRIGADOJACAREZINHO (c)</v>
      </c>
      <c r="I4356" s="210" t="str">
        <f t="shared" si="233"/>
        <v>17/18ARROZ IRRIGADO</v>
      </c>
      <c r="J4356" s="211" t="b">
        <f>FALSE</f>
        <v>0</v>
      </c>
    </row>
    <row r="4357" spans="1:10" ht="14.65" hidden="1" customHeight="1">
      <c r="A4357" s="215" t="s">
        <v>193</v>
      </c>
      <c r="B4357" s="209" t="s">
        <v>86</v>
      </c>
      <c r="C4357" s="209" t="s">
        <v>148</v>
      </c>
      <c r="D4357" s="202">
        <v>32</v>
      </c>
      <c r="F4357" s="202">
        <v>176</v>
      </c>
      <c r="G4357" s="202">
        <f t="shared" si="231"/>
        <v>5500</v>
      </c>
      <c r="H4357" s="210" t="str">
        <f t="shared" si="232"/>
        <v>17/18ARROZ IRRIGADOLONDRINA (c)</v>
      </c>
      <c r="I4357" s="210" t="str">
        <f t="shared" si="233"/>
        <v>17/18ARROZ IRRIGADO</v>
      </c>
      <c r="J4357" s="211" t="b">
        <f>FALSE</f>
        <v>0</v>
      </c>
    </row>
    <row r="4358" spans="1:10" ht="14.65" hidden="1" customHeight="1">
      <c r="A4358" s="215" t="s">
        <v>193</v>
      </c>
      <c r="B4358" s="209" t="s">
        <v>86</v>
      </c>
      <c r="C4358" s="209" t="s">
        <v>150</v>
      </c>
      <c r="D4358" s="202">
        <v>26</v>
      </c>
      <c r="F4358" s="202">
        <v>119</v>
      </c>
      <c r="G4358" s="202">
        <f t="shared" si="231"/>
        <v>4576.9230769230762</v>
      </c>
      <c r="H4358" s="210" t="str">
        <f t="shared" si="232"/>
        <v>17/18ARROZ IRRIGADOMARINGÁ (c)</v>
      </c>
      <c r="I4358" s="210" t="str">
        <f t="shared" si="233"/>
        <v>17/18ARROZ IRRIGADO</v>
      </c>
      <c r="J4358" s="211" t="b">
        <f>FALSE</f>
        <v>0</v>
      </c>
    </row>
    <row r="4359" spans="1:10" ht="14.65" hidden="1" customHeight="1">
      <c r="A4359" s="215" t="s">
        <v>193</v>
      </c>
      <c r="B4359" s="209" t="s">
        <v>86</v>
      </c>
      <c r="C4359" s="209" t="s">
        <v>152</v>
      </c>
      <c r="D4359" s="202">
        <v>1280</v>
      </c>
      <c r="F4359" s="202">
        <v>8640</v>
      </c>
      <c r="G4359" s="202">
        <f t="shared" si="231"/>
        <v>6750</v>
      </c>
      <c r="H4359" s="210" t="str">
        <f t="shared" si="232"/>
        <v>17/18ARROZ IRRIGADOPARANAGUÁ (f)</v>
      </c>
      <c r="I4359" s="210" t="str">
        <f t="shared" si="233"/>
        <v>17/18ARROZ IRRIGADO</v>
      </c>
      <c r="J4359" s="211" t="b">
        <f>FALSE</f>
        <v>0</v>
      </c>
    </row>
    <row r="4360" spans="1:10" ht="14.65" hidden="1" customHeight="1">
      <c r="A4360" s="215" t="s">
        <v>193</v>
      </c>
      <c r="B4360" s="209" t="s">
        <v>86</v>
      </c>
      <c r="C4360" s="209" t="s">
        <v>154</v>
      </c>
      <c r="D4360" s="202">
        <v>15431</v>
      </c>
      <c r="F4360" s="202">
        <v>96752</v>
      </c>
      <c r="G4360" s="202">
        <f t="shared" si="231"/>
        <v>6269.9760222927871</v>
      </c>
      <c r="H4360" s="210" t="str">
        <f t="shared" si="232"/>
        <v>17/18ARROZ IRRIGADOPARANAVAÍ (b)</v>
      </c>
      <c r="I4360" s="210" t="str">
        <f t="shared" si="233"/>
        <v>17/18ARROZ IRRIGADO</v>
      </c>
      <c r="J4360" s="211" t="b">
        <f>FALSE</f>
        <v>0</v>
      </c>
    </row>
    <row r="4361" spans="1:10" ht="14.65" hidden="1" customHeight="1">
      <c r="A4361" s="215" t="s">
        <v>193</v>
      </c>
      <c r="B4361" s="209" t="s">
        <v>86</v>
      </c>
      <c r="C4361" s="209" t="s">
        <v>159</v>
      </c>
      <c r="D4361" s="202">
        <v>3030</v>
      </c>
      <c r="F4361" s="202">
        <v>21755</v>
      </c>
      <c r="G4361" s="202">
        <f t="shared" si="231"/>
        <v>7179.8679867986802</v>
      </c>
      <c r="H4361" s="210" t="str">
        <f t="shared" si="232"/>
        <v>17/18ARROZ IRRIGADOUMUARAMA (b)</v>
      </c>
      <c r="I4361" s="210" t="str">
        <f t="shared" si="233"/>
        <v>17/18ARROZ IRRIGADO</v>
      </c>
      <c r="J4361" s="211" t="b">
        <f>FALSE</f>
        <v>0</v>
      </c>
    </row>
    <row r="4362" spans="1:10" ht="14.65" hidden="1" customHeight="1">
      <c r="A4362" s="215" t="s">
        <v>193</v>
      </c>
      <c r="B4362" s="209" t="s">
        <v>87</v>
      </c>
      <c r="C4362" s="209" t="s">
        <v>126</v>
      </c>
      <c r="D4362" s="202">
        <v>25</v>
      </c>
      <c r="F4362" s="202">
        <v>42</v>
      </c>
      <c r="G4362" s="202">
        <f t="shared" si="231"/>
        <v>1680</v>
      </c>
      <c r="H4362" s="210" t="str">
        <f t="shared" si="232"/>
        <v>17/18ARROZ SEQUEIROAPUCARANA (c)</v>
      </c>
      <c r="I4362" s="210" t="str">
        <f t="shared" si="233"/>
        <v>17/18ARROZ SEQUEIRO</v>
      </c>
      <c r="J4362" s="211" t="b">
        <f>FALSE</f>
        <v>0</v>
      </c>
    </row>
    <row r="4363" spans="1:10" ht="14.65" hidden="1" customHeight="1">
      <c r="A4363" s="215" t="s">
        <v>193</v>
      </c>
      <c r="B4363" s="209" t="s">
        <v>87</v>
      </c>
      <c r="C4363" s="209" t="s">
        <v>128</v>
      </c>
      <c r="D4363" s="202">
        <v>60</v>
      </c>
      <c r="F4363" s="202">
        <v>99</v>
      </c>
      <c r="G4363" s="202">
        <f t="shared" si="231"/>
        <v>1650</v>
      </c>
      <c r="H4363" s="210" t="str">
        <f t="shared" si="232"/>
        <v>17/18ARROZ SEQUEIROCAMPO MOURÃO (a)</v>
      </c>
      <c r="I4363" s="210" t="str">
        <f t="shared" si="233"/>
        <v>17/18ARROZ SEQUEIRO</v>
      </c>
      <c r="J4363" s="211" t="b">
        <f>FALSE</f>
        <v>0</v>
      </c>
    </row>
    <row r="4364" spans="1:10" ht="14.65" hidden="1" customHeight="1">
      <c r="A4364" s="215" t="s">
        <v>193</v>
      </c>
      <c r="B4364" s="209" t="s">
        <v>87</v>
      </c>
      <c r="C4364" s="209" t="s">
        <v>130</v>
      </c>
      <c r="D4364" s="202">
        <v>50</v>
      </c>
      <c r="F4364" s="202">
        <v>180</v>
      </c>
      <c r="G4364" s="202">
        <f t="shared" si="231"/>
        <v>3600</v>
      </c>
      <c r="H4364" s="210" t="str">
        <f t="shared" si="232"/>
        <v>17/18ARROZ SEQUEIROCASCAVEL (d)</v>
      </c>
      <c r="I4364" s="210" t="str">
        <f t="shared" si="233"/>
        <v>17/18ARROZ SEQUEIRO</v>
      </c>
      <c r="J4364" s="211" t="b">
        <f>FALSE</f>
        <v>0</v>
      </c>
    </row>
    <row r="4365" spans="1:10" ht="14.65" hidden="1" customHeight="1">
      <c r="A4365" s="215" t="s">
        <v>193</v>
      </c>
      <c r="B4365" s="209" t="s">
        <v>87</v>
      </c>
      <c r="C4365" s="209" t="s">
        <v>132</v>
      </c>
      <c r="D4365" s="202">
        <v>100</v>
      </c>
      <c r="F4365" s="202">
        <v>216</v>
      </c>
      <c r="G4365" s="202">
        <f t="shared" si="231"/>
        <v>2160</v>
      </c>
      <c r="H4365" s="210" t="str">
        <f t="shared" si="232"/>
        <v>17/18ARROZ SEQUEIROCORNÉLIO PROCÓPIO (c)</v>
      </c>
      <c r="I4365" s="210" t="str">
        <f t="shared" si="233"/>
        <v>17/18ARROZ SEQUEIRO</v>
      </c>
      <c r="J4365" s="211" t="b">
        <f>FALSE</f>
        <v>0</v>
      </c>
    </row>
    <row r="4366" spans="1:10" ht="14.65" hidden="1" customHeight="1">
      <c r="A4366" s="215" t="s">
        <v>193</v>
      </c>
      <c r="B4366" s="209" t="s">
        <v>87</v>
      </c>
      <c r="C4366" s="209" t="s">
        <v>134</v>
      </c>
      <c r="D4366" s="202">
        <v>85</v>
      </c>
      <c r="F4366" s="202">
        <v>140</v>
      </c>
      <c r="G4366" s="202">
        <f t="shared" si="231"/>
        <v>1647.0588235294117</v>
      </c>
      <c r="H4366" s="210" t="str">
        <f t="shared" si="232"/>
        <v>17/18ARROZ SEQUEIROCURITIBA (f)</v>
      </c>
      <c r="I4366" s="210" t="str">
        <f t="shared" si="233"/>
        <v>17/18ARROZ SEQUEIRO</v>
      </c>
      <c r="J4366" s="211" t="b">
        <f>FALSE</f>
        <v>0</v>
      </c>
    </row>
    <row r="4367" spans="1:10" ht="14.65" hidden="1" customHeight="1">
      <c r="A4367" s="215" t="s">
        <v>193</v>
      </c>
      <c r="B4367" s="209" t="s">
        <v>87</v>
      </c>
      <c r="C4367" s="209" t="s">
        <v>136</v>
      </c>
      <c r="D4367" s="202">
        <v>29</v>
      </c>
      <c r="F4367" s="202">
        <v>58</v>
      </c>
      <c r="G4367" s="202">
        <f t="shared" si="231"/>
        <v>2000</v>
      </c>
      <c r="H4367" s="210" t="str">
        <f t="shared" si="232"/>
        <v>17/18ARROZ SEQUEIROFRANCISCO BELTRÃO (e)</v>
      </c>
      <c r="I4367" s="210" t="str">
        <f t="shared" si="233"/>
        <v>17/18ARROZ SEQUEIRO</v>
      </c>
      <c r="J4367" s="211" t="b">
        <f>FALSE</f>
        <v>0</v>
      </c>
    </row>
    <row r="4368" spans="1:10" ht="14.65" hidden="1" customHeight="1">
      <c r="A4368" s="215" t="s">
        <v>193</v>
      </c>
      <c r="B4368" s="209" t="s">
        <v>87</v>
      </c>
      <c r="C4368" s="209" t="s">
        <v>138</v>
      </c>
      <c r="D4368" s="202">
        <v>375</v>
      </c>
      <c r="F4368" s="202">
        <v>750</v>
      </c>
      <c r="G4368" s="202">
        <f t="shared" si="231"/>
        <v>2000</v>
      </c>
      <c r="H4368" s="210" t="str">
        <f t="shared" si="232"/>
        <v>17/18ARROZ SEQUEIROGUARAPUAVA (f)</v>
      </c>
      <c r="I4368" s="210" t="str">
        <f t="shared" si="233"/>
        <v>17/18ARROZ SEQUEIRO</v>
      </c>
      <c r="J4368" s="211" t="b">
        <f>FALSE</f>
        <v>0</v>
      </c>
    </row>
    <row r="4369" spans="1:64" ht="14.65" hidden="1" customHeight="1">
      <c r="A4369" s="215" t="s">
        <v>193</v>
      </c>
      <c r="B4369" s="209" t="s">
        <v>87</v>
      </c>
      <c r="C4369" s="209" t="s">
        <v>140</v>
      </c>
      <c r="D4369" s="202">
        <v>550</v>
      </c>
      <c r="F4369" s="202">
        <v>1127</v>
      </c>
      <c r="G4369" s="202">
        <f t="shared" si="231"/>
        <v>2049.0909090909095</v>
      </c>
      <c r="H4369" s="210" t="str">
        <f t="shared" si="232"/>
        <v>17/18ARROZ SEQUEIROIRATI (f)</v>
      </c>
      <c r="I4369" s="210" t="str">
        <f t="shared" si="233"/>
        <v>17/18ARROZ SEQUEIRO</v>
      </c>
      <c r="J4369" s="211" t="b">
        <f>FALSE</f>
        <v>0</v>
      </c>
    </row>
    <row r="4370" spans="1:64" ht="14.65" hidden="1" customHeight="1">
      <c r="A4370" s="215" t="s">
        <v>193</v>
      </c>
      <c r="B4370" s="209" t="s">
        <v>87</v>
      </c>
      <c r="C4370" s="209" t="s">
        <v>142</v>
      </c>
      <c r="D4370" s="202">
        <v>150</v>
      </c>
      <c r="F4370" s="202">
        <v>260</v>
      </c>
      <c r="G4370" s="202">
        <f t="shared" si="231"/>
        <v>1733.3333333333335</v>
      </c>
      <c r="H4370" s="210" t="str">
        <f t="shared" si="232"/>
        <v>17/18ARROZ SEQUEIROIVAIPORÃ (c)</v>
      </c>
      <c r="I4370" s="210" t="str">
        <f t="shared" si="233"/>
        <v>17/18ARROZ SEQUEIRO</v>
      </c>
      <c r="J4370" s="211" t="b">
        <f>FALSE</f>
        <v>0</v>
      </c>
    </row>
    <row r="4371" spans="1:64" ht="14.65" hidden="1" customHeight="1">
      <c r="A4371" s="215" t="s">
        <v>193</v>
      </c>
      <c r="B4371" s="209" t="s">
        <v>87</v>
      </c>
      <c r="C4371" s="209" t="s">
        <v>144</v>
      </c>
      <c r="D4371" s="202">
        <v>870</v>
      </c>
      <c r="F4371" s="202">
        <v>1827</v>
      </c>
      <c r="G4371" s="202">
        <f t="shared" si="231"/>
        <v>2100</v>
      </c>
      <c r="H4371" s="210" t="str">
        <f t="shared" si="232"/>
        <v>17/18ARROZ SEQUEIROJACAREZINHO (c)</v>
      </c>
      <c r="I4371" s="210" t="str">
        <f t="shared" si="233"/>
        <v>17/18ARROZ SEQUEIRO</v>
      </c>
      <c r="J4371" s="211" t="b">
        <f>FALSE</f>
        <v>0</v>
      </c>
    </row>
    <row r="4372" spans="1:64" ht="14.65" hidden="1" customHeight="1">
      <c r="A4372" s="215" t="s">
        <v>193</v>
      </c>
      <c r="B4372" s="209" t="s">
        <v>87</v>
      </c>
      <c r="C4372" s="209" t="s">
        <v>146</v>
      </c>
      <c r="D4372" s="202">
        <v>22</v>
      </c>
      <c r="F4372" s="202">
        <v>23</v>
      </c>
      <c r="G4372" s="202">
        <f t="shared" si="231"/>
        <v>1045.4545454545455</v>
      </c>
      <c r="H4372" s="210" t="str">
        <f t="shared" si="232"/>
        <v>17/18ARROZ SEQUEIROLARANJEIRAS DO SUL (f)</v>
      </c>
      <c r="I4372" s="210" t="str">
        <f t="shared" si="233"/>
        <v>17/18ARROZ SEQUEIRO</v>
      </c>
      <c r="J4372" s="211" t="b">
        <f>FALSE</f>
        <v>0</v>
      </c>
    </row>
    <row r="4373" spans="1:64" ht="14.65" hidden="1" customHeight="1">
      <c r="A4373" s="215" t="s">
        <v>193</v>
      </c>
      <c r="B4373" s="209" t="s">
        <v>87</v>
      </c>
      <c r="C4373" s="209" t="s">
        <v>148</v>
      </c>
      <c r="D4373" s="202">
        <v>82</v>
      </c>
      <c r="F4373" s="202">
        <v>159</v>
      </c>
      <c r="G4373" s="202">
        <f t="shared" si="231"/>
        <v>1939.0243902439024</v>
      </c>
      <c r="H4373" s="210" t="str">
        <f t="shared" si="232"/>
        <v>17/18ARROZ SEQUEIROLONDRINA (c)</v>
      </c>
      <c r="I4373" s="210" t="str">
        <f t="shared" si="233"/>
        <v>17/18ARROZ SEQUEIRO</v>
      </c>
      <c r="J4373" s="211" t="b">
        <f>FALSE</f>
        <v>0</v>
      </c>
    </row>
    <row r="4374" spans="1:64" ht="14.65" hidden="1" customHeight="1">
      <c r="A4374" s="215" t="s">
        <v>193</v>
      </c>
      <c r="B4374" s="209" t="s">
        <v>87</v>
      </c>
      <c r="C4374" s="209" t="s">
        <v>152</v>
      </c>
      <c r="D4374" s="202">
        <v>6</v>
      </c>
      <c r="F4374" s="202">
        <v>12</v>
      </c>
      <c r="G4374" s="202">
        <f t="shared" si="231"/>
        <v>2000</v>
      </c>
      <c r="H4374" s="210" t="str">
        <f t="shared" si="232"/>
        <v>17/18ARROZ SEQUEIROPARANAGUÁ (f)</v>
      </c>
      <c r="I4374" s="210" t="str">
        <f t="shared" si="233"/>
        <v>17/18ARROZ SEQUEIRO</v>
      </c>
      <c r="J4374" s="211" t="b">
        <f>FALSE</f>
        <v>0</v>
      </c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</row>
    <row r="4375" spans="1:64" ht="14.65" hidden="1" customHeight="1">
      <c r="A4375" s="215" t="s">
        <v>193</v>
      </c>
      <c r="B4375" s="209" t="s">
        <v>87</v>
      </c>
      <c r="C4375" s="209" t="s">
        <v>155</v>
      </c>
      <c r="D4375" s="202">
        <v>24</v>
      </c>
      <c r="F4375" s="202">
        <v>52</v>
      </c>
      <c r="G4375" s="202">
        <f t="shared" si="231"/>
        <v>2166.6666666666665</v>
      </c>
      <c r="H4375" s="210" t="str">
        <f t="shared" si="232"/>
        <v>17/18ARROZ SEQUEIROPATO BRANCO (e)</v>
      </c>
      <c r="I4375" s="210" t="str">
        <f t="shared" si="233"/>
        <v>17/18ARROZ SEQUEIRO</v>
      </c>
      <c r="J4375" s="211" t="b">
        <f>FALSE</f>
        <v>0</v>
      </c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</row>
    <row r="4376" spans="1:64" ht="14.65" hidden="1" customHeight="1">
      <c r="A4376" s="215" t="s">
        <v>193</v>
      </c>
      <c r="B4376" s="209" t="s">
        <v>87</v>
      </c>
      <c r="C4376" s="209" t="s">
        <v>157</v>
      </c>
      <c r="D4376" s="202">
        <v>205</v>
      </c>
      <c r="F4376" s="202">
        <v>367</v>
      </c>
      <c r="G4376" s="202">
        <f t="shared" si="231"/>
        <v>1790.2439024390244</v>
      </c>
      <c r="H4376" s="210" t="str">
        <f t="shared" si="232"/>
        <v>17/18ARROZ SEQUEIROPONTA GROSSA (f)</v>
      </c>
      <c r="I4376" s="210" t="str">
        <f t="shared" si="233"/>
        <v>17/18ARROZ SEQUEIRO</v>
      </c>
      <c r="J4376" s="211" t="b">
        <f>FALSE</f>
        <v>0</v>
      </c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</row>
    <row r="4377" spans="1:64" ht="14.65" hidden="1" customHeight="1">
      <c r="A4377" s="215" t="s">
        <v>193</v>
      </c>
      <c r="B4377" s="209" t="s">
        <v>87</v>
      </c>
      <c r="C4377" s="209" t="s">
        <v>158</v>
      </c>
      <c r="D4377" s="202">
        <v>120</v>
      </c>
      <c r="F4377" s="202">
        <v>240</v>
      </c>
      <c r="G4377" s="202">
        <f t="shared" si="231"/>
        <v>2000</v>
      </c>
      <c r="H4377" s="210" t="str">
        <f t="shared" si="232"/>
        <v>17/18ARROZ SEQUEIROTOLEDO (d)</v>
      </c>
      <c r="I4377" s="210" t="str">
        <f t="shared" si="233"/>
        <v>17/18ARROZ SEQUEIRO</v>
      </c>
      <c r="J4377" s="211" t="b">
        <f>FALSE</f>
        <v>0</v>
      </c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</row>
    <row r="4378" spans="1:64" ht="14.65" hidden="1" customHeight="1">
      <c r="A4378" s="215" t="s">
        <v>193</v>
      </c>
      <c r="B4378" s="209" t="s">
        <v>87</v>
      </c>
      <c r="C4378" s="209" t="s">
        <v>160</v>
      </c>
      <c r="D4378" s="202">
        <v>600</v>
      </c>
      <c r="F4378" s="202">
        <v>1200</v>
      </c>
      <c r="G4378" s="202">
        <f t="shared" si="231"/>
        <v>2000</v>
      </c>
      <c r="H4378" s="210" t="str">
        <f t="shared" si="232"/>
        <v>17/18ARROZ SEQUEIROUNIÃO DA VITÓRIA (f)</v>
      </c>
      <c r="I4378" s="210" t="str">
        <f t="shared" si="233"/>
        <v>17/18ARROZ SEQUEIRO</v>
      </c>
      <c r="J4378" s="211" t="b">
        <f>FALSE</f>
        <v>0</v>
      </c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</row>
    <row r="4379" spans="1:64" ht="14.65" hidden="1" customHeight="1">
      <c r="A4379" s="215" t="s">
        <v>193</v>
      </c>
      <c r="B4379" s="209" t="s">
        <v>88</v>
      </c>
      <c r="C4379" s="213" t="s">
        <v>126</v>
      </c>
      <c r="D4379" s="202">
        <v>14082</v>
      </c>
      <c r="F4379" s="202">
        <v>30304</v>
      </c>
      <c r="G4379" s="202">
        <f t="shared" si="231"/>
        <v>2151.9670501349242</v>
      </c>
      <c r="H4379" s="210" t="str">
        <f t="shared" si="232"/>
        <v>17/18AVEIA BRANCAAPUCARANA (c)</v>
      </c>
      <c r="I4379" s="210" t="str">
        <f t="shared" si="233"/>
        <v>17/18AVEIA BRANCA</v>
      </c>
      <c r="J4379" s="211" t="b">
        <f>FALSE</f>
        <v>0</v>
      </c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</row>
    <row r="4380" spans="1:64" ht="14.65" hidden="1" customHeight="1">
      <c r="A4380" s="215" t="s">
        <v>193</v>
      </c>
      <c r="B4380" s="209" t="s">
        <v>88</v>
      </c>
      <c r="C4380" s="209" t="s">
        <v>128</v>
      </c>
      <c r="D4380" s="202">
        <v>13000</v>
      </c>
      <c r="E4380" s="204"/>
      <c r="F4380" s="202">
        <v>16900</v>
      </c>
      <c r="G4380" s="202">
        <f t="shared" si="231"/>
        <v>1300</v>
      </c>
      <c r="H4380" s="210" t="str">
        <f t="shared" si="232"/>
        <v>17/18AVEIA BRANCACAMPO MOURÃO (a)</v>
      </c>
      <c r="I4380" s="210" t="str">
        <f t="shared" si="233"/>
        <v>17/18AVEIA BRANCA</v>
      </c>
      <c r="J4380" s="211" t="b">
        <f>FALSE</f>
        <v>0</v>
      </c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</row>
    <row r="4381" spans="1:64" ht="14.65" hidden="1" customHeight="1">
      <c r="A4381" s="215" t="s">
        <v>193</v>
      </c>
      <c r="B4381" s="209" t="s">
        <v>88</v>
      </c>
      <c r="C4381" s="209" t="s">
        <v>130</v>
      </c>
      <c r="D4381" s="202">
        <v>2500</v>
      </c>
      <c r="F4381" s="202">
        <v>4750</v>
      </c>
      <c r="G4381" s="202">
        <f t="shared" si="231"/>
        <v>1900</v>
      </c>
      <c r="H4381" s="210" t="str">
        <f t="shared" si="232"/>
        <v>17/18AVEIA BRANCACASCAVEL (d)</v>
      </c>
      <c r="I4381" s="210" t="str">
        <f t="shared" si="233"/>
        <v>17/18AVEIA BRANCA</v>
      </c>
      <c r="J4381" s="211" t="b">
        <f>FALSE</f>
        <v>0</v>
      </c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</row>
    <row r="4382" spans="1:64" ht="14.65" hidden="1" customHeight="1">
      <c r="A4382" s="215" t="s">
        <v>193</v>
      </c>
      <c r="B4382" s="209" t="s">
        <v>88</v>
      </c>
      <c r="C4382" s="209" t="s">
        <v>132</v>
      </c>
      <c r="D4382" s="202"/>
      <c r="G4382" s="202" t="e">
        <f t="shared" si="231"/>
        <v>#DIV/0!</v>
      </c>
      <c r="H4382" s="210" t="str">
        <f t="shared" si="232"/>
        <v>17/18AVEIA BRANCACORNÉLIO PROCÓPIO (c)</v>
      </c>
      <c r="I4382" s="210" t="str">
        <f t="shared" si="233"/>
        <v>17/18AVEIA BRANCA</v>
      </c>
      <c r="J4382" s="211" t="b">
        <f>FALSE</f>
        <v>0</v>
      </c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</row>
    <row r="4383" spans="1:64" ht="14.65" hidden="1" customHeight="1">
      <c r="A4383" s="215" t="s">
        <v>193</v>
      </c>
      <c r="B4383" s="209" t="s">
        <v>88</v>
      </c>
      <c r="C4383" s="209" t="s">
        <v>136</v>
      </c>
      <c r="D4383" s="202">
        <v>2680</v>
      </c>
      <c r="E4383" s="204"/>
      <c r="F4383" s="202">
        <v>2811</v>
      </c>
      <c r="G4383" s="202">
        <f t="shared" si="231"/>
        <v>1048.8805970149253</v>
      </c>
      <c r="H4383" s="210" t="str">
        <f t="shared" si="232"/>
        <v>17/18AVEIA BRANCAFRANCISCO BELTRÃO (e)</v>
      </c>
      <c r="I4383" s="210" t="str">
        <f t="shared" si="233"/>
        <v>17/18AVEIA BRANCA</v>
      </c>
      <c r="J4383" s="211" t="b">
        <f>FALSE</f>
        <v>0</v>
      </c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</row>
    <row r="4384" spans="1:64" ht="14.65" hidden="1" customHeight="1">
      <c r="A4384" s="215" t="s">
        <v>193</v>
      </c>
      <c r="B4384" s="209" t="s">
        <v>88</v>
      </c>
      <c r="C4384" s="209" t="s">
        <v>138</v>
      </c>
      <c r="D4384" s="202">
        <v>7470</v>
      </c>
      <c r="E4384" s="204">
        <v>1150</v>
      </c>
      <c r="F4384" s="202">
        <v>13927</v>
      </c>
      <c r="G4384" s="202">
        <f t="shared" si="231"/>
        <v>2203.6392405063289</v>
      </c>
      <c r="H4384" s="210" t="str">
        <f t="shared" si="232"/>
        <v>17/18AVEIA BRANCAGUARAPUAVA (f)</v>
      </c>
      <c r="I4384" s="210" t="str">
        <f t="shared" si="233"/>
        <v>17/18AVEIA BRANCA</v>
      </c>
      <c r="J4384" s="211" t="b">
        <f>FALSE</f>
        <v>0</v>
      </c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</row>
    <row r="4385" spans="1:10" ht="14.65" hidden="1" customHeight="1">
      <c r="A4385" s="215" t="s">
        <v>193</v>
      </c>
      <c r="B4385" s="209" t="s">
        <v>88</v>
      </c>
      <c r="C4385" s="209" t="s">
        <v>140</v>
      </c>
      <c r="D4385" s="202">
        <v>1000</v>
      </c>
      <c r="E4385" s="204">
        <v>50</v>
      </c>
      <c r="F4385" s="202">
        <v>2420</v>
      </c>
      <c r="G4385" s="202">
        <f t="shared" si="231"/>
        <v>2547.3684210526317</v>
      </c>
      <c r="H4385" s="210" t="str">
        <f t="shared" si="232"/>
        <v>17/18AVEIA BRANCAIRATI (f)</v>
      </c>
      <c r="I4385" s="210" t="str">
        <f t="shared" si="233"/>
        <v>17/18AVEIA BRANCA</v>
      </c>
      <c r="J4385" s="211" t="b">
        <f>FALSE</f>
        <v>0</v>
      </c>
    </row>
    <row r="4386" spans="1:10" ht="14.65" hidden="1" customHeight="1">
      <c r="A4386" s="215" t="s">
        <v>193</v>
      </c>
      <c r="B4386" s="209" t="s">
        <v>88</v>
      </c>
      <c r="C4386" s="209" t="s">
        <v>142</v>
      </c>
      <c r="D4386" s="202">
        <v>500</v>
      </c>
      <c r="E4386" s="204"/>
      <c r="F4386" s="202">
        <v>1400</v>
      </c>
      <c r="G4386" s="202">
        <f t="shared" si="231"/>
        <v>2800</v>
      </c>
      <c r="H4386" s="210" t="str">
        <f t="shared" si="232"/>
        <v>17/18AVEIA BRANCAIVAIPORÃ (c)</v>
      </c>
      <c r="I4386" s="210" t="str">
        <f t="shared" si="233"/>
        <v>17/18AVEIA BRANCA</v>
      </c>
      <c r="J4386" s="211" t="b">
        <f>FALSE</f>
        <v>0</v>
      </c>
    </row>
    <row r="4387" spans="1:10" ht="14.65" hidden="1" customHeight="1">
      <c r="A4387" s="215" t="s">
        <v>193</v>
      </c>
      <c r="B4387" s="209" t="s">
        <v>88</v>
      </c>
      <c r="C4387" s="209" t="s">
        <v>144</v>
      </c>
      <c r="D4387" s="202">
        <v>2700</v>
      </c>
      <c r="F4387" s="202">
        <v>3780</v>
      </c>
      <c r="G4387" s="202">
        <f t="shared" si="231"/>
        <v>1400</v>
      </c>
      <c r="H4387" s="210" t="str">
        <f t="shared" si="232"/>
        <v>17/18AVEIA BRANCAJACAREZINHO (c)</v>
      </c>
      <c r="I4387" s="210" t="str">
        <f t="shared" si="233"/>
        <v>17/18AVEIA BRANCA</v>
      </c>
      <c r="J4387" s="211" t="b">
        <f>FALSE</f>
        <v>0</v>
      </c>
    </row>
    <row r="4388" spans="1:10" ht="14.65" hidden="1" customHeight="1">
      <c r="A4388" s="215" t="s">
        <v>193</v>
      </c>
      <c r="B4388" s="209" t="s">
        <v>88</v>
      </c>
      <c r="C4388" s="209" t="s">
        <v>146</v>
      </c>
      <c r="D4388" s="202">
        <v>900</v>
      </c>
      <c r="F4388" s="202">
        <v>1980</v>
      </c>
      <c r="G4388" s="202">
        <f t="shared" si="231"/>
        <v>2200</v>
      </c>
      <c r="H4388" s="210" t="str">
        <f t="shared" si="232"/>
        <v>17/18AVEIA BRANCALARANJEIRAS DO SUL (f)</v>
      </c>
      <c r="I4388" s="210" t="str">
        <f t="shared" si="233"/>
        <v>17/18AVEIA BRANCA</v>
      </c>
      <c r="J4388" s="211" t="b">
        <f>FALSE</f>
        <v>0</v>
      </c>
    </row>
    <row r="4389" spans="1:10" ht="14.65" hidden="1" customHeight="1">
      <c r="A4389" s="215" t="s">
        <v>193</v>
      </c>
      <c r="B4389" s="209" t="s">
        <v>88</v>
      </c>
      <c r="C4389" s="209" t="s">
        <v>148</v>
      </c>
      <c r="D4389" s="202">
        <v>1114</v>
      </c>
      <c r="E4389" s="204"/>
      <c r="F4389" s="202">
        <v>2005</v>
      </c>
      <c r="G4389" s="202">
        <f t="shared" si="231"/>
        <v>1799.8204667863556</v>
      </c>
      <c r="H4389" s="210" t="str">
        <f t="shared" si="232"/>
        <v>17/18AVEIA BRANCALONDRINA (c)</v>
      </c>
      <c r="I4389" s="210" t="str">
        <f t="shared" si="233"/>
        <v>17/18AVEIA BRANCA</v>
      </c>
      <c r="J4389" s="211" t="b">
        <f>FALSE</f>
        <v>0</v>
      </c>
    </row>
    <row r="4390" spans="1:10" ht="14.65" hidden="1" customHeight="1">
      <c r="A4390" s="215" t="s">
        <v>193</v>
      </c>
      <c r="B4390" s="209" t="s">
        <v>88</v>
      </c>
      <c r="C4390" s="209" t="s">
        <v>150</v>
      </c>
      <c r="D4390" s="202">
        <v>520</v>
      </c>
      <c r="E4390" s="204"/>
      <c r="F4390" s="202">
        <v>780</v>
      </c>
      <c r="G4390" s="202">
        <f t="shared" si="231"/>
        <v>1500</v>
      </c>
      <c r="H4390" s="210" t="str">
        <f t="shared" si="232"/>
        <v>17/18AVEIA BRANCAMARINGÁ (c)</v>
      </c>
      <c r="I4390" s="210" t="str">
        <f t="shared" si="233"/>
        <v>17/18AVEIA BRANCA</v>
      </c>
      <c r="J4390" s="211" t="b">
        <f>FALSE</f>
        <v>0</v>
      </c>
    </row>
    <row r="4391" spans="1:10" ht="14.65" hidden="1" customHeight="1">
      <c r="A4391" s="215" t="s">
        <v>193</v>
      </c>
      <c r="B4391" s="209" t="s">
        <v>88</v>
      </c>
      <c r="C4391" s="209" t="s">
        <v>155</v>
      </c>
      <c r="D4391" s="202">
        <v>3025</v>
      </c>
      <c r="E4391" s="204"/>
      <c r="F4391" s="202">
        <v>4766</v>
      </c>
      <c r="G4391" s="202">
        <f t="shared" si="231"/>
        <v>1575.5371900826447</v>
      </c>
      <c r="H4391" s="210" t="str">
        <f t="shared" si="232"/>
        <v>17/18AVEIA BRANCAPATO BRANCO (e)</v>
      </c>
      <c r="I4391" s="210" t="str">
        <f t="shared" si="233"/>
        <v>17/18AVEIA BRANCA</v>
      </c>
      <c r="J4391" s="211" t="b">
        <f>FALSE</f>
        <v>0</v>
      </c>
    </row>
    <row r="4392" spans="1:10" ht="14.65" hidden="1" customHeight="1">
      <c r="A4392" s="215" t="s">
        <v>193</v>
      </c>
      <c r="B4392" s="209" t="s">
        <v>88</v>
      </c>
      <c r="C4392" s="209" t="s">
        <v>157</v>
      </c>
      <c r="D4392" s="202">
        <v>25220</v>
      </c>
      <c r="E4392" s="204"/>
      <c r="F4392" s="202">
        <v>54349</v>
      </c>
      <c r="G4392" s="202">
        <f t="shared" si="231"/>
        <v>2154.9960348929421</v>
      </c>
      <c r="H4392" s="210" t="str">
        <f t="shared" si="232"/>
        <v>17/18AVEIA BRANCAPONTA GROSSA (f)</v>
      </c>
      <c r="I4392" s="210" t="str">
        <f t="shared" si="233"/>
        <v>17/18AVEIA BRANCA</v>
      </c>
      <c r="J4392" s="211" t="b">
        <f>FALSE</f>
        <v>0</v>
      </c>
    </row>
    <row r="4393" spans="1:10" ht="14.65" hidden="1" customHeight="1">
      <c r="A4393" s="215" t="s">
        <v>193</v>
      </c>
      <c r="B4393" s="209" t="s">
        <v>88</v>
      </c>
      <c r="C4393" s="209" t="s">
        <v>158</v>
      </c>
      <c r="D4393" s="202">
        <v>1080</v>
      </c>
      <c r="E4393" s="204"/>
      <c r="F4393" s="202">
        <v>2160</v>
      </c>
      <c r="G4393" s="202">
        <f t="shared" si="231"/>
        <v>2000</v>
      </c>
      <c r="H4393" s="210" t="str">
        <f t="shared" si="232"/>
        <v>17/18AVEIA BRANCATOLEDO (d)</v>
      </c>
      <c r="I4393" s="210" t="str">
        <f t="shared" si="233"/>
        <v>17/18AVEIA BRANCA</v>
      </c>
      <c r="J4393" s="211" t="b">
        <f>FALSE</f>
        <v>0</v>
      </c>
    </row>
    <row r="4394" spans="1:10" ht="14.65" hidden="1" customHeight="1">
      <c r="A4394" s="215" t="s">
        <v>193</v>
      </c>
      <c r="B4394" s="209" t="s">
        <v>89</v>
      </c>
      <c r="C4394" s="209" t="s">
        <v>126</v>
      </c>
      <c r="D4394">
        <v>1050</v>
      </c>
      <c r="E4394" s="204"/>
      <c r="F4394" s="202">
        <v>1155</v>
      </c>
      <c r="G4394" s="202">
        <f t="shared" si="231"/>
        <v>1100</v>
      </c>
      <c r="H4394" s="210" t="str">
        <f t="shared" si="232"/>
        <v>17/18AVEIA PRETAAPUCARANA (c)</v>
      </c>
      <c r="I4394" s="210" t="str">
        <f t="shared" si="233"/>
        <v>17/18AVEIA PRETA</v>
      </c>
      <c r="J4394" s="211" t="b">
        <f>FALSE</f>
        <v>0</v>
      </c>
    </row>
    <row r="4395" spans="1:10" ht="14.65" hidden="1" customHeight="1">
      <c r="A4395" s="215" t="s">
        <v>193</v>
      </c>
      <c r="B4395" s="209" t="s">
        <v>89</v>
      </c>
      <c r="C4395" s="209" t="s">
        <v>128</v>
      </c>
      <c r="D4395">
        <v>30000</v>
      </c>
      <c r="E4395" s="204"/>
      <c r="F4395" s="202">
        <v>24000</v>
      </c>
      <c r="G4395" s="202">
        <f t="shared" si="231"/>
        <v>800</v>
      </c>
      <c r="H4395" s="210" t="str">
        <f t="shared" si="232"/>
        <v>17/18AVEIA PRETACAMPO MOURÃO (a)</v>
      </c>
      <c r="I4395" s="210" t="str">
        <f t="shared" si="233"/>
        <v>17/18AVEIA PRETA</v>
      </c>
      <c r="J4395" s="211" t="b">
        <f>FALSE</f>
        <v>0</v>
      </c>
    </row>
    <row r="4396" spans="1:10" ht="14.65" hidden="1" customHeight="1">
      <c r="A4396" s="215" t="s">
        <v>193</v>
      </c>
      <c r="B4396" s="209" t="s">
        <v>89</v>
      </c>
      <c r="C4396" s="209" t="s">
        <v>130</v>
      </c>
      <c r="D4396">
        <v>8000</v>
      </c>
      <c r="F4396" s="202">
        <v>10800</v>
      </c>
      <c r="G4396" s="202">
        <f t="shared" si="231"/>
        <v>1350</v>
      </c>
      <c r="H4396" s="210" t="str">
        <f t="shared" si="232"/>
        <v>17/18AVEIA PRETACASCAVEL (d)</v>
      </c>
      <c r="I4396" s="210" t="str">
        <f t="shared" si="233"/>
        <v>17/18AVEIA PRETA</v>
      </c>
      <c r="J4396" s="211" t="b">
        <f>FALSE</f>
        <v>0</v>
      </c>
    </row>
    <row r="4397" spans="1:10" ht="14.65" hidden="1" customHeight="1">
      <c r="A4397" s="215" t="s">
        <v>193</v>
      </c>
      <c r="B4397" s="209" t="s">
        <v>89</v>
      </c>
      <c r="C4397" s="209" t="s">
        <v>132</v>
      </c>
      <c r="D4397">
        <v>1300</v>
      </c>
      <c r="E4397" s="204">
        <v>520</v>
      </c>
      <c r="F4397" s="202">
        <v>608</v>
      </c>
      <c r="G4397" s="202">
        <f t="shared" si="231"/>
        <v>779.48717948717945</v>
      </c>
      <c r="H4397" s="210" t="str">
        <f t="shared" si="232"/>
        <v>17/18AVEIA PRETACORNÉLIO PROCÓPIO (c)</v>
      </c>
      <c r="I4397" s="210" t="str">
        <f t="shared" si="233"/>
        <v>17/18AVEIA PRETA</v>
      </c>
      <c r="J4397" s="211" t="b">
        <f>FALSE</f>
        <v>0</v>
      </c>
    </row>
    <row r="4398" spans="1:10" ht="14.65" hidden="1" customHeight="1">
      <c r="A4398" s="215" t="s">
        <v>193</v>
      </c>
      <c r="B4398" s="209" t="s">
        <v>89</v>
      </c>
      <c r="C4398" s="209" t="s">
        <v>136</v>
      </c>
      <c r="D4398">
        <v>5415</v>
      </c>
      <c r="E4398" s="204"/>
      <c r="F4398" s="202">
        <v>4543</v>
      </c>
      <c r="G4398" s="202">
        <f t="shared" si="231"/>
        <v>838.96583564173591</v>
      </c>
      <c r="H4398" s="210" t="str">
        <f t="shared" si="232"/>
        <v>17/18AVEIA PRETAFRANCISCO BELTRÃO (e)</v>
      </c>
      <c r="I4398" s="210" t="str">
        <f t="shared" si="233"/>
        <v>17/18AVEIA PRETA</v>
      </c>
      <c r="J4398" s="211" t="b">
        <f>FALSE</f>
        <v>0</v>
      </c>
    </row>
    <row r="4399" spans="1:10" ht="14.65" hidden="1" customHeight="1">
      <c r="A4399" s="215" t="s">
        <v>193</v>
      </c>
      <c r="B4399" s="209" t="s">
        <v>89</v>
      </c>
      <c r="C4399" s="209" t="s">
        <v>138</v>
      </c>
      <c r="D4399">
        <v>19050</v>
      </c>
      <c r="E4399" s="204">
        <v>2980</v>
      </c>
      <c r="F4399" s="202">
        <v>14523</v>
      </c>
      <c r="G4399" s="202">
        <f t="shared" si="231"/>
        <v>903.73366521468574</v>
      </c>
      <c r="H4399" s="210" t="str">
        <f t="shared" si="232"/>
        <v>17/18AVEIA PRETAGUARAPUAVA (f)</v>
      </c>
      <c r="I4399" s="210" t="str">
        <f t="shared" si="233"/>
        <v>17/18AVEIA PRETA</v>
      </c>
      <c r="J4399" s="211" t="b">
        <f>FALSE</f>
        <v>0</v>
      </c>
    </row>
    <row r="4400" spans="1:10" ht="14.65" hidden="1" customHeight="1">
      <c r="A4400" s="215" t="s">
        <v>193</v>
      </c>
      <c r="B4400" s="209" t="s">
        <v>89</v>
      </c>
      <c r="C4400" s="209" t="s">
        <v>140</v>
      </c>
      <c r="D4400">
        <v>12000</v>
      </c>
      <c r="E4400" s="204"/>
      <c r="F4400" s="202">
        <v>24084</v>
      </c>
      <c r="G4400" s="202">
        <f t="shared" si="231"/>
        <v>2007.0000000000002</v>
      </c>
      <c r="H4400" s="210" t="str">
        <f t="shared" si="232"/>
        <v>17/18AVEIA PRETAIRATI (f)</v>
      </c>
      <c r="I4400" s="210" t="str">
        <f t="shared" si="233"/>
        <v>17/18AVEIA PRETA</v>
      </c>
      <c r="J4400" s="211" t="b">
        <f>FALSE</f>
        <v>0</v>
      </c>
    </row>
    <row r="4401" spans="1:10" ht="14.65" hidden="1" customHeight="1">
      <c r="A4401" s="215" t="s">
        <v>193</v>
      </c>
      <c r="B4401" s="209" t="s">
        <v>89</v>
      </c>
      <c r="C4401" s="209" t="s">
        <v>142</v>
      </c>
      <c r="D4401">
        <v>2300</v>
      </c>
      <c r="E4401" s="204"/>
      <c r="F4401" s="202">
        <v>3606</v>
      </c>
      <c r="G4401" s="202">
        <f t="shared" ref="G4401:G4464" si="234">F4401/(D4401-E4401)*1000</f>
        <v>1567.8260869565217</v>
      </c>
      <c r="H4401" s="210" t="str">
        <f t="shared" si="232"/>
        <v>17/18AVEIA PRETAIVAIPORÃ (c)</v>
      </c>
      <c r="I4401" s="210" t="str">
        <f t="shared" si="233"/>
        <v>17/18AVEIA PRETA</v>
      </c>
      <c r="J4401" s="211" t="b">
        <f>FALSE</f>
        <v>0</v>
      </c>
    </row>
    <row r="4402" spans="1:10" ht="14.65" hidden="1" customHeight="1">
      <c r="A4402" s="215" t="s">
        <v>193</v>
      </c>
      <c r="B4402" s="209" t="s">
        <v>89</v>
      </c>
      <c r="C4402" s="209" t="s">
        <v>144</v>
      </c>
      <c r="D4402">
        <v>2100</v>
      </c>
      <c r="E4402" s="204"/>
      <c r="F4402" s="202">
        <v>2520</v>
      </c>
      <c r="G4402" s="202">
        <f t="shared" si="234"/>
        <v>1200</v>
      </c>
      <c r="H4402" s="210" t="str">
        <f t="shared" si="232"/>
        <v>17/18AVEIA PRETAJACAREZINHO (c)</v>
      </c>
      <c r="I4402" s="210" t="str">
        <f t="shared" si="233"/>
        <v>17/18AVEIA PRETA</v>
      </c>
      <c r="J4402" s="211" t="b">
        <f>FALSE</f>
        <v>0</v>
      </c>
    </row>
    <row r="4403" spans="1:10" ht="14.65" hidden="1" customHeight="1">
      <c r="A4403" s="215" t="s">
        <v>193</v>
      </c>
      <c r="B4403" s="209" t="s">
        <v>89</v>
      </c>
      <c r="C4403" s="209" t="s">
        <v>146</v>
      </c>
      <c r="D4403">
        <v>6500</v>
      </c>
      <c r="E4403" s="204"/>
      <c r="F4403" s="202">
        <v>7150</v>
      </c>
      <c r="G4403" s="202">
        <f t="shared" si="234"/>
        <v>1100</v>
      </c>
      <c r="H4403" s="210" t="str">
        <f t="shared" si="232"/>
        <v>17/18AVEIA PRETALARANJEIRAS DO SUL (f)</v>
      </c>
      <c r="I4403" s="210" t="str">
        <f t="shared" si="233"/>
        <v>17/18AVEIA PRETA</v>
      </c>
      <c r="J4403" s="211" t="b">
        <f>FALSE</f>
        <v>0</v>
      </c>
    </row>
    <row r="4404" spans="1:10" ht="14.65" hidden="1" customHeight="1">
      <c r="A4404" s="215" t="s">
        <v>193</v>
      </c>
      <c r="B4404" s="209" t="s">
        <v>89</v>
      </c>
      <c r="C4404" s="209" t="s">
        <v>148</v>
      </c>
      <c r="D4404">
        <v>28000</v>
      </c>
      <c r="E4404" s="204"/>
      <c r="F4404" s="202">
        <v>33600</v>
      </c>
      <c r="G4404" s="202">
        <f t="shared" si="234"/>
        <v>1200</v>
      </c>
      <c r="H4404" s="210" t="str">
        <f t="shared" si="232"/>
        <v>17/18AVEIA PRETALONDRINA (c)</v>
      </c>
      <c r="I4404" s="210" t="str">
        <f t="shared" si="233"/>
        <v>17/18AVEIA PRETA</v>
      </c>
      <c r="J4404" s="211" t="b">
        <f>FALSE</f>
        <v>0</v>
      </c>
    </row>
    <row r="4405" spans="1:10" ht="14.65" hidden="1" customHeight="1">
      <c r="A4405" s="215" t="s">
        <v>193</v>
      </c>
      <c r="B4405" s="209" t="s">
        <v>89</v>
      </c>
      <c r="C4405" s="209" t="s">
        <v>150</v>
      </c>
      <c r="D4405">
        <v>1766</v>
      </c>
      <c r="E4405" s="204"/>
      <c r="F4405" s="202">
        <v>1649</v>
      </c>
      <c r="G4405" s="202">
        <f t="shared" si="234"/>
        <v>933.74858437146088</v>
      </c>
      <c r="H4405" s="210" t="str">
        <f t="shared" si="232"/>
        <v>17/18AVEIA PRETAMARINGÁ (c)</v>
      </c>
      <c r="I4405" s="210" t="str">
        <f t="shared" si="233"/>
        <v>17/18AVEIA PRETA</v>
      </c>
      <c r="J4405" s="211" t="b">
        <f>FALSE</f>
        <v>0</v>
      </c>
    </row>
    <row r="4406" spans="1:10" ht="14.65" hidden="1" customHeight="1">
      <c r="A4406" s="215" t="s">
        <v>193</v>
      </c>
      <c r="B4406" s="209" t="s">
        <v>89</v>
      </c>
      <c r="C4406" s="209" t="s">
        <v>155</v>
      </c>
      <c r="D4406">
        <v>6020</v>
      </c>
      <c r="E4406" s="204"/>
      <c r="F4406" s="202">
        <v>7380</v>
      </c>
      <c r="G4406" s="202">
        <f t="shared" si="234"/>
        <v>1225.9136212624585</v>
      </c>
      <c r="H4406" s="210" t="str">
        <f t="shared" si="232"/>
        <v>17/18AVEIA PRETAPATO BRANCO (e)</v>
      </c>
      <c r="I4406" s="210" t="str">
        <f t="shared" si="233"/>
        <v>17/18AVEIA PRETA</v>
      </c>
      <c r="J4406" s="211" t="b">
        <f>FALSE</f>
        <v>0</v>
      </c>
    </row>
    <row r="4407" spans="1:10" ht="14.65" hidden="1" customHeight="1">
      <c r="A4407" s="215" t="s">
        <v>193</v>
      </c>
      <c r="B4407" s="209" t="s">
        <v>89</v>
      </c>
      <c r="C4407" s="209" t="s">
        <v>157</v>
      </c>
      <c r="D4407">
        <v>37300</v>
      </c>
      <c r="E4407" s="204"/>
      <c r="F4407" s="202">
        <v>51474</v>
      </c>
      <c r="G4407" s="202">
        <f t="shared" si="234"/>
        <v>1380</v>
      </c>
      <c r="H4407" s="210" t="str">
        <f t="shared" si="232"/>
        <v>17/18AVEIA PRETAPONTA GROSSA (f)</v>
      </c>
      <c r="I4407" s="210" t="str">
        <f t="shared" si="233"/>
        <v>17/18AVEIA PRETA</v>
      </c>
      <c r="J4407" s="211" t="b">
        <f>FALSE</f>
        <v>0</v>
      </c>
    </row>
    <row r="4408" spans="1:10" ht="14.65" hidden="1" customHeight="1">
      <c r="A4408" s="215" t="s">
        <v>193</v>
      </c>
      <c r="B4408" s="209" t="s">
        <v>89</v>
      </c>
      <c r="C4408" s="209" t="s">
        <v>158</v>
      </c>
      <c r="D4408">
        <v>2765</v>
      </c>
      <c r="E4408" s="204"/>
      <c r="F4408" s="202">
        <v>4576</v>
      </c>
      <c r="G4408" s="202">
        <f t="shared" si="234"/>
        <v>1654.9728752260398</v>
      </c>
      <c r="H4408" s="210" t="str">
        <f t="shared" si="232"/>
        <v>17/18AVEIA PRETATOLEDO (d)</v>
      </c>
      <c r="I4408" s="210" t="str">
        <f t="shared" si="233"/>
        <v>17/18AVEIA PRETA</v>
      </c>
      <c r="J4408" s="211" t="b">
        <f>FALSE</f>
        <v>0</v>
      </c>
    </row>
    <row r="4409" spans="1:10" ht="14.65" hidden="1" customHeight="1">
      <c r="A4409" s="215" t="s">
        <v>193</v>
      </c>
      <c r="B4409" s="209" t="s">
        <v>89</v>
      </c>
      <c r="C4409" s="209" t="s">
        <v>159</v>
      </c>
      <c r="D4409">
        <v>500</v>
      </c>
      <c r="E4409" s="204"/>
      <c r="F4409" s="202">
        <v>410</v>
      </c>
      <c r="G4409" s="202">
        <f t="shared" si="234"/>
        <v>820</v>
      </c>
      <c r="H4409" s="210" t="str">
        <f t="shared" si="232"/>
        <v>17/18AVEIA PRETAUMUARAMA (b)</v>
      </c>
      <c r="I4409" s="210" t="str">
        <f t="shared" si="233"/>
        <v>17/18AVEIA PRETA</v>
      </c>
      <c r="J4409" s="211" t="b">
        <f>FALSE</f>
        <v>0</v>
      </c>
    </row>
    <row r="4410" spans="1:10" ht="14.65" hidden="1" customHeight="1">
      <c r="A4410" s="215" t="s">
        <v>193</v>
      </c>
      <c r="B4410" s="209" t="s">
        <v>89</v>
      </c>
      <c r="C4410" s="209" t="s">
        <v>160</v>
      </c>
      <c r="D4410">
        <v>2500</v>
      </c>
      <c r="E4410" s="204"/>
      <c r="F4410" s="202">
        <v>2000</v>
      </c>
      <c r="G4410" s="202">
        <f t="shared" si="234"/>
        <v>800</v>
      </c>
      <c r="H4410" s="210" t="str">
        <f t="shared" si="232"/>
        <v>17/18AVEIA PRETAUNIÃO DA VITÓRIA (f)</v>
      </c>
      <c r="I4410" s="210" t="str">
        <f t="shared" si="233"/>
        <v>17/18AVEIA PRETA</v>
      </c>
      <c r="J4410" s="211" t="b">
        <f>FALSE</f>
        <v>0</v>
      </c>
    </row>
    <row r="4411" spans="1:10" ht="14.65" hidden="1" customHeight="1">
      <c r="A4411" s="215" t="s">
        <v>193</v>
      </c>
      <c r="B4411" s="213" t="s">
        <v>90</v>
      </c>
      <c r="C4411" s="209" t="s">
        <v>134</v>
      </c>
      <c r="D4411" s="202">
        <v>7415</v>
      </c>
      <c r="F4411" s="202">
        <v>185842</v>
      </c>
      <c r="G4411" s="202">
        <f t="shared" si="234"/>
        <v>25062.980445043831</v>
      </c>
      <c r="H4411" s="210" t="str">
        <f t="shared" si="232"/>
        <v>17/18BATATA (1ª SAFRA)CURITIBA (f)</v>
      </c>
      <c r="I4411" s="210" t="str">
        <f t="shared" si="233"/>
        <v>17/18BATATA (1ª SAFRA)</v>
      </c>
      <c r="J4411" s="211" t="b">
        <f>FALSE</f>
        <v>0</v>
      </c>
    </row>
    <row r="4412" spans="1:10" ht="14.65" hidden="1" customHeight="1">
      <c r="A4412" s="215" t="s">
        <v>193</v>
      </c>
      <c r="B4412" s="213" t="s">
        <v>90</v>
      </c>
      <c r="C4412" s="209" t="s">
        <v>136</v>
      </c>
      <c r="D4412" s="202">
        <v>38</v>
      </c>
      <c r="F4412" s="202">
        <v>570</v>
      </c>
      <c r="G4412" s="202">
        <f t="shared" si="234"/>
        <v>15000</v>
      </c>
      <c r="H4412" s="210" t="str">
        <f t="shared" si="232"/>
        <v>17/18BATATA (1ª SAFRA)FRANCISCO BELTRÃO (e)</v>
      </c>
      <c r="I4412" s="210" t="str">
        <f t="shared" si="233"/>
        <v>17/18BATATA (1ª SAFRA)</v>
      </c>
      <c r="J4412" s="211" t="b">
        <f>FALSE</f>
        <v>0</v>
      </c>
    </row>
    <row r="4413" spans="1:10" ht="14.65" hidden="1" customHeight="1">
      <c r="A4413" s="215" t="s">
        <v>193</v>
      </c>
      <c r="B4413" s="213" t="s">
        <v>90</v>
      </c>
      <c r="C4413" s="209" t="s">
        <v>138</v>
      </c>
      <c r="D4413" s="202">
        <v>2650</v>
      </c>
      <c r="F4413" s="202">
        <v>97571</v>
      </c>
      <c r="G4413" s="202">
        <f t="shared" si="234"/>
        <v>36819.245283018863</v>
      </c>
      <c r="H4413" s="210" t="str">
        <f t="shared" si="232"/>
        <v>17/18BATATA (1ª SAFRA)GUARAPUAVA (f)</v>
      </c>
      <c r="I4413" s="210" t="str">
        <f t="shared" si="233"/>
        <v>17/18BATATA (1ª SAFRA)</v>
      </c>
      <c r="J4413" s="211" t="b">
        <f>FALSE</f>
        <v>0</v>
      </c>
    </row>
    <row r="4414" spans="1:10" ht="14.65" hidden="1" customHeight="1">
      <c r="A4414" s="215" t="s">
        <v>193</v>
      </c>
      <c r="B4414" s="213" t="s">
        <v>90</v>
      </c>
      <c r="C4414" s="209" t="s">
        <v>140</v>
      </c>
      <c r="D4414" s="202">
        <v>1200</v>
      </c>
      <c r="F4414" s="202">
        <v>35829</v>
      </c>
      <c r="G4414" s="202">
        <f t="shared" si="234"/>
        <v>29857.5</v>
      </c>
      <c r="H4414" s="210" t="str">
        <f t="shared" si="232"/>
        <v>17/18BATATA (1ª SAFRA)IRATI (f)</v>
      </c>
      <c r="I4414" s="210" t="str">
        <f t="shared" si="233"/>
        <v>17/18BATATA (1ª SAFRA)</v>
      </c>
      <c r="J4414" s="211" t="b">
        <f>FALSE</f>
        <v>0</v>
      </c>
    </row>
    <row r="4415" spans="1:10" ht="14.65" hidden="1" customHeight="1">
      <c r="A4415" s="215" t="s">
        <v>193</v>
      </c>
      <c r="B4415" s="213" t="s">
        <v>90</v>
      </c>
      <c r="C4415" s="209" t="s">
        <v>142</v>
      </c>
      <c r="D4415" s="202">
        <v>180</v>
      </c>
      <c r="F4415" s="202">
        <v>3960</v>
      </c>
      <c r="G4415" s="202">
        <f t="shared" si="234"/>
        <v>22000</v>
      </c>
      <c r="H4415" s="210" t="str">
        <f t="shared" si="232"/>
        <v>17/18BATATA (1ª SAFRA)IVAIPORÃ (c)</v>
      </c>
      <c r="I4415" s="210" t="str">
        <f t="shared" si="233"/>
        <v>17/18BATATA (1ª SAFRA)</v>
      </c>
      <c r="J4415" s="211" t="b">
        <f>FALSE</f>
        <v>0</v>
      </c>
    </row>
    <row r="4416" spans="1:10" ht="14.65" hidden="1" customHeight="1">
      <c r="A4416" s="215" t="s">
        <v>193</v>
      </c>
      <c r="B4416" s="213" t="s">
        <v>90</v>
      </c>
      <c r="C4416" s="209" t="s">
        <v>146</v>
      </c>
      <c r="D4416" s="202">
        <v>5</v>
      </c>
      <c r="F4416" s="202">
        <v>55</v>
      </c>
      <c r="G4416" s="202">
        <f t="shared" si="234"/>
        <v>11000</v>
      </c>
      <c r="H4416" s="210" t="str">
        <f t="shared" si="232"/>
        <v>17/18BATATA (1ª SAFRA)LARANJEIRAS DO SUL (f)</v>
      </c>
      <c r="I4416" s="210" t="str">
        <f t="shared" si="233"/>
        <v>17/18BATATA (1ª SAFRA)</v>
      </c>
      <c r="J4416" s="211" t="b">
        <f>FALSE</f>
        <v>0</v>
      </c>
    </row>
    <row r="4417" spans="1:10" ht="14.65" hidden="1" customHeight="1">
      <c r="A4417" s="215" t="s">
        <v>193</v>
      </c>
      <c r="B4417" s="213" t="s">
        <v>90</v>
      </c>
      <c r="C4417" s="209" t="s">
        <v>155</v>
      </c>
      <c r="D4417" s="202">
        <v>1411</v>
      </c>
      <c r="F4417" s="202">
        <v>47279</v>
      </c>
      <c r="G4417" s="202">
        <f t="shared" si="234"/>
        <v>33507.441530829201</v>
      </c>
      <c r="H4417" s="210" t="str">
        <f t="shared" ref="H4417:H4480" si="235">A4417&amp;B4417&amp;C4417</f>
        <v>17/18BATATA (1ª SAFRA)PATO BRANCO (e)</v>
      </c>
      <c r="I4417" s="210" t="str">
        <f t="shared" ref="I4417:I4480" si="236">A4417&amp;B4417</f>
        <v>17/18BATATA (1ª SAFRA)</v>
      </c>
      <c r="J4417" s="211" t="b">
        <f>FALSE</f>
        <v>0</v>
      </c>
    </row>
    <row r="4418" spans="1:10" ht="14.65" hidden="1" customHeight="1">
      <c r="A4418" s="215" t="s">
        <v>193</v>
      </c>
      <c r="B4418" s="213" t="s">
        <v>90</v>
      </c>
      <c r="C4418" s="209" t="s">
        <v>157</v>
      </c>
      <c r="D4418" s="202">
        <v>2753</v>
      </c>
      <c r="F4418" s="202">
        <v>79735</v>
      </c>
      <c r="G4418" s="202">
        <f t="shared" si="234"/>
        <v>28962.949509625862</v>
      </c>
      <c r="H4418" s="210" t="str">
        <f t="shared" si="235"/>
        <v>17/18BATATA (1ª SAFRA)PONTA GROSSA (f)</v>
      </c>
      <c r="I4418" s="210" t="str">
        <f t="shared" si="236"/>
        <v>17/18BATATA (1ª SAFRA)</v>
      </c>
      <c r="J4418" s="211" t="b">
        <f>FALSE</f>
        <v>0</v>
      </c>
    </row>
    <row r="4419" spans="1:10" ht="14.65" hidden="1" customHeight="1">
      <c r="A4419" s="215" t="s">
        <v>193</v>
      </c>
      <c r="B4419" s="213" t="s">
        <v>90</v>
      </c>
      <c r="C4419" s="209" t="s">
        <v>160</v>
      </c>
      <c r="D4419" s="202">
        <v>2100</v>
      </c>
      <c r="F4419" s="202">
        <v>59400</v>
      </c>
      <c r="G4419" s="202">
        <f t="shared" si="234"/>
        <v>28285.714285714286</v>
      </c>
      <c r="H4419" s="210" t="str">
        <f t="shared" si="235"/>
        <v>17/18BATATA (1ª SAFRA)UNIÃO DA VITÓRIA (f)</v>
      </c>
      <c r="I4419" s="210" t="str">
        <f t="shared" si="236"/>
        <v>17/18BATATA (1ª SAFRA)</v>
      </c>
      <c r="J4419" s="211" t="b">
        <f>FALSE</f>
        <v>0</v>
      </c>
    </row>
    <row r="4420" spans="1:10" ht="14.65" hidden="1" customHeight="1">
      <c r="A4420" s="215" t="s">
        <v>193</v>
      </c>
      <c r="B4420" s="213" t="s">
        <v>91</v>
      </c>
      <c r="C4420" s="209" t="s">
        <v>128</v>
      </c>
      <c r="D4420" s="202">
        <v>300</v>
      </c>
      <c r="F4420" s="202">
        <v>7800</v>
      </c>
      <c r="G4420" s="202">
        <f t="shared" si="234"/>
        <v>26000</v>
      </c>
      <c r="H4420" s="210" t="str">
        <f t="shared" si="235"/>
        <v>17/18BATATA (2ª SAFRA)CAMPO MOURÃO (a)</v>
      </c>
      <c r="I4420" s="210" t="str">
        <f t="shared" si="236"/>
        <v>17/18BATATA (2ª SAFRA)</v>
      </c>
      <c r="J4420" s="211" t="b">
        <f>FALSE</f>
        <v>0</v>
      </c>
    </row>
    <row r="4421" spans="1:10" ht="14.65" hidden="1" customHeight="1">
      <c r="A4421" s="215" t="s">
        <v>193</v>
      </c>
      <c r="B4421" s="213" t="s">
        <v>91</v>
      </c>
      <c r="C4421" s="209" t="s">
        <v>132</v>
      </c>
      <c r="D4421" s="202">
        <v>492</v>
      </c>
      <c r="F4421" s="202">
        <v>15744</v>
      </c>
      <c r="G4421" s="202">
        <f t="shared" si="234"/>
        <v>32000</v>
      </c>
      <c r="H4421" s="210" t="str">
        <f t="shared" si="235"/>
        <v>17/18BATATA (2ª SAFRA)CORNÉLIO PROCÓPIO (c)</v>
      </c>
      <c r="I4421" s="210" t="str">
        <f t="shared" si="236"/>
        <v>17/18BATATA (2ª SAFRA)</v>
      </c>
      <c r="J4421" s="211" t="b">
        <f>FALSE</f>
        <v>0</v>
      </c>
    </row>
    <row r="4422" spans="1:10" ht="14.65" hidden="1" customHeight="1">
      <c r="A4422" s="215" t="s">
        <v>193</v>
      </c>
      <c r="B4422" s="213" t="s">
        <v>91</v>
      </c>
      <c r="C4422" s="209" t="s">
        <v>134</v>
      </c>
      <c r="D4422" s="202">
        <v>2915</v>
      </c>
      <c r="F4422" s="202">
        <v>58623</v>
      </c>
      <c r="G4422" s="202">
        <f t="shared" si="234"/>
        <v>20110.806174957121</v>
      </c>
      <c r="H4422" s="210" t="str">
        <f t="shared" si="235"/>
        <v>17/18BATATA (2ª SAFRA)CURITIBA (f)</v>
      </c>
      <c r="I4422" s="210" t="str">
        <f t="shared" si="236"/>
        <v>17/18BATATA (2ª SAFRA)</v>
      </c>
      <c r="J4422" s="211" t="b">
        <f>FALSE</f>
        <v>0</v>
      </c>
    </row>
    <row r="4423" spans="1:10" ht="14.65" hidden="1" customHeight="1">
      <c r="A4423" s="215" t="s">
        <v>193</v>
      </c>
      <c r="B4423" s="213" t="s">
        <v>91</v>
      </c>
      <c r="C4423" s="209" t="s">
        <v>138</v>
      </c>
      <c r="D4423" s="202">
        <v>3615</v>
      </c>
      <c r="F4423" s="202">
        <v>121459</v>
      </c>
      <c r="G4423" s="202">
        <f t="shared" si="234"/>
        <v>33598.616874135543</v>
      </c>
      <c r="H4423" s="210" t="str">
        <f t="shared" si="235"/>
        <v>17/18BATATA (2ª SAFRA)GUARAPUAVA (f)</v>
      </c>
      <c r="I4423" s="210" t="str">
        <f t="shared" si="236"/>
        <v>17/18BATATA (2ª SAFRA)</v>
      </c>
      <c r="J4423" s="211" t="b">
        <f>FALSE</f>
        <v>0</v>
      </c>
    </row>
    <row r="4424" spans="1:10" ht="14.65" hidden="1" customHeight="1">
      <c r="A4424" s="215" t="s">
        <v>193</v>
      </c>
      <c r="B4424" s="213" t="s">
        <v>91</v>
      </c>
      <c r="C4424" s="209" t="s">
        <v>140</v>
      </c>
      <c r="D4424" s="202">
        <v>780</v>
      </c>
      <c r="F4424" s="202">
        <v>22220</v>
      </c>
      <c r="G4424" s="202">
        <f t="shared" si="234"/>
        <v>28487.179487179485</v>
      </c>
      <c r="H4424" s="210" t="str">
        <f t="shared" si="235"/>
        <v>17/18BATATA (2ª SAFRA)IRATI (f)</v>
      </c>
      <c r="I4424" s="210" t="str">
        <f t="shared" si="236"/>
        <v>17/18BATATA (2ª SAFRA)</v>
      </c>
      <c r="J4424" s="211" t="b">
        <f>FALSE</f>
        <v>0</v>
      </c>
    </row>
    <row r="4425" spans="1:10" ht="14.65" hidden="1" customHeight="1">
      <c r="A4425" s="215" t="s">
        <v>193</v>
      </c>
      <c r="B4425" s="213" t="s">
        <v>91</v>
      </c>
      <c r="C4425" s="209" t="s">
        <v>142</v>
      </c>
      <c r="D4425" s="202">
        <v>150</v>
      </c>
      <c r="F4425" s="202">
        <v>3300</v>
      </c>
      <c r="G4425" s="202">
        <f t="shared" si="234"/>
        <v>22000</v>
      </c>
      <c r="H4425" s="210" t="str">
        <f t="shared" si="235"/>
        <v>17/18BATATA (2ª SAFRA)IVAIPORÃ (c)</v>
      </c>
      <c r="I4425" s="210" t="str">
        <f t="shared" si="236"/>
        <v>17/18BATATA (2ª SAFRA)</v>
      </c>
      <c r="J4425" s="211" t="b">
        <f>FALSE</f>
        <v>0</v>
      </c>
    </row>
    <row r="4426" spans="1:10" ht="14.65" hidden="1" customHeight="1">
      <c r="A4426" s="215" t="s">
        <v>193</v>
      </c>
      <c r="B4426" s="213" t="s">
        <v>91</v>
      </c>
      <c r="C4426" s="209" t="s">
        <v>155</v>
      </c>
      <c r="D4426" s="202">
        <v>350</v>
      </c>
      <c r="F4426" s="202">
        <v>10850</v>
      </c>
      <c r="G4426" s="202">
        <f t="shared" si="234"/>
        <v>31000</v>
      </c>
      <c r="H4426" s="210" t="str">
        <f t="shared" si="235"/>
        <v>17/18BATATA (2ª SAFRA)PATO BRANCO (e)</v>
      </c>
      <c r="I4426" s="210" t="str">
        <f t="shared" si="236"/>
        <v>17/18BATATA (2ª SAFRA)</v>
      </c>
      <c r="J4426" s="211" t="b">
        <f>FALSE</f>
        <v>0</v>
      </c>
    </row>
    <row r="4427" spans="1:10" ht="14.65" hidden="1" customHeight="1">
      <c r="A4427" s="215" t="s">
        <v>193</v>
      </c>
      <c r="B4427" s="213" t="s">
        <v>91</v>
      </c>
      <c r="C4427" s="209" t="s">
        <v>157</v>
      </c>
      <c r="D4427" s="202">
        <v>1930</v>
      </c>
      <c r="F4427" s="202">
        <v>52708</v>
      </c>
      <c r="G4427" s="202">
        <f t="shared" si="234"/>
        <v>27309.844559585494</v>
      </c>
      <c r="H4427" s="210" t="str">
        <f t="shared" si="235"/>
        <v>17/18BATATA (2ª SAFRA)PONTA GROSSA (f)</v>
      </c>
      <c r="I4427" s="210" t="str">
        <f t="shared" si="236"/>
        <v>17/18BATATA (2ª SAFRA)</v>
      </c>
      <c r="J4427" s="211" t="b">
        <f>FALSE</f>
        <v>0</v>
      </c>
    </row>
    <row r="4428" spans="1:10" ht="14.65" hidden="1" customHeight="1">
      <c r="A4428" s="215" t="s">
        <v>193</v>
      </c>
      <c r="B4428" s="213" t="s">
        <v>91</v>
      </c>
      <c r="C4428" s="209" t="s">
        <v>160</v>
      </c>
      <c r="D4428" s="202">
        <v>1980</v>
      </c>
      <c r="F4428" s="202">
        <v>37620</v>
      </c>
      <c r="G4428" s="202">
        <f t="shared" si="234"/>
        <v>19000</v>
      </c>
      <c r="H4428" s="210" t="str">
        <f t="shared" si="235"/>
        <v>17/18BATATA (2ª SAFRA)UNIÃO DA VITÓRIA (f)</v>
      </c>
      <c r="I4428" s="210" t="str">
        <f t="shared" si="236"/>
        <v>17/18BATATA (2ª SAFRA)</v>
      </c>
      <c r="J4428" s="211" t="b">
        <f>FALSE</f>
        <v>0</v>
      </c>
    </row>
    <row r="4429" spans="1:10" ht="14.65" hidden="1" customHeight="1">
      <c r="A4429" s="215" t="s">
        <v>193</v>
      </c>
      <c r="B4429" s="213" t="s">
        <v>92</v>
      </c>
      <c r="C4429" s="209" t="s">
        <v>126</v>
      </c>
      <c r="D4429" s="202">
        <v>2951</v>
      </c>
      <c r="F4429" s="202">
        <v>4830</v>
      </c>
      <c r="G4429" s="202">
        <f t="shared" si="234"/>
        <v>1636.7333107421214</v>
      </c>
      <c r="H4429" s="210" t="str">
        <f t="shared" si="235"/>
        <v>17/18CAFÉAPUCARANA (c)</v>
      </c>
      <c r="I4429" s="210" t="str">
        <f t="shared" si="236"/>
        <v>17/18CAFÉ</v>
      </c>
      <c r="J4429" s="211" t="b">
        <f>FALSE</f>
        <v>0</v>
      </c>
    </row>
    <row r="4430" spans="1:10" ht="14.65" hidden="1" customHeight="1">
      <c r="A4430" s="215" t="s">
        <v>193</v>
      </c>
      <c r="B4430" s="213" t="s">
        <v>92</v>
      </c>
      <c r="C4430" s="209" t="s">
        <v>128</v>
      </c>
      <c r="D4430" s="202">
        <v>1100</v>
      </c>
      <c r="F4430" s="202">
        <v>1320</v>
      </c>
      <c r="G4430" s="202">
        <f t="shared" si="234"/>
        <v>1200</v>
      </c>
      <c r="H4430" s="210" t="str">
        <f t="shared" si="235"/>
        <v>17/18CAFÉCAMPO MOURÃO (a)</v>
      </c>
      <c r="I4430" s="210" t="str">
        <f t="shared" si="236"/>
        <v>17/18CAFÉ</v>
      </c>
      <c r="J4430" s="211" t="b">
        <f>FALSE</f>
        <v>0</v>
      </c>
    </row>
    <row r="4431" spans="1:10" ht="14.65" hidden="1" customHeight="1">
      <c r="A4431" s="215" t="s">
        <v>193</v>
      </c>
      <c r="B4431" s="213" t="s">
        <v>92</v>
      </c>
      <c r="C4431" s="209" t="s">
        <v>130</v>
      </c>
      <c r="D4431" s="202">
        <v>40</v>
      </c>
      <c r="F4431" s="202">
        <v>50</v>
      </c>
      <c r="G4431" s="202">
        <f t="shared" si="234"/>
        <v>1250</v>
      </c>
      <c r="H4431" s="210" t="str">
        <f t="shared" si="235"/>
        <v>17/18CAFÉCASCAVEL (d)</v>
      </c>
      <c r="I4431" s="210" t="str">
        <f t="shared" si="236"/>
        <v>17/18CAFÉ</v>
      </c>
      <c r="J4431" s="211" t="b">
        <f>FALSE</f>
        <v>0</v>
      </c>
    </row>
    <row r="4432" spans="1:10" ht="14.65" hidden="1" customHeight="1">
      <c r="A4432" s="215" t="s">
        <v>193</v>
      </c>
      <c r="B4432" s="213" t="s">
        <v>92</v>
      </c>
      <c r="C4432" s="209" t="s">
        <v>132</v>
      </c>
      <c r="D4432" s="202">
        <v>4376</v>
      </c>
      <c r="F4432" s="202">
        <v>6564</v>
      </c>
      <c r="G4432" s="202">
        <f t="shared" si="234"/>
        <v>1500</v>
      </c>
      <c r="H4432" s="210" t="str">
        <f t="shared" si="235"/>
        <v>17/18CAFÉCORNÉLIO PROCÓPIO (c)</v>
      </c>
      <c r="I4432" s="210" t="str">
        <f t="shared" si="236"/>
        <v>17/18CAFÉ</v>
      </c>
      <c r="J4432" s="211" t="b">
        <f>FALSE</f>
        <v>0</v>
      </c>
    </row>
    <row r="4433" spans="1:10" ht="14.65" hidden="1" customHeight="1">
      <c r="A4433" s="215" t="s">
        <v>193</v>
      </c>
      <c r="B4433" s="213" t="s">
        <v>92</v>
      </c>
      <c r="C4433" s="209" t="s">
        <v>142</v>
      </c>
      <c r="D4433" s="202">
        <v>3328</v>
      </c>
      <c r="F4433" s="202">
        <v>3660</v>
      </c>
      <c r="G4433" s="202">
        <f t="shared" si="234"/>
        <v>1099.7596153846155</v>
      </c>
      <c r="H4433" s="210" t="str">
        <f t="shared" si="235"/>
        <v>17/18CAFÉIVAIPORÃ (c)</v>
      </c>
      <c r="I4433" s="210" t="str">
        <f t="shared" si="236"/>
        <v>17/18CAFÉ</v>
      </c>
      <c r="J4433" s="211" t="b">
        <f>FALSE</f>
        <v>0</v>
      </c>
    </row>
    <row r="4434" spans="1:10" ht="14.65" hidden="1" customHeight="1">
      <c r="A4434" s="215" t="s">
        <v>193</v>
      </c>
      <c r="B4434" s="213" t="s">
        <v>92</v>
      </c>
      <c r="C4434" s="209" t="s">
        <v>144</v>
      </c>
      <c r="D4434" s="202">
        <v>18850</v>
      </c>
      <c r="F4434" s="202">
        <v>33930</v>
      </c>
      <c r="G4434" s="202">
        <f t="shared" si="234"/>
        <v>1800</v>
      </c>
      <c r="H4434" s="210" t="str">
        <f t="shared" si="235"/>
        <v>17/18CAFÉJACAREZINHO (c)</v>
      </c>
      <c r="I4434" s="210" t="str">
        <f t="shared" si="236"/>
        <v>17/18CAFÉ</v>
      </c>
      <c r="J4434" s="211" t="b">
        <f>FALSE</f>
        <v>0</v>
      </c>
    </row>
    <row r="4435" spans="1:10" ht="14.65" hidden="1" customHeight="1">
      <c r="A4435" s="215" t="s">
        <v>193</v>
      </c>
      <c r="B4435" s="213" t="s">
        <v>92</v>
      </c>
      <c r="C4435" s="209" t="s">
        <v>148</v>
      </c>
      <c r="D4435" s="202">
        <v>2967</v>
      </c>
      <c r="F4435" s="202">
        <v>4302</v>
      </c>
      <c r="G4435" s="202">
        <f t="shared" si="234"/>
        <v>1449.9494438827098</v>
      </c>
      <c r="H4435" s="210" t="str">
        <f t="shared" si="235"/>
        <v>17/18CAFÉLONDRINA (c)</v>
      </c>
      <c r="I4435" s="210" t="str">
        <f t="shared" si="236"/>
        <v>17/18CAFÉ</v>
      </c>
      <c r="J4435" s="211" t="b">
        <f>FALSE</f>
        <v>0</v>
      </c>
    </row>
    <row r="4436" spans="1:10" ht="14.65" hidden="1" customHeight="1">
      <c r="A4436" s="215" t="s">
        <v>193</v>
      </c>
      <c r="B4436" s="213" t="s">
        <v>92</v>
      </c>
      <c r="C4436" s="209" t="s">
        <v>150</v>
      </c>
      <c r="D4436" s="202">
        <v>1450</v>
      </c>
      <c r="F4436" s="202">
        <v>2102</v>
      </c>
      <c r="G4436" s="202">
        <f t="shared" si="234"/>
        <v>1449.6551724137933</v>
      </c>
      <c r="H4436" s="210" t="str">
        <f t="shared" si="235"/>
        <v>17/18CAFÉMARINGÁ (c)</v>
      </c>
      <c r="I4436" s="210" t="str">
        <f t="shared" si="236"/>
        <v>17/18CAFÉ</v>
      </c>
      <c r="J4436" s="211" t="b">
        <f>FALSE</f>
        <v>0</v>
      </c>
    </row>
    <row r="4437" spans="1:10" ht="14.65" hidden="1" customHeight="1">
      <c r="A4437" s="215" t="s">
        <v>193</v>
      </c>
      <c r="B4437" s="213" t="s">
        <v>92</v>
      </c>
      <c r="C4437" s="209" t="s">
        <v>154</v>
      </c>
      <c r="D4437" s="202">
        <v>274</v>
      </c>
      <c r="F4437" s="202">
        <v>300</v>
      </c>
      <c r="G4437" s="202">
        <f t="shared" si="234"/>
        <v>1094.8905109489051</v>
      </c>
      <c r="H4437" s="210" t="str">
        <f t="shared" si="235"/>
        <v>17/18CAFÉPARANAVAÍ (b)</v>
      </c>
      <c r="I4437" s="210" t="str">
        <f t="shared" si="236"/>
        <v>17/18CAFÉ</v>
      </c>
      <c r="J4437" s="211" t="b">
        <f>FALSE</f>
        <v>0</v>
      </c>
    </row>
    <row r="4438" spans="1:10" ht="14.65" hidden="1" customHeight="1">
      <c r="A4438" s="215" t="s">
        <v>193</v>
      </c>
      <c r="B4438" s="213" t="s">
        <v>92</v>
      </c>
      <c r="C4438" s="209" t="s">
        <v>157</v>
      </c>
      <c r="D4438" s="202">
        <v>185</v>
      </c>
      <c r="F4438" s="202">
        <v>239</v>
      </c>
      <c r="G4438" s="202">
        <f t="shared" si="234"/>
        <v>1291.8918918918919</v>
      </c>
      <c r="H4438" s="210" t="str">
        <f t="shared" si="235"/>
        <v>17/18CAFÉPONTA GROSSA (f)</v>
      </c>
      <c r="I4438" s="210" t="str">
        <f t="shared" si="236"/>
        <v>17/18CAFÉ</v>
      </c>
      <c r="J4438" s="211" t="b">
        <f>FALSE</f>
        <v>0</v>
      </c>
    </row>
    <row r="4439" spans="1:10" ht="14.65" hidden="1" customHeight="1">
      <c r="A4439" s="215" t="s">
        <v>193</v>
      </c>
      <c r="B4439" s="213" t="s">
        <v>92</v>
      </c>
      <c r="C4439" s="209" t="s">
        <v>158</v>
      </c>
      <c r="D4439" s="202">
        <v>708</v>
      </c>
      <c r="F4439" s="202">
        <v>1416</v>
      </c>
      <c r="G4439" s="202">
        <f t="shared" si="234"/>
        <v>2000</v>
      </c>
      <c r="H4439" s="210" t="str">
        <f t="shared" si="235"/>
        <v>17/18CAFÉTOLEDO (d)</v>
      </c>
      <c r="I4439" s="210" t="str">
        <f t="shared" si="236"/>
        <v>17/18CAFÉ</v>
      </c>
      <c r="J4439" s="211" t="b">
        <f>FALSE</f>
        <v>0</v>
      </c>
    </row>
    <row r="4440" spans="1:10" ht="14.65" hidden="1" customHeight="1">
      <c r="A4440" s="215" t="s">
        <v>193</v>
      </c>
      <c r="B4440" s="213" t="s">
        <v>92</v>
      </c>
      <c r="C4440" s="209" t="s">
        <v>159</v>
      </c>
      <c r="D4440" s="202">
        <v>1006</v>
      </c>
      <c r="F4440" s="202">
        <v>1061</v>
      </c>
      <c r="G4440" s="202">
        <f t="shared" si="234"/>
        <v>1054.6719681908551</v>
      </c>
      <c r="H4440" s="210" t="str">
        <f t="shared" si="235"/>
        <v>17/18CAFÉUMUARAMA (b)</v>
      </c>
      <c r="I4440" s="210" t="str">
        <f t="shared" si="236"/>
        <v>17/18CAFÉ</v>
      </c>
      <c r="J4440" s="211" t="b">
        <f>FALSE</f>
        <v>0</v>
      </c>
    </row>
    <row r="4441" spans="1:10" ht="14.65" hidden="1" customHeight="1">
      <c r="A4441" s="215" t="s">
        <v>193</v>
      </c>
      <c r="B4441" s="209" t="s">
        <v>93</v>
      </c>
      <c r="C4441" s="209" t="s">
        <v>126</v>
      </c>
      <c r="D4441" s="202">
        <v>13079</v>
      </c>
      <c r="F4441" s="202">
        <v>903562</v>
      </c>
      <c r="G4441" s="202">
        <f t="shared" si="234"/>
        <v>69084.945332211952</v>
      </c>
      <c r="H4441" s="210" t="str">
        <f t="shared" si="235"/>
        <v>17/18CANA-DE-AÇÚCARAPUCARANA (c)</v>
      </c>
      <c r="I4441" s="210" t="str">
        <f t="shared" si="236"/>
        <v>17/18CANA-DE-AÇÚCAR</v>
      </c>
      <c r="J4441" s="211" t="b">
        <f>FALSE</f>
        <v>0</v>
      </c>
    </row>
    <row r="4442" spans="1:10" ht="14.65" hidden="1" customHeight="1">
      <c r="A4442" s="215" t="s">
        <v>193</v>
      </c>
      <c r="B4442" s="209" t="s">
        <v>93</v>
      </c>
      <c r="C4442" s="209" t="s">
        <v>128</v>
      </c>
      <c r="D4442" s="222">
        <v>40000</v>
      </c>
      <c r="F4442" s="202">
        <v>3000000</v>
      </c>
      <c r="G4442" s="202">
        <f t="shared" si="234"/>
        <v>75000</v>
      </c>
      <c r="H4442" s="210" t="str">
        <f t="shared" si="235"/>
        <v>17/18CANA-DE-AÇÚCARCAMPO MOURÃO (a)</v>
      </c>
      <c r="I4442" s="210" t="str">
        <f t="shared" si="236"/>
        <v>17/18CANA-DE-AÇÚCAR</v>
      </c>
      <c r="J4442" s="211" t="b">
        <f>FALSE</f>
        <v>0</v>
      </c>
    </row>
    <row r="4443" spans="1:10" ht="14.65" hidden="1" customHeight="1">
      <c r="A4443" s="215" t="s">
        <v>193</v>
      </c>
      <c r="B4443" s="209" t="s">
        <v>93</v>
      </c>
      <c r="C4443" s="209" t="s">
        <v>130</v>
      </c>
      <c r="D4443" s="202">
        <v>505</v>
      </c>
      <c r="F4443" s="202">
        <v>28313</v>
      </c>
      <c r="G4443" s="202">
        <f t="shared" si="234"/>
        <v>56065.346534653465</v>
      </c>
      <c r="H4443" s="210" t="str">
        <f t="shared" si="235"/>
        <v>17/18CANA-DE-AÇÚCARCASCAVEL (d)</v>
      </c>
      <c r="I4443" s="210" t="str">
        <f t="shared" si="236"/>
        <v>17/18CANA-DE-AÇÚCAR</v>
      </c>
      <c r="J4443" s="211" t="b">
        <f>FALSE</f>
        <v>0</v>
      </c>
    </row>
    <row r="4444" spans="1:10" ht="14.65" hidden="1" customHeight="1">
      <c r="A4444" s="215" t="s">
        <v>193</v>
      </c>
      <c r="B4444" s="209" t="s">
        <v>93</v>
      </c>
      <c r="C4444" s="209" t="s">
        <v>132</v>
      </c>
      <c r="D4444" s="202">
        <v>28120</v>
      </c>
      <c r="F4444" s="202">
        <v>2482996</v>
      </c>
      <c r="G4444" s="202">
        <f t="shared" si="234"/>
        <v>88300</v>
      </c>
      <c r="H4444" s="210" t="str">
        <f t="shared" si="235"/>
        <v>17/18CANA-DE-AÇÚCARCORNÉLIO PROCÓPIO (c)</v>
      </c>
      <c r="I4444" s="210" t="str">
        <f t="shared" si="236"/>
        <v>17/18CANA-DE-AÇÚCAR</v>
      </c>
      <c r="J4444" s="211" t="b">
        <f>FALSE</f>
        <v>0</v>
      </c>
    </row>
    <row r="4445" spans="1:10" ht="14.65" hidden="1" customHeight="1">
      <c r="A4445" s="215" t="s">
        <v>193</v>
      </c>
      <c r="B4445" s="209" t="s">
        <v>93</v>
      </c>
      <c r="C4445" s="209" t="s">
        <v>134</v>
      </c>
      <c r="D4445" s="202">
        <v>460</v>
      </c>
      <c r="F4445" s="202">
        <v>19320</v>
      </c>
      <c r="G4445" s="202">
        <f t="shared" si="234"/>
        <v>42000</v>
      </c>
      <c r="H4445" s="210" t="str">
        <f t="shared" si="235"/>
        <v>17/18CANA-DE-AÇÚCARCURITIBA (f)</v>
      </c>
      <c r="I4445" s="210" t="str">
        <f t="shared" si="236"/>
        <v>17/18CANA-DE-AÇÚCAR</v>
      </c>
      <c r="J4445" s="211" t="b">
        <f>FALSE</f>
        <v>0</v>
      </c>
    </row>
    <row r="4446" spans="1:10" ht="14.65" hidden="1" customHeight="1">
      <c r="A4446" s="215" t="s">
        <v>193</v>
      </c>
      <c r="B4446" s="209" t="s">
        <v>93</v>
      </c>
      <c r="C4446" s="209" t="s">
        <v>136</v>
      </c>
      <c r="D4446" s="202">
        <v>540</v>
      </c>
      <c r="F4446" s="202">
        <v>30950</v>
      </c>
      <c r="G4446" s="202">
        <f t="shared" si="234"/>
        <v>57314.814814814818</v>
      </c>
      <c r="H4446" s="210" t="str">
        <f t="shared" si="235"/>
        <v>17/18CANA-DE-AÇÚCARFRANCISCO BELTRÃO (e)</v>
      </c>
      <c r="I4446" s="210" t="str">
        <f t="shared" si="236"/>
        <v>17/18CANA-DE-AÇÚCAR</v>
      </c>
      <c r="J4446" s="211" t="b">
        <f>FALSE</f>
        <v>0</v>
      </c>
    </row>
    <row r="4447" spans="1:10" ht="14.65" hidden="1" customHeight="1">
      <c r="A4447" s="215" t="s">
        <v>193</v>
      </c>
      <c r="B4447" s="209" t="s">
        <v>93</v>
      </c>
      <c r="C4447" s="209" t="s">
        <v>138</v>
      </c>
      <c r="D4447" s="202">
        <v>52</v>
      </c>
      <c r="F4447" s="202">
        <v>2666</v>
      </c>
      <c r="G4447" s="202">
        <f t="shared" si="234"/>
        <v>51269.230769230766</v>
      </c>
      <c r="H4447" s="210" t="str">
        <f t="shared" si="235"/>
        <v>17/18CANA-DE-AÇÚCARGUARAPUAVA (f)</v>
      </c>
      <c r="I4447" s="210" t="str">
        <f t="shared" si="236"/>
        <v>17/18CANA-DE-AÇÚCAR</v>
      </c>
      <c r="J4447" s="211" t="b">
        <f>FALSE</f>
        <v>0</v>
      </c>
    </row>
    <row r="4448" spans="1:10" ht="14.65" hidden="1" customHeight="1">
      <c r="A4448" s="215" t="s">
        <v>193</v>
      </c>
      <c r="B4448" s="209" t="s">
        <v>93</v>
      </c>
      <c r="C4448" s="209" t="s">
        <v>140</v>
      </c>
      <c r="D4448" s="202">
        <v>5</v>
      </c>
      <c r="F4448" s="202">
        <v>212</v>
      </c>
      <c r="G4448" s="202">
        <f t="shared" si="234"/>
        <v>42400</v>
      </c>
      <c r="H4448" s="210" t="str">
        <f t="shared" si="235"/>
        <v>17/18CANA-DE-AÇÚCARIRATI (f)</v>
      </c>
      <c r="I4448" s="210" t="str">
        <f t="shared" si="236"/>
        <v>17/18CANA-DE-AÇÚCAR</v>
      </c>
      <c r="J4448" s="211" t="b">
        <f>FALSE</f>
        <v>0</v>
      </c>
    </row>
    <row r="4449" spans="1:10" ht="14.65" hidden="1" customHeight="1">
      <c r="A4449" s="215" t="s">
        <v>193</v>
      </c>
      <c r="B4449" s="209" t="s">
        <v>93</v>
      </c>
      <c r="C4449" s="209" t="s">
        <v>142</v>
      </c>
      <c r="D4449" s="202">
        <v>9352</v>
      </c>
      <c r="F4449" s="202">
        <v>607880</v>
      </c>
      <c r="G4449" s="202">
        <f t="shared" si="234"/>
        <v>65000</v>
      </c>
      <c r="H4449" s="210" t="str">
        <f t="shared" si="235"/>
        <v>17/18CANA-DE-AÇÚCARIVAIPORÃ (c)</v>
      </c>
      <c r="I4449" s="210" t="str">
        <f t="shared" si="236"/>
        <v>17/18CANA-DE-AÇÚCAR</v>
      </c>
      <c r="J4449" s="211" t="b">
        <f>FALSE</f>
        <v>0</v>
      </c>
    </row>
    <row r="4450" spans="1:10" ht="14.65" hidden="1" customHeight="1">
      <c r="A4450" s="215" t="s">
        <v>193</v>
      </c>
      <c r="B4450" s="209" t="s">
        <v>93</v>
      </c>
      <c r="C4450" s="209" t="s">
        <v>144</v>
      </c>
      <c r="D4450" s="202">
        <v>43580</v>
      </c>
      <c r="F4450" s="202">
        <v>3551770</v>
      </c>
      <c r="G4450" s="202">
        <f t="shared" si="234"/>
        <v>81500</v>
      </c>
      <c r="H4450" s="210" t="str">
        <f t="shared" si="235"/>
        <v>17/18CANA-DE-AÇÚCARJACAREZINHO (c)</v>
      </c>
      <c r="I4450" s="210" t="str">
        <f t="shared" si="236"/>
        <v>17/18CANA-DE-AÇÚCAR</v>
      </c>
      <c r="J4450" s="211" t="b">
        <f>FALSE</f>
        <v>0</v>
      </c>
    </row>
    <row r="4451" spans="1:10" ht="14.65" hidden="1" customHeight="1">
      <c r="A4451" s="215" t="s">
        <v>193</v>
      </c>
      <c r="B4451" s="209" t="s">
        <v>93</v>
      </c>
      <c r="C4451" s="209" t="s">
        <v>146</v>
      </c>
      <c r="D4451" s="202">
        <v>350</v>
      </c>
      <c r="F4451" s="202">
        <v>12810</v>
      </c>
      <c r="G4451" s="202">
        <f t="shared" si="234"/>
        <v>36600</v>
      </c>
      <c r="H4451" s="210" t="str">
        <f t="shared" si="235"/>
        <v>17/18CANA-DE-AÇÚCARLARANJEIRAS DO SUL (f)</v>
      </c>
      <c r="I4451" s="210" t="str">
        <f t="shared" si="236"/>
        <v>17/18CANA-DE-AÇÚCAR</v>
      </c>
      <c r="J4451" s="211" t="b">
        <f>FALSE</f>
        <v>0</v>
      </c>
    </row>
    <row r="4452" spans="1:10" ht="14.65" hidden="1" customHeight="1">
      <c r="A4452" s="215" t="s">
        <v>193</v>
      </c>
      <c r="B4452" s="209" t="s">
        <v>93</v>
      </c>
      <c r="C4452" s="209" t="s">
        <v>148</v>
      </c>
      <c r="D4452" s="202">
        <v>50000</v>
      </c>
      <c r="F4452" s="202">
        <v>4000000</v>
      </c>
      <c r="G4452" s="202">
        <f t="shared" si="234"/>
        <v>80000</v>
      </c>
      <c r="H4452" s="210" t="str">
        <f t="shared" si="235"/>
        <v>17/18CANA-DE-AÇÚCARLONDRINA (c)</v>
      </c>
      <c r="I4452" s="210" t="str">
        <f t="shared" si="236"/>
        <v>17/18CANA-DE-AÇÚCAR</v>
      </c>
      <c r="J4452" s="211" t="b">
        <f>FALSE</f>
        <v>0</v>
      </c>
    </row>
    <row r="4453" spans="1:10" ht="14.65" hidden="1" customHeight="1">
      <c r="A4453" s="215" t="s">
        <v>193</v>
      </c>
      <c r="B4453" s="209" t="s">
        <v>93</v>
      </c>
      <c r="C4453" s="209" t="s">
        <v>150</v>
      </c>
      <c r="D4453" s="202">
        <v>122000</v>
      </c>
      <c r="F4453" s="202">
        <v>8540000</v>
      </c>
      <c r="G4453" s="202">
        <f t="shared" si="234"/>
        <v>70000</v>
      </c>
      <c r="H4453" s="210" t="str">
        <f t="shared" si="235"/>
        <v>17/18CANA-DE-AÇÚCARMARINGÁ (c)</v>
      </c>
      <c r="I4453" s="210" t="str">
        <f t="shared" si="236"/>
        <v>17/18CANA-DE-AÇÚCAR</v>
      </c>
      <c r="J4453" s="211" t="b">
        <f>FALSE</f>
        <v>0</v>
      </c>
    </row>
    <row r="4454" spans="1:10" ht="14.65" hidden="1" customHeight="1">
      <c r="A4454" s="215" t="s">
        <v>193</v>
      </c>
      <c r="B4454" s="209" t="s">
        <v>93</v>
      </c>
      <c r="C4454" s="209" t="s">
        <v>152</v>
      </c>
      <c r="D4454" s="202">
        <v>325</v>
      </c>
      <c r="F4454" s="202">
        <v>12350</v>
      </c>
      <c r="G4454" s="202">
        <f t="shared" si="234"/>
        <v>38000</v>
      </c>
      <c r="H4454" s="210" t="str">
        <f t="shared" si="235"/>
        <v>17/18CANA-DE-AÇÚCARPARANAGUÁ (f)</v>
      </c>
      <c r="I4454" s="210" t="str">
        <f t="shared" si="236"/>
        <v>17/18CANA-DE-AÇÚCAR</v>
      </c>
      <c r="J4454" s="211" t="b">
        <f>FALSE</f>
        <v>0</v>
      </c>
    </row>
    <row r="4455" spans="1:10" ht="14.65" hidden="1" customHeight="1">
      <c r="A4455" s="215" t="s">
        <v>193</v>
      </c>
      <c r="B4455" s="209" t="s">
        <v>93</v>
      </c>
      <c r="C4455" s="209" t="s">
        <v>154</v>
      </c>
      <c r="D4455" s="202">
        <v>190759</v>
      </c>
      <c r="F4455" s="202">
        <v>11202513</v>
      </c>
      <c r="G4455" s="202">
        <f t="shared" si="234"/>
        <v>58725.999821764635</v>
      </c>
      <c r="H4455" s="210" t="str">
        <f t="shared" si="235"/>
        <v>17/18CANA-DE-AÇÚCARPARANAVAÍ (b)</v>
      </c>
      <c r="I4455" s="210" t="str">
        <f t="shared" si="236"/>
        <v>17/18CANA-DE-AÇÚCAR</v>
      </c>
      <c r="J4455" s="211" t="b">
        <f>FALSE</f>
        <v>0</v>
      </c>
    </row>
    <row r="4456" spans="1:10" ht="14.65" hidden="1" customHeight="1">
      <c r="A4456" s="215" t="s">
        <v>193</v>
      </c>
      <c r="B4456" s="209" t="s">
        <v>93</v>
      </c>
      <c r="C4456" s="209" t="s">
        <v>155</v>
      </c>
      <c r="D4456" s="202">
        <v>286</v>
      </c>
      <c r="F4456" s="202">
        <v>11409</v>
      </c>
      <c r="G4456" s="202">
        <f t="shared" si="234"/>
        <v>39891.608391608395</v>
      </c>
      <c r="H4456" s="210" t="str">
        <f t="shared" si="235"/>
        <v>17/18CANA-DE-AÇÚCARPATO BRANCO (e)</v>
      </c>
      <c r="I4456" s="210" t="str">
        <f t="shared" si="236"/>
        <v>17/18CANA-DE-AÇÚCAR</v>
      </c>
      <c r="J4456" s="211" t="b">
        <f>FALSE</f>
        <v>0</v>
      </c>
    </row>
    <row r="4457" spans="1:10" ht="14.65" hidden="1" customHeight="1">
      <c r="A4457" s="215" t="s">
        <v>193</v>
      </c>
      <c r="B4457" s="209" t="s">
        <v>93</v>
      </c>
      <c r="C4457" s="209" t="s">
        <v>157</v>
      </c>
      <c r="D4457" s="202">
        <v>240</v>
      </c>
      <c r="F4457" s="202">
        <v>16630</v>
      </c>
      <c r="G4457" s="202">
        <f t="shared" si="234"/>
        <v>69291.666666666672</v>
      </c>
      <c r="H4457" s="210" t="str">
        <f t="shared" si="235"/>
        <v>17/18CANA-DE-AÇÚCARPONTA GROSSA (f)</v>
      </c>
      <c r="I4457" s="210" t="str">
        <f t="shared" si="236"/>
        <v>17/18CANA-DE-AÇÚCAR</v>
      </c>
      <c r="J4457" s="211" t="b">
        <f>FALSE</f>
        <v>0</v>
      </c>
    </row>
    <row r="4458" spans="1:10" ht="14.65" hidden="1" customHeight="1">
      <c r="A4458" s="215" t="s">
        <v>193</v>
      </c>
      <c r="B4458" s="209" t="s">
        <v>93</v>
      </c>
      <c r="C4458" s="209" t="s">
        <v>158</v>
      </c>
      <c r="D4458" s="202">
        <v>1245</v>
      </c>
      <c r="F4458" s="202">
        <v>73149</v>
      </c>
      <c r="G4458" s="202">
        <f t="shared" si="234"/>
        <v>58754.216867469877</v>
      </c>
      <c r="H4458" s="210" t="str">
        <f t="shared" si="235"/>
        <v>17/18CANA-DE-AÇÚCARTOLEDO (d)</v>
      </c>
      <c r="I4458" s="210" t="str">
        <f t="shared" si="236"/>
        <v>17/18CANA-DE-AÇÚCAR</v>
      </c>
      <c r="J4458" s="211" t="b">
        <f>FALSE</f>
        <v>0</v>
      </c>
    </row>
    <row r="4459" spans="1:10" ht="14.65" hidden="1" customHeight="1">
      <c r="A4459" s="215" t="s">
        <v>193</v>
      </c>
      <c r="B4459" s="209" t="s">
        <v>93</v>
      </c>
      <c r="C4459" s="209" t="s">
        <v>159</v>
      </c>
      <c r="D4459" s="202">
        <v>119962</v>
      </c>
      <c r="F4459" s="202">
        <v>5631016</v>
      </c>
      <c r="G4459" s="202">
        <f t="shared" si="234"/>
        <v>46939.997665927542</v>
      </c>
      <c r="H4459" s="210" t="str">
        <f t="shared" si="235"/>
        <v>17/18CANA-DE-AÇÚCARUMUARAMA (b)</v>
      </c>
      <c r="I4459" s="210" t="str">
        <f t="shared" si="236"/>
        <v>17/18CANA-DE-AÇÚCAR</v>
      </c>
      <c r="J4459" s="211" t="b">
        <f>FALSE</f>
        <v>0</v>
      </c>
    </row>
    <row r="4460" spans="1:10" ht="14.65" hidden="1" customHeight="1">
      <c r="A4460" s="224" t="s">
        <v>193</v>
      </c>
      <c r="B4460" s="221" t="s">
        <v>93</v>
      </c>
      <c r="C4460" s="209" t="s">
        <v>160</v>
      </c>
      <c r="D4460" s="202">
        <v>250</v>
      </c>
      <c r="F4460" s="202">
        <v>8750</v>
      </c>
      <c r="G4460" s="202">
        <f t="shared" si="234"/>
        <v>35000</v>
      </c>
      <c r="H4460" s="210" t="str">
        <f t="shared" si="235"/>
        <v>17/18CANA-DE-AÇÚCARUNIÃO DA VITÓRIA (f)</v>
      </c>
      <c r="I4460" s="210" t="str">
        <f t="shared" si="236"/>
        <v>17/18CANA-DE-AÇÚCAR</v>
      </c>
      <c r="J4460" s="211" t="b">
        <f>FALSE</f>
        <v>0</v>
      </c>
    </row>
    <row r="4461" spans="1:10" ht="14.65" hidden="1" customHeight="1">
      <c r="A4461" s="215" t="s">
        <v>193</v>
      </c>
      <c r="B4461" s="209" t="s">
        <v>94</v>
      </c>
      <c r="C4461" s="209" t="s">
        <v>126</v>
      </c>
      <c r="D4461">
        <v>45</v>
      </c>
      <c r="E4461" s="204"/>
      <c r="F4461" s="202">
        <v>99</v>
      </c>
      <c r="G4461" s="202">
        <f t="shared" si="234"/>
        <v>2200</v>
      </c>
      <c r="H4461" s="210" t="str">
        <f t="shared" si="235"/>
        <v>17/18CANOLAAPUCARANA (c)</v>
      </c>
      <c r="I4461" s="210" t="str">
        <f t="shared" si="236"/>
        <v>17/18CANOLA</v>
      </c>
      <c r="J4461" s="211" t="b">
        <f>FALSE</f>
        <v>0</v>
      </c>
    </row>
    <row r="4462" spans="1:10" ht="14.65" hidden="1" customHeight="1">
      <c r="A4462" s="215" t="s">
        <v>193</v>
      </c>
      <c r="B4462" s="209" t="s">
        <v>94</v>
      </c>
      <c r="C4462" s="209" t="s">
        <v>138</v>
      </c>
      <c r="D4462">
        <v>550</v>
      </c>
      <c r="E4462" s="204"/>
      <c r="F4462" s="202">
        <v>660</v>
      </c>
      <c r="G4462" s="202">
        <f t="shared" si="234"/>
        <v>1200</v>
      </c>
      <c r="H4462" s="210" t="str">
        <f t="shared" si="235"/>
        <v>17/18CANOLAGUARAPUAVA (f)</v>
      </c>
      <c r="I4462" s="210" t="str">
        <f t="shared" si="236"/>
        <v>17/18CANOLA</v>
      </c>
      <c r="J4462" s="211" t="b">
        <f>FALSE</f>
        <v>0</v>
      </c>
    </row>
    <row r="4463" spans="1:10" ht="14.65" hidden="1" customHeight="1">
      <c r="A4463" s="215" t="s">
        <v>193</v>
      </c>
      <c r="B4463" s="209" t="s">
        <v>95</v>
      </c>
      <c r="C4463" s="209" t="s">
        <v>126</v>
      </c>
      <c r="D4463" s="202">
        <v>5</v>
      </c>
      <c r="F4463" s="202">
        <v>125</v>
      </c>
      <c r="G4463" s="202">
        <f t="shared" si="234"/>
        <v>25000</v>
      </c>
      <c r="H4463" s="210" t="str">
        <f t="shared" si="235"/>
        <v>17/18CEBOLAAPUCARANA (c)</v>
      </c>
      <c r="I4463" s="210" t="str">
        <f t="shared" si="236"/>
        <v>17/18CEBOLA</v>
      </c>
      <c r="J4463" s="211" t="b">
        <f>FALSE</f>
        <v>0</v>
      </c>
    </row>
    <row r="4464" spans="1:10" ht="14.65" hidden="1" customHeight="1">
      <c r="A4464" s="215" t="s">
        <v>193</v>
      </c>
      <c r="B4464" s="209" t="s">
        <v>95</v>
      </c>
      <c r="C4464" s="209" t="s">
        <v>132</v>
      </c>
      <c r="D4464" s="202">
        <v>26</v>
      </c>
      <c r="F4464" s="202">
        <v>234</v>
      </c>
      <c r="G4464" s="202">
        <f t="shared" si="234"/>
        <v>9000</v>
      </c>
      <c r="H4464" s="210" t="str">
        <f t="shared" si="235"/>
        <v>17/18CEBOLACORNÉLIO PROCÓPIO (c)</v>
      </c>
      <c r="I4464" s="210" t="str">
        <f t="shared" si="236"/>
        <v>17/18CEBOLA</v>
      </c>
      <c r="J4464" s="211" t="b">
        <f>FALSE</f>
        <v>0</v>
      </c>
    </row>
    <row r="4465" spans="1:10" ht="14.65" hidden="1" customHeight="1">
      <c r="A4465" s="215" t="s">
        <v>193</v>
      </c>
      <c r="B4465" s="209" t="s">
        <v>95</v>
      </c>
      <c r="C4465" s="209" t="s">
        <v>134</v>
      </c>
      <c r="D4465" s="202">
        <v>2941</v>
      </c>
      <c r="F4465" s="202">
        <v>74472</v>
      </c>
      <c r="G4465" s="202">
        <f t="shared" ref="G4465:G4528" si="237">F4465/(D4465-E4465)*1000</f>
        <v>25321.999319959195</v>
      </c>
      <c r="H4465" s="210" t="str">
        <f t="shared" si="235"/>
        <v>17/18CEBOLACURITIBA (f)</v>
      </c>
      <c r="I4465" s="210" t="str">
        <f t="shared" si="236"/>
        <v>17/18CEBOLA</v>
      </c>
      <c r="J4465" s="211" t="b">
        <f>FALSE</f>
        <v>0</v>
      </c>
    </row>
    <row r="4466" spans="1:10" ht="14.65" hidden="1" customHeight="1">
      <c r="A4466" s="215" t="s">
        <v>193</v>
      </c>
      <c r="B4466" s="209" t="s">
        <v>95</v>
      </c>
      <c r="C4466" s="209" t="s">
        <v>136</v>
      </c>
      <c r="D4466" s="202">
        <v>59</v>
      </c>
      <c r="F4466" s="202">
        <v>649</v>
      </c>
      <c r="G4466" s="202">
        <f t="shared" si="237"/>
        <v>11000</v>
      </c>
      <c r="H4466" s="210" t="str">
        <f t="shared" si="235"/>
        <v>17/18CEBOLAFRANCISCO BELTRÃO (e)</v>
      </c>
      <c r="I4466" s="210" t="str">
        <f t="shared" si="236"/>
        <v>17/18CEBOLA</v>
      </c>
      <c r="J4466" s="211" t="b">
        <f>FALSE</f>
        <v>0</v>
      </c>
    </row>
    <row r="4467" spans="1:10" ht="14.65" hidden="1" customHeight="1">
      <c r="A4467" s="215" t="s">
        <v>193</v>
      </c>
      <c r="B4467" s="209" t="s">
        <v>95</v>
      </c>
      <c r="C4467" s="209" t="s">
        <v>138</v>
      </c>
      <c r="D4467" s="202">
        <v>384</v>
      </c>
      <c r="F4467" s="202">
        <v>13329</v>
      </c>
      <c r="G4467" s="202">
        <f t="shared" si="237"/>
        <v>34710.9375</v>
      </c>
      <c r="H4467" s="210" t="str">
        <f t="shared" si="235"/>
        <v>17/18CEBOLAGUARAPUAVA (f)</v>
      </c>
      <c r="I4467" s="210" t="str">
        <f t="shared" si="236"/>
        <v>17/18CEBOLA</v>
      </c>
      <c r="J4467" s="211" t="b">
        <f>FALSE</f>
        <v>0</v>
      </c>
    </row>
    <row r="4468" spans="1:10" ht="14.65" hidden="1" customHeight="1">
      <c r="A4468" s="215" t="s">
        <v>193</v>
      </c>
      <c r="B4468" s="209" t="s">
        <v>95</v>
      </c>
      <c r="C4468" s="209" t="s">
        <v>140</v>
      </c>
      <c r="D4468" s="202">
        <v>900</v>
      </c>
      <c r="F4468" s="202">
        <v>28794</v>
      </c>
      <c r="G4468" s="202">
        <f t="shared" si="237"/>
        <v>31993.333333333332</v>
      </c>
      <c r="H4468" s="210" t="str">
        <f t="shared" si="235"/>
        <v>17/18CEBOLAIRATI (f)</v>
      </c>
      <c r="I4468" s="210" t="str">
        <f t="shared" si="236"/>
        <v>17/18CEBOLA</v>
      </c>
      <c r="J4468" s="211" t="b">
        <f>FALSE</f>
        <v>0</v>
      </c>
    </row>
    <row r="4469" spans="1:10" ht="14.65" hidden="1" customHeight="1">
      <c r="A4469" s="215" t="s">
        <v>193</v>
      </c>
      <c r="B4469" s="209" t="s">
        <v>95</v>
      </c>
      <c r="C4469" s="209" t="s">
        <v>142</v>
      </c>
      <c r="D4469" s="202">
        <v>2</v>
      </c>
      <c r="F4469" s="202">
        <v>40</v>
      </c>
      <c r="G4469" s="202">
        <f t="shared" si="237"/>
        <v>20000</v>
      </c>
      <c r="H4469" s="210" t="str">
        <f t="shared" si="235"/>
        <v>17/18CEBOLAIVAIPORÃ (c)</v>
      </c>
      <c r="I4469" s="210" t="str">
        <f t="shared" si="236"/>
        <v>17/18CEBOLA</v>
      </c>
      <c r="J4469" s="211" t="b">
        <f>FALSE</f>
        <v>0</v>
      </c>
    </row>
    <row r="4470" spans="1:10" ht="14.65" hidden="1" customHeight="1">
      <c r="A4470" s="215" t="s">
        <v>193</v>
      </c>
      <c r="B4470" s="209" t="s">
        <v>95</v>
      </c>
      <c r="C4470" s="209" t="s">
        <v>144</v>
      </c>
      <c r="D4470" s="202">
        <v>195</v>
      </c>
      <c r="F4470" s="202">
        <v>4095</v>
      </c>
      <c r="G4470" s="202">
        <f t="shared" si="237"/>
        <v>21000</v>
      </c>
      <c r="H4470" s="210" t="str">
        <f t="shared" si="235"/>
        <v>17/18CEBOLAJACAREZINHO (c)</v>
      </c>
      <c r="I4470" s="210" t="str">
        <f t="shared" si="236"/>
        <v>17/18CEBOLA</v>
      </c>
      <c r="J4470" s="211" t="b">
        <f>FALSE</f>
        <v>0</v>
      </c>
    </row>
    <row r="4471" spans="1:10" ht="14.65" hidden="1" customHeight="1">
      <c r="A4471" s="215" t="s">
        <v>193</v>
      </c>
      <c r="B4471" s="209" t="s">
        <v>95</v>
      </c>
      <c r="C4471" s="209" t="s">
        <v>146</v>
      </c>
      <c r="D4471" s="202">
        <v>4</v>
      </c>
      <c r="F4471" s="202">
        <v>36</v>
      </c>
      <c r="G4471" s="202">
        <f t="shared" si="237"/>
        <v>9000</v>
      </c>
      <c r="H4471" s="210" t="str">
        <f t="shared" si="235"/>
        <v>17/18CEBOLALARANJEIRAS DO SUL (f)</v>
      </c>
      <c r="I4471" s="210" t="str">
        <f t="shared" si="236"/>
        <v>17/18CEBOLA</v>
      </c>
      <c r="J4471" s="211" t="b">
        <f>FALSE</f>
        <v>0</v>
      </c>
    </row>
    <row r="4472" spans="1:10" ht="14.65" hidden="1" customHeight="1">
      <c r="A4472" s="215" t="s">
        <v>193</v>
      </c>
      <c r="B4472" s="209" t="s">
        <v>95</v>
      </c>
      <c r="C4472" s="209" t="s">
        <v>155</v>
      </c>
      <c r="D4472" s="202">
        <v>31</v>
      </c>
      <c r="F4472" s="202">
        <v>313</v>
      </c>
      <c r="G4472" s="202">
        <f t="shared" si="237"/>
        <v>10096.774193548388</v>
      </c>
      <c r="H4472" s="210" t="str">
        <f t="shared" si="235"/>
        <v>17/18CEBOLAPATO BRANCO (e)</v>
      </c>
      <c r="I4472" s="210" t="str">
        <f t="shared" si="236"/>
        <v>17/18CEBOLA</v>
      </c>
      <c r="J4472" s="211" t="b">
        <f>FALSE</f>
        <v>0</v>
      </c>
    </row>
    <row r="4473" spans="1:10" ht="14.65" hidden="1" customHeight="1">
      <c r="A4473" s="215" t="s">
        <v>193</v>
      </c>
      <c r="B4473" s="209" t="s">
        <v>95</v>
      </c>
      <c r="C4473" s="209" t="s">
        <v>157</v>
      </c>
      <c r="D4473" s="202">
        <v>200</v>
      </c>
      <c r="F4473" s="202">
        <v>3010</v>
      </c>
      <c r="G4473" s="202">
        <f t="shared" si="237"/>
        <v>15050</v>
      </c>
      <c r="H4473" s="210" t="str">
        <f t="shared" si="235"/>
        <v>17/18CEBOLAPONTA GROSSA (f)</v>
      </c>
      <c r="I4473" s="210" t="str">
        <f t="shared" si="236"/>
        <v>17/18CEBOLA</v>
      </c>
      <c r="J4473" s="211" t="b">
        <f>FALSE</f>
        <v>0</v>
      </c>
    </row>
    <row r="4474" spans="1:10" ht="14.65" hidden="1" customHeight="1">
      <c r="A4474" s="215" t="s">
        <v>193</v>
      </c>
      <c r="B4474" s="209" t="s">
        <v>95</v>
      </c>
      <c r="C4474" s="209" t="s">
        <v>160</v>
      </c>
      <c r="D4474" s="202">
        <v>130</v>
      </c>
      <c r="F4474" s="202">
        <v>2340</v>
      </c>
      <c r="G4474" s="202">
        <f t="shared" si="237"/>
        <v>18000</v>
      </c>
      <c r="H4474" s="210" t="str">
        <f t="shared" si="235"/>
        <v>17/18CEBOLAUNIÃO DA VITÓRIA (f)</v>
      </c>
      <c r="I4474" s="210" t="str">
        <f t="shared" si="236"/>
        <v>17/18CEBOLA</v>
      </c>
      <c r="J4474" s="211" t="b">
        <f>FALSE</f>
        <v>0</v>
      </c>
    </row>
    <row r="4475" spans="1:10" ht="14.65" hidden="1" customHeight="1">
      <c r="A4475" s="215" t="s">
        <v>193</v>
      </c>
      <c r="B4475" s="209" t="s">
        <v>96</v>
      </c>
      <c r="C4475" s="209" t="s">
        <v>128</v>
      </c>
      <c r="D4475" s="202"/>
      <c r="G4475" s="202" t="e">
        <f t="shared" si="237"/>
        <v>#DIV/0!</v>
      </c>
      <c r="H4475" s="210" t="str">
        <f t="shared" si="235"/>
        <v>17/18CENTEIOCAMPO MOURÃO (a)</v>
      </c>
      <c r="I4475" s="210" t="str">
        <f t="shared" si="236"/>
        <v>17/18CENTEIO</v>
      </c>
      <c r="J4475" s="211" t="b">
        <f>FALSE</f>
        <v>0</v>
      </c>
    </row>
    <row r="4476" spans="1:10" ht="14.65" hidden="1" customHeight="1">
      <c r="A4476" s="215" t="s">
        <v>193</v>
      </c>
      <c r="B4476" s="209" t="s">
        <v>96</v>
      </c>
      <c r="C4476" s="209" t="s">
        <v>132</v>
      </c>
      <c r="D4476" s="202"/>
      <c r="G4476" s="202" t="e">
        <f t="shared" si="237"/>
        <v>#DIV/0!</v>
      </c>
      <c r="H4476" s="210" t="str">
        <f t="shared" si="235"/>
        <v>17/18CENTEIOCORNÉLIO PROCÓPIO (c)</v>
      </c>
      <c r="I4476" s="210" t="str">
        <f t="shared" si="236"/>
        <v>17/18CENTEIO</v>
      </c>
      <c r="J4476" s="211" t="b">
        <f>FALSE</f>
        <v>0</v>
      </c>
    </row>
    <row r="4477" spans="1:10" ht="14.65" hidden="1" customHeight="1">
      <c r="A4477" s="215" t="s">
        <v>193</v>
      </c>
      <c r="B4477" s="209" t="s">
        <v>96</v>
      </c>
      <c r="C4477" s="209" t="s">
        <v>138</v>
      </c>
      <c r="D4477" s="202">
        <v>950</v>
      </c>
      <c r="F4477" s="202">
        <v>1898</v>
      </c>
      <c r="G4477" s="202">
        <f t="shared" si="237"/>
        <v>1997.8947368421052</v>
      </c>
      <c r="H4477" s="210" t="str">
        <f t="shared" si="235"/>
        <v>17/18CENTEIOGUARAPUAVA (f)</v>
      </c>
      <c r="I4477" s="210" t="str">
        <f t="shared" si="236"/>
        <v>17/18CENTEIO</v>
      </c>
      <c r="J4477" s="211" t="b">
        <f>FALSE</f>
        <v>0</v>
      </c>
    </row>
    <row r="4478" spans="1:10" ht="14.65" hidden="1" customHeight="1">
      <c r="A4478" s="215" t="s">
        <v>193</v>
      </c>
      <c r="B4478" s="209" t="s">
        <v>96</v>
      </c>
      <c r="C4478" s="209" t="s">
        <v>140</v>
      </c>
      <c r="D4478" s="202">
        <v>400</v>
      </c>
      <c r="E4478" s="202">
        <v>20</v>
      </c>
      <c r="F4478" s="202">
        <v>989</v>
      </c>
      <c r="G4478" s="202">
        <f t="shared" si="237"/>
        <v>2602.6315789473683</v>
      </c>
      <c r="H4478" s="210" t="str">
        <f t="shared" si="235"/>
        <v>17/18CENTEIOIRATI (f)</v>
      </c>
      <c r="I4478" s="210" t="str">
        <f t="shared" si="236"/>
        <v>17/18CENTEIO</v>
      </c>
      <c r="J4478" s="211" t="b">
        <f>FALSE</f>
        <v>0</v>
      </c>
    </row>
    <row r="4479" spans="1:10" ht="14.65" hidden="1" customHeight="1">
      <c r="A4479" s="215" t="s">
        <v>193</v>
      </c>
      <c r="B4479" s="209" t="s">
        <v>96</v>
      </c>
      <c r="C4479" s="209" t="s">
        <v>146</v>
      </c>
      <c r="D4479" s="202"/>
      <c r="G4479" s="202" t="e">
        <f t="shared" si="237"/>
        <v>#DIV/0!</v>
      </c>
      <c r="H4479" s="210" t="str">
        <f t="shared" si="235"/>
        <v>17/18CENTEIOLARANJEIRAS DO SUL (f)</v>
      </c>
      <c r="I4479" s="210" t="str">
        <f t="shared" si="236"/>
        <v>17/18CENTEIO</v>
      </c>
      <c r="J4479" s="211" t="b">
        <f>FALSE</f>
        <v>0</v>
      </c>
    </row>
    <row r="4480" spans="1:10" ht="14.65" hidden="1" customHeight="1">
      <c r="A4480" s="215" t="s">
        <v>193</v>
      </c>
      <c r="B4480" s="209" t="s">
        <v>96</v>
      </c>
      <c r="C4480" s="209" t="s">
        <v>155</v>
      </c>
      <c r="D4480" s="202">
        <v>92</v>
      </c>
      <c r="F4480" s="202">
        <v>213</v>
      </c>
      <c r="G4480" s="202">
        <f t="shared" si="237"/>
        <v>2315.2173913043475</v>
      </c>
      <c r="H4480" s="210" t="str">
        <f t="shared" si="235"/>
        <v>17/18CENTEIOPATO BRANCO (e)</v>
      </c>
      <c r="I4480" s="210" t="str">
        <f t="shared" si="236"/>
        <v>17/18CENTEIO</v>
      </c>
      <c r="J4480" s="211" t="b">
        <f>FALSE</f>
        <v>0</v>
      </c>
    </row>
    <row r="4481" spans="1:10" ht="14.65" hidden="1" customHeight="1">
      <c r="A4481" s="215" t="s">
        <v>193</v>
      </c>
      <c r="B4481" s="209" t="s">
        <v>96</v>
      </c>
      <c r="C4481" s="209" t="s">
        <v>157</v>
      </c>
      <c r="D4481" s="202">
        <v>600</v>
      </c>
      <c r="F4481" s="202">
        <v>1270</v>
      </c>
      <c r="G4481" s="202">
        <f t="shared" si="237"/>
        <v>2116.6666666666665</v>
      </c>
      <c r="H4481" s="210" t="str">
        <f t="shared" ref="H4481:H4544" si="238">A4481&amp;B4481&amp;C4481</f>
        <v>17/18CENTEIOPONTA GROSSA (f)</v>
      </c>
      <c r="I4481" s="210" t="str">
        <f t="shared" ref="I4481:I4544" si="239">A4481&amp;B4481</f>
        <v>17/18CENTEIO</v>
      </c>
      <c r="J4481" s="211" t="b">
        <f>FALSE</f>
        <v>0</v>
      </c>
    </row>
    <row r="4482" spans="1:10" ht="14.65" hidden="1" customHeight="1">
      <c r="A4482" s="215" t="s">
        <v>193</v>
      </c>
      <c r="B4482" s="209" t="s">
        <v>96</v>
      </c>
      <c r="C4482" s="209" t="s">
        <v>160</v>
      </c>
      <c r="D4482" s="202"/>
      <c r="G4482" s="202" t="e">
        <f t="shared" si="237"/>
        <v>#DIV/0!</v>
      </c>
      <c r="H4482" s="210" t="str">
        <f t="shared" si="238"/>
        <v>17/18CENTEIOUNIÃO DA VITÓRIA (f)</v>
      </c>
      <c r="I4482" s="210" t="str">
        <f t="shared" si="239"/>
        <v>17/18CENTEIO</v>
      </c>
      <c r="J4482" s="211" t="b">
        <f>FALSE</f>
        <v>0</v>
      </c>
    </row>
    <row r="4483" spans="1:10" ht="14.65" hidden="1" customHeight="1">
      <c r="A4483" s="215" t="s">
        <v>193</v>
      </c>
      <c r="B4483" s="213" t="s">
        <v>97</v>
      </c>
      <c r="C4483" s="209" t="s">
        <v>134</v>
      </c>
      <c r="D4483" s="202">
        <v>4137</v>
      </c>
      <c r="F4483" s="202">
        <v>16134</v>
      </c>
      <c r="G4483" s="202">
        <f t="shared" si="237"/>
        <v>3899.927483683829</v>
      </c>
      <c r="H4483" s="210" t="str">
        <f t="shared" si="238"/>
        <v>17/18CEVADACURITIBA (f)</v>
      </c>
      <c r="I4483" s="210" t="str">
        <f t="shared" si="239"/>
        <v>17/18CEVADA</v>
      </c>
      <c r="J4483" s="211" t="b">
        <f>FALSE</f>
        <v>0</v>
      </c>
    </row>
    <row r="4484" spans="1:10" ht="14.65" hidden="1" customHeight="1">
      <c r="A4484" s="215" t="s">
        <v>193</v>
      </c>
      <c r="B4484" s="213" t="s">
        <v>97</v>
      </c>
      <c r="C4484" s="209" t="s">
        <v>136</v>
      </c>
      <c r="D4484" s="202"/>
      <c r="G4484" s="202" t="e">
        <f t="shared" si="237"/>
        <v>#DIV/0!</v>
      </c>
      <c r="H4484" s="210" t="str">
        <f t="shared" si="238"/>
        <v>17/18CEVADAFRANCISCO BELTRÃO (e)</v>
      </c>
      <c r="I4484" s="210" t="str">
        <f t="shared" si="239"/>
        <v>17/18CEVADA</v>
      </c>
      <c r="J4484" s="211" t="b">
        <f>FALSE</f>
        <v>0</v>
      </c>
    </row>
    <row r="4485" spans="1:10" ht="14.65" hidden="1" customHeight="1">
      <c r="A4485" s="215" t="s">
        <v>193</v>
      </c>
      <c r="B4485" s="209" t="s">
        <v>97</v>
      </c>
      <c r="C4485" s="209" t="s">
        <v>138</v>
      </c>
      <c r="D4485">
        <v>35300</v>
      </c>
      <c r="E4485" s="204"/>
      <c r="F4485" s="202">
        <v>144730</v>
      </c>
      <c r="G4485" s="202">
        <f t="shared" si="237"/>
        <v>4100</v>
      </c>
      <c r="H4485" s="210" t="str">
        <f t="shared" si="238"/>
        <v>17/18CEVADAGUARAPUAVA (f)</v>
      </c>
      <c r="I4485" s="210" t="str">
        <f t="shared" si="239"/>
        <v>17/18CEVADA</v>
      </c>
      <c r="J4485" s="211" t="b">
        <f>FALSE</f>
        <v>0</v>
      </c>
    </row>
    <row r="4486" spans="1:10" ht="14.65" hidden="1" customHeight="1">
      <c r="A4486" s="215" t="s">
        <v>193</v>
      </c>
      <c r="B4486" s="209" t="s">
        <v>97</v>
      </c>
      <c r="C4486" s="209" t="s">
        <v>140</v>
      </c>
      <c r="D4486">
        <v>2000</v>
      </c>
      <c r="E4486" s="204">
        <v>80</v>
      </c>
      <c r="F4486" s="202">
        <v>6720</v>
      </c>
      <c r="G4486" s="202">
        <f t="shared" si="237"/>
        <v>3500</v>
      </c>
      <c r="H4486" s="210" t="str">
        <f t="shared" si="238"/>
        <v>17/18CEVADAIRATI (f)</v>
      </c>
      <c r="I4486" s="210" t="str">
        <f t="shared" si="239"/>
        <v>17/18CEVADA</v>
      </c>
      <c r="J4486" s="211" t="b">
        <f>FALSE</f>
        <v>0</v>
      </c>
    </row>
    <row r="4487" spans="1:10" ht="14.65" hidden="1" customHeight="1">
      <c r="A4487" s="215" t="s">
        <v>193</v>
      </c>
      <c r="B4487" s="209" t="s">
        <v>97</v>
      </c>
      <c r="C4487" s="209" t="s">
        <v>142</v>
      </c>
      <c r="D4487">
        <v>850</v>
      </c>
      <c r="E4487" s="204"/>
      <c r="F4487" s="202">
        <v>2380</v>
      </c>
      <c r="G4487" s="202">
        <f t="shared" si="237"/>
        <v>2800</v>
      </c>
      <c r="H4487" s="210" t="str">
        <f t="shared" si="238"/>
        <v>17/18CEVADAIVAIPORÃ (c)</v>
      </c>
      <c r="I4487" s="210" t="str">
        <f t="shared" si="239"/>
        <v>17/18CEVADA</v>
      </c>
      <c r="J4487" s="211" t="b">
        <f>FALSE</f>
        <v>0</v>
      </c>
    </row>
    <row r="4488" spans="1:10" ht="14.65" hidden="1" customHeight="1">
      <c r="A4488" s="215" t="s">
        <v>193</v>
      </c>
      <c r="B4488" s="209" t="s">
        <v>97</v>
      </c>
      <c r="C4488" s="209" t="s">
        <v>146</v>
      </c>
      <c r="D4488"/>
      <c r="E4488" s="204"/>
      <c r="G4488" s="202" t="e">
        <f t="shared" si="237"/>
        <v>#DIV/0!</v>
      </c>
      <c r="H4488" s="210" t="str">
        <f t="shared" si="238"/>
        <v>17/18CEVADALARANJEIRAS DO SUL (f)</v>
      </c>
      <c r="I4488" s="210" t="str">
        <f t="shared" si="239"/>
        <v>17/18CEVADA</v>
      </c>
      <c r="J4488" s="211" t="b">
        <f>FALSE</f>
        <v>0</v>
      </c>
    </row>
    <row r="4489" spans="1:10" ht="14.65" hidden="1" customHeight="1">
      <c r="A4489" s="215" t="s">
        <v>193</v>
      </c>
      <c r="B4489" s="209" t="s">
        <v>97</v>
      </c>
      <c r="C4489" s="209" t="s">
        <v>155</v>
      </c>
      <c r="D4489">
        <v>988</v>
      </c>
      <c r="E4489" s="204"/>
      <c r="F4489" s="202">
        <v>3543</v>
      </c>
      <c r="G4489" s="202">
        <f t="shared" si="237"/>
        <v>3586.0323886639676</v>
      </c>
      <c r="H4489" s="210" t="str">
        <f t="shared" si="238"/>
        <v>17/18CEVADAPATO BRANCO (e)</v>
      </c>
      <c r="I4489" s="210" t="str">
        <f t="shared" si="239"/>
        <v>17/18CEVADA</v>
      </c>
      <c r="J4489" s="211" t="b">
        <f>FALSE</f>
        <v>0</v>
      </c>
    </row>
    <row r="4490" spans="1:10" ht="14.65" hidden="1" customHeight="1">
      <c r="A4490" s="215" t="s">
        <v>193</v>
      </c>
      <c r="B4490" s="209" t="s">
        <v>97</v>
      </c>
      <c r="C4490" s="209" t="s">
        <v>157</v>
      </c>
      <c r="D4490">
        <v>11900</v>
      </c>
      <c r="E4490" s="204"/>
      <c r="F4490" s="202">
        <v>44958</v>
      </c>
      <c r="G4490" s="202">
        <f t="shared" si="237"/>
        <v>3777.9831932773109</v>
      </c>
      <c r="H4490" s="210" t="str">
        <f t="shared" si="238"/>
        <v>17/18CEVADAPONTA GROSSA (f)</v>
      </c>
      <c r="I4490" s="210" t="str">
        <f t="shared" si="239"/>
        <v>17/18CEVADA</v>
      </c>
      <c r="J4490" s="211" t="b">
        <f>FALSE</f>
        <v>0</v>
      </c>
    </row>
    <row r="4491" spans="1:10" ht="14.65" hidden="1" customHeight="1">
      <c r="A4491" s="215" t="s">
        <v>193</v>
      </c>
      <c r="B4491" s="209" t="s">
        <v>97</v>
      </c>
      <c r="C4491" s="209" t="s">
        <v>160</v>
      </c>
      <c r="D4491">
        <v>500</v>
      </c>
      <c r="E4491" s="204"/>
      <c r="F4491" s="202">
        <v>1250</v>
      </c>
      <c r="G4491" s="202">
        <f t="shared" si="237"/>
        <v>2500</v>
      </c>
      <c r="H4491" s="210" t="str">
        <f t="shared" si="238"/>
        <v>17/18CEVADAUNIÃO DA VITÓRIA (f)</v>
      </c>
      <c r="I4491" s="210" t="str">
        <f t="shared" si="239"/>
        <v>17/18CEVADA</v>
      </c>
      <c r="J4491" s="211" t="b">
        <f>FALSE</f>
        <v>0</v>
      </c>
    </row>
    <row r="4492" spans="1:10" ht="14.65" hidden="1" customHeight="1">
      <c r="A4492" s="215" t="s">
        <v>193</v>
      </c>
      <c r="B4492" s="213" t="s">
        <v>58</v>
      </c>
      <c r="C4492" s="209" t="s">
        <v>126</v>
      </c>
      <c r="D4492" s="202">
        <v>248</v>
      </c>
      <c r="E4492" s="202">
        <v>60</v>
      </c>
      <c r="F4492" s="202">
        <v>260</v>
      </c>
      <c r="G4492" s="202">
        <f t="shared" si="237"/>
        <v>1382.9787234042553</v>
      </c>
      <c r="H4492" s="210" t="str">
        <f t="shared" si="238"/>
        <v>17/18FEIJÃO (1ª SAFRA)APUCARANA (c)</v>
      </c>
      <c r="I4492" s="210" t="str">
        <f t="shared" si="239"/>
        <v>17/18FEIJÃO (1ª SAFRA)</v>
      </c>
      <c r="J4492" s="211" t="b">
        <f>FALSE</f>
        <v>0</v>
      </c>
    </row>
    <row r="4493" spans="1:10" ht="14.65" hidden="1" customHeight="1">
      <c r="A4493" s="215" t="s">
        <v>193</v>
      </c>
      <c r="B4493" s="213" t="s">
        <v>58</v>
      </c>
      <c r="C4493" s="209" t="s">
        <v>128</v>
      </c>
      <c r="D4493" s="202">
        <v>2000</v>
      </c>
      <c r="F4493" s="202">
        <v>2000</v>
      </c>
      <c r="G4493" s="202">
        <f t="shared" si="237"/>
        <v>1000</v>
      </c>
      <c r="H4493" s="210" t="str">
        <f t="shared" si="238"/>
        <v>17/18FEIJÃO (1ª SAFRA)CAMPO MOURÃO (a)</v>
      </c>
      <c r="I4493" s="210" t="str">
        <f t="shared" si="239"/>
        <v>17/18FEIJÃO (1ª SAFRA)</v>
      </c>
      <c r="J4493" s="211" t="b">
        <f>FALSE</f>
        <v>0</v>
      </c>
    </row>
    <row r="4494" spans="1:10" ht="14.65" hidden="1" customHeight="1">
      <c r="A4494" s="215" t="s">
        <v>193</v>
      </c>
      <c r="B4494" s="213" t="s">
        <v>58</v>
      </c>
      <c r="C4494" s="209" t="s">
        <v>130</v>
      </c>
      <c r="D4494" s="202">
        <v>4325</v>
      </c>
      <c r="F4494" s="202">
        <v>5985</v>
      </c>
      <c r="G4494" s="202">
        <f t="shared" si="237"/>
        <v>1383.8150289017342</v>
      </c>
      <c r="H4494" s="210" t="str">
        <f t="shared" si="238"/>
        <v>17/18FEIJÃO (1ª SAFRA)CASCAVEL (d)</v>
      </c>
      <c r="I4494" s="210" t="str">
        <f t="shared" si="239"/>
        <v>17/18FEIJÃO (1ª SAFRA)</v>
      </c>
      <c r="J4494" s="211" t="b">
        <f>FALSE</f>
        <v>0</v>
      </c>
    </row>
    <row r="4495" spans="1:10" ht="14.65" hidden="1" customHeight="1">
      <c r="A4495" s="215" t="s">
        <v>193</v>
      </c>
      <c r="B4495" s="213" t="s">
        <v>58</v>
      </c>
      <c r="C4495" s="209" t="s">
        <v>132</v>
      </c>
      <c r="D4495" s="202">
        <v>280</v>
      </c>
      <c r="F4495" s="202">
        <v>336</v>
      </c>
      <c r="G4495" s="202">
        <f t="shared" si="237"/>
        <v>1200</v>
      </c>
      <c r="H4495" s="210" t="str">
        <f t="shared" si="238"/>
        <v>17/18FEIJÃO (1ª SAFRA)CORNÉLIO PROCÓPIO (c)</v>
      </c>
      <c r="I4495" s="210" t="str">
        <f t="shared" si="239"/>
        <v>17/18FEIJÃO (1ª SAFRA)</v>
      </c>
      <c r="J4495" s="211" t="b">
        <f>FALSE</f>
        <v>0</v>
      </c>
    </row>
    <row r="4496" spans="1:10" ht="14.65" hidden="1" customHeight="1">
      <c r="A4496" s="215" t="s">
        <v>193</v>
      </c>
      <c r="B4496" s="213" t="s">
        <v>58</v>
      </c>
      <c r="C4496" s="209" t="s">
        <v>134</v>
      </c>
      <c r="D4496" s="202">
        <v>30690</v>
      </c>
      <c r="F4496" s="202">
        <v>75804</v>
      </c>
      <c r="G4496" s="202">
        <f t="shared" si="237"/>
        <v>2469.9902248289345</v>
      </c>
      <c r="H4496" s="210" t="str">
        <f t="shared" si="238"/>
        <v>17/18FEIJÃO (1ª SAFRA)CURITIBA (f)</v>
      </c>
      <c r="I4496" s="210" t="str">
        <f t="shared" si="239"/>
        <v>17/18FEIJÃO (1ª SAFRA)</v>
      </c>
      <c r="J4496" s="211" t="b">
        <f>FALSE</f>
        <v>0</v>
      </c>
    </row>
    <row r="4497" spans="1:10" ht="14.65" hidden="1" customHeight="1">
      <c r="A4497" s="215" t="s">
        <v>193</v>
      </c>
      <c r="B4497" s="213" t="s">
        <v>58</v>
      </c>
      <c r="C4497" s="209" t="s">
        <v>136</v>
      </c>
      <c r="D4497" s="202">
        <v>3810</v>
      </c>
      <c r="E4497" s="202">
        <v>135</v>
      </c>
      <c r="F4497" s="202">
        <v>5071</v>
      </c>
      <c r="G4497" s="202">
        <f t="shared" si="237"/>
        <v>1379.8639455782313</v>
      </c>
      <c r="H4497" s="210" t="str">
        <f t="shared" si="238"/>
        <v>17/18FEIJÃO (1ª SAFRA)FRANCISCO BELTRÃO (e)</v>
      </c>
      <c r="I4497" s="210" t="str">
        <f t="shared" si="239"/>
        <v>17/18FEIJÃO (1ª SAFRA)</v>
      </c>
      <c r="J4497" s="211" t="b">
        <f>FALSE</f>
        <v>0</v>
      </c>
    </row>
    <row r="4498" spans="1:10" ht="14.65" hidden="1" customHeight="1">
      <c r="A4498" s="215" t="s">
        <v>193</v>
      </c>
      <c r="B4498" s="213" t="s">
        <v>58</v>
      </c>
      <c r="C4498" s="209" t="s">
        <v>138</v>
      </c>
      <c r="D4498">
        <v>21170</v>
      </c>
      <c r="E4498" s="202">
        <v>2325</v>
      </c>
      <c r="F4498" s="202">
        <v>31903</v>
      </c>
      <c r="G4498" s="202">
        <f t="shared" si="237"/>
        <v>1692.9158928097638</v>
      </c>
      <c r="H4498" s="210" t="str">
        <f t="shared" si="238"/>
        <v>17/18FEIJÃO (1ª SAFRA)GUARAPUAVA (f)</v>
      </c>
      <c r="I4498" s="210" t="str">
        <f t="shared" si="239"/>
        <v>17/18FEIJÃO (1ª SAFRA)</v>
      </c>
      <c r="J4498" s="211" t="b">
        <f>FALSE</f>
        <v>0</v>
      </c>
    </row>
    <row r="4499" spans="1:10" ht="14.65" hidden="1" customHeight="1">
      <c r="A4499" s="215" t="s">
        <v>193</v>
      </c>
      <c r="B4499" s="213" t="s">
        <v>58</v>
      </c>
      <c r="C4499" s="209" t="s">
        <v>140</v>
      </c>
      <c r="D4499" s="202">
        <v>28000</v>
      </c>
      <c r="E4499" s="202">
        <v>352</v>
      </c>
      <c r="F4499" s="202">
        <v>49821</v>
      </c>
      <c r="G4499" s="202">
        <f t="shared" si="237"/>
        <v>1801.9748263888889</v>
      </c>
      <c r="H4499" s="210" t="str">
        <f t="shared" si="238"/>
        <v>17/18FEIJÃO (1ª SAFRA)IRATI (f)</v>
      </c>
      <c r="I4499" s="210" t="str">
        <f t="shared" si="239"/>
        <v>17/18FEIJÃO (1ª SAFRA)</v>
      </c>
      <c r="J4499" s="211" t="b">
        <f>FALSE</f>
        <v>0</v>
      </c>
    </row>
    <row r="4500" spans="1:10" ht="14.65" hidden="1" customHeight="1">
      <c r="A4500" s="215" t="s">
        <v>193</v>
      </c>
      <c r="B4500" s="213" t="s">
        <v>58</v>
      </c>
      <c r="C4500" s="209" t="s">
        <v>142</v>
      </c>
      <c r="D4500" s="202">
        <v>9820</v>
      </c>
      <c r="F4500" s="202">
        <v>16085</v>
      </c>
      <c r="G4500" s="202">
        <f t="shared" si="237"/>
        <v>1637.9837067209778</v>
      </c>
      <c r="H4500" s="210" t="str">
        <f t="shared" si="238"/>
        <v>17/18FEIJÃO (1ª SAFRA)IVAIPORÃ (c)</v>
      </c>
      <c r="I4500" s="210" t="str">
        <f t="shared" si="239"/>
        <v>17/18FEIJÃO (1ª SAFRA)</v>
      </c>
      <c r="J4500" s="211" t="b">
        <f>FALSE</f>
        <v>0</v>
      </c>
    </row>
    <row r="4501" spans="1:10" ht="14.65" hidden="1" customHeight="1">
      <c r="A4501" s="215" t="s">
        <v>193</v>
      </c>
      <c r="B4501" s="213" t="s">
        <v>58</v>
      </c>
      <c r="C4501" s="209" t="s">
        <v>144</v>
      </c>
      <c r="D4501" s="202">
        <v>10500</v>
      </c>
      <c r="E4501" s="202">
        <v>450</v>
      </c>
      <c r="F4501" s="202">
        <v>17850</v>
      </c>
      <c r="G4501" s="202">
        <f t="shared" si="237"/>
        <v>1776.1194029850747</v>
      </c>
      <c r="H4501" s="210" t="str">
        <f t="shared" si="238"/>
        <v>17/18FEIJÃO (1ª SAFRA)JACAREZINHO (c)</v>
      </c>
      <c r="I4501" s="210" t="str">
        <f t="shared" si="239"/>
        <v>17/18FEIJÃO (1ª SAFRA)</v>
      </c>
      <c r="J4501" s="211" t="b">
        <f>FALSE</f>
        <v>0</v>
      </c>
    </row>
    <row r="4502" spans="1:10" ht="14.65" hidden="1" customHeight="1">
      <c r="A4502" s="215" t="s">
        <v>193</v>
      </c>
      <c r="B4502" s="213" t="s">
        <v>58</v>
      </c>
      <c r="C4502" s="209" t="s">
        <v>146</v>
      </c>
      <c r="D4502" s="202">
        <v>2500</v>
      </c>
      <c r="F4502" s="202">
        <v>2521</v>
      </c>
      <c r="G4502" s="202">
        <f t="shared" si="237"/>
        <v>1008.4</v>
      </c>
      <c r="H4502" s="210" t="str">
        <f t="shared" si="238"/>
        <v>17/18FEIJÃO (1ª SAFRA)LARANJEIRAS DO SUL (f)</v>
      </c>
      <c r="I4502" s="210" t="str">
        <f t="shared" si="239"/>
        <v>17/18FEIJÃO (1ª SAFRA)</v>
      </c>
      <c r="J4502" s="211" t="b">
        <f>FALSE</f>
        <v>0</v>
      </c>
    </row>
    <row r="4503" spans="1:10" ht="14.65" hidden="1" customHeight="1">
      <c r="A4503" s="215" t="s">
        <v>193</v>
      </c>
      <c r="B4503" s="213" t="s">
        <v>58</v>
      </c>
      <c r="C4503" s="209" t="s">
        <v>148</v>
      </c>
      <c r="D4503" s="202">
        <v>462</v>
      </c>
      <c r="F4503" s="202">
        <v>506</v>
      </c>
      <c r="G4503" s="202">
        <f t="shared" si="237"/>
        <v>1095.2380952380954</v>
      </c>
      <c r="H4503" s="210" t="str">
        <f t="shared" si="238"/>
        <v>17/18FEIJÃO (1ª SAFRA)LONDRINA (c)</v>
      </c>
      <c r="I4503" s="210" t="str">
        <f t="shared" si="239"/>
        <v>17/18FEIJÃO (1ª SAFRA)</v>
      </c>
      <c r="J4503" s="211" t="b">
        <f>FALSE</f>
        <v>0</v>
      </c>
    </row>
    <row r="4504" spans="1:10" ht="14.65" hidden="1" customHeight="1">
      <c r="A4504" s="215" t="s">
        <v>193</v>
      </c>
      <c r="B4504" s="213" t="s">
        <v>58</v>
      </c>
      <c r="C4504" s="209" t="s">
        <v>150</v>
      </c>
      <c r="D4504" s="202">
        <v>280</v>
      </c>
      <c r="F4504" s="202">
        <v>280</v>
      </c>
      <c r="G4504" s="202">
        <f t="shared" si="237"/>
        <v>1000</v>
      </c>
      <c r="H4504" s="210" t="str">
        <f t="shared" si="238"/>
        <v>17/18FEIJÃO (1ª SAFRA)MARINGÁ (c)</v>
      </c>
      <c r="I4504" s="210" t="str">
        <f t="shared" si="239"/>
        <v>17/18FEIJÃO (1ª SAFRA)</v>
      </c>
      <c r="J4504" s="211" t="b">
        <f>FALSE</f>
        <v>0</v>
      </c>
    </row>
    <row r="4505" spans="1:10" ht="14.65" hidden="1" customHeight="1">
      <c r="A4505" s="215" t="s">
        <v>193</v>
      </c>
      <c r="B4505" s="213" t="s">
        <v>58</v>
      </c>
      <c r="C4505" s="209" t="s">
        <v>152</v>
      </c>
      <c r="D4505" s="202">
        <v>10</v>
      </c>
      <c r="F4505" s="202">
        <v>10</v>
      </c>
      <c r="G4505" s="202">
        <f t="shared" si="237"/>
        <v>1000</v>
      </c>
      <c r="H4505" s="210" t="str">
        <f t="shared" si="238"/>
        <v>17/18FEIJÃO (1ª SAFRA)PARANAGUÁ (f)</v>
      </c>
      <c r="I4505" s="210" t="str">
        <f t="shared" si="239"/>
        <v>17/18FEIJÃO (1ª SAFRA)</v>
      </c>
      <c r="J4505" s="211" t="b">
        <f>FALSE</f>
        <v>0</v>
      </c>
    </row>
    <row r="4506" spans="1:10" ht="14.65" hidden="1" customHeight="1">
      <c r="A4506" s="215" t="s">
        <v>193</v>
      </c>
      <c r="B4506" s="213" t="s">
        <v>58</v>
      </c>
      <c r="C4506" s="209" t="s">
        <v>154</v>
      </c>
      <c r="D4506" s="202">
        <v>110</v>
      </c>
      <c r="F4506" s="202">
        <v>66</v>
      </c>
      <c r="G4506" s="202">
        <f t="shared" si="237"/>
        <v>600</v>
      </c>
      <c r="H4506" s="210" t="str">
        <f t="shared" si="238"/>
        <v>17/18FEIJÃO (1ª SAFRA)PARANAVAÍ (b)</v>
      </c>
      <c r="I4506" s="210" t="str">
        <f t="shared" si="239"/>
        <v>17/18FEIJÃO (1ª SAFRA)</v>
      </c>
      <c r="J4506" s="211" t="b">
        <f>FALSE</f>
        <v>0</v>
      </c>
    </row>
    <row r="4507" spans="1:10" ht="14.65" hidden="1" customHeight="1">
      <c r="A4507" s="215" t="s">
        <v>193</v>
      </c>
      <c r="B4507" s="213" t="s">
        <v>58</v>
      </c>
      <c r="C4507" s="209" t="s">
        <v>155</v>
      </c>
      <c r="D4507" s="202">
        <v>6690</v>
      </c>
      <c r="F4507" s="202">
        <v>9775</v>
      </c>
      <c r="G4507" s="202">
        <f t="shared" si="237"/>
        <v>1461.136023916293</v>
      </c>
      <c r="H4507" s="210" t="str">
        <f t="shared" si="238"/>
        <v>17/18FEIJÃO (1ª SAFRA)PATO BRANCO (e)</v>
      </c>
      <c r="I4507" s="210" t="str">
        <f t="shared" si="239"/>
        <v>17/18FEIJÃO (1ª SAFRA)</v>
      </c>
      <c r="J4507" s="211" t="b">
        <f>FALSE</f>
        <v>0</v>
      </c>
    </row>
    <row r="4508" spans="1:10" ht="14.65" hidden="1" customHeight="1">
      <c r="A4508" s="215" t="s">
        <v>193</v>
      </c>
      <c r="B4508" s="213" t="s">
        <v>58</v>
      </c>
      <c r="C4508" s="209" t="s">
        <v>157</v>
      </c>
      <c r="D4508" s="202">
        <v>49115</v>
      </c>
      <c r="E4508" s="202">
        <v>2400</v>
      </c>
      <c r="F4508" s="202">
        <v>77453</v>
      </c>
      <c r="G4508" s="202">
        <f t="shared" si="237"/>
        <v>1657.9899389917584</v>
      </c>
      <c r="H4508" s="210" t="str">
        <f t="shared" si="238"/>
        <v>17/18FEIJÃO (1ª SAFRA)PONTA GROSSA (f)</v>
      </c>
      <c r="I4508" s="210" t="str">
        <f t="shared" si="239"/>
        <v>17/18FEIJÃO (1ª SAFRA)</v>
      </c>
      <c r="J4508" s="211" t="b">
        <f>FALSE</f>
        <v>0</v>
      </c>
    </row>
    <row r="4509" spans="1:10" ht="14.65" hidden="1" customHeight="1">
      <c r="A4509" s="215" t="s">
        <v>193</v>
      </c>
      <c r="B4509" s="213" t="s">
        <v>58</v>
      </c>
      <c r="C4509" s="209" t="s">
        <v>158</v>
      </c>
      <c r="D4509" s="202">
        <v>405</v>
      </c>
      <c r="F4509" s="202">
        <v>641</v>
      </c>
      <c r="G4509" s="202">
        <f t="shared" si="237"/>
        <v>1582.7160493827162</v>
      </c>
      <c r="H4509" s="210" t="str">
        <f t="shared" si="238"/>
        <v>17/18FEIJÃO (1ª SAFRA)TOLEDO (d)</v>
      </c>
      <c r="I4509" s="210" t="str">
        <f t="shared" si="239"/>
        <v>17/18FEIJÃO (1ª SAFRA)</v>
      </c>
      <c r="J4509" s="211" t="b">
        <f>FALSE</f>
        <v>0</v>
      </c>
    </row>
    <row r="4510" spans="1:10" ht="14.65" hidden="1" customHeight="1">
      <c r="A4510" s="215" t="s">
        <v>193</v>
      </c>
      <c r="B4510" s="213" t="s">
        <v>58</v>
      </c>
      <c r="C4510" s="209" t="s">
        <v>159</v>
      </c>
      <c r="D4510" s="202">
        <v>150</v>
      </c>
      <c r="F4510" s="202">
        <v>188</v>
      </c>
      <c r="G4510" s="202">
        <f t="shared" si="237"/>
        <v>1253.3333333333335</v>
      </c>
      <c r="H4510" s="210" t="str">
        <f t="shared" si="238"/>
        <v>17/18FEIJÃO (1ª SAFRA)UMUARAMA (b)</v>
      </c>
      <c r="I4510" s="210" t="str">
        <f t="shared" si="239"/>
        <v>17/18FEIJÃO (1ª SAFRA)</v>
      </c>
      <c r="J4510" s="211" t="b">
        <f>FALSE</f>
        <v>0</v>
      </c>
    </row>
    <row r="4511" spans="1:10" ht="14.65" hidden="1" customHeight="1">
      <c r="A4511" s="215" t="s">
        <v>193</v>
      </c>
      <c r="B4511" s="213" t="s">
        <v>58</v>
      </c>
      <c r="C4511" s="209" t="s">
        <v>160</v>
      </c>
      <c r="D4511" s="202">
        <v>20850</v>
      </c>
      <c r="F4511" s="202">
        <v>31275</v>
      </c>
      <c r="G4511" s="202">
        <f t="shared" si="237"/>
        <v>1500</v>
      </c>
      <c r="H4511" s="210" t="str">
        <f t="shared" si="238"/>
        <v>17/18FEIJÃO (1ª SAFRA)UNIÃO DA VITÓRIA (f)</v>
      </c>
      <c r="I4511" s="210" t="str">
        <f t="shared" si="239"/>
        <v>17/18FEIJÃO (1ª SAFRA)</v>
      </c>
      <c r="J4511" s="211" t="b">
        <f>FALSE</f>
        <v>0</v>
      </c>
    </row>
    <row r="4512" spans="1:10" ht="14.65" hidden="1" customHeight="1">
      <c r="A4512" s="215" t="s">
        <v>193</v>
      </c>
      <c r="B4512" s="213" t="s">
        <v>98</v>
      </c>
      <c r="C4512" s="209" t="s">
        <v>126</v>
      </c>
      <c r="D4512" s="202">
        <v>45</v>
      </c>
      <c r="F4512" s="202">
        <v>45</v>
      </c>
      <c r="G4512" s="202">
        <f t="shared" si="237"/>
        <v>1000</v>
      </c>
      <c r="H4512" s="210" t="str">
        <f t="shared" si="238"/>
        <v>17/18FEIJÃO (2ª SAFRA)APUCARANA (c)</v>
      </c>
      <c r="I4512" s="210" t="str">
        <f t="shared" si="239"/>
        <v>17/18FEIJÃO (2ª SAFRA)</v>
      </c>
      <c r="J4512" s="211" t="b">
        <f>FALSE</f>
        <v>0</v>
      </c>
    </row>
    <row r="4513" spans="1:10" ht="14.65" hidden="1" customHeight="1">
      <c r="A4513" s="215" t="s">
        <v>193</v>
      </c>
      <c r="B4513" s="213" t="s">
        <v>98</v>
      </c>
      <c r="C4513" s="209" t="s">
        <v>128</v>
      </c>
      <c r="D4513" s="202">
        <v>4000</v>
      </c>
      <c r="F4513" s="202">
        <v>3200</v>
      </c>
      <c r="G4513" s="202">
        <f t="shared" si="237"/>
        <v>800</v>
      </c>
      <c r="H4513" s="210" t="str">
        <f t="shared" si="238"/>
        <v>17/18FEIJÃO (2ª SAFRA)CAMPO MOURÃO (a)</v>
      </c>
      <c r="I4513" s="210" t="str">
        <f t="shared" si="239"/>
        <v>17/18FEIJÃO (2ª SAFRA)</v>
      </c>
      <c r="J4513" s="211" t="b">
        <f>FALSE</f>
        <v>0</v>
      </c>
    </row>
    <row r="4514" spans="1:10" ht="14.65" hidden="1" customHeight="1">
      <c r="A4514" s="215" t="s">
        <v>193</v>
      </c>
      <c r="B4514" s="213" t="s">
        <v>98</v>
      </c>
      <c r="C4514" s="209" t="s">
        <v>130</v>
      </c>
      <c r="D4514" s="202">
        <v>13335</v>
      </c>
      <c r="E4514" s="202">
        <v>350</v>
      </c>
      <c r="F4514" s="202">
        <v>12842</v>
      </c>
      <c r="G4514" s="202">
        <f t="shared" si="237"/>
        <v>988.98729303041978</v>
      </c>
      <c r="H4514" s="210" t="str">
        <f t="shared" si="238"/>
        <v>17/18FEIJÃO (2ª SAFRA)CASCAVEL (d)</v>
      </c>
      <c r="I4514" s="210" t="str">
        <f t="shared" si="239"/>
        <v>17/18FEIJÃO (2ª SAFRA)</v>
      </c>
      <c r="J4514" s="211" t="b">
        <f>FALSE</f>
        <v>0</v>
      </c>
    </row>
    <row r="4515" spans="1:10" ht="14.65" hidden="1" customHeight="1">
      <c r="A4515" s="215" t="s">
        <v>193</v>
      </c>
      <c r="B4515" s="213" t="s">
        <v>98</v>
      </c>
      <c r="C4515" s="209" t="s">
        <v>132</v>
      </c>
      <c r="D4515" s="202">
        <v>70</v>
      </c>
      <c r="F4515" s="202">
        <v>71</v>
      </c>
      <c r="G4515" s="202">
        <f t="shared" si="237"/>
        <v>1014.2857142857142</v>
      </c>
      <c r="H4515" s="210" t="str">
        <f t="shared" si="238"/>
        <v>17/18FEIJÃO (2ª SAFRA)CORNÉLIO PROCÓPIO (c)</v>
      </c>
      <c r="I4515" s="210" t="str">
        <f t="shared" si="239"/>
        <v>17/18FEIJÃO (2ª SAFRA)</v>
      </c>
      <c r="J4515" s="211" t="b">
        <f>FALSE</f>
        <v>0</v>
      </c>
    </row>
    <row r="4516" spans="1:10" ht="14.65" hidden="1" customHeight="1">
      <c r="A4516" s="215" t="s">
        <v>193</v>
      </c>
      <c r="B4516" s="213" t="s">
        <v>98</v>
      </c>
      <c r="C4516" s="209" t="s">
        <v>134</v>
      </c>
      <c r="D4516" s="202">
        <v>9045</v>
      </c>
      <c r="F4516" s="202">
        <v>14490</v>
      </c>
      <c r="G4516" s="202">
        <f t="shared" si="237"/>
        <v>1601.9900497512438</v>
      </c>
      <c r="H4516" s="210" t="str">
        <f t="shared" si="238"/>
        <v>17/18FEIJÃO (2ª SAFRA)CURITIBA (f)</v>
      </c>
      <c r="I4516" s="210" t="str">
        <f t="shared" si="239"/>
        <v>17/18FEIJÃO (2ª SAFRA)</v>
      </c>
      <c r="J4516" s="211" t="b">
        <f>FALSE</f>
        <v>0</v>
      </c>
    </row>
    <row r="4517" spans="1:10" ht="14.65" hidden="1" customHeight="1">
      <c r="A4517" s="215" t="s">
        <v>193</v>
      </c>
      <c r="B4517" s="213" t="s">
        <v>98</v>
      </c>
      <c r="C4517" s="209" t="s">
        <v>136</v>
      </c>
      <c r="D4517" s="202">
        <v>27150</v>
      </c>
      <c r="E4517" s="202">
        <v>1050</v>
      </c>
      <c r="F4517" s="202">
        <v>34008</v>
      </c>
      <c r="G4517" s="202">
        <f t="shared" si="237"/>
        <v>1302.9885057471265</v>
      </c>
      <c r="H4517" s="210" t="str">
        <f t="shared" si="238"/>
        <v>17/18FEIJÃO (2ª SAFRA)FRANCISCO BELTRÃO (e)</v>
      </c>
      <c r="I4517" s="210" t="str">
        <f t="shared" si="239"/>
        <v>17/18FEIJÃO (2ª SAFRA)</v>
      </c>
      <c r="J4517" s="211" t="b">
        <f>FALSE</f>
        <v>0</v>
      </c>
    </row>
    <row r="4518" spans="1:10" ht="14.65" hidden="1" customHeight="1">
      <c r="A4518" s="215" t="s">
        <v>193</v>
      </c>
      <c r="B4518" s="213" t="s">
        <v>98</v>
      </c>
      <c r="C4518" s="209" t="s">
        <v>138</v>
      </c>
      <c r="D4518" s="202">
        <v>23360</v>
      </c>
      <c r="E4518" s="202">
        <v>500</v>
      </c>
      <c r="F4518" s="202">
        <v>28611</v>
      </c>
      <c r="G4518" s="202">
        <f t="shared" si="237"/>
        <v>1251.5748031496064</v>
      </c>
      <c r="H4518" s="210" t="str">
        <f t="shared" si="238"/>
        <v>17/18FEIJÃO (2ª SAFRA)GUARAPUAVA (f)</v>
      </c>
      <c r="I4518" s="210" t="str">
        <f t="shared" si="239"/>
        <v>17/18FEIJÃO (2ª SAFRA)</v>
      </c>
      <c r="J4518" s="211" t="b">
        <f>FALSE</f>
        <v>0</v>
      </c>
    </row>
    <row r="4519" spans="1:10" ht="14.65" hidden="1" customHeight="1">
      <c r="A4519" s="215" t="s">
        <v>193</v>
      </c>
      <c r="B4519" s="213" t="s">
        <v>98</v>
      </c>
      <c r="C4519" s="209" t="s">
        <v>140</v>
      </c>
      <c r="D4519" s="202">
        <v>12000</v>
      </c>
      <c r="E4519" s="202">
        <v>2060</v>
      </c>
      <c r="F4519" s="202">
        <v>14373</v>
      </c>
      <c r="G4519" s="202">
        <f t="shared" si="237"/>
        <v>1445.9758551307846</v>
      </c>
      <c r="H4519" s="210" t="str">
        <f t="shared" si="238"/>
        <v>17/18FEIJÃO (2ª SAFRA)IRATI (f)</v>
      </c>
      <c r="I4519" s="210" t="str">
        <f t="shared" si="239"/>
        <v>17/18FEIJÃO (2ª SAFRA)</v>
      </c>
      <c r="J4519" s="211" t="b">
        <f>FALSE</f>
        <v>0</v>
      </c>
    </row>
    <row r="4520" spans="1:10" ht="14.65" hidden="1" customHeight="1">
      <c r="A4520" s="215" t="s">
        <v>193</v>
      </c>
      <c r="B4520" s="213" t="s">
        <v>98</v>
      </c>
      <c r="C4520" s="209" t="s">
        <v>142</v>
      </c>
      <c r="D4520" s="202">
        <v>6890</v>
      </c>
      <c r="F4520" s="202">
        <v>7765</v>
      </c>
      <c r="G4520" s="202">
        <f t="shared" si="237"/>
        <v>1126.9956458635704</v>
      </c>
      <c r="H4520" s="210" t="str">
        <f t="shared" si="238"/>
        <v>17/18FEIJÃO (2ª SAFRA)IVAIPORÃ (c)</v>
      </c>
      <c r="I4520" s="210" t="str">
        <f t="shared" si="239"/>
        <v>17/18FEIJÃO (2ª SAFRA)</v>
      </c>
      <c r="J4520" s="211" t="b">
        <f>FALSE</f>
        <v>0</v>
      </c>
    </row>
    <row r="4521" spans="1:10" ht="14.65" hidden="1" customHeight="1">
      <c r="A4521" s="215" t="s">
        <v>193</v>
      </c>
      <c r="B4521" s="213" t="s">
        <v>98</v>
      </c>
      <c r="C4521" s="209" t="s">
        <v>144</v>
      </c>
      <c r="D4521" s="202">
        <v>4080</v>
      </c>
      <c r="F4521" s="202">
        <v>4275</v>
      </c>
      <c r="G4521" s="202">
        <f t="shared" si="237"/>
        <v>1047.7941176470588</v>
      </c>
      <c r="H4521" s="210" t="str">
        <f t="shared" si="238"/>
        <v>17/18FEIJÃO (2ª SAFRA)JACAREZINHO (c)</v>
      </c>
      <c r="I4521" s="210" t="str">
        <f t="shared" si="239"/>
        <v>17/18FEIJÃO (2ª SAFRA)</v>
      </c>
      <c r="J4521" s="211" t="b">
        <f>FALSE</f>
        <v>0</v>
      </c>
    </row>
    <row r="4522" spans="1:10" ht="14.65" hidden="1" customHeight="1">
      <c r="A4522" s="215" t="s">
        <v>193</v>
      </c>
      <c r="B4522" s="213" t="s">
        <v>98</v>
      </c>
      <c r="C4522" s="209" t="s">
        <v>146</v>
      </c>
      <c r="D4522" s="202">
        <v>11000</v>
      </c>
      <c r="F4522" s="202">
        <v>11550</v>
      </c>
      <c r="G4522" s="202">
        <f t="shared" si="237"/>
        <v>1050</v>
      </c>
      <c r="H4522" s="210" t="str">
        <f t="shared" si="238"/>
        <v>17/18FEIJÃO (2ª SAFRA)LARANJEIRAS DO SUL (f)</v>
      </c>
      <c r="I4522" s="210" t="str">
        <f t="shared" si="239"/>
        <v>17/18FEIJÃO (2ª SAFRA)</v>
      </c>
      <c r="J4522" s="211" t="b">
        <f>FALSE</f>
        <v>0</v>
      </c>
    </row>
    <row r="4523" spans="1:10" ht="14.65" hidden="1" customHeight="1">
      <c r="A4523" s="215" t="s">
        <v>193</v>
      </c>
      <c r="B4523" s="213" t="s">
        <v>98</v>
      </c>
      <c r="C4523" s="209" t="s">
        <v>152</v>
      </c>
      <c r="D4523" s="202">
        <v>10</v>
      </c>
      <c r="F4523" s="202">
        <v>10</v>
      </c>
      <c r="G4523" s="202">
        <f t="shared" si="237"/>
        <v>1000</v>
      </c>
      <c r="H4523" s="210" t="str">
        <f t="shared" si="238"/>
        <v>17/18FEIJÃO (2ª SAFRA)PARANAGUÁ (f)</v>
      </c>
      <c r="I4523" s="210" t="str">
        <f t="shared" si="239"/>
        <v>17/18FEIJÃO (2ª SAFRA)</v>
      </c>
      <c r="J4523" s="211" t="b">
        <f>FALSE</f>
        <v>0</v>
      </c>
    </row>
    <row r="4524" spans="1:10" ht="14.65" hidden="1" customHeight="1">
      <c r="A4524" s="215" t="s">
        <v>193</v>
      </c>
      <c r="B4524" s="213" t="s">
        <v>98</v>
      </c>
      <c r="C4524" s="209" t="s">
        <v>155</v>
      </c>
      <c r="D4524" s="202">
        <v>54200</v>
      </c>
      <c r="F4524" s="202">
        <v>70151</v>
      </c>
      <c r="G4524" s="202">
        <f t="shared" si="237"/>
        <v>1294.2988929889298</v>
      </c>
      <c r="H4524" s="210" t="str">
        <f t="shared" si="238"/>
        <v>17/18FEIJÃO (2ª SAFRA)PATO BRANCO (e)</v>
      </c>
      <c r="I4524" s="210" t="str">
        <f t="shared" si="239"/>
        <v>17/18FEIJÃO (2ª SAFRA)</v>
      </c>
      <c r="J4524" s="211" t="b">
        <f>FALSE</f>
        <v>0</v>
      </c>
    </row>
    <row r="4525" spans="1:10" ht="14.65" hidden="1" customHeight="1">
      <c r="A4525" s="215" t="s">
        <v>193</v>
      </c>
      <c r="B4525" s="213" t="s">
        <v>98</v>
      </c>
      <c r="C4525" s="209" t="s">
        <v>157</v>
      </c>
      <c r="D4525" s="202">
        <v>41970</v>
      </c>
      <c r="F4525" s="202">
        <v>69166</v>
      </c>
      <c r="G4525" s="202">
        <f t="shared" si="237"/>
        <v>1647.9866571360494</v>
      </c>
      <c r="H4525" s="210" t="str">
        <f t="shared" si="238"/>
        <v>17/18FEIJÃO (2ª SAFRA)PONTA GROSSA (f)</v>
      </c>
      <c r="I4525" s="210" t="str">
        <f t="shared" si="239"/>
        <v>17/18FEIJÃO (2ª SAFRA)</v>
      </c>
      <c r="J4525" s="211" t="b">
        <f>FALSE</f>
        <v>0</v>
      </c>
    </row>
    <row r="4526" spans="1:10" ht="14.65" hidden="1" customHeight="1">
      <c r="A4526" s="215" t="s">
        <v>193</v>
      </c>
      <c r="B4526" s="213" t="s">
        <v>98</v>
      </c>
      <c r="C4526" s="209" t="s">
        <v>158</v>
      </c>
      <c r="D4526" s="202">
        <v>717</v>
      </c>
      <c r="F4526" s="202">
        <v>770</v>
      </c>
      <c r="G4526" s="202">
        <f t="shared" si="237"/>
        <v>1073.9191073919108</v>
      </c>
      <c r="H4526" s="210" t="str">
        <f t="shared" si="238"/>
        <v>17/18FEIJÃO (2ª SAFRA)TOLEDO (d)</v>
      </c>
      <c r="I4526" s="210" t="str">
        <f t="shared" si="239"/>
        <v>17/18FEIJÃO (2ª SAFRA)</v>
      </c>
      <c r="J4526" s="211" t="b">
        <f>FALSE</f>
        <v>0</v>
      </c>
    </row>
    <row r="4527" spans="1:10" ht="14.65" hidden="1" customHeight="1">
      <c r="A4527" s="215" t="s">
        <v>193</v>
      </c>
      <c r="B4527" s="225" t="s">
        <v>98</v>
      </c>
      <c r="C4527" s="209" t="s">
        <v>160</v>
      </c>
      <c r="D4527" s="202">
        <v>5000</v>
      </c>
      <c r="F4527" s="202">
        <v>6600</v>
      </c>
      <c r="G4527" s="202">
        <f t="shared" si="237"/>
        <v>1320</v>
      </c>
      <c r="H4527" s="210" t="str">
        <f t="shared" si="238"/>
        <v>17/18FEIJÃO (2ª SAFRA)UNIÃO DA VITÓRIA (f)</v>
      </c>
      <c r="I4527" s="210" t="str">
        <f t="shared" si="239"/>
        <v>17/18FEIJÃO (2ª SAFRA)</v>
      </c>
      <c r="J4527" s="211" t="b">
        <f>FALSE</f>
        <v>0</v>
      </c>
    </row>
    <row r="4528" spans="1:10" ht="14.65" hidden="1" customHeight="1">
      <c r="A4528" s="215" t="s">
        <v>193</v>
      </c>
      <c r="B4528" s="213" t="s">
        <v>99</v>
      </c>
      <c r="C4528" s="209" t="s">
        <v>132</v>
      </c>
      <c r="D4528" s="202">
        <v>375</v>
      </c>
      <c r="F4528" s="202">
        <v>450</v>
      </c>
      <c r="G4528" s="202">
        <f t="shared" si="237"/>
        <v>1200</v>
      </c>
      <c r="H4528" s="210" t="str">
        <f t="shared" si="238"/>
        <v>17/18FEIJÃO (3ª SAFRA)CORNÉLIO PROCÓPIO (c)</v>
      </c>
      <c r="I4528" s="210" t="str">
        <f t="shared" si="239"/>
        <v>17/18FEIJÃO (3ª SAFRA)</v>
      </c>
      <c r="J4528" s="211" t="b">
        <f>FALSE</f>
        <v>0</v>
      </c>
    </row>
    <row r="4529" spans="1:10" ht="14.65" hidden="1" customHeight="1">
      <c r="A4529" s="215" t="s">
        <v>193</v>
      </c>
      <c r="B4529" s="213" t="s">
        <v>99</v>
      </c>
      <c r="C4529" s="213" t="s">
        <v>142</v>
      </c>
      <c r="D4529" s="202">
        <v>500</v>
      </c>
      <c r="F4529" s="202">
        <v>648</v>
      </c>
      <c r="G4529" s="202">
        <f t="shared" ref="G4529:G4592" si="240">F4529/(D4529-E4529)*1000</f>
        <v>1296</v>
      </c>
      <c r="H4529" s="210" t="str">
        <f t="shared" si="238"/>
        <v>17/18FEIJÃO (3ª SAFRA)IVAIPORÃ (c)</v>
      </c>
      <c r="I4529" s="210" t="str">
        <f t="shared" si="239"/>
        <v>17/18FEIJÃO (3ª SAFRA)</v>
      </c>
      <c r="J4529" s="211" t="b">
        <f>FALSE</f>
        <v>0</v>
      </c>
    </row>
    <row r="4530" spans="1:10" ht="14.65" hidden="1" customHeight="1">
      <c r="A4530" s="215" t="s">
        <v>193</v>
      </c>
      <c r="B4530" s="213" t="s">
        <v>99</v>
      </c>
      <c r="C4530" s="213" t="s">
        <v>144</v>
      </c>
      <c r="D4530" s="202">
        <v>135</v>
      </c>
      <c r="F4530" s="202">
        <v>154</v>
      </c>
      <c r="G4530" s="202">
        <f t="shared" si="240"/>
        <v>1140.7407407407409</v>
      </c>
      <c r="H4530" s="210" t="str">
        <f t="shared" si="238"/>
        <v>17/18FEIJÃO (3ª SAFRA)JACAREZINHO (c)</v>
      </c>
      <c r="I4530" s="210" t="str">
        <f t="shared" si="239"/>
        <v>17/18FEIJÃO (3ª SAFRA)</v>
      </c>
      <c r="J4530" s="211" t="b">
        <f>FALSE</f>
        <v>0</v>
      </c>
    </row>
    <row r="4531" spans="1:10" ht="14.65" hidden="1" customHeight="1">
      <c r="A4531" s="215" t="s">
        <v>193</v>
      </c>
      <c r="B4531" s="213" t="s">
        <v>99</v>
      </c>
      <c r="C4531" s="209" t="s">
        <v>148</v>
      </c>
      <c r="D4531" s="202">
        <v>500</v>
      </c>
      <c r="F4531" s="202">
        <v>500</v>
      </c>
      <c r="G4531" s="202">
        <f t="shared" si="240"/>
        <v>1000</v>
      </c>
      <c r="H4531" s="210" t="str">
        <f t="shared" si="238"/>
        <v>17/18FEIJÃO (3ª SAFRA)LONDRINA (c)</v>
      </c>
      <c r="I4531" s="210" t="str">
        <f t="shared" si="239"/>
        <v>17/18FEIJÃO (3ª SAFRA)</v>
      </c>
      <c r="J4531" s="211" t="b">
        <f>FALSE</f>
        <v>0</v>
      </c>
    </row>
    <row r="4532" spans="1:10" ht="14.65" hidden="1" customHeight="1">
      <c r="A4532" s="215" t="s">
        <v>193</v>
      </c>
      <c r="B4532" s="213" t="s">
        <v>99</v>
      </c>
      <c r="C4532" s="213" t="s">
        <v>150</v>
      </c>
      <c r="D4532" s="202">
        <v>300</v>
      </c>
      <c r="F4532" s="202">
        <v>210</v>
      </c>
      <c r="G4532" s="202">
        <f t="shared" si="240"/>
        <v>700</v>
      </c>
      <c r="H4532" s="210" t="str">
        <f t="shared" si="238"/>
        <v>17/18FEIJÃO (3ª SAFRA)MARINGÁ (c)</v>
      </c>
      <c r="I4532" s="210" t="str">
        <f t="shared" si="239"/>
        <v>17/18FEIJÃO (3ª SAFRA)</v>
      </c>
      <c r="J4532" s="211" t="b">
        <f>FALSE</f>
        <v>0</v>
      </c>
    </row>
    <row r="4533" spans="1:10" ht="14.65" hidden="1" customHeight="1">
      <c r="A4533" s="215" t="s">
        <v>193</v>
      </c>
      <c r="B4533" s="213" t="s">
        <v>99</v>
      </c>
      <c r="C4533" s="209" t="s">
        <v>154</v>
      </c>
      <c r="D4533" s="202">
        <v>199</v>
      </c>
      <c r="F4533" s="202">
        <v>130</v>
      </c>
      <c r="G4533" s="202">
        <f t="shared" si="240"/>
        <v>653.26633165829151</v>
      </c>
      <c r="H4533" s="210" t="str">
        <f t="shared" si="238"/>
        <v>17/18FEIJÃO (3ª SAFRA)PARANAVAÍ (b)</v>
      </c>
      <c r="I4533" s="210" t="str">
        <f t="shared" si="239"/>
        <v>17/18FEIJÃO (3ª SAFRA)</v>
      </c>
      <c r="J4533" s="211" t="b">
        <f>FALSE</f>
        <v>0</v>
      </c>
    </row>
    <row r="4534" spans="1:10" ht="14.65" hidden="1" customHeight="1">
      <c r="A4534" s="215" t="s">
        <v>193</v>
      </c>
      <c r="B4534" s="213" t="s">
        <v>99</v>
      </c>
      <c r="C4534" s="209" t="s">
        <v>159</v>
      </c>
      <c r="D4534" s="202">
        <v>273</v>
      </c>
      <c r="E4534" s="202">
        <v>120</v>
      </c>
      <c r="F4534" s="202">
        <v>175</v>
      </c>
      <c r="G4534" s="202">
        <f t="shared" si="240"/>
        <v>1143.7908496732025</v>
      </c>
      <c r="H4534" s="210" t="str">
        <f t="shared" si="238"/>
        <v>17/18FEIJÃO (3ª SAFRA)UMUARAMA (b)</v>
      </c>
      <c r="I4534" s="210" t="str">
        <f t="shared" si="239"/>
        <v>17/18FEIJÃO (3ª SAFRA)</v>
      </c>
      <c r="J4534" s="211" t="b">
        <f>FALSE</f>
        <v>0</v>
      </c>
    </row>
    <row r="4535" spans="1:10" ht="14.65" hidden="1" customHeight="1">
      <c r="A4535" s="215" t="s">
        <v>193</v>
      </c>
      <c r="B4535" s="209" t="s">
        <v>295</v>
      </c>
      <c r="C4535" s="209" t="s">
        <v>126</v>
      </c>
      <c r="D4535" s="202">
        <v>262</v>
      </c>
      <c r="F4535" s="202">
        <v>440</v>
      </c>
      <c r="G4535" s="202">
        <f t="shared" si="240"/>
        <v>1679.3893129770991</v>
      </c>
      <c r="H4535" s="210" t="str">
        <f t="shared" si="238"/>
        <v>17/18TABACOAPUCARANA (c)</v>
      </c>
      <c r="I4535" s="210" t="str">
        <f t="shared" si="239"/>
        <v>17/18TABACO</v>
      </c>
      <c r="J4535" s="211" t="b">
        <f>FALSE</f>
        <v>0</v>
      </c>
    </row>
    <row r="4536" spans="1:10" ht="14.65" hidden="1" customHeight="1">
      <c r="A4536" s="215" t="s">
        <v>193</v>
      </c>
      <c r="B4536" s="209" t="s">
        <v>295</v>
      </c>
      <c r="C4536" s="209" t="s">
        <v>128</v>
      </c>
      <c r="D4536" s="202">
        <v>275</v>
      </c>
      <c r="F4536" s="202">
        <v>591</v>
      </c>
      <c r="G4536" s="202">
        <f t="shared" si="240"/>
        <v>2149.090909090909</v>
      </c>
      <c r="H4536" s="210" t="str">
        <f t="shared" si="238"/>
        <v>17/18TABACOCAMPO MOURÃO (a)</v>
      </c>
      <c r="I4536" s="210" t="str">
        <f t="shared" si="239"/>
        <v>17/18TABACO</v>
      </c>
      <c r="J4536" s="211" t="b">
        <f>FALSE</f>
        <v>0</v>
      </c>
    </row>
    <row r="4537" spans="1:10" ht="14.65" hidden="1" customHeight="1">
      <c r="A4537" s="215" t="s">
        <v>193</v>
      </c>
      <c r="B4537" s="209" t="s">
        <v>295</v>
      </c>
      <c r="C4537" s="209" t="s">
        <v>130</v>
      </c>
      <c r="D4537" s="202">
        <v>1950</v>
      </c>
      <c r="F4537" s="202">
        <v>3995</v>
      </c>
      <c r="G4537" s="202">
        <f t="shared" si="240"/>
        <v>2048.7179487179487</v>
      </c>
      <c r="H4537" s="210" t="str">
        <f t="shared" si="238"/>
        <v>17/18TABACOCASCAVEL (d)</v>
      </c>
      <c r="I4537" s="210" t="str">
        <f t="shared" si="239"/>
        <v>17/18TABACO</v>
      </c>
      <c r="J4537" s="211" t="b">
        <f>FALSE</f>
        <v>0</v>
      </c>
    </row>
    <row r="4538" spans="1:10" ht="14.65" hidden="1" customHeight="1">
      <c r="A4538" s="215" t="s">
        <v>193</v>
      </c>
      <c r="B4538" s="209" t="s">
        <v>295</v>
      </c>
      <c r="C4538" s="209" t="s">
        <v>134</v>
      </c>
      <c r="D4538" s="202">
        <v>13662</v>
      </c>
      <c r="F4538" s="202">
        <v>35138</v>
      </c>
      <c r="G4538" s="202">
        <f t="shared" si="240"/>
        <v>2571.9513980383545</v>
      </c>
      <c r="H4538" s="210" t="str">
        <f t="shared" si="238"/>
        <v>17/18TABACOCURITIBA (f)</v>
      </c>
      <c r="I4538" s="210" t="str">
        <f t="shared" si="239"/>
        <v>17/18TABACO</v>
      </c>
      <c r="J4538" s="211" t="b">
        <f>FALSE</f>
        <v>0</v>
      </c>
    </row>
    <row r="4539" spans="1:10" ht="14.65" hidden="1" customHeight="1">
      <c r="A4539" s="215" t="s">
        <v>193</v>
      </c>
      <c r="B4539" s="209" t="s">
        <v>295</v>
      </c>
      <c r="C4539" s="209" t="s">
        <v>136</v>
      </c>
      <c r="D4539" s="202">
        <v>1053</v>
      </c>
      <c r="F4539" s="202">
        <v>2585</v>
      </c>
      <c r="G4539" s="202">
        <f t="shared" si="240"/>
        <v>2454.8907882241219</v>
      </c>
      <c r="H4539" s="210" t="str">
        <f t="shared" si="238"/>
        <v>17/18TABACOFRANCISCO BELTRÃO (e)</v>
      </c>
      <c r="I4539" s="210" t="str">
        <f t="shared" si="239"/>
        <v>17/18TABACO</v>
      </c>
      <c r="J4539" s="211" t="b">
        <f>FALSE</f>
        <v>0</v>
      </c>
    </row>
    <row r="4540" spans="1:10" ht="14.65" hidden="1" customHeight="1">
      <c r="A4540" s="215" t="s">
        <v>193</v>
      </c>
      <c r="B4540" s="209" t="s">
        <v>295</v>
      </c>
      <c r="C4540" s="209" t="s">
        <v>138</v>
      </c>
      <c r="D4540" s="202">
        <v>5330</v>
      </c>
      <c r="E4540" s="202">
        <v>30</v>
      </c>
      <c r="F4540" s="202">
        <v>13539</v>
      </c>
      <c r="G4540" s="202">
        <f t="shared" si="240"/>
        <v>2554.5283018867922</v>
      </c>
      <c r="H4540" s="210" t="str">
        <f t="shared" si="238"/>
        <v>17/18TABACOGUARAPUAVA (f)</v>
      </c>
      <c r="I4540" s="210" t="str">
        <f t="shared" si="239"/>
        <v>17/18TABACO</v>
      </c>
      <c r="J4540" s="211" t="b">
        <f>FALSE</f>
        <v>0</v>
      </c>
    </row>
    <row r="4541" spans="1:10" ht="14.65" hidden="1" customHeight="1">
      <c r="A4541" s="215" t="s">
        <v>193</v>
      </c>
      <c r="B4541" s="209" t="s">
        <v>295</v>
      </c>
      <c r="C4541" s="209" t="s">
        <v>140</v>
      </c>
      <c r="D4541" s="202">
        <v>22460</v>
      </c>
      <c r="E4541" s="202">
        <v>231</v>
      </c>
      <c r="F4541" s="202">
        <v>53038</v>
      </c>
      <c r="G4541" s="202">
        <f t="shared" si="240"/>
        <v>2385.9822754060015</v>
      </c>
      <c r="H4541" s="210" t="str">
        <f t="shared" si="238"/>
        <v>17/18TABACOIRATI (f)</v>
      </c>
      <c r="I4541" s="210" t="str">
        <f t="shared" si="239"/>
        <v>17/18TABACO</v>
      </c>
      <c r="J4541" s="211" t="b">
        <f>FALSE</f>
        <v>0</v>
      </c>
    </row>
    <row r="4542" spans="1:10" ht="14.65" hidden="1" customHeight="1">
      <c r="A4542" s="215" t="s">
        <v>193</v>
      </c>
      <c r="B4542" s="209" t="s">
        <v>295</v>
      </c>
      <c r="C4542" s="209" t="s">
        <v>142</v>
      </c>
      <c r="D4542" s="202">
        <v>69</v>
      </c>
      <c r="F4542" s="202">
        <v>163</v>
      </c>
      <c r="G4542" s="202">
        <f t="shared" si="240"/>
        <v>2362.31884057971</v>
      </c>
      <c r="H4542" s="210" t="str">
        <f t="shared" si="238"/>
        <v>17/18TABACOIVAIPORÃ (c)</v>
      </c>
      <c r="I4542" s="210" t="str">
        <f t="shared" si="239"/>
        <v>17/18TABACO</v>
      </c>
      <c r="J4542" s="211" t="b">
        <f>FALSE</f>
        <v>0</v>
      </c>
    </row>
    <row r="4543" spans="1:10" ht="14.65" hidden="1" customHeight="1">
      <c r="A4543" s="215" t="s">
        <v>193</v>
      </c>
      <c r="B4543" s="209" t="s">
        <v>295</v>
      </c>
      <c r="C4543" s="209" t="s">
        <v>146</v>
      </c>
      <c r="D4543" s="202">
        <v>1762</v>
      </c>
      <c r="F4543" s="202">
        <v>4140</v>
      </c>
      <c r="G4543" s="202">
        <f t="shared" si="240"/>
        <v>2349.6027241770717</v>
      </c>
      <c r="H4543" s="210" t="str">
        <f t="shared" si="238"/>
        <v>17/18TABACOLARANJEIRAS DO SUL (f)</v>
      </c>
      <c r="I4543" s="210" t="str">
        <f t="shared" si="239"/>
        <v>17/18TABACO</v>
      </c>
      <c r="J4543" s="211" t="b">
        <f>FALSE</f>
        <v>0</v>
      </c>
    </row>
    <row r="4544" spans="1:10" ht="14.65" hidden="1" customHeight="1">
      <c r="A4544" s="215" t="s">
        <v>193</v>
      </c>
      <c r="B4544" s="209" t="s">
        <v>295</v>
      </c>
      <c r="C4544" s="209" t="s">
        <v>155</v>
      </c>
      <c r="D4544" s="202">
        <v>161</v>
      </c>
      <c r="F4544" s="202">
        <v>389</v>
      </c>
      <c r="G4544" s="202">
        <f t="shared" si="240"/>
        <v>2416.1490683229813</v>
      </c>
      <c r="H4544" s="210" t="str">
        <f t="shared" si="238"/>
        <v>17/18TABACOPATO BRANCO (e)</v>
      </c>
      <c r="I4544" s="210" t="str">
        <f t="shared" si="239"/>
        <v>17/18TABACO</v>
      </c>
      <c r="J4544" s="211" t="b">
        <f>FALSE</f>
        <v>0</v>
      </c>
    </row>
    <row r="4545" spans="1:10" ht="14.65" hidden="1" customHeight="1">
      <c r="A4545" s="215" t="s">
        <v>193</v>
      </c>
      <c r="B4545" s="209" t="s">
        <v>295</v>
      </c>
      <c r="C4545" s="209" t="s">
        <v>157</v>
      </c>
      <c r="D4545" s="202">
        <v>21600</v>
      </c>
      <c r="F4545" s="202">
        <v>58968</v>
      </c>
      <c r="G4545" s="202">
        <f t="shared" si="240"/>
        <v>2730</v>
      </c>
      <c r="H4545" s="210" t="str">
        <f t="shared" ref="H4545:H4608" si="241">A4545&amp;B4545&amp;C4545</f>
        <v>17/18TABACOPONTA GROSSA (f)</v>
      </c>
      <c r="I4545" s="210" t="str">
        <f t="shared" ref="I4545:I4608" si="242">A4545&amp;B4545</f>
        <v>17/18TABACO</v>
      </c>
      <c r="J4545" s="211" t="b">
        <f>FALSE</f>
        <v>0</v>
      </c>
    </row>
    <row r="4546" spans="1:10" ht="14.65" hidden="1" customHeight="1">
      <c r="A4546" s="215" t="s">
        <v>193</v>
      </c>
      <c r="B4546" s="209" t="s">
        <v>295</v>
      </c>
      <c r="C4546" s="209" t="s">
        <v>158</v>
      </c>
      <c r="D4546" s="202">
        <v>829</v>
      </c>
      <c r="F4546" s="202">
        <v>1658</v>
      </c>
      <c r="G4546" s="202">
        <f t="shared" si="240"/>
        <v>2000</v>
      </c>
      <c r="H4546" s="210" t="str">
        <f t="shared" si="241"/>
        <v>17/18TABACOTOLEDO (d)</v>
      </c>
      <c r="I4546" s="210" t="str">
        <f t="shared" si="242"/>
        <v>17/18TABACO</v>
      </c>
      <c r="J4546" s="211" t="b">
        <f>FALSE</f>
        <v>0</v>
      </c>
    </row>
    <row r="4547" spans="1:10" ht="14.65" hidden="1" customHeight="1">
      <c r="A4547" s="215" t="s">
        <v>193</v>
      </c>
      <c r="B4547" s="209" t="s">
        <v>295</v>
      </c>
      <c r="C4547" s="209" t="s">
        <v>159</v>
      </c>
      <c r="D4547" s="202">
        <v>15</v>
      </c>
      <c r="F4547" s="202">
        <v>33</v>
      </c>
      <c r="G4547" s="202">
        <f t="shared" si="240"/>
        <v>2200</v>
      </c>
      <c r="H4547" s="210" t="str">
        <f t="shared" si="241"/>
        <v>17/18TABACOUMUARAMA (b)</v>
      </c>
      <c r="I4547" s="210" t="str">
        <f t="shared" si="242"/>
        <v>17/18TABACO</v>
      </c>
      <c r="J4547" s="211" t="b">
        <f>FALSE</f>
        <v>0</v>
      </c>
    </row>
    <row r="4548" spans="1:10" ht="14.65" hidden="1" customHeight="1">
      <c r="A4548" s="215" t="s">
        <v>193</v>
      </c>
      <c r="B4548" s="209" t="s">
        <v>295</v>
      </c>
      <c r="C4548" s="209" t="s">
        <v>160</v>
      </c>
      <c r="D4548" s="202">
        <v>8000</v>
      </c>
      <c r="F4548" s="202">
        <v>17600</v>
      </c>
      <c r="G4548" s="202">
        <f t="shared" si="240"/>
        <v>2200</v>
      </c>
      <c r="H4548" s="210" t="str">
        <f t="shared" si="241"/>
        <v>17/18TABACOUNIÃO DA VITÓRIA (f)</v>
      </c>
      <c r="I4548" s="210" t="str">
        <f t="shared" si="242"/>
        <v>17/18TABACO</v>
      </c>
      <c r="J4548" s="211" t="b">
        <f>FALSE</f>
        <v>0</v>
      </c>
    </row>
    <row r="4549" spans="1:10" ht="14.65" hidden="1" customHeight="1">
      <c r="A4549" s="215" t="s">
        <v>193</v>
      </c>
      <c r="B4549" s="209" t="s">
        <v>102</v>
      </c>
      <c r="C4549" s="209" t="s">
        <v>126</v>
      </c>
      <c r="D4549" s="202">
        <v>210</v>
      </c>
      <c r="F4549" s="202">
        <v>3146</v>
      </c>
      <c r="G4549" s="202">
        <f t="shared" si="240"/>
        <v>14980.952380952382</v>
      </c>
      <c r="H4549" s="210" t="str">
        <f t="shared" si="241"/>
        <v>17/18MANDIOCAAPUCARANA (c)</v>
      </c>
      <c r="I4549" s="210" t="str">
        <f t="shared" si="242"/>
        <v>17/18MANDIOCA</v>
      </c>
      <c r="J4549" s="211" t="b">
        <f>FALSE</f>
        <v>0</v>
      </c>
    </row>
    <row r="4550" spans="1:10" ht="14.65" hidden="1" customHeight="1">
      <c r="A4550" s="215" t="s">
        <v>193</v>
      </c>
      <c r="B4550" s="221" t="s">
        <v>102</v>
      </c>
      <c r="C4550" s="221" t="s">
        <v>128</v>
      </c>
      <c r="D4550" s="222">
        <v>12000</v>
      </c>
      <c r="E4550" s="222"/>
      <c r="F4550" s="202">
        <v>288000</v>
      </c>
      <c r="G4550" s="202">
        <f t="shared" si="240"/>
        <v>24000</v>
      </c>
      <c r="H4550" s="210" t="str">
        <f t="shared" si="241"/>
        <v>17/18MANDIOCACAMPO MOURÃO (a)</v>
      </c>
      <c r="I4550" s="210" t="str">
        <f t="shared" si="242"/>
        <v>17/18MANDIOCA</v>
      </c>
      <c r="J4550" s="211" t="b">
        <f>FALSE</f>
        <v>0</v>
      </c>
    </row>
    <row r="4551" spans="1:10" ht="14.65" hidden="1" customHeight="1">
      <c r="A4551" s="215" t="s">
        <v>193</v>
      </c>
      <c r="B4551" s="221" t="s">
        <v>102</v>
      </c>
      <c r="C4551" s="221" t="s">
        <v>130</v>
      </c>
      <c r="D4551" s="222">
        <v>2059</v>
      </c>
      <c r="E4551" s="222"/>
      <c r="F4551" s="202">
        <v>49416</v>
      </c>
      <c r="G4551" s="202">
        <f t="shared" si="240"/>
        <v>24000</v>
      </c>
      <c r="H4551" s="210" t="str">
        <f t="shared" si="241"/>
        <v>17/18MANDIOCACASCAVEL (d)</v>
      </c>
      <c r="I4551" s="210" t="str">
        <f t="shared" si="242"/>
        <v>17/18MANDIOCA</v>
      </c>
      <c r="J4551" s="211" t="b">
        <f>FALSE</f>
        <v>0</v>
      </c>
    </row>
    <row r="4552" spans="1:10" ht="14.65" hidden="1" customHeight="1">
      <c r="A4552" s="215" t="s">
        <v>193</v>
      </c>
      <c r="B4552" s="221" t="s">
        <v>102</v>
      </c>
      <c r="C4552" s="221" t="s">
        <v>132</v>
      </c>
      <c r="D4552" s="222">
        <v>560</v>
      </c>
      <c r="E4552" s="222"/>
      <c r="F4552" s="202">
        <v>11480</v>
      </c>
      <c r="G4552" s="202">
        <f t="shared" si="240"/>
        <v>20500</v>
      </c>
      <c r="H4552" s="210" t="str">
        <f t="shared" si="241"/>
        <v>17/18MANDIOCACORNÉLIO PROCÓPIO (c)</v>
      </c>
      <c r="I4552" s="210" t="str">
        <f t="shared" si="242"/>
        <v>17/18MANDIOCA</v>
      </c>
      <c r="J4552" s="211" t="b">
        <f>FALSE</f>
        <v>0</v>
      </c>
    </row>
    <row r="4553" spans="1:10" ht="14.65" hidden="1" customHeight="1">
      <c r="A4553" s="215" t="s">
        <v>193</v>
      </c>
      <c r="B4553" s="221" t="s">
        <v>102</v>
      </c>
      <c r="C4553" s="221" t="s">
        <v>134</v>
      </c>
      <c r="D4553" s="222">
        <v>7774</v>
      </c>
      <c r="E4553" s="222"/>
      <c r="F4553" s="202">
        <v>157034</v>
      </c>
      <c r="G4553" s="202">
        <f t="shared" si="240"/>
        <v>20199.897092873682</v>
      </c>
      <c r="H4553" s="210" t="str">
        <f t="shared" si="241"/>
        <v>17/18MANDIOCACURITIBA (f)</v>
      </c>
      <c r="I4553" s="210" t="str">
        <f t="shared" si="242"/>
        <v>17/18MANDIOCA</v>
      </c>
      <c r="J4553" s="211" t="b">
        <f>FALSE</f>
        <v>0</v>
      </c>
    </row>
    <row r="4554" spans="1:10" ht="14.65" hidden="1" customHeight="1">
      <c r="A4554" s="215" t="s">
        <v>193</v>
      </c>
      <c r="B4554" s="221" t="s">
        <v>102</v>
      </c>
      <c r="C4554" s="221" t="s">
        <v>136</v>
      </c>
      <c r="D4554" s="222">
        <v>3600</v>
      </c>
      <c r="E4554" s="222"/>
      <c r="F4554" s="202">
        <v>80928</v>
      </c>
      <c r="G4554" s="202">
        <f t="shared" si="240"/>
        <v>22480</v>
      </c>
      <c r="H4554" s="210" t="str">
        <f t="shared" si="241"/>
        <v>17/18MANDIOCAFRANCISCO BELTRÃO (e)</v>
      </c>
      <c r="I4554" s="210" t="str">
        <f t="shared" si="242"/>
        <v>17/18MANDIOCA</v>
      </c>
      <c r="J4554" s="211" t="b">
        <f>FALSE</f>
        <v>0</v>
      </c>
    </row>
    <row r="4555" spans="1:10" ht="14.65" hidden="1" customHeight="1">
      <c r="A4555" s="215" t="s">
        <v>193</v>
      </c>
      <c r="B4555" s="221" t="s">
        <v>102</v>
      </c>
      <c r="C4555" s="221" t="s">
        <v>138</v>
      </c>
      <c r="D4555" s="222">
        <v>1220</v>
      </c>
      <c r="E4555" s="222"/>
      <c r="F4555" s="202">
        <v>23805</v>
      </c>
      <c r="G4555" s="202">
        <f t="shared" si="240"/>
        <v>19512.295081967215</v>
      </c>
      <c r="H4555" s="210" t="str">
        <f t="shared" si="241"/>
        <v>17/18MANDIOCAGUARAPUAVA (f)</v>
      </c>
      <c r="I4555" s="210" t="str">
        <f t="shared" si="242"/>
        <v>17/18MANDIOCA</v>
      </c>
      <c r="J4555" s="211" t="b">
        <f>FALSE</f>
        <v>0</v>
      </c>
    </row>
    <row r="4556" spans="1:10" ht="14.65" hidden="1" customHeight="1">
      <c r="A4556" s="215" t="s">
        <v>193</v>
      </c>
      <c r="B4556" s="221" t="s">
        <v>102</v>
      </c>
      <c r="C4556" s="221" t="s">
        <v>140</v>
      </c>
      <c r="D4556" s="222">
        <v>1000</v>
      </c>
      <c r="E4556" s="222"/>
      <c r="F4556" s="202">
        <v>18500</v>
      </c>
      <c r="G4556" s="202">
        <f t="shared" si="240"/>
        <v>18500</v>
      </c>
      <c r="H4556" s="210" t="str">
        <f t="shared" si="241"/>
        <v>17/18MANDIOCAIRATI (f)</v>
      </c>
      <c r="I4556" s="210" t="str">
        <f t="shared" si="242"/>
        <v>17/18MANDIOCA</v>
      </c>
      <c r="J4556" s="211" t="b">
        <f>FALSE</f>
        <v>0</v>
      </c>
    </row>
    <row r="4557" spans="1:10" ht="14.65" hidden="1" customHeight="1">
      <c r="A4557" s="215" t="s">
        <v>193</v>
      </c>
      <c r="B4557" s="221" t="s">
        <v>102</v>
      </c>
      <c r="C4557" s="221" t="s">
        <v>142</v>
      </c>
      <c r="D4557" s="222">
        <v>1200</v>
      </c>
      <c r="E4557" s="222"/>
      <c r="F4557" s="202">
        <v>26400</v>
      </c>
      <c r="G4557" s="202">
        <f t="shared" si="240"/>
        <v>22000</v>
      </c>
      <c r="H4557" s="210" t="str">
        <f t="shared" si="241"/>
        <v>17/18MANDIOCAIVAIPORÃ (c)</v>
      </c>
      <c r="I4557" s="210" t="str">
        <f t="shared" si="242"/>
        <v>17/18MANDIOCA</v>
      </c>
      <c r="J4557" s="211" t="b">
        <f>FALSE</f>
        <v>0</v>
      </c>
    </row>
    <row r="4558" spans="1:10" ht="14.65" hidden="1" customHeight="1">
      <c r="A4558" s="215" t="s">
        <v>193</v>
      </c>
      <c r="B4558" s="221" t="s">
        <v>102</v>
      </c>
      <c r="C4558" s="221" t="s">
        <v>144</v>
      </c>
      <c r="D4558" s="222">
        <v>1450</v>
      </c>
      <c r="E4558" s="222"/>
      <c r="F4558" s="202">
        <v>34800</v>
      </c>
      <c r="G4558" s="202">
        <f t="shared" si="240"/>
        <v>24000</v>
      </c>
      <c r="H4558" s="210" t="str">
        <f t="shared" si="241"/>
        <v>17/18MANDIOCAJACAREZINHO (c)</v>
      </c>
      <c r="I4558" s="210" t="str">
        <f t="shared" si="242"/>
        <v>17/18MANDIOCA</v>
      </c>
      <c r="J4558" s="211" t="b">
        <f>FALSE</f>
        <v>0</v>
      </c>
    </row>
    <row r="4559" spans="1:10" ht="14.65" hidden="1" customHeight="1">
      <c r="A4559" s="215" t="s">
        <v>193</v>
      </c>
      <c r="B4559" s="221" t="s">
        <v>102</v>
      </c>
      <c r="C4559" s="221" t="s">
        <v>146</v>
      </c>
      <c r="D4559" s="222">
        <v>340</v>
      </c>
      <c r="E4559" s="222"/>
      <c r="F4559" s="202">
        <v>5440</v>
      </c>
      <c r="G4559" s="202">
        <f t="shared" si="240"/>
        <v>16000</v>
      </c>
      <c r="H4559" s="210" t="str">
        <f t="shared" si="241"/>
        <v>17/18MANDIOCALARANJEIRAS DO SUL (f)</v>
      </c>
      <c r="I4559" s="210" t="str">
        <f t="shared" si="242"/>
        <v>17/18MANDIOCA</v>
      </c>
      <c r="J4559" s="211" t="b">
        <f>FALSE</f>
        <v>0</v>
      </c>
    </row>
    <row r="4560" spans="1:10" ht="14.65" hidden="1" customHeight="1">
      <c r="A4560" s="215" t="s">
        <v>193</v>
      </c>
      <c r="B4560" s="221" t="s">
        <v>102</v>
      </c>
      <c r="C4560" s="221" t="s">
        <v>148</v>
      </c>
      <c r="D4560" s="222">
        <v>1206</v>
      </c>
      <c r="E4560" s="222"/>
      <c r="F4560" s="202">
        <v>22311</v>
      </c>
      <c r="G4560" s="202">
        <f t="shared" si="240"/>
        <v>18500</v>
      </c>
      <c r="H4560" s="210" t="str">
        <f t="shared" si="241"/>
        <v>17/18MANDIOCALONDRINA (c)</v>
      </c>
      <c r="I4560" s="210" t="str">
        <f t="shared" si="242"/>
        <v>17/18MANDIOCA</v>
      </c>
      <c r="J4560" s="211" t="b">
        <f>FALSE</f>
        <v>0</v>
      </c>
    </row>
    <row r="4561" spans="1:10" ht="14.65" hidden="1" customHeight="1">
      <c r="A4561" s="215" t="s">
        <v>193</v>
      </c>
      <c r="B4561" s="221" t="s">
        <v>102</v>
      </c>
      <c r="C4561" s="221" t="s">
        <v>150</v>
      </c>
      <c r="D4561" s="222">
        <v>7320</v>
      </c>
      <c r="E4561" s="222"/>
      <c r="F4561" s="202">
        <v>162152</v>
      </c>
      <c r="G4561" s="202">
        <f t="shared" si="240"/>
        <v>22151.912568306008</v>
      </c>
      <c r="H4561" s="210" t="str">
        <f t="shared" si="241"/>
        <v>17/18MANDIOCAMARINGÁ (c)</v>
      </c>
      <c r="I4561" s="210" t="str">
        <f t="shared" si="242"/>
        <v>17/18MANDIOCA</v>
      </c>
      <c r="J4561" s="211" t="b">
        <f>FALSE</f>
        <v>0</v>
      </c>
    </row>
    <row r="4562" spans="1:10" ht="14.65" hidden="1" customHeight="1">
      <c r="A4562" s="215" t="s">
        <v>193</v>
      </c>
      <c r="B4562" s="221" t="s">
        <v>102</v>
      </c>
      <c r="C4562" s="221" t="s">
        <v>152</v>
      </c>
      <c r="D4562" s="222">
        <v>800</v>
      </c>
      <c r="E4562" s="222"/>
      <c r="F4562" s="202">
        <v>14400</v>
      </c>
      <c r="G4562" s="202">
        <f t="shared" si="240"/>
        <v>18000</v>
      </c>
      <c r="H4562" s="210" t="str">
        <f t="shared" si="241"/>
        <v>17/18MANDIOCAPARANAGUÁ (f)</v>
      </c>
      <c r="I4562" s="210" t="str">
        <f t="shared" si="242"/>
        <v>17/18MANDIOCA</v>
      </c>
      <c r="J4562" s="211" t="b">
        <f>FALSE</f>
        <v>0</v>
      </c>
    </row>
    <row r="4563" spans="1:10" ht="14.65" hidden="1" customHeight="1">
      <c r="A4563" s="215" t="s">
        <v>193</v>
      </c>
      <c r="B4563" s="221" t="s">
        <v>102</v>
      </c>
      <c r="C4563" s="221" t="s">
        <v>154</v>
      </c>
      <c r="D4563" s="222">
        <v>41239</v>
      </c>
      <c r="E4563" s="222"/>
      <c r="F4563" s="202">
        <v>930764</v>
      </c>
      <c r="G4563" s="202">
        <f t="shared" si="240"/>
        <v>22569.994422755157</v>
      </c>
      <c r="H4563" s="210" t="str">
        <f t="shared" si="241"/>
        <v>17/18MANDIOCAPARANAVAÍ (b)</v>
      </c>
      <c r="I4563" s="210" t="str">
        <f t="shared" si="242"/>
        <v>17/18MANDIOCA</v>
      </c>
      <c r="J4563" s="211" t="b">
        <f>FALSE</f>
        <v>0</v>
      </c>
    </row>
    <row r="4564" spans="1:10" ht="14.65" hidden="1" customHeight="1">
      <c r="A4564" s="215" t="s">
        <v>193</v>
      </c>
      <c r="B4564" s="221" t="s">
        <v>102</v>
      </c>
      <c r="C4564" s="221" t="s">
        <v>155</v>
      </c>
      <c r="D4564" s="222">
        <v>1304</v>
      </c>
      <c r="E4564" s="222"/>
      <c r="F4564" s="202">
        <v>26004</v>
      </c>
      <c r="G4564" s="202">
        <f t="shared" si="240"/>
        <v>19941.717791411043</v>
      </c>
      <c r="H4564" s="210" t="str">
        <f t="shared" si="241"/>
        <v>17/18MANDIOCAPATO BRANCO (e)</v>
      </c>
      <c r="I4564" s="210" t="str">
        <f t="shared" si="242"/>
        <v>17/18MANDIOCA</v>
      </c>
      <c r="J4564" s="211" t="b">
        <f>FALSE</f>
        <v>0</v>
      </c>
    </row>
    <row r="4565" spans="1:10" ht="14.65" hidden="1" customHeight="1">
      <c r="A4565" s="215" t="s">
        <v>193</v>
      </c>
      <c r="B4565" s="221" t="s">
        <v>102</v>
      </c>
      <c r="C4565" s="221" t="s">
        <v>157</v>
      </c>
      <c r="D4565" s="222">
        <v>955</v>
      </c>
      <c r="E4565" s="222"/>
      <c r="F4565" s="202">
        <v>19078</v>
      </c>
      <c r="G4565" s="202">
        <f t="shared" si="240"/>
        <v>19976.96335078534</v>
      </c>
      <c r="H4565" s="210" t="str">
        <f t="shared" si="241"/>
        <v>17/18MANDIOCAPONTA GROSSA (f)</v>
      </c>
      <c r="I4565" s="210" t="str">
        <f t="shared" si="242"/>
        <v>17/18MANDIOCA</v>
      </c>
      <c r="J4565" s="211" t="b">
        <f>FALSE</f>
        <v>0</v>
      </c>
    </row>
    <row r="4566" spans="1:10" ht="14.65" hidden="1" customHeight="1">
      <c r="A4566" s="215" t="s">
        <v>193</v>
      </c>
      <c r="B4566" s="221" t="s">
        <v>102</v>
      </c>
      <c r="C4566" s="221" t="s">
        <v>158</v>
      </c>
      <c r="D4566" s="222">
        <v>9260</v>
      </c>
      <c r="E4566" s="222"/>
      <c r="F4566" s="202">
        <v>250677</v>
      </c>
      <c r="G4566" s="202">
        <f t="shared" si="240"/>
        <v>27070.950323974081</v>
      </c>
      <c r="H4566" s="210" t="str">
        <f t="shared" si="241"/>
        <v>17/18MANDIOCATOLEDO (d)</v>
      </c>
      <c r="I4566" s="210" t="str">
        <f t="shared" si="242"/>
        <v>17/18MANDIOCA</v>
      </c>
      <c r="J4566" s="211" t="b">
        <f>FALSE</f>
        <v>0</v>
      </c>
    </row>
    <row r="4567" spans="1:10" ht="14.65" hidden="1" customHeight="1">
      <c r="A4567" s="215" t="s">
        <v>193</v>
      </c>
      <c r="B4567" s="221" t="s">
        <v>102</v>
      </c>
      <c r="C4567" s="221" t="s">
        <v>159</v>
      </c>
      <c r="D4567" s="222">
        <v>51250</v>
      </c>
      <c r="E4567" s="222"/>
      <c r="F4567" s="202">
        <v>1291110</v>
      </c>
      <c r="G4567" s="202">
        <f t="shared" si="240"/>
        <v>25192.390243902439</v>
      </c>
      <c r="H4567" s="210" t="str">
        <f t="shared" si="241"/>
        <v>17/18MANDIOCAUMUARAMA (b)</v>
      </c>
      <c r="I4567" s="210" t="str">
        <f t="shared" si="242"/>
        <v>17/18MANDIOCA</v>
      </c>
      <c r="J4567" s="211" t="b">
        <f>FALSE</f>
        <v>0</v>
      </c>
    </row>
    <row r="4568" spans="1:10" ht="14.65" hidden="1" customHeight="1">
      <c r="A4568" s="215" t="s">
        <v>193</v>
      </c>
      <c r="B4568" s="221" t="s">
        <v>102</v>
      </c>
      <c r="C4568" s="221" t="s">
        <v>160</v>
      </c>
      <c r="D4568" s="222">
        <v>3000</v>
      </c>
      <c r="E4568" s="222"/>
      <c r="F4568" s="202">
        <v>51000</v>
      </c>
      <c r="G4568" s="202">
        <f t="shared" si="240"/>
        <v>17000</v>
      </c>
      <c r="H4568" s="210" t="str">
        <f t="shared" si="241"/>
        <v>17/18MANDIOCAUNIÃO DA VITÓRIA (f)</v>
      </c>
      <c r="I4568" s="210" t="str">
        <f t="shared" si="242"/>
        <v>17/18MANDIOCA</v>
      </c>
      <c r="J4568" s="211" t="b">
        <f>FALSE</f>
        <v>0</v>
      </c>
    </row>
    <row r="4569" spans="1:10" ht="14.65" hidden="1" customHeight="1">
      <c r="A4569" s="215" t="s">
        <v>193</v>
      </c>
      <c r="B4569" s="213" t="s">
        <v>103</v>
      </c>
      <c r="C4569" s="209" t="s">
        <v>126</v>
      </c>
      <c r="D4569" s="222">
        <v>2315</v>
      </c>
      <c r="E4569" s="222"/>
      <c r="F4569" s="202">
        <v>20191</v>
      </c>
      <c r="G4569" s="202">
        <f t="shared" si="240"/>
        <v>8721.8142548596115</v>
      </c>
      <c r="H4569" s="210" t="str">
        <f t="shared" si="241"/>
        <v>17/18MILHO (1ª SAFRA)APUCARANA (c)</v>
      </c>
      <c r="I4569" s="210" t="str">
        <f t="shared" si="242"/>
        <v>17/18MILHO (1ª SAFRA)</v>
      </c>
      <c r="J4569" s="211" t="b">
        <f>FALSE</f>
        <v>0</v>
      </c>
    </row>
    <row r="4570" spans="1:10" ht="14.65" hidden="1" customHeight="1">
      <c r="A4570" s="215" t="s">
        <v>193</v>
      </c>
      <c r="B4570" s="213" t="s">
        <v>103</v>
      </c>
      <c r="C4570" s="209" t="s">
        <v>128</v>
      </c>
      <c r="D4570" s="222">
        <v>8000</v>
      </c>
      <c r="E4570" s="222"/>
      <c r="F4570" s="202">
        <v>80000</v>
      </c>
      <c r="G4570" s="202">
        <f t="shared" si="240"/>
        <v>10000</v>
      </c>
      <c r="H4570" s="210" t="str">
        <f t="shared" si="241"/>
        <v>17/18MILHO (1ª SAFRA)CAMPO MOURÃO (a)</v>
      </c>
      <c r="I4570" s="210" t="str">
        <f t="shared" si="242"/>
        <v>17/18MILHO (1ª SAFRA)</v>
      </c>
      <c r="J4570" s="211" t="b">
        <f>FALSE</f>
        <v>0</v>
      </c>
    </row>
    <row r="4571" spans="1:10" ht="14.65" hidden="1" customHeight="1">
      <c r="A4571" s="215" t="s">
        <v>193</v>
      </c>
      <c r="B4571" s="213" t="s">
        <v>103</v>
      </c>
      <c r="C4571" s="209" t="s">
        <v>130</v>
      </c>
      <c r="D4571" s="222">
        <v>8820</v>
      </c>
      <c r="E4571" s="222"/>
      <c r="F4571" s="202">
        <v>83446</v>
      </c>
      <c r="G4571" s="202">
        <f t="shared" si="240"/>
        <v>9460.9977324263036</v>
      </c>
      <c r="H4571" s="210" t="str">
        <f t="shared" si="241"/>
        <v>17/18MILHO (1ª SAFRA)CASCAVEL (d)</v>
      </c>
      <c r="I4571" s="210" t="str">
        <f t="shared" si="242"/>
        <v>17/18MILHO (1ª SAFRA)</v>
      </c>
      <c r="J4571" s="211" t="b">
        <f>FALSE</f>
        <v>0</v>
      </c>
    </row>
    <row r="4572" spans="1:10" ht="14.65" hidden="1" customHeight="1">
      <c r="A4572" s="215" t="s">
        <v>193</v>
      </c>
      <c r="B4572" s="213" t="s">
        <v>103</v>
      </c>
      <c r="C4572" s="209" t="s">
        <v>132</v>
      </c>
      <c r="D4572" s="222">
        <v>3600</v>
      </c>
      <c r="E4572" s="222"/>
      <c r="F4572" s="202">
        <v>32832</v>
      </c>
      <c r="G4572" s="202">
        <f t="shared" si="240"/>
        <v>9120</v>
      </c>
      <c r="H4572" s="210" t="str">
        <f t="shared" si="241"/>
        <v>17/18MILHO (1ª SAFRA)CORNÉLIO PROCÓPIO (c)</v>
      </c>
      <c r="I4572" s="210" t="str">
        <f t="shared" si="242"/>
        <v>17/18MILHO (1ª SAFRA)</v>
      </c>
      <c r="J4572" s="211" t="b">
        <f>FALSE</f>
        <v>0</v>
      </c>
    </row>
    <row r="4573" spans="1:10" ht="14.65" hidden="1" customHeight="1">
      <c r="A4573" s="215" t="s">
        <v>193</v>
      </c>
      <c r="B4573" s="213" t="s">
        <v>103</v>
      </c>
      <c r="C4573" s="209" t="s">
        <v>134</v>
      </c>
      <c r="D4573" s="222">
        <v>53780</v>
      </c>
      <c r="E4573" s="222"/>
      <c r="F4573" s="202">
        <v>447449</v>
      </c>
      <c r="G4573" s="202">
        <f t="shared" si="240"/>
        <v>8319.9888434362201</v>
      </c>
      <c r="H4573" s="210" t="str">
        <f t="shared" si="241"/>
        <v>17/18MILHO (1ª SAFRA)CURITIBA (f)</v>
      </c>
      <c r="I4573" s="210" t="str">
        <f t="shared" si="242"/>
        <v>17/18MILHO (1ª SAFRA)</v>
      </c>
      <c r="J4573" s="211" t="b">
        <f>FALSE</f>
        <v>0</v>
      </c>
    </row>
    <row r="4574" spans="1:10" ht="14.65" hidden="1" customHeight="1">
      <c r="A4574" s="215" t="s">
        <v>193</v>
      </c>
      <c r="B4574" s="213" t="s">
        <v>103</v>
      </c>
      <c r="C4574" s="209" t="s">
        <v>136</v>
      </c>
      <c r="D4574" s="222">
        <v>19130</v>
      </c>
      <c r="E4574" s="222"/>
      <c r="F4574" s="202">
        <v>176837</v>
      </c>
      <c r="G4574" s="202">
        <f t="shared" si="240"/>
        <v>9243.9623627809724</v>
      </c>
      <c r="H4574" s="210" t="str">
        <f t="shared" si="241"/>
        <v>17/18MILHO (1ª SAFRA)FRANCISCO BELTRÃO (e)</v>
      </c>
      <c r="I4574" s="210" t="str">
        <f t="shared" si="242"/>
        <v>17/18MILHO (1ª SAFRA)</v>
      </c>
      <c r="J4574" s="211" t="b">
        <f>FALSE</f>
        <v>0</v>
      </c>
    </row>
    <row r="4575" spans="1:10" ht="14.65" hidden="1" customHeight="1">
      <c r="A4575" s="215" t="s">
        <v>193</v>
      </c>
      <c r="B4575" s="213" t="s">
        <v>103</v>
      </c>
      <c r="C4575" s="209" t="s">
        <v>138</v>
      </c>
      <c r="D4575" s="222">
        <v>56250</v>
      </c>
      <c r="E4575" s="222"/>
      <c r="F4575" s="202">
        <v>578345</v>
      </c>
      <c r="G4575" s="202">
        <f t="shared" si="240"/>
        <v>10281.688888888888</v>
      </c>
      <c r="H4575" s="210" t="str">
        <f t="shared" si="241"/>
        <v>17/18MILHO (1ª SAFRA)GUARAPUAVA (f)</v>
      </c>
      <c r="I4575" s="210" t="str">
        <f t="shared" si="242"/>
        <v>17/18MILHO (1ª SAFRA)</v>
      </c>
      <c r="J4575" s="211" t="b">
        <f>FALSE</f>
        <v>0</v>
      </c>
    </row>
    <row r="4576" spans="1:10" ht="14.65" hidden="1" customHeight="1">
      <c r="A4576" s="215" t="s">
        <v>193</v>
      </c>
      <c r="B4576" s="213" t="s">
        <v>103</v>
      </c>
      <c r="C4576" s="209" t="s">
        <v>140</v>
      </c>
      <c r="D4576" s="222">
        <v>28000</v>
      </c>
      <c r="E4576" s="222"/>
      <c r="F4576" s="202">
        <v>230832</v>
      </c>
      <c r="G4576" s="202">
        <f t="shared" si="240"/>
        <v>8244</v>
      </c>
      <c r="H4576" s="210" t="str">
        <f t="shared" si="241"/>
        <v>17/18MILHO (1ª SAFRA)IRATI (f)</v>
      </c>
      <c r="I4576" s="210" t="str">
        <f t="shared" si="242"/>
        <v>17/18MILHO (1ª SAFRA)</v>
      </c>
      <c r="J4576" s="211" t="b">
        <f>FALSE</f>
        <v>0</v>
      </c>
    </row>
    <row r="4577" spans="1:10" ht="14.65" hidden="1" customHeight="1">
      <c r="A4577" s="215" t="s">
        <v>193</v>
      </c>
      <c r="B4577" s="213" t="s">
        <v>103</v>
      </c>
      <c r="C4577" s="209" t="s">
        <v>142</v>
      </c>
      <c r="D4577" s="222">
        <v>13580</v>
      </c>
      <c r="E4577" s="222"/>
      <c r="F4577" s="202">
        <v>104593</v>
      </c>
      <c r="G4577" s="202">
        <f t="shared" si="240"/>
        <v>7701.9882179675997</v>
      </c>
      <c r="H4577" s="210" t="str">
        <f t="shared" si="241"/>
        <v>17/18MILHO (1ª SAFRA)IVAIPORÃ (c)</v>
      </c>
      <c r="I4577" s="210" t="str">
        <f t="shared" si="242"/>
        <v>17/18MILHO (1ª SAFRA)</v>
      </c>
      <c r="J4577" s="211" t="b">
        <f>FALSE</f>
        <v>0</v>
      </c>
    </row>
    <row r="4578" spans="1:10" ht="14.65" hidden="1" customHeight="1">
      <c r="A4578" s="215" t="s">
        <v>193</v>
      </c>
      <c r="B4578" s="213" t="s">
        <v>103</v>
      </c>
      <c r="C4578" s="209" t="s">
        <v>144</v>
      </c>
      <c r="D4578" s="222">
        <v>26950</v>
      </c>
      <c r="E4578" s="222"/>
      <c r="F4578" s="202">
        <v>156768</v>
      </c>
      <c r="G4578" s="202">
        <f t="shared" si="240"/>
        <v>5816.994434137292</v>
      </c>
      <c r="H4578" s="210" t="str">
        <f t="shared" si="241"/>
        <v>17/18MILHO (1ª SAFRA)JACAREZINHO (c)</v>
      </c>
      <c r="I4578" s="210" t="str">
        <f t="shared" si="242"/>
        <v>17/18MILHO (1ª SAFRA)</v>
      </c>
      <c r="J4578" s="211" t="b">
        <f>FALSE</f>
        <v>0</v>
      </c>
    </row>
    <row r="4579" spans="1:10" ht="14.65" hidden="1" customHeight="1">
      <c r="A4579" s="215" t="s">
        <v>193</v>
      </c>
      <c r="B4579" s="213" t="s">
        <v>103</v>
      </c>
      <c r="C4579" s="209" t="s">
        <v>146</v>
      </c>
      <c r="D4579" s="222">
        <v>6900</v>
      </c>
      <c r="E4579" s="222"/>
      <c r="F4579" s="202">
        <v>66136</v>
      </c>
      <c r="G4579" s="202">
        <f t="shared" si="240"/>
        <v>9584.927536231884</v>
      </c>
      <c r="H4579" s="210" t="str">
        <f t="shared" si="241"/>
        <v>17/18MILHO (1ª SAFRA)LARANJEIRAS DO SUL (f)</v>
      </c>
      <c r="I4579" s="210" t="str">
        <f t="shared" si="242"/>
        <v>17/18MILHO (1ª SAFRA)</v>
      </c>
      <c r="J4579" s="211" t="b">
        <f>FALSE</f>
        <v>0</v>
      </c>
    </row>
    <row r="4580" spans="1:10" ht="14.65" hidden="1" customHeight="1">
      <c r="A4580" s="215" t="s">
        <v>193</v>
      </c>
      <c r="B4580" s="213" t="s">
        <v>103</v>
      </c>
      <c r="C4580" s="209" t="s">
        <v>148</v>
      </c>
      <c r="D4580" s="222">
        <v>4382</v>
      </c>
      <c r="E4580" s="222"/>
      <c r="F4580" s="202">
        <v>37685</v>
      </c>
      <c r="G4580" s="202">
        <f t="shared" si="240"/>
        <v>8599.9543587403023</v>
      </c>
      <c r="H4580" s="210" t="str">
        <f t="shared" si="241"/>
        <v>17/18MILHO (1ª SAFRA)LONDRINA (c)</v>
      </c>
      <c r="I4580" s="210" t="str">
        <f t="shared" si="242"/>
        <v>17/18MILHO (1ª SAFRA)</v>
      </c>
      <c r="J4580" s="211" t="b">
        <f>FALSE</f>
        <v>0</v>
      </c>
    </row>
    <row r="4581" spans="1:10" ht="14.65" hidden="1" customHeight="1">
      <c r="A4581" s="215" t="s">
        <v>193</v>
      </c>
      <c r="B4581" s="213" t="s">
        <v>103</v>
      </c>
      <c r="C4581" s="209" t="s">
        <v>150</v>
      </c>
      <c r="D4581" s="222">
        <v>300</v>
      </c>
      <c r="E4581" s="222"/>
      <c r="F4581" s="202">
        <v>2250</v>
      </c>
      <c r="G4581" s="202">
        <f t="shared" si="240"/>
        <v>7500</v>
      </c>
      <c r="H4581" s="210" t="str">
        <f t="shared" si="241"/>
        <v>17/18MILHO (1ª SAFRA)MARINGÁ (c)</v>
      </c>
      <c r="I4581" s="210" t="str">
        <f t="shared" si="242"/>
        <v>17/18MILHO (1ª SAFRA)</v>
      </c>
      <c r="J4581" s="211" t="b">
        <f>FALSE</f>
        <v>0</v>
      </c>
    </row>
    <row r="4582" spans="1:10" ht="14.65" hidden="1" customHeight="1">
      <c r="A4582" s="215" t="s">
        <v>193</v>
      </c>
      <c r="B4582" s="213" t="s">
        <v>103</v>
      </c>
      <c r="C4582" s="209" t="s">
        <v>152</v>
      </c>
      <c r="D4582" s="222">
        <v>36</v>
      </c>
      <c r="E4582" s="222"/>
      <c r="F4582" s="202">
        <v>115</v>
      </c>
      <c r="G4582" s="202">
        <f t="shared" si="240"/>
        <v>3194.4444444444448</v>
      </c>
      <c r="H4582" s="210" t="str">
        <f t="shared" si="241"/>
        <v>17/18MILHO (1ª SAFRA)PARANAGUÁ (f)</v>
      </c>
      <c r="I4582" s="210" t="str">
        <f t="shared" si="242"/>
        <v>17/18MILHO (1ª SAFRA)</v>
      </c>
      <c r="J4582" s="211" t="b">
        <f>FALSE</f>
        <v>0</v>
      </c>
    </row>
    <row r="4583" spans="1:10" ht="14.65" hidden="1" customHeight="1">
      <c r="A4583" s="215" t="s">
        <v>193</v>
      </c>
      <c r="B4583" s="213" t="s">
        <v>103</v>
      </c>
      <c r="C4583" s="209" t="s">
        <v>154</v>
      </c>
      <c r="D4583" s="222">
        <v>1724</v>
      </c>
      <c r="E4583" s="222"/>
      <c r="F4583" s="202">
        <v>6589</v>
      </c>
      <c r="G4583" s="202">
        <f t="shared" si="240"/>
        <v>3821.9257540603248</v>
      </c>
      <c r="H4583" s="210" t="str">
        <f t="shared" si="241"/>
        <v>17/18MILHO (1ª SAFRA)PARANAVAÍ (b)</v>
      </c>
      <c r="I4583" s="210" t="str">
        <f t="shared" si="242"/>
        <v>17/18MILHO (1ª SAFRA)</v>
      </c>
      <c r="J4583" s="211" t="b">
        <f>FALSE</f>
        <v>0</v>
      </c>
    </row>
    <row r="4584" spans="1:10" ht="14.65" hidden="1" customHeight="1">
      <c r="A4584" s="215" t="s">
        <v>193</v>
      </c>
      <c r="B4584" s="213" t="s">
        <v>103</v>
      </c>
      <c r="C4584" s="209" t="s">
        <v>155</v>
      </c>
      <c r="D4584" s="222">
        <v>17440</v>
      </c>
      <c r="E4584" s="222"/>
      <c r="F4584" s="202">
        <v>179807</v>
      </c>
      <c r="G4584" s="202">
        <f t="shared" si="240"/>
        <v>10310.034403669724</v>
      </c>
      <c r="H4584" s="210" t="str">
        <f t="shared" si="241"/>
        <v>17/18MILHO (1ª SAFRA)PATO BRANCO (e)</v>
      </c>
      <c r="I4584" s="210" t="str">
        <f t="shared" si="242"/>
        <v>17/18MILHO (1ª SAFRA)</v>
      </c>
      <c r="J4584" s="211" t="b">
        <f>FALSE</f>
        <v>0</v>
      </c>
    </row>
    <row r="4585" spans="1:10" ht="14.65" hidden="1" customHeight="1">
      <c r="A4585" s="215" t="s">
        <v>193</v>
      </c>
      <c r="B4585" s="213" t="s">
        <v>103</v>
      </c>
      <c r="C4585" s="209" t="s">
        <v>157</v>
      </c>
      <c r="D4585" s="222">
        <v>57230</v>
      </c>
      <c r="E4585" s="222"/>
      <c r="F4585" s="202">
        <v>528290</v>
      </c>
      <c r="G4585" s="202">
        <f t="shared" si="240"/>
        <v>9230.9977284640936</v>
      </c>
      <c r="H4585" s="210" t="str">
        <f t="shared" si="241"/>
        <v>17/18MILHO (1ª SAFRA)PONTA GROSSA (f)</v>
      </c>
      <c r="I4585" s="210" t="str">
        <f t="shared" si="242"/>
        <v>17/18MILHO (1ª SAFRA)</v>
      </c>
      <c r="J4585" s="211" t="b">
        <f>FALSE</f>
        <v>0</v>
      </c>
    </row>
    <row r="4586" spans="1:10" ht="14.65" hidden="1" customHeight="1">
      <c r="A4586" s="215" t="s">
        <v>193</v>
      </c>
      <c r="B4586" s="213" t="s">
        <v>103</v>
      </c>
      <c r="C4586" s="209" t="s">
        <v>158</v>
      </c>
      <c r="D4586" s="222">
        <v>4070</v>
      </c>
      <c r="E4586" s="222"/>
      <c r="F4586" s="202">
        <v>36015</v>
      </c>
      <c r="G4586" s="202">
        <f t="shared" si="240"/>
        <v>8848.8943488943496</v>
      </c>
      <c r="H4586" s="210" t="str">
        <f t="shared" si="241"/>
        <v>17/18MILHO (1ª SAFRA)TOLEDO (d)</v>
      </c>
      <c r="I4586" s="210" t="str">
        <f t="shared" si="242"/>
        <v>17/18MILHO (1ª SAFRA)</v>
      </c>
      <c r="J4586" s="211" t="b">
        <f>FALSE</f>
        <v>0</v>
      </c>
    </row>
    <row r="4587" spans="1:10" ht="14.65" hidden="1" customHeight="1">
      <c r="A4587" s="215" t="s">
        <v>193</v>
      </c>
      <c r="B4587" s="213" t="s">
        <v>103</v>
      </c>
      <c r="C4587" s="209" t="s">
        <v>159</v>
      </c>
      <c r="D4587" s="222">
        <v>687</v>
      </c>
      <c r="E4587" s="222"/>
      <c r="F4587" s="202">
        <v>3193</v>
      </c>
      <c r="G4587" s="202">
        <f t="shared" si="240"/>
        <v>4647.7438136826786</v>
      </c>
      <c r="H4587" s="210" t="str">
        <f t="shared" si="241"/>
        <v>17/18MILHO (1ª SAFRA)UMUARAMA (b)</v>
      </c>
      <c r="I4587" s="210" t="str">
        <f t="shared" si="242"/>
        <v>17/18MILHO (1ª SAFRA)</v>
      </c>
      <c r="J4587" s="211" t="b">
        <f>FALSE</f>
        <v>0</v>
      </c>
    </row>
    <row r="4588" spans="1:10" ht="14.65" hidden="1" customHeight="1">
      <c r="A4588" s="215" t="s">
        <v>193</v>
      </c>
      <c r="B4588" s="213" t="s">
        <v>103</v>
      </c>
      <c r="C4588" s="209" t="s">
        <v>160</v>
      </c>
      <c r="D4588" s="222">
        <v>17500</v>
      </c>
      <c r="E4588" s="222"/>
      <c r="F4588" s="202">
        <v>136080</v>
      </c>
      <c r="G4588" s="202">
        <f t="shared" si="240"/>
        <v>7776</v>
      </c>
      <c r="H4588" s="210" t="str">
        <f t="shared" si="241"/>
        <v>17/18MILHO (1ª SAFRA)UNIÃO DA VITÓRIA (f)</v>
      </c>
      <c r="I4588" s="210" t="str">
        <f t="shared" si="242"/>
        <v>17/18MILHO (1ª SAFRA)</v>
      </c>
      <c r="J4588" s="211" t="b">
        <f>FALSE</f>
        <v>0</v>
      </c>
    </row>
    <row r="4589" spans="1:10" ht="14.65" hidden="1" customHeight="1">
      <c r="A4589" s="215" t="s">
        <v>193</v>
      </c>
      <c r="B4589" s="213" t="s">
        <v>104</v>
      </c>
      <c r="C4589" s="209" t="s">
        <v>126</v>
      </c>
      <c r="D4589" s="202">
        <v>31992</v>
      </c>
      <c r="F4589" s="202">
        <v>110020</v>
      </c>
      <c r="G4589" s="202">
        <f t="shared" si="240"/>
        <v>3438.984746186547</v>
      </c>
      <c r="H4589" s="210" t="str">
        <f t="shared" si="241"/>
        <v>17/18MILHO (2ª SAFRA)APUCARANA (c)</v>
      </c>
      <c r="I4589" s="210" t="str">
        <f t="shared" si="242"/>
        <v>17/18MILHO (2ª SAFRA)</v>
      </c>
      <c r="J4589" s="211" t="b">
        <f>FALSE</f>
        <v>0</v>
      </c>
    </row>
    <row r="4590" spans="1:10" ht="14.65" hidden="1" customHeight="1">
      <c r="A4590" s="215" t="s">
        <v>193</v>
      </c>
      <c r="B4590" s="213" t="s">
        <v>104</v>
      </c>
      <c r="C4590" s="209" t="s">
        <v>128</v>
      </c>
      <c r="D4590" s="202">
        <v>325777</v>
      </c>
      <c r="F4590" s="202">
        <v>1367937</v>
      </c>
      <c r="G4590" s="202">
        <f t="shared" si="240"/>
        <v>4198.9980876489135</v>
      </c>
      <c r="H4590" s="210" t="str">
        <f t="shared" si="241"/>
        <v>17/18MILHO (2ª SAFRA)CAMPO MOURÃO (a)</v>
      </c>
      <c r="I4590" s="210" t="str">
        <f t="shared" si="242"/>
        <v>17/18MILHO (2ª SAFRA)</v>
      </c>
      <c r="J4590" s="211" t="b">
        <f>FALSE</f>
        <v>0</v>
      </c>
    </row>
    <row r="4591" spans="1:10" ht="14.65" hidden="1" customHeight="1">
      <c r="A4591" s="215" t="s">
        <v>193</v>
      </c>
      <c r="B4591" s="213" t="s">
        <v>104</v>
      </c>
      <c r="C4591" s="209" t="s">
        <v>130</v>
      </c>
      <c r="D4591" s="202">
        <v>285500</v>
      </c>
      <c r="E4591" s="202">
        <v>560</v>
      </c>
      <c r="F4591" s="202">
        <v>1493655</v>
      </c>
      <c r="G4591" s="202">
        <f t="shared" si="240"/>
        <v>5241.9983154348283</v>
      </c>
      <c r="H4591" s="210" t="str">
        <f t="shared" si="241"/>
        <v>17/18MILHO (2ª SAFRA)CASCAVEL (d)</v>
      </c>
      <c r="I4591" s="210" t="str">
        <f t="shared" si="242"/>
        <v>17/18MILHO (2ª SAFRA)</v>
      </c>
      <c r="J4591" s="211" t="b">
        <f>FALSE</f>
        <v>0</v>
      </c>
    </row>
    <row r="4592" spans="1:10" ht="14.65" hidden="1" customHeight="1">
      <c r="A4592" s="215" t="s">
        <v>193</v>
      </c>
      <c r="B4592" s="213" t="s">
        <v>104</v>
      </c>
      <c r="C4592" s="209" t="s">
        <v>132</v>
      </c>
      <c r="D4592" s="202">
        <v>176000</v>
      </c>
      <c r="E4592" s="202">
        <v>3520</v>
      </c>
      <c r="F4592" s="202">
        <v>527788</v>
      </c>
      <c r="G4592" s="202">
        <f t="shared" si="240"/>
        <v>3059.9953617810761</v>
      </c>
      <c r="H4592" s="210" t="str">
        <f t="shared" si="241"/>
        <v>17/18MILHO (2ª SAFRA)CORNÉLIO PROCÓPIO (c)</v>
      </c>
      <c r="I4592" s="210" t="str">
        <f t="shared" si="242"/>
        <v>17/18MILHO (2ª SAFRA)</v>
      </c>
      <c r="J4592" s="211" t="b">
        <f>FALSE</f>
        <v>0</v>
      </c>
    </row>
    <row r="4593" spans="1:10" ht="14.65" hidden="1" customHeight="1">
      <c r="A4593" s="215" t="s">
        <v>193</v>
      </c>
      <c r="B4593" s="213" t="s">
        <v>104</v>
      </c>
      <c r="C4593" s="209" t="s">
        <v>136</v>
      </c>
      <c r="D4593" s="202">
        <v>57080</v>
      </c>
      <c r="F4593" s="202">
        <v>267191</v>
      </c>
      <c r="G4593" s="202">
        <f t="shared" ref="G4593:G4618" si="243">F4593/(D4593-E4593)*1000</f>
        <v>4680.9915907498244</v>
      </c>
      <c r="H4593" s="210" t="str">
        <f t="shared" si="241"/>
        <v>17/18MILHO (2ª SAFRA)FRANCISCO BELTRÃO (e)</v>
      </c>
      <c r="I4593" s="210" t="str">
        <f t="shared" si="242"/>
        <v>17/18MILHO (2ª SAFRA)</v>
      </c>
      <c r="J4593" s="211" t="b">
        <f>FALSE</f>
        <v>0</v>
      </c>
    </row>
    <row r="4594" spans="1:10" ht="14.65" hidden="1" customHeight="1">
      <c r="A4594" s="215" t="s">
        <v>193</v>
      </c>
      <c r="B4594" s="213" t="s">
        <v>104</v>
      </c>
      <c r="C4594" s="209" t="s">
        <v>138</v>
      </c>
      <c r="D4594" s="202">
        <v>3440</v>
      </c>
      <c r="F4594" s="202">
        <v>14939</v>
      </c>
      <c r="G4594" s="202">
        <f t="shared" si="243"/>
        <v>4342.7325581395353</v>
      </c>
      <c r="H4594" s="210" t="str">
        <f t="shared" si="241"/>
        <v>17/18MILHO (2ª SAFRA)GUARAPUAVA (f)</v>
      </c>
      <c r="I4594" s="210" t="str">
        <f t="shared" si="242"/>
        <v>17/18MILHO (2ª SAFRA)</v>
      </c>
      <c r="J4594" s="211" t="b">
        <f>FALSE</f>
        <v>0</v>
      </c>
    </row>
    <row r="4595" spans="1:10" ht="14.65" hidden="1" customHeight="1">
      <c r="A4595" s="215" t="s">
        <v>193</v>
      </c>
      <c r="B4595" s="213" t="s">
        <v>104</v>
      </c>
      <c r="C4595" s="209" t="s">
        <v>140</v>
      </c>
      <c r="D4595" s="202">
        <v>10000</v>
      </c>
      <c r="F4595" s="202">
        <v>65050</v>
      </c>
      <c r="G4595" s="202">
        <f t="shared" si="243"/>
        <v>6505</v>
      </c>
      <c r="H4595" s="210" t="str">
        <f t="shared" si="241"/>
        <v>17/18MILHO (2ª SAFRA)IRATI (f)</v>
      </c>
      <c r="I4595" s="210" t="str">
        <f t="shared" si="242"/>
        <v>17/18MILHO (2ª SAFRA)</v>
      </c>
      <c r="J4595" s="211" t="b">
        <f>FALSE</f>
        <v>0</v>
      </c>
    </row>
    <row r="4596" spans="1:10" ht="14.65" hidden="1" customHeight="1">
      <c r="A4596" s="215" t="s">
        <v>193</v>
      </c>
      <c r="B4596" s="213" t="s">
        <v>104</v>
      </c>
      <c r="C4596" s="209" t="s">
        <v>142</v>
      </c>
      <c r="D4596" s="202">
        <v>48500</v>
      </c>
      <c r="E4596" s="202">
        <v>1000</v>
      </c>
      <c r="F4596" s="202">
        <v>161310</v>
      </c>
      <c r="G4596" s="202">
        <f t="shared" si="243"/>
        <v>3396</v>
      </c>
      <c r="H4596" s="210" t="str">
        <f t="shared" si="241"/>
        <v>17/18MILHO (2ª SAFRA)IVAIPORÃ (c)</v>
      </c>
      <c r="I4596" s="210" t="str">
        <f t="shared" si="242"/>
        <v>17/18MILHO (2ª SAFRA)</v>
      </c>
      <c r="J4596" s="211" t="b">
        <f>FALSE</f>
        <v>0</v>
      </c>
    </row>
    <row r="4597" spans="1:10" ht="14.65" hidden="1" customHeight="1">
      <c r="A4597" s="215" t="s">
        <v>193</v>
      </c>
      <c r="B4597" s="213" t="s">
        <v>104</v>
      </c>
      <c r="C4597" s="209" t="s">
        <v>144</v>
      </c>
      <c r="D4597" s="202">
        <v>65760</v>
      </c>
      <c r="F4597" s="202">
        <v>177552</v>
      </c>
      <c r="G4597" s="202">
        <f t="shared" si="243"/>
        <v>2700</v>
      </c>
      <c r="H4597" s="210" t="str">
        <f t="shared" si="241"/>
        <v>17/18MILHO (2ª SAFRA)JACAREZINHO (c)</v>
      </c>
      <c r="I4597" s="210" t="str">
        <f t="shared" si="242"/>
        <v>17/18MILHO (2ª SAFRA)</v>
      </c>
      <c r="J4597" s="211" t="b">
        <f>FALSE</f>
        <v>0</v>
      </c>
    </row>
    <row r="4598" spans="1:10" ht="14.65" hidden="1" customHeight="1">
      <c r="A4598" s="215" t="s">
        <v>193</v>
      </c>
      <c r="B4598" s="213" t="s">
        <v>104</v>
      </c>
      <c r="C4598" s="209" t="s">
        <v>146</v>
      </c>
      <c r="D4598" s="202">
        <v>9700</v>
      </c>
      <c r="F4598" s="202">
        <v>44629</v>
      </c>
      <c r="G4598" s="202">
        <f t="shared" si="243"/>
        <v>4600.9278350515469</v>
      </c>
      <c r="H4598" s="210" t="str">
        <f t="shared" si="241"/>
        <v>17/18MILHO (2ª SAFRA)LARANJEIRAS DO SUL (f)</v>
      </c>
      <c r="I4598" s="210" t="str">
        <f t="shared" si="242"/>
        <v>17/18MILHO (2ª SAFRA)</v>
      </c>
      <c r="J4598" s="211" t="b">
        <f>FALSE</f>
        <v>0</v>
      </c>
    </row>
    <row r="4599" spans="1:10" ht="14.65" hidden="1" customHeight="1">
      <c r="A4599" s="215" t="s">
        <v>193</v>
      </c>
      <c r="B4599" s="213" t="s">
        <v>104</v>
      </c>
      <c r="C4599" s="209" t="s">
        <v>148</v>
      </c>
      <c r="D4599" s="202">
        <v>244000</v>
      </c>
      <c r="F4599" s="202">
        <v>976000</v>
      </c>
      <c r="G4599" s="202">
        <f t="shared" si="243"/>
        <v>4000</v>
      </c>
      <c r="H4599" s="210" t="str">
        <f t="shared" si="241"/>
        <v>17/18MILHO (2ª SAFRA)LONDRINA (c)</v>
      </c>
      <c r="I4599" s="210" t="str">
        <f t="shared" si="242"/>
        <v>17/18MILHO (2ª SAFRA)</v>
      </c>
      <c r="J4599" s="211" t="b">
        <f>FALSE</f>
        <v>0</v>
      </c>
    </row>
    <row r="4600" spans="1:10" ht="14.65" hidden="1" customHeight="1">
      <c r="A4600" s="215" t="s">
        <v>193</v>
      </c>
      <c r="B4600" s="213" t="s">
        <v>104</v>
      </c>
      <c r="C4600" s="209" t="s">
        <v>150</v>
      </c>
      <c r="D4600" s="202">
        <v>236865</v>
      </c>
      <c r="F4600" s="202">
        <v>992938</v>
      </c>
      <c r="G4600" s="202">
        <f t="shared" si="243"/>
        <v>4191.9996622548706</v>
      </c>
      <c r="H4600" s="210" t="str">
        <f t="shared" si="241"/>
        <v>17/18MILHO (2ª SAFRA)MARINGÁ (c)</v>
      </c>
      <c r="I4600" s="210" t="str">
        <f t="shared" si="242"/>
        <v>17/18MILHO (2ª SAFRA)</v>
      </c>
      <c r="J4600" s="211" t="b">
        <f>FALSE</f>
        <v>0</v>
      </c>
    </row>
    <row r="4601" spans="1:10" ht="14.65" hidden="1" customHeight="1">
      <c r="A4601" s="215" t="s">
        <v>193</v>
      </c>
      <c r="B4601" s="213" t="s">
        <v>104</v>
      </c>
      <c r="C4601" s="209" t="s">
        <v>154</v>
      </c>
      <c r="D4601" s="202">
        <v>38572</v>
      </c>
      <c r="F4601" s="202">
        <v>146303</v>
      </c>
      <c r="G4601" s="202">
        <f t="shared" si="243"/>
        <v>3792.9845483770614</v>
      </c>
      <c r="H4601" s="210" t="str">
        <f t="shared" si="241"/>
        <v>17/18MILHO (2ª SAFRA)PARANAVAÍ (b)</v>
      </c>
      <c r="I4601" s="210" t="str">
        <f t="shared" si="242"/>
        <v>17/18MILHO (2ª SAFRA)</v>
      </c>
      <c r="J4601" s="211" t="b">
        <f>FALSE</f>
        <v>0</v>
      </c>
    </row>
    <row r="4602" spans="1:10" ht="14.65" hidden="1" customHeight="1">
      <c r="A4602" s="215" t="s">
        <v>193</v>
      </c>
      <c r="B4602" s="213" t="s">
        <v>104</v>
      </c>
      <c r="C4602" s="209" t="s">
        <v>155</v>
      </c>
      <c r="D4602" s="202">
        <v>20800</v>
      </c>
      <c r="F4602" s="202">
        <v>112900</v>
      </c>
      <c r="G4602" s="202">
        <f t="shared" si="243"/>
        <v>5427.8846153846152</v>
      </c>
      <c r="H4602" s="210" t="str">
        <f t="shared" si="241"/>
        <v>17/18MILHO (2ª SAFRA)PATO BRANCO (e)</v>
      </c>
      <c r="I4602" s="210" t="str">
        <f t="shared" si="242"/>
        <v>17/18MILHO (2ª SAFRA)</v>
      </c>
      <c r="J4602" s="211" t="b">
        <f>FALSE</f>
        <v>0</v>
      </c>
    </row>
    <row r="4603" spans="1:10" ht="14.65" hidden="1" customHeight="1">
      <c r="A4603" s="215" t="s">
        <v>193</v>
      </c>
      <c r="B4603" s="213" t="s">
        <v>104</v>
      </c>
      <c r="C4603" s="209" t="s">
        <v>157</v>
      </c>
      <c r="D4603" s="202">
        <v>21750</v>
      </c>
      <c r="F4603" s="202">
        <v>105270</v>
      </c>
      <c r="G4603" s="202">
        <f t="shared" si="243"/>
        <v>4840</v>
      </c>
      <c r="H4603" s="210" t="str">
        <f t="shared" si="241"/>
        <v>17/18MILHO (2ª SAFRA)PONTA GROSSA (f)</v>
      </c>
      <c r="I4603" s="210" t="str">
        <f t="shared" si="242"/>
        <v>17/18MILHO (2ª SAFRA)</v>
      </c>
      <c r="J4603" s="211" t="b">
        <f>FALSE</f>
        <v>0</v>
      </c>
    </row>
    <row r="4604" spans="1:10" ht="14.65" hidden="1" customHeight="1">
      <c r="A4604" s="215" t="s">
        <v>193</v>
      </c>
      <c r="B4604" s="213" t="s">
        <v>104</v>
      </c>
      <c r="C4604" s="209" t="s">
        <v>158</v>
      </c>
      <c r="D4604" s="202">
        <v>428325</v>
      </c>
      <c r="F4604" s="202">
        <v>2265410</v>
      </c>
      <c r="G4604" s="202">
        <f t="shared" si="243"/>
        <v>5288.9978404249114</v>
      </c>
      <c r="H4604" s="210" t="str">
        <f t="shared" si="241"/>
        <v>17/18MILHO (2ª SAFRA)TOLEDO (d)</v>
      </c>
      <c r="I4604" s="210" t="str">
        <f t="shared" si="242"/>
        <v>17/18MILHO (2ª SAFRA)</v>
      </c>
      <c r="J4604" s="211" t="b">
        <f>FALSE</f>
        <v>0</v>
      </c>
    </row>
    <row r="4605" spans="1:10" ht="14.65" hidden="1" customHeight="1">
      <c r="A4605" s="215" t="s">
        <v>193</v>
      </c>
      <c r="B4605" s="213" t="s">
        <v>104</v>
      </c>
      <c r="C4605" s="209" t="s">
        <v>159</v>
      </c>
      <c r="D4605" s="202">
        <v>102390</v>
      </c>
      <c r="E4605" s="202">
        <v>2290</v>
      </c>
      <c r="F4605" s="202">
        <v>324324</v>
      </c>
      <c r="G4605" s="202">
        <f t="shared" si="243"/>
        <v>3240</v>
      </c>
      <c r="H4605" s="210" t="str">
        <f t="shared" si="241"/>
        <v>17/18MILHO (2ª SAFRA)UMUARAMA (b)</v>
      </c>
      <c r="I4605" s="210" t="str">
        <f t="shared" si="242"/>
        <v>17/18MILHO (2ª SAFRA)</v>
      </c>
      <c r="J4605" s="211" t="b">
        <f>FALSE</f>
        <v>0</v>
      </c>
    </row>
    <row r="4606" spans="1:10" ht="14.65" hidden="1" customHeight="1">
      <c r="A4606" s="215" t="s">
        <v>193</v>
      </c>
      <c r="B4606" s="225" t="s">
        <v>104</v>
      </c>
      <c r="C4606" s="209" t="s">
        <v>160</v>
      </c>
      <c r="D4606" s="202">
        <v>3000</v>
      </c>
      <c r="F4606" s="202">
        <v>6000</v>
      </c>
      <c r="G4606" s="202">
        <f t="shared" si="243"/>
        <v>2000</v>
      </c>
      <c r="H4606" s="210" t="str">
        <f t="shared" si="241"/>
        <v>17/18MILHO (2ª SAFRA)UNIÃO DA VITÓRIA (f)</v>
      </c>
      <c r="I4606" s="210" t="str">
        <f t="shared" si="242"/>
        <v>17/18MILHO (2ª SAFRA)</v>
      </c>
      <c r="J4606" s="211" t="b">
        <f>FALSE</f>
        <v>0</v>
      </c>
    </row>
    <row r="4607" spans="1:10" ht="14.65" hidden="1" customHeight="1">
      <c r="A4607" s="215" t="s">
        <v>193</v>
      </c>
      <c r="B4607" s="209" t="s">
        <v>105</v>
      </c>
      <c r="C4607" s="209" t="s">
        <v>126</v>
      </c>
      <c r="D4607" s="202">
        <v>140</v>
      </c>
      <c r="F4607" s="202">
        <v>66</v>
      </c>
      <c r="G4607" s="202">
        <f t="shared" si="243"/>
        <v>471.42857142857144</v>
      </c>
      <c r="H4607" s="210" t="str">
        <f t="shared" si="241"/>
        <v>17/18SERICICULTURAAPUCARANA (c)</v>
      </c>
      <c r="I4607" s="210" t="str">
        <f t="shared" si="242"/>
        <v>17/18SERICICULTURA</v>
      </c>
      <c r="J4607" s="211" t="b">
        <f>FALSE</f>
        <v>0</v>
      </c>
    </row>
    <row r="4608" spans="1:10" ht="14.65" hidden="1" customHeight="1">
      <c r="A4608" s="215" t="s">
        <v>193</v>
      </c>
      <c r="B4608" s="209" t="s">
        <v>105</v>
      </c>
      <c r="C4608" s="209" t="s">
        <v>128</v>
      </c>
      <c r="D4608" s="202">
        <v>245</v>
      </c>
      <c r="F4608" s="202">
        <v>159</v>
      </c>
      <c r="G4608" s="202">
        <f t="shared" si="243"/>
        <v>648.9795918367347</v>
      </c>
      <c r="H4608" s="210" t="str">
        <f t="shared" si="241"/>
        <v>17/18SERICICULTURACAMPO MOURÃO (a)</v>
      </c>
      <c r="I4608" s="210" t="str">
        <f t="shared" si="242"/>
        <v>17/18SERICICULTURA</v>
      </c>
      <c r="J4608" s="211" t="b">
        <f>FALSE</f>
        <v>0</v>
      </c>
    </row>
    <row r="4609" spans="1:10" ht="14.65" hidden="1" customHeight="1">
      <c r="A4609" s="215" t="s">
        <v>193</v>
      </c>
      <c r="B4609" s="209" t="s">
        <v>105</v>
      </c>
      <c r="C4609" s="209" t="s">
        <v>130</v>
      </c>
      <c r="D4609" s="202">
        <v>170</v>
      </c>
      <c r="F4609" s="202">
        <v>94</v>
      </c>
      <c r="G4609" s="202">
        <f t="shared" si="243"/>
        <v>552.94117647058829</v>
      </c>
      <c r="H4609" s="210" t="str">
        <f t="shared" ref="H4609:H4672" si="244">A4609&amp;B4609&amp;C4609</f>
        <v>17/18SERICICULTURACASCAVEL (d)</v>
      </c>
      <c r="I4609" s="210" t="str">
        <f t="shared" ref="I4609:I4672" si="245">A4609&amp;B4609</f>
        <v>17/18SERICICULTURA</v>
      </c>
      <c r="J4609" s="211" t="b">
        <f>FALSE</f>
        <v>0</v>
      </c>
    </row>
    <row r="4610" spans="1:10" ht="14.65" hidden="1" customHeight="1">
      <c r="A4610" s="215" t="s">
        <v>193</v>
      </c>
      <c r="B4610" s="209" t="s">
        <v>105</v>
      </c>
      <c r="C4610" s="209" t="s">
        <v>132</v>
      </c>
      <c r="D4610" s="202">
        <v>54</v>
      </c>
      <c r="F4610" s="202">
        <v>22</v>
      </c>
      <c r="G4610" s="202">
        <f t="shared" si="243"/>
        <v>407.40740740740739</v>
      </c>
      <c r="H4610" s="210" t="str">
        <f t="shared" si="244"/>
        <v>17/18SERICICULTURACORNÉLIO PROCÓPIO (c)</v>
      </c>
      <c r="I4610" s="210" t="str">
        <f t="shared" si="245"/>
        <v>17/18SERICICULTURA</v>
      </c>
      <c r="J4610" s="211" t="b">
        <f>FALSE</f>
        <v>0</v>
      </c>
    </row>
    <row r="4611" spans="1:10" ht="14.65" hidden="1" customHeight="1">
      <c r="A4611" s="215" t="s">
        <v>193</v>
      </c>
      <c r="B4611" s="209" t="s">
        <v>105</v>
      </c>
      <c r="C4611" s="209" t="s">
        <v>136</v>
      </c>
      <c r="D4611" s="202">
        <v>41</v>
      </c>
      <c r="F4611" s="202">
        <v>24</v>
      </c>
      <c r="G4611" s="202">
        <f t="shared" si="243"/>
        <v>585.36585365853659</v>
      </c>
      <c r="H4611" s="210" t="str">
        <f t="shared" si="244"/>
        <v>17/18SERICICULTURAFRANCISCO BELTRÃO (e)</v>
      </c>
      <c r="I4611" s="210" t="str">
        <f t="shared" si="245"/>
        <v>17/18SERICICULTURA</v>
      </c>
      <c r="J4611" s="211" t="b">
        <f>FALSE</f>
        <v>0</v>
      </c>
    </row>
    <row r="4612" spans="1:10" ht="14.65" hidden="1" customHeight="1">
      <c r="A4612" s="215" t="s">
        <v>193</v>
      </c>
      <c r="B4612" s="209" t="s">
        <v>105</v>
      </c>
      <c r="C4612" s="209" t="s">
        <v>138</v>
      </c>
      <c r="D4612" s="202">
        <v>21</v>
      </c>
      <c r="F4612" s="202">
        <v>7</v>
      </c>
      <c r="G4612" s="202">
        <f t="shared" si="243"/>
        <v>333.33333333333331</v>
      </c>
      <c r="H4612" s="210" t="str">
        <f t="shared" si="244"/>
        <v>17/18SERICICULTURAGUARAPUAVA (f)</v>
      </c>
      <c r="I4612" s="210" t="str">
        <f t="shared" si="245"/>
        <v>17/18SERICICULTURA</v>
      </c>
      <c r="J4612" s="211" t="b">
        <f>FALSE</f>
        <v>0</v>
      </c>
    </row>
    <row r="4613" spans="1:10" ht="14.65" hidden="1" customHeight="1">
      <c r="A4613" s="215" t="s">
        <v>193</v>
      </c>
      <c r="B4613" s="209" t="s">
        <v>105</v>
      </c>
      <c r="C4613" s="209" t="s">
        <v>142</v>
      </c>
      <c r="D4613" s="202">
        <v>542</v>
      </c>
      <c r="F4613" s="202">
        <v>301</v>
      </c>
      <c r="G4613" s="202">
        <f t="shared" si="243"/>
        <v>555.35055350553512</v>
      </c>
      <c r="H4613" s="210" t="str">
        <f t="shared" si="244"/>
        <v>17/18SERICICULTURAIVAIPORÃ (c)</v>
      </c>
      <c r="I4613" s="210" t="str">
        <f t="shared" si="245"/>
        <v>17/18SERICICULTURA</v>
      </c>
      <c r="J4613" s="211" t="b">
        <f>FALSE</f>
        <v>0</v>
      </c>
    </row>
    <row r="4614" spans="1:10" ht="14.65" hidden="1" customHeight="1">
      <c r="A4614" s="215" t="s">
        <v>193</v>
      </c>
      <c r="B4614" s="209" t="s">
        <v>105</v>
      </c>
      <c r="C4614" s="209" t="s">
        <v>144</v>
      </c>
      <c r="D4614" s="202">
        <v>281</v>
      </c>
      <c r="F4614" s="202">
        <v>139</v>
      </c>
      <c r="G4614" s="202">
        <f t="shared" si="243"/>
        <v>494.66192170818505</v>
      </c>
      <c r="H4614" s="210" t="str">
        <f t="shared" si="244"/>
        <v>17/18SERICICULTURAJACAREZINHO (c)</v>
      </c>
      <c r="I4614" s="210" t="str">
        <f t="shared" si="245"/>
        <v>17/18SERICICULTURA</v>
      </c>
      <c r="J4614" s="211" t="b">
        <f>FALSE</f>
        <v>0</v>
      </c>
    </row>
    <row r="4615" spans="1:10" ht="14.65" hidden="1" customHeight="1">
      <c r="A4615" s="215" t="s">
        <v>193</v>
      </c>
      <c r="B4615" s="209" t="s">
        <v>105</v>
      </c>
      <c r="C4615" s="209" t="s">
        <v>146</v>
      </c>
      <c r="D4615" s="202">
        <v>274</v>
      </c>
      <c r="F4615" s="202">
        <v>186</v>
      </c>
      <c r="G4615" s="202">
        <f t="shared" si="243"/>
        <v>678.83211678832117</v>
      </c>
      <c r="H4615" s="210" t="str">
        <f t="shared" si="244"/>
        <v>17/18SERICICULTURALARANJEIRAS DO SUL (f)</v>
      </c>
      <c r="I4615" s="210" t="str">
        <f t="shared" si="245"/>
        <v>17/18SERICICULTURA</v>
      </c>
      <c r="J4615" s="211" t="b">
        <f>FALSE</f>
        <v>0</v>
      </c>
    </row>
    <row r="4616" spans="1:10" ht="14.65" hidden="1" customHeight="1">
      <c r="A4616" s="215" t="s">
        <v>193</v>
      </c>
      <c r="B4616" s="209" t="s">
        <v>105</v>
      </c>
      <c r="C4616" s="209" t="s">
        <v>148</v>
      </c>
      <c r="D4616" s="202">
        <v>157</v>
      </c>
      <c r="F4616" s="202">
        <v>94</v>
      </c>
      <c r="G4616" s="202">
        <f t="shared" si="243"/>
        <v>598.72611464968156</v>
      </c>
      <c r="H4616" s="210" t="str">
        <f t="shared" si="244"/>
        <v>17/18SERICICULTURALONDRINA (c)</v>
      </c>
      <c r="I4616" s="210" t="str">
        <f t="shared" si="245"/>
        <v>17/18SERICICULTURA</v>
      </c>
      <c r="J4616" s="211" t="b">
        <f>FALSE</f>
        <v>0</v>
      </c>
    </row>
    <row r="4617" spans="1:10" ht="14.65" hidden="1" customHeight="1">
      <c r="A4617" s="215" t="s">
        <v>193</v>
      </c>
      <c r="B4617" s="209" t="s">
        <v>105</v>
      </c>
      <c r="C4617" s="209" t="s">
        <v>150</v>
      </c>
      <c r="D4617" s="202">
        <v>900</v>
      </c>
      <c r="F4617" s="202">
        <v>525</v>
      </c>
      <c r="G4617" s="202">
        <f t="shared" si="243"/>
        <v>583.33333333333337</v>
      </c>
      <c r="H4617" s="210" t="str">
        <f t="shared" si="244"/>
        <v>17/18SERICICULTURAMARINGÁ (c)</v>
      </c>
      <c r="I4617" s="210" t="str">
        <f t="shared" si="245"/>
        <v>17/18SERICICULTURA</v>
      </c>
      <c r="J4617" s="211" t="b">
        <f>FALSE</f>
        <v>0</v>
      </c>
    </row>
    <row r="4618" spans="1:10" ht="14.65" hidden="1" customHeight="1">
      <c r="A4618" s="215" t="s">
        <v>193</v>
      </c>
      <c r="B4618" s="209" t="s">
        <v>105</v>
      </c>
      <c r="C4618" s="209" t="s">
        <v>154</v>
      </c>
      <c r="D4618" s="202">
        <v>584</v>
      </c>
      <c r="F4618" s="202">
        <v>340</v>
      </c>
      <c r="G4618" s="202">
        <f t="shared" si="243"/>
        <v>582.19178082191786</v>
      </c>
      <c r="H4618" s="210" t="str">
        <f t="shared" si="244"/>
        <v>17/18SERICICULTURAPARANAVAÍ (b)</v>
      </c>
      <c r="I4618" s="210" t="str">
        <f t="shared" si="245"/>
        <v>17/18SERICICULTURA</v>
      </c>
      <c r="J4618" s="211" t="b">
        <f>FALSE</f>
        <v>0</v>
      </c>
    </row>
    <row r="4619" spans="1:10" ht="14.65" hidden="1" customHeight="1">
      <c r="A4619" s="215" t="s">
        <v>193</v>
      </c>
      <c r="B4619" s="209" t="s">
        <v>105</v>
      </c>
      <c r="C4619" s="209" t="s">
        <v>155</v>
      </c>
      <c r="D4619" s="202"/>
      <c r="H4619" s="210" t="str">
        <f t="shared" si="244"/>
        <v>17/18SERICICULTURAPATO BRANCO (e)</v>
      </c>
      <c r="I4619" s="210" t="str">
        <f t="shared" si="245"/>
        <v>17/18SERICICULTURA</v>
      </c>
      <c r="J4619" s="211" t="b">
        <f>FALSE</f>
        <v>0</v>
      </c>
    </row>
    <row r="4620" spans="1:10" ht="14.65" hidden="1" customHeight="1">
      <c r="A4620" s="215" t="s">
        <v>193</v>
      </c>
      <c r="B4620" s="209" t="s">
        <v>105</v>
      </c>
      <c r="C4620" s="209" t="s">
        <v>157</v>
      </c>
      <c r="D4620" s="202">
        <v>22</v>
      </c>
      <c r="F4620" s="202">
        <v>6</v>
      </c>
      <c r="G4620" s="202">
        <f t="shared" ref="G4620:G4723" si="246">F4620/(D4620-E4620)*1000</f>
        <v>272.72727272727269</v>
      </c>
      <c r="H4620" s="210" t="str">
        <f t="shared" si="244"/>
        <v>17/18SERICICULTURAPONTA GROSSA (f)</v>
      </c>
      <c r="I4620" s="210" t="str">
        <f t="shared" si="245"/>
        <v>17/18SERICICULTURA</v>
      </c>
      <c r="J4620" s="211" t="b">
        <f>FALSE</f>
        <v>0</v>
      </c>
    </row>
    <row r="4621" spans="1:10" ht="14.65" hidden="1" customHeight="1">
      <c r="A4621" s="215" t="s">
        <v>193</v>
      </c>
      <c r="B4621" s="209" t="s">
        <v>105</v>
      </c>
      <c r="C4621" s="209" t="s">
        <v>158</v>
      </c>
      <c r="D4621" s="202">
        <v>13</v>
      </c>
      <c r="F4621" s="202">
        <v>10</v>
      </c>
      <c r="G4621" s="202">
        <f t="shared" si="246"/>
        <v>769.23076923076928</v>
      </c>
      <c r="H4621" s="210" t="str">
        <f t="shared" si="244"/>
        <v>17/18SERICICULTURATOLEDO (d)</v>
      </c>
      <c r="I4621" s="210" t="str">
        <f t="shared" si="245"/>
        <v>17/18SERICICULTURA</v>
      </c>
      <c r="J4621" s="211" t="b">
        <f>FALSE</f>
        <v>0</v>
      </c>
    </row>
    <row r="4622" spans="1:10" ht="14.65" hidden="1" customHeight="1">
      <c r="A4622" s="215" t="s">
        <v>193</v>
      </c>
      <c r="B4622" s="209" t="s">
        <v>105</v>
      </c>
      <c r="C4622" s="209" t="s">
        <v>159</v>
      </c>
      <c r="D4622" s="202">
        <v>453</v>
      </c>
      <c r="F4622" s="202">
        <v>317</v>
      </c>
      <c r="G4622" s="202">
        <f t="shared" si="246"/>
        <v>699.77924944812366</v>
      </c>
      <c r="H4622" s="210" t="str">
        <f t="shared" si="244"/>
        <v>17/18SERICICULTURAUMUARAMA (b)</v>
      </c>
      <c r="I4622" s="210" t="str">
        <f t="shared" si="245"/>
        <v>17/18SERICICULTURA</v>
      </c>
      <c r="J4622" s="211" t="b">
        <f>FALSE</f>
        <v>0</v>
      </c>
    </row>
    <row r="4623" spans="1:10" ht="14.65" hidden="1" customHeight="1">
      <c r="A4623" s="215" t="s">
        <v>193</v>
      </c>
      <c r="B4623" s="209" t="s">
        <v>105</v>
      </c>
      <c r="C4623" s="209" t="s">
        <v>160</v>
      </c>
      <c r="D4623" s="202">
        <v>5</v>
      </c>
      <c r="F4623" s="202">
        <v>1</v>
      </c>
      <c r="G4623" s="202">
        <f t="shared" si="246"/>
        <v>200</v>
      </c>
      <c r="H4623" s="210" t="str">
        <f t="shared" si="244"/>
        <v>17/18SERICICULTURAUNIÃO DA VITÓRIA (f)</v>
      </c>
      <c r="I4623" s="210" t="str">
        <f t="shared" si="245"/>
        <v>17/18SERICICULTURA</v>
      </c>
      <c r="J4623" s="211" t="b">
        <f>FALSE</f>
        <v>0</v>
      </c>
    </row>
    <row r="4624" spans="1:10" ht="14.65" hidden="1" customHeight="1">
      <c r="A4624" s="215" t="s">
        <v>193</v>
      </c>
      <c r="B4624" s="213" t="s">
        <v>106</v>
      </c>
      <c r="C4624" s="209" t="s">
        <v>126</v>
      </c>
      <c r="D4624" s="202">
        <v>123874</v>
      </c>
      <c r="F4624" s="202">
        <v>432072</v>
      </c>
      <c r="G4624" s="202">
        <f t="shared" si="246"/>
        <v>3487.9958667678447</v>
      </c>
      <c r="H4624" s="210" t="str">
        <f t="shared" si="244"/>
        <v>17/18SOJA (1ª SAFRA)APUCARANA (c)</v>
      </c>
      <c r="I4624" s="210" t="str">
        <f t="shared" si="245"/>
        <v>17/18SOJA (1ª SAFRA)</v>
      </c>
      <c r="J4624" s="211" t="b">
        <f>FALSE</f>
        <v>0</v>
      </c>
    </row>
    <row r="4625" spans="1:10" ht="14.65" hidden="1" customHeight="1">
      <c r="A4625" s="215" t="s">
        <v>193</v>
      </c>
      <c r="B4625" s="213" t="s">
        <v>106</v>
      </c>
      <c r="C4625" s="209" t="s">
        <v>128</v>
      </c>
      <c r="D4625" s="202">
        <v>682000</v>
      </c>
      <c r="F4625" s="202">
        <v>2381544</v>
      </c>
      <c r="G4625" s="202">
        <f t="shared" si="246"/>
        <v>3492</v>
      </c>
      <c r="H4625" s="210" t="str">
        <f t="shared" si="244"/>
        <v>17/18SOJA (1ª SAFRA)CAMPO MOURÃO (a)</v>
      </c>
      <c r="I4625" s="210" t="str">
        <f t="shared" si="245"/>
        <v>17/18SOJA (1ª SAFRA)</v>
      </c>
      <c r="J4625" s="211" t="b">
        <f>FALSE</f>
        <v>0</v>
      </c>
    </row>
    <row r="4626" spans="1:10" ht="14.65" hidden="1" customHeight="1">
      <c r="A4626" s="215" t="s">
        <v>193</v>
      </c>
      <c r="B4626" s="213" t="s">
        <v>106</v>
      </c>
      <c r="C4626" s="209" t="s">
        <v>130</v>
      </c>
      <c r="D4626" s="202">
        <v>569450</v>
      </c>
      <c r="F4626" s="202">
        <v>1930435</v>
      </c>
      <c r="G4626" s="202">
        <f t="shared" si="246"/>
        <v>3389.999121959786</v>
      </c>
      <c r="H4626" s="210" t="str">
        <f t="shared" si="244"/>
        <v>17/18SOJA (1ª SAFRA)CASCAVEL (d)</v>
      </c>
      <c r="I4626" s="210" t="str">
        <f t="shared" si="245"/>
        <v>17/18SOJA (1ª SAFRA)</v>
      </c>
      <c r="J4626" s="211" t="b">
        <f>FALSE</f>
        <v>0</v>
      </c>
    </row>
    <row r="4627" spans="1:10" ht="14.65" hidden="1" customHeight="1">
      <c r="A4627" s="215" t="s">
        <v>193</v>
      </c>
      <c r="B4627" s="213" t="s">
        <v>106</v>
      </c>
      <c r="C4627" s="209" t="s">
        <v>132</v>
      </c>
      <c r="D4627" s="202">
        <v>348600</v>
      </c>
      <c r="F4627" s="202">
        <v>1129464</v>
      </c>
      <c r="G4627" s="202">
        <f t="shared" si="246"/>
        <v>3240</v>
      </c>
      <c r="H4627" s="210" t="str">
        <f t="shared" si="244"/>
        <v>17/18SOJA (1ª SAFRA)CORNÉLIO PROCÓPIO (c)</v>
      </c>
      <c r="I4627" s="210" t="str">
        <f t="shared" si="245"/>
        <v>17/18SOJA (1ª SAFRA)</v>
      </c>
      <c r="J4627" s="211" t="b">
        <f>FALSE</f>
        <v>0</v>
      </c>
    </row>
    <row r="4628" spans="1:10" ht="14.65" hidden="1" customHeight="1">
      <c r="A4628" s="215" t="s">
        <v>193</v>
      </c>
      <c r="B4628" s="213" t="s">
        <v>106</v>
      </c>
      <c r="C4628" s="209" t="s">
        <v>134</v>
      </c>
      <c r="D4628" s="202">
        <v>160396</v>
      </c>
      <c r="F4628" s="202">
        <v>585926</v>
      </c>
      <c r="G4628" s="223">
        <f t="shared" si="246"/>
        <v>3652.9963340731692</v>
      </c>
      <c r="H4628" s="210" t="str">
        <f t="shared" si="244"/>
        <v>17/18SOJA (1ª SAFRA)CURITIBA (f)</v>
      </c>
      <c r="I4628" s="210" t="str">
        <f t="shared" si="245"/>
        <v>17/18SOJA (1ª SAFRA)</v>
      </c>
      <c r="J4628" s="211" t="b">
        <f>FALSE</f>
        <v>0</v>
      </c>
    </row>
    <row r="4629" spans="1:10" ht="14.65" hidden="1" customHeight="1">
      <c r="A4629" s="215" t="s">
        <v>193</v>
      </c>
      <c r="B4629" s="213" t="s">
        <v>106</v>
      </c>
      <c r="C4629" s="209" t="s">
        <v>136</v>
      </c>
      <c r="D4629" s="202">
        <v>259000</v>
      </c>
      <c r="F4629" s="202">
        <v>967624</v>
      </c>
      <c r="G4629" s="202">
        <f t="shared" si="246"/>
        <v>3736</v>
      </c>
      <c r="H4629" s="210" t="str">
        <f t="shared" si="244"/>
        <v>17/18SOJA (1ª SAFRA)FRANCISCO BELTRÃO (e)</v>
      </c>
      <c r="I4629" s="210" t="str">
        <f t="shared" si="245"/>
        <v>17/18SOJA (1ª SAFRA)</v>
      </c>
      <c r="J4629" s="211" t="b">
        <f>FALSE</f>
        <v>0</v>
      </c>
    </row>
    <row r="4630" spans="1:10" ht="14.65" hidden="1" customHeight="1">
      <c r="A4630" s="215" t="s">
        <v>193</v>
      </c>
      <c r="B4630" s="213" t="s">
        <v>106</v>
      </c>
      <c r="C4630" s="209" t="s">
        <v>138</v>
      </c>
      <c r="D4630" s="202">
        <v>276200</v>
      </c>
      <c r="F4630" s="202">
        <v>1019207</v>
      </c>
      <c r="G4630" s="202">
        <f t="shared" si="246"/>
        <v>3690.1049963794353</v>
      </c>
      <c r="H4630" s="210" t="str">
        <f t="shared" si="244"/>
        <v>17/18SOJA (1ª SAFRA)GUARAPUAVA (f)</v>
      </c>
      <c r="I4630" s="210" t="str">
        <f t="shared" si="245"/>
        <v>17/18SOJA (1ª SAFRA)</v>
      </c>
      <c r="J4630" s="211" t="b">
        <f>FALSE</f>
        <v>0</v>
      </c>
    </row>
    <row r="4631" spans="1:10" ht="14.65" hidden="1" customHeight="1">
      <c r="A4631" s="215" t="s">
        <v>193</v>
      </c>
      <c r="B4631" s="213" t="s">
        <v>106</v>
      </c>
      <c r="C4631" s="209" t="s">
        <v>140</v>
      </c>
      <c r="D4631" s="202">
        <v>172500</v>
      </c>
      <c r="F4631" s="202">
        <v>572182</v>
      </c>
      <c r="G4631" s="202">
        <f t="shared" si="246"/>
        <v>3316.9971014492753</v>
      </c>
      <c r="H4631" s="210" t="str">
        <f t="shared" si="244"/>
        <v>17/18SOJA (1ª SAFRA)IRATI (f)</v>
      </c>
      <c r="I4631" s="210" t="str">
        <f t="shared" si="245"/>
        <v>17/18SOJA (1ª SAFRA)</v>
      </c>
      <c r="J4631" s="211" t="b">
        <f>FALSE</f>
        <v>0</v>
      </c>
    </row>
    <row r="4632" spans="1:10" ht="14.65" hidden="1" customHeight="1">
      <c r="A4632" s="215" t="s">
        <v>193</v>
      </c>
      <c r="B4632" s="213" t="s">
        <v>106</v>
      </c>
      <c r="C4632" s="209" t="s">
        <v>142</v>
      </c>
      <c r="D4632" s="201">
        <v>293200</v>
      </c>
      <c r="F4632" s="202">
        <v>1049362</v>
      </c>
      <c r="G4632" s="202">
        <f t="shared" si="246"/>
        <v>3578.9972714870396</v>
      </c>
      <c r="H4632" s="210" t="str">
        <f t="shared" si="244"/>
        <v>17/18SOJA (1ª SAFRA)IVAIPORÃ (c)</v>
      </c>
      <c r="I4632" s="210" t="str">
        <f t="shared" si="245"/>
        <v>17/18SOJA (1ª SAFRA)</v>
      </c>
      <c r="J4632" s="211" t="b">
        <f>FALSE</f>
        <v>0</v>
      </c>
    </row>
    <row r="4633" spans="1:10" ht="14.65" hidden="1" customHeight="1">
      <c r="A4633" s="215" t="s">
        <v>193</v>
      </c>
      <c r="B4633" s="213" t="s">
        <v>106</v>
      </c>
      <c r="C4633" s="209" t="s">
        <v>144</v>
      </c>
      <c r="D4633" s="202">
        <v>176000</v>
      </c>
      <c r="F4633" s="202">
        <v>616000</v>
      </c>
      <c r="G4633" s="202">
        <f t="shared" si="246"/>
        <v>3500</v>
      </c>
      <c r="H4633" s="210" t="str">
        <f t="shared" si="244"/>
        <v>17/18SOJA (1ª SAFRA)JACAREZINHO (c)</v>
      </c>
      <c r="I4633" s="210" t="str">
        <f t="shared" si="245"/>
        <v>17/18SOJA (1ª SAFRA)</v>
      </c>
      <c r="J4633" s="211" t="b">
        <f>FALSE</f>
        <v>0</v>
      </c>
    </row>
    <row r="4634" spans="1:10" ht="14.65" hidden="1" customHeight="1">
      <c r="A4634" s="215" t="s">
        <v>193</v>
      </c>
      <c r="B4634" s="213" t="s">
        <v>106</v>
      </c>
      <c r="C4634" s="209" t="s">
        <v>146</v>
      </c>
      <c r="D4634" s="202">
        <v>123500</v>
      </c>
      <c r="F4634" s="202">
        <v>446699</v>
      </c>
      <c r="G4634" s="202">
        <f t="shared" si="246"/>
        <v>3616.9959514170041</v>
      </c>
      <c r="H4634" s="210" t="str">
        <f t="shared" si="244"/>
        <v>17/18SOJA (1ª SAFRA)LARANJEIRAS DO SUL (f)</v>
      </c>
      <c r="I4634" s="210" t="str">
        <f t="shared" si="245"/>
        <v>17/18SOJA (1ª SAFRA)</v>
      </c>
      <c r="J4634" s="211" t="b">
        <f>FALSE</f>
        <v>0</v>
      </c>
    </row>
    <row r="4635" spans="1:10" ht="14.65" hidden="1" customHeight="1">
      <c r="A4635" s="215" t="s">
        <v>193</v>
      </c>
      <c r="B4635" s="213" t="s">
        <v>106</v>
      </c>
      <c r="C4635" s="209" t="s">
        <v>148</v>
      </c>
      <c r="D4635" s="202">
        <v>305333</v>
      </c>
      <c r="F4635" s="202">
        <v>1038132</v>
      </c>
      <c r="G4635" s="202">
        <f t="shared" si="246"/>
        <v>3399.9993449774506</v>
      </c>
      <c r="H4635" s="210" t="str">
        <f t="shared" si="244"/>
        <v>17/18SOJA (1ª SAFRA)LONDRINA (c)</v>
      </c>
      <c r="I4635" s="210" t="str">
        <f t="shared" si="245"/>
        <v>17/18SOJA (1ª SAFRA)</v>
      </c>
      <c r="J4635" s="211" t="b">
        <f>FALSE</f>
        <v>0</v>
      </c>
    </row>
    <row r="4636" spans="1:10" ht="14.65" hidden="1" customHeight="1">
      <c r="A4636" s="215" t="s">
        <v>193</v>
      </c>
      <c r="B4636" s="213" t="s">
        <v>106</v>
      </c>
      <c r="C4636" s="209" t="s">
        <v>150</v>
      </c>
      <c r="D4636" s="202">
        <v>271625</v>
      </c>
      <c r="F4636" s="202">
        <v>962095</v>
      </c>
      <c r="G4636" s="202">
        <f t="shared" si="246"/>
        <v>3541.997238840313</v>
      </c>
      <c r="H4636" s="210" t="str">
        <f t="shared" si="244"/>
        <v>17/18SOJA (1ª SAFRA)MARINGÁ (c)</v>
      </c>
      <c r="I4636" s="210" t="str">
        <f t="shared" si="245"/>
        <v>17/18SOJA (1ª SAFRA)</v>
      </c>
      <c r="J4636" s="211" t="b">
        <f>FALSE</f>
        <v>0</v>
      </c>
    </row>
    <row r="4637" spans="1:10" ht="14.65" hidden="1" customHeight="1">
      <c r="A4637" s="215" t="s">
        <v>193</v>
      </c>
      <c r="B4637" s="213" t="s">
        <v>106</v>
      </c>
      <c r="C4637" s="209" t="s">
        <v>154</v>
      </c>
      <c r="D4637" s="202">
        <v>46728</v>
      </c>
      <c r="F4637" s="202">
        <v>152800</v>
      </c>
      <c r="G4637" s="202">
        <f t="shared" si="246"/>
        <v>3269.9880157507273</v>
      </c>
      <c r="H4637" s="210" t="str">
        <f t="shared" si="244"/>
        <v>17/18SOJA (1ª SAFRA)PARANAVAÍ (b)</v>
      </c>
      <c r="I4637" s="210" t="str">
        <f t="shared" si="245"/>
        <v>17/18SOJA (1ª SAFRA)</v>
      </c>
      <c r="J4637" s="211" t="b">
        <f>FALSE</f>
        <v>0</v>
      </c>
    </row>
    <row r="4638" spans="1:10" ht="14.65" hidden="1" customHeight="1">
      <c r="A4638" s="215" t="s">
        <v>193</v>
      </c>
      <c r="B4638" s="213" t="s">
        <v>106</v>
      </c>
      <c r="C4638" s="209" t="s">
        <v>155</v>
      </c>
      <c r="D4638" s="202">
        <v>322330</v>
      </c>
      <c r="F4638" s="202">
        <v>1203024</v>
      </c>
      <c r="G4638" s="202">
        <f t="shared" si="246"/>
        <v>3732.2743771910773</v>
      </c>
      <c r="H4638" s="210" t="str">
        <f t="shared" si="244"/>
        <v>17/18SOJA (1ª SAFRA)PATO BRANCO (e)</v>
      </c>
      <c r="I4638" s="210" t="str">
        <f t="shared" si="245"/>
        <v>17/18SOJA (1ª SAFRA)</v>
      </c>
      <c r="J4638" s="211" t="b">
        <f>FALSE</f>
        <v>0</v>
      </c>
    </row>
    <row r="4639" spans="1:10" ht="14.65" hidden="1" customHeight="1">
      <c r="A4639" s="215" t="s">
        <v>193</v>
      </c>
      <c r="B4639" s="213" t="s">
        <v>106</v>
      </c>
      <c r="C4639" s="209" t="s">
        <v>157</v>
      </c>
      <c r="D4639" s="202">
        <v>573435</v>
      </c>
      <c r="F4639" s="202">
        <v>2137765</v>
      </c>
      <c r="G4639" s="202">
        <f t="shared" si="246"/>
        <v>3727.9988141637673</v>
      </c>
      <c r="H4639" s="210" t="str">
        <f t="shared" si="244"/>
        <v>17/18SOJA (1ª SAFRA)PONTA GROSSA (f)</v>
      </c>
      <c r="I4639" s="210" t="str">
        <f t="shared" si="245"/>
        <v>17/18SOJA (1ª SAFRA)</v>
      </c>
      <c r="J4639" s="211" t="b">
        <f>FALSE</f>
        <v>0</v>
      </c>
    </row>
    <row r="4640" spans="1:10" ht="14.65" hidden="1" customHeight="1">
      <c r="A4640" s="215" t="s">
        <v>193</v>
      </c>
      <c r="B4640" s="213" t="s">
        <v>106</v>
      </c>
      <c r="C4640" s="209" t="s">
        <v>158</v>
      </c>
      <c r="D4640" s="202">
        <v>480820</v>
      </c>
      <c r="F4640" s="202">
        <v>1707872</v>
      </c>
      <c r="G4640" s="202">
        <f t="shared" si="246"/>
        <v>3551.99866894056</v>
      </c>
      <c r="H4640" s="210" t="str">
        <f t="shared" si="244"/>
        <v>17/18SOJA (1ª SAFRA)TOLEDO (d)</v>
      </c>
      <c r="I4640" s="210" t="str">
        <f t="shared" si="245"/>
        <v>17/18SOJA (1ª SAFRA)</v>
      </c>
      <c r="J4640" s="211" t="b">
        <f>FALSE</f>
        <v>0</v>
      </c>
    </row>
    <row r="4641" spans="1:10" ht="14.65" hidden="1" customHeight="1">
      <c r="A4641" s="215" t="s">
        <v>193</v>
      </c>
      <c r="B4641" s="213" t="s">
        <v>106</v>
      </c>
      <c r="C4641" s="209" t="s">
        <v>159</v>
      </c>
      <c r="D4641" s="202">
        <v>169155</v>
      </c>
      <c r="F4641" s="202">
        <v>594410</v>
      </c>
      <c r="G4641" s="202">
        <f t="shared" si="246"/>
        <v>3513.996039135704</v>
      </c>
      <c r="H4641" s="210" t="str">
        <f t="shared" si="244"/>
        <v>17/18SOJA (1ª SAFRA)UMUARAMA (b)</v>
      </c>
      <c r="I4641" s="210" t="str">
        <f t="shared" si="245"/>
        <v>17/18SOJA (1ª SAFRA)</v>
      </c>
      <c r="J4641" s="211" t="b">
        <f>FALSE</f>
        <v>0</v>
      </c>
    </row>
    <row r="4642" spans="1:10" ht="14.65" hidden="1" customHeight="1">
      <c r="A4642" s="215" t="s">
        <v>193</v>
      </c>
      <c r="B4642" s="213" t="s">
        <v>106</v>
      </c>
      <c r="C4642" s="209" t="s">
        <v>160</v>
      </c>
      <c r="D4642" s="202">
        <v>83500</v>
      </c>
      <c r="F4642" s="202">
        <v>263860</v>
      </c>
      <c r="G4642" s="202">
        <f t="shared" si="246"/>
        <v>3160</v>
      </c>
      <c r="H4642" s="210" t="str">
        <f t="shared" si="244"/>
        <v>17/18SOJA (1ª SAFRA)UNIÃO DA VITÓRIA (f)</v>
      </c>
      <c r="I4642" s="210" t="str">
        <f t="shared" si="245"/>
        <v>17/18SOJA (1ª SAFRA)</v>
      </c>
      <c r="J4642" s="211" t="b">
        <f>FALSE</f>
        <v>0</v>
      </c>
    </row>
    <row r="4643" spans="1:10" ht="14.65" hidden="1" customHeight="1">
      <c r="A4643" s="215" t="s">
        <v>193</v>
      </c>
      <c r="B4643" s="213" t="s">
        <v>108</v>
      </c>
      <c r="C4643" s="209" t="s">
        <v>126</v>
      </c>
      <c r="D4643" s="202">
        <v>137</v>
      </c>
      <c r="F4643" s="202">
        <v>11618</v>
      </c>
      <c r="G4643" s="202">
        <f t="shared" si="246"/>
        <v>84802.919708029192</v>
      </c>
      <c r="H4643" s="210" t="str">
        <f t="shared" si="244"/>
        <v>17/18TOMATE (1ª SAFRA)APUCARANA (c)</v>
      </c>
      <c r="I4643" s="210" t="str">
        <f t="shared" si="245"/>
        <v>17/18TOMATE (1ª SAFRA)</v>
      </c>
      <c r="J4643" s="211" t="b">
        <f>FALSE</f>
        <v>0</v>
      </c>
    </row>
    <row r="4644" spans="1:10" ht="14.65" hidden="1" customHeight="1">
      <c r="A4644" s="215" t="s">
        <v>193</v>
      </c>
      <c r="B4644" s="213" t="s">
        <v>108</v>
      </c>
      <c r="C4644" s="209" t="s">
        <v>128</v>
      </c>
      <c r="D4644" s="202">
        <v>30</v>
      </c>
      <c r="F4644" s="202">
        <v>570</v>
      </c>
      <c r="G4644" s="202">
        <f t="shared" si="246"/>
        <v>19000</v>
      </c>
      <c r="H4644" s="210" t="str">
        <f t="shared" si="244"/>
        <v>17/18TOMATE (1ª SAFRA)CAMPO MOURÃO (a)</v>
      </c>
      <c r="I4644" s="210" t="str">
        <f t="shared" si="245"/>
        <v>17/18TOMATE (1ª SAFRA)</v>
      </c>
      <c r="J4644" s="211" t="b">
        <f>FALSE</f>
        <v>0</v>
      </c>
    </row>
    <row r="4645" spans="1:10" ht="14.65" hidden="1" customHeight="1">
      <c r="A4645" s="215" t="s">
        <v>193</v>
      </c>
      <c r="B4645" s="213" t="s">
        <v>108</v>
      </c>
      <c r="C4645" s="209" t="s">
        <v>130</v>
      </c>
      <c r="D4645" s="202">
        <v>49</v>
      </c>
      <c r="F4645" s="202">
        <v>2684</v>
      </c>
      <c r="G4645" s="202">
        <f t="shared" si="246"/>
        <v>54775.510204081635</v>
      </c>
      <c r="H4645" s="210" t="str">
        <f t="shared" si="244"/>
        <v>17/18TOMATE (1ª SAFRA)CASCAVEL (d)</v>
      </c>
      <c r="I4645" s="210" t="str">
        <f t="shared" si="245"/>
        <v>17/18TOMATE (1ª SAFRA)</v>
      </c>
      <c r="J4645" s="211" t="b">
        <f>FALSE</f>
        <v>0</v>
      </c>
    </row>
    <row r="4646" spans="1:10" ht="14.65" hidden="1" customHeight="1">
      <c r="A4646" s="215" t="s">
        <v>193</v>
      </c>
      <c r="B4646" s="213" t="s">
        <v>108</v>
      </c>
      <c r="C4646" s="209" t="s">
        <v>132</v>
      </c>
      <c r="D4646" s="202">
        <v>210</v>
      </c>
      <c r="F4646" s="202">
        <v>9660</v>
      </c>
      <c r="G4646" s="202">
        <f t="shared" si="246"/>
        <v>46000</v>
      </c>
      <c r="H4646" s="210" t="str">
        <f t="shared" si="244"/>
        <v>17/18TOMATE (1ª SAFRA)CORNÉLIO PROCÓPIO (c)</v>
      </c>
      <c r="I4646" s="210" t="str">
        <f t="shared" si="245"/>
        <v>17/18TOMATE (1ª SAFRA)</v>
      </c>
      <c r="J4646" s="211" t="b">
        <f>FALSE</f>
        <v>0</v>
      </c>
    </row>
    <row r="4647" spans="1:10" ht="14.65" hidden="1" customHeight="1">
      <c r="A4647" s="215" t="s">
        <v>193</v>
      </c>
      <c r="B4647" s="213" t="s">
        <v>108</v>
      </c>
      <c r="C4647" s="209" t="s">
        <v>134</v>
      </c>
      <c r="D4647" s="202">
        <v>373</v>
      </c>
      <c r="F4647" s="202">
        <v>17263</v>
      </c>
      <c r="G4647" s="202">
        <f t="shared" si="246"/>
        <v>46281.501340482573</v>
      </c>
      <c r="H4647" s="210" t="str">
        <f t="shared" si="244"/>
        <v>17/18TOMATE (1ª SAFRA)CURITIBA (f)</v>
      </c>
      <c r="I4647" s="210" t="str">
        <f t="shared" si="245"/>
        <v>17/18TOMATE (1ª SAFRA)</v>
      </c>
      <c r="J4647" s="211" t="b">
        <f>FALSE</f>
        <v>0</v>
      </c>
    </row>
    <row r="4648" spans="1:10" ht="14.65" hidden="1" customHeight="1">
      <c r="A4648" s="215" t="s">
        <v>193</v>
      </c>
      <c r="B4648" s="213" t="s">
        <v>108</v>
      </c>
      <c r="C4648" s="209" t="s">
        <v>136</v>
      </c>
      <c r="D4648" s="202">
        <v>95</v>
      </c>
      <c r="F4648" s="202">
        <v>4801</v>
      </c>
      <c r="G4648" s="202">
        <f t="shared" si="246"/>
        <v>50536.842105263153</v>
      </c>
      <c r="H4648" s="210" t="str">
        <f t="shared" si="244"/>
        <v>17/18TOMATE (1ª SAFRA)FRANCISCO BELTRÃO (e)</v>
      </c>
      <c r="I4648" s="210" t="str">
        <f t="shared" si="245"/>
        <v>17/18TOMATE (1ª SAFRA)</v>
      </c>
      <c r="J4648" s="211" t="b">
        <f>FALSE</f>
        <v>0</v>
      </c>
    </row>
    <row r="4649" spans="1:10" ht="14.65" hidden="1" customHeight="1">
      <c r="A4649" s="215" t="s">
        <v>193</v>
      </c>
      <c r="B4649" s="213" t="s">
        <v>108</v>
      </c>
      <c r="C4649" s="209" t="s">
        <v>138</v>
      </c>
      <c r="D4649" s="202">
        <v>103</v>
      </c>
      <c r="F4649" s="202">
        <v>5673</v>
      </c>
      <c r="G4649" s="202">
        <f t="shared" si="246"/>
        <v>55077.669902912625</v>
      </c>
      <c r="H4649" s="210" t="str">
        <f t="shared" si="244"/>
        <v>17/18TOMATE (1ª SAFRA)GUARAPUAVA (f)</v>
      </c>
      <c r="I4649" s="210" t="str">
        <f t="shared" si="245"/>
        <v>17/18TOMATE (1ª SAFRA)</v>
      </c>
      <c r="J4649" s="211" t="b">
        <f>FALSE</f>
        <v>0</v>
      </c>
    </row>
    <row r="4650" spans="1:10" ht="14.65" hidden="1" customHeight="1">
      <c r="A4650" s="215" t="s">
        <v>193</v>
      </c>
      <c r="B4650" s="213" t="s">
        <v>108</v>
      </c>
      <c r="C4650" s="209" t="s">
        <v>140</v>
      </c>
      <c r="D4650" s="202">
        <v>32</v>
      </c>
      <c r="F4650" s="202">
        <v>1000</v>
      </c>
      <c r="G4650" s="202">
        <f t="shared" si="246"/>
        <v>31250</v>
      </c>
      <c r="H4650" s="210" t="str">
        <f t="shared" si="244"/>
        <v>17/18TOMATE (1ª SAFRA)IRATI (f)</v>
      </c>
      <c r="I4650" s="210" t="str">
        <f t="shared" si="245"/>
        <v>17/18TOMATE (1ª SAFRA)</v>
      </c>
      <c r="J4650" s="211" t="b">
        <f>FALSE</f>
        <v>0</v>
      </c>
    </row>
    <row r="4651" spans="1:10" ht="14.65" hidden="1" customHeight="1">
      <c r="A4651" s="215" t="s">
        <v>193</v>
      </c>
      <c r="B4651" s="213" t="s">
        <v>108</v>
      </c>
      <c r="C4651" s="209" t="s">
        <v>142</v>
      </c>
      <c r="D4651" s="202">
        <v>280</v>
      </c>
      <c r="F4651" s="202">
        <v>21419</v>
      </c>
      <c r="G4651" s="202">
        <f t="shared" si="246"/>
        <v>76496.428571428565</v>
      </c>
      <c r="H4651" s="210" t="str">
        <f t="shared" si="244"/>
        <v>17/18TOMATE (1ª SAFRA)IVAIPORÃ (c)</v>
      </c>
      <c r="I4651" s="210" t="str">
        <f t="shared" si="245"/>
        <v>17/18TOMATE (1ª SAFRA)</v>
      </c>
      <c r="J4651" s="211" t="b">
        <f>FALSE</f>
        <v>0</v>
      </c>
    </row>
    <row r="4652" spans="1:10" ht="14.65" hidden="1" customHeight="1">
      <c r="A4652" s="215" t="s">
        <v>193</v>
      </c>
      <c r="B4652" s="213" t="s">
        <v>108</v>
      </c>
      <c r="C4652" s="209" t="s">
        <v>144</v>
      </c>
      <c r="D4652" s="202">
        <v>260</v>
      </c>
      <c r="F4652" s="202">
        <v>16342</v>
      </c>
      <c r="G4652" s="202">
        <f t="shared" si="246"/>
        <v>62853.846153846156</v>
      </c>
      <c r="H4652" s="210" t="str">
        <f t="shared" si="244"/>
        <v>17/18TOMATE (1ª SAFRA)JACAREZINHO (c)</v>
      </c>
      <c r="I4652" s="210" t="str">
        <f t="shared" si="245"/>
        <v>17/18TOMATE (1ª SAFRA)</v>
      </c>
      <c r="J4652" s="211" t="b">
        <f>FALSE</f>
        <v>0</v>
      </c>
    </row>
    <row r="4653" spans="1:10" ht="14.65" hidden="1" customHeight="1">
      <c r="A4653" s="215" t="s">
        <v>193</v>
      </c>
      <c r="B4653" s="213" t="s">
        <v>108</v>
      </c>
      <c r="C4653" s="209" t="s">
        <v>146</v>
      </c>
      <c r="D4653" s="202">
        <v>9</v>
      </c>
      <c r="F4653" s="202">
        <v>405</v>
      </c>
      <c r="G4653" s="202">
        <f t="shared" si="246"/>
        <v>45000</v>
      </c>
      <c r="H4653" s="210" t="str">
        <f t="shared" si="244"/>
        <v>17/18TOMATE (1ª SAFRA)LARANJEIRAS DO SUL (f)</v>
      </c>
      <c r="I4653" s="210" t="str">
        <f t="shared" si="245"/>
        <v>17/18TOMATE (1ª SAFRA)</v>
      </c>
      <c r="J4653" s="211" t="b">
        <f>FALSE</f>
        <v>0</v>
      </c>
    </row>
    <row r="4654" spans="1:10" ht="14.65" hidden="1" customHeight="1">
      <c r="A4654" s="215" t="s">
        <v>193</v>
      </c>
      <c r="B4654" s="213" t="s">
        <v>108</v>
      </c>
      <c r="C4654" s="209" t="s">
        <v>148</v>
      </c>
      <c r="D4654" s="202">
        <v>378</v>
      </c>
      <c r="F4654" s="202">
        <v>25129</v>
      </c>
      <c r="G4654" s="202">
        <f t="shared" si="246"/>
        <v>66478.835978835981</v>
      </c>
      <c r="H4654" s="210" t="str">
        <f t="shared" si="244"/>
        <v>17/18TOMATE (1ª SAFRA)LONDRINA (c)</v>
      </c>
      <c r="I4654" s="210" t="str">
        <f t="shared" si="245"/>
        <v>17/18TOMATE (1ª SAFRA)</v>
      </c>
      <c r="J4654" s="211" t="b">
        <f>FALSE</f>
        <v>0</v>
      </c>
    </row>
    <row r="4655" spans="1:10" ht="14.65" hidden="1" customHeight="1">
      <c r="A4655" s="215" t="s">
        <v>193</v>
      </c>
      <c r="B4655" s="213" t="s">
        <v>108</v>
      </c>
      <c r="C4655" s="209" t="s">
        <v>150</v>
      </c>
      <c r="D4655" s="202">
        <v>60</v>
      </c>
      <c r="F4655" s="202">
        <v>3600</v>
      </c>
      <c r="G4655" s="202">
        <f t="shared" si="246"/>
        <v>60000</v>
      </c>
      <c r="H4655" s="210" t="str">
        <f t="shared" si="244"/>
        <v>17/18TOMATE (1ª SAFRA)MARINGÁ (c)</v>
      </c>
      <c r="I4655" s="210" t="str">
        <f t="shared" si="245"/>
        <v>17/18TOMATE (1ª SAFRA)</v>
      </c>
      <c r="J4655" s="211" t="b">
        <f>FALSE</f>
        <v>0</v>
      </c>
    </row>
    <row r="4656" spans="1:10" ht="14.65" hidden="1" customHeight="1">
      <c r="A4656" s="215" t="s">
        <v>193</v>
      </c>
      <c r="B4656" s="213" t="s">
        <v>108</v>
      </c>
      <c r="C4656" s="209" t="s">
        <v>152</v>
      </c>
      <c r="D4656" s="202">
        <v>12</v>
      </c>
      <c r="F4656" s="202">
        <v>540</v>
      </c>
      <c r="G4656" s="202">
        <f t="shared" si="246"/>
        <v>45000</v>
      </c>
      <c r="H4656" s="210" t="str">
        <f t="shared" si="244"/>
        <v>17/18TOMATE (1ª SAFRA)PARANAGUÁ (f)</v>
      </c>
      <c r="I4656" s="210" t="str">
        <f t="shared" si="245"/>
        <v>17/18TOMATE (1ª SAFRA)</v>
      </c>
      <c r="J4656" s="211" t="b">
        <f>FALSE</f>
        <v>0</v>
      </c>
    </row>
    <row r="4657" spans="1:10" ht="14.65" hidden="1" customHeight="1">
      <c r="A4657" s="215" t="s">
        <v>193</v>
      </c>
      <c r="B4657" s="213" t="s">
        <v>108</v>
      </c>
      <c r="C4657" s="209" t="s">
        <v>155</v>
      </c>
      <c r="D4657" s="202">
        <v>39</v>
      </c>
      <c r="F4657" s="202">
        <v>2399</v>
      </c>
      <c r="G4657" s="202">
        <f t="shared" si="246"/>
        <v>61512.820512820508</v>
      </c>
      <c r="H4657" s="210" t="str">
        <f t="shared" si="244"/>
        <v>17/18TOMATE (1ª SAFRA)PATO BRANCO (e)</v>
      </c>
      <c r="I4657" s="210" t="str">
        <f t="shared" si="245"/>
        <v>17/18TOMATE (1ª SAFRA)</v>
      </c>
      <c r="J4657" s="211" t="b">
        <f>FALSE</f>
        <v>0</v>
      </c>
    </row>
    <row r="4658" spans="1:10" ht="14.65" hidden="1" customHeight="1">
      <c r="A4658" s="215" t="s">
        <v>193</v>
      </c>
      <c r="B4658" s="213" t="s">
        <v>108</v>
      </c>
      <c r="C4658" s="209" t="s">
        <v>157</v>
      </c>
      <c r="D4658" s="202">
        <v>500</v>
      </c>
      <c r="F4658" s="202">
        <v>32636</v>
      </c>
      <c r="G4658" s="202">
        <f t="shared" si="246"/>
        <v>65272.000000000007</v>
      </c>
      <c r="H4658" s="210" t="str">
        <f t="shared" si="244"/>
        <v>17/18TOMATE (1ª SAFRA)PONTA GROSSA (f)</v>
      </c>
      <c r="I4658" s="210" t="str">
        <f t="shared" si="245"/>
        <v>17/18TOMATE (1ª SAFRA)</v>
      </c>
      <c r="J4658" s="211" t="b">
        <f>FALSE</f>
        <v>0</v>
      </c>
    </row>
    <row r="4659" spans="1:10" ht="14.65" hidden="1" customHeight="1">
      <c r="A4659" s="215" t="s">
        <v>193</v>
      </c>
      <c r="B4659" s="213" t="s">
        <v>108</v>
      </c>
      <c r="C4659" s="209" t="s">
        <v>158</v>
      </c>
      <c r="D4659" s="202">
        <v>31</v>
      </c>
      <c r="F4659" s="202">
        <v>589</v>
      </c>
      <c r="G4659" s="202">
        <f t="shared" si="246"/>
        <v>19000</v>
      </c>
      <c r="H4659" s="210" t="str">
        <f t="shared" si="244"/>
        <v>17/18TOMATE (1ª SAFRA)TOLEDO (d)</v>
      </c>
      <c r="I4659" s="210" t="str">
        <f t="shared" si="245"/>
        <v>17/18TOMATE (1ª SAFRA)</v>
      </c>
      <c r="J4659" s="211" t="b">
        <f>FALSE</f>
        <v>0</v>
      </c>
    </row>
    <row r="4660" spans="1:10" ht="14.65" hidden="1" customHeight="1">
      <c r="A4660" s="215" t="s">
        <v>193</v>
      </c>
      <c r="B4660" s="213" t="s">
        <v>108</v>
      </c>
      <c r="C4660" s="209" t="s">
        <v>159</v>
      </c>
      <c r="D4660" s="202">
        <v>10</v>
      </c>
      <c r="F4660" s="202">
        <v>700</v>
      </c>
      <c r="G4660" s="202">
        <f t="shared" si="246"/>
        <v>70000</v>
      </c>
      <c r="H4660" s="210" t="str">
        <f t="shared" si="244"/>
        <v>17/18TOMATE (1ª SAFRA)UMUARAMA (b)</v>
      </c>
      <c r="I4660" s="210" t="str">
        <f t="shared" si="245"/>
        <v>17/18TOMATE (1ª SAFRA)</v>
      </c>
      <c r="J4660" s="211" t="b">
        <f>FALSE</f>
        <v>0</v>
      </c>
    </row>
    <row r="4661" spans="1:10" ht="14.65" hidden="1" customHeight="1">
      <c r="A4661" s="215" t="s">
        <v>193</v>
      </c>
      <c r="B4661" s="213" t="s">
        <v>108</v>
      </c>
      <c r="C4661" s="209" t="s">
        <v>160</v>
      </c>
      <c r="D4661" s="202">
        <v>10</v>
      </c>
      <c r="F4661" s="202">
        <v>500</v>
      </c>
      <c r="G4661" s="202">
        <f t="shared" si="246"/>
        <v>50000</v>
      </c>
      <c r="H4661" s="210" t="str">
        <f t="shared" si="244"/>
        <v>17/18TOMATE (1ª SAFRA)UNIÃO DA VITÓRIA (f)</v>
      </c>
      <c r="I4661" s="210" t="str">
        <f t="shared" si="245"/>
        <v>17/18TOMATE (1ª SAFRA)</v>
      </c>
      <c r="J4661" s="211" t="b">
        <f>FALSE</f>
        <v>0</v>
      </c>
    </row>
    <row r="4662" spans="1:10" ht="14.65" hidden="1" customHeight="1">
      <c r="A4662" s="215" t="s">
        <v>193</v>
      </c>
      <c r="B4662" s="213" t="s">
        <v>109</v>
      </c>
      <c r="C4662" s="209" t="s">
        <v>126</v>
      </c>
      <c r="D4662" s="202">
        <v>116</v>
      </c>
      <c r="F4662" s="202">
        <v>9401</v>
      </c>
      <c r="G4662" s="202">
        <f t="shared" si="246"/>
        <v>81043.103448275855</v>
      </c>
      <c r="H4662" s="210" t="str">
        <f t="shared" si="244"/>
        <v>17/18TOMATE (2ª SAFRA)APUCARANA (c)</v>
      </c>
      <c r="I4662" s="210" t="str">
        <f t="shared" si="245"/>
        <v>17/18TOMATE (2ª SAFRA)</v>
      </c>
      <c r="J4662" s="211" t="b">
        <f>FALSE</f>
        <v>0</v>
      </c>
    </row>
    <row r="4663" spans="1:10" ht="14.65" hidden="1" customHeight="1">
      <c r="A4663" s="215" t="s">
        <v>193</v>
      </c>
      <c r="B4663" s="213" t="s">
        <v>109</v>
      </c>
      <c r="C4663" s="209" t="s">
        <v>130</v>
      </c>
      <c r="D4663" s="202">
        <v>44</v>
      </c>
      <c r="F4663" s="202">
        <v>1996</v>
      </c>
      <c r="G4663" s="202">
        <f t="shared" si="246"/>
        <v>45363.636363636368</v>
      </c>
      <c r="H4663" s="210" t="str">
        <f t="shared" si="244"/>
        <v>17/18TOMATE (2ª SAFRA)CASCAVEL (d)</v>
      </c>
      <c r="I4663" s="210" t="str">
        <f t="shared" si="245"/>
        <v>17/18TOMATE (2ª SAFRA)</v>
      </c>
      <c r="J4663" s="211" t="b">
        <f>FALSE</f>
        <v>0</v>
      </c>
    </row>
    <row r="4664" spans="1:10" ht="14.65" hidden="1" customHeight="1">
      <c r="A4664" s="215" t="s">
        <v>193</v>
      </c>
      <c r="B4664" s="213" t="s">
        <v>109</v>
      </c>
      <c r="C4664" s="209" t="s">
        <v>132</v>
      </c>
      <c r="D4664" s="202">
        <v>170</v>
      </c>
      <c r="F4664" s="202">
        <v>6086</v>
      </c>
      <c r="G4664" s="202">
        <f t="shared" si="246"/>
        <v>35800</v>
      </c>
      <c r="H4664" s="210" t="str">
        <f t="shared" si="244"/>
        <v>17/18TOMATE (2ª SAFRA)CORNÉLIO PROCÓPIO (c)</v>
      </c>
      <c r="I4664" s="210" t="str">
        <f t="shared" si="245"/>
        <v>17/18TOMATE (2ª SAFRA)</v>
      </c>
      <c r="J4664" s="211" t="b">
        <f>FALSE</f>
        <v>0</v>
      </c>
    </row>
    <row r="4665" spans="1:10" ht="14.65" hidden="1" customHeight="1">
      <c r="A4665" s="215" t="s">
        <v>193</v>
      </c>
      <c r="B4665" s="213" t="s">
        <v>109</v>
      </c>
      <c r="C4665" s="209" t="s">
        <v>138</v>
      </c>
      <c r="D4665" s="202">
        <v>14</v>
      </c>
      <c r="F4665" s="202">
        <v>605</v>
      </c>
      <c r="G4665" s="202">
        <f t="shared" si="246"/>
        <v>43214.285714285717</v>
      </c>
      <c r="H4665" s="210" t="str">
        <f t="shared" si="244"/>
        <v>17/18TOMATE (2ª SAFRA)GUARAPUAVA (f)</v>
      </c>
      <c r="I4665" s="210" t="str">
        <f t="shared" si="245"/>
        <v>17/18TOMATE (2ª SAFRA)</v>
      </c>
      <c r="J4665" s="211" t="b">
        <f>FALSE</f>
        <v>0</v>
      </c>
    </row>
    <row r="4666" spans="1:10" ht="14.65" hidden="1" customHeight="1">
      <c r="A4666" s="215" t="s">
        <v>193</v>
      </c>
      <c r="B4666" s="213" t="s">
        <v>109</v>
      </c>
      <c r="C4666" s="209" t="s">
        <v>140</v>
      </c>
      <c r="D4666" s="202">
        <v>16</v>
      </c>
      <c r="F4666" s="202">
        <v>456</v>
      </c>
      <c r="G4666" s="202">
        <f t="shared" si="246"/>
        <v>28500</v>
      </c>
      <c r="H4666" s="210" t="str">
        <f t="shared" si="244"/>
        <v>17/18TOMATE (2ª SAFRA)IRATI (f)</v>
      </c>
      <c r="I4666" s="210" t="str">
        <f t="shared" si="245"/>
        <v>17/18TOMATE (2ª SAFRA)</v>
      </c>
      <c r="J4666" s="211" t="b">
        <f>FALSE</f>
        <v>0</v>
      </c>
    </row>
    <row r="4667" spans="1:10" ht="14.65" hidden="1" customHeight="1">
      <c r="A4667" s="215" t="s">
        <v>193</v>
      </c>
      <c r="B4667" s="213" t="s">
        <v>109</v>
      </c>
      <c r="C4667" s="209" t="s">
        <v>142</v>
      </c>
      <c r="D4667" s="202">
        <v>231</v>
      </c>
      <c r="F4667" s="202">
        <v>15109</v>
      </c>
      <c r="G4667" s="202">
        <f t="shared" si="246"/>
        <v>65406.926406926403</v>
      </c>
      <c r="H4667" s="210" t="str">
        <f t="shared" si="244"/>
        <v>17/18TOMATE (2ª SAFRA)IVAIPORÃ (c)</v>
      </c>
      <c r="I4667" s="210" t="str">
        <f t="shared" si="245"/>
        <v>17/18TOMATE (2ª SAFRA)</v>
      </c>
      <c r="J4667" s="211" t="b">
        <f>FALSE</f>
        <v>0</v>
      </c>
    </row>
    <row r="4668" spans="1:10" ht="14.65" hidden="1" customHeight="1">
      <c r="A4668" s="215" t="s">
        <v>193</v>
      </c>
      <c r="B4668" s="213" t="s">
        <v>109</v>
      </c>
      <c r="C4668" s="209" t="s">
        <v>144</v>
      </c>
      <c r="D4668" s="202">
        <v>210</v>
      </c>
      <c r="F4668" s="202">
        <v>13421</v>
      </c>
      <c r="G4668" s="202">
        <f t="shared" si="246"/>
        <v>63909.523809523809</v>
      </c>
      <c r="H4668" s="210" t="str">
        <f t="shared" si="244"/>
        <v>17/18TOMATE (2ª SAFRA)JACAREZINHO (c)</v>
      </c>
      <c r="I4668" s="210" t="str">
        <f t="shared" si="245"/>
        <v>17/18TOMATE (2ª SAFRA)</v>
      </c>
      <c r="J4668" s="211" t="b">
        <f>FALSE</f>
        <v>0</v>
      </c>
    </row>
    <row r="4669" spans="1:10" ht="14.65" hidden="1" customHeight="1">
      <c r="A4669" s="215" t="s">
        <v>193</v>
      </c>
      <c r="B4669" s="213" t="s">
        <v>109</v>
      </c>
      <c r="C4669" s="209" t="s">
        <v>146</v>
      </c>
      <c r="D4669" s="202">
        <v>5</v>
      </c>
      <c r="F4669" s="202">
        <v>230</v>
      </c>
      <c r="G4669" s="202">
        <f t="shared" si="246"/>
        <v>46000</v>
      </c>
      <c r="H4669" s="210" t="str">
        <f t="shared" si="244"/>
        <v>17/18TOMATE (2ª SAFRA)LARANJEIRAS DO SUL (f)</v>
      </c>
      <c r="I4669" s="210" t="str">
        <f t="shared" si="245"/>
        <v>17/18TOMATE (2ª SAFRA)</v>
      </c>
      <c r="J4669" s="211" t="b">
        <f>FALSE</f>
        <v>0</v>
      </c>
    </row>
    <row r="4670" spans="1:10" ht="14.65" hidden="1" customHeight="1">
      <c r="A4670" s="215" t="s">
        <v>193</v>
      </c>
      <c r="B4670" s="213" t="s">
        <v>109</v>
      </c>
      <c r="C4670" s="209" t="s">
        <v>148</v>
      </c>
      <c r="D4670" s="202">
        <v>300</v>
      </c>
      <c r="F4670" s="202">
        <v>19800</v>
      </c>
      <c r="G4670" s="202">
        <f t="shared" si="246"/>
        <v>66000</v>
      </c>
      <c r="H4670" s="210" t="str">
        <f t="shared" si="244"/>
        <v>17/18TOMATE (2ª SAFRA)LONDRINA (c)</v>
      </c>
      <c r="I4670" s="210" t="str">
        <f t="shared" si="245"/>
        <v>17/18TOMATE (2ª SAFRA)</v>
      </c>
      <c r="J4670" s="211" t="b">
        <f>FALSE</f>
        <v>0</v>
      </c>
    </row>
    <row r="4671" spans="1:10" ht="14.65" hidden="1" customHeight="1">
      <c r="A4671" s="215" t="s">
        <v>193</v>
      </c>
      <c r="B4671" s="213" t="s">
        <v>109</v>
      </c>
      <c r="C4671" s="209" t="s">
        <v>150</v>
      </c>
      <c r="D4671" s="202">
        <v>45</v>
      </c>
      <c r="F4671" s="202">
        <v>2250</v>
      </c>
      <c r="G4671" s="202">
        <f t="shared" si="246"/>
        <v>50000</v>
      </c>
      <c r="H4671" s="210" t="str">
        <f t="shared" si="244"/>
        <v>17/18TOMATE (2ª SAFRA)MARINGÁ (c)</v>
      </c>
      <c r="I4671" s="210" t="str">
        <f t="shared" si="245"/>
        <v>17/18TOMATE (2ª SAFRA)</v>
      </c>
      <c r="J4671" s="211" t="b">
        <f>FALSE</f>
        <v>0</v>
      </c>
    </row>
    <row r="4672" spans="1:10" ht="14.65" hidden="1" customHeight="1">
      <c r="A4672" s="215" t="s">
        <v>193</v>
      </c>
      <c r="B4672" s="213" t="s">
        <v>109</v>
      </c>
      <c r="C4672" s="209" t="s">
        <v>152</v>
      </c>
      <c r="D4672" s="202">
        <v>10</v>
      </c>
      <c r="F4672" s="202">
        <v>420</v>
      </c>
      <c r="G4672" s="202">
        <f t="shared" si="246"/>
        <v>42000</v>
      </c>
      <c r="H4672" s="210" t="str">
        <f t="shared" si="244"/>
        <v>17/18TOMATE (2ª SAFRA)PARANAGUÁ (f)</v>
      </c>
      <c r="I4672" s="210" t="str">
        <f t="shared" si="245"/>
        <v>17/18TOMATE (2ª SAFRA)</v>
      </c>
      <c r="J4672" s="211" t="b">
        <f>FALSE</f>
        <v>0</v>
      </c>
    </row>
    <row r="4673" spans="1:10" ht="14.65" hidden="1" customHeight="1">
      <c r="A4673" s="215" t="s">
        <v>193</v>
      </c>
      <c r="B4673" s="213" t="s">
        <v>109</v>
      </c>
      <c r="C4673" s="209" t="s">
        <v>157</v>
      </c>
      <c r="D4673" s="202">
        <v>420</v>
      </c>
      <c r="F4673" s="202">
        <v>26356</v>
      </c>
      <c r="G4673" s="202">
        <f t="shared" si="246"/>
        <v>62752.380952380954</v>
      </c>
      <c r="H4673" s="210" t="str">
        <f t="shared" ref="H4673:H4736" si="247">A4673&amp;B4673&amp;C4673</f>
        <v>17/18TOMATE (2ª SAFRA)PONTA GROSSA (f)</v>
      </c>
      <c r="I4673" s="210" t="str">
        <f t="shared" ref="I4673:I4736" si="248">A4673&amp;B4673</f>
        <v>17/18TOMATE (2ª SAFRA)</v>
      </c>
      <c r="J4673" s="211" t="b">
        <f>FALSE</f>
        <v>0</v>
      </c>
    </row>
    <row r="4674" spans="1:10" ht="14.65" hidden="1" customHeight="1">
      <c r="A4674" s="215" t="s">
        <v>193</v>
      </c>
      <c r="B4674" s="213" t="s">
        <v>109</v>
      </c>
      <c r="C4674" s="209" t="s">
        <v>159</v>
      </c>
      <c r="D4674" s="202">
        <v>5</v>
      </c>
      <c r="F4674" s="202">
        <v>350</v>
      </c>
      <c r="G4674" s="202">
        <f t="shared" si="246"/>
        <v>70000</v>
      </c>
      <c r="H4674" s="210" t="str">
        <f t="shared" si="247"/>
        <v>17/18TOMATE (2ª SAFRA)UMUARAMA (b)</v>
      </c>
      <c r="I4674" s="210" t="str">
        <f t="shared" si="248"/>
        <v>17/18TOMATE (2ª SAFRA)</v>
      </c>
      <c r="J4674" s="211" t="b">
        <f>FALSE</f>
        <v>0</v>
      </c>
    </row>
    <row r="4675" spans="1:10" ht="14.65" hidden="1" customHeight="1">
      <c r="A4675" s="215" t="s">
        <v>193</v>
      </c>
      <c r="B4675" s="209" t="s">
        <v>110</v>
      </c>
      <c r="C4675" s="209" t="s">
        <v>126</v>
      </c>
      <c r="D4675" s="201">
        <v>60400</v>
      </c>
      <c r="E4675" s="201"/>
      <c r="F4675" s="202">
        <v>121464</v>
      </c>
      <c r="G4675" s="202">
        <f t="shared" si="246"/>
        <v>2010.9933774834437</v>
      </c>
      <c r="H4675" s="210" t="str">
        <f t="shared" si="247"/>
        <v>17/18TRIGOAPUCARANA (c)</v>
      </c>
      <c r="I4675" s="210" t="str">
        <f t="shared" si="248"/>
        <v>17/18TRIGO</v>
      </c>
      <c r="J4675" s="211" t="b">
        <f>FALSE</f>
        <v>0</v>
      </c>
    </row>
    <row r="4676" spans="1:10" ht="14.65" hidden="1" customHeight="1">
      <c r="A4676" s="215" t="s">
        <v>193</v>
      </c>
      <c r="B4676" s="209" t="s">
        <v>110</v>
      </c>
      <c r="C4676" s="209" t="s">
        <v>128</v>
      </c>
      <c r="D4676" s="201">
        <v>110000</v>
      </c>
      <c r="E4676" s="201"/>
      <c r="F4676" s="202">
        <v>291500</v>
      </c>
      <c r="G4676" s="202">
        <f t="shared" si="246"/>
        <v>2650</v>
      </c>
      <c r="H4676" s="210" t="str">
        <f t="shared" si="247"/>
        <v>17/18TRIGOCAMPO MOURÃO (a)</v>
      </c>
      <c r="I4676" s="210" t="str">
        <f t="shared" si="248"/>
        <v>17/18TRIGO</v>
      </c>
      <c r="J4676" s="211" t="b">
        <f>FALSE</f>
        <v>0</v>
      </c>
    </row>
    <row r="4677" spans="1:10" ht="14.65" hidden="1" customHeight="1">
      <c r="A4677" s="215" t="s">
        <v>193</v>
      </c>
      <c r="B4677" s="209" t="s">
        <v>110</v>
      </c>
      <c r="C4677" s="209" t="s">
        <v>130</v>
      </c>
      <c r="D4677" s="201">
        <v>165000</v>
      </c>
      <c r="E4677" s="201"/>
      <c r="F4677" s="202">
        <v>561000</v>
      </c>
      <c r="G4677" s="202">
        <f t="shared" si="246"/>
        <v>3400</v>
      </c>
      <c r="H4677" s="210" t="str">
        <f t="shared" si="247"/>
        <v>17/18TRIGOCASCAVEL (d)</v>
      </c>
      <c r="I4677" s="210" t="str">
        <f t="shared" si="248"/>
        <v>17/18TRIGO</v>
      </c>
      <c r="J4677" s="211" t="b">
        <f>FALSE</f>
        <v>0</v>
      </c>
    </row>
    <row r="4678" spans="1:10" ht="14.65" hidden="1" customHeight="1">
      <c r="A4678" s="215" t="s">
        <v>193</v>
      </c>
      <c r="B4678" s="209" t="s">
        <v>110</v>
      </c>
      <c r="C4678" s="209" t="s">
        <v>132</v>
      </c>
      <c r="D4678" s="201">
        <v>148200</v>
      </c>
      <c r="E4678" s="201">
        <v>7720</v>
      </c>
      <c r="F4678" s="202">
        <v>177004</v>
      </c>
      <c r="G4678" s="202">
        <f t="shared" si="246"/>
        <v>1259.99430523918</v>
      </c>
      <c r="H4678" s="210" t="str">
        <f t="shared" si="247"/>
        <v>17/18TRIGOCORNÉLIO PROCÓPIO (c)</v>
      </c>
      <c r="I4678" s="210" t="str">
        <f t="shared" si="248"/>
        <v>17/18TRIGO</v>
      </c>
      <c r="J4678" s="211" t="b">
        <f>FALSE</f>
        <v>0</v>
      </c>
    </row>
    <row r="4679" spans="1:10" ht="14.65" hidden="1" customHeight="1">
      <c r="A4679" s="215" t="s">
        <v>193</v>
      </c>
      <c r="B4679" s="213" t="s">
        <v>110</v>
      </c>
      <c r="C4679" s="209" t="s">
        <v>134</v>
      </c>
      <c r="D4679" s="202">
        <v>10650</v>
      </c>
      <c r="F4679" s="202">
        <v>25560</v>
      </c>
      <c r="G4679" s="202">
        <f t="shared" si="246"/>
        <v>2400</v>
      </c>
      <c r="H4679" s="210" t="str">
        <f t="shared" si="247"/>
        <v>17/18TRIGOCURITIBA (f)</v>
      </c>
      <c r="I4679" s="210" t="str">
        <f t="shared" si="248"/>
        <v>17/18TRIGO</v>
      </c>
      <c r="J4679" s="211" t="b">
        <f>FALSE</f>
        <v>0</v>
      </c>
    </row>
    <row r="4680" spans="1:10" ht="14.65" hidden="1" customHeight="1">
      <c r="A4680" s="215" t="s">
        <v>193</v>
      </c>
      <c r="B4680" s="213" t="s">
        <v>110</v>
      </c>
      <c r="C4680" s="209" t="s">
        <v>136</v>
      </c>
      <c r="D4680" s="202">
        <v>87150</v>
      </c>
      <c r="F4680" s="202">
        <v>239662</v>
      </c>
      <c r="G4680" s="202">
        <f t="shared" si="246"/>
        <v>2749.9942627653472</v>
      </c>
      <c r="H4680" s="210" t="str">
        <f t="shared" si="247"/>
        <v>17/18TRIGOFRANCISCO BELTRÃO (e)</v>
      </c>
      <c r="I4680" s="210" t="str">
        <f t="shared" si="248"/>
        <v>17/18TRIGO</v>
      </c>
      <c r="J4680" s="211" t="b">
        <f>FALSE</f>
        <v>0</v>
      </c>
    </row>
    <row r="4681" spans="1:10" ht="14.65" hidden="1" customHeight="1">
      <c r="A4681" s="215" t="s">
        <v>193</v>
      </c>
      <c r="B4681" s="213" t="s">
        <v>110</v>
      </c>
      <c r="C4681" s="209" t="s">
        <v>138</v>
      </c>
      <c r="D4681" s="202">
        <v>36900</v>
      </c>
      <c r="F4681" s="202">
        <v>110930</v>
      </c>
      <c r="G4681" s="202">
        <f t="shared" si="246"/>
        <v>3006.2330623306234</v>
      </c>
      <c r="H4681" s="210" t="str">
        <f t="shared" si="247"/>
        <v>17/18TRIGOGUARAPUAVA (f)</v>
      </c>
      <c r="I4681" s="210" t="str">
        <f t="shared" si="248"/>
        <v>17/18TRIGO</v>
      </c>
      <c r="J4681" s="211" t="b">
        <f>FALSE</f>
        <v>0</v>
      </c>
    </row>
    <row r="4682" spans="1:10" ht="14.65" hidden="1" customHeight="1">
      <c r="A4682" s="215" t="s">
        <v>193</v>
      </c>
      <c r="B4682" s="213" t="s">
        <v>110</v>
      </c>
      <c r="C4682" s="209" t="s">
        <v>140</v>
      </c>
      <c r="D4682" s="202">
        <v>18250</v>
      </c>
      <c r="E4682" s="202">
        <v>125</v>
      </c>
      <c r="F4682" s="202">
        <v>66156</v>
      </c>
      <c r="G4682" s="202">
        <f t="shared" si="246"/>
        <v>3649.9862068965517</v>
      </c>
      <c r="H4682" s="210" t="str">
        <f t="shared" si="247"/>
        <v>17/18TRIGOIRATI (f)</v>
      </c>
      <c r="I4682" s="210" t="str">
        <f t="shared" si="248"/>
        <v>17/18TRIGO</v>
      </c>
      <c r="J4682" s="211" t="b">
        <f>FALSE</f>
        <v>0</v>
      </c>
    </row>
    <row r="4683" spans="1:10" ht="14.65" hidden="1" customHeight="1">
      <c r="A4683" s="215" t="s">
        <v>193</v>
      </c>
      <c r="B4683" s="213" t="s">
        <v>110</v>
      </c>
      <c r="C4683" s="209" t="s">
        <v>142</v>
      </c>
      <c r="D4683" s="202">
        <v>120000</v>
      </c>
      <c r="F4683" s="202">
        <v>288000</v>
      </c>
      <c r="G4683" s="202">
        <f t="shared" si="246"/>
        <v>2400</v>
      </c>
      <c r="H4683" s="210" t="str">
        <f t="shared" si="247"/>
        <v>17/18TRIGOIVAIPORÃ (c)</v>
      </c>
      <c r="I4683" s="210" t="str">
        <f t="shared" si="248"/>
        <v>17/18TRIGO</v>
      </c>
      <c r="J4683" s="211" t="b">
        <f>FALSE</f>
        <v>0</v>
      </c>
    </row>
    <row r="4684" spans="1:10" ht="14.65" hidden="1" customHeight="1">
      <c r="A4684" s="215" t="s">
        <v>193</v>
      </c>
      <c r="B4684" s="213" t="s">
        <v>110</v>
      </c>
      <c r="C4684" s="209" t="s">
        <v>144</v>
      </c>
      <c r="D4684" s="202">
        <v>56200</v>
      </c>
      <c r="F4684" s="202">
        <v>123640</v>
      </c>
      <c r="G4684" s="202">
        <f t="shared" si="246"/>
        <v>2200</v>
      </c>
      <c r="H4684" s="210" t="str">
        <f t="shared" si="247"/>
        <v>17/18TRIGOJACAREZINHO (c)</v>
      </c>
      <c r="I4684" s="210" t="str">
        <f t="shared" si="248"/>
        <v>17/18TRIGO</v>
      </c>
      <c r="J4684" s="211" t="b">
        <f>FALSE</f>
        <v>0</v>
      </c>
    </row>
    <row r="4685" spans="1:10" ht="14.65" hidden="1" customHeight="1">
      <c r="A4685" s="215" t="s">
        <v>193</v>
      </c>
      <c r="B4685" s="213" t="s">
        <v>110</v>
      </c>
      <c r="C4685" s="209" t="s">
        <v>146</v>
      </c>
      <c r="D4685" s="202">
        <v>22700</v>
      </c>
      <c r="F4685" s="202">
        <v>69484</v>
      </c>
      <c r="G4685" s="202">
        <f t="shared" si="246"/>
        <v>3060.9691629955951</v>
      </c>
      <c r="H4685" s="210" t="str">
        <f t="shared" si="247"/>
        <v>17/18TRIGOLARANJEIRAS DO SUL (f)</v>
      </c>
      <c r="I4685" s="210" t="str">
        <f t="shared" si="248"/>
        <v>17/18TRIGO</v>
      </c>
      <c r="J4685" s="211" t="b">
        <f>FALSE</f>
        <v>0</v>
      </c>
    </row>
    <row r="4686" spans="1:10" ht="14.65" hidden="1" customHeight="1">
      <c r="A4686" s="215" t="s">
        <v>193</v>
      </c>
      <c r="B4686" s="213" t="s">
        <v>110</v>
      </c>
      <c r="C4686" s="209" t="s">
        <v>148</v>
      </c>
      <c r="D4686" s="202">
        <v>32100</v>
      </c>
      <c r="F4686" s="202">
        <v>57780</v>
      </c>
      <c r="G4686" s="202">
        <f t="shared" si="246"/>
        <v>1800</v>
      </c>
      <c r="H4686" s="210" t="str">
        <f t="shared" si="247"/>
        <v>17/18TRIGOLONDRINA (c)</v>
      </c>
      <c r="I4686" s="210" t="str">
        <f t="shared" si="248"/>
        <v>17/18TRIGO</v>
      </c>
      <c r="J4686" s="211" t="b">
        <f>FALSE</f>
        <v>0</v>
      </c>
    </row>
    <row r="4687" spans="1:10" ht="14.65" hidden="1" customHeight="1">
      <c r="A4687" s="215" t="s">
        <v>193</v>
      </c>
      <c r="B4687" s="213" t="s">
        <v>110</v>
      </c>
      <c r="C4687" s="209" t="s">
        <v>150</v>
      </c>
      <c r="D4687" s="202">
        <v>17467</v>
      </c>
      <c r="E4687" s="202">
        <v>40</v>
      </c>
      <c r="F4687" s="202">
        <v>30758</v>
      </c>
      <c r="G4687" s="202">
        <f t="shared" si="246"/>
        <v>1764.9624146439432</v>
      </c>
      <c r="H4687" s="210" t="str">
        <f t="shared" si="247"/>
        <v>17/18TRIGOMARINGÁ (c)</v>
      </c>
      <c r="I4687" s="210" t="str">
        <f t="shared" si="248"/>
        <v>17/18TRIGO</v>
      </c>
      <c r="J4687" s="211" t="b">
        <f>FALSE</f>
        <v>0</v>
      </c>
    </row>
    <row r="4688" spans="1:10" ht="14.65" hidden="1" customHeight="1">
      <c r="A4688" s="215" t="s">
        <v>193</v>
      </c>
      <c r="B4688" s="213" t="s">
        <v>110</v>
      </c>
      <c r="C4688" s="209" t="s">
        <v>155</v>
      </c>
      <c r="D4688" s="202">
        <v>61000</v>
      </c>
      <c r="F4688" s="202">
        <v>150543</v>
      </c>
      <c r="G4688" s="202">
        <f t="shared" si="246"/>
        <v>2467.9180327868853</v>
      </c>
      <c r="H4688" s="210" t="str">
        <f t="shared" si="247"/>
        <v>17/18TRIGOPATO BRANCO (e)</v>
      </c>
      <c r="I4688" s="210" t="str">
        <f t="shared" si="248"/>
        <v>17/18TRIGO</v>
      </c>
      <c r="J4688" s="211" t="b">
        <f>FALSE</f>
        <v>0</v>
      </c>
    </row>
    <row r="4689" spans="1:10" ht="14.65" hidden="1" customHeight="1">
      <c r="A4689" s="215" t="s">
        <v>193</v>
      </c>
      <c r="B4689" s="213" t="s">
        <v>110</v>
      </c>
      <c r="C4689" s="209" t="s">
        <v>157</v>
      </c>
      <c r="D4689" s="202">
        <v>118150</v>
      </c>
      <c r="F4689" s="202">
        <v>382097</v>
      </c>
      <c r="G4689" s="202">
        <f t="shared" si="246"/>
        <v>3233.999153618282</v>
      </c>
      <c r="H4689" s="210" t="str">
        <f t="shared" si="247"/>
        <v>17/18TRIGOPONTA GROSSA (f)</v>
      </c>
      <c r="I4689" s="210" t="str">
        <f t="shared" si="248"/>
        <v>17/18TRIGO</v>
      </c>
      <c r="J4689" s="211" t="b">
        <f>FALSE</f>
        <v>0</v>
      </c>
    </row>
    <row r="4690" spans="1:10" ht="14.65" hidden="1" customHeight="1">
      <c r="A4690" s="215" t="s">
        <v>193</v>
      </c>
      <c r="B4690" s="213" t="s">
        <v>110</v>
      </c>
      <c r="C4690" s="209" t="s">
        <v>158</v>
      </c>
      <c r="D4690" s="202">
        <v>31060</v>
      </c>
      <c r="F4690" s="202">
        <v>100820</v>
      </c>
      <c r="G4690" s="202">
        <f t="shared" si="246"/>
        <v>3245.9755312298776</v>
      </c>
      <c r="H4690" s="210" t="str">
        <f t="shared" si="247"/>
        <v>17/18TRIGOTOLEDO (d)</v>
      </c>
      <c r="I4690" s="210" t="str">
        <f t="shared" si="248"/>
        <v>17/18TRIGO</v>
      </c>
      <c r="J4690" s="211" t="b">
        <f>FALSE</f>
        <v>0</v>
      </c>
    </row>
    <row r="4691" spans="1:10" ht="14.65" hidden="1" customHeight="1">
      <c r="A4691" s="215" t="s">
        <v>193</v>
      </c>
      <c r="B4691" s="213" t="s">
        <v>110</v>
      </c>
      <c r="C4691" s="209" t="s">
        <v>159</v>
      </c>
      <c r="D4691" s="202">
        <v>1264</v>
      </c>
      <c r="F4691" s="202">
        <v>1980</v>
      </c>
      <c r="G4691" s="202">
        <f t="shared" si="246"/>
        <v>1566.4556962025315</v>
      </c>
      <c r="H4691" s="210" t="str">
        <f t="shared" si="247"/>
        <v>17/18TRIGOUMUARAMA (b)</v>
      </c>
      <c r="I4691" s="210" t="str">
        <f t="shared" si="248"/>
        <v>17/18TRIGO</v>
      </c>
      <c r="J4691" s="211" t="b">
        <f>FALSE</f>
        <v>0</v>
      </c>
    </row>
    <row r="4692" spans="1:10" ht="14.65" hidden="1" customHeight="1">
      <c r="A4692" s="215" t="s">
        <v>193</v>
      </c>
      <c r="B4692" s="213" t="s">
        <v>110</v>
      </c>
      <c r="C4692" s="209" t="s">
        <v>160</v>
      </c>
      <c r="D4692" s="202">
        <v>5500</v>
      </c>
      <c r="F4692" s="202">
        <v>10175</v>
      </c>
      <c r="G4692" s="202">
        <f t="shared" si="246"/>
        <v>1850</v>
      </c>
      <c r="H4692" s="210" t="str">
        <f t="shared" si="247"/>
        <v>17/18TRIGOUNIÃO DA VITÓRIA (f)</v>
      </c>
      <c r="I4692" s="210" t="str">
        <f t="shared" si="248"/>
        <v>17/18TRIGO</v>
      </c>
      <c r="J4692" s="211" t="b">
        <f>FALSE</f>
        <v>0</v>
      </c>
    </row>
    <row r="4693" spans="1:10" ht="14.65" hidden="1" customHeight="1">
      <c r="A4693" s="215" t="s">
        <v>193</v>
      </c>
      <c r="B4693" s="213" t="s">
        <v>111</v>
      </c>
      <c r="C4693" s="209" t="s">
        <v>126</v>
      </c>
      <c r="D4693" s="202">
        <v>219</v>
      </c>
      <c r="F4693" s="202">
        <v>394</v>
      </c>
      <c r="G4693" s="202">
        <f t="shared" si="246"/>
        <v>1799.0867579908677</v>
      </c>
      <c r="H4693" s="210" t="str">
        <f t="shared" si="247"/>
        <v>17/18TRITICALEAPUCARANA (c)</v>
      </c>
      <c r="I4693" s="210" t="str">
        <f t="shared" si="248"/>
        <v>17/18TRITICALE</v>
      </c>
      <c r="J4693" s="211" t="b">
        <f>FALSE</f>
        <v>0</v>
      </c>
    </row>
    <row r="4694" spans="1:10" ht="14.65" hidden="1" customHeight="1">
      <c r="A4694" s="215" t="s">
        <v>193</v>
      </c>
      <c r="B4694" s="213" t="s">
        <v>111</v>
      </c>
      <c r="C4694" s="209" t="s">
        <v>128</v>
      </c>
      <c r="D4694" s="202">
        <v>1800</v>
      </c>
      <c r="F4694" s="202">
        <v>4860</v>
      </c>
      <c r="G4694" s="202">
        <f t="shared" si="246"/>
        <v>2700</v>
      </c>
      <c r="H4694" s="210" t="str">
        <f t="shared" si="247"/>
        <v>17/18TRITICALECAMPO MOURÃO (a)</v>
      </c>
      <c r="I4694" s="210" t="str">
        <f t="shared" si="248"/>
        <v>17/18TRITICALE</v>
      </c>
      <c r="J4694" s="211" t="b">
        <f>FALSE</f>
        <v>0</v>
      </c>
    </row>
    <row r="4695" spans="1:10" ht="14.65" hidden="1" customHeight="1">
      <c r="A4695" s="215" t="s">
        <v>193</v>
      </c>
      <c r="B4695" s="213" t="s">
        <v>111</v>
      </c>
      <c r="C4695" s="209" t="s">
        <v>130</v>
      </c>
      <c r="D4695" s="202"/>
      <c r="G4695" s="202" t="e">
        <f t="shared" si="246"/>
        <v>#DIV/0!</v>
      </c>
      <c r="H4695" s="210" t="str">
        <f t="shared" si="247"/>
        <v>17/18TRITICALECASCAVEL (d)</v>
      </c>
      <c r="I4695" s="210" t="str">
        <f t="shared" si="248"/>
        <v>17/18TRITICALE</v>
      </c>
      <c r="J4695" s="211" t="b">
        <f>FALSE</f>
        <v>0</v>
      </c>
    </row>
    <row r="4696" spans="1:10" ht="14.65" hidden="1" customHeight="1">
      <c r="A4696" s="215" t="s">
        <v>193</v>
      </c>
      <c r="B4696" s="213" t="s">
        <v>111</v>
      </c>
      <c r="C4696" s="209" t="s">
        <v>138</v>
      </c>
      <c r="D4696" s="202">
        <v>2250</v>
      </c>
      <c r="F4696" s="202">
        <v>6646</v>
      </c>
      <c r="G4696" s="202">
        <f t="shared" si="246"/>
        <v>2953.7777777777778</v>
      </c>
      <c r="H4696" s="210" t="str">
        <f t="shared" si="247"/>
        <v>17/18TRITICALEGUARAPUAVA (f)</v>
      </c>
      <c r="I4696" s="210" t="str">
        <f t="shared" si="248"/>
        <v>17/18TRITICALE</v>
      </c>
      <c r="J4696" s="211" t="b">
        <f>FALSE</f>
        <v>0</v>
      </c>
    </row>
    <row r="4697" spans="1:10" ht="14.65" hidden="1" customHeight="1">
      <c r="A4697" s="215" t="s">
        <v>193</v>
      </c>
      <c r="B4697" s="213" t="s">
        <v>111</v>
      </c>
      <c r="C4697" s="209" t="s">
        <v>140</v>
      </c>
      <c r="D4697" s="202">
        <v>1300</v>
      </c>
      <c r="E4697" s="202">
        <v>50</v>
      </c>
      <c r="F4697" s="202">
        <v>3506</v>
      </c>
      <c r="G4697" s="202">
        <f t="shared" si="246"/>
        <v>2804.8</v>
      </c>
      <c r="H4697" s="210" t="str">
        <f t="shared" si="247"/>
        <v>17/18TRITICALEIRATI (f)</v>
      </c>
      <c r="I4697" s="210" t="str">
        <f t="shared" si="248"/>
        <v>17/18TRITICALE</v>
      </c>
      <c r="J4697" s="211" t="b">
        <f>FALSE</f>
        <v>0</v>
      </c>
    </row>
    <row r="4698" spans="1:10" ht="14.65" hidden="1" customHeight="1">
      <c r="A4698" s="215" t="s">
        <v>193</v>
      </c>
      <c r="B4698" s="213" t="s">
        <v>111</v>
      </c>
      <c r="C4698" s="209" t="s">
        <v>142</v>
      </c>
      <c r="D4698" s="202">
        <v>500</v>
      </c>
      <c r="F4698" s="202">
        <v>1100</v>
      </c>
      <c r="G4698" s="202">
        <f t="shared" si="246"/>
        <v>2200</v>
      </c>
      <c r="H4698" s="210" t="str">
        <f t="shared" si="247"/>
        <v>17/18TRITICALEIVAIPORÃ (c)</v>
      </c>
      <c r="I4698" s="210" t="str">
        <f t="shared" si="248"/>
        <v>17/18TRITICALE</v>
      </c>
      <c r="J4698" s="211" t="b">
        <f>FALSE</f>
        <v>0</v>
      </c>
    </row>
    <row r="4699" spans="1:10" ht="14.65" hidden="1" customHeight="1">
      <c r="A4699" s="215" t="s">
        <v>193</v>
      </c>
      <c r="B4699" s="213" t="s">
        <v>111</v>
      </c>
      <c r="C4699" s="209" t="s">
        <v>146</v>
      </c>
      <c r="D4699" s="202">
        <v>430</v>
      </c>
      <c r="E4699" s="202">
        <v>100</v>
      </c>
      <c r="F4699" s="202">
        <v>924</v>
      </c>
      <c r="G4699" s="202">
        <f t="shared" si="246"/>
        <v>2800</v>
      </c>
      <c r="H4699" s="210" t="str">
        <f t="shared" si="247"/>
        <v>17/18TRITICALELARANJEIRAS DO SUL (f)</v>
      </c>
      <c r="I4699" s="210" t="str">
        <f t="shared" si="248"/>
        <v>17/18TRITICALE</v>
      </c>
      <c r="J4699" s="211" t="b">
        <f>FALSE</f>
        <v>0</v>
      </c>
    </row>
    <row r="4700" spans="1:10" ht="14.65" hidden="1" customHeight="1">
      <c r="A4700" s="215" t="s">
        <v>193</v>
      </c>
      <c r="B4700" s="213" t="s">
        <v>111</v>
      </c>
      <c r="C4700" s="209" t="s">
        <v>148</v>
      </c>
      <c r="D4700" s="202">
        <v>0</v>
      </c>
      <c r="F4700" s="202">
        <v>0</v>
      </c>
      <c r="G4700" s="202" t="e">
        <f t="shared" si="246"/>
        <v>#DIV/0!</v>
      </c>
      <c r="H4700" s="210" t="str">
        <f t="shared" si="247"/>
        <v>17/18TRITICALELONDRINA (c)</v>
      </c>
      <c r="I4700" s="210" t="str">
        <f t="shared" si="248"/>
        <v>17/18TRITICALE</v>
      </c>
      <c r="J4700" s="211" t="b">
        <f>FALSE</f>
        <v>0</v>
      </c>
    </row>
    <row r="4701" spans="1:10" ht="14.65" hidden="1" customHeight="1">
      <c r="A4701" s="215" t="s">
        <v>193</v>
      </c>
      <c r="B4701" s="213" t="s">
        <v>111</v>
      </c>
      <c r="C4701" s="209" t="s">
        <v>155</v>
      </c>
      <c r="D4701" s="202">
        <v>385</v>
      </c>
      <c r="F4701" s="202">
        <v>772</v>
      </c>
      <c r="G4701" s="202">
        <f t="shared" si="246"/>
        <v>2005.194805194805</v>
      </c>
      <c r="H4701" s="210" t="str">
        <f t="shared" si="247"/>
        <v>17/18TRITICALEPATO BRANCO (e)</v>
      </c>
      <c r="I4701" s="210" t="str">
        <f t="shared" si="248"/>
        <v>17/18TRITICALE</v>
      </c>
      <c r="J4701" s="211" t="b">
        <f>FALSE</f>
        <v>0</v>
      </c>
    </row>
    <row r="4702" spans="1:10" ht="14.65" hidden="1" customHeight="1">
      <c r="A4702" s="215" t="s">
        <v>193</v>
      </c>
      <c r="B4702" s="213" t="s">
        <v>111</v>
      </c>
      <c r="C4702" s="209" t="s">
        <v>157</v>
      </c>
      <c r="D4702" s="202">
        <v>1320</v>
      </c>
      <c r="F4702" s="202">
        <v>3993</v>
      </c>
      <c r="G4702" s="202">
        <f t="shared" si="246"/>
        <v>3025</v>
      </c>
      <c r="H4702" s="210" t="str">
        <f t="shared" si="247"/>
        <v>17/18TRITICALEPONTA GROSSA (f)</v>
      </c>
      <c r="I4702" s="210" t="str">
        <f t="shared" si="248"/>
        <v>17/18TRITICALE</v>
      </c>
      <c r="J4702" s="211" t="b">
        <f>FALSE</f>
        <v>0</v>
      </c>
    </row>
    <row r="4703" spans="1:10" ht="14.65" hidden="1" customHeight="1">
      <c r="A4703" s="215" t="s">
        <v>193</v>
      </c>
      <c r="B4703" s="213" t="s">
        <v>111</v>
      </c>
      <c r="C4703" s="209" t="s">
        <v>158</v>
      </c>
      <c r="D4703" s="202">
        <v>40</v>
      </c>
      <c r="F4703" s="202">
        <v>80</v>
      </c>
      <c r="G4703" s="202">
        <f t="shared" si="246"/>
        <v>2000</v>
      </c>
      <c r="H4703" s="210" t="str">
        <f t="shared" si="247"/>
        <v>17/18TRITICALETOLEDO (d)</v>
      </c>
      <c r="I4703" s="210" t="str">
        <f t="shared" si="248"/>
        <v>17/18TRITICALE</v>
      </c>
      <c r="J4703" s="211" t="b">
        <f>FALSE</f>
        <v>0</v>
      </c>
    </row>
    <row r="4704" spans="1:10" ht="14.65" hidden="1" customHeight="1">
      <c r="A4704" s="215" t="s">
        <v>80</v>
      </c>
      <c r="B4704" s="209" t="s">
        <v>84</v>
      </c>
      <c r="C4704" s="209" t="s">
        <v>126</v>
      </c>
      <c r="D4704" s="202">
        <v>5</v>
      </c>
      <c r="F4704" s="202">
        <v>16</v>
      </c>
      <c r="G4704" s="202">
        <f t="shared" si="246"/>
        <v>3200</v>
      </c>
      <c r="H4704" s="210" t="str">
        <f t="shared" si="247"/>
        <v>18/19ALHOAPUCARANA (c)</v>
      </c>
      <c r="I4704" s="210" t="str">
        <f t="shared" si="248"/>
        <v>18/19ALHO</v>
      </c>
      <c r="J4704" s="211" t="b">
        <f>FALSE</f>
        <v>0</v>
      </c>
    </row>
    <row r="4705" spans="1:10" ht="14.65" hidden="1" customHeight="1">
      <c r="A4705" s="215" t="s">
        <v>80</v>
      </c>
      <c r="B4705" s="209" t="s">
        <v>84</v>
      </c>
      <c r="C4705" s="209" t="s">
        <v>128</v>
      </c>
      <c r="D4705" s="202">
        <v>30</v>
      </c>
      <c r="F4705" s="202">
        <v>71</v>
      </c>
      <c r="G4705" s="202">
        <f t="shared" si="246"/>
        <v>2366.6666666666665</v>
      </c>
      <c r="H4705" s="210" t="str">
        <f t="shared" si="247"/>
        <v>18/19ALHOCAMPO MOURÃO (a)</v>
      </c>
      <c r="I4705" s="210" t="str">
        <f t="shared" si="248"/>
        <v>18/19ALHO</v>
      </c>
      <c r="J4705" s="211" t="b">
        <f>FALSE</f>
        <v>0</v>
      </c>
    </row>
    <row r="4706" spans="1:10" ht="14.65" hidden="1" customHeight="1">
      <c r="A4706" s="215" t="s">
        <v>80</v>
      </c>
      <c r="B4706" s="209" t="s">
        <v>84</v>
      </c>
      <c r="C4706" s="209" t="s">
        <v>130</v>
      </c>
      <c r="D4706" s="202">
        <v>47</v>
      </c>
      <c r="F4706" s="202">
        <v>189</v>
      </c>
      <c r="G4706" s="202">
        <f t="shared" si="246"/>
        <v>4021.2765957446804</v>
      </c>
      <c r="H4706" s="210" t="str">
        <f t="shared" si="247"/>
        <v>18/19ALHOCASCAVEL (d)</v>
      </c>
      <c r="I4706" s="210" t="str">
        <f t="shared" si="248"/>
        <v>18/19ALHO</v>
      </c>
      <c r="J4706" s="211" t="b">
        <f>FALSE</f>
        <v>0</v>
      </c>
    </row>
    <row r="4707" spans="1:10" ht="14.65" hidden="1" customHeight="1">
      <c r="A4707" s="215" t="s">
        <v>80</v>
      </c>
      <c r="B4707" s="209" t="s">
        <v>84</v>
      </c>
      <c r="C4707" s="209" t="s">
        <v>132</v>
      </c>
      <c r="D4707" s="202">
        <v>13</v>
      </c>
      <c r="F4707" s="202">
        <v>120</v>
      </c>
      <c r="G4707" s="202">
        <f t="shared" si="246"/>
        <v>9230.7692307692305</v>
      </c>
      <c r="H4707" s="210" t="str">
        <f t="shared" si="247"/>
        <v>18/19ALHOCORNÉLIO PROCÓPIO (c)</v>
      </c>
      <c r="I4707" s="210" t="str">
        <f t="shared" si="248"/>
        <v>18/19ALHO</v>
      </c>
      <c r="J4707" s="211" t="b">
        <f>FALSE</f>
        <v>0</v>
      </c>
    </row>
    <row r="4708" spans="1:10" ht="14.65" hidden="1" customHeight="1">
      <c r="A4708" s="215" t="s">
        <v>80</v>
      </c>
      <c r="B4708" s="209" t="s">
        <v>84</v>
      </c>
      <c r="C4708" s="209" t="s">
        <v>136</v>
      </c>
      <c r="D4708" s="202">
        <v>34</v>
      </c>
      <c r="F4708" s="202">
        <v>150</v>
      </c>
      <c r="G4708" s="202">
        <f t="shared" si="246"/>
        <v>4411.7647058823532</v>
      </c>
      <c r="H4708" s="210" t="str">
        <f t="shared" si="247"/>
        <v>18/19ALHOFRANCISCO BELTRÃO (e)</v>
      </c>
      <c r="I4708" s="210" t="str">
        <f t="shared" si="248"/>
        <v>18/19ALHO</v>
      </c>
      <c r="J4708" s="211" t="b">
        <f>FALSE</f>
        <v>0</v>
      </c>
    </row>
    <row r="4709" spans="1:10" ht="14.65" hidden="1" customHeight="1">
      <c r="A4709" s="215" t="s">
        <v>80</v>
      </c>
      <c r="B4709" s="209" t="s">
        <v>84</v>
      </c>
      <c r="C4709" s="209" t="s">
        <v>138</v>
      </c>
      <c r="D4709" s="202">
        <v>32</v>
      </c>
      <c r="F4709" s="202">
        <v>224</v>
      </c>
      <c r="G4709" s="202">
        <f t="shared" si="246"/>
        <v>7000</v>
      </c>
      <c r="H4709" s="210" t="str">
        <f t="shared" si="247"/>
        <v>18/19ALHOGUARAPUAVA (f)</v>
      </c>
      <c r="I4709" s="210" t="str">
        <f t="shared" si="248"/>
        <v>18/19ALHO</v>
      </c>
      <c r="J4709" s="211" t="b">
        <f>FALSE</f>
        <v>0</v>
      </c>
    </row>
    <row r="4710" spans="1:10" ht="14.65" hidden="1" customHeight="1">
      <c r="A4710" s="215" t="s">
        <v>80</v>
      </c>
      <c r="B4710" s="209" t="s">
        <v>84</v>
      </c>
      <c r="C4710" s="209" t="s">
        <v>140</v>
      </c>
      <c r="D4710" s="202">
        <v>18</v>
      </c>
      <c r="F4710" s="202">
        <v>81</v>
      </c>
      <c r="G4710" s="202">
        <f t="shared" si="246"/>
        <v>4500</v>
      </c>
      <c r="H4710" s="210" t="str">
        <f t="shared" si="247"/>
        <v>18/19ALHOIRATI (f)</v>
      </c>
      <c r="I4710" s="210" t="str">
        <f t="shared" si="248"/>
        <v>18/19ALHO</v>
      </c>
      <c r="J4710" s="211" t="b">
        <f>FALSE</f>
        <v>0</v>
      </c>
    </row>
    <row r="4711" spans="1:10" ht="14.65" hidden="1" customHeight="1">
      <c r="A4711" s="215" t="s">
        <v>80</v>
      </c>
      <c r="B4711" s="209" t="s">
        <v>84</v>
      </c>
      <c r="C4711" s="209" t="s">
        <v>142</v>
      </c>
      <c r="D4711" s="202">
        <v>15</v>
      </c>
      <c r="F4711" s="202">
        <v>45</v>
      </c>
      <c r="G4711" s="202">
        <f t="shared" si="246"/>
        <v>3000</v>
      </c>
      <c r="H4711" s="210" t="str">
        <f t="shared" si="247"/>
        <v>18/19ALHOIVAIPORÃ (c)</v>
      </c>
      <c r="I4711" s="210" t="str">
        <f t="shared" si="248"/>
        <v>18/19ALHO</v>
      </c>
      <c r="J4711" s="211" t="b">
        <f>FALSE</f>
        <v>0</v>
      </c>
    </row>
    <row r="4712" spans="1:10" ht="14.65" hidden="1" customHeight="1">
      <c r="A4712" s="215" t="s">
        <v>80</v>
      </c>
      <c r="B4712" s="209" t="s">
        <v>84</v>
      </c>
      <c r="C4712" s="209" t="s">
        <v>144</v>
      </c>
      <c r="D4712" s="202">
        <v>95</v>
      </c>
      <c r="F4712" s="202">
        <v>606</v>
      </c>
      <c r="G4712" s="202">
        <f t="shared" si="246"/>
        <v>6378.9473684210525</v>
      </c>
      <c r="H4712" s="210" t="str">
        <f t="shared" si="247"/>
        <v>18/19ALHOJACAREZINHO (c)</v>
      </c>
      <c r="I4712" s="210" t="str">
        <f t="shared" si="248"/>
        <v>18/19ALHO</v>
      </c>
      <c r="J4712" s="211" t="b">
        <f>FALSE</f>
        <v>0</v>
      </c>
    </row>
    <row r="4713" spans="1:10" ht="14.65" hidden="1" customHeight="1">
      <c r="A4713" s="215" t="s">
        <v>80</v>
      </c>
      <c r="B4713" s="213" t="s">
        <v>84</v>
      </c>
      <c r="C4713" s="209" t="s">
        <v>146</v>
      </c>
      <c r="D4713" s="202">
        <v>8</v>
      </c>
      <c r="F4713" s="202">
        <v>16</v>
      </c>
      <c r="G4713" s="202">
        <f t="shared" si="246"/>
        <v>2000</v>
      </c>
      <c r="H4713" s="210" t="str">
        <f t="shared" si="247"/>
        <v>18/19ALHOLARANJEIRAS DO SUL (f)</v>
      </c>
      <c r="I4713" s="210" t="str">
        <f t="shared" si="248"/>
        <v>18/19ALHO</v>
      </c>
      <c r="J4713" s="211" t="b">
        <f>FALSE</f>
        <v>0</v>
      </c>
    </row>
    <row r="4714" spans="1:10" ht="14.65" hidden="1" customHeight="1">
      <c r="A4714" s="215" t="s">
        <v>80</v>
      </c>
      <c r="B4714" s="213" t="s">
        <v>84</v>
      </c>
      <c r="C4714" s="209" t="s">
        <v>150</v>
      </c>
      <c r="D4714" s="202">
        <v>10</v>
      </c>
      <c r="F4714" s="202">
        <v>60</v>
      </c>
      <c r="G4714" s="202">
        <f t="shared" si="246"/>
        <v>6000</v>
      </c>
      <c r="H4714" s="210" t="str">
        <f t="shared" si="247"/>
        <v>18/19ALHOMARINGÁ (c)</v>
      </c>
      <c r="I4714" s="210" t="str">
        <f t="shared" si="248"/>
        <v>18/19ALHO</v>
      </c>
      <c r="J4714" s="211" t="b">
        <f>FALSE</f>
        <v>0</v>
      </c>
    </row>
    <row r="4715" spans="1:10" ht="14.65" hidden="1" customHeight="1">
      <c r="A4715" s="215" t="s">
        <v>80</v>
      </c>
      <c r="B4715" s="209" t="s">
        <v>84</v>
      </c>
      <c r="C4715" s="209" t="s">
        <v>155</v>
      </c>
      <c r="D4715" s="202">
        <v>11</v>
      </c>
      <c r="F4715" s="202">
        <v>77</v>
      </c>
      <c r="G4715" s="202">
        <f t="shared" si="246"/>
        <v>7000</v>
      </c>
      <c r="H4715" s="210" t="str">
        <f t="shared" si="247"/>
        <v>18/19ALHOPATO BRANCO (e)</v>
      </c>
      <c r="I4715" s="210" t="str">
        <f t="shared" si="248"/>
        <v>18/19ALHO</v>
      </c>
      <c r="J4715" s="211" t="b">
        <f>FALSE</f>
        <v>0</v>
      </c>
    </row>
    <row r="4716" spans="1:10" ht="14.65" hidden="1" customHeight="1">
      <c r="A4716" s="215" t="s">
        <v>80</v>
      </c>
      <c r="B4716" s="209" t="s">
        <v>84</v>
      </c>
      <c r="C4716" s="209" t="s">
        <v>157</v>
      </c>
      <c r="D4716" s="202">
        <v>25</v>
      </c>
      <c r="F4716" s="202">
        <v>57</v>
      </c>
      <c r="G4716" s="202">
        <f t="shared" si="246"/>
        <v>2280</v>
      </c>
      <c r="H4716" s="210" t="str">
        <f t="shared" si="247"/>
        <v>18/19ALHOPONTA GROSSA (f)</v>
      </c>
      <c r="I4716" s="210" t="str">
        <f t="shared" si="248"/>
        <v>18/19ALHO</v>
      </c>
      <c r="J4716" s="211" t="b">
        <f>FALSE</f>
        <v>0</v>
      </c>
    </row>
    <row r="4717" spans="1:10" ht="14.65" hidden="1" customHeight="1">
      <c r="A4717" s="215" t="s">
        <v>80</v>
      </c>
      <c r="B4717" s="209" t="s">
        <v>84</v>
      </c>
      <c r="C4717" s="209" t="s">
        <v>158</v>
      </c>
      <c r="D4717" s="202">
        <v>4</v>
      </c>
      <c r="F4717" s="202">
        <v>8</v>
      </c>
      <c r="G4717" s="202">
        <f t="shared" si="246"/>
        <v>2000</v>
      </c>
      <c r="H4717" s="210" t="str">
        <f t="shared" si="247"/>
        <v>18/19ALHOTOLEDO (d)</v>
      </c>
      <c r="I4717" s="210" t="str">
        <f t="shared" si="248"/>
        <v>18/19ALHO</v>
      </c>
      <c r="J4717" s="211" t="b">
        <f>FALSE</f>
        <v>0</v>
      </c>
    </row>
    <row r="4718" spans="1:10" ht="14.65" hidden="1" customHeight="1">
      <c r="A4718" s="215" t="s">
        <v>80</v>
      </c>
      <c r="B4718" s="209" t="s">
        <v>84</v>
      </c>
      <c r="C4718" s="209" t="s">
        <v>160</v>
      </c>
      <c r="D4718" s="202">
        <v>15</v>
      </c>
      <c r="F4718" s="202">
        <v>45</v>
      </c>
      <c r="G4718" s="202">
        <f t="shared" si="246"/>
        <v>3000</v>
      </c>
      <c r="H4718" s="210" t="str">
        <f t="shared" si="247"/>
        <v>18/19ALHOUNIÃO DA VITÓRIA (f)</v>
      </c>
      <c r="I4718" s="210" t="str">
        <f t="shared" si="248"/>
        <v>18/19ALHO</v>
      </c>
      <c r="J4718" s="211" t="b">
        <f>FALSE</f>
        <v>0</v>
      </c>
    </row>
    <row r="4719" spans="1:10" ht="14.65" hidden="1" customHeight="1">
      <c r="A4719" s="215" t="s">
        <v>80</v>
      </c>
      <c r="B4719" s="213" t="s">
        <v>85</v>
      </c>
      <c r="C4719" s="209" t="s">
        <v>126</v>
      </c>
      <c r="D4719" s="202">
        <v>23</v>
      </c>
      <c r="F4719" s="202">
        <v>46</v>
      </c>
      <c r="G4719" s="202">
        <f t="shared" si="246"/>
        <v>2000</v>
      </c>
      <c r="H4719" s="210" t="str">
        <f t="shared" si="247"/>
        <v>18/19AMENDOIM (1ª SAFRA)APUCARANA (c)</v>
      </c>
      <c r="I4719" s="210" t="str">
        <f t="shared" si="248"/>
        <v>18/19AMENDOIM (1ª SAFRA)</v>
      </c>
      <c r="J4719" s="211" t="b">
        <f>FALSE</f>
        <v>0</v>
      </c>
    </row>
    <row r="4720" spans="1:10" ht="14.65" hidden="1" customHeight="1">
      <c r="A4720" s="215" t="s">
        <v>80</v>
      </c>
      <c r="B4720" s="213" t="s">
        <v>85</v>
      </c>
      <c r="C4720" s="209" t="s">
        <v>128</v>
      </c>
      <c r="D4720" s="202">
        <v>60</v>
      </c>
      <c r="F4720" s="202">
        <v>101</v>
      </c>
      <c r="G4720" s="202">
        <f t="shared" si="246"/>
        <v>1683.3333333333333</v>
      </c>
      <c r="H4720" s="210" t="str">
        <f t="shared" si="247"/>
        <v>18/19AMENDOIM (1ª SAFRA)CAMPO MOURÃO (a)</v>
      </c>
      <c r="I4720" s="210" t="str">
        <f t="shared" si="248"/>
        <v>18/19AMENDOIM (1ª SAFRA)</v>
      </c>
      <c r="J4720" s="211" t="b">
        <f>FALSE</f>
        <v>0</v>
      </c>
    </row>
    <row r="4721" spans="1:10" ht="14.65" hidden="1" customHeight="1">
      <c r="A4721" s="215" t="s">
        <v>80</v>
      </c>
      <c r="B4721" s="213" t="s">
        <v>85</v>
      </c>
      <c r="C4721" s="209" t="s">
        <v>130</v>
      </c>
      <c r="D4721" s="202">
        <v>87</v>
      </c>
      <c r="F4721" s="202">
        <v>174</v>
      </c>
      <c r="G4721" s="202">
        <f t="shared" si="246"/>
        <v>2000</v>
      </c>
      <c r="H4721" s="210" t="str">
        <f t="shared" si="247"/>
        <v>18/19AMENDOIM (1ª SAFRA)CASCAVEL (d)</v>
      </c>
      <c r="I4721" s="210" t="str">
        <f t="shared" si="248"/>
        <v>18/19AMENDOIM (1ª SAFRA)</v>
      </c>
      <c r="J4721" s="211" t="b">
        <f>FALSE</f>
        <v>0</v>
      </c>
    </row>
    <row r="4722" spans="1:10" ht="14.65" hidden="1" customHeight="1">
      <c r="A4722" s="215" t="s">
        <v>80</v>
      </c>
      <c r="B4722" s="213" t="s">
        <v>85</v>
      </c>
      <c r="C4722" s="209" t="s">
        <v>136</v>
      </c>
      <c r="D4722" s="202">
        <v>146</v>
      </c>
      <c r="F4722" s="202">
        <v>290</v>
      </c>
      <c r="G4722" s="202">
        <f t="shared" si="246"/>
        <v>1986.3013698630136</v>
      </c>
      <c r="H4722" s="210" t="str">
        <f t="shared" si="247"/>
        <v>18/19AMENDOIM (1ª SAFRA)FRANCISCO BELTRÃO (e)</v>
      </c>
      <c r="I4722" s="210" t="str">
        <f t="shared" si="248"/>
        <v>18/19AMENDOIM (1ª SAFRA)</v>
      </c>
      <c r="J4722" s="211" t="b">
        <f>FALSE</f>
        <v>0</v>
      </c>
    </row>
    <row r="4723" spans="1:10" ht="14.65" hidden="1" customHeight="1">
      <c r="A4723" s="215" t="s">
        <v>80</v>
      </c>
      <c r="B4723" s="213" t="s">
        <v>85</v>
      </c>
      <c r="C4723" s="209" t="s">
        <v>138</v>
      </c>
      <c r="D4723" s="202">
        <v>28</v>
      </c>
      <c r="F4723" s="202">
        <v>39</v>
      </c>
      <c r="G4723" s="202">
        <f t="shared" si="246"/>
        <v>1392.8571428571429</v>
      </c>
      <c r="H4723" s="210" t="str">
        <f t="shared" si="247"/>
        <v>18/19AMENDOIM (1ª SAFRA)GUARAPUAVA (f)</v>
      </c>
      <c r="I4723" s="210" t="str">
        <f t="shared" si="248"/>
        <v>18/19AMENDOIM (1ª SAFRA)</v>
      </c>
      <c r="J4723" s="211" t="b">
        <f>FALSE</f>
        <v>0</v>
      </c>
    </row>
    <row r="4724" spans="1:10" ht="14.65" hidden="1" customHeight="1">
      <c r="A4724" s="215" t="s">
        <v>80</v>
      </c>
      <c r="B4724" s="213" t="s">
        <v>85</v>
      </c>
      <c r="C4724" s="209" t="s">
        <v>140</v>
      </c>
      <c r="D4724" s="202">
        <v>10</v>
      </c>
      <c r="F4724" s="202">
        <v>30</v>
      </c>
      <c r="G4724" s="202">
        <f t="shared" ref="G4724:G4729" si="249">F4724/(D4723-E4724)*1000</f>
        <v>1071.4285714285713</v>
      </c>
      <c r="H4724" s="210" t="str">
        <f t="shared" si="247"/>
        <v>18/19AMENDOIM (1ª SAFRA)IRATI (f)</v>
      </c>
      <c r="I4724" s="210" t="str">
        <f t="shared" si="248"/>
        <v>18/19AMENDOIM (1ª SAFRA)</v>
      </c>
      <c r="J4724" s="211" t="b">
        <f>FALSE</f>
        <v>0</v>
      </c>
    </row>
    <row r="4725" spans="1:10" ht="14.65" hidden="1" customHeight="1">
      <c r="A4725" s="215" t="s">
        <v>80</v>
      </c>
      <c r="B4725" s="213" t="s">
        <v>85</v>
      </c>
      <c r="C4725" s="209" t="s">
        <v>142</v>
      </c>
      <c r="D4725" s="202">
        <v>18</v>
      </c>
      <c r="F4725" s="202">
        <v>36</v>
      </c>
      <c r="G4725" s="202">
        <f t="shared" si="249"/>
        <v>3600</v>
      </c>
      <c r="H4725" s="210" t="str">
        <f t="shared" si="247"/>
        <v>18/19AMENDOIM (1ª SAFRA)IVAIPORÃ (c)</v>
      </c>
      <c r="I4725" s="210" t="str">
        <f t="shared" si="248"/>
        <v>18/19AMENDOIM (1ª SAFRA)</v>
      </c>
      <c r="J4725" s="211" t="b">
        <f>FALSE</f>
        <v>0</v>
      </c>
    </row>
    <row r="4726" spans="1:10" ht="14.65" hidden="1" customHeight="1">
      <c r="A4726" s="215" t="s">
        <v>80</v>
      </c>
      <c r="B4726" s="213" t="s">
        <v>85</v>
      </c>
      <c r="C4726" s="209" t="s">
        <v>144</v>
      </c>
      <c r="D4726" s="202">
        <v>35</v>
      </c>
      <c r="F4726" s="202">
        <v>73</v>
      </c>
      <c r="G4726" s="202">
        <f t="shared" si="249"/>
        <v>4055.5555555555552</v>
      </c>
      <c r="H4726" s="210" t="str">
        <f t="shared" si="247"/>
        <v>18/19AMENDOIM (1ª SAFRA)JACAREZINHO (c)</v>
      </c>
      <c r="I4726" s="210" t="str">
        <f t="shared" si="248"/>
        <v>18/19AMENDOIM (1ª SAFRA)</v>
      </c>
      <c r="J4726" s="211" t="b">
        <f>FALSE</f>
        <v>0</v>
      </c>
    </row>
    <row r="4727" spans="1:10" ht="14.65" hidden="1" customHeight="1">
      <c r="A4727" s="215" t="s">
        <v>80</v>
      </c>
      <c r="B4727" s="213" t="s">
        <v>85</v>
      </c>
      <c r="C4727" s="209" t="s">
        <v>146</v>
      </c>
      <c r="D4727" s="202">
        <v>25</v>
      </c>
      <c r="F4727" s="202">
        <v>24</v>
      </c>
      <c r="G4727" s="202">
        <f t="shared" si="249"/>
        <v>685.71428571428567</v>
      </c>
      <c r="H4727" s="210" t="str">
        <f t="shared" si="247"/>
        <v>18/19AMENDOIM (1ª SAFRA)LARANJEIRAS DO SUL (f)</v>
      </c>
      <c r="I4727" s="210" t="str">
        <f t="shared" si="248"/>
        <v>18/19AMENDOIM (1ª SAFRA)</v>
      </c>
      <c r="J4727" s="211" t="b">
        <f>FALSE</f>
        <v>0</v>
      </c>
    </row>
    <row r="4728" spans="1:10" ht="14.65" hidden="1" customHeight="1">
      <c r="A4728" s="215" t="s">
        <v>80</v>
      </c>
      <c r="B4728" s="213" t="s">
        <v>85</v>
      </c>
      <c r="C4728" s="209" t="s">
        <v>148</v>
      </c>
      <c r="D4728" s="202">
        <v>81</v>
      </c>
      <c r="F4728" s="202">
        <v>170</v>
      </c>
      <c r="G4728" s="202">
        <f t="shared" si="249"/>
        <v>6800</v>
      </c>
      <c r="H4728" s="210" t="str">
        <f t="shared" si="247"/>
        <v>18/19AMENDOIM (1ª SAFRA)LONDRINA (c)</v>
      </c>
      <c r="I4728" s="210" t="str">
        <f t="shared" si="248"/>
        <v>18/19AMENDOIM (1ª SAFRA)</v>
      </c>
      <c r="J4728" s="211" t="b">
        <f>FALSE</f>
        <v>0</v>
      </c>
    </row>
    <row r="4729" spans="1:10" ht="14.65" hidden="1" customHeight="1">
      <c r="A4729" s="215" t="s">
        <v>80</v>
      </c>
      <c r="B4729" s="213" t="s">
        <v>85</v>
      </c>
      <c r="C4729" s="209" t="s">
        <v>150</v>
      </c>
      <c r="D4729" s="201">
        <v>40</v>
      </c>
      <c r="F4729" s="202">
        <v>80</v>
      </c>
      <c r="G4729" s="202">
        <f t="shared" si="249"/>
        <v>987.65432098765427</v>
      </c>
      <c r="H4729" s="210" t="str">
        <f t="shared" si="247"/>
        <v>18/19AMENDOIM (1ª SAFRA)MARINGÁ (c)</v>
      </c>
      <c r="I4729" s="210" t="str">
        <f t="shared" si="248"/>
        <v>18/19AMENDOIM (1ª SAFRA)</v>
      </c>
      <c r="J4729" s="211" t="b">
        <f>FALSE</f>
        <v>0</v>
      </c>
    </row>
    <row r="4730" spans="1:10" ht="14.65" hidden="1" customHeight="1">
      <c r="A4730" s="215" t="s">
        <v>80</v>
      </c>
      <c r="B4730" s="213" t="s">
        <v>85</v>
      </c>
      <c r="C4730" s="209" t="s">
        <v>154</v>
      </c>
      <c r="D4730" s="202">
        <v>961</v>
      </c>
      <c r="F4730" s="202">
        <v>2324</v>
      </c>
      <c r="G4730" s="202">
        <f t="shared" ref="G4730:G4765" si="250">F4730/(D4730-E4730)*1000</f>
        <v>2418.3142559833504</v>
      </c>
      <c r="H4730" s="210" t="str">
        <f t="shared" si="247"/>
        <v>18/19AMENDOIM (1ª SAFRA)PARANAVAÍ (b)</v>
      </c>
      <c r="I4730" s="210" t="str">
        <f t="shared" si="248"/>
        <v>18/19AMENDOIM (1ª SAFRA)</v>
      </c>
      <c r="J4730" s="211" t="b">
        <f>FALSE</f>
        <v>0</v>
      </c>
    </row>
    <row r="4731" spans="1:10" ht="14.65" hidden="1" customHeight="1">
      <c r="A4731" s="215" t="s">
        <v>80</v>
      </c>
      <c r="B4731" s="213" t="s">
        <v>85</v>
      </c>
      <c r="C4731" s="209" t="s">
        <v>155</v>
      </c>
      <c r="D4731" s="202">
        <v>26</v>
      </c>
      <c r="F4731" s="202">
        <v>31</v>
      </c>
      <c r="G4731" s="202">
        <f t="shared" si="250"/>
        <v>1192.3076923076924</v>
      </c>
      <c r="H4731" s="210" t="str">
        <f t="shared" si="247"/>
        <v>18/19AMENDOIM (1ª SAFRA)PATO BRANCO (e)</v>
      </c>
      <c r="I4731" s="210" t="str">
        <f t="shared" si="248"/>
        <v>18/19AMENDOIM (1ª SAFRA)</v>
      </c>
      <c r="J4731" s="211" t="b">
        <f>FALSE</f>
        <v>0</v>
      </c>
    </row>
    <row r="4732" spans="1:10" ht="14.65" hidden="1" customHeight="1">
      <c r="A4732" s="215" t="s">
        <v>80</v>
      </c>
      <c r="B4732" s="213" t="s">
        <v>85</v>
      </c>
      <c r="C4732" s="209" t="s">
        <v>158</v>
      </c>
      <c r="D4732" s="202">
        <v>104</v>
      </c>
      <c r="F4732" s="202">
        <v>266</v>
      </c>
      <c r="G4732" s="202">
        <f t="shared" si="250"/>
        <v>2557.6923076923076</v>
      </c>
      <c r="H4732" s="210" t="str">
        <f t="shared" si="247"/>
        <v>18/19AMENDOIM (1ª SAFRA)TOLEDO (d)</v>
      </c>
      <c r="I4732" s="210" t="str">
        <f t="shared" si="248"/>
        <v>18/19AMENDOIM (1ª SAFRA)</v>
      </c>
      <c r="J4732" s="211" t="b">
        <f>FALSE</f>
        <v>0</v>
      </c>
    </row>
    <row r="4733" spans="1:10" ht="14.65" hidden="1" customHeight="1">
      <c r="A4733" s="215" t="s">
        <v>80</v>
      </c>
      <c r="B4733" s="213" t="s">
        <v>85</v>
      </c>
      <c r="C4733" s="209" t="s">
        <v>159</v>
      </c>
      <c r="D4733">
        <v>473</v>
      </c>
      <c r="F4733" s="202">
        <v>973</v>
      </c>
      <c r="G4733" s="202">
        <f t="shared" si="250"/>
        <v>2057.0824524312898</v>
      </c>
      <c r="H4733" s="210" t="str">
        <f t="shared" si="247"/>
        <v>18/19AMENDOIM (1ª SAFRA)UMUARAMA (b)</v>
      </c>
      <c r="I4733" s="210" t="str">
        <f t="shared" si="248"/>
        <v>18/19AMENDOIM (1ª SAFRA)</v>
      </c>
      <c r="J4733" s="211" t="b">
        <f>FALSE</f>
        <v>0</v>
      </c>
    </row>
    <row r="4734" spans="1:10" ht="14.65" hidden="1" customHeight="1">
      <c r="A4734" s="215" t="s">
        <v>80</v>
      </c>
      <c r="B4734" s="213" t="s">
        <v>85</v>
      </c>
      <c r="C4734" s="209" t="s">
        <v>160</v>
      </c>
      <c r="D4734" s="202">
        <v>20</v>
      </c>
      <c r="F4734" s="202">
        <v>20</v>
      </c>
      <c r="G4734" s="202">
        <f t="shared" si="250"/>
        <v>1000</v>
      </c>
      <c r="H4734" s="210" t="str">
        <f t="shared" si="247"/>
        <v>18/19AMENDOIM (1ª SAFRA)UNIÃO DA VITÓRIA (f)</v>
      </c>
      <c r="I4734" s="210" t="str">
        <f t="shared" si="248"/>
        <v>18/19AMENDOIM (1ª SAFRA)</v>
      </c>
      <c r="J4734" s="211" t="b">
        <f>FALSE</f>
        <v>0</v>
      </c>
    </row>
    <row r="4735" spans="1:10" ht="14.65" hidden="1" customHeight="1">
      <c r="A4735" s="215" t="s">
        <v>80</v>
      </c>
      <c r="B4735" s="209" t="s">
        <v>86</v>
      </c>
      <c r="C4735" s="209" t="s">
        <v>126</v>
      </c>
      <c r="D4735" s="202"/>
      <c r="G4735" s="202" t="e">
        <f t="shared" si="250"/>
        <v>#DIV/0!</v>
      </c>
      <c r="H4735" s="210" t="str">
        <f t="shared" si="247"/>
        <v>18/19ARROZ IRRIGADOAPUCARANA (c)</v>
      </c>
      <c r="I4735" s="210" t="str">
        <f t="shared" si="248"/>
        <v>18/19ARROZ IRRIGADO</v>
      </c>
      <c r="J4735" s="211" t="b">
        <f>FALSE</f>
        <v>0</v>
      </c>
    </row>
    <row r="4736" spans="1:10" ht="14.65" hidden="1" customHeight="1">
      <c r="A4736" s="215" t="s">
        <v>80</v>
      </c>
      <c r="B4736" s="209" t="s">
        <v>86</v>
      </c>
      <c r="C4736" s="209" t="s">
        <v>128</v>
      </c>
      <c r="D4736" s="222">
        <v>50</v>
      </c>
      <c r="E4736" s="222"/>
      <c r="F4736" s="202">
        <v>285</v>
      </c>
      <c r="G4736" s="202">
        <f t="shared" si="250"/>
        <v>5700</v>
      </c>
      <c r="H4736" s="210" t="str">
        <f t="shared" si="247"/>
        <v>18/19ARROZ IRRIGADOCAMPO MOURÃO (a)</v>
      </c>
      <c r="I4736" s="210" t="str">
        <f t="shared" si="248"/>
        <v>18/19ARROZ IRRIGADO</v>
      </c>
      <c r="J4736" s="211" t="b">
        <f>FALSE</f>
        <v>0</v>
      </c>
    </row>
    <row r="4737" spans="1:10" ht="14.65" hidden="1" customHeight="1">
      <c r="A4737" s="215" t="s">
        <v>80</v>
      </c>
      <c r="B4737" s="209" t="s">
        <v>86</v>
      </c>
      <c r="C4737" s="209" t="s">
        <v>130</v>
      </c>
      <c r="D4737" s="222">
        <v>94</v>
      </c>
      <c r="E4737" s="222"/>
      <c r="F4737" s="202">
        <v>512</v>
      </c>
      <c r="G4737" s="202">
        <f t="shared" si="250"/>
        <v>5446.8085106382978</v>
      </c>
      <c r="H4737" s="210" t="str">
        <f t="shared" ref="H4737:H4800" si="251">A4737&amp;B4737&amp;C4737</f>
        <v>18/19ARROZ IRRIGADOCASCAVEL (d)</v>
      </c>
      <c r="I4737" s="210" t="str">
        <f t="shared" ref="I4737:I4800" si="252">A4737&amp;B4737</f>
        <v>18/19ARROZ IRRIGADO</v>
      </c>
      <c r="J4737" s="211" t="b">
        <f>FALSE</f>
        <v>0</v>
      </c>
    </row>
    <row r="4738" spans="1:10" ht="14.65" hidden="1" customHeight="1">
      <c r="A4738" s="215" t="s">
        <v>80</v>
      </c>
      <c r="B4738" s="209" t="s">
        <v>86</v>
      </c>
      <c r="C4738" s="209" t="s">
        <v>132</v>
      </c>
      <c r="D4738" s="222">
        <v>48</v>
      </c>
      <c r="E4738" s="222"/>
      <c r="F4738" s="202">
        <v>230</v>
      </c>
      <c r="G4738" s="202">
        <f t="shared" si="250"/>
        <v>4791.666666666667</v>
      </c>
      <c r="H4738" s="210" t="str">
        <f t="shared" si="251"/>
        <v>18/19ARROZ IRRIGADOCORNÉLIO PROCÓPIO (c)</v>
      </c>
      <c r="I4738" s="210" t="str">
        <f t="shared" si="252"/>
        <v>18/19ARROZ IRRIGADO</v>
      </c>
      <c r="J4738" s="211" t="b">
        <f>FALSE</f>
        <v>0</v>
      </c>
    </row>
    <row r="4739" spans="1:10" ht="14.65" hidden="1" customHeight="1">
      <c r="A4739" s="215" t="s">
        <v>80</v>
      </c>
      <c r="B4739" s="209" t="s">
        <v>86</v>
      </c>
      <c r="C4739" s="209" t="s">
        <v>144</v>
      </c>
      <c r="D4739" s="222">
        <v>95</v>
      </c>
      <c r="E4739" s="222"/>
      <c r="F4739" s="202">
        <v>631</v>
      </c>
      <c r="G4739" s="202">
        <f t="shared" si="250"/>
        <v>6642.1052631578941</v>
      </c>
      <c r="H4739" s="210" t="str">
        <f t="shared" si="251"/>
        <v>18/19ARROZ IRRIGADOJACAREZINHO (c)</v>
      </c>
      <c r="I4739" s="210" t="str">
        <f t="shared" si="252"/>
        <v>18/19ARROZ IRRIGADO</v>
      </c>
      <c r="J4739" s="211" t="b">
        <f>FALSE</f>
        <v>0</v>
      </c>
    </row>
    <row r="4740" spans="1:10" ht="14.65" hidden="1" customHeight="1">
      <c r="A4740" s="215" t="s">
        <v>80</v>
      </c>
      <c r="B4740" s="209" t="s">
        <v>86</v>
      </c>
      <c r="C4740" s="209" t="s">
        <v>148</v>
      </c>
      <c r="D4740" s="222">
        <v>32</v>
      </c>
      <c r="E4740" s="222"/>
      <c r="F4740" s="202">
        <v>176</v>
      </c>
      <c r="G4740" s="202">
        <f t="shared" si="250"/>
        <v>5500</v>
      </c>
      <c r="H4740" s="210" t="str">
        <f t="shared" si="251"/>
        <v>18/19ARROZ IRRIGADOLONDRINA (c)</v>
      </c>
      <c r="I4740" s="210" t="str">
        <f t="shared" si="252"/>
        <v>18/19ARROZ IRRIGADO</v>
      </c>
      <c r="J4740" s="211" t="b">
        <f>FALSE</f>
        <v>0</v>
      </c>
    </row>
    <row r="4741" spans="1:10" ht="14.65" hidden="1" customHeight="1">
      <c r="A4741" s="215" t="s">
        <v>80</v>
      </c>
      <c r="B4741" s="209" t="s">
        <v>86</v>
      </c>
      <c r="C4741" s="209" t="s">
        <v>150</v>
      </c>
      <c r="D4741" s="222">
        <v>30</v>
      </c>
      <c r="E4741" s="222"/>
      <c r="F4741" s="202">
        <v>165</v>
      </c>
      <c r="G4741" s="202">
        <f t="shared" si="250"/>
        <v>5500</v>
      </c>
      <c r="H4741" s="210" t="str">
        <f t="shared" si="251"/>
        <v>18/19ARROZ IRRIGADOMARINGÁ (c)</v>
      </c>
      <c r="I4741" s="210" t="str">
        <f t="shared" si="252"/>
        <v>18/19ARROZ IRRIGADO</v>
      </c>
      <c r="J4741" s="211" t="b">
        <f>FALSE</f>
        <v>0</v>
      </c>
    </row>
    <row r="4742" spans="1:10" ht="14.65" hidden="1" customHeight="1">
      <c r="A4742" s="215" t="s">
        <v>80</v>
      </c>
      <c r="B4742" s="209" t="s">
        <v>86</v>
      </c>
      <c r="C4742" s="209" t="s">
        <v>152</v>
      </c>
      <c r="D4742" s="222">
        <v>1380</v>
      </c>
      <c r="E4742" s="222"/>
      <c r="F4742" s="202">
        <v>8280</v>
      </c>
      <c r="G4742" s="202">
        <f t="shared" si="250"/>
        <v>6000</v>
      </c>
      <c r="H4742" s="210" t="str">
        <f t="shared" si="251"/>
        <v>18/19ARROZ IRRIGADOPARANAGUÁ (f)</v>
      </c>
      <c r="I4742" s="210" t="str">
        <f t="shared" si="252"/>
        <v>18/19ARROZ IRRIGADO</v>
      </c>
      <c r="J4742" s="211" t="b">
        <f>FALSE</f>
        <v>0</v>
      </c>
    </row>
    <row r="4743" spans="1:10" ht="14.65" hidden="1" customHeight="1">
      <c r="A4743" s="215" t="s">
        <v>80</v>
      </c>
      <c r="B4743" s="209" t="s">
        <v>86</v>
      </c>
      <c r="C4743" s="209" t="s">
        <v>154</v>
      </c>
      <c r="D4743" s="222">
        <v>15595</v>
      </c>
      <c r="E4743" s="222"/>
      <c r="F4743" s="202">
        <v>102318</v>
      </c>
      <c r="G4743" s="202">
        <f t="shared" si="250"/>
        <v>6560.9490221224751</v>
      </c>
      <c r="H4743" s="210" t="str">
        <f t="shared" si="251"/>
        <v>18/19ARROZ IRRIGADOPARANAVAÍ (b)</v>
      </c>
      <c r="I4743" s="210" t="str">
        <f t="shared" si="252"/>
        <v>18/19ARROZ IRRIGADO</v>
      </c>
      <c r="J4743" s="211" t="b">
        <f>FALSE</f>
        <v>0</v>
      </c>
    </row>
    <row r="4744" spans="1:10" ht="14.65" hidden="1" customHeight="1">
      <c r="A4744" s="215" t="s">
        <v>80</v>
      </c>
      <c r="B4744" s="209" t="s">
        <v>86</v>
      </c>
      <c r="C4744" s="209" t="s">
        <v>159</v>
      </c>
      <c r="D4744" s="222">
        <v>2770</v>
      </c>
      <c r="E4744" s="222"/>
      <c r="F4744" s="202">
        <v>16863</v>
      </c>
      <c r="G4744" s="202">
        <f t="shared" si="250"/>
        <v>6087.7256317689535</v>
      </c>
      <c r="H4744" s="210" t="str">
        <f t="shared" si="251"/>
        <v>18/19ARROZ IRRIGADOUMUARAMA (b)</v>
      </c>
      <c r="I4744" s="210" t="str">
        <f t="shared" si="252"/>
        <v>18/19ARROZ IRRIGADO</v>
      </c>
      <c r="J4744" s="211" t="b">
        <f>FALSE</f>
        <v>0</v>
      </c>
    </row>
    <row r="4745" spans="1:10" ht="14.65" hidden="1" customHeight="1">
      <c r="A4745" s="215" t="s">
        <v>80</v>
      </c>
      <c r="B4745" s="209" t="s">
        <v>87</v>
      </c>
      <c r="C4745" s="209" t="s">
        <v>126</v>
      </c>
      <c r="D4745" s="202">
        <v>20</v>
      </c>
      <c r="F4745" s="202">
        <v>40</v>
      </c>
      <c r="G4745" s="202">
        <f t="shared" si="250"/>
        <v>2000</v>
      </c>
      <c r="H4745" s="210" t="str">
        <f t="shared" si="251"/>
        <v>18/19ARROZ SEQUEIROAPUCARANA (c)</v>
      </c>
      <c r="I4745" s="210" t="str">
        <f t="shared" si="252"/>
        <v>18/19ARROZ SEQUEIRO</v>
      </c>
      <c r="J4745" s="211" t="b">
        <f>FALSE</f>
        <v>0</v>
      </c>
    </row>
    <row r="4746" spans="1:10" ht="14.65" hidden="1" customHeight="1">
      <c r="A4746" s="215" t="s">
        <v>80</v>
      </c>
      <c r="B4746" s="209" t="s">
        <v>87</v>
      </c>
      <c r="C4746" s="209" t="s">
        <v>128</v>
      </c>
      <c r="D4746" s="202">
        <v>50</v>
      </c>
      <c r="F4746" s="202">
        <v>80</v>
      </c>
      <c r="G4746" s="202">
        <f t="shared" si="250"/>
        <v>1600</v>
      </c>
      <c r="H4746" s="210" t="str">
        <f t="shared" si="251"/>
        <v>18/19ARROZ SEQUEIROCAMPO MOURÃO (a)</v>
      </c>
      <c r="I4746" s="210" t="str">
        <f t="shared" si="252"/>
        <v>18/19ARROZ SEQUEIRO</v>
      </c>
      <c r="J4746" s="211" t="b">
        <f>FALSE</f>
        <v>0</v>
      </c>
    </row>
    <row r="4747" spans="1:10" ht="14.65" hidden="1" customHeight="1">
      <c r="A4747" s="215" t="s">
        <v>80</v>
      </c>
      <c r="B4747" s="209" t="s">
        <v>87</v>
      </c>
      <c r="C4747" s="209" t="s">
        <v>130</v>
      </c>
      <c r="D4747" s="202">
        <v>50</v>
      </c>
      <c r="F4747" s="202">
        <v>95</v>
      </c>
      <c r="G4747" s="202">
        <f t="shared" si="250"/>
        <v>1900</v>
      </c>
      <c r="H4747" s="210" t="str">
        <f t="shared" si="251"/>
        <v>18/19ARROZ SEQUEIROCASCAVEL (d)</v>
      </c>
      <c r="I4747" s="210" t="str">
        <f t="shared" si="252"/>
        <v>18/19ARROZ SEQUEIRO</v>
      </c>
      <c r="J4747" s="211" t="b">
        <f>FALSE</f>
        <v>0</v>
      </c>
    </row>
    <row r="4748" spans="1:10" ht="14.65" hidden="1" customHeight="1">
      <c r="A4748" s="215" t="s">
        <v>80</v>
      </c>
      <c r="B4748" s="209" t="s">
        <v>87</v>
      </c>
      <c r="C4748" s="209" t="s">
        <v>132</v>
      </c>
      <c r="D4748" s="202">
        <v>96</v>
      </c>
      <c r="F4748" s="202">
        <v>201</v>
      </c>
      <c r="G4748" s="202">
        <f t="shared" si="250"/>
        <v>2093.75</v>
      </c>
      <c r="H4748" s="210" t="str">
        <f t="shared" si="251"/>
        <v>18/19ARROZ SEQUEIROCORNÉLIO PROCÓPIO (c)</v>
      </c>
      <c r="I4748" s="210" t="str">
        <f t="shared" si="252"/>
        <v>18/19ARROZ SEQUEIRO</v>
      </c>
      <c r="J4748" s="211" t="b">
        <f>FALSE</f>
        <v>0</v>
      </c>
    </row>
    <row r="4749" spans="1:10" ht="14.65" hidden="1" customHeight="1">
      <c r="A4749" s="215" t="s">
        <v>80</v>
      </c>
      <c r="B4749" s="209" t="s">
        <v>87</v>
      </c>
      <c r="C4749" s="209" t="s">
        <v>134</v>
      </c>
      <c r="D4749" s="202">
        <v>65</v>
      </c>
      <c r="F4749" s="202">
        <v>107</v>
      </c>
      <c r="G4749" s="202">
        <f t="shared" si="250"/>
        <v>1646.1538461538462</v>
      </c>
      <c r="H4749" s="210" t="str">
        <f t="shared" si="251"/>
        <v>18/19ARROZ SEQUEIROCURITIBA (f)</v>
      </c>
      <c r="I4749" s="210" t="str">
        <f t="shared" si="252"/>
        <v>18/19ARROZ SEQUEIRO</v>
      </c>
      <c r="J4749" s="211" t="b">
        <f>FALSE</f>
        <v>0</v>
      </c>
    </row>
    <row r="4750" spans="1:10" ht="14.65" hidden="1" customHeight="1">
      <c r="A4750" s="215" t="s">
        <v>80</v>
      </c>
      <c r="B4750" s="209" t="s">
        <v>87</v>
      </c>
      <c r="C4750" s="209" t="s">
        <v>136</v>
      </c>
      <c r="D4750" s="202">
        <v>29</v>
      </c>
      <c r="F4750" s="202">
        <v>58</v>
      </c>
      <c r="G4750" s="202">
        <f t="shared" si="250"/>
        <v>2000</v>
      </c>
      <c r="H4750" s="210" t="str">
        <f t="shared" si="251"/>
        <v>18/19ARROZ SEQUEIROFRANCISCO BELTRÃO (e)</v>
      </c>
      <c r="I4750" s="210" t="str">
        <f t="shared" si="252"/>
        <v>18/19ARROZ SEQUEIRO</v>
      </c>
      <c r="J4750" s="211" t="b">
        <f>FALSE</f>
        <v>0</v>
      </c>
    </row>
    <row r="4751" spans="1:10" ht="14.65" hidden="1" customHeight="1">
      <c r="A4751" s="215" t="s">
        <v>80</v>
      </c>
      <c r="B4751" s="209" t="s">
        <v>87</v>
      </c>
      <c r="C4751" s="209" t="s">
        <v>138</v>
      </c>
      <c r="D4751" s="202">
        <v>360</v>
      </c>
      <c r="F4751" s="202">
        <v>720</v>
      </c>
      <c r="G4751" s="202">
        <f t="shared" si="250"/>
        <v>2000</v>
      </c>
      <c r="H4751" s="210" t="str">
        <f t="shared" si="251"/>
        <v>18/19ARROZ SEQUEIROGUARAPUAVA (f)</v>
      </c>
      <c r="I4751" s="210" t="str">
        <f t="shared" si="252"/>
        <v>18/19ARROZ SEQUEIRO</v>
      </c>
      <c r="J4751" s="211" t="b">
        <f>FALSE</f>
        <v>0</v>
      </c>
    </row>
    <row r="4752" spans="1:10" ht="14.65" hidden="1" customHeight="1">
      <c r="A4752" s="215" t="s">
        <v>80</v>
      </c>
      <c r="B4752" s="209" t="s">
        <v>87</v>
      </c>
      <c r="C4752" s="209" t="s">
        <v>140</v>
      </c>
      <c r="D4752" s="202">
        <v>350</v>
      </c>
      <c r="F4752" s="202">
        <v>722</v>
      </c>
      <c r="G4752" s="202">
        <f t="shared" si="250"/>
        <v>2062.8571428571427</v>
      </c>
      <c r="H4752" s="210" t="str">
        <f t="shared" si="251"/>
        <v>18/19ARROZ SEQUEIROIRATI (f)</v>
      </c>
      <c r="I4752" s="210" t="str">
        <f t="shared" si="252"/>
        <v>18/19ARROZ SEQUEIRO</v>
      </c>
      <c r="J4752" s="211" t="b">
        <f>FALSE</f>
        <v>0</v>
      </c>
    </row>
    <row r="4753" spans="1:64" ht="14.65" hidden="1" customHeight="1">
      <c r="A4753" s="215" t="s">
        <v>80</v>
      </c>
      <c r="B4753" s="209" t="s">
        <v>87</v>
      </c>
      <c r="C4753" s="209" t="s">
        <v>142</v>
      </c>
      <c r="D4753" s="202">
        <v>131</v>
      </c>
      <c r="F4753" s="202">
        <v>262</v>
      </c>
      <c r="G4753" s="202">
        <f t="shared" si="250"/>
        <v>2000</v>
      </c>
      <c r="H4753" s="210" t="str">
        <f t="shared" si="251"/>
        <v>18/19ARROZ SEQUEIROIVAIPORÃ (c)</v>
      </c>
      <c r="I4753" s="210" t="str">
        <f t="shared" si="252"/>
        <v>18/19ARROZ SEQUEIRO</v>
      </c>
      <c r="J4753" s="211" t="b">
        <f>FALSE</f>
        <v>0</v>
      </c>
    </row>
    <row r="4754" spans="1:64" ht="14.65" hidden="1" customHeight="1">
      <c r="A4754" s="215" t="s">
        <v>80</v>
      </c>
      <c r="B4754" s="209" t="s">
        <v>87</v>
      </c>
      <c r="C4754" s="209" t="s">
        <v>144</v>
      </c>
      <c r="D4754" s="202">
        <v>725</v>
      </c>
      <c r="F4754" s="202">
        <v>1522</v>
      </c>
      <c r="G4754" s="202">
        <f t="shared" si="250"/>
        <v>2099.3103448275861</v>
      </c>
      <c r="H4754" s="210" t="str">
        <f t="shared" si="251"/>
        <v>18/19ARROZ SEQUEIROJACAREZINHO (c)</v>
      </c>
      <c r="I4754" s="210" t="str">
        <f t="shared" si="252"/>
        <v>18/19ARROZ SEQUEIRO</v>
      </c>
      <c r="J4754" s="211" t="b">
        <f>FALSE</f>
        <v>0</v>
      </c>
    </row>
    <row r="4755" spans="1:64" ht="14.65" hidden="1" customHeight="1">
      <c r="A4755" s="215" t="s">
        <v>80</v>
      </c>
      <c r="B4755" s="209" t="s">
        <v>87</v>
      </c>
      <c r="C4755" s="209" t="s">
        <v>146</v>
      </c>
      <c r="D4755" s="202">
        <v>205</v>
      </c>
      <c r="F4755" s="202">
        <v>272</v>
      </c>
      <c r="G4755" s="202">
        <f t="shared" si="250"/>
        <v>1326.8292682926831</v>
      </c>
      <c r="H4755" s="210" t="str">
        <f t="shared" si="251"/>
        <v>18/19ARROZ SEQUEIROLARANJEIRAS DO SUL (f)</v>
      </c>
      <c r="I4755" s="210" t="str">
        <f t="shared" si="252"/>
        <v>18/19ARROZ SEQUEIRO</v>
      </c>
      <c r="J4755" s="211" t="b">
        <f>FALSE</f>
        <v>0</v>
      </c>
    </row>
    <row r="4756" spans="1:64" ht="14.65" hidden="1" customHeight="1">
      <c r="A4756" s="215" t="s">
        <v>80</v>
      </c>
      <c r="B4756" s="209" t="s">
        <v>87</v>
      </c>
      <c r="C4756" s="209" t="s">
        <v>148</v>
      </c>
      <c r="D4756" s="202">
        <v>82</v>
      </c>
      <c r="F4756" s="202">
        <v>155</v>
      </c>
      <c r="G4756" s="202">
        <f t="shared" si="250"/>
        <v>1890.2439024390244</v>
      </c>
      <c r="H4756" s="210" t="str">
        <f t="shared" si="251"/>
        <v>18/19ARROZ SEQUEIROLONDRINA (c)</v>
      </c>
      <c r="I4756" s="210" t="str">
        <f t="shared" si="252"/>
        <v>18/19ARROZ SEQUEIRO</v>
      </c>
      <c r="J4756" s="211" t="b">
        <f>FALSE</f>
        <v>0</v>
      </c>
    </row>
    <row r="4757" spans="1:64" ht="14.65" hidden="1" customHeight="1">
      <c r="A4757" s="215" t="s">
        <v>80</v>
      </c>
      <c r="B4757" s="209" t="s">
        <v>87</v>
      </c>
      <c r="C4757" s="209" t="s">
        <v>152</v>
      </c>
      <c r="D4757" s="202">
        <v>5</v>
      </c>
      <c r="F4757" s="202">
        <v>9</v>
      </c>
      <c r="G4757" s="202">
        <f t="shared" si="250"/>
        <v>1800</v>
      </c>
      <c r="H4757" s="210" t="str">
        <f t="shared" si="251"/>
        <v>18/19ARROZ SEQUEIROPARANAGUÁ (f)</v>
      </c>
      <c r="I4757" s="210" t="str">
        <f t="shared" si="252"/>
        <v>18/19ARROZ SEQUEIRO</v>
      </c>
      <c r="J4757" s="211" t="b">
        <f>FALSE</f>
        <v>0</v>
      </c>
    </row>
    <row r="4758" spans="1:64" ht="14.65" hidden="1" customHeight="1">
      <c r="A4758" s="215" t="s">
        <v>80</v>
      </c>
      <c r="B4758" s="209" t="s">
        <v>87</v>
      </c>
      <c r="C4758" s="209" t="s">
        <v>155</v>
      </c>
      <c r="D4758" s="202">
        <v>19</v>
      </c>
      <c r="F4758" s="202">
        <v>32</v>
      </c>
      <c r="G4758" s="202">
        <f t="shared" si="250"/>
        <v>1684.2105263157894</v>
      </c>
      <c r="H4758" s="210" t="str">
        <f t="shared" si="251"/>
        <v>18/19ARROZ SEQUEIROPATO BRANCO (e)</v>
      </c>
      <c r="I4758" s="210" t="str">
        <f t="shared" si="252"/>
        <v>18/19ARROZ SEQUEIRO</v>
      </c>
      <c r="J4758" s="211" t="b">
        <f>FALSE</f>
        <v>0</v>
      </c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  <c r="BL4758"/>
    </row>
    <row r="4759" spans="1:64" ht="14.65" hidden="1" customHeight="1">
      <c r="A4759" s="215" t="s">
        <v>80</v>
      </c>
      <c r="B4759" s="209" t="s">
        <v>87</v>
      </c>
      <c r="C4759" s="209" t="s">
        <v>156</v>
      </c>
      <c r="D4759" s="202">
        <v>0</v>
      </c>
      <c r="F4759" s="202">
        <v>0</v>
      </c>
      <c r="G4759" s="202" t="e">
        <f t="shared" si="250"/>
        <v>#DIV/0!</v>
      </c>
      <c r="H4759" s="210" t="str">
        <f t="shared" si="251"/>
        <v>18/19ARROZ SEQUEIROPITANGA (f)</v>
      </c>
      <c r="I4759" s="210" t="str">
        <f t="shared" si="252"/>
        <v>18/19ARROZ SEQUEIRO</v>
      </c>
      <c r="J4759" s="211" t="b">
        <f>FALSE</f>
        <v>0</v>
      </c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</row>
    <row r="4760" spans="1:64" ht="14.65" hidden="1" customHeight="1">
      <c r="A4760" s="215" t="s">
        <v>80</v>
      </c>
      <c r="B4760" s="209" t="s">
        <v>87</v>
      </c>
      <c r="C4760" s="209" t="s">
        <v>157</v>
      </c>
      <c r="D4760" s="202">
        <v>217</v>
      </c>
      <c r="F4760" s="202">
        <v>390</v>
      </c>
      <c r="G4760" s="202">
        <f t="shared" si="250"/>
        <v>1797.2350230414747</v>
      </c>
      <c r="H4760" s="210" t="str">
        <f t="shared" si="251"/>
        <v>18/19ARROZ SEQUEIROPONTA GROSSA (f)</v>
      </c>
      <c r="I4760" s="210" t="str">
        <f t="shared" si="252"/>
        <v>18/19ARROZ SEQUEIRO</v>
      </c>
      <c r="J4760" s="211" t="b">
        <f>FALSE</f>
        <v>0</v>
      </c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</row>
    <row r="4761" spans="1:64" ht="14.65" hidden="1" customHeight="1">
      <c r="A4761" s="215" t="s">
        <v>80</v>
      </c>
      <c r="B4761" s="209" t="s">
        <v>87</v>
      </c>
      <c r="C4761" s="209" t="s">
        <v>158</v>
      </c>
      <c r="D4761" s="202">
        <v>120</v>
      </c>
      <c r="F4761" s="202">
        <v>240</v>
      </c>
      <c r="G4761" s="202">
        <f t="shared" si="250"/>
        <v>2000</v>
      </c>
      <c r="H4761" s="210" t="str">
        <f t="shared" si="251"/>
        <v>18/19ARROZ SEQUEIROTOLEDO (d)</v>
      </c>
      <c r="I4761" s="210" t="str">
        <f t="shared" si="252"/>
        <v>18/19ARROZ SEQUEIRO</v>
      </c>
      <c r="J4761" s="211" t="b">
        <f>FALSE</f>
        <v>0</v>
      </c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</row>
    <row r="4762" spans="1:64" ht="14.65" hidden="1" customHeight="1">
      <c r="A4762" s="215" t="s">
        <v>80</v>
      </c>
      <c r="B4762" s="209" t="s">
        <v>87</v>
      </c>
      <c r="C4762" s="209" t="s">
        <v>160</v>
      </c>
      <c r="D4762" s="202">
        <v>600</v>
      </c>
      <c r="F4762" s="202">
        <v>1200</v>
      </c>
      <c r="G4762" s="202">
        <f t="shared" si="250"/>
        <v>2000</v>
      </c>
      <c r="H4762" s="210" t="str">
        <f t="shared" si="251"/>
        <v>18/19ARROZ SEQUEIROUNIÃO DA VITÓRIA (f)</v>
      </c>
      <c r="I4762" s="210" t="str">
        <f t="shared" si="252"/>
        <v>18/19ARROZ SEQUEIRO</v>
      </c>
      <c r="J4762" s="211" t="b">
        <f>FALSE</f>
        <v>0</v>
      </c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</row>
    <row r="4763" spans="1:64" ht="14.65" hidden="1" customHeight="1">
      <c r="A4763" s="215" t="s">
        <v>80</v>
      </c>
      <c r="B4763" s="209" t="s">
        <v>88</v>
      </c>
      <c r="C4763" s="213" t="s">
        <v>126</v>
      </c>
      <c r="D4763" s="202">
        <v>15270</v>
      </c>
      <c r="F4763" s="202">
        <v>35838</v>
      </c>
      <c r="G4763" s="202">
        <f t="shared" si="250"/>
        <v>2346.9548133595285</v>
      </c>
      <c r="H4763" s="210" t="str">
        <f t="shared" si="251"/>
        <v>18/19AVEIA BRANCAAPUCARANA (c)</v>
      </c>
      <c r="I4763" s="210" t="str">
        <f t="shared" si="252"/>
        <v>18/19AVEIA BRANCA</v>
      </c>
      <c r="J4763" s="211" t="b">
        <f>FALSE</f>
        <v>0</v>
      </c>
    </row>
    <row r="4764" spans="1:64" ht="14.65" hidden="1" customHeight="1">
      <c r="A4764" s="215" t="s">
        <v>80</v>
      </c>
      <c r="B4764" s="209" t="s">
        <v>88</v>
      </c>
      <c r="C4764" s="209" t="s">
        <v>128</v>
      </c>
      <c r="D4764" s="202">
        <v>13000</v>
      </c>
      <c r="E4764" s="204"/>
      <c r="F4764" s="202">
        <v>19500</v>
      </c>
      <c r="G4764" s="202">
        <f t="shared" si="250"/>
        <v>1500</v>
      </c>
      <c r="H4764" s="210" t="str">
        <f t="shared" si="251"/>
        <v>18/19AVEIA BRANCACAMPO MOURÃO (a)</v>
      </c>
      <c r="I4764" s="210" t="str">
        <f t="shared" si="252"/>
        <v>18/19AVEIA BRANCA</v>
      </c>
      <c r="J4764" s="211" t="b">
        <f>FALSE</f>
        <v>0</v>
      </c>
    </row>
    <row r="4765" spans="1:64" ht="14.65" hidden="1" customHeight="1">
      <c r="A4765" s="215" t="s">
        <v>80</v>
      </c>
      <c r="B4765" s="209" t="s">
        <v>88</v>
      </c>
      <c r="C4765" s="209" t="s">
        <v>130</v>
      </c>
      <c r="D4765" s="202">
        <v>4213</v>
      </c>
      <c r="E4765" s="202">
        <v>1170</v>
      </c>
      <c r="F4765" s="202">
        <v>3665</v>
      </c>
      <c r="G4765" s="202">
        <f t="shared" si="250"/>
        <v>1204.403549129149</v>
      </c>
      <c r="H4765" s="210" t="str">
        <f t="shared" si="251"/>
        <v>18/19AVEIA BRANCACASCAVEL (d)</v>
      </c>
      <c r="I4765" s="210" t="str">
        <f t="shared" si="252"/>
        <v>18/19AVEIA BRANCA</v>
      </c>
      <c r="J4765" s="211" t="b">
        <f>FALSE</f>
        <v>0</v>
      </c>
    </row>
    <row r="4766" spans="1:64" ht="14.65" hidden="1" customHeight="1">
      <c r="A4766" s="215" t="s">
        <v>80</v>
      </c>
      <c r="B4766" s="209" t="s">
        <v>88</v>
      </c>
      <c r="C4766" s="209" t="s">
        <v>132</v>
      </c>
      <c r="D4766" s="202">
        <v>450</v>
      </c>
      <c r="F4766" s="202">
        <v>1053</v>
      </c>
      <c r="G4766" s="202">
        <f>F4766/(D4766-E4765)*1000</f>
        <v>-1462.5</v>
      </c>
      <c r="H4766" s="210" t="str">
        <f t="shared" si="251"/>
        <v>18/19AVEIA BRANCACORNÉLIO PROCÓPIO (c)</v>
      </c>
      <c r="I4766" s="210" t="str">
        <f t="shared" si="252"/>
        <v>18/19AVEIA BRANCA</v>
      </c>
      <c r="J4766" s="211" t="b">
        <f>FALSE</f>
        <v>0</v>
      </c>
    </row>
    <row r="4767" spans="1:64" ht="14.65" hidden="1" customHeight="1">
      <c r="A4767" s="215" t="s">
        <v>80</v>
      </c>
      <c r="B4767" s="209" t="s">
        <v>88</v>
      </c>
      <c r="C4767" s="209" t="s">
        <v>136</v>
      </c>
      <c r="D4767" s="202">
        <v>2650</v>
      </c>
      <c r="E4767" s="204">
        <v>1110</v>
      </c>
      <c r="F4767" s="202">
        <v>1464</v>
      </c>
      <c r="G4767" s="202">
        <f t="shared" ref="G4767:G4861" si="253">F4767/(D4767-E4767)*1000</f>
        <v>950.64935064935059</v>
      </c>
      <c r="H4767" s="210" t="str">
        <f t="shared" si="251"/>
        <v>18/19AVEIA BRANCAFRANCISCO BELTRÃO (e)</v>
      </c>
      <c r="I4767" s="210" t="str">
        <f t="shared" si="252"/>
        <v>18/19AVEIA BRANCA</v>
      </c>
      <c r="J4767" s="211" t="b">
        <f>FALSE</f>
        <v>0</v>
      </c>
    </row>
    <row r="4768" spans="1:64" ht="14.65" hidden="1" customHeight="1">
      <c r="A4768" s="215" t="s">
        <v>80</v>
      </c>
      <c r="B4768" s="209" t="s">
        <v>88</v>
      </c>
      <c r="C4768" s="209" t="s">
        <v>138</v>
      </c>
      <c r="D4768" s="202">
        <v>7000</v>
      </c>
      <c r="E4768" s="204">
        <v>3000</v>
      </c>
      <c r="F4768" s="202">
        <v>11000</v>
      </c>
      <c r="G4768" s="202">
        <f t="shared" si="253"/>
        <v>2750</v>
      </c>
      <c r="H4768" s="210" t="str">
        <f t="shared" si="251"/>
        <v>18/19AVEIA BRANCAGUARAPUAVA (f)</v>
      </c>
      <c r="I4768" s="210" t="str">
        <f t="shared" si="252"/>
        <v>18/19AVEIA BRANCA</v>
      </c>
      <c r="J4768" s="211" t="b">
        <f>FALSE</f>
        <v>0</v>
      </c>
    </row>
    <row r="4769" spans="1:10" ht="14.65" hidden="1" customHeight="1">
      <c r="A4769" s="215" t="s">
        <v>80</v>
      </c>
      <c r="B4769" s="209" t="s">
        <v>88</v>
      </c>
      <c r="C4769" s="209" t="s">
        <v>140</v>
      </c>
      <c r="D4769" s="202">
        <v>4000</v>
      </c>
      <c r="E4769" s="204">
        <v>50</v>
      </c>
      <c r="F4769" s="202">
        <v>10862</v>
      </c>
      <c r="G4769" s="202">
        <f t="shared" si="253"/>
        <v>2749.8734177215192</v>
      </c>
      <c r="H4769" s="210" t="str">
        <f t="shared" si="251"/>
        <v>18/19AVEIA BRANCAIRATI (f)</v>
      </c>
      <c r="I4769" s="210" t="str">
        <f t="shared" si="252"/>
        <v>18/19AVEIA BRANCA</v>
      </c>
      <c r="J4769" s="211" t="b">
        <f>FALSE</f>
        <v>0</v>
      </c>
    </row>
    <row r="4770" spans="1:10" ht="14.65" hidden="1" customHeight="1">
      <c r="A4770" s="215" t="s">
        <v>80</v>
      </c>
      <c r="B4770" s="209" t="s">
        <v>88</v>
      </c>
      <c r="C4770" s="209" t="s">
        <v>142</v>
      </c>
      <c r="D4770" s="202">
        <v>4700</v>
      </c>
      <c r="E4770" s="204"/>
      <c r="F4770" s="202">
        <v>17860</v>
      </c>
      <c r="G4770" s="202">
        <f t="shared" si="253"/>
        <v>3800</v>
      </c>
      <c r="H4770" s="210" t="str">
        <f t="shared" si="251"/>
        <v>18/19AVEIA BRANCAIVAIPORÃ (c)</v>
      </c>
      <c r="I4770" s="210" t="str">
        <f t="shared" si="252"/>
        <v>18/19AVEIA BRANCA</v>
      </c>
      <c r="J4770" s="211" t="b">
        <f>FALSE</f>
        <v>0</v>
      </c>
    </row>
    <row r="4771" spans="1:10" ht="14.65" hidden="1" customHeight="1">
      <c r="A4771" s="215" t="s">
        <v>80</v>
      </c>
      <c r="B4771" s="209" t="s">
        <v>88</v>
      </c>
      <c r="C4771" s="209" t="s">
        <v>144</v>
      </c>
      <c r="D4771" s="202">
        <v>3100</v>
      </c>
      <c r="F4771" s="202">
        <v>6510</v>
      </c>
      <c r="G4771" s="202">
        <f t="shared" si="253"/>
        <v>2100</v>
      </c>
      <c r="H4771" s="210" t="str">
        <f t="shared" si="251"/>
        <v>18/19AVEIA BRANCAJACAREZINHO (c)</v>
      </c>
      <c r="I4771" s="210" t="str">
        <f t="shared" si="252"/>
        <v>18/19AVEIA BRANCA</v>
      </c>
      <c r="J4771" s="211" t="b">
        <f>FALSE</f>
        <v>0</v>
      </c>
    </row>
    <row r="4772" spans="1:10" ht="14.65" hidden="1" customHeight="1">
      <c r="A4772" s="215" t="s">
        <v>80</v>
      </c>
      <c r="B4772" s="209" t="s">
        <v>88</v>
      </c>
      <c r="C4772" s="209" t="s">
        <v>146</v>
      </c>
      <c r="D4772" s="202">
        <v>1000</v>
      </c>
      <c r="F4772" s="202">
        <v>1400</v>
      </c>
      <c r="G4772" s="202">
        <f t="shared" si="253"/>
        <v>1400</v>
      </c>
      <c r="H4772" s="210" t="str">
        <f t="shared" si="251"/>
        <v>18/19AVEIA BRANCALARANJEIRAS DO SUL (f)</v>
      </c>
      <c r="I4772" s="210" t="str">
        <f t="shared" si="252"/>
        <v>18/19AVEIA BRANCA</v>
      </c>
      <c r="J4772" s="211" t="b">
        <f>FALSE</f>
        <v>0</v>
      </c>
    </row>
    <row r="4773" spans="1:10" ht="14.65" hidden="1" customHeight="1">
      <c r="A4773" s="215" t="s">
        <v>80</v>
      </c>
      <c r="B4773" s="209" t="s">
        <v>88</v>
      </c>
      <c r="C4773" s="209" t="s">
        <v>148</v>
      </c>
      <c r="D4773" s="202">
        <v>1100</v>
      </c>
      <c r="E4773" s="204"/>
      <c r="F4773" s="202">
        <v>1760</v>
      </c>
      <c r="G4773" s="202">
        <f t="shared" si="253"/>
        <v>1600</v>
      </c>
      <c r="H4773" s="210" t="str">
        <f t="shared" si="251"/>
        <v>18/19AVEIA BRANCALONDRINA (c)</v>
      </c>
      <c r="I4773" s="210" t="str">
        <f t="shared" si="252"/>
        <v>18/19AVEIA BRANCA</v>
      </c>
      <c r="J4773" s="211" t="b">
        <f>FALSE</f>
        <v>0</v>
      </c>
    </row>
    <row r="4774" spans="1:10" ht="14.65" hidden="1" customHeight="1">
      <c r="A4774" s="215" t="s">
        <v>80</v>
      </c>
      <c r="B4774" s="209" t="s">
        <v>88</v>
      </c>
      <c r="C4774" s="209" t="s">
        <v>150</v>
      </c>
      <c r="D4774" s="202">
        <v>500</v>
      </c>
      <c r="E4774" s="204"/>
      <c r="F4774" s="202">
        <v>750</v>
      </c>
      <c r="G4774" s="202">
        <f t="shared" si="253"/>
        <v>1500</v>
      </c>
      <c r="H4774" s="210" t="str">
        <f t="shared" si="251"/>
        <v>18/19AVEIA BRANCAMARINGÁ (c)</v>
      </c>
      <c r="I4774" s="210" t="str">
        <f t="shared" si="252"/>
        <v>18/19AVEIA BRANCA</v>
      </c>
      <c r="J4774" s="211" t="b">
        <f>FALSE</f>
        <v>0</v>
      </c>
    </row>
    <row r="4775" spans="1:10" ht="14.65" hidden="1" customHeight="1">
      <c r="A4775" s="215" t="s">
        <v>80</v>
      </c>
      <c r="B4775" s="209" t="s">
        <v>88</v>
      </c>
      <c r="C4775" s="209" t="s">
        <v>155</v>
      </c>
      <c r="D4775" s="202">
        <v>6980</v>
      </c>
      <c r="E4775" s="204"/>
      <c r="F4775" s="202">
        <v>12316</v>
      </c>
      <c r="G4775" s="202">
        <f t="shared" si="253"/>
        <v>1764.4699140401146</v>
      </c>
      <c r="H4775" s="210" t="str">
        <f t="shared" si="251"/>
        <v>18/19AVEIA BRANCAPATO BRANCO (e)</v>
      </c>
      <c r="I4775" s="210" t="str">
        <f t="shared" si="252"/>
        <v>18/19AVEIA BRANCA</v>
      </c>
      <c r="J4775" s="211" t="b">
        <f>FALSE</f>
        <v>0</v>
      </c>
    </row>
    <row r="4776" spans="1:10" ht="14.65" hidden="1" customHeight="1">
      <c r="A4776" s="215" t="s">
        <v>80</v>
      </c>
      <c r="B4776" s="209" t="s">
        <v>88</v>
      </c>
      <c r="C4776" s="209" t="s">
        <v>157</v>
      </c>
      <c r="D4776" s="202">
        <v>28170</v>
      </c>
      <c r="E4776" s="204">
        <v>4160</v>
      </c>
      <c r="F4776" s="202">
        <v>51621</v>
      </c>
      <c r="G4776" s="202">
        <f t="shared" si="253"/>
        <v>2149.979175343607</v>
      </c>
      <c r="H4776" s="210" t="str">
        <f t="shared" si="251"/>
        <v>18/19AVEIA BRANCAPONTA GROSSA (f)</v>
      </c>
      <c r="I4776" s="210" t="str">
        <f t="shared" si="252"/>
        <v>18/19AVEIA BRANCA</v>
      </c>
      <c r="J4776" s="211" t="b">
        <f>FALSE</f>
        <v>0</v>
      </c>
    </row>
    <row r="4777" spans="1:10" ht="14.65" hidden="1" customHeight="1">
      <c r="A4777" s="215" t="s">
        <v>80</v>
      </c>
      <c r="B4777" s="209" t="s">
        <v>88</v>
      </c>
      <c r="C4777" s="209" t="s">
        <v>158</v>
      </c>
      <c r="D4777" s="202">
        <v>920</v>
      </c>
      <c r="E4777" s="204"/>
      <c r="F4777" s="202">
        <v>1076</v>
      </c>
      <c r="G4777" s="202">
        <f t="shared" si="253"/>
        <v>1169.5652173913043</v>
      </c>
      <c r="H4777" s="210" t="str">
        <f t="shared" si="251"/>
        <v>18/19AVEIA BRANCATOLEDO (d)</v>
      </c>
      <c r="I4777" s="210" t="str">
        <f t="shared" si="252"/>
        <v>18/19AVEIA BRANCA</v>
      </c>
      <c r="J4777" s="211" t="b">
        <f>FALSE</f>
        <v>0</v>
      </c>
    </row>
    <row r="4778" spans="1:10" ht="14.65" hidden="1" customHeight="1">
      <c r="A4778" s="215" t="s">
        <v>80</v>
      </c>
      <c r="B4778" s="209" t="s">
        <v>89</v>
      </c>
      <c r="C4778" s="209" t="s">
        <v>126</v>
      </c>
      <c r="D4778">
        <v>300</v>
      </c>
      <c r="E4778" s="204"/>
      <c r="F4778" s="202">
        <v>360</v>
      </c>
      <c r="G4778" s="202">
        <f t="shared" si="253"/>
        <v>1200</v>
      </c>
      <c r="H4778" s="210" t="str">
        <f t="shared" si="251"/>
        <v>18/19AVEIA PRETAAPUCARANA (c)</v>
      </c>
      <c r="I4778" s="210" t="str">
        <f t="shared" si="252"/>
        <v>18/19AVEIA PRETA</v>
      </c>
      <c r="J4778" s="211" t="b">
        <f>FALSE</f>
        <v>0</v>
      </c>
    </row>
    <row r="4779" spans="1:10" ht="14.65" hidden="1" customHeight="1">
      <c r="A4779" s="215" t="s">
        <v>80</v>
      </c>
      <c r="B4779" s="209" t="s">
        <v>89</v>
      </c>
      <c r="C4779" s="209" t="s">
        <v>128</v>
      </c>
      <c r="D4779">
        <v>30000</v>
      </c>
      <c r="E4779" s="204">
        <v>9000</v>
      </c>
      <c r="F4779" s="202">
        <v>20790</v>
      </c>
      <c r="G4779" s="202">
        <f t="shared" si="253"/>
        <v>990</v>
      </c>
      <c r="H4779" s="210" t="str">
        <f t="shared" si="251"/>
        <v>18/19AVEIA PRETACAMPO MOURÃO (a)</v>
      </c>
      <c r="I4779" s="210" t="str">
        <f t="shared" si="252"/>
        <v>18/19AVEIA PRETA</v>
      </c>
      <c r="J4779" s="211" t="b">
        <f>FALSE</f>
        <v>0</v>
      </c>
    </row>
    <row r="4780" spans="1:10" ht="14.65" hidden="1" customHeight="1">
      <c r="A4780" s="215" t="s">
        <v>80</v>
      </c>
      <c r="B4780" s="209" t="s">
        <v>89</v>
      </c>
      <c r="C4780" s="209" t="s">
        <v>130</v>
      </c>
      <c r="D4780">
        <v>7765</v>
      </c>
      <c r="E4780" s="202">
        <v>3425</v>
      </c>
      <c r="F4780" s="202">
        <v>3425</v>
      </c>
      <c r="G4780" s="202">
        <f t="shared" si="253"/>
        <v>789.17050691244242</v>
      </c>
      <c r="H4780" s="210" t="str">
        <f t="shared" si="251"/>
        <v>18/19AVEIA PRETACASCAVEL (d)</v>
      </c>
      <c r="I4780" s="210" t="str">
        <f t="shared" si="252"/>
        <v>18/19AVEIA PRETA</v>
      </c>
      <c r="J4780" s="211" t="b">
        <f>FALSE</f>
        <v>0</v>
      </c>
    </row>
    <row r="4781" spans="1:10" ht="14.65" hidden="1" customHeight="1">
      <c r="A4781" s="215" t="s">
        <v>80</v>
      </c>
      <c r="B4781" s="209" t="s">
        <v>89</v>
      </c>
      <c r="C4781" s="209" t="s">
        <v>132</v>
      </c>
      <c r="D4781">
        <v>1750</v>
      </c>
      <c r="E4781" s="204"/>
      <c r="F4781" s="202">
        <v>3150</v>
      </c>
      <c r="G4781" s="202">
        <f t="shared" si="253"/>
        <v>1800</v>
      </c>
      <c r="H4781" s="210" t="str">
        <f t="shared" si="251"/>
        <v>18/19AVEIA PRETACORNÉLIO PROCÓPIO (c)</v>
      </c>
      <c r="I4781" s="210" t="str">
        <f t="shared" si="252"/>
        <v>18/19AVEIA PRETA</v>
      </c>
      <c r="J4781" s="211" t="b">
        <f>FALSE</f>
        <v>0</v>
      </c>
    </row>
    <row r="4782" spans="1:10" ht="14.65" hidden="1" customHeight="1">
      <c r="A4782" s="215" t="s">
        <v>80</v>
      </c>
      <c r="B4782" s="209" t="s">
        <v>89</v>
      </c>
      <c r="C4782" s="209" t="s">
        <v>136</v>
      </c>
      <c r="D4782">
        <v>5040</v>
      </c>
      <c r="E4782" s="204">
        <v>2360</v>
      </c>
      <c r="F4782" s="202">
        <v>2087</v>
      </c>
      <c r="G4782" s="202">
        <f t="shared" si="253"/>
        <v>778.73134328358208</v>
      </c>
      <c r="H4782" s="210" t="str">
        <f t="shared" si="251"/>
        <v>18/19AVEIA PRETAFRANCISCO BELTRÃO (e)</v>
      </c>
      <c r="I4782" s="210" t="str">
        <f t="shared" si="252"/>
        <v>18/19AVEIA PRETA</v>
      </c>
      <c r="J4782" s="211" t="b">
        <f>FALSE</f>
        <v>0</v>
      </c>
    </row>
    <row r="4783" spans="1:10" ht="14.65" hidden="1" customHeight="1">
      <c r="A4783" s="215" t="s">
        <v>80</v>
      </c>
      <c r="B4783" s="209" t="s">
        <v>89</v>
      </c>
      <c r="C4783" s="209" t="s">
        <v>138</v>
      </c>
      <c r="D4783">
        <v>20000</v>
      </c>
      <c r="E4783" s="204">
        <v>12000</v>
      </c>
      <c r="F4783" s="202">
        <v>8400</v>
      </c>
      <c r="G4783" s="202">
        <f t="shared" si="253"/>
        <v>1050</v>
      </c>
      <c r="H4783" s="210" t="str">
        <f t="shared" si="251"/>
        <v>18/19AVEIA PRETAGUARAPUAVA (f)</v>
      </c>
      <c r="I4783" s="210" t="str">
        <f t="shared" si="252"/>
        <v>18/19AVEIA PRETA</v>
      </c>
      <c r="J4783" s="211" t="b">
        <f>FALSE</f>
        <v>0</v>
      </c>
    </row>
    <row r="4784" spans="1:10" ht="14.65" hidden="1" customHeight="1">
      <c r="A4784" s="215" t="s">
        <v>80</v>
      </c>
      <c r="B4784" s="209" t="s">
        <v>89</v>
      </c>
      <c r="C4784" s="209" t="s">
        <v>140</v>
      </c>
      <c r="D4784">
        <v>15000</v>
      </c>
      <c r="E4784" s="204"/>
      <c r="F4784" s="202">
        <v>30000</v>
      </c>
      <c r="G4784" s="202">
        <f t="shared" si="253"/>
        <v>2000</v>
      </c>
      <c r="H4784" s="210" t="str">
        <f t="shared" si="251"/>
        <v>18/19AVEIA PRETAIRATI (f)</v>
      </c>
      <c r="I4784" s="210" t="str">
        <f t="shared" si="252"/>
        <v>18/19AVEIA PRETA</v>
      </c>
      <c r="J4784" s="211" t="b">
        <f>FALSE</f>
        <v>0</v>
      </c>
    </row>
    <row r="4785" spans="1:10" ht="14.65" hidden="1" customHeight="1">
      <c r="A4785" s="215" t="s">
        <v>80</v>
      </c>
      <c r="B4785" s="209" t="s">
        <v>89</v>
      </c>
      <c r="C4785" s="209" t="s">
        <v>142</v>
      </c>
      <c r="D4785">
        <v>3225</v>
      </c>
      <c r="E4785" s="204"/>
      <c r="F4785" s="202">
        <v>5160</v>
      </c>
      <c r="G4785" s="202">
        <f t="shared" si="253"/>
        <v>1600</v>
      </c>
      <c r="H4785" s="210" t="str">
        <f t="shared" si="251"/>
        <v>18/19AVEIA PRETAIVAIPORÃ (c)</v>
      </c>
      <c r="I4785" s="210" t="str">
        <f t="shared" si="252"/>
        <v>18/19AVEIA PRETA</v>
      </c>
      <c r="J4785" s="211" t="b">
        <f>FALSE</f>
        <v>0</v>
      </c>
    </row>
    <row r="4786" spans="1:10" ht="14.65" hidden="1" customHeight="1">
      <c r="A4786" s="215" t="s">
        <v>80</v>
      </c>
      <c r="B4786" s="209" t="s">
        <v>89</v>
      </c>
      <c r="C4786" s="209" t="s">
        <v>144</v>
      </c>
      <c r="D4786">
        <v>2500</v>
      </c>
      <c r="E4786" s="204"/>
      <c r="F4786" s="202">
        <v>4375</v>
      </c>
      <c r="G4786" s="202">
        <f t="shared" si="253"/>
        <v>1750</v>
      </c>
      <c r="H4786" s="210" t="str">
        <f t="shared" si="251"/>
        <v>18/19AVEIA PRETAJACAREZINHO (c)</v>
      </c>
      <c r="I4786" s="210" t="str">
        <f t="shared" si="252"/>
        <v>18/19AVEIA PRETA</v>
      </c>
      <c r="J4786" s="211" t="b">
        <f>FALSE</f>
        <v>0</v>
      </c>
    </row>
    <row r="4787" spans="1:10" ht="14.65" hidden="1" customHeight="1">
      <c r="A4787" s="215" t="s">
        <v>80</v>
      </c>
      <c r="B4787" s="209" t="s">
        <v>89</v>
      </c>
      <c r="C4787" s="209" t="s">
        <v>146</v>
      </c>
      <c r="D4787">
        <v>6500</v>
      </c>
      <c r="E4787" s="204"/>
      <c r="F4787" s="202">
        <v>5395</v>
      </c>
      <c r="G4787" s="202">
        <f t="shared" si="253"/>
        <v>830</v>
      </c>
      <c r="H4787" s="210" t="str">
        <f t="shared" si="251"/>
        <v>18/19AVEIA PRETALARANJEIRAS DO SUL (f)</v>
      </c>
      <c r="I4787" s="210" t="str">
        <f t="shared" si="252"/>
        <v>18/19AVEIA PRETA</v>
      </c>
      <c r="J4787" s="211" t="b">
        <f>FALSE</f>
        <v>0</v>
      </c>
    </row>
    <row r="4788" spans="1:10" ht="14.65" hidden="1" customHeight="1">
      <c r="A4788" s="215" t="s">
        <v>80</v>
      </c>
      <c r="B4788" s="209" t="s">
        <v>89</v>
      </c>
      <c r="C4788" s="209" t="s">
        <v>148</v>
      </c>
      <c r="D4788">
        <v>2175</v>
      </c>
      <c r="E4788" s="204"/>
      <c r="F4788" s="202">
        <v>2529</v>
      </c>
      <c r="G4788" s="202">
        <f t="shared" si="253"/>
        <v>1162.7586206896551</v>
      </c>
      <c r="H4788" s="210" t="str">
        <f t="shared" si="251"/>
        <v>18/19AVEIA PRETALONDRINA (c)</v>
      </c>
      <c r="I4788" s="210" t="str">
        <f t="shared" si="252"/>
        <v>18/19AVEIA PRETA</v>
      </c>
      <c r="J4788" s="211" t="b">
        <f>FALSE</f>
        <v>0</v>
      </c>
    </row>
    <row r="4789" spans="1:10" ht="14.65" hidden="1" customHeight="1">
      <c r="A4789" s="215" t="s">
        <v>80</v>
      </c>
      <c r="B4789" s="209" t="s">
        <v>89</v>
      </c>
      <c r="C4789" s="209" t="s">
        <v>150</v>
      </c>
      <c r="D4789">
        <v>1300</v>
      </c>
      <c r="E4789" s="204"/>
      <c r="F4789" s="202">
        <v>1170</v>
      </c>
      <c r="G4789" s="202">
        <f t="shared" si="253"/>
        <v>900</v>
      </c>
      <c r="H4789" s="210" t="str">
        <f t="shared" si="251"/>
        <v>18/19AVEIA PRETAMARINGÁ (c)</v>
      </c>
      <c r="I4789" s="210" t="str">
        <f t="shared" si="252"/>
        <v>18/19AVEIA PRETA</v>
      </c>
      <c r="J4789" s="211" t="b">
        <f>FALSE</f>
        <v>0</v>
      </c>
    </row>
    <row r="4790" spans="1:10" ht="14.65" hidden="1" customHeight="1">
      <c r="A4790" s="215" t="s">
        <v>80</v>
      </c>
      <c r="B4790" s="209" t="s">
        <v>89</v>
      </c>
      <c r="C4790" s="209" t="s">
        <v>155</v>
      </c>
      <c r="D4790">
        <v>10290</v>
      </c>
      <c r="E4790" s="204">
        <v>1500</v>
      </c>
      <c r="F4790" s="202">
        <v>12316</v>
      </c>
      <c r="G4790" s="202">
        <f t="shared" si="253"/>
        <v>1401.1376564277589</v>
      </c>
      <c r="H4790" s="210" t="str">
        <f t="shared" si="251"/>
        <v>18/19AVEIA PRETAPATO BRANCO (e)</v>
      </c>
      <c r="I4790" s="210" t="str">
        <f t="shared" si="252"/>
        <v>18/19AVEIA PRETA</v>
      </c>
      <c r="J4790" s="211" t="b">
        <f>FALSE</f>
        <v>0</v>
      </c>
    </row>
    <row r="4791" spans="1:10" ht="14.65" hidden="1" customHeight="1">
      <c r="A4791" s="215" t="s">
        <v>80</v>
      </c>
      <c r="B4791" s="209" t="s">
        <v>89</v>
      </c>
      <c r="C4791" s="209" t="s">
        <v>157</v>
      </c>
      <c r="D4791">
        <v>38050</v>
      </c>
      <c r="E4791" s="204">
        <v>5760</v>
      </c>
      <c r="F4791" s="202">
        <v>38748</v>
      </c>
      <c r="G4791" s="202">
        <f t="shared" si="253"/>
        <v>1200</v>
      </c>
      <c r="H4791" s="210" t="str">
        <f t="shared" si="251"/>
        <v>18/19AVEIA PRETAPONTA GROSSA (f)</v>
      </c>
      <c r="I4791" s="210" t="str">
        <f t="shared" si="252"/>
        <v>18/19AVEIA PRETA</v>
      </c>
      <c r="J4791" s="211" t="b">
        <f>FALSE</f>
        <v>0</v>
      </c>
    </row>
    <row r="4792" spans="1:10" ht="14.65" hidden="1" customHeight="1">
      <c r="A4792" s="215" t="s">
        <v>80</v>
      </c>
      <c r="B4792" s="209" t="s">
        <v>89</v>
      </c>
      <c r="C4792" s="209" t="s">
        <v>158</v>
      </c>
      <c r="D4792">
        <v>3250</v>
      </c>
      <c r="E4792" s="204"/>
      <c r="F4792" s="202">
        <v>3217</v>
      </c>
      <c r="G4792" s="202">
        <f t="shared" si="253"/>
        <v>989.84615384615381</v>
      </c>
      <c r="H4792" s="210" t="str">
        <f t="shared" si="251"/>
        <v>18/19AVEIA PRETATOLEDO (d)</v>
      </c>
      <c r="I4792" s="210" t="str">
        <f t="shared" si="252"/>
        <v>18/19AVEIA PRETA</v>
      </c>
      <c r="J4792" s="211" t="b">
        <f>FALSE</f>
        <v>0</v>
      </c>
    </row>
    <row r="4793" spans="1:10" ht="14.65" hidden="1" customHeight="1">
      <c r="A4793" s="215" t="s">
        <v>80</v>
      </c>
      <c r="B4793" s="209" t="s">
        <v>89</v>
      </c>
      <c r="C4793" s="209" t="s">
        <v>159</v>
      </c>
      <c r="D4793">
        <v>448</v>
      </c>
      <c r="E4793" s="204"/>
      <c r="F4793" s="202">
        <v>435</v>
      </c>
      <c r="G4793" s="202">
        <f t="shared" si="253"/>
        <v>970.98214285714289</v>
      </c>
      <c r="H4793" s="210" t="str">
        <f t="shared" si="251"/>
        <v>18/19AVEIA PRETAUMUARAMA (b)</v>
      </c>
      <c r="I4793" s="210" t="str">
        <f t="shared" si="252"/>
        <v>18/19AVEIA PRETA</v>
      </c>
      <c r="J4793" s="211" t="b">
        <f>FALSE</f>
        <v>0</v>
      </c>
    </row>
    <row r="4794" spans="1:10" ht="14.65" hidden="1" customHeight="1">
      <c r="A4794" s="215" t="s">
        <v>80</v>
      </c>
      <c r="B4794" s="209" t="s">
        <v>89</v>
      </c>
      <c r="C4794" s="209" t="s">
        <v>160</v>
      </c>
      <c r="D4794">
        <v>2500</v>
      </c>
      <c r="E4794" s="204"/>
      <c r="F4794" s="202">
        <v>2000</v>
      </c>
      <c r="G4794" s="202">
        <f t="shared" si="253"/>
        <v>800</v>
      </c>
      <c r="H4794" s="210" t="str">
        <f t="shared" si="251"/>
        <v>18/19AVEIA PRETAUNIÃO DA VITÓRIA (f)</v>
      </c>
      <c r="I4794" s="210" t="str">
        <f t="shared" si="252"/>
        <v>18/19AVEIA PRETA</v>
      </c>
      <c r="J4794" s="211" t="b">
        <f>FALSE</f>
        <v>0</v>
      </c>
    </row>
    <row r="4795" spans="1:10" ht="14.65" hidden="1" customHeight="1">
      <c r="A4795" s="215" t="s">
        <v>80</v>
      </c>
      <c r="B4795" s="213" t="s">
        <v>90</v>
      </c>
      <c r="C4795" s="209" t="s">
        <v>134</v>
      </c>
      <c r="D4795" s="202">
        <v>6595</v>
      </c>
      <c r="F4795" s="202">
        <v>164875</v>
      </c>
      <c r="G4795" s="202">
        <f t="shared" si="253"/>
        <v>25000</v>
      </c>
      <c r="H4795" s="210" t="str">
        <f t="shared" si="251"/>
        <v>18/19BATATA (1ª SAFRA)CURITIBA (f)</v>
      </c>
      <c r="I4795" s="210" t="str">
        <f t="shared" si="252"/>
        <v>18/19BATATA (1ª SAFRA)</v>
      </c>
      <c r="J4795" s="211" t="b">
        <f>FALSE</f>
        <v>0</v>
      </c>
    </row>
    <row r="4796" spans="1:10" ht="14.65" hidden="1" customHeight="1">
      <c r="A4796" s="215" t="s">
        <v>80</v>
      </c>
      <c r="B4796" s="213" t="s">
        <v>90</v>
      </c>
      <c r="C4796" s="209" t="s">
        <v>136</v>
      </c>
      <c r="D4796" s="202">
        <v>38</v>
      </c>
      <c r="F4796" s="202">
        <v>598</v>
      </c>
      <c r="G4796" s="202">
        <f t="shared" si="253"/>
        <v>15736.842105263158</v>
      </c>
      <c r="H4796" s="210" t="str">
        <f t="shared" si="251"/>
        <v>18/19BATATA (1ª SAFRA)FRANCISCO BELTRÃO (e)</v>
      </c>
      <c r="I4796" s="210" t="str">
        <f t="shared" si="252"/>
        <v>18/19BATATA (1ª SAFRA)</v>
      </c>
      <c r="J4796" s="211" t="b">
        <f>FALSE</f>
        <v>0</v>
      </c>
    </row>
    <row r="4797" spans="1:10" ht="14.65" hidden="1" customHeight="1">
      <c r="A4797" s="215" t="s">
        <v>80</v>
      </c>
      <c r="B4797" s="213" t="s">
        <v>90</v>
      </c>
      <c r="C4797" s="209" t="s">
        <v>138</v>
      </c>
      <c r="D4797" s="202">
        <v>2300</v>
      </c>
      <c r="F4797" s="202">
        <v>83950</v>
      </c>
      <c r="G4797" s="202">
        <f t="shared" si="253"/>
        <v>36500</v>
      </c>
      <c r="H4797" s="210" t="str">
        <f t="shared" si="251"/>
        <v>18/19BATATA (1ª SAFRA)GUARAPUAVA (f)</v>
      </c>
      <c r="I4797" s="210" t="str">
        <f t="shared" si="252"/>
        <v>18/19BATATA (1ª SAFRA)</v>
      </c>
      <c r="J4797" s="211" t="b">
        <f>FALSE</f>
        <v>0</v>
      </c>
    </row>
    <row r="4798" spans="1:10" ht="14.65" hidden="1" customHeight="1">
      <c r="A4798" s="215" t="s">
        <v>80</v>
      </c>
      <c r="B4798" s="213" t="s">
        <v>90</v>
      </c>
      <c r="C4798" s="209" t="s">
        <v>140</v>
      </c>
      <c r="D4798" s="202">
        <v>900</v>
      </c>
      <c r="F4798" s="202">
        <v>29250</v>
      </c>
      <c r="G4798" s="202">
        <f t="shared" si="253"/>
        <v>32500</v>
      </c>
      <c r="H4798" s="210" t="str">
        <f t="shared" si="251"/>
        <v>18/19BATATA (1ª SAFRA)IRATI (f)</v>
      </c>
      <c r="I4798" s="210" t="str">
        <f t="shared" si="252"/>
        <v>18/19BATATA (1ª SAFRA)</v>
      </c>
      <c r="J4798" s="211" t="b">
        <f>FALSE</f>
        <v>0</v>
      </c>
    </row>
    <row r="4799" spans="1:10" ht="14.65" hidden="1" customHeight="1">
      <c r="A4799" s="215" t="s">
        <v>80</v>
      </c>
      <c r="B4799" s="213" t="s">
        <v>90</v>
      </c>
      <c r="C4799" s="209" t="s">
        <v>142</v>
      </c>
      <c r="D4799" s="202">
        <v>150</v>
      </c>
      <c r="F4799" s="202">
        <v>3300</v>
      </c>
      <c r="G4799" s="202">
        <f t="shared" si="253"/>
        <v>22000</v>
      </c>
      <c r="H4799" s="210" t="str">
        <f t="shared" si="251"/>
        <v>18/19BATATA (1ª SAFRA)IVAIPORÃ (c)</v>
      </c>
      <c r="I4799" s="210" t="str">
        <f t="shared" si="252"/>
        <v>18/19BATATA (1ª SAFRA)</v>
      </c>
      <c r="J4799" s="211" t="b">
        <f>FALSE</f>
        <v>0</v>
      </c>
    </row>
    <row r="4800" spans="1:10" ht="14.65" hidden="1" customHeight="1">
      <c r="A4800" s="215" t="s">
        <v>80</v>
      </c>
      <c r="B4800" s="213" t="s">
        <v>90</v>
      </c>
      <c r="C4800" s="209" t="s">
        <v>146</v>
      </c>
      <c r="D4800" s="202">
        <v>5</v>
      </c>
      <c r="F4800" s="202">
        <v>55</v>
      </c>
      <c r="G4800" s="202">
        <f t="shared" si="253"/>
        <v>11000</v>
      </c>
      <c r="H4800" s="210" t="str">
        <f t="shared" si="251"/>
        <v>18/19BATATA (1ª SAFRA)LARANJEIRAS DO SUL (f)</v>
      </c>
      <c r="I4800" s="210" t="str">
        <f t="shared" si="252"/>
        <v>18/19BATATA (1ª SAFRA)</v>
      </c>
      <c r="J4800" s="211" t="b">
        <f>FALSE</f>
        <v>0</v>
      </c>
    </row>
    <row r="4801" spans="1:10" ht="14.65" hidden="1" customHeight="1">
      <c r="A4801" s="215" t="s">
        <v>80</v>
      </c>
      <c r="B4801" s="213" t="s">
        <v>90</v>
      </c>
      <c r="C4801" s="209" t="s">
        <v>155</v>
      </c>
      <c r="D4801" s="202">
        <v>1543</v>
      </c>
      <c r="F4801" s="202">
        <v>54005</v>
      </c>
      <c r="G4801" s="202">
        <f t="shared" si="253"/>
        <v>35000</v>
      </c>
      <c r="H4801" s="210" t="str">
        <f t="shared" ref="H4801:H4864" si="254">A4801&amp;B4801&amp;C4801</f>
        <v>18/19BATATA (1ª SAFRA)PATO BRANCO (e)</v>
      </c>
      <c r="I4801" s="210" t="str">
        <f t="shared" ref="I4801:I4864" si="255">A4801&amp;B4801</f>
        <v>18/19BATATA (1ª SAFRA)</v>
      </c>
      <c r="J4801" s="211" t="b">
        <f>FALSE</f>
        <v>0</v>
      </c>
    </row>
    <row r="4802" spans="1:10" ht="14.65" hidden="1" customHeight="1">
      <c r="A4802" s="215" t="s">
        <v>80</v>
      </c>
      <c r="B4802" s="213" t="s">
        <v>90</v>
      </c>
      <c r="C4802" s="209" t="s">
        <v>157</v>
      </c>
      <c r="D4802" s="202">
        <v>2375</v>
      </c>
      <c r="F4802" s="202">
        <v>68419</v>
      </c>
      <c r="G4802" s="202">
        <f t="shared" si="253"/>
        <v>28808</v>
      </c>
      <c r="H4802" s="210" t="str">
        <f t="shared" si="254"/>
        <v>18/19BATATA (1ª SAFRA)PONTA GROSSA (f)</v>
      </c>
      <c r="I4802" s="210" t="str">
        <f t="shared" si="255"/>
        <v>18/19BATATA (1ª SAFRA)</v>
      </c>
      <c r="J4802" s="211" t="b">
        <f>FALSE</f>
        <v>0</v>
      </c>
    </row>
    <row r="4803" spans="1:10" ht="14.65" hidden="1" customHeight="1">
      <c r="A4803" s="215" t="s">
        <v>80</v>
      </c>
      <c r="B4803" s="213" t="s">
        <v>90</v>
      </c>
      <c r="C4803" s="209" t="s">
        <v>160</v>
      </c>
      <c r="D4803" s="202">
        <v>1900</v>
      </c>
      <c r="F4803" s="202">
        <v>43700</v>
      </c>
      <c r="G4803" s="202">
        <f t="shared" si="253"/>
        <v>23000</v>
      </c>
      <c r="H4803" s="210" t="str">
        <f t="shared" si="254"/>
        <v>18/19BATATA (1ª SAFRA)UNIÃO DA VITÓRIA (f)</v>
      </c>
      <c r="I4803" s="210" t="str">
        <f t="shared" si="255"/>
        <v>18/19BATATA (1ª SAFRA)</v>
      </c>
      <c r="J4803" s="211" t="b">
        <f>FALSE</f>
        <v>0</v>
      </c>
    </row>
    <row r="4804" spans="1:10" ht="14.65" hidden="1" customHeight="1">
      <c r="A4804" s="215" t="s">
        <v>80</v>
      </c>
      <c r="B4804" s="213" t="s">
        <v>91</v>
      </c>
      <c r="C4804" s="209" t="s">
        <v>128</v>
      </c>
      <c r="D4804" s="202">
        <v>300</v>
      </c>
      <c r="F4804" s="202">
        <v>5100</v>
      </c>
      <c r="G4804" s="202">
        <f t="shared" si="253"/>
        <v>17000</v>
      </c>
      <c r="H4804" s="210" t="str">
        <f t="shared" si="254"/>
        <v>18/19BATATA (2ª SAFRA)CAMPO MOURÃO (a)</v>
      </c>
      <c r="I4804" s="210" t="str">
        <f t="shared" si="255"/>
        <v>18/19BATATA (2ª SAFRA)</v>
      </c>
      <c r="J4804" s="211" t="b">
        <f>FALSE</f>
        <v>0</v>
      </c>
    </row>
    <row r="4805" spans="1:10" ht="14.65" hidden="1" customHeight="1">
      <c r="A4805" s="215" t="s">
        <v>80</v>
      </c>
      <c r="B4805" s="213" t="s">
        <v>91</v>
      </c>
      <c r="C4805" s="209" t="s">
        <v>132</v>
      </c>
      <c r="D4805" s="202">
        <v>536</v>
      </c>
      <c r="F4805" s="202">
        <v>11524</v>
      </c>
      <c r="G4805" s="202">
        <f t="shared" si="253"/>
        <v>21500</v>
      </c>
      <c r="H4805" s="210" t="str">
        <f t="shared" si="254"/>
        <v>18/19BATATA (2ª SAFRA)CORNÉLIO PROCÓPIO (c)</v>
      </c>
      <c r="I4805" s="210" t="str">
        <f t="shared" si="255"/>
        <v>18/19BATATA (2ª SAFRA)</v>
      </c>
      <c r="J4805" s="211" t="b">
        <f>FALSE</f>
        <v>0</v>
      </c>
    </row>
    <row r="4806" spans="1:10" ht="14.65" hidden="1" customHeight="1">
      <c r="A4806" s="215" t="s">
        <v>80</v>
      </c>
      <c r="B4806" s="213" t="s">
        <v>91</v>
      </c>
      <c r="C4806" s="209" t="s">
        <v>134</v>
      </c>
      <c r="D4806" s="202">
        <v>2500</v>
      </c>
      <c r="F4806" s="202">
        <v>47750</v>
      </c>
      <c r="G4806" s="202">
        <f t="shared" si="253"/>
        <v>19100</v>
      </c>
      <c r="H4806" s="210" t="str">
        <f t="shared" si="254"/>
        <v>18/19BATATA (2ª SAFRA)CURITIBA (f)</v>
      </c>
      <c r="I4806" s="210" t="str">
        <f t="shared" si="255"/>
        <v>18/19BATATA (2ª SAFRA)</v>
      </c>
      <c r="J4806" s="211" t="b">
        <f>FALSE</f>
        <v>0</v>
      </c>
    </row>
    <row r="4807" spans="1:10" ht="14.65" hidden="1" customHeight="1">
      <c r="A4807" s="215" t="s">
        <v>80</v>
      </c>
      <c r="B4807" s="213" t="s">
        <v>91</v>
      </c>
      <c r="C4807" s="209" t="s">
        <v>138</v>
      </c>
      <c r="D4807" s="202">
        <v>3450</v>
      </c>
      <c r="F4807" s="202">
        <v>120750</v>
      </c>
      <c r="G4807" s="202">
        <f t="shared" si="253"/>
        <v>35000</v>
      </c>
      <c r="H4807" s="210" t="str">
        <f t="shared" si="254"/>
        <v>18/19BATATA (2ª SAFRA)GUARAPUAVA (f)</v>
      </c>
      <c r="I4807" s="210" t="str">
        <f t="shared" si="255"/>
        <v>18/19BATATA (2ª SAFRA)</v>
      </c>
      <c r="J4807" s="211" t="b">
        <f>FALSE</f>
        <v>0</v>
      </c>
    </row>
    <row r="4808" spans="1:10" ht="14.65" hidden="1" customHeight="1">
      <c r="A4808" s="215" t="s">
        <v>80</v>
      </c>
      <c r="B4808" s="213" t="s">
        <v>91</v>
      </c>
      <c r="C4808" s="209" t="s">
        <v>140</v>
      </c>
      <c r="D4808" s="202">
        <v>1100</v>
      </c>
      <c r="F4808" s="202">
        <v>35750</v>
      </c>
      <c r="G4808" s="202">
        <f t="shared" si="253"/>
        <v>32500</v>
      </c>
      <c r="H4808" s="210" t="str">
        <f t="shared" si="254"/>
        <v>18/19BATATA (2ª SAFRA)IRATI (f)</v>
      </c>
      <c r="I4808" s="210" t="str">
        <f t="shared" si="255"/>
        <v>18/19BATATA (2ª SAFRA)</v>
      </c>
      <c r="J4808" s="211" t="b">
        <f>FALSE</f>
        <v>0</v>
      </c>
    </row>
    <row r="4809" spans="1:10" ht="14.65" hidden="1" customHeight="1">
      <c r="A4809" s="215" t="s">
        <v>80</v>
      </c>
      <c r="B4809" s="213" t="s">
        <v>91</v>
      </c>
      <c r="C4809" s="209" t="s">
        <v>142</v>
      </c>
      <c r="D4809" s="202">
        <v>50</v>
      </c>
      <c r="F4809" s="202">
        <v>1200</v>
      </c>
      <c r="G4809" s="202">
        <f t="shared" si="253"/>
        <v>24000</v>
      </c>
      <c r="H4809" s="210" t="str">
        <f t="shared" si="254"/>
        <v>18/19BATATA (2ª SAFRA)IVAIPORÃ (c)</v>
      </c>
      <c r="I4809" s="210" t="str">
        <f t="shared" si="255"/>
        <v>18/19BATATA (2ª SAFRA)</v>
      </c>
      <c r="J4809" s="211" t="b">
        <f>FALSE</f>
        <v>0</v>
      </c>
    </row>
    <row r="4810" spans="1:10" ht="14.65" hidden="1" customHeight="1">
      <c r="A4810" s="215" t="s">
        <v>80</v>
      </c>
      <c r="B4810" s="213" t="s">
        <v>91</v>
      </c>
      <c r="C4810" s="209" t="s">
        <v>155</v>
      </c>
      <c r="D4810" s="202">
        <v>380</v>
      </c>
      <c r="F4810" s="202">
        <v>13150</v>
      </c>
      <c r="G4810" s="202">
        <f t="shared" si="253"/>
        <v>34605.26315789474</v>
      </c>
      <c r="H4810" s="210" t="str">
        <f t="shared" si="254"/>
        <v>18/19BATATA (2ª SAFRA)PATO BRANCO (e)</v>
      </c>
      <c r="I4810" s="210" t="str">
        <f t="shared" si="255"/>
        <v>18/19BATATA (2ª SAFRA)</v>
      </c>
      <c r="J4810" s="211" t="b">
        <f>FALSE</f>
        <v>0</v>
      </c>
    </row>
    <row r="4811" spans="1:10" ht="14.65" hidden="1" customHeight="1">
      <c r="A4811" s="215" t="s">
        <v>80</v>
      </c>
      <c r="B4811" s="213" t="s">
        <v>91</v>
      </c>
      <c r="C4811" s="209" t="s">
        <v>157</v>
      </c>
      <c r="D4811" s="202">
        <v>2000</v>
      </c>
      <c r="F4811" s="202">
        <v>48834</v>
      </c>
      <c r="G4811" s="202">
        <f t="shared" si="253"/>
        <v>24417</v>
      </c>
      <c r="H4811" s="210" t="str">
        <f t="shared" si="254"/>
        <v>18/19BATATA (2ª SAFRA)PONTA GROSSA (f)</v>
      </c>
      <c r="I4811" s="210" t="str">
        <f t="shared" si="255"/>
        <v>18/19BATATA (2ª SAFRA)</v>
      </c>
      <c r="J4811" s="211" t="b">
        <f>FALSE</f>
        <v>0</v>
      </c>
    </row>
    <row r="4812" spans="1:10" ht="14.65" hidden="1" customHeight="1">
      <c r="A4812" s="215" t="s">
        <v>80</v>
      </c>
      <c r="B4812" s="213" t="s">
        <v>91</v>
      </c>
      <c r="C4812" s="209" t="s">
        <v>160</v>
      </c>
      <c r="D4812" s="202">
        <v>1500</v>
      </c>
      <c r="F4812" s="202">
        <v>27000</v>
      </c>
      <c r="G4812" s="202">
        <f t="shared" si="253"/>
        <v>18000</v>
      </c>
      <c r="H4812" s="210" t="str">
        <f t="shared" si="254"/>
        <v>18/19BATATA (2ª SAFRA)UNIÃO DA VITÓRIA (f)</v>
      </c>
      <c r="I4812" s="210" t="str">
        <f t="shared" si="255"/>
        <v>18/19BATATA (2ª SAFRA)</v>
      </c>
      <c r="J4812" s="211" t="b">
        <f>FALSE</f>
        <v>0</v>
      </c>
    </row>
    <row r="4813" spans="1:10" ht="14.65" hidden="1" customHeight="1">
      <c r="A4813" s="215" t="s">
        <v>80</v>
      </c>
      <c r="B4813" s="213" t="s">
        <v>92</v>
      </c>
      <c r="C4813" s="209" t="s">
        <v>126</v>
      </c>
      <c r="D4813" s="202">
        <v>2829</v>
      </c>
      <c r="F4813" s="202">
        <v>4232</v>
      </c>
      <c r="G4813" s="202">
        <f t="shared" si="253"/>
        <v>1495.9349593495933</v>
      </c>
      <c r="H4813" s="210" t="str">
        <f t="shared" si="254"/>
        <v>18/19CAFÉAPUCARANA (c)</v>
      </c>
      <c r="I4813" s="210" t="str">
        <f t="shared" si="255"/>
        <v>18/19CAFÉ</v>
      </c>
      <c r="J4813" s="211" t="b">
        <f>FALSE</f>
        <v>0</v>
      </c>
    </row>
    <row r="4814" spans="1:10" ht="14.65" hidden="1" customHeight="1">
      <c r="A4814" s="215" t="s">
        <v>80</v>
      </c>
      <c r="B4814" s="213" t="s">
        <v>92</v>
      </c>
      <c r="C4814" s="209" t="s">
        <v>128</v>
      </c>
      <c r="D4814" s="202">
        <v>1100</v>
      </c>
      <c r="F4814" s="202">
        <v>1540</v>
      </c>
      <c r="G4814" s="202">
        <f t="shared" si="253"/>
        <v>1400</v>
      </c>
      <c r="H4814" s="210" t="str">
        <f t="shared" si="254"/>
        <v>18/19CAFÉCAMPO MOURÃO (a)</v>
      </c>
      <c r="I4814" s="210" t="str">
        <f t="shared" si="255"/>
        <v>18/19CAFÉ</v>
      </c>
      <c r="J4814" s="211" t="b">
        <f>FALSE</f>
        <v>0</v>
      </c>
    </row>
    <row r="4815" spans="1:10" ht="14.65" hidden="1" customHeight="1">
      <c r="A4815" s="215" t="s">
        <v>80</v>
      </c>
      <c r="B4815" s="213" t="s">
        <v>92</v>
      </c>
      <c r="C4815" s="209" t="s">
        <v>130</v>
      </c>
      <c r="D4815" s="202">
        <v>39</v>
      </c>
      <c r="F4815" s="202">
        <v>45</v>
      </c>
      <c r="G4815" s="202">
        <f t="shared" si="253"/>
        <v>1153.8461538461538</v>
      </c>
      <c r="H4815" s="210" t="str">
        <f t="shared" si="254"/>
        <v>18/19CAFÉCASCAVEL (d)</v>
      </c>
      <c r="I4815" s="210" t="str">
        <f t="shared" si="255"/>
        <v>18/19CAFÉ</v>
      </c>
      <c r="J4815" s="211" t="b">
        <f>FALSE</f>
        <v>0</v>
      </c>
    </row>
    <row r="4816" spans="1:10" ht="14.65" hidden="1" customHeight="1">
      <c r="A4816" s="215" t="s">
        <v>80</v>
      </c>
      <c r="B4816" s="213" t="s">
        <v>92</v>
      </c>
      <c r="C4816" s="209" t="s">
        <v>132</v>
      </c>
      <c r="D4816" s="202">
        <v>4200</v>
      </c>
      <c r="F4816" s="202">
        <v>5040</v>
      </c>
      <c r="G4816" s="202">
        <f t="shared" si="253"/>
        <v>1200</v>
      </c>
      <c r="H4816" s="210" t="str">
        <f t="shared" si="254"/>
        <v>18/19CAFÉCORNÉLIO PROCÓPIO (c)</v>
      </c>
      <c r="I4816" s="210" t="str">
        <f t="shared" si="255"/>
        <v>18/19CAFÉ</v>
      </c>
      <c r="J4816" s="211" t="b">
        <f>FALSE</f>
        <v>0</v>
      </c>
    </row>
    <row r="4817" spans="1:10" ht="14.65" hidden="1" customHeight="1">
      <c r="A4817" s="215" t="s">
        <v>80</v>
      </c>
      <c r="B4817" s="213" t="s">
        <v>92</v>
      </c>
      <c r="C4817" s="209" t="s">
        <v>142</v>
      </c>
      <c r="D4817" s="202">
        <v>3517</v>
      </c>
      <c r="F4817" s="202">
        <v>4846</v>
      </c>
      <c r="G4817" s="202">
        <f t="shared" si="253"/>
        <v>1377.8788740403754</v>
      </c>
      <c r="H4817" s="210" t="str">
        <f t="shared" si="254"/>
        <v>18/19CAFÉIVAIPORÃ (c)</v>
      </c>
      <c r="I4817" s="210" t="str">
        <f t="shared" si="255"/>
        <v>18/19CAFÉ</v>
      </c>
      <c r="J4817" s="211" t="b">
        <f>FALSE</f>
        <v>0</v>
      </c>
    </row>
    <row r="4818" spans="1:10" ht="14.65" hidden="1" customHeight="1">
      <c r="A4818" s="215" t="s">
        <v>80</v>
      </c>
      <c r="B4818" s="213" t="s">
        <v>92</v>
      </c>
      <c r="C4818" s="209" t="s">
        <v>144</v>
      </c>
      <c r="D4818" s="202">
        <v>19100</v>
      </c>
      <c r="F4818" s="202">
        <v>32088</v>
      </c>
      <c r="G4818" s="202">
        <f t="shared" si="253"/>
        <v>1680</v>
      </c>
      <c r="H4818" s="210" t="str">
        <f t="shared" si="254"/>
        <v>18/19CAFÉJACAREZINHO (c)</v>
      </c>
      <c r="I4818" s="210" t="str">
        <f t="shared" si="255"/>
        <v>18/19CAFÉ</v>
      </c>
      <c r="J4818" s="211" t="b">
        <f>FALSE</f>
        <v>0</v>
      </c>
    </row>
    <row r="4819" spans="1:10" ht="14.65" hidden="1" customHeight="1">
      <c r="A4819" s="215" t="s">
        <v>80</v>
      </c>
      <c r="B4819" s="213" t="s">
        <v>92</v>
      </c>
      <c r="C4819" s="209" t="s">
        <v>148</v>
      </c>
      <c r="D4819" s="202">
        <v>2859</v>
      </c>
      <c r="F4819" s="202">
        <v>4054</v>
      </c>
      <c r="G4819" s="202">
        <f t="shared" si="253"/>
        <v>1417.9783140958377</v>
      </c>
      <c r="H4819" s="210" t="str">
        <f t="shared" si="254"/>
        <v>18/19CAFÉLONDRINA (c)</v>
      </c>
      <c r="I4819" s="210" t="str">
        <f t="shared" si="255"/>
        <v>18/19CAFÉ</v>
      </c>
      <c r="J4819" s="211" t="b">
        <f>FALSE</f>
        <v>0</v>
      </c>
    </row>
    <row r="4820" spans="1:10" ht="14.65" hidden="1" customHeight="1">
      <c r="A4820" s="215" t="s">
        <v>80</v>
      </c>
      <c r="B4820" s="213" t="s">
        <v>92</v>
      </c>
      <c r="C4820" s="209" t="s">
        <v>150</v>
      </c>
      <c r="D4820" s="202">
        <v>1108</v>
      </c>
      <c r="F4820" s="202">
        <v>1658</v>
      </c>
      <c r="G4820" s="202">
        <f t="shared" si="253"/>
        <v>1496.389891696751</v>
      </c>
      <c r="H4820" s="210" t="str">
        <f t="shared" si="254"/>
        <v>18/19CAFÉMARINGÁ (c)</v>
      </c>
      <c r="I4820" s="210" t="str">
        <f t="shared" si="255"/>
        <v>18/19CAFÉ</v>
      </c>
      <c r="J4820" s="211" t="b">
        <f>FALSE</f>
        <v>0</v>
      </c>
    </row>
    <row r="4821" spans="1:10" ht="14.65" hidden="1" customHeight="1">
      <c r="A4821" s="215" t="s">
        <v>80</v>
      </c>
      <c r="B4821" s="213" t="s">
        <v>92</v>
      </c>
      <c r="C4821" s="209" t="s">
        <v>154</v>
      </c>
      <c r="D4821" s="202">
        <v>265</v>
      </c>
      <c r="F4821" s="202">
        <v>249</v>
      </c>
      <c r="G4821" s="202">
        <f t="shared" si="253"/>
        <v>939.62264150943395</v>
      </c>
      <c r="H4821" s="210" t="str">
        <f t="shared" si="254"/>
        <v>18/19CAFÉPARANAVAÍ (b)</v>
      </c>
      <c r="I4821" s="210" t="str">
        <f t="shared" si="255"/>
        <v>18/19CAFÉ</v>
      </c>
      <c r="J4821" s="211" t="b">
        <f>FALSE</f>
        <v>0</v>
      </c>
    </row>
    <row r="4822" spans="1:10" ht="14.65" hidden="1" customHeight="1">
      <c r="A4822" s="215" t="s">
        <v>80</v>
      </c>
      <c r="B4822" s="213" t="s">
        <v>92</v>
      </c>
      <c r="C4822" s="209" t="s">
        <v>157</v>
      </c>
      <c r="D4822" s="202">
        <v>145</v>
      </c>
      <c r="F4822" s="202">
        <v>187</v>
      </c>
      <c r="G4822" s="202">
        <f t="shared" si="253"/>
        <v>1289.655172413793</v>
      </c>
      <c r="H4822" s="210" t="str">
        <f t="shared" si="254"/>
        <v>18/19CAFÉPONTA GROSSA (f)</v>
      </c>
      <c r="I4822" s="210" t="str">
        <f t="shared" si="255"/>
        <v>18/19CAFÉ</v>
      </c>
      <c r="J4822" s="211" t="b">
        <f>FALSE</f>
        <v>0</v>
      </c>
    </row>
    <row r="4823" spans="1:10" ht="14.65" hidden="1" customHeight="1">
      <c r="A4823" s="215" t="s">
        <v>80</v>
      </c>
      <c r="B4823" s="213" t="s">
        <v>92</v>
      </c>
      <c r="C4823" s="209" t="s">
        <v>158</v>
      </c>
      <c r="D4823" s="202">
        <v>620</v>
      </c>
      <c r="F4823" s="202">
        <v>1041</v>
      </c>
      <c r="G4823" s="202">
        <f t="shared" si="253"/>
        <v>1679.0322580645161</v>
      </c>
      <c r="H4823" s="210" t="str">
        <f t="shared" si="254"/>
        <v>18/19CAFÉTOLEDO (d)</v>
      </c>
      <c r="I4823" s="210" t="str">
        <f t="shared" si="255"/>
        <v>18/19CAFÉ</v>
      </c>
      <c r="J4823" s="211" t="b">
        <f>FALSE</f>
        <v>0</v>
      </c>
    </row>
    <row r="4824" spans="1:10" ht="14.65" hidden="1" customHeight="1">
      <c r="A4824" s="215" t="s">
        <v>80</v>
      </c>
      <c r="B4824" s="213" t="s">
        <v>92</v>
      </c>
      <c r="C4824" s="209" t="s">
        <v>159</v>
      </c>
      <c r="D4824" s="202">
        <v>1017</v>
      </c>
      <c r="F4824" s="202">
        <v>972</v>
      </c>
      <c r="G4824" s="202">
        <f t="shared" si="253"/>
        <v>955.75221238938059</v>
      </c>
      <c r="H4824" s="210" t="str">
        <f t="shared" si="254"/>
        <v>18/19CAFÉUMUARAMA (b)</v>
      </c>
      <c r="I4824" s="210" t="str">
        <f t="shared" si="255"/>
        <v>18/19CAFÉ</v>
      </c>
      <c r="J4824" s="211" t="b">
        <f>FALSE</f>
        <v>0</v>
      </c>
    </row>
    <row r="4825" spans="1:10" ht="14.65" hidden="1" customHeight="1">
      <c r="A4825" s="215" t="s">
        <v>80</v>
      </c>
      <c r="B4825" s="209" t="s">
        <v>93</v>
      </c>
      <c r="C4825" s="209" t="s">
        <v>126</v>
      </c>
      <c r="D4825" s="202">
        <v>11598</v>
      </c>
      <c r="F4825" s="202">
        <v>919814</v>
      </c>
      <c r="G4825" s="202">
        <f t="shared" si="253"/>
        <v>79307.984135195729</v>
      </c>
      <c r="H4825" s="210" t="str">
        <f t="shared" si="254"/>
        <v>18/19CANA-DE-AÇÚCARAPUCARANA (c)</v>
      </c>
      <c r="I4825" s="210" t="str">
        <f t="shared" si="255"/>
        <v>18/19CANA-DE-AÇÚCAR</v>
      </c>
      <c r="J4825" s="211" t="b">
        <f>FALSE</f>
        <v>0</v>
      </c>
    </row>
    <row r="4826" spans="1:10" ht="14.65" hidden="1" customHeight="1">
      <c r="A4826" s="215" t="s">
        <v>80</v>
      </c>
      <c r="B4826" s="209" t="s">
        <v>93</v>
      </c>
      <c r="C4826" s="209" t="s">
        <v>128</v>
      </c>
      <c r="D4826" s="222">
        <v>40000</v>
      </c>
      <c r="F4826" s="202">
        <v>3076000</v>
      </c>
      <c r="G4826" s="202">
        <f t="shared" si="253"/>
        <v>76900</v>
      </c>
      <c r="H4826" s="210" t="str">
        <f t="shared" si="254"/>
        <v>18/19CANA-DE-AÇÚCARCAMPO MOURÃO (a)</v>
      </c>
      <c r="I4826" s="210" t="str">
        <f t="shared" si="255"/>
        <v>18/19CANA-DE-AÇÚCAR</v>
      </c>
      <c r="J4826" s="211" t="b">
        <f>FALSE</f>
        <v>0</v>
      </c>
    </row>
    <row r="4827" spans="1:10" ht="14.65" hidden="1" customHeight="1">
      <c r="A4827" s="215" t="s">
        <v>80</v>
      </c>
      <c r="B4827" s="209" t="s">
        <v>93</v>
      </c>
      <c r="C4827" s="209" t="s">
        <v>130</v>
      </c>
      <c r="D4827" s="202">
        <v>498</v>
      </c>
      <c r="F4827" s="202">
        <v>26342</v>
      </c>
      <c r="G4827" s="202">
        <f t="shared" si="253"/>
        <v>52895.582329317273</v>
      </c>
      <c r="H4827" s="210" t="str">
        <f t="shared" si="254"/>
        <v>18/19CANA-DE-AÇÚCARCASCAVEL (d)</v>
      </c>
      <c r="I4827" s="210" t="str">
        <f t="shared" si="255"/>
        <v>18/19CANA-DE-AÇÚCAR</v>
      </c>
      <c r="J4827" s="211" t="b">
        <f>FALSE</f>
        <v>0</v>
      </c>
    </row>
    <row r="4828" spans="1:10" ht="14.65" hidden="1" customHeight="1">
      <c r="A4828" s="215" t="s">
        <v>80</v>
      </c>
      <c r="B4828" s="209" t="s">
        <v>93</v>
      </c>
      <c r="C4828" s="209" t="s">
        <v>132</v>
      </c>
      <c r="D4828" s="202">
        <v>29600</v>
      </c>
      <c r="F4828" s="202">
        <v>2646240</v>
      </c>
      <c r="G4828" s="202">
        <f t="shared" si="253"/>
        <v>89400</v>
      </c>
      <c r="H4828" s="210" t="str">
        <f t="shared" si="254"/>
        <v>18/19CANA-DE-AÇÚCARCORNÉLIO PROCÓPIO (c)</v>
      </c>
      <c r="I4828" s="210" t="str">
        <f t="shared" si="255"/>
        <v>18/19CANA-DE-AÇÚCAR</v>
      </c>
      <c r="J4828" s="211" t="b">
        <f>FALSE</f>
        <v>0</v>
      </c>
    </row>
    <row r="4829" spans="1:10" ht="14.65" hidden="1" customHeight="1">
      <c r="A4829" s="215" t="s">
        <v>80</v>
      </c>
      <c r="B4829" s="209" t="s">
        <v>93</v>
      </c>
      <c r="C4829" s="209" t="s">
        <v>134</v>
      </c>
      <c r="D4829" s="202">
        <v>460</v>
      </c>
      <c r="F4829" s="202">
        <v>19320</v>
      </c>
      <c r="G4829" s="202">
        <f t="shared" si="253"/>
        <v>42000</v>
      </c>
      <c r="H4829" s="210" t="str">
        <f t="shared" si="254"/>
        <v>18/19CANA-DE-AÇÚCARCURITIBA (f)</v>
      </c>
      <c r="I4829" s="210" t="str">
        <f t="shared" si="255"/>
        <v>18/19CANA-DE-AÇÚCAR</v>
      </c>
      <c r="J4829" s="211" t="b">
        <f>FALSE</f>
        <v>0</v>
      </c>
    </row>
    <row r="4830" spans="1:10" ht="14.65" hidden="1" customHeight="1">
      <c r="A4830" s="215" t="s">
        <v>80</v>
      </c>
      <c r="B4830" s="209" t="s">
        <v>93</v>
      </c>
      <c r="C4830" s="209" t="s">
        <v>136</v>
      </c>
      <c r="D4830" s="202">
        <v>506</v>
      </c>
      <c r="F4830" s="202">
        <v>27944</v>
      </c>
      <c r="G4830" s="202">
        <f t="shared" si="253"/>
        <v>55225.296442687752</v>
      </c>
      <c r="H4830" s="210" t="str">
        <f t="shared" si="254"/>
        <v>18/19CANA-DE-AÇÚCARFRANCISCO BELTRÃO (e)</v>
      </c>
      <c r="I4830" s="210" t="str">
        <f t="shared" si="255"/>
        <v>18/19CANA-DE-AÇÚCAR</v>
      </c>
      <c r="J4830" s="211" t="b">
        <f>FALSE</f>
        <v>0</v>
      </c>
    </row>
    <row r="4831" spans="1:10" ht="14.65" hidden="1" customHeight="1">
      <c r="A4831" s="215" t="s">
        <v>80</v>
      </c>
      <c r="B4831" s="209" t="s">
        <v>93</v>
      </c>
      <c r="C4831" s="209" t="s">
        <v>138</v>
      </c>
      <c r="D4831" s="202">
        <v>49</v>
      </c>
      <c r="F4831" s="202">
        <v>2422</v>
      </c>
      <c r="G4831" s="202">
        <f t="shared" si="253"/>
        <v>49428.571428571428</v>
      </c>
      <c r="H4831" s="210" t="str">
        <f t="shared" si="254"/>
        <v>18/19CANA-DE-AÇÚCARGUARAPUAVA (f)</v>
      </c>
      <c r="I4831" s="210" t="str">
        <f t="shared" si="255"/>
        <v>18/19CANA-DE-AÇÚCAR</v>
      </c>
      <c r="J4831" s="211" t="b">
        <f>FALSE</f>
        <v>0</v>
      </c>
    </row>
    <row r="4832" spans="1:10" ht="14.65" hidden="1" customHeight="1">
      <c r="A4832" s="215" t="s">
        <v>80</v>
      </c>
      <c r="B4832" s="209" t="s">
        <v>93</v>
      </c>
      <c r="C4832" s="209" t="s">
        <v>140</v>
      </c>
      <c r="D4832" s="202">
        <v>7</v>
      </c>
      <c r="E4832" s="202">
        <v>2</v>
      </c>
      <c r="F4832" s="202">
        <v>200</v>
      </c>
      <c r="G4832" s="202">
        <f t="shared" si="253"/>
        <v>40000</v>
      </c>
      <c r="H4832" s="210" t="str">
        <f t="shared" si="254"/>
        <v>18/19CANA-DE-AÇÚCARIRATI (f)</v>
      </c>
      <c r="I4832" s="210" t="str">
        <f t="shared" si="255"/>
        <v>18/19CANA-DE-AÇÚCAR</v>
      </c>
      <c r="J4832" s="211" t="b">
        <f>FALSE</f>
        <v>0</v>
      </c>
    </row>
    <row r="4833" spans="1:10" ht="14.65" hidden="1" customHeight="1">
      <c r="A4833" s="215" t="s">
        <v>80</v>
      </c>
      <c r="B4833" s="209" t="s">
        <v>93</v>
      </c>
      <c r="C4833" s="209" t="s">
        <v>142</v>
      </c>
      <c r="D4833" s="202">
        <v>9200</v>
      </c>
      <c r="F4833" s="202">
        <v>644000</v>
      </c>
      <c r="G4833" s="202">
        <f t="shared" si="253"/>
        <v>70000</v>
      </c>
      <c r="H4833" s="210" t="str">
        <f t="shared" si="254"/>
        <v>18/19CANA-DE-AÇÚCARIVAIPORÃ (c)</v>
      </c>
      <c r="I4833" s="210" t="str">
        <f t="shared" si="255"/>
        <v>18/19CANA-DE-AÇÚCAR</v>
      </c>
      <c r="J4833" s="211" t="b">
        <f>FALSE</f>
        <v>0</v>
      </c>
    </row>
    <row r="4834" spans="1:10" ht="14.65" hidden="1" customHeight="1">
      <c r="A4834" s="215" t="s">
        <v>80</v>
      </c>
      <c r="B4834" s="209" t="s">
        <v>93</v>
      </c>
      <c r="C4834" s="209" t="s">
        <v>144</v>
      </c>
      <c r="D4834" s="202">
        <v>43650</v>
      </c>
      <c r="F4834" s="202">
        <v>3884850</v>
      </c>
      <c r="G4834" s="202">
        <f t="shared" si="253"/>
        <v>89000</v>
      </c>
      <c r="H4834" s="210" t="str">
        <f t="shared" si="254"/>
        <v>18/19CANA-DE-AÇÚCARJACAREZINHO (c)</v>
      </c>
      <c r="I4834" s="210" t="str">
        <f t="shared" si="255"/>
        <v>18/19CANA-DE-AÇÚCAR</v>
      </c>
      <c r="J4834" s="211" t="b">
        <f>FALSE</f>
        <v>0</v>
      </c>
    </row>
    <row r="4835" spans="1:10" ht="14.65" hidden="1" customHeight="1">
      <c r="A4835" s="215" t="s">
        <v>80</v>
      </c>
      <c r="B4835" s="209" t="s">
        <v>93</v>
      </c>
      <c r="C4835" s="209" t="s">
        <v>146</v>
      </c>
      <c r="D4835" s="202">
        <v>600</v>
      </c>
      <c r="F4835" s="202">
        <v>19680</v>
      </c>
      <c r="G4835" s="202">
        <f t="shared" si="253"/>
        <v>32800</v>
      </c>
      <c r="H4835" s="210" t="str">
        <f t="shared" si="254"/>
        <v>18/19CANA-DE-AÇÚCARLARANJEIRAS DO SUL (f)</v>
      </c>
      <c r="I4835" s="210" t="str">
        <f t="shared" si="255"/>
        <v>18/19CANA-DE-AÇÚCAR</v>
      </c>
      <c r="J4835" s="211" t="b">
        <f>FALSE</f>
        <v>0</v>
      </c>
    </row>
    <row r="4836" spans="1:10" ht="14.65" hidden="1" customHeight="1">
      <c r="A4836" s="215" t="s">
        <v>80</v>
      </c>
      <c r="B4836" s="209" t="s">
        <v>93</v>
      </c>
      <c r="C4836" s="209" t="s">
        <v>148</v>
      </c>
      <c r="D4836" s="202">
        <v>46976</v>
      </c>
      <c r="F4836" s="202">
        <v>3758878</v>
      </c>
      <c r="G4836" s="202">
        <f t="shared" si="253"/>
        <v>80016.987397820165</v>
      </c>
      <c r="H4836" s="210" t="str">
        <f t="shared" si="254"/>
        <v>18/19CANA-DE-AÇÚCARLONDRINA (c)</v>
      </c>
      <c r="I4836" s="210" t="str">
        <f t="shared" si="255"/>
        <v>18/19CANA-DE-AÇÚCAR</v>
      </c>
      <c r="J4836" s="211" t="b">
        <f>FALSE</f>
        <v>0</v>
      </c>
    </row>
    <row r="4837" spans="1:10" ht="14.65" hidden="1" customHeight="1">
      <c r="A4837" s="215" t="s">
        <v>80</v>
      </c>
      <c r="B4837" s="209" t="s">
        <v>93</v>
      </c>
      <c r="C4837" s="209" t="s">
        <v>150</v>
      </c>
      <c r="D4837" s="202">
        <v>105000</v>
      </c>
      <c r="F4837" s="202">
        <v>7875000</v>
      </c>
      <c r="G4837" s="202">
        <f t="shared" si="253"/>
        <v>75000</v>
      </c>
      <c r="H4837" s="210" t="str">
        <f t="shared" si="254"/>
        <v>18/19CANA-DE-AÇÚCARMARINGÁ (c)</v>
      </c>
      <c r="I4837" s="210" t="str">
        <f t="shared" si="255"/>
        <v>18/19CANA-DE-AÇÚCAR</v>
      </c>
      <c r="J4837" s="211" t="b">
        <f>FALSE</f>
        <v>0</v>
      </c>
    </row>
    <row r="4838" spans="1:10" ht="14.65" hidden="1" customHeight="1">
      <c r="A4838" s="215" t="s">
        <v>80</v>
      </c>
      <c r="B4838" s="209" t="s">
        <v>93</v>
      </c>
      <c r="C4838" s="209" t="s">
        <v>152</v>
      </c>
      <c r="D4838" s="202">
        <v>350</v>
      </c>
      <c r="F4838" s="202">
        <v>14000</v>
      </c>
      <c r="G4838" s="202">
        <f t="shared" si="253"/>
        <v>40000</v>
      </c>
      <c r="H4838" s="210" t="str">
        <f t="shared" si="254"/>
        <v>18/19CANA-DE-AÇÚCARPARANAGUÁ (f)</v>
      </c>
      <c r="I4838" s="210" t="str">
        <f t="shared" si="255"/>
        <v>18/19CANA-DE-AÇÚCAR</v>
      </c>
      <c r="J4838" s="211" t="b">
        <f>FALSE</f>
        <v>0</v>
      </c>
    </row>
    <row r="4839" spans="1:10" ht="14.65" hidden="1" customHeight="1">
      <c r="A4839" s="215" t="s">
        <v>80</v>
      </c>
      <c r="B4839" s="209" t="s">
        <v>93</v>
      </c>
      <c r="C4839" s="209" t="s">
        <v>154</v>
      </c>
      <c r="D4839" s="202">
        <v>188395</v>
      </c>
      <c r="F4839" s="202">
        <v>10750572</v>
      </c>
      <c r="G4839" s="202">
        <f t="shared" si="253"/>
        <v>57063.998513760976</v>
      </c>
      <c r="H4839" s="210" t="str">
        <f t="shared" si="254"/>
        <v>18/19CANA-DE-AÇÚCARPARANAVAÍ (b)</v>
      </c>
      <c r="I4839" s="210" t="str">
        <f t="shared" si="255"/>
        <v>18/19CANA-DE-AÇÚCAR</v>
      </c>
      <c r="J4839" s="211" t="b">
        <f>FALSE</f>
        <v>0</v>
      </c>
    </row>
    <row r="4840" spans="1:10" ht="14.65" hidden="1" customHeight="1">
      <c r="A4840" s="215" t="s">
        <v>80</v>
      </c>
      <c r="B4840" s="209" t="s">
        <v>93</v>
      </c>
      <c r="C4840" s="209" t="s">
        <v>155</v>
      </c>
      <c r="D4840" s="202">
        <v>286</v>
      </c>
      <c r="F4840" s="202">
        <v>11409</v>
      </c>
      <c r="G4840" s="202">
        <f t="shared" si="253"/>
        <v>39891.608391608395</v>
      </c>
      <c r="H4840" s="210" t="str">
        <f t="shared" si="254"/>
        <v>18/19CANA-DE-AÇÚCARPATO BRANCO (e)</v>
      </c>
      <c r="I4840" s="210" t="str">
        <f t="shared" si="255"/>
        <v>18/19CANA-DE-AÇÚCAR</v>
      </c>
      <c r="J4840" s="211" t="b">
        <f>FALSE</f>
        <v>0</v>
      </c>
    </row>
    <row r="4841" spans="1:10" ht="14.65" hidden="1" customHeight="1">
      <c r="A4841" s="215" t="s">
        <v>80</v>
      </c>
      <c r="B4841" s="209" t="s">
        <v>93</v>
      </c>
      <c r="C4841" s="209" t="s">
        <v>157</v>
      </c>
      <c r="D4841" s="202">
        <v>240</v>
      </c>
      <c r="F4841" s="202">
        <v>16630</v>
      </c>
      <c r="G4841" s="202">
        <f t="shared" si="253"/>
        <v>69291.666666666672</v>
      </c>
      <c r="H4841" s="210" t="str">
        <f t="shared" si="254"/>
        <v>18/19CANA-DE-AÇÚCARPONTA GROSSA (f)</v>
      </c>
      <c r="I4841" s="210" t="str">
        <f t="shared" si="255"/>
        <v>18/19CANA-DE-AÇÚCAR</v>
      </c>
      <c r="J4841" s="211" t="b">
        <f>FALSE</f>
        <v>0</v>
      </c>
    </row>
    <row r="4842" spans="1:10" ht="14.65" hidden="1" customHeight="1">
      <c r="A4842" s="215" t="s">
        <v>80</v>
      </c>
      <c r="B4842" s="209" t="s">
        <v>93</v>
      </c>
      <c r="C4842" s="209" t="s">
        <v>158</v>
      </c>
      <c r="D4842" s="202">
        <v>1125</v>
      </c>
      <c r="F4842" s="202">
        <v>68098</v>
      </c>
      <c r="G4842" s="202">
        <f t="shared" si="253"/>
        <v>60531.555555555555</v>
      </c>
      <c r="H4842" s="210" t="str">
        <f t="shared" si="254"/>
        <v>18/19CANA-DE-AÇÚCARTOLEDO (d)</v>
      </c>
      <c r="I4842" s="210" t="str">
        <f t="shared" si="255"/>
        <v>18/19CANA-DE-AÇÚCAR</v>
      </c>
      <c r="J4842" s="211" t="b">
        <f>FALSE</f>
        <v>0</v>
      </c>
    </row>
    <row r="4843" spans="1:10" ht="14.65" hidden="1" customHeight="1">
      <c r="A4843" s="215" t="s">
        <v>80</v>
      </c>
      <c r="B4843" s="209" t="s">
        <v>93</v>
      </c>
      <c r="C4843" s="209" t="s">
        <v>159</v>
      </c>
      <c r="D4843" s="202">
        <v>106000</v>
      </c>
      <c r="F4843" s="202">
        <v>5300000</v>
      </c>
      <c r="G4843" s="202">
        <f t="shared" si="253"/>
        <v>50000</v>
      </c>
      <c r="H4843" s="210" t="str">
        <f t="shared" si="254"/>
        <v>18/19CANA-DE-AÇÚCARUMUARAMA (b)</v>
      </c>
      <c r="I4843" s="210" t="str">
        <f t="shared" si="255"/>
        <v>18/19CANA-DE-AÇÚCAR</v>
      </c>
      <c r="J4843" s="211" t="b">
        <f>FALSE</f>
        <v>0</v>
      </c>
    </row>
    <row r="4844" spans="1:10" ht="14.65" hidden="1" customHeight="1">
      <c r="A4844" s="215" t="s">
        <v>80</v>
      </c>
      <c r="B4844" s="221" t="s">
        <v>93</v>
      </c>
      <c r="C4844" s="209" t="s">
        <v>160</v>
      </c>
      <c r="D4844" s="202">
        <v>250</v>
      </c>
      <c r="F4844" s="202">
        <v>8750</v>
      </c>
      <c r="G4844" s="202">
        <f t="shared" si="253"/>
        <v>35000</v>
      </c>
      <c r="H4844" s="210" t="str">
        <f t="shared" si="254"/>
        <v>18/19CANA-DE-AÇÚCARUNIÃO DA VITÓRIA (f)</v>
      </c>
      <c r="I4844" s="210" t="str">
        <f t="shared" si="255"/>
        <v>18/19CANA-DE-AÇÚCAR</v>
      </c>
      <c r="J4844" s="211" t="b">
        <f>FALSE</f>
        <v>0</v>
      </c>
    </row>
    <row r="4845" spans="1:10" ht="14.65" hidden="1" customHeight="1">
      <c r="A4845" s="215" t="s">
        <v>80</v>
      </c>
      <c r="B4845" s="209" t="s">
        <v>94</v>
      </c>
      <c r="C4845" s="209" t="s">
        <v>126</v>
      </c>
      <c r="D4845">
        <v>97</v>
      </c>
      <c r="E4845" s="204"/>
      <c r="F4845" s="202">
        <v>164</v>
      </c>
      <c r="G4845" s="202">
        <f t="shared" si="253"/>
        <v>1690.7216494845361</v>
      </c>
      <c r="H4845" s="210" t="str">
        <f t="shared" si="254"/>
        <v>18/19CANOLAAPUCARANA (c)</v>
      </c>
      <c r="I4845" s="210" t="str">
        <f t="shared" si="255"/>
        <v>18/19CANOLA</v>
      </c>
      <c r="J4845" s="211" t="b">
        <f>FALSE</f>
        <v>0</v>
      </c>
    </row>
    <row r="4846" spans="1:10" ht="14.65" hidden="1" customHeight="1">
      <c r="A4846" s="215" t="s">
        <v>80</v>
      </c>
      <c r="B4846" s="209" t="s">
        <v>94</v>
      </c>
      <c r="C4846" s="209" t="s">
        <v>138</v>
      </c>
      <c r="D4846">
        <v>830</v>
      </c>
      <c r="E4846" s="204">
        <v>520</v>
      </c>
      <c r="F4846" s="202">
        <v>297</v>
      </c>
      <c r="G4846" s="202">
        <f t="shared" si="253"/>
        <v>958.0645161290322</v>
      </c>
      <c r="H4846" s="210" t="str">
        <f t="shared" si="254"/>
        <v>18/19CANOLAGUARAPUAVA (f)</v>
      </c>
      <c r="I4846" s="210" t="str">
        <f t="shared" si="255"/>
        <v>18/19CANOLA</v>
      </c>
      <c r="J4846" s="211" t="b">
        <f>FALSE</f>
        <v>0</v>
      </c>
    </row>
    <row r="4847" spans="1:10" ht="14.65" hidden="1" customHeight="1">
      <c r="A4847" s="215" t="s">
        <v>80</v>
      </c>
      <c r="B4847" s="209" t="s">
        <v>94</v>
      </c>
      <c r="C4847" s="209" t="s">
        <v>155</v>
      </c>
      <c r="D4847" s="202">
        <v>60</v>
      </c>
      <c r="F4847" s="202">
        <v>132</v>
      </c>
      <c r="G4847" s="202">
        <f t="shared" si="253"/>
        <v>2200</v>
      </c>
      <c r="H4847" s="210" t="str">
        <f t="shared" si="254"/>
        <v>18/19CANOLAPATO BRANCO (e)</v>
      </c>
      <c r="I4847" s="210" t="str">
        <f t="shared" si="255"/>
        <v>18/19CANOLA</v>
      </c>
      <c r="J4847" s="211" t="b">
        <f>FALSE</f>
        <v>0</v>
      </c>
    </row>
    <row r="4848" spans="1:10" ht="14.65" hidden="1" customHeight="1">
      <c r="A4848" s="215" t="s">
        <v>80</v>
      </c>
      <c r="B4848" s="209" t="s">
        <v>95</v>
      </c>
      <c r="C4848" s="209" t="s">
        <v>126</v>
      </c>
      <c r="D4848" s="202">
        <v>4</v>
      </c>
      <c r="F4848" s="202">
        <v>60</v>
      </c>
      <c r="G4848" s="202">
        <f t="shared" si="253"/>
        <v>15000</v>
      </c>
      <c r="H4848" s="210" t="str">
        <f t="shared" si="254"/>
        <v>18/19CEBOLAAPUCARANA (c)</v>
      </c>
      <c r="I4848" s="210" t="str">
        <f t="shared" si="255"/>
        <v>18/19CEBOLA</v>
      </c>
      <c r="J4848" s="211" t="b">
        <f>FALSE</f>
        <v>0</v>
      </c>
    </row>
    <row r="4849" spans="1:10" ht="14.65" hidden="1" customHeight="1">
      <c r="A4849" s="215" t="s">
        <v>80</v>
      </c>
      <c r="B4849" s="209" t="s">
        <v>95</v>
      </c>
      <c r="C4849" s="209" t="s">
        <v>132</v>
      </c>
      <c r="D4849" s="202">
        <v>42</v>
      </c>
      <c r="F4849" s="202">
        <v>378</v>
      </c>
      <c r="G4849" s="202">
        <f t="shared" si="253"/>
        <v>9000</v>
      </c>
      <c r="H4849" s="210" t="str">
        <f t="shared" si="254"/>
        <v>18/19CEBOLACORNÉLIO PROCÓPIO (c)</v>
      </c>
      <c r="I4849" s="210" t="str">
        <f t="shared" si="255"/>
        <v>18/19CEBOLA</v>
      </c>
      <c r="J4849" s="211" t="b">
        <f>FALSE</f>
        <v>0</v>
      </c>
    </row>
    <row r="4850" spans="1:10" ht="14.65" hidden="1" customHeight="1">
      <c r="A4850" s="215" t="s">
        <v>80</v>
      </c>
      <c r="B4850" s="209" t="s">
        <v>95</v>
      </c>
      <c r="C4850" s="209" t="s">
        <v>134</v>
      </c>
      <c r="D4850" s="202">
        <v>2353</v>
      </c>
      <c r="F4850" s="202">
        <v>53648</v>
      </c>
      <c r="G4850" s="202">
        <f t="shared" si="253"/>
        <v>22799.830004249896</v>
      </c>
      <c r="H4850" s="210" t="str">
        <f t="shared" si="254"/>
        <v>18/19CEBOLACURITIBA (f)</v>
      </c>
      <c r="I4850" s="210" t="str">
        <f t="shared" si="255"/>
        <v>18/19CEBOLA</v>
      </c>
      <c r="J4850" s="211" t="b">
        <f>FALSE</f>
        <v>0</v>
      </c>
    </row>
    <row r="4851" spans="1:10" ht="14.65" hidden="1" customHeight="1">
      <c r="A4851" s="215" t="s">
        <v>80</v>
      </c>
      <c r="B4851" s="209" t="s">
        <v>95</v>
      </c>
      <c r="C4851" s="209" t="s">
        <v>136</v>
      </c>
      <c r="D4851" s="202">
        <v>59</v>
      </c>
      <c r="F4851" s="202">
        <v>649</v>
      </c>
      <c r="G4851" s="202">
        <f t="shared" si="253"/>
        <v>11000</v>
      </c>
      <c r="H4851" s="210" t="str">
        <f t="shared" si="254"/>
        <v>18/19CEBOLAFRANCISCO BELTRÃO (e)</v>
      </c>
      <c r="I4851" s="210" t="str">
        <f t="shared" si="255"/>
        <v>18/19CEBOLA</v>
      </c>
      <c r="J4851" s="211" t="b">
        <f>FALSE</f>
        <v>0</v>
      </c>
    </row>
    <row r="4852" spans="1:10" ht="14.65" hidden="1" customHeight="1">
      <c r="A4852" s="215" t="s">
        <v>80</v>
      </c>
      <c r="B4852" s="209" t="s">
        <v>95</v>
      </c>
      <c r="C4852" s="209" t="s">
        <v>138</v>
      </c>
      <c r="D4852" s="202">
        <v>384</v>
      </c>
      <c r="F4852" s="202">
        <v>13329</v>
      </c>
      <c r="G4852" s="202">
        <f t="shared" si="253"/>
        <v>34710.9375</v>
      </c>
      <c r="H4852" s="210" t="str">
        <f t="shared" si="254"/>
        <v>18/19CEBOLAGUARAPUAVA (f)</v>
      </c>
      <c r="I4852" s="210" t="str">
        <f t="shared" si="255"/>
        <v>18/19CEBOLA</v>
      </c>
      <c r="J4852" s="211" t="b">
        <f>FALSE</f>
        <v>0</v>
      </c>
    </row>
    <row r="4853" spans="1:10" ht="14.65" hidden="1" customHeight="1">
      <c r="A4853" s="215" t="s">
        <v>80</v>
      </c>
      <c r="B4853" s="209" t="s">
        <v>95</v>
      </c>
      <c r="C4853" s="209" t="s">
        <v>140</v>
      </c>
      <c r="D4853" s="202">
        <v>620</v>
      </c>
      <c r="F4853" s="202">
        <v>21700</v>
      </c>
      <c r="G4853" s="202">
        <f t="shared" si="253"/>
        <v>35000</v>
      </c>
      <c r="H4853" s="210" t="str">
        <f t="shared" si="254"/>
        <v>18/19CEBOLAIRATI (f)</v>
      </c>
      <c r="I4853" s="210" t="str">
        <f t="shared" si="255"/>
        <v>18/19CEBOLA</v>
      </c>
      <c r="J4853" s="211" t="b">
        <f>FALSE</f>
        <v>0</v>
      </c>
    </row>
    <row r="4854" spans="1:10" ht="14.65" hidden="1" customHeight="1">
      <c r="A4854" s="215" t="s">
        <v>80</v>
      </c>
      <c r="B4854" s="209" t="s">
        <v>95</v>
      </c>
      <c r="C4854" s="209" t="s">
        <v>142</v>
      </c>
      <c r="D4854" s="202">
        <v>2</v>
      </c>
      <c r="F4854" s="202">
        <v>48</v>
      </c>
      <c r="G4854" s="202">
        <f t="shared" si="253"/>
        <v>24000</v>
      </c>
      <c r="H4854" s="210" t="str">
        <f t="shared" si="254"/>
        <v>18/19CEBOLAIVAIPORÃ (c)</v>
      </c>
      <c r="I4854" s="210" t="str">
        <f t="shared" si="255"/>
        <v>18/19CEBOLA</v>
      </c>
      <c r="J4854" s="211" t="b">
        <f>FALSE</f>
        <v>0</v>
      </c>
    </row>
    <row r="4855" spans="1:10" ht="14.65" hidden="1" customHeight="1">
      <c r="A4855" s="215" t="s">
        <v>80</v>
      </c>
      <c r="B4855" s="209" t="s">
        <v>95</v>
      </c>
      <c r="C4855" s="209" t="s">
        <v>144</v>
      </c>
      <c r="D4855" s="202">
        <v>195</v>
      </c>
      <c r="F4855" s="202">
        <v>4095</v>
      </c>
      <c r="G4855" s="202">
        <f t="shared" si="253"/>
        <v>21000</v>
      </c>
      <c r="H4855" s="210" t="str">
        <f t="shared" si="254"/>
        <v>18/19CEBOLAJACAREZINHO (c)</v>
      </c>
      <c r="I4855" s="210" t="str">
        <f t="shared" si="255"/>
        <v>18/19CEBOLA</v>
      </c>
      <c r="J4855" s="211" t="b">
        <f>FALSE</f>
        <v>0</v>
      </c>
    </row>
    <row r="4856" spans="1:10" ht="14.65" hidden="1" customHeight="1">
      <c r="A4856" s="215" t="s">
        <v>80</v>
      </c>
      <c r="B4856" s="209" t="s">
        <v>95</v>
      </c>
      <c r="C4856" s="209" t="s">
        <v>146</v>
      </c>
      <c r="D4856" s="202">
        <v>4</v>
      </c>
      <c r="F4856" s="202">
        <v>29</v>
      </c>
      <c r="G4856" s="202">
        <f t="shared" si="253"/>
        <v>7250</v>
      </c>
      <c r="H4856" s="210" t="str">
        <f t="shared" si="254"/>
        <v>18/19CEBOLALARANJEIRAS DO SUL (f)</v>
      </c>
      <c r="I4856" s="210" t="str">
        <f t="shared" si="255"/>
        <v>18/19CEBOLA</v>
      </c>
      <c r="J4856" s="211" t="b">
        <f>FALSE</f>
        <v>0</v>
      </c>
    </row>
    <row r="4857" spans="1:10" ht="14.65" hidden="1" customHeight="1">
      <c r="A4857" s="215" t="s">
        <v>80</v>
      </c>
      <c r="B4857" s="209" t="s">
        <v>95</v>
      </c>
      <c r="C4857" s="209" t="s">
        <v>155</v>
      </c>
      <c r="D4857" s="202">
        <v>45</v>
      </c>
      <c r="F4857" s="202">
        <v>1022</v>
      </c>
      <c r="G4857" s="202">
        <f t="shared" si="253"/>
        <v>22711.111111111113</v>
      </c>
      <c r="H4857" s="210" t="str">
        <f t="shared" si="254"/>
        <v>18/19CEBOLAPATO BRANCO (e)</v>
      </c>
      <c r="I4857" s="210" t="str">
        <f t="shared" si="255"/>
        <v>18/19CEBOLA</v>
      </c>
      <c r="J4857" s="211" t="b">
        <f>FALSE</f>
        <v>0</v>
      </c>
    </row>
    <row r="4858" spans="1:10" ht="14.65" hidden="1" customHeight="1">
      <c r="A4858" s="215" t="s">
        <v>80</v>
      </c>
      <c r="B4858" s="209" t="s">
        <v>95</v>
      </c>
      <c r="C4858" s="209" t="s">
        <v>157</v>
      </c>
      <c r="D4858" s="202">
        <v>187</v>
      </c>
      <c r="F4858" s="202">
        <v>2620</v>
      </c>
      <c r="G4858" s="202">
        <f t="shared" si="253"/>
        <v>14010.695187165775</v>
      </c>
      <c r="H4858" s="210" t="str">
        <f t="shared" si="254"/>
        <v>18/19CEBOLAPONTA GROSSA (f)</v>
      </c>
      <c r="I4858" s="210" t="str">
        <f t="shared" si="255"/>
        <v>18/19CEBOLA</v>
      </c>
      <c r="J4858" s="211" t="b">
        <f>FALSE</f>
        <v>0</v>
      </c>
    </row>
    <row r="4859" spans="1:10" ht="14.65" hidden="1" customHeight="1">
      <c r="A4859" s="215" t="s">
        <v>80</v>
      </c>
      <c r="B4859" s="209" t="s">
        <v>95</v>
      </c>
      <c r="C4859" s="209" t="s">
        <v>160</v>
      </c>
      <c r="D4859" s="202">
        <v>120</v>
      </c>
      <c r="F4859" s="202">
        <v>2160</v>
      </c>
      <c r="G4859" s="202">
        <f t="shared" si="253"/>
        <v>18000</v>
      </c>
      <c r="H4859" s="210" t="str">
        <f t="shared" si="254"/>
        <v>18/19CEBOLAUNIÃO DA VITÓRIA (f)</v>
      </c>
      <c r="I4859" s="210" t="str">
        <f t="shared" si="255"/>
        <v>18/19CEBOLA</v>
      </c>
      <c r="J4859" s="211" t="b">
        <f>FALSE</f>
        <v>0</v>
      </c>
    </row>
    <row r="4860" spans="1:10" ht="14.65" hidden="1" customHeight="1">
      <c r="A4860" s="215" t="s">
        <v>80</v>
      </c>
      <c r="B4860" s="209" t="s">
        <v>96</v>
      </c>
      <c r="C4860" s="209" t="s">
        <v>138</v>
      </c>
      <c r="D4860" s="202">
        <v>400</v>
      </c>
      <c r="F4860" s="202">
        <v>760</v>
      </c>
      <c r="G4860" s="202">
        <f t="shared" si="253"/>
        <v>1900</v>
      </c>
      <c r="H4860" s="210" t="str">
        <f t="shared" si="254"/>
        <v>18/19CENTEIOGUARAPUAVA (f)</v>
      </c>
      <c r="I4860" s="210" t="str">
        <f t="shared" si="255"/>
        <v>18/19CENTEIO</v>
      </c>
      <c r="J4860" s="211" t="b">
        <f>FALSE</f>
        <v>0</v>
      </c>
    </row>
    <row r="4861" spans="1:10" ht="14.65" hidden="1" customHeight="1">
      <c r="A4861" s="215" t="s">
        <v>80</v>
      </c>
      <c r="B4861" s="209" t="s">
        <v>96</v>
      </c>
      <c r="C4861" s="209" t="s">
        <v>140</v>
      </c>
      <c r="D4861" s="202">
        <v>1400</v>
      </c>
      <c r="F4861" s="202">
        <v>4340</v>
      </c>
      <c r="G4861" s="202">
        <f t="shared" si="253"/>
        <v>3100</v>
      </c>
      <c r="H4861" s="210" t="str">
        <f t="shared" si="254"/>
        <v>18/19CENTEIOIRATI (f)</v>
      </c>
      <c r="I4861" s="210" t="str">
        <f t="shared" si="255"/>
        <v>18/19CENTEIO</v>
      </c>
      <c r="J4861" s="211" t="b">
        <f>FALSE</f>
        <v>0</v>
      </c>
    </row>
    <row r="4862" spans="1:10" ht="14.65" hidden="1" customHeight="1">
      <c r="A4862" s="215" t="s">
        <v>80</v>
      </c>
      <c r="B4862" s="209" t="s">
        <v>96</v>
      </c>
      <c r="C4862" s="209" t="s">
        <v>146</v>
      </c>
      <c r="D4862" s="202"/>
      <c r="H4862" s="210" t="str">
        <f t="shared" si="254"/>
        <v>18/19CENTEIOLARANJEIRAS DO SUL (f)</v>
      </c>
      <c r="I4862" s="210" t="str">
        <f t="shared" si="255"/>
        <v>18/19CENTEIO</v>
      </c>
      <c r="J4862" s="211" t="b">
        <f>FALSE</f>
        <v>0</v>
      </c>
    </row>
    <row r="4863" spans="1:10" ht="14.65" hidden="1" customHeight="1">
      <c r="A4863" s="215" t="s">
        <v>80</v>
      </c>
      <c r="B4863" s="209" t="s">
        <v>96</v>
      </c>
      <c r="C4863" s="209" t="s">
        <v>155</v>
      </c>
      <c r="D4863" s="202">
        <v>670</v>
      </c>
      <c r="F4863" s="202">
        <v>1458</v>
      </c>
      <c r="G4863" s="202">
        <f>F4863/(D4863-E4863)*1000</f>
        <v>2176.1194029850744</v>
      </c>
      <c r="H4863" s="210" t="str">
        <f t="shared" si="254"/>
        <v>18/19CENTEIOPATO BRANCO (e)</v>
      </c>
      <c r="I4863" s="210" t="str">
        <f t="shared" si="255"/>
        <v>18/19CENTEIO</v>
      </c>
      <c r="J4863" s="211" t="b">
        <f>FALSE</f>
        <v>0</v>
      </c>
    </row>
    <row r="4864" spans="1:10" ht="14.65" hidden="1" customHeight="1">
      <c r="A4864" s="215" t="s">
        <v>80</v>
      </c>
      <c r="B4864" s="209" t="s">
        <v>96</v>
      </c>
      <c r="C4864" s="209" t="s">
        <v>157</v>
      </c>
      <c r="D4864" s="202">
        <v>650</v>
      </c>
      <c r="F4864" s="202">
        <v>1400</v>
      </c>
      <c r="G4864" s="202">
        <f>F4864/(D4864-E4864)*1000</f>
        <v>2153.8461538461538</v>
      </c>
      <c r="H4864" s="210" t="str">
        <f t="shared" si="254"/>
        <v>18/19CENTEIOPONTA GROSSA (f)</v>
      </c>
      <c r="I4864" s="210" t="str">
        <f t="shared" si="255"/>
        <v>18/19CENTEIO</v>
      </c>
      <c r="J4864" s="211" t="b">
        <f>FALSE</f>
        <v>0</v>
      </c>
    </row>
    <row r="4865" spans="1:10" ht="14.65" hidden="1" customHeight="1">
      <c r="A4865" s="215" t="s">
        <v>80</v>
      </c>
      <c r="B4865" s="209" t="s">
        <v>96</v>
      </c>
      <c r="C4865" s="209" t="s">
        <v>160</v>
      </c>
      <c r="D4865" s="202"/>
      <c r="H4865" s="210" t="str">
        <f t="shared" ref="H4865:H4928" si="256">A4865&amp;B4865&amp;C4865</f>
        <v>18/19CENTEIOUNIÃO DA VITÓRIA (f)</v>
      </c>
      <c r="I4865" s="210" t="str">
        <f t="shared" ref="I4865:I4928" si="257">A4865&amp;B4865</f>
        <v>18/19CENTEIO</v>
      </c>
      <c r="J4865" s="211" t="b">
        <f>FALSE</f>
        <v>0</v>
      </c>
    </row>
    <row r="4866" spans="1:10" ht="14.65" hidden="1" customHeight="1">
      <c r="A4866" s="215" t="s">
        <v>80</v>
      </c>
      <c r="B4866" s="213" t="s">
        <v>97</v>
      </c>
      <c r="C4866" s="209" t="s">
        <v>134</v>
      </c>
      <c r="D4866" s="202">
        <v>5000</v>
      </c>
      <c r="F4866" s="202">
        <v>21000</v>
      </c>
      <c r="G4866" s="202">
        <f t="shared" ref="G4866:G5076" si="258">F4866/(D4866-E4866)*1000</f>
        <v>4200</v>
      </c>
      <c r="H4866" s="210" t="str">
        <f t="shared" si="256"/>
        <v>18/19CEVADACURITIBA (f)</v>
      </c>
      <c r="I4866" s="210" t="str">
        <f t="shared" si="257"/>
        <v>18/19CEVADA</v>
      </c>
      <c r="J4866" s="211" t="b">
        <f>FALSE</f>
        <v>0</v>
      </c>
    </row>
    <row r="4867" spans="1:10" ht="14.65" hidden="1" customHeight="1">
      <c r="A4867" s="215" t="s">
        <v>80</v>
      </c>
      <c r="B4867" s="209" t="s">
        <v>97</v>
      </c>
      <c r="C4867" s="209" t="s">
        <v>138</v>
      </c>
      <c r="D4867">
        <v>34280</v>
      </c>
      <c r="E4867" s="204"/>
      <c r="F4867" s="202">
        <v>147499</v>
      </c>
      <c r="G4867" s="202">
        <f t="shared" si="258"/>
        <v>4302.771295215869</v>
      </c>
      <c r="H4867" s="210" t="str">
        <f t="shared" si="256"/>
        <v>18/19CEVADAGUARAPUAVA (f)</v>
      </c>
      <c r="I4867" s="210" t="str">
        <f t="shared" si="257"/>
        <v>18/19CEVADA</v>
      </c>
      <c r="J4867" s="211" t="b">
        <f>FALSE</f>
        <v>0</v>
      </c>
    </row>
    <row r="4868" spans="1:10" ht="14.65" hidden="1" customHeight="1">
      <c r="A4868" s="215" t="s">
        <v>80</v>
      </c>
      <c r="B4868" s="209" t="s">
        <v>97</v>
      </c>
      <c r="C4868" s="209" t="s">
        <v>140</v>
      </c>
      <c r="D4868">
        <v>3300</v>
      </c>
      <c r="E4868" s="204"/>
      <c r="F4868" s="202">
        <v>11550</v>
      </c>
      <c r="G4868" s="202">
        <f t="shared" si="258"/>
        <v>3500</v>
      </c>
      <c r="H4868" s="210" t="str">
        <f t="shared" si="256"/>
        <v>18/19CEVADAIRATI (f)</v>
      </c>
      <c r="I4868" s="210" t="str">
        <f t="shared" si="257"/>
        <v>18/19CEVADA</v>
      </c>
      <c r="J4868" s="211" t="b">
        <f>FALSE</f>
        <v>0</v>
      </c>
    </row>
    <row r="4869" spans="1:10" ht="14.65" hidden="1" customHeight="1">
      <c r="A4869" s="215" t="s">
        <v>80</v>
      </c>
      <c r="B4869" s="209" t="s">
        <v>97</v>
      </c>
      <c r="C4869" s="209" t="s">
        <v>142</v>
      </c>
      <c r="D4869">
        <v>1220</v>
      </c>
      <c r="E4869" s="204"/>
      <c r="F4869" s="202">
        <v>4563</v>
      </c>
      <c r="G4869" s="202">
        <f t="shared" si="258"/>
        <v>3740.1639344262298</v>
      </c>
      <c r="H4869" s="210" t="str">
        <f t="shared" si="256"/>
        <v>18/19CEVADAIVAIPORÃ (c)</v>
      </c>
      <c r="I4869" s="210" t="str">
        <f t="shared" si="257"/>
        <v>18/19CEVADA</v>
      </c>
      <c r="J4869" s="211" t="b">
        <f>FALSE</f>
        <v>0</v>
      </c>
    </row>
    <row r="4870" spans="1:10" ht="14.65" hidden="1" customHeight="1">
      <c r="A4870" s="215" t="s">
        <v>80</v>
      </c>
      <c r="B4870" s="209" t="s">
        <v>97</v>
      </c>
      <c r="C4870" s="209" t="s">
        <v>155</v>
      </c>
      <c r="D4870">
        <v>1020</v>
      </c>
      <c r="E4870" s="204"/>
      <c r="F4870" s="202">
        <v>2896</v>
      </c>
      <c r="G4870" s="202">
        <f t="shared" si="258"/>
        <v>2839.2156862745101</v>
      </c>
      <c r="H4870" s="210" t="str">
        <f t="shared" si="256"/>
        <v>18/19CEVADAPATO BRANCO (e)</v>
      </c>
      <c r="I4870" s="210" t="str">
        <f t="shared" si="257"/>
        <v>18/19CEVADA</v>
      </c>
      <c r="J4870" s="211" t="b">
        <f>FALSE</f>
        <v>0</v>
      </c>
    </row>
    <row r="4871" spans="1:10" ht="14.65" hidden="1" customHeight="1">
      <c r="A4871" s="215" t="s">
        <v>80</v>
      </c>
      <c r="B4871" s="209" t="s">
        <v>97</v>
      </c>
      <c r="C4871" s="209" t="s">
        <v>157</v>
      </c>
      <c r="D4871">
        <v>17405</v>
      </c>
      <c r="E4871" s="204"/>
      <c r="F4871" s="202">
        <v>66782</v>
      </c>
      <c r="G4871" s="202">
        <f t="shared" si="258"/>
        <v>3836.9434070669345</v>
      </c>
      <c r="H4871" s="210" t="str">
        <f t="shared" si="256"/>
        <v>18/19CEVADAPONTA GROSSA (f)</v>
      </c>
      <c r="I4871" s="210" t="str">
        <f t="shared" si="257"/>
        <v>18/19CEVADA</v>
      </c>
      <c r="J4871" s="211" t="b">
        <f>FALSE</f>
        <v>0</v>
      </c>
    </row>
    <row r="4872" spans="1:10" ht="14.65" hidden="1" customHeight="1">
      <c r="A4872" s="215" t="s">
        <v>80</v>
      </c>
      <c r="B4872" s="209" t="s">
        <v>97</v>
      </c>
      <c r="C4872" s="209" t="s">
        <v>160</v>
      </c>
      <c r="D4872">
        <v>700</v>
      </c>
      <c r="E4872" s="204"/>
      <c r="F4872" s="202">
        <v>1890</v>
      </c>
      <c r="G4872" s="202">
        <f t="shared" si="258"/>
        <v>2700</v>
      </c>
      <c r="H4872" s="210" t="str">
        <f t="shared" si="256"/>
        <v>18/19CEVADAUNIÃO DA VITÓRIA (f)</v>
      </c>
      <c r="I4872" s="210" t="str">
        <f t="shared" si="257"/>
        <v>18/19CEVADA</v>
      </c>
      <c r="J4872" s="211" t="b">
        <f>FALSE</f>
        <v>0</v>
      </c>
    </row>
    <row r="4873" spans="1:10" ht="14.65" hidden="1" customHeight="1">
      <c r="A4873" s="215" t="s">
        <v>80</v>
      </c>
      <c r="B4873" s="213" t="s">
        <v>58</v>
      </c>
      <c r="C4873" s="209" t="s">
        <v>126</v>
      </c>
      <c r="D4873" s="202">
        <v>182</v>
      </c>
      <c r="F4873" s="202">
        <v>291</v>
      </c>
      <c r="G4873" s="202">
        <f t="shared" si="258"/>
        <v>1598.901098901099</v>
      </c>
      <c r="H4873" s="210" t="str">
        <f t="shared" si="256"/>
        <v>18/19FEIJÃO (1ª SAFRA)APUCARANA (c)</v>
      </c>
      <c r="I4873" s="210" t="str">
        <f t="shared" si="257"/>
        <v>18/19FEIJÃO (1ª SAFRA)</v>
      </c>
      <c r="J4873" s="211" t="b">
        <f>FALSE</f>
        <v>0</v>
      </c>
    </row>
    <row r="4874" spans="1:10" ht="14.65" hidden="1" customHeight="1">
      <c r="A4874" s="215" t="s">
        <v>80</v>
      </c>
      <c r="B4874" s="213" t="s">
        <v>58</v>
      </c>
      <c r="C4874" s="209" t="s">
        <v>128</v>
      </c>
      <c r="D4874" s="202">
        <v>2000</v>
      </c>
      <c r="F4874" s="202">
        <v>2380</v>
      </c>
      <c r="G4874" s="202">
        <f t="shared" si="258"/>
        <v>1190</v>
      </c>
      <c r="H4874" s="210" t="str">
        <f t="shared" si="256"/>
        <v>18/19FEIJÃO (1ª SAFRA)CAMPO MOURÃO (a)</v>
      </c>
      <c r="I4874" s="210" t="str">
        <f t="shared" si="257"/>
        <v>18/19FEIJÃO (1ª SAFRA)</v>
      </c>
      <c r="J4874" s="211" t="b">
        <f>FALSE</f>
        <v>0</v>
      </c>
    </row>
    <row r="4875" spans="1:10" ht="14.65" hidden="1" customHeight="1">
      <c r="A4875" s="215" t="s">
        <v>80</v>
      </c>
      <c r="B4875" s="213" t="s">
        <v>58</v>
      </c>
      <c r="C4875" s="209" t="s">
        <v>130</v>
      </c>
      <c r="D4875" s="202">
        <v>3500</v>
      </c>
      <c r="F4875" s="202">
        <v>8505</v>
      </c>
      <c r="G4875" s="202">
        <f t="shared" si="258"/>
        <v>2430</v>
      </c>
      <c r="H4875" s="210" t="str">
        <f t="shared" si="256"/>
        <v>18/19FEIJÃO (1ª SAFRA)CASCAVEL (d)</v>
      </c>
      <c r="I4875" s="210" t="str">
        <f t="shared" si="257"/>
        <v>18/19FEIJÃO (1ª SAFRA)</v>
      </c>
      <c r="J4875" s="211" t="b">
        <f>FALSE</f>
        <v>0</v>
      </c>
    </row>
    <row r="4876" spans="1:10" ht="14.65" hidden="1" customHeight="1">
      <c r="A4876" s="215" t="s">
        <v>80</v>
      </c>
      <c r="B4876" s="213" t="s">
        <v>58</v>
      </c>
      <c r="C4876" s="209" t="s">
        <v>132</v>
      </c>
      <c r="D4876" s="202">
        <v>220</v>
      </c>
      <c r="F4876" s="202">
        <v>198</v>
      </c>
      <c r="G4876" s="202">
        <f t="shared" si="258"/>
        <v>900</v>
      </c>
      <c r="H4876" s="210" t="str">
        <f t="shared" si="256"/>
        <v>18/19FEIJÃO (1ª SAFRA)CORNÉLIO PROCÓPIO (c)</v>
      </c>
      <c r="I4876" s="210" t="str">
        <f t="shared" si="257"/>
        <v>18/19FEIJÃO (1ª SAFRA)</v>
      </c>
      <c r="J4876" s="211" t="b">
        <f>FALSE</f>
        <v>0</v>
      </c>
    </row>
    <row r="4877" spans="1:10" ht="14.65" hidden="1" customHeight="1">
      <c r="A4877" s="215" t="s">
        <v>80</v>
      </c>
      <c r="B4877" s="213" t="s">
        <v>58</v>
      </c>
      <c r="C4877" s="209" t="s">
        <v>134</v>
      </c>
      <c r="D4877" s="202">
        <v>28925</v>
      </c>
      <c r="F4877" s="202">
        <v>49895</v>
      </c>
      <c r="G4877" s="202">
        <f t="shared" si="258"/>
        <v>1724.9783923941227</v>
      </c>
      <c r="H4877" s="210" t="str">
        <f t="shared" si="256"/>
        <v>18/19FEIJÃO (1ª SAFRA)CURITIBA (f)</v>
      </c>
      <c r="I4877" s="210" t="str">
        <f t="shared" si="257"/>
        <v>18/19FEIJÃO (1ª SAFRA)</v>
      </c>
      <c r="J4877" s="211" t="b">
        <f>FALSE</f>
        <v>0</v>
      </c>
    </row>
    <row r="4878" spans="1:10" ht="14.65" hidden="1" customHeight="1">
      <c r="A4878" s="215" t="s">
        <v>80</v>
      </c>
      <c r="B4878" s="213" t="s">
        <v>58</v>
      </c>
      <c r="C4878" s="209" t="s">
        <v>136</v>
      </c>
      <c r="D4878" s="202">
        <v>2820</v>
      </c>
      <c r="F4878" s="202">
        <v>3976</v>
      </c>
      <c r="G4878" s="202">
        <f t="shared" si="258"/>
        <v>1409.9290780141844</v>
      </c>
      <c r="H4878" s="210" t="str">
        <f t="shared" si="256"/>
        <v>18/19FEIJÃO (1ª SAFRA)FRANCISCO BELTRÃO (e)</v>
      </c>
      <c r="I4878" s="210" t="str">
        <f t="shared" si="257"/>
        <v>18/19FEIJÃO (1ª SAFRA)</v>
      </c>
      <c r="J4878" s="211" t="b">
        <f>FALSE</f>
        <v>0</v>
      </c>
    </row>
    <row r="4879" spans="1:10" ht="14.65" hidden="1" customHeight="1">
      <c r="A4879" s="215" t="s">
        <v>80</v>
      </c>
      <c r="B4879" s="213" t="s">
        <v>58</v>
      </c>
      <c r="C4879" s="209" t="s">
        <v>138</v>
      </c>
      <c r="D4879">
        <v>19100</v>
      </c>
      <c r="E4879" s="202">
        <v>100</v>
      </c>
      <c r="F4879" s="202">
        <v>30400</v>
      </c>
      <c r="G4879" s="202">
        <f t="shared" si="258"/>
        <v>1600</v>
      </c>
      <c r="H4879" s="210" t="str">
        <f t="shared" si="256"/>
        <v>18/19FEIJÃO (1ª SAFRA)GUARAPUAVA (f)</v>
      </c>
      <c r="I4879" s="210" t="str">
        <f t="shared" si="257"/>
        <v>18/19FEIJÃO (1ª SAFRA)</v>
      </c>
      <c r="J4879" s="211" t="b">
        <f>FALSE</f>
        <v>0</v>
      </c>
    </row>
    <row r="4880" spans="1:10" ht="14.65" hidden="1" customHeight="1">
      <c r="A4880" s="215" t="s">
        <v>80</v>
      </c>
      <c r="B4880" s="213" t="s">
        <v>58</v>
      </c>
      <c r="C4880" s="209" t="s">
        <v>140</v>
      </c>
      <c r="D4880">
        <v>30325</v>
      </c>
      <c r="E4880" s="202">
        <v>325</v>
      </c>
      <c r="F4880" s="202">
        <v>45000</v>
      </c>
      <c r="G4880" s="202">
        <f t="shared" si="258"/>
        <v>1500</v>
      </c>
      <c r="H4880" s="210" t="str">
        <f t="shared" si="256"/>
        <v>18/19FEIJÃO (1ª SAFRA)IRATI (f)</v>
      </c>
      <c r="I4880" s="210" t="str">
        <f t="shared" si="257"/>
        <v>18/19FEIJÃO (1ª SAFRA)</v>
      </c>
      <c r="J4880" s="211" t="b">
        <f>FALSE</f>
        <v>0</v>
      </c>
    </row>
    <row r="4881" spans="1:10" ht="14.65" hidden="1" customHeight="1">
      <c r="A4881" s="215" t="s">
        <v>80</v>
      </c>
      <c r="B4881" s="213" t="s">
        <v>58</v>
      </c>
      <c r="C4881" s="209" t="s">
        <v>142</v>
      </c>
      <c r="D4881" s="202">
        <v>9800</v>
      </c>
      <c r="F4881" s="202">
        <v>9800</v>
      </c>
      <c r="G4881" s="202">
        <f t="shared" si="258"/>
        <v>1000</v>
      </c>
      <c r="H4881" s="210" t="str">
        <f t="shared" si="256"/>
        <v>18/19FEIJÃO (1ª SAFRA)IVAIPORÃ (c)</v>
      </c>
      <c r="I4881" s="210" t="str">
        <f t="shared" si="257"/>
        <v>18/19FEIJÃO (1ª SAFRA)</v>
      </c>
      <c r="J4881" s="211" t="b">
        <f>FALSE</f>
        <v>0</v>
      </c>
    </row>
    <row r="4882" spans="1:10" ht="14.65" hidden="1" customHeight="1">
      <c r="A4882" s="215" t="s">
        <v>80</v>
      </c>
      <c r="B4882" s="213" t="s">
        <v>58</v>
      </c>
      <c r="C4882" s="209" t="s">
        <v>144</v>
      </c>
      <c r="D4882" s="202">
        <v>7500</v>
      </c>
      <c r="F4882" s="202">
        <v>12000</v>
      </c>
      <c r="G4882" s="202">
        <f t="shared" si="258"/>
        <v>1600</v>
      </c>
      <c r="H4882" s="210" t="str">
        <f t="shared" si="256"/>
        <v>18/19FEIJÃO (1ª SAFRA)JACAREZINHO (c)</v>
      </c>
      <c r="I4882" s="210" t="str">
        <f t="shared" si="257"/>
        <v>18/19FEIJÃO (1ª SAFRA)</v>
      </c>
      <c r="J4882" s="211" t="b">
        <f>FALSE</f>
        <v>0</v>
      </c>
    </row>
    <row r="4883" spans="1:10" ht="14.65" hidden="1" customHeight="1">
      <c r="A4883" s="215" t="s">
        <v>80</v>
      </c>
      <c r="B4883" s="213" t="s">
        <v>58</v>
      </c>
      <c r="C4883" s="209" t="s">
        <v>146</v>
      </c>
      <c r="D4883" s="202">
        <v>1700</v>
      </c>
      <c r="F4883" s="202">
        <v>2949</v>
      </c>
      <c r="G4883" s="202">
        <f t="shared" si="258"/>
        <v>1734.705882352941</v>
      </c>
      <c r="H4883" s="210" t="str">
        <f t="shared" si="256"/>
        <v>18/19FEIJÃO (1ª SAFRA)LARANJEIRAS DO SUL (f)</v>
      </c>
      <c r="I4883" s="210" t="str">
        <f t="shared" si="257"/>
        <v>18/19FEIJÃO (1ª SAFRA)</v>
      </c>
      <c r="J4883" s="211" t="b">
        <f>FALSE</f>
        <v>0</v>
      </c>
    </row>
    <row r="4884" spans="1:10" ht="14.65" hidden="1" customHeight="1">
      <c r="A4884" s="215" t="s">
        <v>80</v>
      </c>
      <c r="B4884" s="213" t="s">
        <v>58</v>
      </c>
      <c r="C4884" s="209" t="s">
        <v>148</v>
      </c>
      <c r="D4884" s="202">
        <v>462</v>
      </c>
      <c r="F4884" s="202">
        <v>508</v>
      </c>
      <c r="G4884" s="202">
        <f t="shared" si="258"/>
        <v>1099.5670995670996</v>
      </c>
      <c r="H4884" s="210" t="str">
        <f t="shared" si="256"/>
        <v>18/19FEIJÃO (1ª SAFRA)LONDRINA (c)</v>
      </c>
      <c r="I4884" s="210" t="str">
        <f t="shared" si="257"/>
        <v>18/19FEIJÃO (1ª SAFRA)</v>
      </c>
      <c r="J4884" s="211" t="b">
        <f>FALSE</f>
        <v>0</v>
      </c>
    </row>
    <row r="4885" spans="1:10" ht="14.65" hidden="1" customHeight="1">
      <c r="A4885" s="215" t="s">
        <v>80</v>
      </c>
      <c r="B4885" s="213" t="s">
        <v>58</v>
      </c>
      <c r="C4885" s="209" t="s">
        <v>150</v>
      </c>
      <c r="D4885" s="202">
        <v>300</v>
      </c>
      <c r="F4885" s="202">
        <v>240</v>
      </c>
      <c r="G4885" s="202">
        <f t="shared" si="258"/>
        <v>800</v>
      </c>
      <c r="H4885" s="210" t="str">
        <f t="shared" si="256"/>
        <v>18/19FEIJÃO (1ª SAFRA)MARINGÁ (c)</v>
      </c>
      <c r="I4885" s="210" t="str">
        <f t="shared" si="257"/>
        <v>18/19FEIJÃO (1ª SAFRA)</v>
      </c>
      <c r="J4885" s="211" t="b">
        <f>FALSE</f>
        <v>0</v>
      </c>
    </row>
    <row r="4886" spans="1:10" ht="14.65" hidden="1" customHeight="1">
      <c r="A4886" s="215" t="s">
        <v>80</v>
      </c>
      <c r="B4886" s="213" t="s">
        <v>58</v>
      </c>
      <c r="C4886" s="209" t="s">
        <v>152</v>
      </c>
      <c r="D4886" s="202">
        <v>10</v>
      </c>
      <c r="F4886" s="202">
        <v>8</v>
      </c>
      <c r="G4886" s="202">
        <f t="shared" si="258"/>
        <v>800</v>
      </c>
      <c r="H4886" s="210" t="str">
        <f t="shared" si="256"/>
        <v>18/19FEIJÃO (1ª SAFRA)PARANAGUÁ (f)</v>
      </c>
      <c r="I4886" s="210" t="str">
        <f t="shared" si="257"/>
        <v>18/19FEIJÃO (1ª SAFRA)</v>
      </c>
      <c r="J4886" s="211" t="b">
        <f>FALSE</f>
        <v>0</v>
      </c>
    </row>
    <row r="4887" spans="1:10" ht="14.65" hidden="1" customHeight="1">
      <c r="A4887" s="215" t="s">
        <v>80</v>
      </c>
      <c r="B4887" s="213" t="s">
        <v>58</v>
      </c>
      <c r="C4887" s="209" t="s">
        <v>154</v>
      </c>
      <c r="D4887" s="202">
        <v>94</v>
      </c>
      <c r="F4887" s="202">
        <v>56</v>
      </c>
      <c r="G4887" s="202">
        <f t="shared" si="258"/>
        <v>595.74468085106378</v>
      </c>
      <c r="H4887" s="210" t="str">
        <f t="shared" si="256"/>
        <v>18/19FEIJÃO (1ª SAFRA)PARANAVAÍ (b)</v>
      </c>
      <c r="I4887" s="210" t="str">
        <f t="shared" si="257"/>
        <v>18/19FEIJÃO (1ª SAFRA)</v>
      </c>
      <c r="J4887" s="211" t="b">
        <f>FALSE</f>
        <v>0</v>
      </c>
    </row>
    <row r="4888" spans="1:10" ht="14.65" hidden="1" customHeight="1">
      <c r="A4888" s="215" t="s">
        <v>80</v>
      </c>
      <c r="B4888" s="213" t="s">
        <v>58</v>
      </c>
      <c r="C4888" s="209" t="s">
        <v>155</v>
      </c>
      <c r="D4888" s="202">
        <v>3730</v>
      </c>
      <c r="F4888" s="202">
        <v>4476</v>
      </c>
      <c r="G4888" s="202">
        <f t="shared" si="258"/>
        <v>1200</v>
      </c>
      <c r="H4888" s="210" t="str">
        <f t="shared" si="256"/>
        <v>18/19FEIJÃO (1ª SAFRA)PATO BRANCO (e)</v>
      </c>
      <c r="I4888" s="210" t="str">
        <f t="shared" si="257"/>
        <v>18/19FEIJÃO (1ª SAFRA)</v>
      </c>
      <c r="J4888" s="211" t="b">
        <f>FALSE</f>
        <v>0</v>
      </c>
    </row>
    <row r="4889" spans="1:10" ht="14.65" hidden="1" customHeight="1">
      <c r="A4889" s="215" t="s">
        <v>80</v>
      </c>
      <c r="B4889" s="213" t="s">
        <v>58</v>
      </c>
      <c r="C4889" s="209" t="s">
        <v>157</v>
      </c>
      <c r="D4889" s="202">
        <v>31310</v>
      </c>
      <c r="F4889" s="202">
        <v>55950</v>
      </c>
      <c r="G4889" s="202">
        <f t="shared" si="258"/>
        <v>1786.9690194825932</v>
      </c>
      <c r="H4889" s="210" t="str">
        <f t="shared" si="256"/>
        <v>18/19FEIJÃO (1ª SAFRA)PONTA GROSSA (f)</v>
      </c>
      <c r="I4889" s="210" t="str">
        <f t="shared" si="257"/>
        <v>18/19FEIJÃO (1ª SAFRA)</v>
      </c>
      <c r="J4889" s="211" t="b">
        <f>FALSE</f>
        <v>0</v>
      </c>
    </row>
    <row r="4890" spans="1:10" ht="14.65" hidden="1" customHeight="1">
      <c r="A4890" s="215" t="s">
        <v>80</v>
      </c>
      <c r="B4890" s="213" t="s">
        <v>58</v>
      </c>
      <c r="C4890" s="209" t="s">
        <v>158</v>
      </c>
      <c r="D4890" s="202">
        <v>252</v>
      </c>
      <c r="F4890" s="202">
        <v>402</v>
      </c>
      <c r="G4890" s="202">
        <f t="shared" si="258"/>
        <v>1595.2380952380954</v>
      </c>
      <c r="H4890" s="210" t="str">
        <f t="shared" si="256"/>
        <v>18/19FEIJÃO (1ª SAFRA)TOLEDO (d)</v>
      </c>
      <c r="I4890" s="210" t="str">
        <f t="shared" si="257"/>
        <v>18/19FEIJÃO (1ª SAFRA)</v>
      </c>
      <c r="J4890" s="211" t="b">
        <f>FALSE</f>
        <v>0</v>
      </c>
    </row>
    <row r="4891" spans="1:10" ht="14.65" hidden="1" customHeight="1">
      <c r="A4891" s="215" t="s">
        <v>80</v>
      </c>
      <c r="B4891" s="213" t="s">
        <v>58</v>
      </c>
      <c r="C4891" s="209" t="s">
        <v>159</v>
      </c>
      <c r="D4891" s="202">
        <v>97</v>
      </c>
      <c r="F4891" s="202">
        <v>58</v>
      </c>
      <c r="G4891" s="202">
        <f t="shared" si="258"/>
        <v>597.93814432989689</v>
      </c>
      <c r="H4891" s="210" t="str">
        <f t="shared" si="256"/>
        <v>18/19FEIJÃO (1ª SAFRA)UMUARAMA (b)</v>
      </c>
      <c r="I4891" s="210" t="str">
        <f t="shared" si="257"/>
        <v>18/19FEIJÃO (1ª SAFRA)</v>
      </c>
      <c r="J4891" s="211" t="b">
        <f>FALSE</f>
        <v>0</v>
      </c>
    </row>
    <row r="4892" spans="1:10" ht="14.65" hidden="1" customHeight="1">
      <c r="A4892" s="215" t="s">
        <v>80</v>
      </c>
      <c r="B4892" s="213" t="s">
        <v>58</v>
      </c>
      <c r="C4892" s="209" t="s">
        <v>160</v>
      </c>
      <c r="D4892" s="202">
        <v>20000</v>
      </c>
      <c r="F4892" s="202">
        <v>20000</v>
      </c>
      <c r="G4892" s="202">
        <f t="shared" si="258"/>
        <v>1000</v>
      </c>
      <c r="H4892" s="210" t="str">
        <f t="shared" si="256"/>
        <v>18/19FEIJÃO (1ª SAFRA)UNIÃO DA VITÓRIA (f)</v>
      </c>
      <c r="I4892" s="210" t="str">
        <f t="shared" si="257"/>
        <v>18/19FEIJÃO (1ª SAFRA)</v>
      </c>
      <c r="J4892" s="211" t="b">
        <f>FALSE</f>
        <v>0</v>
      </c>
    </row>
    <row r="4893" spans="1:10" ht="14.65" hidden="1" customHeight="1">
      <c r="A4893" s="215" t="s">
        <v>80</v>
      </c>
      <c r="B4893" s="213" t="s">
        <v>98</v>
      </c>
      <c r="C4893" s="209" t="s">
        <v>126</v>
      </c>
      <c r="D4893" s="202">
        <v>131</v>
      </c>
      <c r="F4893" s="202">
        <v>192</v>
      </c>
      <c r="G4893" s="202">
        <f t="shared" si="258"/>
        <v>1465.6488549618321</v>
      </c>
      <c r="H4893" s="210" t="str">
        <f t="shared" si="256"/>
        <v>18/19FEIJÃO (2ª SAFRA)APUCARANA (c)</v>
      </c>
      <c r="I4893" s="210" t="str">
        <f t="shared" si="257"/>
        <v>18/19FEIJÃO (2ª SAFRA)</v>
      </c>
      <c r="J4893" s="211" t="b">
        <f>FALSE</f>
        <v>0</v>
      </c>
    </row>
    <row r="4894" spans="1:10" ht="14.65" hidden="1" customHeight="1">
      <c r="A4894" s="215" t="s">
        <v>80</v>
      </c>
      <c r="B4894" s="213" t="s">
        <v>98</v>
      </c>
      <c r="C4894" s="209" t="s">
        <v>128</v>
      </c>
      <c r="D4894" s="202">
        <v>4000</v>
      </c>
      <c r="F4894" s="202">
        <v>5200</v>
      </c>
      <c r="G4894" s="202">
        <f t="shared" si="258"/>
        <v>1300</v>
      </c>
      <c r="H4894" s="210" t="str">
        <f t="shared" si="256"/>
        <v>18/19FEIJÃO (2ª SAFRA)CAMPO MOURÃO (a)</v>
      </c>
      <c r="I4894" s="210" t="str">
        <f t="shared" si="257"/>
        <v>18/19FEIJÃO (2ª SAFRA)</v>
      </c>
      <c r="J4894" s="211" t="b">
        <f>FALSE</f>
        <v>0</v>
      </c>
    </row>
    <row r="4895" spans="1:10" ht="14.65" hidden="1" customHeight="1">
      <c r="A4895" s="215" t="s">
        <v>80</v>
      </c>
      <c r="B4895" s="213" t="s">
        <v>98</v>
      </c>
      <c r="C4895" s="209" t="s">
        <v>130</v>
      </c>
      <c r="D4895" s="202">
        <v>11380</v>
      </c>
      <c r="F4895" s="202">
        <v>14648</v>
      </c>
      <c r="G4895" s="202">
        <f t="shared" si="258"/>
        <v>1287.1704745166958</v>
      </c>
      <c r="H4895" s="210" t="str">
        <f t="shared" si="256"/>
        <v>18/19FEIJÃO (2ª SAFRA)CASCAVEL (d)</v>
      </c>
      <c r="I4895" s="210" t="str">
        <f t="shared" si="257"/>
        <v>18/19FEIJÃO (2ª SAFRA)</v>
      </c>
      <c r="J4895" s="211" t="b">
        <f>FALSE</f>
        <v>0</v>
      </c>
    </row>
    <row r="4896" spans="1:10" ht="14.65" hidden="1" customHeight="1">
      <c r="A4896" s="215" t="s">
        <v>80</v>
      </c>
      <c r="B4896" s="213" t="s">
        <v>98</v>
      </c>
      <c r="C4896" s="209" t="s">
        <v>132</v>
      </c>
      <c r="D4896" s="202">
        <v>72</v>
      </c>
      <c r="F4896" s="202">
        <v>51</v>
      </c>
      <c r="G4896" s="202">
        <f t="shared" si="258"/>
        <v>708.33333333333337</v>
      </c>
      <c r="H4896" s="210" t="str">
        <f t="shared" si="256"/>
        <v>18/19FEIJÃO (2ª SAFRA)CORNÉLIO PROCÓPIO (c)</v>
      </c>
      <c r="I4896" s="210" t="str">
        <f t="shared" si="257"/>
        <v>18/19FEIJÃO (2ª SAFRA)</v>
      </c>
      <c r="J4896" s="211" t="b">
        <f>FALSE</f>
        <v>0</v>
      </c>
    </row>
    <row r="4897" spans="1:64" ht="14.65" hidden="1" customHeight="1">
      <c r="A4897" s="215" t="s">
        <v>80</v>
      </c>
      <c r="B4897" s="213" t="s">
        <v>98</v>
      </c>
      <c r="C4897" s="209" t="s">
        <v>134</v>
      </c>
      <c r="D4897" s="202">
        <v>12000</v>
      </c>
      <c r="F4897" s="202">
        <v>19200</v>
      </c>
      <c r="G4897" s="202">
        <f t="shared" si="258"/>
        <v>1600</v>
      </c>
      <c r="H4897" s="210" t="str">
        <f t="shared" si="256"/>
        <v>18/19FEIJÃO (2ª SAFRA)CURITIBA (f)</v>
      </c>
      <c r="I4897" s="210" t="str">
        <f t="shared" si="257"/>
        <v>18/19FEIJÃO (2ª SAFRA)</v>
      </c>
      <c r="J4897" s="211" t="b">
        <f>FALSE</f>
        <v>0</v>
      </c>
    </row>
    <row r="4898" spans="1:64" ht="14.65" hidden="1" customHeight="1">
      <c r="A4898" s="215" t="s">
        <v>80</v>
      </c>
      <c r="B4898" s="213" t="s">
        <v>98</v>
      </c>
      <c r="C4898" s="209" t="s">
        <v>136</v>
      </c>
      <c r="D4898" s="202">
        <v>33130</v>
      </c>
      <c r="E4898" s="202">
        <v>1980</v>
      </c>
      <c r="F4898" s="202">
        <v>39716</v>
      </c>
      <c r="G4898" s="202">
        <f t="shared" si="258"/>
        <v>1274.991974317817</v>
      </c>
      <c r="H4898" s="210" t="str">
        <f t="shared" si="256"/>
        <v>18/19FEIJÃO (2ª SAFRA)FRANCISCO BELTRÃO (e)</v>
      </c>
      <c r="I4898" s="210" t="str">
        <f t="shared" si="257"/>
        <v>18/19FEIJÃO (2ª SAFRA)</v>
      </c>
      <c r="J4898" s="211" t="b">
        <f>FALSE</f>
        <v>0</v>
      </c>
    </row>
    <row r="4899" spans="1:64" ht="14.65" hidden="1" customHeight="1">
      <c r="A4899" s="215" t="s">
        <v>80</v>
      </c>
      <c r="B4899" s="213" t="s">
        <v>98</v>
      </c>
      <c r="C4899" s="209" t="s">
        <v>138</v>
      </c>
      <c r="D4899" s="202">
        <v>29140</v>
      </c>
      <c r="E4899" s="202">
        <v>300</v>
      </c>
      <c r="F4899" s="202">
        <v>45359</v>
      </c>
      <c r="G4899" s="202">
        <f t="shared" si="258"/>
        <v>1572.7808599167822</v>
      </c>
      <c r="H4899" s="210" t="str">
        <f t="shared" si="256"/>
        <v>18/19FEIJÃO (2ª SAFRA)GUARAPUAVA (f)</v>
      </c>
      <c r="I4899" s="210" t="str">
        <f t="shared" si="257"/>
        <v>18/19FEIJÃO (2ª SAFRA)</v>
      </c>
      <c r="J4899" s="211" t="b">
        <f>FALSE</f>
        <v>0</v>
      </c>
    </row>
    <row r="4900" spans="1:64" ht="14.65" hidden="1" customHeight="1">
      <c r="A4900" s="215" t="s">
        <v>80</v>
      </c>
      <c r="B4900" s="213" t="s">
        <v>98</v>
      </c>
      <c r="C4900" s="209" t="s">
        <v>140</v>
      </c>
      <c r="D4900" s="202">
        <v>18200</v>
      </c>
      <c r="F4900" s="202">
        <v>31395</v>
      </c>
      <c r="G4900" s="202">
        <f t="shared" si="258"/>
        <v>1725</v>
      </c>
      <c r="H4900" s="210" t="str">
        <f t="shared" si="256"/>
        <v>18/19FEIJÃO (2ª SAFRA)IRATI (f)</v>
      </c>
      <c r="I4900" s="210" t="str">
        <f t="shared" si="257"/>
        <v>18/19FEIJÃO (2ª SAFRA)</v>
      </c>
      <c r="J4900" s="211" t="b">
        <f>FALSE</f>
        <v>0</v>
      </c>
    </row>
    <row r="4901" spans="1:64" ht="14.65" hidden="1" customHeight="1">
      <c r="A4901" s="215" t="s">
        <v>80</v>
      </c>
      <c r="B4901" s="213" t="s">
        <v>98</v>
      </c>
      <c r="C4901" s="209" t="s">
        <v>142</v>
      </c>
      <c r="D4901" s="202">
        <v>3540</v>
      </c>
      <c r="F4901" s="202">
        <v>4389</v>
      </c>
      <c r="G4901" s="202">
        <f t="shared" si="258"/>
        <v>1239.8305084745762</v>
      </c>
      <c r="H4901" s="210" t="str">
        <f t="shared" si="256"/>
        <v>18/19FEIJÃO (2ª SAFRA)IVAIPORÃ (c)</v>
      </c>
      <c r="I4901" s="210" t="str">
        <f t="shared" si="257"/>
        <v>18/19FEIJÃO (2ª SAFRA)</v>
      </c>
      <c r="J4901" s="211" t="b">
        <f>FALSE</f>
        <v>0</v>
      </c>
    </row>
    <row r="4902" spans="1:64" ht="14.65" hidden="1" customHeight="1">
      <c r="A4902" s="215" t="s">
        <v>80</v>
      </c>
      <c r="B4902" s="213" t="s">
        <v>98</v>
      </c>
      <c r="C4902" s="209" t="s">
        <v>144</v>
      </c>
      <c r="D4902" s="202">
        <v>1030</v>
      </c>
      <c r="F4902" s="202">
        <v>1648</v>
      </c>
      <c r="G4902" s="202">
        <f t="shared" si="258"/>
        <v>1600</v>
      </c>
      <c r="H4902" s="210" t="str">
        <f t="shared" si="256"/>
        <v>18/19FEIJÃO (2ª SAFRA)JACAREZINHO (c)</v>
      </c>
      <c r="I4902" s="210" t="str">
        <f t="shared" si="257"/>
        <v>18/19FEIJÃO (2ª SAFRA)</v>
      </c>
      <c r="J4902" s="211" t="b">
        <f>FALSE</f>
        <v>0</v>
      </c>
    </row>
    <row r="4903" spans="1:64" ht="14.65" hidden="1" customHeight="1">
      <c r="A4903" s="215" t="s">
        <v>80</v>
      </c>
      <c r="B4903" s="213" t="s">
        <v>98</v>
      </c>
      <c r="C4903" s="209" t="s">
        <v>146</v>
      </c>
      <c r="D4903" s="202">
        <v>17400</v>
      </c>
      <c r="F4903" s="202">
        <v>25926</v>
      </c>
      <c r="G4903" s="202">
        <f t="shared" si="258"/>
        <v>1490</v>
      </c>
      <c r="H4903" s="210" t="str">
        <f t="shared" si="256"/>
        <v>18/19FEIJÃO (2ª SAFRA)LARANJEIRAS DO SUL (f)</v>
      </c>
      <c r="I4903" s="210" t="str">
        <f t="shared" si="257"/>
        <v>18/19FEIJÃO (2ª SAFRA)</v>
      </c>
      <c r="J4903" s="211" t="b">
        <f>FALSE</f>
        <v>0</v>
      </c>
    </row>
    <row r="4904" spans="1:64" ht="14.65" hidden="1" customHeight="1">
      <c r="A4904" s="215" t="s">
        <v>80</v>
      </c>
      <c r="B4904" s="213" t="s">
        <v>98</v>
      </c>
      <c r="C4904" s="209" t="s">
        <v>152</v>
      </c>
      <c r="D4904" s="202">
        <v>10</v>
      </c>
      <c r="F4904" s="202">
        <v>7</v>
      </c>
      <c r="G4904" s="202">
        <f t="shared" si="258"/>
        <v>700</v>
      </c>
      <c r="H4904" s="210" t="str">
        <f t="shared" si="256"/>
        <v>18/19FEIJÃO (2ª SAFRA)PARANAGUÁ (f)</v>
      </c>
      <c r="I4904" s="210" t="str">
        <f t="shared" si="257"/>
        <v>18/19FEIJÃO (2ª SAFRA)</v>
      </c>
      <c r="J4904" s="211" t="b">
        <f>FALSE</f>
        <v>0</v>
      </c>
    </row>
    <row r="4905" spans="1:64" ht="14.65" hidden="1" customHeight="1">
      <c r="A4905" s="215" t="s">
        <v>80</v>
      </c>
      <c r="B4905" s="213" t="s">
        <v>98</v>
      </c>
      <c r="C4905" s="209" t="s">
        <v>155</v>
      </c>
      <c r="D4905" s="202">
        <v>58280</v>
      </c>
      <c r="F4905" s="202">
        <v>76696</v>
      </c>
      <c r="G4905" s="202">
        <f t="shared" si="258"/>
        <v>1315.9917638984214</v>
      </c>
      <c r="H4905" s="210" t="str">
        <f t="shared" si="256"/>
        <v>18/19FEIJÃO (2ª SAFRA)PATO BRANCO (e)</v>
      </c>
      <c r="I4905" s="210" t="str">
        <f t="shared" si="257"/>
        <v>18/19FEIJÃO (2ª SAFRA)</v>
      </c>
      <c r="J4905" s="211" t="b">
        <f>FALSE</f>
        <v>0</v>
      </c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/>
      <c r="BE4905"/>
      <c r="BF4905"/>
      <c r="BG4905"/>
      <c r="BH4905"/>
      <c r="BI4905"/>
      <c r="BJ4905"/>
      <c r="BK4905"/>
      <c r="BL4905"/>
    </row>
    <row r="4906" spans="1:64" ht="14.65" hidden="1" customHeight="1">
      <c r="A4906" s="215" t="s">
        <v>80</v>
      </c>
      <c r="B4906" s="213" t="s">
        <v>98</v>
      </c>
      <c r="C4906" s="209" t="s">
        <v>157</v>
      </c>
      <c r="D4906" s="202">
        <v>53200</v>
      </c>
      <c r="E4906" s="202">
        <v>10</v>
      </c>
      <c r="F4906" s="202">
        <v>89571</v>
      </c>
      <c r="G4906" s="202">
        <f t="shared" si="258"/>
        <v>1683.9819514946419</v>
      </c>
      <c r="H4906" s="210" t="str">
        <f t="shared" si="256"/>
        <v>18/19FEIJÃO (2ª SAFRA)PONTA GROSSA (f)</v>
      </c>
      <c r="I4906" s="210" t="str">
        <f t="shared" si="257"/>
        <v>18/19FEIJÃO (2ª SAFRA)</v>
      </c>
      <c r="J4906" s="211" t="b">
        <f>FALSE</f>
        <v>0</v>
      </c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/>
      <c r="BE4906"/>
      <c r="BF4906"/>
      <c r="BG4906"/>
      <c r="BH4906"/>
      <c r="BI4906"/>
      <c r="BJ4906"/>
      <c r="BK4906"/>
      <c r="BL4906"/>
    </row>
    <row r="4907" spans="1:64" ht="14.65" hidden="1" customHeight="1">
      <c r="A4907" s="215" t="s">
        <v>80</v>
      </c>
      <c r="B4907" s="213" t="s">
        <v>98</v>
      </c>
      <c r="C4907" s="209" t="s">
        <v>158</v>
      </c>
      <c r="D4907" s="202">
        <v>478</v>
      </c>
      <c r="F4907" s="202">
        <v>589</v>
      </c>
      <c r="G4907" s="202">
        <f t="shared" si="258"/>
        <v>1232.2175732217572</v>
      </c>
      <c r="H4907" s="210" t="str">
        <f t="shared" si="256"/>
        <v>18/19FEIJÃO (2ª SAFRA)TOLEDO (d)</v>
      </c>
      <c r="I4907" s="210" t="str">
        <f t="shared" si="257"/>
        <v>18/19FEIJÃO (2ª SAFRA)</v>
      </c>
      <c r="J4907" s="211" t="b">
        <f>FALSE</f>
        <v>0</v>
      </c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/>
      <c r="BE4907"/>
      <c r="BF4907"/>
      <c r="BG4907"/>
      <c r="BH4907"/>
      <c r="BI4907"/>
      <c r="BJ4907"/>
      <c r="BK4907"/>
      <c r="BL4907"/>
    </row>
    <row r="4908" spans="1:64" ht="14.65" hidden="1" customHeight="1">
      <c r="A4908" s="215" t="s">
        <v>80</v>
      </c>
      <c r="B4908" s="225" t="s">
        <v>98</v>
      </c>
      <c r="C4908" s="209" t="s">
        <v>160</v>
      </c>
      <c r="D4908" s="202">
        <v>6000</v>
      </c>
      <c r="F4908" s="202">
        <v>5700</v>
      </c>
      <c r="G4908" s="202">
        <f t="shared" si="258"/>
        <v>950</v>
      </c>
      <c r="H4908" s="210" t="str">
        <f t="shared" si="256"/>
        <v>18/19FEIJÃO (2ª SAFRA)UNIÃO DA VITÓRIA (f)</v>
      </c>
      <c r="I4908" s="210" t="str">
        <f t="shared" si="257"/>
        <v>18/19FEIJÃO (2ª SAFRA)</v>
      </c>
      <c r="J4908" s="211" t="b">
        <f>FALSE</f>
        <v>0</v>
      </c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</row>
    <row r="4909" spans="1:64" ht="14.65" hidden="1" customHeight="1">
      <c r="A4909" s="215" t="s">
        <v>80</v>
      </c>
      <c r="B4909" s="213" t="s">
        <v>99</v>
      </c>
      <c r="C4909" s="209" t="s">
        <v>132</v>
      </c>
      <c r="D4909" s="202">
        <v>180</v>
      </c>
      <c r="F4909" s="202">
        <v>89</v>
      </c>
      <c r="G4909" s="202">
        <f t="shared" si="258"/>
        <v>494.44444444444446</v>
      </c>
      <c r="H4909" s="210" t="str">
        <f t="shared" si="256"/>
        <v>18/19FEIJÃO (3ª SAFRA)CORNÉLIO PROCÓPIO (c)</v>
      </c>
      <c r="I4909" s="210" t="str">
        <f t="shared" si="257"/>
        <v>18/19FEIJÃO (3ª SAFRA)</v>
      </c>
      <c r="J4909" s="211" t="b">
        <f>FALSE</f>
        <v>0</v>
      </c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/>
      <c r="BE4909"/>
      <c r="BF4909"/>
      <c r="BG4909"/>
      <c r="BH4909"/>
      <c r="BI4909"/>
      <c r="BJ4909"/>
      <c r="BK4909"/>
      <c r="BL4909"/>
    </row>
    <row r="4910" spans="1:64" ht="14.65" hidden="1" customHeight="1">
      <c r="A4910" s="215" t="s">
        <v>80</v>
      </c>
      <c r="B4910" s="213" t="s">
        <v>99</v>
      </c>
      <c r="C4910" s="213" t="s">
        <v>142</v>
      </c>
      <c r="D4910" s="202"/>
      <c r="G4910" s="202" t="e">
        <f t="shared" si="258"/>
        <v>#DIV/0!</v>
      </c>
      <c r="H4910" s="210" t="str">
        <f t="shared" si="256"/>
        <v>18/19FEIJÃO (3ª SAFRA)IVAIPORÃ (c)</v>
      </c>
      <c r="I4910" s="210" t="str">
        <f t="shared" si="257"/>
        <v>18/19FEIJÃO (3ª SAFRA)</v>
      </c>
      <c r="J4910" s="211" t="b">
        <f>FALSE</f>
        <v>0</v>
      </c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/>
      <c r="BE4910"/>
      <c r="BF4910"/>
      <c r="BG4910"/>
      <c r="BH4910"/>
      <c r="BI4910"/>
      <c r="BJ4910"/>
      <c r="BK4910"/>
      <c r="BL4910"/>
    </row>
    <row r="4911" spans="1:64" ht="14.65" hidden="1" customHeight="1">
      <c r="A4911" s="215" t="s">
        <v>80</v>
      </c>
      <c r="B4911" s="213" t="s">
        <v>99</v>
      </c>
      <c r="C4911" s="213" t="s">
        <v>144</v>
      </c>
      <c r="D4911" s="202">
        <v>1200</v>
      </c>
      <c r="F4911" s="202">
        <v>1560</v>
      </c>
      <c r="G4911" s="202">
        <f t="shared" si="258"/>
        <v>1300</v>
      </c>
      <c r="H4911" s="210" t="str">
        <f t="shared" si="256"/>
        <v>18/19FEIJÃO (3ª SAFRA)JACAREZINHO (c)</v>
      </c>
      <c r="I4911" s="210" t="str">
        <f t="shared" si="257"/>
        <v>18/19FEIJÃO (3ª SAFRA)</v>
      </c>
      <c r="J4911" s="211" t="b">
        <f>FALSE</f>
        <v>0</v>
      </c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/>
      <c r="BE4911"/>
      <c r="BF4911"/>
      <c r="BG4911"/>
      <c r="BH4911"/>
      <c r="BI4911"/>
      <c r="BJ4911"/>
      <c r="BK4911"/>
      <c r="BL4911"/>
    </row>
    <row r="4912" spans="1:64" ht="14.65" hidden="1" customHeight="1">
      <c r="A4912" s="215" t="s">
        <v>80</v>
      </c>
      <c r="B4912" s="213" t="s">
        <v>99</v>
      </c>
      <c r="C4912" s="209" t="s">
        <v>148</v>
      </c>
      <c r="D4912" s="202">
        <v>500</v>
      </c>
      <c r="F4912" s="202">
        <v>800</v>
      </c>
      <c r="G4912" s="202">
        <f t="shared" si="258"/>
        <v>1600</v>
      </c>
      <c r="H4912" s="210" t="str">
        <f t="shared" si="256"/>
        <v>18/19FEIJÃO (3ª SAFRA)LONDRINA (c)</v>
      </c>
      <c r="I4912" s="210" t="str">
        <f t="shared" si="257"/>
        <v>18/19FEIJÃO (3ª SAFRA)</v>
      </c>
      <c r="J4912" s="211" t="b">
        <f>FALSE</f>
        <v>0</v>
      </c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/>
      <c r="BE4912"/>
      <c r="BF4912"/>
      <c r="BG4912"/>
      <c r="BH4912"/>
      <c r="BI4912"/>
      <c r="BJ4912"/>
      <c r="BK4912"/>
      <c r="BL4912"/>
    </row>
    <row r="4913" spans="1:64" ht="14.65" hidden="1" customHeight="1">
      <c r="A4913" s="215" t="s">
        <v>80</v>
      </c>
      <c r="B4913" s="213" t="s">
        <v>99</v>
      </c>
      <c r="C4913" s="213" t="s">
        <v>150</v>
      </c>
      <c r="D4913" s="202">
        <v>300</v>
      </c>
      <c r="F4913" s="202">
        <v>255</v>
      </c>
      <c r="G4913" s="202">
        <f t="shared" si="258"/>
        <v>850</v>
      </c>
      <c r="H4913" s="210" t="str">
        <f t="shared" si="256"/>
        <v>18/19FEIJÃO (3ª SAFRA)MARINGÁ (c)</v>
      </c>
      <c r="I4913" s="210" t="str">
        <f t="shared" si="257"/>
        <v>18/19FEIJÃO (3ª SAFRA)</v>
      </c>
      <c r="J4913" s="211" t="b">
        <f>FALSE</f>
        <v>0</v>
      </c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/>
      <c r="BE4913"/>
      <c r="BF4913"/>
      <c r="BG4913"/>
      <c r="BH4913"/>
      <c r="BI4913"/>
      <c r="BJ4913"/>
      <c r="BK4913"/>
      <c r="BL4913"/>
    </row>
    <row r="4914" spans="1:64" ht="14.65" hidden="1" customHeight="1">
      <c r="A4914" s="215" t="s">
        <v>80</v>
      </c>
      <c r="B4914" s="213" t="s">
        <v>99</v>
      </c>
      <c r="C4914" s="209" t="s">
        <v>154</v>
      </c>
      <c r="D4914" s="202">
        <v>181</v>
      </c>
      <c r="F4914" s="202">
        <v>117</v>
      </c>
      <c r="G4914" s="202">
        <f t="shared" si="258"/>
        <v>646.40883977900558</v>
      </c>
      <c r="H4914" s="210" t="str">
        <f t="shared" si="256"/>
        <v>18/19FEIJÃO (3ª SAFRA)PARANAVAÍ (b)</v>
      </c>
      <c r="I4914" s="210" t="str">
        <f t="shared" si="257"/>
        <v>18/19FEIJÃO (3ª SAFRA)</v>
      </c>
      <c r="J4914" s="211" t="b">
        <f>FALSE</f>
        <v>0</v>
      </c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/>
      <c r="BE4914"/>
      <c r="BF4914"/>
      <c r="BG4914"/>
      <c r="BH4914"/>
      <c r="BI4914"/>
      <c r="BJ4914"/>
      <c r="BK4914"/>
      <c r="BL4914"/>
    </row>
    <row r="4915" spans="1:64" ht="14.65" hidden="1" customHeight="1">
      <c r="A4915" s="215" t="s">
        <v>80</v>
      </c>
      <c r="B4915" s="213" t="s">
        <v>99</v>
      </c>
      <c r="C4915" s="209" t="s">
        <v>159</v>
      </c>
      <c r="D4915" s="202">
        <v>173</v>
      </c>
      <c r="F4915" s="202">
        <v>199</v>
      </c>
      <c r="G4915" s="202">
        <f t="shared" si="258"/>
        <v>1150.2890173410406</v>
      </c>
      <c r="H4915" s="210" t="str">
        <f t="shared" si="256"/>
        <v>18/19FEIJÃO (3ª SAFRA)UMUARAMA (b)</v>
      </c>
      <c r="I4915" s="210" t="str">
        <f t="shared" si="257"/>
        <v>18/19FEIJÃO (3ª SAFRA)</v>
      </c>
      <c r="J4915" s="211" t="b">
        <f>FALSE</f>
        <v>0</v>
      </c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/>
      <c r="BE4915"/>
      <c r="BF4915"/>
      <c r="BG4915"/>
      <c r="BH4915"/>
      <c r="BI4915"/>
      <c r="BJ4915"/>
      <c r="BK4915"/>
      <c r="BL4915"/>
    </row>
    <row r="4916" spans="1:64" ht="14.65" hidden="1" customHeight="1">
      <c r="A4916" s="215" t="s">
        <v>80</v>
      </c>
      <c r="B4916" s="209" t="s">
        <v>295</v>
      </c>
      <c r="C4916" s="209" t="s">
        <v>126</v>
      </c>
      <c r="D4916" s="202">
        <v>270</v>
      </c>
      <c r="F4916" s="202">
        <v>594</v>
      </c>
      <c r="G4916" s="202">
        <f t="shared" si="258"/>
        <v>2200</v>
      </c>
      <c r="H4916" s="210" t="str">
        <f t="shared" si="256"/>
        <v>18/19TABACOAPUCARANA (c)</v>
      </c>
      <c r="I4916" s="210" t="str">
        <f t="shared" si="257"/>
        <v>18/19TABACO</v>
      </c>
      <c r="J4916" s="211" t="b">
        <f>FALSE</f>
        <v>0</v>
      </c>
    </row>
    <row r="4917" spans="1:64" ht="14.65" hidden="1" customHeight="1">
      <c r="A4917" s="215" t="s">
        <v>80</v>
      </c>
      <c r="B4917" s="209" t="s">
        <v>295</v>
      </c>
      <c r="C4917" s="209" t="s">
        <v>128</v>
      </c>
      <c r="D4917" s="202">
        <v>280</v>
      </c>
      <c r="F4917" s="202">
        <v>614</v>
      </c>
      <c r="G4917" s="202">
        <f t="shared" si="258"/>
        <v>2192.8571428571431</v>
      </c>
      <c r="H4917" s="210" t="str">
        <f t="shared" si="256"/>
        <v>18/19TABACOCAMPO MOURÃO (a)</v>
      </c>
      <c r="I4917" s="210" t="str">
        <f t="shared" si="257"/>
        <v>18/19TABACO</v>
      </c>
      <c r="J4917" s="211" t="b">
        <f>FALSE</f>
        <v>0</v>
      </c>
    </row>
    <row r="4918" spans="1:64" ht="14.65" hidden="1" customHeight="1">
      <c r="A4918" s="215" t="s">
        <v>80</v>
      </c>
      <c r="B4918" s="209" t="s">
        <v>295</v>
      </c>
      <c r="C4918" s="209" t="s">
        <v>130</v>
      </c>
      <c r="D4918" s="202">
        <v>1950</v>
      </c>
      <c r="F4918" s="202">
        <v>4095</v>
      </c>
      <c r="G4918" s="202">
        <f t="shared" si="258"/>
        <v>2100</v>
      </c>
      <c r="H4918" s="210" t="str">
        <f t="shared" si="256"/>
        <v>18/19TABACOCASCAVEL (d)</v>
      </c>
      <c r="I4918" s="210" t="str">
        <f t="shared" si="257"/>
        <v>18/19TABACO</v>
      </c>
      <c r="J4918" s="211" t="b">
        <f>FALSE</f>
        <v>0</v>
      </c>
    </row>
    <row r="4919" spans="1:64" ht="14.65" hidden="1" customHeight="1">
      <c r="A4919" s="215" t="s">
        <v>80</v>
      </c>
      <c r="B4919" s="209" t="s">
        <v>295</v>
      </c>
      <c r="C4919" s="209" t="s">
        <v>134</v>
      </c>
      <c r="D4919" s="202">
        <v>13639</v>
      </c>
      <c r="F4919" s="202">
        <v>35461</v>
      </c>
      <c r="G4919" s="202">
        <f t="shared" si="258"/>
        <v>2599.9706723366817</v>
      </c>
      <c r="H4919" s="210" t="str">
        <f t="shared" si="256"/>
        <v>18/19TABACOCURITIBA (f)</v>
      </c>
      <c r="I4919" s="210" t="str">
        <f t="shared" si="257"/>
        <v>18/19TABACO</v>
      </c>
      <c r="J4919" s="211" t="b">
        <f>FALSE</f>
        <v>0</v>
      </c>
    </row>
    <row r="4920" spans="1:64" ht="14.65" hidden="1" customHeight="1">
      <c r="A4920" s="215" t="s">
        <v>80</v>
      </c>
      <c r="B4920" s="209" t="s">
        <v>295</v>
      </c>
      <c r="C4920" s="209" t="s">
        <v>136</v>
      </c>
      <c r="D4920" s="202">
        <v>1131</v>
      </c>
      <c r="F4920" s="202">
        <v>2809</v>
      </c>
      <c r="G4920" s="202">
        <f t="shared" si="258"/>
        <v>2483.6427939876216</v>
      </c>
      <c r="H4920" s="210" t="str">
        <f t="shared" si="256"/>
        <v>18/19TABACOFRANCISCO BELTRÃO (e)</v>
      </c>
      <c r="I4920" s="210" t="str">
        <f t="shared" si="257"/>
        <v>18/19TABACO</v>
      </c>
      <c r="J4920" s="211" t="b">
        <f>FALSE</f>
        <v>0</v>
      </c>
    </row>
    <row r="4921" spans="1:64" ht="14.65" hidden="1" customHeight="1">
      <c r="A4921" s="215" t="s">
        <v>80</v>
      </c>
      <c r="B4921" s="209" t="s">
        <v>295</v>
      </c>
      <c r="C4921" s="209" t="s">
        <v>138</v>
      </c>
      <c r="D4921" s="202">
        <v>5500</v>
      </c>
      <c r="F4921" s="202">
        <v>14300</v>
      </c>
      <c r="G4921" s="202">
        <f t="shared" si="258"/>
        <v>2600</v>
      </c>
      <c r="H4921" s="210" t="str">
        <f t="shared" si="256"/>
        <v>18/19TABACOGUARAPUAVA (f)</v>
      </c>
      <c r="I4921" s="210" t="str">
        <f t="shared" si="257"/>
        <v>18/19TABACO</v>
      </c>
      <c r="J4921" s="211" t="b">
        <f>FALSE</f>
        <v>0</v>
      </c>
    </row>
    <row r="4922" spans="1:64" ht="14.65" hidden="1" customHeight="1">
      <c r="A4922" s="215" t="s">
        <v>80</v>
      </c>
      <c r="B4922" s="209" t="s">
        <v>295</v>
      </c>
      <c r="C4922" s="209" t="s">
        <v>140</v>
      </c>
      <c r="D4922" s="202">
        <v>22250</v>
      </c>
      <c r="E4922" s="202">
        <v>1370</v>
      </c>
      <c r="F4922" s="202">
        <v>44161</v>
      </c>
      <c r="G4922" s="202">
        <f t="shared" si="258"/>
        <v>2114.9904214559388</v>
      </c>
      <c r="H4922" s="210" t="str">
        <f t="shared" si="256"/>
        <v>18/19TABACOIRATI (f)</v>
      </c>
      <c r="I4922" s="210" t="str">
        <f t="shared" si="257"/>
        <v>18/19TABACO</v>
      </c>
      <c r="J4922" s="211" t="b">
        <f>FALSE</f>
        <v>0</v>
      </c>
    </row>
    <row r="4923" spans="1:64" ht="14.65" hidden="1" customHeight="1">
      <c r="A4923" s="215" t="s">
        <v>80</v>
      </c>
      <c r="B4923" s="209" t="s">
        <v>295</v>
      </c>
      <c r="C4923" s="209" t="s">
        <v>142</v>
      </c>
      <c r="D4923" s="202">
        <v>72</v>
      </c>
      <c r="F4923" s="202">
        <v>169</v>
      </c>
      <c r="G4923" s="202">
        <f t="shared" si="258"/>
        <v>2347.2222222222222</v>
      </c>
      <c r="H4923" s="210" t="str">
        <f t="shared" si="256"/>
        <v>18/19TABACOIVAIPORÃ (c)</v>
      </c>
      <c r="I4923" s="210" t="str">
        <f t="shared" si="257"/>
        <v>18/19TABACO</v>
      </c>
      <c r="J4923" s="211" t="b">
        <f>FALSE</f>
        <v>0</v>
      </c>
    </row>
    <row r="4924" spans="1:64" ht="14.65" hidden="1" customHeight="1">
      <c r="A4924" s="215" t="s">
        <v>80</v>
      </c>
      <c r="B4924" s="209" t="s">
        <v>295</v>
      </c>
      <c r="C4924" s="209" t="s">
        <v>146</v>
      </c>
      <c r="D4924" s="202">
        <v>1762</v>
      </c>
      <c r="F4924" s="202">
        <v>4316</v>
      </c>
      <c r="G4924" s="202">
        <f t="shared" si="258"/>
        <v>2449.489216799092</v>
      </c>
      <c r="H4924" s="210" t="str">
        <f t="shared" si="256"/>
        <v>18/19TABACOLARANJEIRAS DO SUL (f)</v>
      </c>
      <c r="I4924" s="210" t="str">
        <f t="shared" si="257"/>
        <v>18/19TABACO</v>
      </c>
      <c r="J4924" s="211" t="b">
        <f>FALSE</f>
        <v>0</v>
      </c>
    </row>
    <row r="4925" spans="1:64" ht="14.65" hidden="1" customHeight="1">
      <c r="A4925" s="215" t="s">
        <v>80</v>
      </c>
      <c r="B4925" s="209" t="s">
        <v>295</v>
      </c>
      <c r="C4925" s="209" t="s">
        <v>155</v>
      </c>
      <c r="D4925" s="202">
        <v>143</v>
      </c>
      <c r="F4925" s="202">
        <v>310</v>
      </c>
      <c r="G4925" s="202">
        <f t="shared" si="258"/>
        <v>2167.8321678321681</v>
      </c>
      <c r="H4925" s="210" t="str">
        <f t="shared" si="256"/>
        <v>18/19TABACOPATO BRANCO (e)</v>
      </c>
      <c r="I4925" s="210" t="str">
        <f t="shared" si="257"/>
        <v>18/19TABACO</v>
      </c>
      <c r="J4925" s="211" t="b">
        <f>FALSE</f>
        <v>0</v>
      </c>
    </row>
    <row r="4926" spans="1:64" ht="14.65" hidden="1" customHeight="1">
      <c r="A4926" s="215" t="s">
        <v>80</v>
      </c>
      <c r="B4926" s="209" t="s">
        <v>295</v>
      </c>
      <c r="C4926" s="209" t="s">
        <v>157</v>
      </c>
      <c r="D4926" s="202">
        <v>19530</v>
      </c>
      <c r="F4926" s="202">
        <v>44001</v>
      </c>
      <c r="G4926" s="202">
        <f t="shared" si="258"/>
        <v>2252.9953917050693</v>
      </c>
      <c r="H4926" s="210" t="str">
        <f t="shared" si="256"/>
        <v>18/19TABACOPONTA GROSSA (f)</v>
      </c>
      <c r="I4926" s="210" t="str">
        <f t="shared" si="257"/>
        <v>18/19TABACO</v>
      </c>
      <c r="J4926" s="211" t="b">
        <f>FALSE</f>
        <v>0</v>
      </c>
    </row>
    <row r="4927" spans="1:64" ht="14.65" hidden="1" customHeight="1">
      <c r="A4927" s="215" t="s">
        <v>80</v>
      </c>
      <c r="B4927" s="209" t="s">
        <v>295</v>
      </c>
      <c r="C4927" s="209" t="s">
        <v>158</v>
      </c>
      <c r="D4927" s="202">
        <v>800</v>
      </c>
      <c r="F4927" s="202">
        <v>1640</v>
      </c>
      <c r="G4927" s="202">
        <f t="shared" si="258"/>
        <v>2050</v>
      </c>
      <c r="H4927" s="210" t="str">
        <f t="shared" si="256"/>
        <v>18/19TABACOTOLEDO (d)</v>
      </c>
      <c r="I4927" s="210" t="str">
        <f t="shared" si="257"/>
        <v>18/19TABACO</v>
      </c>
      <c r="J4927" s="211" t="b">
        <f>FALSE</f>
        <v>0</v>
      </c>
    </row>
    <row r="4928" spans="1:64" ht="14.65" hidden="1" customHeight="1">
      <c r="A4928" s="215" t="s">
        <v>80</v>
      </c>
      <c r="B4928" s="209" t="s">
        <v>295</v>
      </c>
      <c r="C4928" s="209" t="s">
        <v>159</v>
      </c>
      <c r="D4928" s="202">
        <v>13</v>
      </c>
      <c r="F4928" s="202">
        <v>27</v>
      </c>
      <c r="G4928" s="202">
        <f t="shared" si="258"/>
        <v>2076.9230769230771</v>
      </c>
      <c r="H4928" s="210" t="str">
        <f t="shared" si="256"/>
        <v>18/19TABACOUMUARAMA (b)</v>
      </c>
      <c r="I4928" s="210" t="str">
        <f t="shared" si="257"/>
        <v>18/19TABACO</v>
      </c>
      <c r="J4928" s="211" t="b">
        <f>FALSE</f>
        <v>0</v>
      </c>
    </row>
    <row r="4929" spans="1:10" ht="14.65" hidden="1" customHeight="1">
      <c r="A4929" s="215" t="s">
        <v>80</v>
      </c>
      <c r="B4929" s="209" t="s">
        <v>295</v>
      </c>
      <c r="C4929" s="209" t="s">
        <v>160</v>
      </c>
      <c r="D4929" s="202">
        <v>8000</v>
      </c>
      <c r="F4929" s="202">
        <v>16400</v>
      </c>
      <c r="G4929" s="202">
        <f t="shared" si="258"/>
        <v>2050</v>
      </c>
      <c r="H4929" s="210" t="str">
        <f t="shared" ref="H4929:H4992" si="259">A4929&amp;B4929&amp;C4929</f>
        <v>18/19TABACOUNIÃO DA VITÓRIA (f)</v>
      </c>
      <c r="I4929" s="210" t="str">
        <f t="shared" ref="I4929:I4992" si="260">A4929&amp;B4929</f>
        <v>18/19TABACO</v>
      </c>
      <c r="J4929" s="211" t="b">
        <f>FALSE</f>
        <v>0</v>
      </c>
    </row>
    <row r="4930" spans="1:10" ht="14.65" hidden="1" customHeight="1">
      <c r="A4930" s="215" t="s">
        <v>80</v>
      </c>
      <c r="B4930" s="209" t="s">
        <v>102</v>
      </c>
      <c r="C4930" s="209" t="s">
        <v>126</v>
      </c>
      <c r="D4930" s="202">
        <v>263</v>
      </c>
      <c r="F4930" s="202">
        <v>3747</v>
      </c>
      <c r="G4930" s="202">
        <f t="shared" si="258"/>
        <v>14247.148288973383</v>
      </c>
      <c r="H4930" s="210" t="str">
        <f t="shared" si="259"/>
        <v>18/19MANDIOCAAPUCARANA (c)</v>
      </c>
      <c r="I4930" s="210" t="str">
        <f t="shared" si="260"/>
        <v>18/19MANDIOCA</v>
      </c>
      <c r="J4930" s="211" t="b">
        <f>FALSE</f>
        <v>0</v>
      </c>
    </row>
    <row r="4931" spans="1:10" ht="14.65" hidden="1" customHeight="1">
      <c r="A4931" s="215" t="s">
        <v>80</v>
      </c>
      <c r="B4931" s="221" t="s">
        <v>102</v>
      </c>
      <c r="C4931" s="221" t="s">
        <v>128</v>
      </c>
      <c r="D4931" s="222">
        <v>14500</v>
      </c>
      <c r="E4931" s="222"/>
      <c r="F4931" s="202">
        <v>348000</v>
      </c>
      <c r="G4931" s="202">
        <f t="shared" si="258"/>
        <v>24000</v>
      </c>
      <c r="H4931" s="210" t="str">
        <f t="shared" si="259"/>
        <v>18/19MANDIOCACAMPO MOURÃO (a)</v>
      </c>
      <c r="I4931" s="210" t="str">
        <f t="shared" si="260"/>
        <v>18/19MANDIOCA</v>
      </c>
      <c r="J4931" s="211" t="b">
        <f>FALSE</f>
        <v>0</v>
      </c>
    </row>
    <row r="4932" spans="1:10" ht="14.65" hidden="1" customHeight="1">
      <c r="A4932" s="215" t="s">
        <v>80</v>
      </c>
      <c r="B4932" s="221" t="s">
        <v>102</v>
      </c>
      <c r="C4932" s="221" t="s">
        <v>130</v>
      </c>
      <c r="D4932" s="222">
        <v>2145</v>
      </c>
      <c r="E4932" s="222"/>
      <c r="F4932" s="202">
        <v>51666</v>
      </c>
      <c r="G4932" s="202">
        <f t="shared" si="258"/>
        <v>24086.713286713286</v>
      </c>
      <c r="H4932" s="210" t="str">
        <f t="shared" si="259"/>
        <v>18/19MANDIOCACASCAVEL (d)</v>
      </c>
      <c r="I4932" s="210" t="str">
        <f t="shared" si="260"/>
        <v>18/19MANDIOCA</v>
      </c>
      <c r="J4932" s="211" t="b">
        <f>FALSE</f>
        <v>0</v>
      </c>
    </row>
    <row r="4933" spans="1:10" ht="14.65" hidden="1" customHeight="1">
      <c r="A4933" s="215" t="s">
        <v>80</v>
      </c>
      <c r="B4933" s="221" t="s">
        <v>102</v>
      </c>
      <c r="C4933" s="221" t="s">
        <v>132</v>
      </c>
      <c r="D4933" s="222">
        <v>510</v>
      </c>
      <c r="E4933" s="222"/>
      <c r="F4933" s="202">
        <v>10935</v>
      </c>
      <c r="G4933" s="202">
        <f t="shared" si="258"/>
        <v>21441.176470588234</v>
      </c>
      <c r="H4933" s="210" t="str">
        <f t="shared" si="259"/>
        <v>18/19MANDIOCACORNÉLIO PROCÓPIO (c)</v>
      </c>
      <c r="I4933" s="210" t="str">
        <f t="shared" si="260"/>
        <v>18/19MANDIOCA</v>
      </c>
      <c r="J4933" s="211" t="b">
        <f>FALSE</f>
        <v>0</v>
      </c>
    </row>
    <row r="4934" spans="1:10" ht="14.65" hidden="1" customHeight="1">
      <c r="A4934" s="215" t="s">
        <v>80</v>
      </c>
      <c r="B4934" s="221" t="s">
        <v>102</v>
      </c>
      <c r="C4934" s="221" t="s">
        <v>134</v>
      </c>
      <c r="D4934" s="222">
        <v>7853</v>
      </c>
      <c r="E4934" s="222"/>
      <c r="F4934" s="202">
        <v>157060</v>
      </c>
      <c r="G4934" s="202">
        <f t="shared" si="258"/>
        <v>20000</v>
      </c>
      <c r="H4934" s="210" t="str">
        <f t="shared" si="259"/>
        <v>18/19MANDIOCACURITIBA (f)</v>
      </c>
      <c r="I4934" s="210" t="str">
        <f t="shared" si="260"/>
        <v>18/19MANDIOCA</v>
      </c>
      <c r="J4934" s="211" t="b">
        <f>FALSE</f>
        <v>0</v>
      </c>
    </row>
    <row r="4935" spans="1:10" ht="14.65" hidden="1" customHeight="1">
      <c r="A4935" s="215" t="s">
        <v>80</v>
      </c>
      <c r="B4935" s="221" t="s">
        <v>102</v>
      </c>
      <c r="C4935" s="221" t="s">
        <v>136</v>
      </c>
      <c r="D4935" s="222">
        <v>2785</v>
      </c>
      <c r="E4935" s="222"/>
      <c r="F4935" s="202">
        <v>61086</v>
      </c>
      <c r="G4935" s="202">
        <f t="shared" si="258"/>
        <v>21933.931777378817</v>
      </c>
      <c r="H4935" s="210" t="str">
        <f t="shared" si="259"/>
        <v>18/19MANDIOCAFRANCISCO BELTRÃO (e)</v>
      </c>
      <c r="I4935" s="210" t="str">
        <f t="shared" si="260"/>
        <v>18/19MANDIOCA</v>
      </c>
      <c r="J4935" s="211" t="b">
        <f>FALSE</f>
        <v>0</v>
      </c>
    </row>
    <row r="4936" spans="1:10" ht="14.65" hidden="1" customHeight="1">
      <c r="A4936" s="215" t="s">
        <v>80</v>
      </c>
      <c r="B4936" s="221" t="s">
        <v>102</v>
      </c>
      <c r="C4936" s="221" t="s">
        <v>138</v>
      </c>
      <c r="D4936" s="222">
        <v>1214</v>
      </c>
      <c r="E4936" s="222"/>
      <c r="F4936" s="202">
        <v>24280</v>
      </c>
      <c r="G4936" s="202">
        <f t="shared" si="258"/>
        <v>20000</v>
      </c>
      <c r="H4936" s="210" t="str">
        <f t="shared" si="259"/>
        <v>18/19MANDIOCAGUARAPUAVA (f)</v>
      </c>
      <c r="I4936" s="210" t="str">
        <f t="shared" si="260"/>
        <v>18/19MANDIOCA</v>
      </c>
      <c r="J4936" s="211" t="b">
        <f>FALSE</f>
        <v>0</v>
      </c>
    </row>
    <row r="4937" spans="1:10" ht="14.65" hidden="1" customHeight="1">
      <c r="A4937" s="215" t="s">
        <v>80</v>
      </c>
      <c r="B4937" s="221" t="s">
        <v>102</v>
      </c>
      <c r="C4937" s="221" t="s">
        <v>140</v>
      </c>
      <c r="D4937" s="222">
        <v>645</v>
      </c>
      <c r="E4937" s="222">
        <v>5</v>
      </c>
      <c r="F4937" s="202">
        <v>11247</v>
      </c>
      <c r="G4937" s="202">
        <f t="shared" si="258"/>
        <v>17573.4375</v>
      </c>
      <c r="H4937" s="210" t="str">
        <f t="shared" si="259"/>
        <v>18/19MANDIOCAIRATI (f)</v>
      </c>
      <c r="I4937" s="210" t="str">
        <f t="shared" si="260"/>
        <v>18/19MANDIOCA</v>
      </c>
      <c r="J4937" s="211" t="b">
        <f>FALSE</f>
        <v>0</v>
      </c>
    </row>
    <row r="4938" spans="1:10" ht="14.65" hidden="1" customHeight="1">
      <c r="A4938" s="215" t="s">
        <v>80</v>
      </c>
      <c r="B4938" s="221" t="s">
        <v>102</v>
      </c>
      <c r="C4938" s="221" t="s">
        <v>142</v>
      </c>
      <c r="D4938" s="222">
        <v>1150</v>
      </c>
      <c r="E4938" s="222"/>
      <c r="F4938" s="202">
        <v>27600</v>
      </c>
      <c r="G4938" s="202">
        <f t="shared" si="258"/>
        <v>24000</v>
      </c>
      <c r="H4938" s="210" t="str">
        <f t="shared" si="259"/>
        <v>18/19MANDIOCAIVAIPORÃ (c)</v>
      </c>
      <c r="I4938" s="210" t="str">
        <f t="shared" si="260"/>
        <v>18/19MANDIOCA</v>
      </c>
      <c r="J4938" s="211" t="b">
        <f>FALSE</f>
        <v>0</v>
      </c>
    </row>
    <row r="4939" spans="1:10" ht="14.65" hidden="1" customHeight="1">
      <c r="A4939" s="215" t="s">
        <v>80</v>
      </c>
      <c r="B4939" s="221" t="s">
        <v>102</v>
      </c>
      <c r="C4939" s="221" t="s">
        <v>144</v>
      </c>
      <c r="D4939" s="222">
        <v>820</v>
      </c>
      <c r="E4939" s="222"/>
      <c r="F4939" s="202">
        <v>19680</v>
      </c>
      <c r="G4939" s="202">
        <f t="shared" si="258"/>
        <v>24000</v>
      </c>
      <c r="H4939" s="210" t="str">
        <f t="shared" si="259"/>
        <v>18/19MANDIOCAJACAREZINHO (c)</v>
      </c>
      <c r="I4939" s="210" t="str">
        <f t="shared" si="260"/>
        <v>18/19MANDIOCA</v>
      </c>
      <c r="J4939" s="211" t="b">
        <f>FALSE</f>
        <v>0</v>
      </c>
    </row>
    <row r="4940" spans="1:10" ht="14.65" hidden="1" customHeight="1">
      <c r="A4940" s="215" t="s">
        <v>80</v>
      </c>
      <c r="B4940" s="221" t="s">
        <v>102</v>
      </c>
      <c r="C4940" s="221" t="s">
        <v>146</v>
      </c>
      <c r="D4940" s="222">
        <v>960</v>
      </c>
      <c r="E4940" s="222"/>
      <c r="F4940" s="202">
        <v>20640</v>
      </c>
      <c r="G4940" s="202">
        <f t="shared" si="258"/>
        <v>21500</v>
      </c>
      <c r="H4940" s="210" t="str">
        <f t="shared" si="259"/>
        <v>18/19MANDIOCALARANJEIRAS DO SUL (f)</v>
      </c>
      <c r="I4940" s="210" t="str">
        <f t="shared" si="260"/>
        <v>18/19MANDIOCA</v>
      </c>
      <c r="J4940" s="211" t="b">
        <f>FALSE</f>
        <v>0</v>
      </c>
    </row>
    <row r="4941" spans="1:10" ht="14.65" hidden="1" customHeight="1">
      <c r="A4941" s="215" t="s">
        <v>80</v>
      </c>
      <c r="B4941" s="221" t="s">
        <v>102</v>
      </c>
      <c r="C4941" s="221" t="s">
        <v>148</v>
      </c>
      <c r="D4941" s="222">
        <v>1206</v>
      </c>
      <c r="E4941" s="222"/>
      <c r="F4941" s="202">
        <v>22311</v>
      </c>
      <c r="G4941" s="202">
        <f t="shared" si="258"/>
        <v>18500</v>
      </c>
      <c r="H4941" s="210" t="str">
        <f t="shared" si="259"/>
        <v>18/19MANDIOCALONDRINA (c)</v>
      </c>
      <c r="I4941" s="210" t="str">
        <f t="shared" si="260"/>
        <v>18/19MANDIOCA</v>
      </c>
      <c r="J4941" s="211" t="b">
        <f>FALSE</f>
        <v>0</v>
      </c>
    </row>
    <row r="4942" spans="1:10" ht="14.65" hidden="1" customHeight="1">
      <c r="A4942" s="215" t="s">
        <v>80</v>
      </c>
      <c r="B4942" s="221" t="s">
        <v>102</v>
      </c>
      <c r="C4942" s="221" t="s">
        <v>150</v>
      </c>
      <c r="D4942" s="222">
        <v>6600</v>
      </c>
      <c r="E4942" s="222"/>
      <c r="F4942" s="202">
        <v>171600</v>
      </c>
      <c r="G4942" s="202">
        <f t="shared" si="258"/>
        <v>26000</v>
      </c>
      <c r="H4942" s="210" t="str">
        <f t="shared" si="259"/>
        <v>18/19MANDIOCAMARINGÁ (c)</v>
      </c>
      <c r="I4942" s="210" t="str">
        <f t="shared" si="260"/>
        <v>18/19MANDIOCA</v>
      </c>
      <c r="J4942" s="211" t="b">
        <f>FALSE</f>
        <v>0</v>
      </c>
    </row>
    <row r="4943" spans="1:10" ht="14.65" hidden="1" customHeight="1">
      <c r="A4943" s="215" t="s">
        <v>80</v>
      </c>
      <c r="B4943" s="221" t="s">
        <v>102</v>
      </c>
      <c r="C4943" s="221" t="s">
        <v>152</v>
      </c>
      <c r="D4943" s="222">
        <v>860</v>
      </c>
      <c r="E4943" s="222"/>
      <c r="F4943" s="202">
        <v>16340</v>
      </c>
      <c r="G4943" s="202">
        <f t="shared" si="258"/>
        <v>19000</v>
      </c>
      <c r="H4943" s="210" t="str">
        <f t="shared" si="259"/>
        <v>18/19MANDIOCAPARANAGUÁ (f)</v>
      </c>
      <c r="I4943" s="210" t="str">
        <f t="shared" si="260"/>
        <v>18/19MANDIOCA</v>
      </c>
      <c r="J4943" s="211" t="b">
        <f>FALSE</f>
        <v>0</v>
      </c>
    </row>
    <row r="4944" spans="1:10" ht="14.65" hidden="1" customHeight="1">
      <c r="A4944" s="215" t="s">
        <v>80</v>
      </c>
      <c r="B4944" s="221" t="s">
        <v>102</v>
      </c>
      <c r="C4944" s="221" t="s">
        <v>154</v>
      </c>
      <c r="D4944" s="222">
        <v>40637</v>
      </c>
      <c r="E4944" s="222"/>
      <c r="F4944" s="202">
        <v>887136</v>
      </c>
      <c r="G4944" s="202">
        <f t="shared" si="258"/>
        <v>21830.745379826265</v>
      </c>
      <c r="H4944" s="210" t="str">
        <f t="shared" si="259"/>
        <v>18/19MANDIOCAPARANAVAÍ (b)</v>
      </c>
      <c r="I4944" s="210" t="str">
        <f t="shared" si="260"/>
        <v>18/19MANDIOCA</v>
      </c>
      <c r="J4944" s="211" t="b">
        <f>FALSE</f>
        <v>0</v>
      </c>
    </row>
    <row r="4945" spans="1:10" ht="14.65" hidden="1" customHeight="1">
      <c r="A4945" s="215" t="s">
        <v>80</v>
      </c>
      <c r="B4945" s="221" t="s">
        <v>102</v>
      </c>
      <c r="C4945" s="221" t="s">
        <v>155</v>
      </c>
      <c r="D4945" s="222">
        <v>1304</v>
      </c>
      <c r="E4945" s="222"/>
      <c r="F4945" s="202">
        <v>26230</v>
      </c>
      <c r="G4945" s="202">
        <f t="shared" si="258"/>
        <v>20115.030674846625</v>
      </c>
      <c r="H4945" s="210" t="str">
        <f t="shared" si="259"/>
        <v>18/19MANDIOCAPATO BRANCO (e)</v>
      </c>
      <c r="I4945" s="210" t="str">
        <f t="shared" si="260"/>
        <v>18/19MANDIOCA</v>
      </c>
      <c r="J4945" s="211" t="b">
        <f>FALSE</f>
        <v>0</v>
      </c>
    </row>
    <row r="4946" spans="1:10" ht="14.65" hidden="1" customHeight="1">
      <c r="A4946" s="215" t="s">
        <v>80</v>
      </c>
      <c r="B4946" s="221" t="s">
        <v>102</v>
      </c>
      <c r="C4946" s="221" t="s">
        <v>157</v>
      </c>
      <c r="D4946" s="222">
        <v>980</v>
      </c>
      <c r="E4946" s="222"/>
      <c r="F4946" s="202">
        <v>19540</v>
      </c>
      <c r="G4946" s="202">
        <f t="shared" si="258"/>
        <v>19938.775510204083</v>
      </c>
      <c r="H4946" s="210" t="str">
        <f t="shared" si="259"/>
        <v>18/19MANDIOCAPONTA GROSSA (f)</v>
      </c>
      <c r="I4946" s="210" t="str">
        <f t="shared" si="260"/>
        <v>18/19MANDIOCA</v>
      </c>
      <c r="J4946" s="211" t="b">
        <f>FALSE</f>
        <v>0</v>
      </c>
    </row>
    <row r="4947" spans="1:10" ht="14.65" hidden="1" customHeight="1">
      <c r="A4947" s="215" t="s">
        <v>80</v>
      </c>
      <c r="B4947" s="221" t="s">
        <v>102</v>
      </c>
      <c r="C4947" s="221" t="s">
        <v>158</v>
      </c>
      <c r="D4947" s="222">
        <v>7475</v>
      </c>
      <c r="E4947" s="222"/>
      <c r="F4947" s="202">
        <v>200412</v>
      </c>
      <c r="G4947" s="202">
        <f t="shared" si="258"/>
        <v>26810.96989966555</v>
      </c>
      <c r="H4947" s="210" t="str">
        <f t="shared" si="259"/>
        <v>18/19MANDIOCATOLEDO (d)</v>
      </c>
      <c r="I4947" s="210" t="str">
        <f t="shared" si="260"/>
        <v>18/19MANDIOCA</v>
      </c>
      <c r="J4947" s="211" t="b">
        <f>FALSE</f>
        <v>0</v>
      </c>
    </row>
    <row r="4948" spans="1:10" ht="14.65" hidden="1" customHeight="1">
      <c r="A4948" s="215" t="s">
        <v>80</v>
      </c>
      <c r="B4948" s="221" t="s">
        <v>102</v>
      </c>
      <c r="C4948" s="221" t="s">
        <v>159</v>
      </c>
      <c r="D4948" s="222">
        <v>41489</v>
      </c>
      <c r="E4948" s="222"/>
      <c r="F4948" s="202">
        <v>979970</v>
      </c>
      <c r="G4948" s="202">
        <f t="shared" si="258"/>
        <v>23619.995661500638</v>
      </c>
      <c r="H4948" s="210" t="str">
        <f t="shared" si="259"/>
        <v>18/19MANDIOCAUMUARAMA (b)</v>
      </c>
      <c r="I4948" s="210" t="str">
        <f t="shared" si="260"/>
        <v>18/19MANDIOCA</v>
      </c>
      <c r="J4948" s="211" t="b">
        <f>FALSE</f>
        <v>0</v>
      </c>
    </row>
    <row r="4949" spans="1:10" ht="14.65" hidden="1" customHeight="1">
      <c r="A4949" s="215" t="s">
        <v>80</v>
      </c>
      <c r="B4949" s="221" t="s">
        <v>102</v>
      </c>
      <c r="C4949" s="221" t="s">
        <v>160</v>
      </c>
      <c r="D4949" s="222">
        <v>3000</v>
      </c>
      <c r="E4949" s="222"/>
      <c r="F4949" s="202">
        <v>51270</v>
      </c>
      <c r="G4949" s="202">
        <f t="shared" si="258"/>
        <v>17090</v>
      </c>
      <c r="H4949" s="210" t="str">
        <f t="shared" si="259"/>
        <v>18/19MANDIOCAUNIÃO DA VITÓRIA (f)</v>
      </c>
      <c r="I4949" s="210" t="str">
        <f t="shared" si="260"/>
        <v>18/19MANDIOCA</v>
      </c>
      <c r="J4949" s="211" t="b">
        <f>FALSE</f>
        <v>0</v>
      </c>
    </row>
    <row r="4950" spans="1:10" ht="14.65" hidden="1" customHeight="1">
      <c r="A4950" s="215" t="s">
        <v>80</v>
      </c>
      <c r="B4950" s="213" t="s">
        <v>103</v>
      </c>
      <c r="C4950" s="209" t="s">
        <v>126</v>
      </c>
      <c r="D4950" s="222">
        <v>3270</v>
      </c>
      <c r="E4950" s="222"/>
      <c r="F4950" s="202">
        <v>31074</v>
      </c>
      <c r="G4950" s="202">
        <f t="shared" si="258"/>
        <v>9502.7522935779816</v>
      </c>
      <c r="H4950" s="210" t="str">
        <f t="shared" si="259"/>
        <v>18/19MILHO (1ª SAFRA)APUCARANA (c)</v>
      </c>
      <c r="I4950" s="210" t="str">
        <f t="shared" si="260"/>
        <v>18/19MILHO (1ª SAFRA)</v>
      </c>
      <c r="J4950" s="211" t="b">
        <f>FALSE</f>
        <v>0</v>
      </c>
    </row>
    <row r="4951" spans="1:10" ht="14.65" hidden="1" customHeight="1">
      <c r="A4951" s="215" t="s">
        <v>80</v>
      </c>
      <c r="B4951" s="213" t="s">
        <v>103</v>
      </c>
      <c r="C4951" s="209" t="s">
        <v>128</v>
      </c>
      <c r="D4951" s="222">
        <v>12000</v>
      </c>
      <c r="E4951" s="222"/>
      <c r="F4951" s="202">
        <v>104400</v>
      </c>
      <c r="G4951" s="202">
        <f t="shared" si="258"/>
        <v>8700</v>
      </c>
      <c r="H4951" s="210" t="str">
        <f t="shared" si="259"/>
        <v>18/19MILHO (1ª SAFRA)CAMPO MOURÃO (a)</v>
      </c>
      <c r="I4951" s="210" t="str">
        <f t="shared" si="260"/>
        <v>18/19MILHO (1ª SAFRA)</v>
      </c>
      <c r="J4951" s="211" t="b">
        <f>FALSE</f>
        <v>0</v>
      </c>
    </row>
    <row r="4952" spans="1:10" ht="14.65" hidden="1" customHeight="1">
      <c r="A4952" s="215" t="s">
        <v>80</v>
      </c>
      <c r="B4952" s="213" t="s">
        <v>103</v>
      </c>
      <c r="C4952" s="209" t="s">
        <v>130</v>
      </c>
      <c r="D4952" s="222">
        <v>17945</v>
      </c>
      <c r="E4952" s="222"/>
      <c r="F4952" s="202">
        <v>178181</v>
      </c>
      <c r="G4952" s="202">
        <f t="shared" si="258"/>
        <v>9929.2839230983573</v>
      </c>
      <c r="H4952" s="210" t="str">
        <f t="shared" si="259"/>
        <v>18/19MILHO (1ª SAFRA)CASCAVEL (d)</v>
      </c>
      <c r="I4952" s="210" t="str">
        <f t="shared" si="260"/>
        <v>18/19MILHO (1ª SAFRA)</v>
      </c>
      <c r="J4952" s="211" t="b">
        <f>FALSE</f>
        <v>0</v>
      </c>
    </row>
    <row r="4953" spans="1:10" ht="14.65" hidden="1" customHeight="1">
      <c r="A4953" s="215" t="s">
        <v>80</v>
      </c>
      <c r="B4953" s="213" t="s">
        <v>103</v>
      </c>
      <c r="C4953" s="209" t="s">
        <v>132</v>
      </c>
      <c r="D4953" s="222">
        <v>2200</v>
      </c>
      <c r="E4953" s="222"/>
      <c r="F4953" s="202">
        <v>18216</v>
      </c>
      <c r="G4953" s="202">
        <f t="shared" si="258"/>
        <v>8280</v>
      </c>
      <c r="H4953" s="210" t="str">
        <f t="shared" si="259"/>
        <v>18/19MILHO (1ª SAFRA)CORNÉLIO PROCÓPIO (c)</v>
      </c>
      <c r="I4953" s="210" t="str">
        <f t="shared" si="260"/>
        <v>18/19MILHO (1ª SAFRA)</v>
      </c>
      <c r="J4953" s="211" t="b">
        <f>FALSE</f>
        <v>0</v>
      </c>
    </row>
    <row r="4954" spans="1:10" ht="14.65" hidden="1" customHeight="1">
      <c r="A4954" s="215" t="s">
        <v>80</v>
      </c>
      <c r="B4954" s="213" t="s">
        <v>103</v>
      </c>
      <c r="C4954" s="209" t="s">
        <v>134</v>
      </c>
      <c r="D4954" s="222">
        <v>51650</v>
      </c>
      <c r="E4954" s="222"/>
      <c r="F4954" s="202">
        <v>418365</v>
      </c>
      <c r="G4954" s="202">
        <f t="shared" si="258"/>
        <v>8100</v>
      </c>
      <c r="H4954" s="210" t="str">
        <f t="shared" si="259"/>
        <v>18/19MILHO (1ª SAFRA)CURITIBA (f)</v>
      </c>
      <c r="I4954" s="210" t="str">
        <f t="shared" si="260"/>
        <v>18/19MILHO (1ª SAFRA)</v>
      </c>
      <c r="J4954" s="211" t="b">
        <f>FALSE</f>
        <v>0</v>
      </c>
    </row>
    <row r="4955" spans="1:10" ht="14.65" hidden="1" customHeight="1">
      <c r="A4955" s="215" t="s">
        <v>80</v>
      </c>
      <c r="B4955" s="213" t="s">
        <v>103</v>
      </c>
      <c r="C4955" s="209" t="s">
        <v>136</v>
      </c>
      <c r="D4955" s="222">
        <v>17550</v>
      </c>
      <c r="E4955" s="222"/>
      <c r="F4955" s="202">
        <v>165952</v>
      </c>
      <c r="G4955" s="202">
        <f t="shared" si="258"/>
        <v>9455.9544159544166</v>
      </c>
      <c r="H4955" s="210" t="str">
        <f t="shared" si="259"/>
        <v>18/19MILHO (1ª SAFRA)FRANCISCO BELTRÃO (e)</v>
      </c>
      <c r="I4955" s="210" t="str">
        <f t="shared" si="260"/>
        <v>18/19MILHO (1ª SAFRA)</v>
      </c>
      <c r="J4955" s="211" t="b">
        <f>FALSE</f>
        <v>0</v>
      </c>
    </row>
    <row r="4956" spans="1:10" ht="14.65" hidden="1" customHeight="1">
      <c r="A4956" s="215" t="s">
        <v>80</v>
      </c>
      <c r="B4956" s="213" t="s">
        <v>103</v>
      </c>
      <c r="C4956" s="209" t="s">
        <v>138</v>
      </c>
      <c r="D4956" s="222">
        <v>58610</v>
      </c>
      <c r="E4956" s="222"/>
      <c r="F4956" s="202">
        <v>580527</v>
      </c>
      <c r="G4956" s="202">
        <f t="shared" si="258"/>
        <v>9904.9138372291418</v>
      </c>
      <c r="H4956" s="210" t="str">
        <f t="shared" si="259"/>
        <v>18/19MILHO (1ª SAFRA)GUARAPUAVA (f)</v>
      </c>
      <c r="I4956" s="210" t="str">
        <f t="shared" si="260"/>
        <v>18/19MILHO (1ª SAFRA)</v>
      </c>
      <c r="J4956" s="211" t="b">
        <f>FALSE</f>
        <v>0</v>
      </c>
    </row>
    <row r="4957" spans="1:10" ht="14.65" hidden="1" customHeight="1">
      <c r="A4957" s="215" t="s">
        <v>80</v>
      </c>
      <c r="B4957" s="213" t="s">
        <v>103</v>
      </c>
      <c r="C4957" s="209" t="s">
        <v>140</v>
      </c>
      <c r="D4957" s="222">
        <v>28940</v>
      </c>
      <c r="E4957" s="222"/>
      <c r="F4957" s="202">
        <v>231520</v>
      </c>
      <c r="G4957" s="202">
        <f t="shared" si="258"/>
        <v>8000</v>
      </c>
      <c r="H4957" s="210" t="str">
        <f t="shared" si="259"/>
        <v>18/19MILHO (1ª SAFRA)IRATI (f)</v>
      </c>
      <c r="I4957" s="210" t="str">
        <f t="shared" si="260"/>
        <v>18/19MILHO (1ª SAFRA)</v>
      </c>
      <c r="J4957" s="211" t="b">
        <f>FALSE</f>
        <v>0</v>
      </c>
    </row>
    <row r="4958" spans="1:10" ht="14.65" hidden="1" customHeight="1">
      <c r="A4958" s="215" t="s">
        <v>80</v>
      </c>
      <c r="B4958" s="213" t="s">
        <v>103</v>
      </c>
      <c r="C4958" s="209" t="s">
        <v>142</v>
      </c>
      <c r="D4958" s="222">
        <v>12970</v>
      </c>
      <c r="E4958" s="222"/>
      <c r="F4958" s="202">
        <v>99869</v>
      </c>
      <c r="G4958" s="202">
        <f t="shared" si="258"/>
        <v>7700</v>
      </c>
      <c r="H4958" s="210" t="str">
        <f t="shared" si="259"/>
        <v>18/19MILHO (1ª SAFRA)IVAIPORÃ (c)</v>
      </c>
      <c r="I4958" s="210" t="str">
        <f t="shared" si="260"/>
        <v>18/19MILHO (1ª SAFRA)</v>
      </c>
      <c r="J4958" s="211" t="b">
        <f>FALSE</f>
        <v>0</v>
      </c>
    </row>
    <row r="4959" spans="1:10" ht="14.65" hidden="1" customHeight="1">
      <c r="A4959" s="215" t="s">
        <v>80</v>
      </c>
      <c r="B4959" s="213" t="s">
        <v>103</v>
      </c>
      <c r="C4959" s="209" t="s">
        <v>144</v>
      </c>
      <c r="D4959" s="222">
        <v>19430</v>
      </c>
      <c r="E4959" s="222"/>
      <c r="F4959" s="202">
        <v>109779</v>
      </c>
      <c r="G4959" s="202">
        <f t="shared" si="258"/>
        <v>5649.9742665980448</v>
      </c>
      <c r="H4959" s="210" t="str">
        <f t="shared" si="259"/>
        <v>18/19MILHO (1ª SAFRA)JACAREZINHO (c)</v>
      </c>
      <c r="I4959" s="210" t="str">
        <f t="shared" si="260"/>
        <v>18/19MILHO (1ª SAFRA)</v>
      </c>
      <c r="J4959" s="211" t="b">
        <f>FALSE</f>
        <v>0</v>
      </c>
    </row>
    <row r="4960" spans="1:10" ht="14.65" hidden="1" customHeight="1">
      <c r="A4960" s="215" t="s">
        <v>80</v>
      </c>
      <c r="B4960" s="213" t="s">
        <v>103</v>
      </c>
      <c r="C4960" s="209" t="s">
        <v>146</v>
      </c>
      <c r="D4960" s="222">
        <v>10500</v>
      </c>
      <c r="E4960" s="222"/>
      <c r="F4960" s="202">
        <v>106365</v>
      </c>
      <c r="G4960" s="202">
        <f t="shared" si="258"/>
        <v>10130</v>
      </c>
      <c r="H4960" s="210" t="str">
        <f t="shared" si="259"/>
        <v>18/19MILHO (1ª SAFRA)LARANJEIRAS DO SUL (f)</v>
      </c>
      <c r="I4960" s="210" t="str">
        <f t="shared" si="260"/>
        <v>18/19MILHO (1ª SAFRA)</v>
      </c>
      <c r="J4960" s="211" t="b">
        <f>FALSE</f>
        <v>0</v>
      </c>
    </row>
    <row r="4961" spans="1:10" ht="14.65" hidden="1" customHeight="1">
      <c r="A4961" s="215" t="s">
        <v>80</v>
      </c>
      <c r="B4961" s="213" t="s">
        <v>103</v>
      </c>
      <c r="C4961" s="209" t="s">
        <v>148</v>
      </c>
      <c r="D4961" s="222">
        <v>4198</v>
      </c>
      <c r="E4961" s="222"/>
      <c r="F4961" s="202">
        <v>34423</v>
      </c>
      <c r="G4961" s="202">
        <f t="shared" si="258"/>
        <v>8199.8570747975227</v>
      </c>
      <c r="H4961" s="210" t="str">
        <f t="shared" si="259"/>
        <v>18/19MILHO (1ª SAFRA)LONDRINA (c)</v>
      </c>
      <c r="I4961" s="210" t="str">
        <f t="shared" si="260"/>
        <v>18/19MILHO (1ª SAFRA)</v>
      </c>
      <c r="J4961" s="211" t="b">
        <f>FALSE</f>
        <v>0</v>
      </c>
    </row>
    <row r="4962" spans="1:10" ht="14.65" hidden="1" customHeight="1">
      <c r="A4962" s="215" t="s">
        <v>80</v>
      </c>
      <c r="B4962" s="213" t="s">
        <v>103</v>
      </c>
      <c r="C4962" s="209" t="s">
        <v>150</v>
      </c>
      <c r="D4962" s="222">
        <v>609</v>
      </c>
      <c r="E4962" s="222"/>
      <c r="F4962" s="202">
        <v>3620</v>
      </c>
      <c r="G4962" s="202">
        <f t="shared" si="258"/>
        <v>5944.1707717569789</v>
      </c>
      <c r="H4962" s="210" t="str">
        <f t="shared" si="259"/>
        <v>18/19MILHO (1ª SAFRA)MARINGÁ (c)</v>
      </c>
      <c r="I4962" s="210" t="str">
        <f t="shared" si="260"/>
        <v>18/19MILHO (1ª SAFRA)</v>
      </c>
      <c r="J4962" s="211" t="b">
        <f>FALSE</f>
        <v>0</v>
      </c>
    </row>
    <row r="4963" spans="1:10" ht="14.65" hidden="1" customHeight="1">
      <c r="A4963" s="215" t="s">
        <v>80</v>
      </c>
      <c r="B4963" s="213" t="s">
        <v>103</v>
      </c>
      <c r="C4963" s="209" t="s">
        <v>152</v>
      </c>
      <c r="D4963" s="222">
        <v>35</v>
      </c>
      <c r="E4963" s="222"/>
      <c r="F4963" s="202">
        <v>115</v>
      </c>
      <c r="G4963" s="202">
        <f t="shared" si="258"/>
        <v>3285.7142857142858</v>
      </c>
      <c r="H4963" s="210" t="str">
        <f t="shared" si="259"/>
        <v>18/19MILHO (1ª SAFRA)PARANAGUÁ (f)</v>
      </c>
      <c r="I4963" s="210" t="str">
        <f t="shared" si="260"/>
        <v>18/19MILHO (1ª SAFRA)</v>
      </c>
      <c r="J4963" s="211" t="b">
        <f>FALSE</f>
        <v>0</v>
      </c>
    </row>
    <row r="4964" spans="1:10" ht="14.65" hidden="1" customHeight="1">
      <c r="A4964" s="215" t="s">
        <v>80</v>
      </c>
      <c r="B4964" s="213" t="s">
        <v>103</v>
      </c>
      <c r="C4964" s="209" t="s">
        <v>154</v>
      </c>
      <c r="D4964" s="222">
        <v>1594</v>
      </c>
      <c r="E4964" s="222"/>
      <c r="F4964" s="202">
        <v>6293</v>
      </c>
      <c r="G4964" s="202">
        <f t="shared" si="258"/>
        <v>3947.9297365119196</v>
      </c>
      <c r="H4964" s="210" t="str">
        <f t="shared" si="259"/>
        <v>18/19MILHO (1ª SAFRA)PARANAVAÍ (b)</v>
      </c>
      <c r="I4964" s="210" t="str">
        <f t="shared" si="260"/>
        <v>18/19MILHO (1ª SAFRA)</v>
      </c>
      <c r="J4964" s="211" t="b">
        <f>FALSE</f>
        <v>0</v>
      </c>
    </row>
    <row r="4965" spans="1:10" ht="14.65" hidden="1" customHeight="1">
      <c r="A4965" s="215" t="s">
        <v>80</v>
      </c>
      <c r="B4965" s="213" t="s">
        <v>103</v>
      </c>
      <c r="C4965" s="209" t="s">
        <v>155</v>
      </c>
      <c r="D4965" s="222">
        <v>25220</v>
      </c>
      <c r="E4965" s="222"/>
      <c r="F4965" s="202">
        <v>276499</v>
      </c>
      <c r="G4965" s="202">
        <f t="shared" si="258"/>
        <v>10963.481363996827</v>
      </c>
      <c r="H4965" s="210" t="str">
        <f t="shared" si="259"/>
        <v>18/19MILHO (1ª SAFRA)PATO BRANCO (e)</v>
      </c>
      <c r="I4965" s="210" t="str">
        <f t="shared" si="260"/>
        <v>18/19MILHO (1ª SAFRA)</v>
      </c>
      <c r="J4965" s="211" t="b">
        <f>FALSE</f>
        <v>0</v>
      </c>
    </row>
    <row r="4966" spans="1:10" ht="14.65" hidden="1" customHeight="1">
      <c r="A4966" s="215" t="s">
        <v>80</v>
      </c>
      <c r="B4966" s="213" t="s">
        <v>103</v>
      </c>
      <c r="C4966" s="209" t="s">
        <v>157</v>
      </c>
      <c r="D4966" s="222">
        <v>69190</v>
      </c>
      <c r="E4966" s="222"/>
      <c r="F4966" s="202">
        <v>604236</v>
      </c>
      <c r="G4966" s="202">
        <f t="shared" si="258"/>
        <v>8732.99609770198</v>
      </c>
      <c r="H4966" s="210" t="str">
        <f t="shared" si="259"/>
        <v>18/19MILHO (1ª SAFRA)PONTA GROSSA (f)</v>
      </c>
      <c r="I4966" s="210" t="str">
        <f t="shared" si="260"/>
        <v>18/19MILHO (1ª SAFRA)</v>
      </c>
      <c r="J4966" s="211" t="b">
        <f>FALSE</f>
        <v>0</v>
      </c>
    </row>
    <row r="4967" spans="1:10" ht="14.65" hidden="1" customHeight="1">
      <c r="A4967" s="215" t="s">
        <v>80</v>
      </c>
      <c r="B4967" s="213" t="s">
        <v>103</v>
      </c>
      <c r="C4967" s="209" t="s">
        <v>158</v>
      </c>
      <c r="D4967" s="222">
        <v>4975</v>
      </c>
      <c r="E4967" s="222"/>
      <c r="F4967" s="202">
        <v>41879</v>
      </c>
      <c r="G4967" s="202">
        <f t="shared" si="258"/>
        <v>8417.8894472361808</v>
      </c>
      <c r="H4967" s="210" t="str">
        <f t="shared" si="259"/>
        <v>18/19MILHO (1ª SAFRA)TOLEDO (d)</v>
      </c>
      <c r="I4967" s="210" t="str">
        <f t="shared" si="260"/>
        <v>18/19MILHO (1ª SAFRA)</v>
      </c>
      <c r="J4967" s="211" t="b">
        <f>FALSE</f>
        <v>0</v>
      </c>
    </row>
    <row r="4968" spans="1:10" ht="14.65" hidden="1" customHeight="1">
      <c r="A4968" s="215" t="s">
        <v>80</v>
      </c>
      <c r="B4968" s="213" t="s">
        <v>103</v>
      </c>
      <c r="C4968" s="209" t="s">
        <v>159</v>
      </c>
      <c r="D4968" s="222">
        <v>539</v>
      </c>
      <c r="E4968" s="222"/>
      <c r="F4968" s="202">
        <v>1791</v>
      </c>
      <c r="G4968" s="202">
        <f t="shared" si="258"/>
        <v>3322.8200371057515</v>
      </c>
      <c r="H4968" s="210" t="str">
        <f t="shared" si="259"/>
        <v>18/19MILHO (1ª SAFRA)UMUARAMA (b)</v>
      </c>
      <c r="I4968" s="210" t="str">
        <f t="shared" si="260"/>
        <v>18/19MILHO (1ª SAFRA)</v>
      </c>
      <c r="J4968" s="211" t="b">
        <f>FALSE</f>
        <v>0</v>
      </c>
    </row>
    <row r="4969" spans="1:10" ht="14.65" hidden="1" customHeight="1">
      <c r="A4969" s="215" t="s">
        <v>80</v>
      </c>
      <c r="B4969" s="213" t="s">
        <v>103</v>
      </c>
      <c r="C4969" s="209" t="s">
        <v>160</v>
      </c>
      <c r="D4969" s="222">
        <v>19000</v>
      </c>
      <c r="E4969" s="222"/>
      <c r="F4969" s="202">
        <v>142500</v>
      </c>
      <c r="G4969" s="202">
        <f t="shared" si="258"/>
        <v>7500</v>
      </c>
      <c r="H4969" s="210" t="str">
        <f t="shared" si="259"/>
        <v>18/19MILHO (1ª SAFRA)UNIÃO DA VITÓRIA (f)</v>
      </c>
      <c r="I4969" s="210" t="str">
        <f t="shared" si="260"/>
        <v>18/19MILHO (1ª SAFRA)</v>
      </c>
      <c r="J4969" s="211" t="b">
        <f>FALSE</f>
        <v>0</v>
      </c>
    </row>
    <row r="4970" spans="1:10" ht="14.65" hidden="1" customHeight="1">
      <c r="A4970" s="215" t="s">
        <v>80</v>
      </c>
      <c r="B4970" s="213" t="s">
        <v>104</v>
      </c>
      <c r="C4970" s="209" t="s">
        <v>126</v>
      </c>
      <c r="D4970" s="202">
        <v>34510</v>
      </c>
      <c r="F4970" s="202">
        <v>177968</v>
      </c>
      <c r="G4970" s="202">
        <f t="shared" si="258"/>
        <v>5156.9979716024336</v>
      </c>
      <c r="H4970" s="210" t="str">
        <f t="shared" si="259"/>
        <v>18/19MILHO (2ª SAFRA)APUCARANA (c)</v>
      </c>
      <c r="I4970" s="210" t="str">
        <f t="shared" si="260"/>
        <v>18/19MILHO (2ª SAFRA)</v>
      </c>
      <c r="J4970" s="211" t="b">
        <f>FALSE</f>
        <v>0</v>
      </c>
    </row>
    <row r="4971" spans="1:10" ht="14.65" hidden="1" customHeight="1">
      <c r="A4971" s="215" t="s">
        <v>80</v>
      </c>
      <c r="B4971" s="213" t="s">
        <v>104</v>
      </c>
      <c r="C4971" s="209" t="s">
        <v>128</v>
      </c>
      <c r="D4971" s="202">
        <v>330000</v>
      </c>
      <c r="F4971" s="202">
        <v>1881000</v>
      </c>
      <c r="G4971" s="202">
        <f t="shared" si="258"/>
        <v>5700</v>
      </c>
      <c r="H4971" s="210" t="str">
        <f t="shared" si="259"/>
        <v>18/19MILHO (2ª SAFRA)CAMPO MOURÃO (a)</v>
      </c>
      <c r="I4971" s="210" t="str">
        <f t="shared" si="260"/>
        <v>18/19MILHO (2ª SAFRA)</v>
      </c>
      <c r="J4971" s="211" t="b">
        <f>FALSE</f>
        <v>0</v>
      </c>
    </row>
    <row r="4972" spans="1:10" ht="14.65" hidden="1" customHeight="1">
      <c r="A4972" s="215" t="s">
        <v>80</v>
      </c>
      <c r="B4972" s="213" t="s">
        <v>104</v>
      </c>
      <c r="C4972" s="209" t="s">
        <v>130</v>
      </c>
      <c r="D4972" s="202">
        <v>307035</v>
      </c>
      <c r="E4972" s="202">
        <v>240</v>
      </c>
      <c r="F4972" s="202">
        <v>1982202</v>
      </c>
      <c r="G4972" s="202">
        <f t="shared" si="258"/>
        <v>6460.9983865447612</v>
      </c>
      <c r="H4972" s="210" t="str">
        <f t="shared" si="259"/>
        <v>18/19MILHO (2ª SAFRA)CASCAVEL (d)</v>
      </c>
      <c r="I4972" s="210" t="str">
        <f t="shared" si="260"/>
        <v>18/19MILHO (2ª SAFRA)</v>
      </c>
      <c r="J4972" s="211" t="b">
        <f>FALSE</f>
        <v>0</v>
      </c>
    </row>
    <row r="4973" spans="1:10" ht="14.65" hidden="1" customHeight="1">
      <c r="A4973" s="215" t="s">
        <v>80</v>
      </c>
      <c r="B4973" s="213" t="s">
        <v>104</v>
      </c>
      <c r="C4973" s="209" t="s">
        <v>132</v>
      </c>
      <c r="D4973" s="202">
        <v>210000</v>
      </c>
      <c r="F4973" s="202">
        <v>1146600</v>
      </c>
      <c r="G4973" s="202">
        <f t="shared" si="258"/>
        <v>5460</v>
      </c>
      <c r="H4973" s="210" t="str">
        <f t="shared" si="259"/>
        <v>18/19MILHO (2ª SAFRA)CORNÉLIO PROCÓPIO (c)</v>
      </c>
      <c r="I4973" s="210" t="str">
        <f t="shared" si="260"/>
        <v>18/19MILHO (2ª SAFRA)</v>
      </c>
      <c r="J4973" s="211" t="b">
        <f>FALSE</f>
        <v>0</v>
      </c>
    </row>
    <row r="4974" spans="1:10" ht="14.65" hidden="1" customHeight="1">
      <c r="A4974" s="215" t="s">
        <v>80</v>
      </c>
      <c r="B4974" s="213" t="s">
        <v>104</v>
      </c>
      <c r="C4974" s="209" t="s">
        <v>136</v>
      </c>
      <c r="D4974" s="202">
        <v>60100</v>
      </c>
      <c r="F4974" s="202">
        <v>331691</v>
      </c>
      <c r="G4974" s="202">
        <f t="shared" si="258"/>
        <v>5518.9850249584024</v>
      </c>
      <c r="H4974" s="210" t="str">
        <f t="shared" si="259"/>
        <v>18/19MILHO (2ª SAFRA)FRANCISCO BELTRÃO (e)</v>
      </c>
      <c r="I4974" s="210" t="str">
        <f t="shared" si="260"/>
        <v>18/19MILHO (2ª SAFRA)</v>
      </c>
      <c r="J4974" s="211" t="b">
        <f>FALSE</f>
        <v>0</v>
      </c>
    </row>
    <row r="4975" spans="1:10" ht="14.65" hidden="1" customHeight="1">
      <c r="A4975" s="215" t="s">
        <v>80</v>
      </c>
      <c r="B4975" s="213" t="s">
        <v>104</v>
      </c>
      <c r="C4975" s="209" t="s">
        <v>138</v>
      </c>
      <c r="D4975" s="202">
        <v>3630</v>
      </c>
      <c r="F4975" s="202">
        <v>19580</v>
      </c>
      <c r="G4975" s="202">
        <f t="shared" si="258"/>
        <v>5393.939393939394</v>
      </c>
      <c r="H4975" s="210" t="str">
        <f t="shared" si="259"/>
        <v>18/19MILHO (2ª SAFRA)GUARAPUAVA (f)</v>
      </c>
      <c r="I4975" s="210" t="str">
        <f t="shared" si="260"/>
        <v>18/19MILHO (2ª SAFRA)</v>
      </c>
      <c r="J4975" s="211" t="b">
        <f>FALSE</f>
        <v>0</v>
      </c>
    </row>
    <row r="4976" spans="1:10" ht="14.65" hidden="1" customHeight="1">
      <c r="A4976" s="215" t="s">
        <v>80</v>
      </c>
      <c r="B4976" s="213" t="s">
        <v>104</v>
      </c>
      <c r="C4976" s="209" t="s">
        <v>140</v>
      </c>
      <c r="D4976" s="202">
        <v>6000</v>
      </c>
      <c r="F4976" s="202">
        <v>45750</v>
      </c>
      <c r="G4976" s="202">
        <f t="shared" si="258"/>
        <v>7625</v>
      </c>
      <c r="H4976" s="210" t="str">
        <f t="shared" si="259"/>
        <v>18/19MILHO (2ª SAFRA)IRATI (f)</v>
      </c>
      <c r="I4976" s="210" t="str">
        <f t="shared" si="260"/>
        <v>18/19MILHO (2ª SAFRA)</v>
      </c>
      <c r="J4976" s="211" t="b">
        <f>FALSE</f>
        <v>0</v>
      </c>
    </row>
    <row r="4977" spans="1:10" ht="14.65" hidden="1" customHeight="1">
      <c r="A4977" s="215" t="s">
        <v>80</v>
      </c>
      <c r="B4977" s="213" t="s">
        <v>104</v>
      </c>
      <c r="C4977" s="209" t="s">
        <v>142</v>
      </c>
      <c r="D4977" s="202">
        <v>55490</v>
      </c>
      <c r="F4977" s="202">
        <v>280224</v>
      </c>
      <c r="G4977" s="202">
        <f t="shared" si="258"/>
        <v>5049.9909893674539</v>
      </c>
      <c r="H4977" s="210" t="str">
        <f t="shared" si="259"/>
        <v>18/19MILHO (2ª SAFRA)IVAIPORÃ (c)</v>
      </c>
      <c r="I4977" s="210" t="str">
        <f t="shared" si="260"/>
        <v>18/19MILHO (2ª SAFRA)</v>
      </c>
      <c r="J4977" s="211" t="b">
        <f>FALSE</f>
        <v>0</v>
      </c>
    </row>
    <row r="4978" spans="1:10" ht="14.65" hidden="1" customHeight="1">
      <c r="A4978" s="215" t="s">
        <v>80</v>
      </c>
      <c r="B4978" s="213" t="s">
        <v>104</v>
      </c>
      <c r="C4978" s="209" t="s">
        <v>144</v>
      </c>
      <c r="D4978" s="202">
        <v>71800</v>
      </c>
      <c r="F4978" s="202">
        <v>437980</v>
      </c>
      <c r="G4978" s="202">
        <f t="shared" si="258"/>
        <v>6100</v>
      </c>
      <c r="H4978" s="210" t="str">
        <f t="shared" si="259"/>
        <v>18/19MILHO (2ª SAFRA)JACAREZINHO (c)</v>
      </c>
      <c r="I4978" s="210" t="str">
        <f t="shared" si="260"/>
        <v>18/19MILHO (2ª SAFRA)</v>
      </c>
      <c r="J4978" s="211" t="b">
        <f>FALSE</f>
        <v>0</v>
      </c>
    </row>
    <row r="4979" spans="1:10" ht="14.65" hidden="1" customHeight="1">
      <c r="A4979" s="215" t="s">
        <v>80</v>
      </c>
      <c r="B4979" s="213" t="s">
        <v>104</v>
      </c>
      <c r="C4979" s="209" t="s">
        <v>146</v>
      </c>
      <c r="D4979" s="202">
        <v>12700</v>
      </c>
      <c r="F4979" s="202">
        <v>70993</v>
      </c>
      <c r="G4979" s="202">
        <f t="shared" si="258"/>
        <v>5590</v>
      </c>
      <c r="H4979" s="210" t="str">
        <f t="shared" si="259"/>
        <v>18/19MILHO (2ª SAFRA)LARANJEIRAS DO SUL (f)</v>
      </c>
      <c r="I4979" s="210" t="str">
        <f t="shared" si="260"/>
        <v>18/19MILHO (2ª SAFRA)</v>
      </c>
      <c r="J4979" s="211" t="b">
        <f>FALSE</f>
        <v>0</v>
      </c>
    </row>
    <row r="4980" spans="1:10" ht="14.65" hidden="1" customHeight="1">
      <c r="A4980" s="215" t="s">
        <v>80</v>
      </c>
      <c r="B4980" s="213" t="s">
        <v>104</v>
      </c>
      <c r="C4980" s="209" t="s">
        <v>148</v>
      </c>
      <c r="D4980" s="202">
        <v>225375</v>
      </c>
      <c r="F4980" s="202">
        <v>1177809</v>
      </c>
      <c r="G4980" s="202">
        <f t="shared" si="258"/>
        <v>5225.9966722129784</v>
      </c>
      <c r="H4980" s="210" t="str">
        <f t="shared" si="259"/>
        <v>18/19MILHO (2ª SAFRA)LONDRINA (c)</v>
      </c>
      <c r="I4980" s="210" t="str">
        <f t="shared" si="260"/>
        <v>18/19MILHO (2ª SAFRA)</v>
      </c>
      <c r="J4980" s="211" t="b">
        <f>FALSE</f>
        <v>0</v>
      </c>
    </row>
    <row r="4981" spans="1:10" ht="14.65" hidden="1" customHeight="1">
      <c r="A4981" s="215" t="s">
        <v>80</v>
      </c>
      <c r="B4981" s="213" t="s">
        <v>104</v>
      </c>
      <c r="C4981" s="209" t="s">
        <v>150</v>
      </c>
      <c r="D4981" s="202">
        <v>243000</v>
      </c>
      <c r="F4981" s="202">
        <v>1312200</v>
      </c>
      <c r="G4981" s="202">
        <f t="shared" si="258"/>
        <v>5400</v>
      </c>
      <c r="H4981" s="210" t="str">
        <f t="shared" si="259"/>
        <v>18/19MILHO (2ª SAFRA)MARINGÁ (c)</v>
      </c>
      <c r="I4981" s="210" t="str">
        <f t="shared" si="260"/>
        <v>18/19MILHO (2ª SAFRA)</v>
      </c>
      <c r="J4981" s="211" t="b">
        <f>FALSE</f>
        <v>0</v>
      </c>
    </row>
    <row r="4982" spans="1:10" ht="14.65" hidden="1" customHeight="1">
      <c r="A4982" s="215" t="s">
        <v>80</v>
      </c>
      <c r="B4982" s="213" t="s">
        <v>104</v>
      </c>
      <c r="C4982" s="209" t="s">
        <v>154</v>
      </c>
      <c r="D4982" s="202">
        <v>38870</v>
      </c>
      <c r="F4982" s="202">
        <v>138338</v>
      </c>
      <c r="G4982" s="202">
        <f t="shared" si="258"/>
        <v>3558.9915101620786</v>
      </c>
      <c r="H4982" s="210" t="str">
        <f t="shared" si="259"/>
        <v>18/19MILHO (2ª SAFRA)PARANAVAÍ (b)</v>
      </c>
      <c r="I4982" s="210" t="str">
        <f t="shared" si="260"/>
        <v>18/19MILHO (2ª SAFRA)</v>
      </c>
      <c r="J4982" s="211" t="b">
        <f>FALSE</f>
        <v>0</v>
      </c>
    </row>
    <row r="4983" spans="1:10" ht="14.65" hidden="1" customHeight="1">
      <c r="A4983" s="215" t="s">
        <v>80</v>
      </c>
      <c r="B4983" s="213" t="s">
        <v>104</v>
      </c>
      <c r="C4983" s="209" t="s">
        <v>155</v>
      </c>
      <c r="D4983" s="202">
        <v>49250</v>
      </c>
      <c r="F4983" s="202">
        <v>281150</v>
      </c>
      <c r="G4983" s="202">
        <f t="shared" si="258"/>
        <v>5708.6294416243654</v>
      </c>
      <c r="H4983" s="210" t="str">
        <f t="shared" si="259"/>
        <v>18/19MILHO (2ª SAFRA)PATO BRANCO (e)</v>
      </c>
      <c r="I4983" s="210" t="str">
        <f t="shared" si="260"/>
        <v>18/19MILHO (2ª SAFRA)</v>
      </c>
      <c r="J4983" s="211" t="b">
        <f>FALSE</f>
        <v>0</v>
      </c>
    </row>
    <row r="4984" spans="1:10" ht="14.65" hidden="1" customHeight="1">
      <c r="A4984" s="215" t="s">
        <v>80</v>
      </c>
      <c r="B4984" s="213" t="s">
        <v>104</v>
      </c>
      <c r="C4984" s="209" t="s">
        <v>157</v>
      </c>
      <c r="D4984" s="202">
        <v>26500</v>
      </c>
      <c r="F4984" s="202">
        <v>184016</v>
      </c>
      <c r="G4984" s="202">
        <f t="shared" si="258"/>
        <v>6944</v>
      </c>
      <c r="H4984" s="210" t="str">
        <f t="shared" si="259"/>
        <v>18/19MILHO (2ª SAFRA)PONTA GROSSA (f)</v>
      </c>
      <c r="I4984" s="210" t="str">
        <f t="shared" si="260"/>
        <v>18/19MILHO (2ª SAFRA)</v>
      </c>
      <c r="J4984" s="211" t="b">
        <f>FALSE</f>
        <v>0</v>
      </c>
    </row>
    <row r="4985" spans="1:10" ht="14.65" hidden="1" customHeight="1">
      <c r="A4985" s="215" t="s">
        <v>80</v>
      </c>
      <c r="B4985" s="213" t="s">
        <v>104</v>
      </c>
      <c r="C4985" s="209" t="s">
        <v>158</v>
      </c>
      <c r="D4985" s="202">
        <v>445776</v>
      </c>
      <c r="F4985" s="202">
        <v>3174370</v>
      </c>
      <c r="G4985" s="202">
        <f t="shared" si="258"/>
        <v>7120.997990021895</v>
      </c>
      <c r="H4985" s="210" t="str">
        <f t="shared" si="259"/>
        <v>18/19MILHO (2ª SAFRA)TOLEDO (d)</v>
      </c>
      <c r="I4985" s="210" t="str">
        <f t="shared" si="260"/>
        <v>18/19MILHO (2ª SAFRA)</v>
      </c>
      <c r="J4985" s="211" t="b">
        <f>FALSE</f>
        <v>0</v>
      </c>
    </row>
    <row r="4986" spans="1:10" ht="14.65" hidden="1" customHeight="1">
      <c r="A4986" s="215" t="s">
        <v>80</v>
      </c>
      <c r="B4986" s="213" t="s">
        <v>104</v>
      </c>
      <c r="C4986" s="209" t="s">
        <v>159</v>
      </c>
      <c r="D4986" s="202">
        <v>110161</v>
      </c>
      <c r="F4986" s="202">
        <v>592115</v>
      </c>
      <c r="G4986" s="202">
        <f t="shared" si="258"/>
        <v>5374.9965958914681</v>
      </c>
      <c r="H4986" s="210" t="str">
        <f t="shared" si="259"/>
        <v>18/19MILHO (2ª SAFRA)UMUARAMA (b)</v>
      </c>
      <c r="I4986" s="210" t="str">
        <f t="shared" si="260"/>
        <v>18/19MILHO (2ª SAFRA)</v>
      </c>
      <c r="J4986" s="211" t="b">
        <f>FALSE</f>
        <v>0</v>
      </c>
    </row>
    <row r="4987" spans="1:10" ht="14.65" hidden="1" customHeight="1">
      <c r="A4987" s="215" t="s">
        <v>80</v>
      </c>
      <c r="B4987" s="225" t="s">
        <v>104</v>
      </c>
      <c r="C4987" s="209" t="s">
        <v>160</v>
      </c>
      <c r="D4987" s="202">
        <v>3000</v>
      </c>
      <c r="F4987" s="202">
        <v>6000</v>
      </c>
      <c r="G4987" s="202">
        <f t="shared" si="258"/>
        <v>2000</v>
      </c>
      <c r="H4987" s="210" t="str">
        <f t="shared" si="259"/>
        <v>18/19MILHO (2ª SAFRA)UNIÃO DA VITÓRIA (f)</v>
      </c>
      <c r="I4987" s="210" t="str">
        <f t="shared" si="260"/>
        <v>18/19MILHO (2ª SAFRA)</v>
      </c>
      <c r="J4987" s="211" t="b">
        <f>FALSE</f>
        <v>0</v>
      </c>
    </row>
    <row r="4988" spans="1:10" ht="14.65" hidden="1" customHeight="1">
      <c r="A4988" s="215" t="s">
        <v>80</v>
      </c>
      <c r="B4988" s="209" t="s">
        <v>105</v>
      </c>
      <c r="C4988" s="209" t="s">
        <v>126</v>
      </c>
      <c r="D4988" s="202">
        <v>150</v>
      </c>
      <c r="F4988" s="202">
        <v>67</v>
      </c>
      <c r="G4988" s="202">
        <f t="shared" si="258"/>
        <v>446.66666666666663</v>
      </c>
      <c r="H4988" s="210" t="str">
        <f t="shared" si="259"/>
        <v>18/19SERICICULTURAAPUCARANA (c)</v>
      </c>
      <c r="I4988" s="210" t="str">
        <f t="shared" si="260"/>
        <v>18/19SERICICULTURA</v>
      </c>
      <c r="J4988" s="211" t="b">
        <f>FALSE</f>
        <v>0</v>
      </c>
    </row>
    <row r="4989" spans="1:10" ht="14.65" hidden="1" customHeight="1">
      <c r="A4989" s="215" t="s">
        <v>80</v>
      </c>
      <c r="B4989" s="209" t="s">
        <v>105</v>
      </c>
      <c r="C4989" s="209" t="s">
        <v>128</v>
      </c>
      <c r="D4989" s="202">
        <v>240</v>
      </c>
      <c r="F4989" s="202">
        <v>153</v>
      </c>
      <c r="G4989" s="202">
        <f t="shared" si="258"/>
        <v>637.5</v>
      </c>
      <c r="H4989" s="210" t="str">
        <f t="shared" si="259"/>
        <v>18/19SERICICULTURACAMPO MOURÃO (a)</v>
      </c>
      <c r="I4989" s="210" t="str">
        <f t="shared" si="260"/>
        <v>18/19SERICICULTURA</v>
      </c>
      <c r="J4989" s="211" t="b">
        <f>FALSE</f>
        <v>0</v>
      </c>
    </row>
    <row r="4990" spans="1:10" ht="14.65" hidden="1" customHeight="1">
      <c r="A4990" s="215" t="s">
        <v>80</v>
      </c>
      <c r="B4990" s="209" t="s">
        <v>105</v>
      </c>
      <c r="C4990" s="209" t="s">
        <v>130</v>
      </c>
      <c r="D4990" s="202">
        <v>170</v>
      </c>
      <c r="F4990" s="202">
        <v>85</v>
      </c>
      <c r="G4990" s="202">
        <f t="shared" si="258"/>
        <v>500</v>
      </c>
      <c r="H4990" s="210" t="str">
        <f t="shared" si="259"/>
        <v>18/19SERICICULTURACASCAVEL (d)</v>
      </c>
      <c r="I4990" s="210" t="str">
        <f t="shared" si="260"/>
        <v>18/19SERICICULTURA</v>
      </c>
      <c r="J4990" s="211" t="b">
        <f>FALSE</f>
        <v>0</v>
      </c>
    </row>
    <row r="4991" spans="1:10" ht="14.65" hidden="1" customHeight="1">
      <c r="A4991" s="215" t="s">
        <v>80</v>
      </c>
      <c r="B4991" s="209" t="s">
        <v>105</v>
      </c>
      <c r="C4991" s="209" t="s">
        <v>132</v>
      </c>
      <c r="D4991" s="202">
        <v>60</v>
      </c>
      <c r="F4991" s="202">
        <v>24</v>
      </c>
      <c r="G4991" s="202">
        <f t="shared" si="258"/>
        <v>400</v>
      </c>
      <c r="H4991" s="210" t="str">
        <f t="shared" si="259"/>
        <v>18/19SERICICULTURACORNÉLIO PROCÓPIO (c)</v>
      </c>
      <c r="I4991" s="210" t="str">
        <f t="shared" si="260"/>
        <v>18/19SERICICULTURA</v>
      </c>
      <c r="J4991" s="211" t="b">
        <f>FALSE</f>
        <v>0</v>
      </c>
    </row>
    <row r="4992" spans="1:10" ht="14.65" hidden="1" customHeight="1">
      <c r="A4992" s="215" t="s">
        <v>80</v>
      </c>
      <c r="B4992" s="209" t="s">
        <v>105</v>
      </c>
      <c r="C4992" s="209" t="s">
        <v>136</v>
      </c>
      <c r="D4992" s="202">
        <v>41</v>
      </c>
      <c r="F4992" s="202">
        <v>24</v>
      </c>
      <c r="G4992" s="202">
        <f t="shared" si="258"/>
        <v>585.36585365853659</v>
      </c>
      <c r="H4992" s="210" t="str">
        <f t="shared" si="259"/>
        <v>18/19SERICICULTURAFRANCISCO BELTRÃO (e)</v>
      </c>
      <c r="I4992" s="210" t="str">
        <f t="shared" si="260"/>
        <v>18/19SERICICULTURA</v>
      </c>
      <c r="J4992" s="211" t="b">
        <f>FALSE</f>
        <v>0</v>
      </c>
    </row>
    <row r="4993" spans="1:10" ht="14.65" hidden="1" customHeight="1">
      <c r="A4993" s="215" t="s">
        <v>80</v>
      </c>
      <c r="B4993" s="209" t="s">
        <v>105</v>
      </c>
      <c r="C4993" s="209" t="s">
        <v>138</v>
      </c>
      <c r="D4993" s="202">
        <v>8</v>
      </c>
      <c r="F4993" s="202">
        <v>4</v>
      </c>
      <c r="G4993" s="202">
        <f t="shared" si="258"/>
        <v>500</v>
      </c>
      <c r="H4993" s="210" t="str">
        <f t="shared" ref="H4993:H5056" si="261">A4993&amp;B4993&amp;C4993</f>
        <v>18/19SERICICULTURAGUARAPUAVA (f)</v>
      </c>
      <c r="I4993" s="210" t="str">
        <f t="shared" ref="I4993:I5056" si="262">A4993&amp;B4993</f>
        <v>18/19SERICICULTURA</v>
      </c>
      <c r="J4993" s="211" t="b">
        <f>FALSE</f>
        <v>0</v>
      </c>
    </row>
    <row r="4994" spans="1:10" ht="14.65" hidden="1" customHeight="1">
      <c r="A4994" s="215" t="s">
        <v>80</v>
      </c>
      <c r="B4994" s="209" t="s">
        <v>105</v>
      </c>
      <c r="C4994" s="209" t="s">
        <v>142</v>
      </c>
      <c r="D4994" s="202">
        <v>540</v>
      </c>
      <c r="F4994" s="202">
        <v>297</v>
      </c>
      <c r="G4994" s="202">
        <f t="shared" si="258"/>
        <v>550</v>
      </c>
      <c r="H4994" s="210" t="str">
        <f t="shared" si="261"/>
        <v>18/19SERICICULTURAIVAIPORÃ (c)</v>
      </c>
      <c r="I4994" s="210" t="str">
        <f t="shared" si="262"/>
        <v>18/19SERICICULTURA</v>
      </c>
      <c r="J4994" s="211" t="b">
        <f>FALSE</f>
        <v>0</v>
      </c>
    </row>
    <row r="4995" spans="1:10" ht="14.65" hidden="1" customHeight="1">
      <c r="A4995" s="215" t="s">
        <v>80</v>
      </c>
      <c r="B4995" s="209" t="s">
        <v>105</v>
      </c>
      <c r="C4995" s="209" t="s">
        <v>144</v>
      </c>
      <c r="D4995" s="202">
        <v>282</v>
      </c>
      <c r="F4995" s="202">
        <v>159</v>
      </c>
      <c r="G4995" s="202">
        <f t="shared" si="258"/>
        <v>563.82978723404256</v>
      </c>
      <c r="H4995" s="210" t="str">
        <f t="shared" si="261"/>
        <v>18/19SERICICULTURAJACAREZINHO (c)</v>
      </c>
      <c r="I4995" s="210" t="str">
        <f t="shared" si="262"/>
        <v>18/19SERICICULTURA</v>
      </c>
      <c r="J4995" s="211" t="b">
        <f>FALSE</f>
        <v>0</v>
      </c>
    </row>
    <row r="4996" spans="1:10" ht="14.65" hidden="1" customHeight="1">
      <c r="A4996" s="215" t="s">
        <v>80</v>
      </c>
      <c r="B4996" s="209" t="s">
        <v>105</v>
      </c>
      <c r="C4996" s="209" t="s">
        <v>146</v>
      </c>
      <c r="D4996" s="202">
        <v>262</v>
      </c>
      <c r="F4996" s="202">
        <v>200</v>
      </c>
      <c r="G4996" s="202">
        <f t="shared" si="258"/>
        <v>763.3587786259543</v>
      </c>
      <c r="H4996" s="210" t="str">
        <f t="shared" si="261"/>
        <v>18/19SERICICULTURALARANJEIRAS DO SUL (f)</v>
      </c>
      <c r="I4996" s="210" t="str">
        <f t="shared" si="262"/>
        <v>18/19SERICICULTURA</v>
      </c>
      <c r="J4996" s="211" t="b">
        <f>FALSE</f>
        <v>0</v>
      </c>
    </row>
    <row r="4997" spans="1:10" ht="14.65" hidden="1" customHeight="1">
      <c r="A4997" s="215" t="s">
        <v>80</v>
      </c>
      <c r="B4997" s="209" t="s">
        <v>105</v>
      </c>
      <c r="C4997" s="209" t="s">
        <v>148</v>
      </c>
      <c r="D4997" s="202">
        <v>157</v>
      </c>
      <c r="F4997" s="202">
        <v>85</v>
      </c>
      <c r="G4997" s="202">
        <f t="shared" si="258"/>
        <v>541.40127388535029</v>
      </c>
      <c r="H4997" s="210" t="str">
        <f t="shared" si="261"/>
        <v>18/19SERICICULTURALONDRINA (c)</v>
      </c>
      <c r="I4997" s="210" t="str">
        <f t="shared" si="262"/>
        <v>18/19SERICICULTURA</v>
      </c>
      <c r="J4997" s="211" t="b">
        <f>FALSE</f>
        <v>0</v>
      </c>
    </row>
    <row r="4998" spans="1:10" ht="14.65" hidden="1" customHeight="1">
      <c r="A4998" s="215" t="s">
        <v>80</v>
      </c>
      <c r="B4998" s="209" t="s">
        <v>105</v>
      </c>
      <c r="C4998" s="209" t="s">
        <v>150</v>
      </c>
      <c r="D4998" s="202">
        <v>900</v>
      </c>
      <c r="F4998" s="202">
        <v>526</v>
      </c>
      <c r="G4998" s="202">
        <f t="shared" si="258"/>
        <v>584.44444444444446</v>
      </c>
      <c r="H4998" s="210" t="str">
        <f t="shared" si="261"/>
        <v>18/19SERICICULTURAMARINGÁ (c)</v>
      </c>
      <c r="I4998" s="210" t="str">
        <f t="shared" si="262"/>
        <v>18/19SERICICULTURA</v>
      </c>
      <c r="J4998" s="211" t="b">
        <f>FALSE</f>
        <v>0</v>
      </c>
    </row>
    <row r="4999" spans="1:10" ht="14.65" hidden="1" customHeight="1">
      <c r="A4999" s="215" t="s">
        <v>80</v>
      </c>
      <c r="B4999" s="209" t="s">
        <v>105</v>
      </c>
      <c r="C4999" s="209" t="s">
        <v>154</v>
      </c>
      <c r="D4999" s="202">
        <v>584</v>
      </c>
      <c r="F4999" s="202">
        <v>344</v>
      </c>
      <c r="G4999" s="202">
        <f t="shared" si="258"/>
        <v>589.04109589041093</v>
      </c>
      <c r="H4999" s="210" t="str">
        <f t="shared" si="261"/>
        <v>18/19SERICICULTURAPARANAVAÍ (b)</v>
      </c>
      <c r="I4999" s="210" t="str">
        <f t="shared" si="262"/>
        <v>18/19SERICICULTURA</v>
      </c>
      <c r="J4999" s="211" t="b">
        <f>FALSE</f>
        <v>0</v>
      </c>
    </row>
    <row r="5000" spans="1:10" ht="14.65" hidden="1" customHeight="1">
      <c r="A5000" s="215" t="s">
        <v>80</v>
      </c>
      <c r="B5000" s="209" t="s">
        <v>105</v>
      </c>
      <c r="C5000" s="209" t="s">
        <v>155</v>
      </c>
      <c r="D5000" s="202"/>
      <c r="G5000" s="202" t="e">
        <f t="shared" si="258"/>
        <v>#DIV/0!</v>
      </c>
      <c r="H5000" s="210" t="str">
        <f t="shared" si="261"/>
        <v>18/19SERICICULTURAPATO BRANCO (e)</v>
      </c>
      <c r="I5000" s="210" t="str">
        <f t="shared" si="262"/>
        <v>18/19SERICICULTURA</v>
      </c>
      <c r="J5000" s="211" t="b">
        <f>FALSE</f>
        <v>0</v>
      </c>
    </row>
    <row r="5001" spans="1:10" ht="14.65" hidden="1" customHeight="1">
      <c r="A5001" s="215" t="s">
        <v>80</v>
      </c>
      <c r="B5001" s="209" t="s">
        <v>105</v>
      </c>
      <c r="C5001" s="209" t="s">
        <v>157</v>
      </c>
      <c r="D5001" s="202">
        <v>23</v>
      </c>
      <c r="F5001" s="202">
        <v>12</v>
      </c>
      <c r="G5001" s="202">
        <f t="shared" si="258"/>
        <v>521.73913043478262</v>
      </c>
      <c r="H5001" s="210" t="str">
        <f t="shared" si="261"/>
        <v>18/19SERICICULTURAPONTA GROSSA (f)</v>
      </c>
      <c r="I5001" s="210" t="str">
        <f t="shared" si="262"/>
        <v>18/19SERICICULTURA</v>
      </c>
      <c r="J5001" s="211" t="b">
        <f>FALSE</f>
        <v>0</v>
      </c>
    </row>
    <row r="5002" spans="1:10" ht="14.65" hidden="1" customHeight="1">
      <c r="A5002" s="215" t="s">
        <v>80</v>
      </c>
      <c r="B5002" s="209" t="s">
        <v>105</v>
      </c>
      <c r="C5002" s="209" t="s">
        <v>158</v>
      </c>
      <c r="D5002" s="202">
        <v>9</v>
      </c>
      <c r="F5002" s="202">
        <v>6</v>
      </c>
      <c r="G5002" s="202">
        <f t="shared" si="258"/>
        <v>666.66666666666663</v>
      </c>
      <c r="H5002" s="210" t="str">
        <f t="shared" si="261"/>
        <v>18/19SERICICULTURATOLEDO (d)</v>
      </c>
      <c r="I5002" s="210" t="str">
        <f t="shared" si="262"/>
        <v>18/19SERICICULTURA</v>
      </c>
      <c r="J5002" s="211" t="b">
        <f>FALSE</f>
        <v>0</v>
      </c>
    </row>
    <row r="5003" spans="1:10" ht="14.65" hidden="1" customHeight="1">
      <c r="A5003" s="215" t="s">
        <v>80</v>
      </c>
      <c r="B5003" s="209" t="s">
        <v>105</v>
      </c>
      <c r="C5003" s="209" t="s">
        <v>159</v>
      </c>
      <c r="D5003" s="202">
        <v>430</v>
      </c>
      <c r="F5003" s="202">
        <v>311</v>
      </c>
      <c r="G5003" s="202">
        <f t="shared" si="258"/>
        <v>723.25581395348831</v>
      </c>
      <c r="H5003" s="210" t="str">
        <f t="shared" si="261"/>
        <v>18/19SERICICULTURAUMUARAMA (b)</v>
      </c>
      <c r="I5003" s="210" t="str">
        <f t="shared" si="262"/>
        <v>18/19SERICICULTURA</v>
      </c>
      <c r="J5003" s="211" t="b">
        <f>FALSE</f>
        <v>0</v>
      </c>
    </row>
    <row r="5004" spans="1:10" ht="14.65" hidden="1" customHeight="1">
      <c r="A5004" s="215" t="s">
        <v>80</v>
      </c>
      <c r="B5004" s="209" t="s">
        <v>105</v>
      </c>
      <c r="C5004" s="209" t="s">
        <v>160</v>
      </c>
      <c r="D5004" s="202">
        <v>6</v>
      </c>
      <c r="F5004" s="202">
        <v>1</v>
      </c>
      <c r="G5004" s="202">
        <f t="shared" si="258"/>
        <v>166.66666666666666</v>
      </c>
      <c r="H5004" s="210" t="str">
        <f t="shared" si="261"/>
        <v>18/19SERICICULTURAUNIÃO DA VITÓRIA (f)</v>
      </c>
      <c r="I5004" s="210" t="str">
        <f t="shared" si="262"/>
        <v>18/19SERICICULTURA</v>
      </c>
      <c r="J5004" s="211" t="b">
        <f>FALSE</f>
        <v>0</v>
      </c>
    </row>
    <row r="5005" spans="1:10" ht="14.65" hidden="1" customHeight="1">
      <c r="A5005" s="215" t="s">
        <v>80</v>
      </c>
      <c r="B5005" s="213" t="s">
        <v>106</v>
      </c>
      <c r="C5005" s="209" t="s">
        <v>126</v>
      </c>
      <c r="D5005" s="202">
        <v>124625</v>
      </c>
      <c r="F5005" s="202">
        <v>405405</v>
      </c>
      <c r="G5005" s="202">
        <f t="shared" si="258"/>
        <v>3252.9989969909725</v>
      </c>
      <c r="H5005" s="210" t="str">
        <f t="shared" si="261"/>
        <v>18/19SOJA (1ª SAFRA)APUCARANA (c)</v>
      </c>
      <c r="I5005" s="210" t="str">
        <f t="shared" si="262"/>
        <v>18/19SOJA (1ª SAFRA)</v>
      </c>
      <c r="J5005" s="211" t="b">
        <f>FALSE</f>
        <v>0</v>
      </c>
    </row>
    <row r="5006" spans="1:10" ht="14.65" hidden="1" customHeight="1">
      <c r="A5006" s="215" t="s">
        <v>80</v>
      </c>
      <c r="B5006" s="213" t="s">
        <v>106</v>
      </c>
      <c r="C5006" s="209" t="s">
        <v>128</v>
      </c>
      <c r="D5006" s="202">
        <v>680000</v>
      </c>
      <c r="F5006" s="202">
        <v>1904000</v>
      </c>
      <c r="G5006" s="202">
        <f t="shared" si="258"/>
        <v>2800</v>
      </c>
      <c r="H5006" s="210" t="str">
        <f t="shared" si="261"/>
        <v>18/19SOJA (1ª SAFRA)CAMPO MOURÃO (a)</v>
      </c>
      <c r="I5006" s="210" t="str">
        <f t="shared" si="262"/>
        <v>18/19SOJA (1ª SAFRA)</v>
      </c>
      <c r="J5006" s="211" t="b">
        <f>FALSE</f>
        <v>0</v>
      </c>
    </row>
    <row r="5007" spans="1:10" ht="14.65" hidden="1" customHeight="1">
      <c r="A5007" s="215" t="s">
        <v>80</v>
      </c>
      <c r="B5007" s="213" t="s">
        <v>106</v>
      </c>
      <c r="C5007" s="209" t="s">
        <v>130</v>
      </c>
      <c r="D5007" s="202">
        <v>529993</v>
      </c>
      <c r="F5007" s="202">
        <v>1538569</v>
      </c>
      <c r="G5007" s="202">
        <f t="shared" si="258"/>
        <v>2902.998718851004</v>
      </c>
      <c r="H5007" s="210" t="str">
        <f t="shared" si="261"/>
        <v>18/19SOJA (1ª SAFRA)CASCAVEL (d)</v>
      </c>
      <c r="I5007" s="210" t="str">
        <f t="shared" si="262"/>
        <v>18/19SOJA (1ª SAFRA)</v>
      </c>
      <c r="J5007" s="211" t="b">
        <f>FALSE</f>
        <v>0</v>
      </c>
    </row>
    <row r="5008" spans="1:10" ht="14.65" hidden="1" customHeight="1">
      <c r="A5008" s="215" t="s">
        <v>80</v>
      </c>
      <c r="B5008" s="213" t="s">
        <v>106</v>
      </c>
      <c r="C5008" s="209" t="s">
        <v>132</v>
      </c>
      <c r="D5008" s="202">
        <v>350200</v>
      </c>
      <c r="F5008" s="202">
        <v>945540</v>
      </c>
      <c r="G5008" s="202">
        <f t="shared" si="258"/>
        <v>2700</v>
      </c>
      <c r="H5008" s="210" t="str">
        <f t="shared" si="261"/>
        <v>18/19SOJA (1ª SAFRA)CORNÉLIO PROCÓPIO (c)</v>
      </c>
      <c r="I5008" s="210" t="str">
        <f t="shared" si="262"/>
        <v>18/19SOJA (1ª SAFRA)</v>
      </c>
      <c r="J5008" s="211" t="b">
        <f>FALSE</f>
        <v>0</v>
      </c>
    </row>
    <row r="5009" spans="1:10" ht="14.65" hidden="1" customHeight="1">
      <c r="A5009" s="215" t="s">
        <v>80</v>
      </c>
      <c r="B5009" s="213" t="s">
        <v>106</v>
      </c>
      <c r="C5009" s="209" t="s">
        <v>134</v>
      </c>
      <c r="D5009" s="202">
        <v>163251</v>
      </c>
      <c r="F5009" s="202">
        <v>579541</v>
      </c>
      <c r="G5009" s="223">
        <f t="shared" si="258"/>
        <v>3549.9996937231626</v>
      </c>
      <c r="H5009" s="210" t="str">
        <f t="shared" si="261"/>
        <v>18/19SOJA (1ª SAFRA)CURITIBA (f)</v>
      </c>
      <c r="I5009" s="210" t="str">
        <f t="shared" si="262"/>
        <v>18/19SOJA (1ª SAFRA)</v>
      </c>
      <c r="J5009" s="211" t="b">
        <f>FALSE</f>
        <v>0</v>
      </c>
    </row>
    <row r="5010" spans="1:10" ht="14.65" hidden="1" customHeight="1">
      <c r="A5010" s="215" t="s">
        <v>80</v>
      </c>
      <c r="B5010" s="213" t="s">
        <v>106</v>
      </c>
      <c r="C5010" s="209" t="s">
        <v>136</v>
      </c>
      <c r="D5010" s="202">
        <v>262800</v>
      </c>
      <c r="F5010" s="202">
        <v>804168</v>
      </c>
      <c r="G5010" s="202">
        <f t="shared" si="258"/>
        <v>3060</v>
      </c>
      <c r="H5010" s="210" t="str">
        <f t="shared" si="261"/>
        <v>18/19SOJA (1ª SAFRA)FRANCISCO BELTRÃO (e)</v>
      </c>
      <c r="I5010" s="210" t="str">
        <f t="shared" si="262"/>
        <v>18/19SOJA (1ª SAFRA)</v>
      </c>
      <c r="J5010" s="211" t="b">
        <f>FALSE</f>
        <v>0</v>
      </c>
    </row>
    <row r="5011" spans="1:10" ht="14.65" hidden="1" customHeight="1">
      <c r="A5011" s="215" t="s">
        <v>80</v>
      </c>
      <c r="B5011" s="213" t="s">
        <v>106</v>
      </c>
      <c r="C5011" s="209" t="s">
        <v>138</v>
      </c>
      <c r="D5011" s="202">
        <v>278550</v>
      </c>
      <c r="F5011" s="202">
        <v>1004112</v>
      </c>
      <c r="G5011" s="202">
        <f t="shared" si="258"/>
        <v>3604.7819063004845</v>
      </c>
      <c r="H5011" s="210" t="str">
        <f t="shared" si="261"/>
        <v>18/19SOJA (1ª SAFRA)GUARAPUAVA (f)</v>
      </c>
      <c r="I5011" s="210" t="str">
        <f t="shared" si="262"/>
        <v>18/19SOJA (1ª SAFRA)</v>
      </c>
      <c r="J5011" s="211" t="b">
        <f>FALSE</f>
        <v>0</v>
      </c>
    </row>
    <row r="5012" spans="1:10" ht="14.65" hidden="1" customHeight="1">
      <c r="A5012" s="215" t="s">
        <v>80</v>
      </c>
      <c r="B5012" s="213" t="s">
        <v>106</v>
      </c>
      <c r="C5012" s="209" t="s">
        <v>140</v>
      </c>
      <c r="D5012" s="202">
        <v>175500</v>
      </c>
      <c r="F5012" s="202">
        <v>623025</v>
      </c>
      <c r="G5012" s="202">
        <f t="shared" si="258"/>
        <v>3550</v>
      </c>
      <c r="H5012" s="210" t="str">
        <f t="shared" si="261"/>
        <v>18/19SOJA (1ª SAFRA)IRATI (f)</v>
      </c>
      <c r="I5012" s="210" t="str">
        <f t="shared" si="262"/>
        <v>18/19SOJA (1ª SAFRA)</v>
      </c>
      <c r="J5012" s="211" t="b">
        <f>FALSE</f>
        <v>0</v>
      </c>
    </row>
    <row r="5013" spans="1:10" ht="14.65" hidden="1" customHeight="1">
      <c r="A5013" s="215" t="s">
        <v>80</v>
      </c>
      <c r="B5013" s="213" t="s">
        <v>106</v>
      </c>
      <c r="C5013" s="209" t="s">
        <v>142</v>
      </c>
      <c r="D5013" s="201">
        <v>304900</v>
      </c>
      <c r="F5013" s="202">
        <v>807985</v>
      </c>
      <c r="G5013" s="202">
        <f t="shared" si="258"/>
        <v>2650</v>
      </c>
      <c r="H5013" s="210" t="str">
        <f t="shared" si="261"/>
        <v>18/19SOJA (1ª SAFRA)IVAIPORÃ (c)</v>
      </c>
      <c r="I5013" s="210" t="str">
        <f t="shared" si="262"/>
        <v>18/19SOJA (1ª SAFRA)</v>
      </c>
      <c r="J5013" s="211" t="b">
        <f>FALSE</f>
        <v>0</v>
      </c>
    </row>
    <row r="5014" spans="1:10" ht="14.65" hidden="1" customHeight="1">
      <c r="A5014" s="215" t="s">
        <v>80</v>
      </c>
      <c r="B5014" s="213" t="s">
        <v>106</v>
      </c>
      <c r="C5014" s="209" t="s">
        <v>144</v>
      </c>
      <c r="D5014" s="202">
        <v>175000</v>
      </c>
      <c r="F5014" s="202">
        <v>542500</v>
      </c>
      <c r="G5014" s="202">
        <f t="shared" si="258"/>
        <v>3100</v>
      </c>
      <c r="H5014" s="210" t="str">
        <f t="shared" si="261"/>
        <v>18/19SOJA (1ª SAFRA)JACAREZINHO (c)</v>
      </c>
      <c r="I5014" s="210" t="str">
        <f t="shared" si="262"/>
        <v>18/19SOJA (1ª SAFRA)</v>
      </c>
      <c r="J5014" s="211" t="b">
        <f>FALSE</f>
        <v>0</v>
      </c>
    </row>
    <row r="5015" spans="1:10" ht="14.65" hidden="1" customHeight="1">
      <c r="A5015" s="215" t="s">
        <v>80</v>
      </c>
      <c r="B5015" s="213" t="s">
        <v>106</v>
      </c>
      <c r="C5015" s="209" t="s">
        <v>146</v>
      </c>
      <c r="D5015" s="202">
        <v>131400</v>
      </c>
      <c r="F5015" s="202">
        <v>437562</v>
      </c>
      <c r="G5015" s="202">
        <f t="shared" si="258"/>
        <v>3330</v>
      </c>
      <c r="H5015" s="210" t="str">
        <f t="shared" si="261"/>
        <v>18/19SOJA (1ª SAFRA)LARANJEIRAS DO SUL (f)</v>
      </c>
      <c r="I5015" s="210" t="str">
        <f t="shared" si="262"/>
        <v>18/19SOJA (1ª SAFRA)</v>
      </c>
      <c r="J5015" s="211" t="b">
        <f>FALSE</f>
        <v>0</v>
      </c>
    </row>
    <row r="5016" spans="1:10" ht="14.65" hidden="1" customHeight="1">
      <c r="A5016" s="215" t="s">
        <v>80</v>
      </c>
      <c r="B5016" s="213" t="s">
        <v>106</v>
      </c>
      <c r="C5016" s="209" t="s">
        <v>148</v>
      </c>
      <c r="D5016" s="202">
        <v>309031</v>
      </c>
      <c r="F5016" s="202">
        <v>835310</v>
      </c>
      <c r="G5016" s="202">
        <f t="shared" si="258"/>
        <v>2702.9974339143969</v>
      </c>
      <c r="H5016" s="210" t="str">
        <f t="shared" si="261"/>
        <v>18/19SOJA (1ª SAFRA)LONDRINA (c)</v>
      </c>
      <c r="I5016" s="210" t="str">
        <f t="shared" si="262"/>
        <v>18/19SOJA (1ª SAFRA)</v>
      </c>
      <c r="J5016" s="211" t="b">
        <f>FALSE</f>
        <v>0</v>
      </c>
    </row>
    <row r="5017" spans="1:10" ht="14.65" hidden="1" customHeight="1">
      <c r="A5017" s="215" t="s">
        <v>80</v>
      </c>
      <c r="B5017" s="213" t="s">
        <v>106</v>
      </c>
      <c r="C5017" s="209" t="s">
        <v>150</v>
      </c>
      <c r="D5017" s="202">
        <v>277170</v>
      </c>
      <c r="F5017" s="202">
        <v>746141</v>
      </c>
      <c r="G5017" s="202">
        <f t="shared" si="258"/>
        <v>2691.9976909477937</v>
      </c>
      <c r="H5017" s="210" t="str">
        <f t="shared" si="261"/>
        <v>18/19SOJA (1ª SAFRA)MARINGÁ (c)</v>
      </c>
      <c r="I5017" s="210" t="str">
        <f t="shared" si="262"/>
        <v>18/19SOJA (1ª SAFRA)</v>
      </c>
      <c r="J5017" s="211" t="b">
        <f>FALSE</f>
        <v>0</v>
      </c>
    </row>
    <row r="5018" spans="1:10" ht="14.65" hidden="1" customHeight="1">
      <c r="A5018" s="215" t="s">
        <v>80</v>
      </c>
      <c r="B5018" s="213" t="s">
        <v>106</v>
      </c>
      <c r="C5018" s="209" t="s">
        <v>154</v>
      </c>
      <c r="D5018" s="202">
        <v>55473</v>
      </c>
      <c r="F5018" s="202">
        <v>115661</v>
      </c>
      <c r="G5018" s="202">
        <f t="shared" si="258"/>
        <v>2084.9963045084996</v>
      </c>
      <c r="H5018" s="210" t="str">
        <f t="shared" si="261"/>
        <v>18/19SOJA (1ª SAFRA)PARANAVAÍ (b)</v>
      </c>
      <c r="I5018" s="210" t="str">
        <f t="shared" si="262"/>
        <v>18/19SOJA (1ª SAFRA)</v>
      </c>
      <c r="J5018" s="211" t="b">
        <f>FALSE</f>
        <v>0</v>
      </c>
    </row>
    <row r="5019" spans="1:10" ht="14.65" hidden="1" customHeight="1">
      <c r="A5019" s="215" t="s">
        <v>80</v>
      </c>
      <c r="B5019" s="213" t="s">
        <v>106</v>
      </c>
      <c r="C5019" s="209" t="s">
        <v>155</v>
      </c>
      <c r="D5019" s="202">
        <v>323970</v>
      </c>
      <c r="F5019" s="202">
        <v>1098192</v>
      </c>
      <c r="G5019" s="202">
        <f t="shared" si="258"/>
        <v>3389.7953514214278</v>
      </c>
      <c r="H5019" s="210" t="str">
        <f t="shared" si="261"/>
        <v>18/19SOJA (1ª SAFRA)PATO BRANCO (e)</v>
      </c>
      <c r="I5019" s="210" t="str">
        <f t="shared" si="262"/>
        <v>18/19SOJA (1ª SAFRA)</v>
      </c>
      <c r="J5019" s="211" t="b">
        <f>FALSE</f>
        <v>0</v>
      </c>
    </row>
    <row r="5020" spans="1:10" ht="14.65" hidden="1" customHeight="1">
      <c r="A5020" s="215" t="s">
        <v>80</v>
      </c>
      <c r="B5020" s="213" t="s">
        <v>106</v>
      </c>
      <c r="C5020" s="209" t="s">
        <v>157</v>
      </c>
      <c r="D5020" s="202">
        <v>570150</v>
      </c>
      <c r="F5020" s="202">
        <v>2010919</v>
      </c>
      <c r="G5020" s="202">
        <f t="shared" si="258"/>
        <v>3526.9999123037796</v>
      </c>
      <c r="H5020" s="210" t="str">
        <f t="shared" si="261"/>
        <v>18/19SOJA (1ª SAFRA)PONTA GROSSA (f)</v>
      </c>
      <c r="I5020" s="210" t="str">
        <f t="shared" si="262"/>
        <v>18/19SOJA (1ª SAFRA)</v>
      </c>
      <c r="J5020" s="211" t="b">
        <f>FALSE</f>
        <v>0</v>
      </c>
    </row>
    <row r="5021" spans="1:10" ht="14.65" hidden="1" customHeight="1">
      <c r="A5021" s="215" t="s">
        <v>80</v>
      </c>
      <c r="B5021" s="213" t="s">
        <v>106</v>
      </c>
      <c r="C5021" s="209" t="s">
        <v>158</v>
      </c>
      <c r="D5021" s="202">
        <v>481508</v>
      </c>
      <c r="F5021" s="202">
        <v>1087726</v>
      </c>
      <c r="G5021" s="202">
        <f t="shared" si="258"/>
        <v>2258.998812065428</v>
      </c>
      <c r="H5021" s="210" t="str">
        <f t="shared" si="261"/>
        <v>18/19SOJA (1ª SAFRA)TOLEDO (d)</v>
      </c>
      <c r="I5021" s="210" t="str">
        <f t="shared" si="262"/>
        <v>18/19SOJA (1ª SAFRA)</v>
      </c>
      <c r="J5021" s="211" t="b">
        <f>FALSE</f>
        <v>0</v>
      </c>
    </row>
    <row r="5022" spans="1:10" ht="14.65" hidden="1" customHeight="1">
      <c r="A5022" s="215" t="s">
        <v>80</v>
      </c>
      <c r="B5022" s="213" t="s">
        <v>106</v>
      </c>
      <c r="C5022" s="209" t="s">
        <v>159</v>
      </c>
      <c r="D5022" s="202">
        <v>171047</v>
      </c>
      <c r="F5022" s="202">
        <v>373053</v>
      </c>
      <c r="G5022" s="202">
        <f t="shared" si="258"/>
        <v>2180.9970359024128</v>
      </c>
      <c r="H5022" s="210" t="str">
        <f t="shared" si="261"/>
        <v>18/19SOJA (1ª SAFRA)UMUARAMA (b)</v>
      </c>
      <c r="I5022" s="210" t="str">
        <f t="shared" si="262"/>
        <v>18/19SOJA (1ª SAFRA)</v>
      </c>
      <c r="J5022" s="211" t="b">
        <f>FALSE</f>
        <v>0</v>
      </c>
    </row>
    <row r="5023" spans="1:10" ht="14.65" hidden="1" customHeight="1">
      <c r="A5023" s="215" t="s">
        <v>80</v>
      </c>
      <c r="B5023" s="213" t="s">
        <v>106</v>
      </c>
      <c r="C5023" s="209" t="s">
        <v>160</v>
      </c>
      <c r="D5023" s="202">
        <v>85500</v>
      </c>
      <c r="F5023" s="202">
        <v>273600</v>
      </c>
      <c r="G5023" s="202">
        <f t="shared" si="258"/>
        <v>3200</v>
      </c>
      <c r="H5023" s="210" t="str">
        <f t="shared" si="261"/>
        <v>18/19SOJA (1ª SAFRA)UNIÃO DA VITÓRIA (f)</v>
      </c>
      <c r="I5023" s="210" t="str">
        <f t="shared" si="262"/>
        <v>18/19SOJA (1ª SAFRA)</v>
      </c>
      <c r="J5023" s="211" t="b">
        <f>FALSE</f>
        <v>0</v>
      </c>
    </row>
    <row r="5024" spans="1:10" ht="14.65" hidden="1" customHeight="1">
      <c r="A5024" s="215" t="s">
        <v>80</v>
      </c>
      <c r="B5024" s="213" t="s">
        <v>108</v>
      </c>
      <c r="C5024" s="209" t="s">
        <v>126</v>
      </c>
      <c r="D5024" s="202">
        <v>136</v>
      </c>
      <c r="F5024" s="202">
        <v>11560</v>
      </c>
      <c r="G5024" s="202">
        <f t="shared" si="258"/>
        <v>85000</v>
      </c>
      <c r="H5024" s="210" t="str">
        <f t="shared" si="261"/>
        <v>18/19TOMATE (1ª SAFRA)APUCARANA (c)</v>
      </c>
      <c r="I5024" s="210" t="str">
        <f t="shared" si="262"/>
        <v>18/19TOMATE (1ª SAFRA)</v>
      </c>
      <c r="J5024" s="211" t="b">
        <f>FALSE</f>
        <v>0</v>
      </c>
    </row>
    <row r="5025" spans="1:10" ht="14.65" hidden="1" customHeight="1">
      <c r="A5025" s="215" t="s">
        <v>80</v>
      </c>
      <c r="B5025" s="213" t="s">
        <v>108</v>
      </c>
      <c r="C5025" s="209" t="s">
        <v>128</v>
      </c>
      <c r="D5025" s="202">
        <v>30</v>
      </c>
      <c r="F5025" s="202">
        <v>555</v>
      </c>
      <c r="G5025" s="202">
        <f t="shared" si="258"/>
        <v>18500</v>
      </c>
      <c r="H5025" s="210" t="str">
        <f t="shared" si="261"/>
        <v>18/19TOMATE (1ª SAFRA)CAMPO MOURÃO (a)</v>
      </c>
      <c r="I5025" s="210" t="str">
        <f t="shared" si="262"/>
        <v>18/19TOMATE (1ª SAFRA)</v>
      </c>
      <c r="J5025" s="211" t="b">
        <f>FALSE</f>
        <v>0</v>
      </c>
    </row>
    <row r="5026" spans="1:10" ht="14.65" hidden="1" customHeight="1">
      <c r="A5026" s="215" t="s">
        <v>80</v>
      </c>
      <c r="B5026" s="213" t="s">
        <v>108</v>
      </c>
      <c r="C5026" s="209" t="s">
        <v>130</v>
      </c>
      <c r="D5026" s="202">
        <v>70</v>
      </c>
      <c r="F5026" s="202">
        <v>3920</v>
      </c>
      <c r="G5026" s="202">
        <f t="shared" si="258"/>
        <v>56000</v>
      </c>
      <c r="H5026" s="210" t="str">
        <f t="shared" si="261"/>
        <v>18/19TOMATE (1ª SAFRA)CASCAVEL (d)</v>
      </c>
      <c r="I5026" s="210" t="str">
        <f t="shared" si="262"/>
        <v>18/19TOMATE (1ª SAFRA)</v>
      </c>
      <c r="J5026" s="211" t="b">
        <f>FALSE</f>
        <v>0</v>
      </c>
    </row>
    <row r="5027" spans="1:10" ht="14.65" hidden="1" customHeight="1">
      <c r="A5027" s="215" t="s">
        <v>80</v>
      </c>
      <c r="B5027" s="213" t="s">
        <v>108</v>
      </c>
      <c r="C5027" s="209" t="s">
        <v>132</v>
      </c>
      <c r="D5027" s="202">
        <v>220</v>
      </c>
      <c r="F5027" s="202">
        <v>9900</v>
      </c>
      <c r="G5027" s="202">
        <f t="shared" si="258"/>
        <v>45000</v>
      </c>
      <c r="H5027" s="210" t="str">
        <f t="shared" si="261"/>
        <v>18/19TOMATE (1ª SAFRA)CORNÉLIO PROCÓPIO (c)</v>
      </c>
      <c r="I5027" s="210" t="str">
        <f t="shared" si="262"/>
        <v>18/19TOMATE (1ª SAFRA)</v>
      </c>
      <c r="J5027" s="211" t="b">
        <f>FALSE</f>
        <v>0</v>
      </c>
    </row>
    <row r="5028" spans="1:10" ht="14.65" hidden="1" customHeight="1">
      <c r="A5028" s="215" t="s">
        <v>80</v>
      </c>
      <c r="B5028" s="213" t="s">
        <v>108</v>
      </c>
      <c r="C5028" s="209" t="s">
        <v>134</v>
      </c>
      <c r="D5028" s="202">
        <v>350</v>
      </c>
      <c r="F5028" s="202">
        <v>17325</v>
      </c>
      <c r="G5028" s="202">
        <f t="shared" si="258"/>
        <v>49500</v>
      </c>
      <c r="H5028" s="210" t="str">
        <f t="shared" si="261"/>
        <v>18/19TOMATE (1ª SAFRA)CURITIBA (f)</v>
      </c>
      <c r="I5028" s="210" t="str">
        <f t="shared" si="262"/>
        <v>18/19TOMATE (1ª SAFRA)</v>
      </c>
      <c r="J5028" s="211" t="b">
        <f>FALSE</f>
        <v>0</v>
      </c>
    </row>
    <row r="5029" spans="1:10" ht="14.65" hidden="1" customHeight="1">
      <c r="A5029" s="215" t="s">
        <v>80</v>
      </c>
      <c r="B5029" s="213" t="s">
        <v>108</v>
      </c>
      <c r="C5029" s="209" t="s">
        <v>136</v>
      </c>
      <c r="D5029" s="202">
        <v>93</v>
      </c>
      <c r="F5029" s="202">
        <v>4805</v>
      </c>
      <c r="G5029" s="202">
        <f t="shared" si="258"/>
        <v>51666.666666666664</v>
      </c>
      <c r="H5029" s="210" t="str">
        <f t="shared" si="261"/>
        <v>18/19TOMATE (1ª SAFRA)FRANCISCO BELTRÃO (e)</v>
      </c>
      <c r="I5029" s="210" t="str">
        <f t="shared" si="262"/>
        <v>18/19TOMATE (1ª SAFRA)</v>
      </c>
      <c r="J5029" s="211" t="b">
        <f>FALSE</f>
        <v>0</v>
      </c>
    </row>
    <row r="5030" spans="1:10" ht="14.65" hidden="1" customHeight="1">
      <c r="A5030" s="215" t="s">
        <v>80</v>
      </c>
      <c r="B5030" s="213" t="s">
        <v>108</v>
      </c>
      <c r="C5030" s="209" t="s">
        <v>138</v>
      </c>
      <c r="D5030" s="202">
        <v>105</v>
      </c>
      <c r="F5030" s="202">
        <v>6090</v>
      </c>
      <c r="G5030" s="202">
        <f t="shared" si="258"/>
        <v>58000</v>
      </c>
      <c r="H5030" s="210" t="str">
        <f t="shared" si="261"/>
        <v>18/19TOMATE (1ª SAFRA)GUARAPUAVA (f)</v>
      </c>
      <c r="I5030" s="210" t="str">
        <f t="shared" si="262"/>
        <v>18/19TOMATE (1ª SAFRA)</v>
      </c>
      <c r="J5030" s="211" t="b">
        <f>FALSE</f>
        <v>0</v>
      </c>
    </row>
    <row r="5031" spans="1:10" ht="14.65" hidden="1" customHeight="1">
      <c r="A5031" s="215" t="s">
        <v>80</v>
      </c>
      <c r="B5031" s="213" t="s">
        <v>108</v>
      </c>
      <c r="C5031" s="209" t="s">
        <v>140</v>
      </c>
      <c r="D5031" s="202">
        <v>32</v>
      </c>
      <c r="F5031" s="202">
        <v>949</v>
      </c>
      <c r="G5031" s="202">
        <f t="shared" si="258"/>
        <v>29656.25</v>
      </c>
      <c r="H5031" s="210" t="str">
        <f t="shared" si="261"/>
        <v>18/19TOMATE (1ª SAFRA)IRATI (f)</v>
      </c>
      <c r="I5031" s="210" t="str">
        <f t="shared" si="262"/>
        <v>18/19TOMATE (1ª SAFRA)</v>
      </c>
      <c r="J5031" s="211" t="b">
        <f>FALSE</f>
        <v>0</v>
      </c>
    </row>
    <row r="5032" spans="1:10" ht="14.65" hidden="1" customHeight="1">
      <c r="A5032" s="215" t="s">
        <v>80</v>
      </c>
      <c r="B5032" s="213" t="s">
        <v>108</v>
      </c>
      <c r="C5032" s="209" t="s">
        <v>142</v>
      </c>
      <c r="D5032" s="202">
        <v>237</v>
      </c>
      <c r="F5032" s="202">
        <v>15405</v>
      </c>
      <c r="G5032" s="202">
        <f t="shared" si="258"/>
        <v>65000</v>
      </c>
      <c r="H5032" s="210" t="str">
        <f t="shared" si="261"/>
        <v>18/19TOMATE (1ª SAFRA)IVAIPORÃ (c)</v>
      </c>
      <c r="I5032" s="210" t="str">
        <f t="shared" si="262"/>
        <v>18/19TOMATE (1ª SAFRA)</v>
      </c>
      <c r="J5032" s="211" t="b">
        <f>FALSE</f>
        <v>0</v>
      </c>
    </row>
    <row r="5033" spans="1:10" ht="14.65" hidden="1" customHeight="1">
      <c r="A5033" s="215" t="s">
        <v>80</v>
      </c>
      <c r="B5033" s="213" t="s">
        <v>108</v>
      </c>
      <c r="C5033" s="209" t="s">
        <v>144</v>
      </c>
      <c r="D5033" s="202">
        <v>260</v>
      </c>
      <c r="F5033" s="202">
        <v>16380</v>
      </c>
      <c r="G5033" s="202">
        <f t="shared" si="258"/>
        <v>63000</v>
      </c>
      <c r="H5033" s="210" t="str">
        <f t="shared" si="261"/>
        <v>18/19TOMATE (1ª SAFRA)JACAREZINHO (c)</v>
      </c>
      <c r="I5033" s="210" t="str">
        <f t="shared" si="262"/>
        <v>18/19TOMATE (1ª SAFRA)</v>
      </c>
      <c r="J5033" s="211" t="b">
        <f>FALSE</f>
        <v>0</v>
      </c>
    </row>
    <row r="5034" spans="1:10" ht="14.65" hidden="1" customHeight="1">
      <c r="A5034" s="215" t="s">
        <v>80</v>
      </c>
      <c r="B5034" s="213" t="s">
        <v>108</v>
      </c>
      <c r="C5034" s="209" t="s">
        <v>146</v>
      </c>
      <c r="D5034" s="202">
        <v>9</v>
      </c>
      <c r="F5034" s="202">
        <v>405</v>
      </c>
      <c r="G5034" s="202">
        <f t="shared" si="258"/>
        <v>45000</v>
      </c>
      <c r="H5034" s="210" t="str">
        <f t="shared" si="261"/>
        <v>18/19TOMATE (1ª SAFRA)LARANJEIRAS DO SUL (f)</v>
      </c>
      <c r="I5034" s="210" t="str">
        <f t="shared" si="262"/>
        <v>18/19TOMATE (1ª SAFRA)</v>
      </c>
      <c r="J5034" s="211" t="b">
        <f>FALSE</f>
        <v>0</v>
      </c>
    </row>
    <row r="5035" spans="1:10" ht="14.65" hidden="1" customHeight="1">
      <c r="A5035" s="215" t="s">
        <v>80</v>
      </c>
      <c r="B5035" s="213" t="s">
        <v>108</v>
      </c>
      <c r="C5035" s="209" t="s">
        <v>148</v>
      </c>
      <c r="D5035" s="202">
        <v>378</v>
      </c>
      <c r="F5035" s="202">
        <v>25571</v>
      </c>
      <c r="G5035" s="202">
        <f t="shared" si="258"/>
        <v>67648.148148148146</v>
      </c>
      <c r="H5035" s="210" t="str">
        <f t="shared" si="261"/>
        <v>18/19TOMATE (1ª SAFRA)LONDRINA (c)</v>
      </c>
      <c r="I5035" s="210" t="str">
        <f t="shared" si="262"/>
        <v>18/19TOMATE (1ª SAFRA)</v>
      </c>
      <c r="J5035" s="211" t="b">
        <f>FALSE</f>
        <v>0</v>
      </c>
    </row>
    <row r="5036" spans="1:10" ht="14.65" hidden="1" customHeight="1">
      <c r="A5036" s="215" t="s">
        <v>80</v>
      </c>
      <c r="B5036" s="213" t="s">
        <v>108</v>
      </c>
      <c r="C5036" s="209" t="s">
        <v>150</v>
      </c>
      <c r="D5036" s="202">
        <v>60</v>
      </c>
      <c r="F5036" s="202">
        <v>3600</v>
      </c>
      <c r="G5036" s="202">
        <f t="shared" si="258"/>
        <v>60000</v>
      </c>
      <c r="H5036" s="210" t="str">
        <f t="shared" si="261"/>
        <v>18/19TOMATE (1ª SAFRA)MARINGÁ (c)</v>
      </c>
      <c r="I5036" s="210" t="str">
        <f t="shared" si="262"/>
        <v>18/19TOMATE (1ª SAFRA)</v>
      </c>
      <c r="J5036" s="211" t="b">
        <f>FALSE</f>
        <v>0</v>
      </c>
    </row>
    <row r="5037" spans="1:10" ht="14.65" hidden="1" customHeight="1">
      <c r="A5037" s="215" t="s">
        <v>80</v>
      </c>
      <c r="B5037" s="213" t="s">
        <v>108</v>
      </c>
      <c r="C5037" s="209" t="s">
        <v>152</v>
      </c>
      <c r="D5037" s="202">
        <v>12</v>
      </c>
      <c r="F5037" s="202">
        <v>564</v>
      </c>
      <c r="G5037" s="202">
        <f t="shared" si="258"/>
        <v>47000</v>
      </c>
      <c r="H5037" s="210" t="str">
        <f t="shared" si="261"/>
        <v>18/19TOMATE (1ª SAFRA)PARANAGUÁ (f)</v>
      </c>
      <c r="I5037" s="210" t="str">
        <f t="shared" si="262"/>
        <v>18/19TOMATE (1ª SAFRA)</v>
      </c>
      <c r="J5037" s="211" t="b">
        <f>FALSE</f>
        <v>0</v>
      </c>
    </row>
    <row r="5038" spans="1:10" ht="14.65" hidden="1" customHeight="1">
      <c r="A5038" s="215" t="s">
        <v>80</v>
      </c>
      <c r="B5038" s="213" t="s">
        <v>108</v>
      </c>
      <c r="C5038" s="209" t="s">
        <v>155</v>
      </c>
      <c r="D5038" s="202">
        <v>35</v>
      </c>
      <c r="F5038" s="202">
        <v>2100</v>
      </c>
      <c r="G5038" s="202">
        <f t="shared" si="258"/>
        <v>60000</v>
      </c>
      <c r="H5038" s="210" t="str">
        <f t="shared" si="261"/>
        <v>18/19TOMATE (1ª SAFRA)PATO BRANCO (e)</v>
      </c>
      <c r="I5038" s="210" t="str">
        <f t="shared" si="262"/>
        <v>18/19TOMATE (1ª SAFRA)</v>
      </c>
      <c r="J5038" s="211" t="b">
        <f>FALSE</f>
        <v>0</v>
      </c>
    </row>
    <row r="5039" spans="1:10" ht="14.65" hidden="1" customHeight="1">
      <c r="A5039" s="215" t="s">
        <v>80</v>
      </c>
      <c r="B5039" s="213" t="s">
        <v>108</v>
      </c>
      <c r="C5039" s="209" t="s">
        <v>157</v>
      </c>
      <c r="D5039" s="202">
        <v>446</v>
      </c>
      <c r="F5039" s="202">
        <v>28080</v>
      </c>
      <c r="G5039" s="202">
        <f t="shared" si="258"/>
        <v>62959.641255605384</v>
      </c>
      <c r="H5039" s="210" t="str">
        <f t="shared" si="261"/>
        <v>18/19TOMATE (1ª SAFRA)PONTA GROSSA (f)</v>
      </c>
      <c r="I5039" s="210" t="str">
        <f t="shared" si="262"/>
        <v>18/19TOMATE (1ª SAFRA)</v>
      </c>
      <c r="J5039" s="211" t="b">
        <f>FALSE</f>
        <v>0</v>
      </c>
    </row>
    <row r="5040" spans="1:10" ht="14.65" hidden="1" customHeight="1">
      <c r="A5040" s="215" t="s">
        <v>80</v>
      </c>
      <c r="B5040" s="213" t="s">
        <v>108</v>
      </c>
      <c r="C5040" s="209" t="s">
        <v>158</v>
      </c>
      <c r="D5040" s="202">
        <v>46</v>
      </c>
      <c r="F5040" s="202">
        <v>828</v>
      </c>
      <c r="G5040" s="202">
        <f t="shared" si="258"/>
        <v>18000</v>
      </c>
      <c r="H5040" s="210" t="str">
        <f t="shared" si="261"/>
        <v>18/19TOMATE (1ª SAFRA)TOLEDO (d)</v>
      </c>
      <c r="I5040" s="210" t="str">
        <f t="shared" si="262"/>
        <v>18/19TOMATE (1ª SAFRA)</v>
      </c>
      <c r="J5040" s="211" t="b">
        <f>FALSE</f>
        <v>0</v>
      </c>
    </row>
    <row r="5041" spans="1:10" ht="14.65" hidden="1" customHeight="1">
      <c r="A5041" s="215" t="s">
        <v>80</v>
      </c>
      <c r="B5041" s="213" t="s">
        <v>108</v>
      </c>
      <c r="C5041" s="209" t="s">
        <v>159</v>
      </c>
      <c r="D5041" s="202">
        <v>10</v>
      </c>
      <c r="F5041" s="202">
        <v>674</v>
      </c>
      <c r="G5041" s="202">
        <f t="shared" si="258"/>
        <v>67400</v>
      </c>
      <c r="H5041" s="210" t="str">
        <f t="shared" si="261"/>
        <v>18/19TOMATE (1ª SAFRA)UMUARAMA (b)</v>
      </c>
      <c r="I5041" s="210" t="str">
        <f t="shared" si="262"/>
        <v>18/19TOMATE (1ª SAFRA)</v>
      </c>
      <c r="J5041" s="211" t="b">
        <f>FALSE</f>
        <v>0</v>
      </c>
    </row>
    <row r="5042" spans="1:10" ht="14.65" hidden="1" customHeight="1">
      <c r="A5042" s="215" t="s">
        <v>80</v>
      </c>
      <c r="B5042" s="213" t="s">
        <v>108</v>
      </c>
      <c r="C5042" s="209" t="s">
        <v>160</v>
      </c>
      <c r="D5042" s="202">
        <v>10</v>
      </c>
      <c r="F5042" s="202">
        <v>500</v>
      </c>
      <c r="G5042" s="202">
        <f t="shared" si="258"/>
        <v>50000</v>
      </c>
      <c r="H5042" s="210" t="str">
        <f t="shared" si="261"/>
        <v>18/19TOMATE (1ª SAFRA)UNIÃO DA VITÓRIA (f)</v>
      </c>
      <c r="I5042" s="210" t="str">
        <f t="shared" si="262"/>
        <v>18/19TOMATE (1ª SAFRA)</v>
      </c>
      <c r="J5042" s="211" t="b">
        <f>FALSE</f>
        <v>0</v>
      </c>
    </row>
    <row r="5043" spans="1:10" ht="14.65" hidden="1" customHeight="1">
      <c r="A5043" s="215" t="s">
        <v>80</v>
      </c>
      <c r="B5043" s="213" t="s">
        <v>109</v>
      </c>
      <c r="C5043" s="209" t="s">
        <v>126</v>
      </c>
      <c r="D5043" s="202">
        <v>141</v>
      </c>
      <c r="F5043" s="202">
        <v>12021</v>
      </c>
      <c r="G5043" s="202">
        <f t="shared" si="258"/>
        <v>85255.319148936163</v>
      </c>
      <c r="H5043" s="210" t="str">
        <f t="shared" si="261"/>
        <v>18/19TOMATE (2ª SAFRA)APUCARANA (c)</v>
      </c>
      <c r="I5043" s="210" t="str">
        <f t="shared" si="262"/>
        <v>18/19TOMATE (2ª SAFRA)</v>
      </c>
      <c r="J5043" s="211" t="b">
        <f>FALSE</f>
        <v>0</v>
      </c>
    </row>
    <row r="5044" spans="1:10" ht="14.65" hidden="1" customHeight="1">
      <c r="A5044" s="215" t="s">
        <v>80</v>
      </c>
      <c r="B5044" s="213" t="s">
        <v>109</v>
      </c>
      <c r="C5044" s="209" t="s">
        <v>130</v>
      </c>
      <c r="D5044" s="202">
        <v>48</v>
      </c>
      <c r="F5044" s="202">
        <v>2139</v>
      </c>
      <c r="G5044" s="202">
        <f t="shared" si="258"/>
        <v>44562.5</v>
      </c>
      <c r="H5044" s="210" t="str">
        <f t="shared" si="261"/>
        <v>18/19TOMATE (2ª SAFRA)CASCAVEL (d)</v>
      </c>
      <c r="I5044" s="210" t="str">
        <f t="shared" si="262"/>
        <v>18/19TOMATE (2ª SAFRA)</v>
      </c>
      <c r="J5044" s="211" t="b">
        <f>FALSE</f>
        <v>0</v>
      </c>
    </row>
    <row r="5045" spans="1:10" ht="14.65" hidden="1" customHeight="1">
      <c r="A5045" s="215" t="s">
        <v>80</v>
      </c>
      <c r="B5045" s="213" t="s">
        <v>109</v>
      </c>
      <c r="C5045" s="209" t="s">
        <v>132</v>
      </c>
      <c r="D5045" s="202">
        <v>180</v>
      </c>
      <c r="F5045" s="202">
        <v>6480</v>
      </c>
      <c r="G5045" s="202">
        <f t="shared" si="258"/>
        <v>36000</v>
      </c>
      <c r="H5045" s="210" t="str">
        <f t="shared" si="261"/>
        <v>18/19TOMATE (2ª SAFRA)CORNÉLIO PROCÓPIO (c)</v>
      </c>
      <c r="I5045" s="210" t="str">
        <f t="shared" si="262"/>
        <v>18/19TOMATE (2ª SAFRA)</v>
      </c>
      <c r="J5045" s="211" t="b">
        <f>FALSE</f>
        <v>0</v>
      </c>
    </row>
    <row r="5046" spans="1:10" ht="14.65" hidden="1" customHeight="1">
      <c r="A5046" s="215" t="s">
        <v>80</v>
      </c>
      <c r="B5046" s="213" t="s">
        <v>109</v>
      </c>
      <c r="C5046" s="209" t="s">
        <v>138</v>
      </c>
      <c r="D5046" s="202">
        <v>20</v>
      </c>
      <c r="F5046" s="202">
        <v>1100</v>
      </c>
      <c r="G5046" s="202">
        <f t="shared" si="258"/>
        <v>55000</v>
      </c>
      <c r="H5046" s="210" t="str">
        <f t="shared" si="261"/>
        <v>18/19TOMATE (2ª SAFRA)GUARAPUAVA (f)</v>
      </c>
      <c r="I5046" s="210" t="str">
        <f t="shared" si="262"/>
        <v>18/19TOMATE (2ª SAFRA)</v>
      </c>
      <c r="J5046" s="211" t="b">
        <f>FALSE</f>
        <v>0</v>
      </c>
    </row>
    <row r="5047" spans="1:10" ht="14.65" hidden="1" customHeight="1">
      <c r="A5047" s="215" t="s">
        <v>80</v>
      </c>
      <c r="B5047" s="213" t="s">
        <v>109</v>
      </c>
      <c r="C5047" s="209" t="s">
        <v>140</v>
      </c>
      <c r="D5047" s="202">
        <v>20</v>
      </c>
      <c r="F5047" s="202">
        <v>610</v>
      </c>
      <c r="G5047" s="202">
        <f t="shared" si="258"/>
        <v>30500</v>
      </c>
      <c r="H5047" s="210" t="str">
        <f t="shared" si="261"/>
        <v>18/19TOMATE (2ª SAFRA)IRATI (f)</v>
      </c>
      <c r="I5047" s="210" t="str">
        <f t="shared" si="262"/>
        <v>18/19TOMATE (2ª SAFRA)</v>
      </c>
      <c r="J5047" s="211" t="b">
        <f>FALSE</f>
        <v>0</v>
      </c>
    </row>
    <row r="5048" spans="1:10" ht="14.65" hidden="1" customHeight="1">
      <c r="A5048" s="215" t="s">
        <v>80</v>
      </c>
      <c r="B5048" s="213" t="s">
        <v>109</v>
      </c>
      <c r="C5048" s="209" t="s">
        <v>142</v>
      </c>
      <c r="D5048" s="202">
        <v>200</v>
      </c>
      <c r="F5048" s="202">
        <v>13000</v>
      </c>
      <c r="G5048" s="202">
        <f t="shared" si="258"/>
        <v>65000</v>
      </c>
      <c r="H5048" s="210" t="str">
        <f t="shared" si="261"/>
        <v>18/19TOMATE (2ª SAFRA)IVAIPORÃ (c)</v>
      </c>
      <c r="I5048" s="210" t="str">
        <f t="shared" si="262"/>
        <v>18/19TOMATE (2ª SAFRA)</v>
      </c>
      <c r="J5048" s="211" t="b">
        <f>FALSE</f>
        <v>0</v>
      </c>
    </row>
    <row r="5049" spans="1:10" ht="14.65" hidden="1" customHeight="1">
      <c r="A5049" s="215" t="s">
        <v>80</v>
      </c>
      <c r="B5049" s="213" t="s">
        <v>109</v>
      </c>
      <c r="C5049" s="209" t="s">
        <v>144</v>
      </c>
      <c r="D5049" s="202">
        <v>245</v>
      </c>
      <c r="F5049" s="202">
        <v>15435</v>
      </c>
      <c r="G5049" s="202">
        <f t="shared" si="258"/>
        <v>63000</v>
      </c>
      <c r="H5049" s="210" t="str">
        <f t="shared" si="261"/>
        <v>18/19TOMATE (2ª SAFRA)JACAREZINHO (c)</v>
      </c>
      <c r="I5049" s="210" t="str">
        <f t="shared" si="262"/>
        <v>18/19TOMATE (2ª SAFRA)</v>
      </c>
      <c r="J5049" s="211" t="b">
        <f>FALSE</f>
        <v>0</v>
      </c>
    </row>
    <row r="5050" spans="1:10" ht="14.65" hidden="1" customHeight="1">
      <c r="A5050" s="215" t="s">
        <v>80</v>
      </c>
      <c r="B5050" s="213" t="s">
        <v>109</v>
      </c>
      <c r="C5050" s="209" t="s">
        <v>146</v>
      </c>
      <c r="D5050" s="202">
        <v>5</v>
      </c>
      <c r="F5050" s="202">
        <v>230</v>
      </c>
      <c r="G5050" s="202">
        <f t="shared" si="258"/>
        <v>46000</v>
      </c>
      <c r="H5050" s="210" t="str">
        <f t="shared" si="261"/>
        <v>18/19TOMATE (2ª SAFRA)LARANJEIRAS DO SUL (f)</v>
      </c>
      <c r="I5050" s="210" t="str">
        <f t="shared" si="262"/>
        <v>18/19TOMATE (2ª SAFRA)</v>
      </c>
      <c r="J5050" s="211" t="b">
        <f>FALSE</f>
        <v>0</v>
      </c>
    </row>
    <row r="5051" spans="1:10" ht="14.65" hidden="1" customHeight="1">
      <c r="A5051" s="215" t="s">
        <v>80</v>
      </c>
      <c r="B5051" s="213" t="s">
        <v>109</v>
      </c>
      <c r="C5051" s="209" t="s">
        <v>148</v>
      </c>
      <c r="D5051" s="202">
        <v>222</v>
      </c>
      <c r="F5051" s="202">
        <v>13764</v>
      </c>
      <c r="G5051" s="202">
        <f t="shared" si="258"/>
        <v>62000</v>
      </c>
      <c r="H5051" s="210" t="str">
        <f t="shared" si="261"/>
        <v>18/19TOMATE (2ª SAFRA)LONDRINA (c)</v>
      </c>
      <c r="I5051" s="210" t="str">
        <f t="shared" si="262"/>
        <v>18/19TOMATE (2ª SAFRA)</v>
      </c>
      <c r="J5051" s="211" t="b">
        <f>FALSE</f>
        <v>0</v>
      </c>
    </row>
    <row r="5052" spans="1:10" ht="14.65" hidden="1" customHeight="1">
      <c r="A5052" s="215" t="s">
        <v>80</v>
      </c>
      <c r="B5052" s="213" t="s">
        <v>109</v>
      </c>
      <c r="C5052" s="209" t="s">
        <v>150</v>
      </c>
      <c r="D5052" s="202">
        <v>45</v>
      </c>
      <c r="F5052" s="202">
        <v>1800</v>
      </c>
      <c r="G5052" s="202">
        <f t="shared" si="258"/>
        <v>40000</v>
      </c>
      <c r="H5052" s="210" t="str">
        <f t="shared" si="261"/>
        <v>18/19TOMATE (2ª SAFRA)MARINGÁ (c)</v>
      </c>
      <c r="I5052" s="210" t="str">
        <f t="shared" si="262"/>
        <v>18/19TOMATE (2ª SAFRA)</v>
      </c>
      <c r="J5052" s="211" t="b">
        <f>FALSE</f>
        <v>0</v>
      </c>
    </row>
    <row r="5053" spans="1:10" ht="14.65" hidden="1" customHeight="1">
      <c r="A5053" s="215" t="s">
        <v>80</v>
      </c>
      <c r="B5053" s="213" t="s">
        <v>109</v>
      </c>
      <c r="C5053" s="209" t="s">
        <v>152</v>
      </c>
      <c r="D5053" s="202">
        <v>10</v>
      </c>
      <c r="F5053" s="202">
        <v>420</v>
      </c>
      <c r="G5053" s="202">
        <f t="shared" si="258"/>
        <v>42000</v>
      </c>
      <c r="H5053" s="210" t="str">
        <f t="shared" si="261"/>
        <v>18/19TOMATE (2ª SAFRA)PARANAGUÁ (f)</v>
      </c>
      <c r="I5053" s="210" t="str">
        <f t="shared" si="262"/>
        <v>18/19TOMATE (2ª SAFRA)</v>
      </c>
      <c r="J5053" s="211" t="b">
        <f>FALSE</f>
        <v>0</v>
      </c>
    </row>
    <row r="5054" spans="1:10" ht="14.65" hidden="1" customHeight="1">
      <c r="A5054" s="215" t="s">
        <v>80</v>
      </c>
      <c r="B5054" s="213" t="s">
        <v>109</v>
      </c>
      <c r="C5054" s="209" t="s">
        <v>157</v>
      </c>
      <c r="D5054" s="202">
        <v>415</v>
      </c>
      <c r="F5054" s="202">
        <v>22295</v>
      </c>
      <c r="G5054" s="202">
        <f t="shared" si="258"/>
        <v>53722.891566265062</v>
      </c>
      <c r="H5054" s="210" t="str">
        <f t="shared" si="261"/>
        <v>18/19TOMATE (2ª SAFRA)PONTA GROSSA (f)</v>
      </c>
      <c r="I5054" s="210" t="str">
        <f t="shared" si="262"/>
        <v>18/19TOMATE (2ª SAFRA)</v>
      </c>
      <c r="J5054" s="211" t="b">
        <f>FALSE</f>
        <v>0</v>
      </c>
    </row>
    <row r="5055" spans="1:10" ht="14.65" hidden="1" customHeight="1">
      <c r="A5055" s="215" t="s">
        <v>80</v>
      </c>
      <c r="B5055" s="213" t="s">
        <v>109</v>
      </c>
      <c r="C5055" s="209" t="s">
        <v>159</v>
      </c>
      <c r="D5055" s="202">
        <v>5</v>
      </c>
      <c r="F5055" s="202">
        <v>350</v>
      </c>
      <c r="G5055" s="202">
        <f t="shared" si="258"/>
        <v>70000</v>
      </c>
      <c r="H5055" s="210" t="str">
        <f t="shared" si="261"/>
        <v>18/19TOMATE (2ª SAFRA)UMUARAMA (b)</v>
      </c>
      <c r="I5055" s="210" t="str">
        <f t="shared" si="262"/>
        <v>18/19TOMATE (2ª SAFRA)</v>
      </c>
      <c r="J5055" s="211" t="b">
        <f>FALSE</f>
        <v>0</v>
      </c>
    </row>
    <row r="5056" spans="1:10" ht="14.65" hidden="1" customHeight="1">
      <c r="A5056" s="215" t="s">
        <v>80</v>
      </c>
      <c r="B5056" s="209" t="s">
        <v>110</v>
      </c>
      <c r="C5056" s="209" t="s">
        <v>126</v>
      </c>
      <c r="D5056" s="201">
        <v>54550</v>
      </c>
      <c r="E5056" s="201"/>
      <c r="F5056" s="202">
        <v>116900</v>
      </c>
      <c r="G5056" s="202">
        <f t="shared" si="258"/>
        <v>2142.9880843263063</v>
      </c>
      <c r="H5056" s="210" t="str">
        <f t="shared" si="261"/>
        <v>18/19TRIGOAPUCARANA (c)</v>
      </c>
      <c r="I5056" s="210" t="str">
        <f t="shared" si="262"/>
        <v>18/19TRIGO</v>
      </c>
      <c r="J5056" s="211" t="b">
        <f>FALSE</f>
        <v>0</v>
      </c>
    </row>
    <row r="5057" spans="1:10" ht="14.65" hidden="1" customHeight="1">
      <c r="A5057" s="215" t="s">
        <v>80</v>
      </c>
      <c r="B5057" s="209" t="s">
        <v>110</v>
      </c>
      <c r="C5057" s="209" t="s">
        <v>128</v>
      </c>
      <c r="D5057" s="201">
        <v>100000</v>
      </c>
      <c r="E5057" s="201">
        <v>10000</v>
      </c>
      <c r="F5057" s="202">
        <v>156150</v>
      </c>
      <c r="G5057" s="202">
        <f t="shared" si="258"/>
        <v>1735</v>
      </c>
      <c r="H5057" s="210" t="str">
        <f t="shared" ref="H5057:H5120" si="263">A5057&amp;B5057&amp;C5057</f>
        <v>18/19TRIGOCAMPO MOURÃO (a)</v>
      </c>
      <c r="I5057" s="210" t="str">
        <f t="shared" ref="I5057:I5120" si="264">A5057&amp;B5057</f>
        <v>18/19TRIGO</v>
      </c>
      <c r="J5057" s="211" t="b">
        <f>FALSE</f>
        <v>0</v>
      </c>
    </row>
    <row r="5058" spans="1:10" ht="14.65" hidden="1" customHeight="1">
      <c r="A5058" s="215" t="s">
        <v>80</v>
      </c>
      <c r="B5058" s="209" t="s">
        <v>110</v>
      </c>
      <c r="C5058" s="209" t="s">
        <v>130</v>
      </c>
      <c r="D5058" s="201">
        <v>159650</v>
      </c>
      <c r="E5058" s="201">
        <v>29023</v>
      </c>
      <c r="F5058" s="202">
        <v>192866</v>
      </c>
      <c r="G5058" s="202">
        <f t="shared" si="258"/>
        <v>1476.4635182619215</v>
      </c>
      <c r="H5058" s="210" t="str">
        <f t="shared" si="263"/>
        <v>18/19TRIGOCASCAVEL (d)</v>
      </c>
      <c r="I5058" s="210" t="str">
        <f t="shared" si="264"/>
        <v>18/19TRIGO</v>
      </c>
      <c r="J5058" s="211" t="b">
        <f>FALSE</f>
        <v>0</v>
      </c>
    </row>
    <row r="5059" spans="1:10" ht="14.65" hidden="1" customHeight="1">
      <c r="A5059" s="215" t="s">
        <v>80</v>
      </c>
      <c r="B5059" s="209" t="s">
        <v>110</v>
      </c>
      <c r="C5059" s="209" t="s">
        <v>132</v>
      </c>
      <c r="D5059" s="201">
        <v>112600</v>
      </c>
      <c r="E5059" s="201"/>
      <c r="F5059" s="202">
        <v>249972</v>
      </c>
      <c r="G5059" s="202">
        <f t="shared" si="258"/>
        <v>2220</v>
      </c>
      <c r="H5059" s="210" t="str">
        <f t="shared" si="263"/>
        <v>18/19TRIGOCORNÉLIO PROCÓPIO (c)</v>
      </c>
      <c r="I5059" s="210" t="str">
        <f t="shared" si="264"/>
        <v>18/19TRIGO</v>
      </c>
      <c r="J5059" s="211" t="b">
        <f>FALSE</f>
        <v>0</v>
      </c>
    </row>
    <row r="5060" spans="1:10" ht="14.65" hidden="1" customHeight="1">
      <c r="A5060" s="215" t="s">
        <v>80</v>
      </c>
      <c r="B5060" s="213" t="s">
        <v>110</v>
      </c>
      <c r="C5060" s="209" t="s">
        <v>134</v>
      </c>
      <c r="D5060" s="202">
        <v>9700</v>
      </c>
      <c r="F5060" s="202">
        <v>31040</v>
      </c>
      <c r="G5060" s="202">
        <f t="shared" si="258"/>
        <v>3200</v>
      </c>
      <c r="H5060" s="210" t="str">
        <f t="shared" si="263"/>
        <v>18/19TRIGOCURITIBA (f)</v>
      </c>
      <c r="I5060" s="210" t="str">
        <f t="shared" si="264"/>
        <v>18/19TRIGO</v>
      </c>
      <c r="J5060" s="211" t="b">
        <f>FALSE</f>
        <v>0</v>
      </c>
    </row>
    <row r="5061" spans="1:10" ht="14.65" hidden="1" customHeight="1">
      <c r="A5061" s="215" t="s">
        <v>80</v>
      </c>
      <c r="B5061" s="213" t="s">
        <v>110</v>
      </c>
      <c r="C5061" s="209" t="s">
        <v>136</v>
      </c>
      <c r="D5061" s="202">
        <v>94520</v>
      </c>
      <c r="E5061" s="202">
        <v>5100</v>
      </c>
      <c r="F5061" s="202">
        <v>160956</v>
      </c>
      <c r="G5061" s="202">
        <f t="shared" si="258"/>
        <v>1800</v>
      </c>
      <c r="H5061" s="210" t="str">
        <f t="shared" si="263"/>
        <v>18/19TRIGOFRANCISCO BELTRÃO (e)</v>
      </c>
      <c r="I5061" s="210" t="str">
        <f t="shared" si="264"/>
        <v>18/19TRIGO</v>
      </c>
      <c r="J5061" s="211" t="b">
        <f>FALSE</f>
        <v>0</v>
      </c>
    </row>
    <row r="5062" spans="1:10" ht="14.65" hidden="1" customHeight="1">
      <c r="A5062" s="215" t="s">
        <v>80</v>
      </c>
      <c r="B5062" s="213" t="s">
        <v>110</v>
      </c>
      <c r="C5062" s="209" t="s">
        <v>138</v>
      </c>
      <c r="D5062" s="202">
        <v>39200</v>
      </c>
      <c r="F5062" s="202">
        <v>137200</v>
      </c>
      <c r="G5062" s="202">
        <f t="shared" si="258"/>
        <v>3500</v>
      </c>
      <c r="H5062" s="210" t="str">
        <f t="shared" si="263"/>
        <v>18/19TRIGOGUARAPUAVA (f)</v>
      </c>
      <c r="I5062" s="210" t="str">
        <f t="shared" si="264"/>
        <v>18/19TRIGO</v>
      </c>
      <c r="J5062" s="211" t="b">
        <f>FALSE</f>
        <v>0</v>
      </c>
    </row>
    <row r="5063" spans="1:10" ht="14.65" hidden="1" customHeight="1">
      <c r="A5063" s="215" t="s">
        <v>80</v>
      </c>
      <c r="B5063" s="213" t="s">
        <v>110</v>
      </c>
      <c r="C5063" s="209" t="s">
        <v>140</v>
      </c>
      <c r="D5063" s="202">
        <v>16000</v>
      </c>
      <c r="F5063" s="202">
        <v>57600</v>
      </c>
      <c r="G5063" s="202">
        <f t="shared" si="258"/>
        <v>3600</v>
      </c>
      <c r="H5063" s="210" t="str">
        <f t="shared" si="263"/>
        <v>18/19TRIGOIRATI (f)</v>
      </c>
      <c r="I5063" s="210" t="str">
        <f t="shared" si="264"/>
        <v>18/19TRIGO</v>
      </c>
      <c r="J5063" s="211" t="b">
        <f>FALSE</f>
        <v>0</v>
      </c>
    </row>
    <row r="5064" spans="1:10" ht="14.65" hidden="1" customHeight="1">
      <c r="A5064" s="215" t="s">
        <v>80</v>
      </c>
      <c r="B5064" s="213" t="s">
        <v>110</v>
      </c>
      <c r="C5064" s="209" t="s">
        <v>142</v>
      </c>
      <c r="D5064" s="202">
        <v>124910</v>
      </c>
      <c r="E5064" s="202">
        <v>12000</v>
      </c>
      <c r="F5064" s="202">
        <v>203238</v>
      </c>
      <c r="G5064" s="202">
        <f t="shared" si="258"/>
        <v>1800</v>
      </c>
      <c r="H5064" s="210" t="str">
        <f t="shared" si="263"/>
        <v>18/19TRIGOIVAIPORÃ (c)</v>
      </c>
      <c r="I5064" s="210" t="str">
        <f t="shared" si="264"/>
        <v>18/19TRIGO</v>
      </c>
      <c r="J5064" s="211" t="b">
        <f>FALSE</f>
        <v>0</v>
      </c>
    </row>
    <row r="5065" spans="1:10" ht="14.65" hidden="1" customHeight="1">
      <c r="A5065" s="215" t="s">
        <v>80</v>
      </c>
      <c r="B5065" s="213" t="s">
        <v>110</v>
      </c>
      <c r="C5065" s="209" t="s">
        <v>144</v>
      </c>
      <c r="D5065" s="202">
        <v>26000</v>
      </c>
      <c r="F5065" s="202">
        <v>70200</v>
      </c>
      <c r="G5065" s="202">
        <f t="shared" si="258"/>
        <v>2700</v>
      </c>
      <c r="H5065" s="210" t="str">
        <f t="shared" si="263"/>
        <v>18/19TRIGOJACAREZINHO (c)</v>
      </c>
      <c r="I5065" s="210" t="str">
        <f t="shared" si="264"/>
        <v>18/19TRIGO</v>
      </c>
      <c r="J5065" s="211" t="b">
        <f>FALSE</f>
        <v>0</v>
      </c>
    </row>
    <row r="5066" spans="1:10" ht="14.65" hidden="1" customHeight="1">
      <c r="A5066" s="215" t="s">
        <v>80</v>
      </c>
      <c r="B5066" s="213" t="s">
        <v>110</v>
      </c>
      <c r="C5066" s="209" t="s">
        <v>146</v>
      </c>
      <c r="D5066" s="202">
        <v>27900</v>
      </c>
      <c r="E5066" s="202">
        <v>40</v>
      </c>
      <c r="F5066" s="202">
        <v>61403</v>
      </c>
      <c r="G5066" s="202">
        <f t="shared" si="258"/>
        <v>2203.9842067480258</v>
      </c>
      <c r="H5066" s="210" t="str">
        <f t="shared" si="263"/>
        <v>18/19TRIGOLARANJEIRAS DO SUL (f)</v>
      </c>
      <c r="I5066" s="210" t="str">
        <f t="shared" si="264"/>
        <v>18/19TRIGO</v>
      </c>
      <c r="J5066" s="211" t="b">
        <f>FALSE</f>
        <v>0</v>
      </c>
    </row>
    <row r="5067" spans="1:10" ht="14.65" hidden="1" customHeight="1">
      <c r="A5067" s="215" t="s">
        <v>80</v>
      </c>
      <c r="B5067" s="213" t="s">
        <v>110</v>
      </c>
      <c r="C5067" s="209" t="s">
        <v>148</v>
      </c>
      <c r="D5067" s="202">
        <v>42078</v>
      </c>
      <c r="F5067" s="202">
        <v>96947</v>
      </c>
      <c r="G5067" s="202">
        <f t="shared" si="258"/>
        <v>2303.9830790436804</v>
      </c>
      <c r="H5067" s="210" t="str">
        <f t="shared" si="263"/>
        <v>18/19TRIGOLONDRINA (c)</v>
      </c>
      <c r="I5067" s="210" t="str">
        <f t="shared" si="264"/>
        <v>18/19TRIGO</v>
      </c>
      <c r="J5067" s="211" t="b">
        <f>FALSE</f>
        <v>0</v>
      </c>
    </row>
    <row r="5068" spans="1:10" ht="14.65" hidden="1" customHeight="1">
      <c r="A5068" s="215" t="s">
        <v>80</v>
      </c>
      <c r="B5068" s="213" t="s">
        <v>110</v>
      </c>
      <c r="C5068" s="209" t="s">
        <v>150</v>
      </c>
      <c r="D5068" s="202">
        <v>17500</v>
      </c>
      <c r="F5068" s="202">
        <v>31500</v>
      </c>
      <c r="G5068" s="202">
        <f t="shared" si="258"/>
        <v>1800</v>
      </c>
      <c r="H5068" s="210" t="str">
        <f t="shared" si="263"/>
        <v>18/19TRIGOMARINGÁ (c)</v>
      </c>
      <c r="I5068" s="210" t="str">
        <f t="shared" si="264"/>
        <v>18/19TRIGO</v>
      </c>
      <c r="J5068" s="211" t="b">
        <f>FALSE</f>
        <v>0</v>
      </c>
    </row>
    <row r="5069" spans="1:10" ht="14.65" hidden="1" customHeight="1">
      <c r="A5069" s="215" t="s">
        <v>80</v>
      </c>
      <c r="B5069" s="213" t="s">
        <v>110</v>
      </c>
      <c r="C5069" s="209" t="s">
        <v>154</v>
      </c>
      <c r="D5069" s="202">
        <v>33</v>
      </c>
      <c r="F5069" s="202">
        <v>66</v>
      </c>
      <c r="G5069" s="202">
        <f t="shared" si="258"/>
        <v>2000</v>
      </c>
      <c r="H5069" s="210" t="str">
        <f t="shared" si="263"/>
        <v>18/19TRIGOPARANAVAÍ (b)</v>
      </c>
      <c r="I5069" s="210" t="str">
        <f t="shared" si="264"/>
        <v>18/19TRIGO</v>
      </c>
      <c r="J5069" s="211" t="b">
        <f>FALSE</f>
        <v>0</v>
      </c>
    </row>
    <row r="5070" spans="1:10" ht="14.65" hidden="1" customHeight="1">
      <c r="A5070" s="215" t="s">
        <v>80</v>
      </c>
      <c r="B5070" s="213" t="s">
        <v>110</v>
      </c>
      <c r="C5070" s="209" t="s">
        <v>155</v>
      </c>
      <c r="D5070" s="202">
        <v>56425</v>
      </c>
      <c r="F5070" s="202">
        <v>136119</v>
      </c>
      <c r="G5070" s="202">
        <f t="shared" si="258"/>
        <v>2412.3881258307488</v>
      </c>
      <c r="H5070" s="210" t="str">
        <f t="shared" si="263"/>
        <v>18/19TRIGOPATO BRANCO (e)</v>
      </c>
      <c r="I5070" s="210" t="str">
        <f t="shared" si="264"/>
        <v>18/19TRIGO</v>
      </c>
      <c r="J5070" s="211" t="b">
        <f>FALSE</f>
        <v>0</v>
      </c>
    </row>
    <row r="5071" spans="1:10" ht="14.65" hidden="1" customHeight="1">
      <c r="A5071" s="215" t="s">
        <v>80</v>
      </c>
      <c r="B5071" s="213" t="s">
        <v>110</v>
      </c>
      <c r="C5071" s="209" t="s">
        <v>157</v>
      </c>
      <c r="D5071" s="202">
        <v>117100</v>
      </c>
      <c r="F5071" s="202">
        <v>389943</v>
      </c>
      <c r="G5071" s="202">
        <f t="shared" si="258"/>
        <v>3330</v>
      </c>
      <c r="H5071" s="210" t="str">
        <f t="shared" si="263"/>
        <v>18/19TRIGOPONTA GROSSA (f)</v>
      </c>
      <c r="I5071" s="210" t="str">
        <f t="shared" si="264"/>
        <v>18/19TRIGO</v>
      </c>
      <c r="J5071" s="211" t="b">
        <f>FALSE</f>
        <v>0</v>
      </c>
    </row>
    <row r="5072" spans="1:10" ht="14.65" hidden="1" customHeight="1">
      <c r="A5072" s="215" t="s">
        <v>80</v>
      </c>
      <c r="B5072" s="213" t="s">
        <v>110</v>
      </c>
      <c r="C5072" s="209" t="s">
        <v>158</v>
      </c>
      <c r="D5072" s="202">
        <v>24520</v>
      </c>
      <c r="E5072" s="202">
        <v>1500</v>
      </c>
      <c r="F5072" s="202">
        <v>34944</v>
      </c>
      <c r="G5072" s="202">
        <f t="shared" si="258"/>
        <v>1517.984361424848</v>
      </c>
      <c r="H5072" s="210" t="str">
        <f t="shared" si="263"/>
        <v>18/19TRIGOTOLEDO (d)</v>
      </c>
      <c r="I5072" s="210" t="str">
        <f t="shared" si="264"/>
        <v>18/19TRIGO</v>
      </c>
      <c r="J5072" s="211" t="b">
        <f>FALSE</f>
        <v>0</v>
      </c>
    </row>
    <row r="5073" spans="1:10" ht="14.65" hidden="1" customHeight="1">
      <c r="A5073" s="215" t="s">
        <v>80</v>
      </c>
      <c r="B5073" s="213" t="s">
        <v>110</v>
      </c>
      <c r="C5073" s="209" t="s">
        <v>159</v>
      </c>
      <c r="D5073" s="202">
        <v>1620</v>
      </c>
      <c r="F5073" s="202">
        <v>1709</v>
      </c>
      <c r="G5073" s="202">
        <f t="shared" si="258"/>
        <v>1054.9382716049383</v>
      </c>
      <c r="H5073" s="210" t="str">
        <f t="shared" si="263"/>
        <v>18/19TRIGOUMUARAMA (b)</v>
      </c>
      <c r="I5073" s="210" t="str">
        <f t="shared" si="264"/>
        <v>18/19TRIGO</v>
      </c>
      <c r="J5073" s="211" t="b">
        <f>FALSE</f>
        <v>0</v>
      </c>
    </row>
    <row r="5074" spans="1:10" ht="14.65" hidden="1" customHeight="1">
      <c r="A5074" s="215" t="s">
        <v>80</v>
      </c>
      <c r="B5074" s="213" t="s">
        <v>110</v>
      </c>
      <c r="C5074" s="209" t="s">
        <v>160</v>
      </c>
      <c r="D5074" s="202">
        <v>4200</v>
      </c>
      <c r="F5074" s="202">
        <v>12180</v>
      </c>
      <c r="G5074" s="202">
        <f t="shared" si="258"/>
        <v>2900</v>
      </c>
      <c r="H5074" s="210" t="str">
        <f t="shared" si="263"/>
        <v>18/19TRIGOUNIÃO DA VITÓRIA (f)</v>
      </c>
      <c r="I5074" s="210" t="str">
        <f t="shared" si="264"/>
        <v>18/19TRIGO</v>
      </c>
      <c r="J5074" s="211" t="b">
        <f>FALSE</f>
        <v>0</v>
      </c>
    </row>
    <row r="5075" spans="1:10" ht="14.65" hidden="1" customHeight="1">
      <c r="A5075" s="215" t="s">
        <v>80</v>
      </c>
      <c r="B5075" s="213" t="s">
        <v>111</v>
      </c>
      <c r="C5075" s="209" t="s">
        <v>126</v>
      </c>
      <c r="D5075" s="202">
        <v>300</v>
      </c>
      <c r="F5075" s="202">
        <v>660</v>
      </c>
      <c r="G5075" s="202">
        <f t="shared" si="258"/>
        <v>2200</v>
      </c>
      <c r="H5075" s="210" t="str">
        <f t="shared" si="263"/>
        <v>18/19TRITICALEAPUCARANA (c)</v>
      </c>
      <c r="I5075" s="210" t="str">
        <f t="shared" si="264"/>
        <v>18/19TRITICALE</v>
      </c>
      <c r="J5075" s="211" t="b">
        <f>FALSE</f>
        <v>0</v>
      </c>
    </row>
    <row r="5076" spans="1:10" ht="14.65" hidden="1" customHeight="1">
      <c r="A5076" s="215" t="s">
        <v>80</v>
      </c>
      <c r="B5076" s="213" t="s">
        <v>111</v>
      </c>
      <c r="C5076" s="209" t="s">
        <v>128</v>
      </c>
      <c r="D5076" s="202">
        <v>1300</v>
      </c>
      <c r="F5076" s="202">
        <v>2925</v>
      </c>
      <c r="G5076" s="202">
        <f t="shared" si="258"/>
        <v>2250</v>
      </c>
      <c r="H5076" s="210" t="str">
        <f t="shared" si="263"/>
        <v>18/19TRITICALECAMPO MOURÃO (a)</v>
      </c>
      <c r="I5076" s="210" t="str">
        <f t="shared" si="264"/>
        <v>18/19TRITICALE</v>
      </c>
      <c r="J5076" s="211" t="b">
        <f>FALSE</f>
        <v>0</v>
      </c>
    </row>
    <row r="5077" spans="1:10" ht="14.65" hidden="1" customHeight="1">
      <c r="A5077" s="215" t="s">
        <v>80</v>
      </c>
      <c r="B5077" s="213" t="s">
        <v>111</v>
      </c>
      <c r="C5077" s="209" t="s">
        <v>138</v>
      </c>
      <c r="D5077" s="202">
        <v>2100</v>
      </c>
      <c r="F5077" s="202">
        <v>6930</v>
      </c>
      <c r="G5077" s="202">
        <f>F5078/(D5077-E5077)*1000</f>
        <v>1613.3333333333333</v>
      </c>
      <c r="H5077" s="210" t="str">
        <f t="shared" si="263"/>
        <v>18/19TRITICALEGUARAPUAVA (f)</v>
      </c>
      <c r="I5077" s="210" t="str">
        <f t="shared" si="264"/>
        <v>18/19TRITICALE</v>
      </c>
      <c r="J5077" s="211" t="b">
        <f>FALSE</f>
        <v>0</v>
      </c>
    </row>
    <row r="5078" spans="1:10" ht="14.65" hidden="1" customHeight="1">
      <c r="A5078" s="215" t="s">
        <v>80</v>
      </c>
      <c r="B5078" s="213" t="s">
        <v>111</v>
      </c>
      <c r="C5078" s="209" t="s">
        <v>140</v>
      </c>
      <c r="D5078" s="202">
        <v>1100</v>
      </c>
      <c r="F5078" s="202">
        <v>3388</v>
      </c>
      <c r="G5078" s="202">
        <f>F5079/(D5078-E5078)*1000</f>
        <v>227.27272727272725</v>
      </c>
      <c r="H5078" s="210" t="str">
        <f t="shared" si="263"/>
        <v>18/19TRITICALEIRATI (f)</v>
      </c>
      <c r="I5078" s="210" t="str">
        <f t="shared" si="264"/>
        <v>18/19TRITICALE</v>
      </c>
      <c r="J5078" s="211" t="b">
        <f>FALSE</f>
        <v>0</v>
      </c>
    </row>
    <row r="5079" spans="1:10" ht="14.65" hidden="1" customHeight="1">
      <c r="A5079" s="215" t="s">
        <v>80</v>
      </c>
      <c r="B5079" s="213" t="s">
        <v>111</v>
      </c>
      <c r="C5079" s="209" t="s">
        <v>142</v>
      </c>
      <c r="D5079" s="202">
        <v>100</v>
      </c>
      <c r="F5079" s="202">
        <v>250</v>
      </c>
      <c r="G5079" s="202">
        <f t="shared" ref="G5079:G5142" si="265">F5079/(D5079-E5079)*1000</f>
        <v>2500</v>
      </c>
      <c r="H5079" s="210" t="str">
        <f t="shared" si="263"/>
        <v>18/19TRITICALEIVAIPORÃ (c)</v>
      </c>
      <c r="I5079" s="210" t="str">
        <f t="shared" si="264"/>
        <v>18/19TRITICALE</v>
      </c>
      <c r="J5079" s="211" t="b">
        <f>FALSE</f>
        <v>0</v>
      </c>
    </row>
    <row r="5080" spans="1:10" ht="14.65" hidden="1" customHeight="1">
      <c r="A5080" s="215" t="s">
        <v>80</v>
      </c>
      <c r="B5080" s="213" t="s">
        <v>111</v>
      </c>
      <c r="C5080" s="209" t="s">
        <v>146</v>
      </c>
      <c r="D5080" s="202">
        <v>305</v>
      </c>
      <c r="F5080" s="202">
        <v>686</v>
      </c>
      <c r="G5080" s="202">
        <f t="shared" si="265"/>
        <v>2249.1803278688526</v>
      </c>
      <c r="H5080" s="210" t="str">
        <f t="shared" si="263"/>
        <v>18/19TRITICALELARANJEIRAS DO SUL (f)</v>
      </c>
      <c r="I5080" s="210" t="str">
        <f t="shared" si="264"/>
        <v>18/19TRITICALE</v>
      </c>
      <c r="J5080" s="211" t="b">
        <f>FALSE</f>
        <v>0</v>
      </c>
    </row>
    <row r="5081" spans="1:10" ht="14.65" hidden="1" customHeight="1">
      <c r="A5081" s="215" t="s">
        <v>80</v>
      </c>
      <c r="B5081" s="213" t="s">
        <v>111</v>
      </c>
      <c r="C5081" s="209" t="s">
        <v>155</v>
      </c>
      <c r="D5081" s="202">
        <v>200</v>
      </c>
      <c r="F5081" s="202">
        <v>295</v>
      </c>
      <c r="G5081" s="202">
        <f t="shared" si="265"/>
        <v>1475</v>
      </c>
      <c r="H5081" s="210" t="str">
        <f t="shared" si="263"/>
        <v>18/19TRITICALEPATO BRANCO (e)</v>
      </c>
      <c r="I5081" s="210" t="str">
        <f t="shared" si="264"/>
        <v>18/19TRITICALE</v>
      </c>
      <c r="J5081" s="211" t="b">
        <f>FALSE</f>
        <v>0</v>
      </c>
    </row>
    <row r="5082" spans="1:10" ht="14.65" hidden="1" customHeight="1">
      <c r="A5082" s="215" t="s">
        <v>80</v>
      </c>
      <c r="B5082" s="213" t="s">
        <v>111</v>
      </c>
      <c r="C5082" s="209" t="s">
        <v>157</v>
      </c>
      <c r="D5082" s="202">
        <v>1110</v>
      </c>
      <c r="F5082" s="202">
        <v>3330</v>
      </c>
      <c r="G5082" s="202">
        <f t="shared" si="265"/>
        <v>3000</v>
      </c>
      <c r="H5082" s="210" t="str">
        <f t="shared" si="263"/>
        <v>18/19TRITICALEPONTA GROSSA (f)</v>
      </c>
      <c r="I5082" s="210" t="str">
        <f t="shared" si="264"/>
        <v>18/19TRITICALE</v>
      </c>
      <c r="J5082" s="211" t="b">
        <f>FALSE</f>
        <v>0</v>
      </c>
    </row>
    <row r="5083" spans="1:10" ht="14.65" hidden="1" customHeight="1">
      <c r="A5083" s="215" t="s">
        <v>80</v>
      </c>
      <c r="B5083" s="213" t="s">
        <v>111</v>
      </c>
      <c r="C5083" s="209" t="s">
        <v>158</v>
      </c>
      <c r="D5083" s="202">
        <v>40</v>
      </c>
      <c r="F5083" s="202">
        <v>80</v>
      </c>
      <c r="G5083" s="202">
        <f t="shared" si="265"/>
        <v>2000</v>
      </c>
      <c r="H5083" s="210" t="str">
        <f t="shared" si="263"/>
        <v>18/19TRITICALETOLEDO (d)</v>
      </c>
      <c r="I5083" s="210" t="str">
        <f t="shared" si="264"/>
        <v>18/19TRITICALE</v>
      </c>
      <c r="J5083" s="211" t="b">
        <f>FALSE</f>
        <v>0</v>
      </c>
    </row>
    <row r="5084" spans="1:10" ht="14.65" hidden="1" customHeight="1">
      <c r="A5084" s="215" t="s">
        <v>79</v>
      </c>
      <c r="B5084" s="209" t="s">
        <v>84</v>
      </c>
      <c r="C5084" s="209" t="s">
        <v>126</v>
      </c>
      <c r="D5084" s="202">
        <v>6</v>
      </c>
      <c r="F5084" s="202">
        <v>18</v>
      </c>
      <c r="G5084" s="202">
        <f t="shared" si="265"/>
        <v>3000</v>
      </c>
      <c r="H5084" s="210" t="str">
        <f t="shared" si="263"/>
        <v>19/20ALHOAPUCARANA (c)</v>
      </c>
      <c r="I5084" s="210" t="str">
        <f t="shared" si="264"/>
        <v>19/20ALHO</v>
      </c>
      <c r="J5084" s="211" t="b">
        <f>FALSE</f>
        <v>0</v>
      </c>
    </row>
    <row r="5085" spans="1:10" ht="14.65" hidden="1" customHeight="1">
      <c r="A5085" s="215" t="s">
        <v>79</v>
      </c>
      <c r="B5085" s="209" t="s">
        <v>84</v>
      </c>
      <c r="C5085" s="209" t="s">
        <v>128</v>
      </c>
      <c r="D5085" s="202">
        <v>30</v>
      </c>
      <c r="F5085" s="202">
        <v>60</v>
      </c>
      <c r="G5085" s="202">
        <f t="shared" si="265"/>
        <v>2000</v>
      </c>
      <c r="H5085" s="210" t="str">
        <f t="shared" si="263"/>
        <v>19/20ALHOCAMPO MOURÃO (a)</v>
      </c>
      <c r="I5085" s="210" t="str">
        <f t="shared" si="264"/>
        <v>19/20ALHO</v>
      </c>
      <c r="J5085" s="211" t="b">
        <f>FALSE</f>
        <v>0</v>
      </c>
    </row>
    <row r="5086" spans="1:10" ht="14.65" hidden="1" customHeight="1">
      <c r="A5086" s="215" t="s">
        <v>79</v>
      </c>
      <c r="B5086" s="209" t="s">
        <v>84</v>
      </c>
      <c r="C5086" s="209" t="s">
        <v>130</v>
      </c>
      <c r="D5086" s="202">
        <v>42</v>
      </c>
      <c r="F5086" s="202">
        <v>150</v>
      </c>
      <c r="G5086" s="202">
        <f t="shared" si="265"/>
        <v>3571.4285714285716</v>
      </c>
      <c r="H5086" s="210" t="str">
        <f t="shared" si="263"/>
        <v>19/20ALHOCASCAVEL (d)</v>
      </c>
      <c r="I5086" s="210" t="str">
        <f t="shared" si="264"/>
        <v>19/20ALHO</v>
      </c>
      <c r="J5086" s="211" t="b">
        <f>FALSE</f>
        <v>0</v>
      </c>
    </row>
    <row r="5087" spans="1:10" ht="14.65" hidden="1" customHeight="1">
      <c r="A5087" s="215" t="s">
        <v>79</v>
      </c>
      <c r="B5087" s="209" t="s">
        <v>84</v>
      </c>
      <c r="C5087" s="209" t="s">
        <v>132</v>
      </c>
      <c r="D5087" s="202">
        <v>24</v>
      </c>
      <c r="F5087" s="202">
        <v>264</v>
      </c>
      <c r="G5087" s="202">
        <f t="shared" si="265"/>
        <v>11000</v>
      </c>
      <c r="H5087" s="210" t="str">
        <f t="shared" si="263"/>
        <v>19/20ALHOCORNÉLIO PROCÓPIO (c)</v>
      </c>
      <c r="I5087" s="210" t="str">
        <f t="shared" si="264"/>
        <v>19/20ALHO</v>
      </c>
      <c r="J5087" s="211" t="b">
        <f>FALSE</f>
        <v>0</v>
      </c>
    </row>
    <row r="5088" spans="1:10" ht="14.65" hidden="1" customHeight="1">
      <c r="A5088" s="215" t="s">
        <v>79</v>
      </c>
      <c r="B5088" s="209" t="s">
        <v>84</v>
      </c>
      <c r="C5088" s="209" t="s">
        <v>136</v>
      </c>
      <c r="D5088" s="202">
        <v>34</v>
      </c>
      <c r="F5088" s="202">
        <v>146</v>
      </c>
      <c r="G5088" s="202">
        <f t="shared" si="265"/>
        <v>4294.1176470588234</v>
      </c>
      <c r="H5088" s="210" t="str">
        <f t="shared" si="263"/>
        <v>19/20ALHOFRANCISCO BELTRÃO (e)</v>
      </c>
      <c r="I5088" s="210" t="str">
        <f t="shared" si="264"/>
        <v>19/20ALHO</v>
      </c>
      <c r="J5088" s="211" t="b">
        <f>FALSE</f>
        <v>0</v>
      </c>
    </row>
    <row r="5089" spans="1:10" ht="14.65" hidden="1" customHeight="1">
      <c r="A5089" s="215" t="s">
        <v>79</v>
      </c>
      <c r="B5089" s="209" t="s">
        <v>84</v>
      </c>
      <c r="C5089" s="209" t="s">
        <v>138</v>
      </c>
      <c r="D5089" s="202">
        <v>33</v>
      </c>
      <c r="F5089" s="202">
        <v>186</v>
      </c>
      <c r="G5089" s="202">
        <f t="shared" si="265"/>
        <v>5636.3636363636369</v>
      </c>
      <c r="H5089" s="210" t="str">
        <f t="shared" si="263"/>
        <v>19/20ALHOGUARAPUAVA (f)</v>
      </c>
      <c r="I5089" s="210" t="str">
        <f t="shared" si="264"/>
        <v>19/20ALHO</v>
      </c>
      <c r="J5089" s="211" t="b">
        <f>FALSE</f>
        <v>0</v>
      </c>
    </row>
    <row r="5090" spans="1:10" ht="14.65" hidden="1" customHeight="1">
      <c r="A5090" s="215" t="s">
        <v>79</v>
      </c>
      <c r="B5090" s="209" t="s">
        <v>84</v>
      </c>
      <c r="C5090" s="209" t="s">
        <v>140</v>
      </c>
      <c r="D5090" s="202">
        <v>15</v>
      </c>
      <c r="F5090" s="202">
        <v>60</v>
      </c>
      <c r="G5090" s="202">
        <f t="shared" si="265"/>
        <v>4000</v>
      </c>
      <c r="H5090" s="210" t="str">
        <f t="shared" si="263"/>
        <v>19/20ALHOIRATI (f)</v>
      </c>
      <c r="I5090" s="210" t="str">
        <f t="shared" si="264"/>
        <v>19/20ALHO</v>
      </c>
      <c r="J5090" s="211" t="b">
        <f>FALSE</f>
        <v>0</v>
      </c>
    </row>
    <row r="5091" spans="1:10" ht="14.65" hidden="1" customHeight="1">
      <c r="A5091" s="215" t="s">
        <v>79</v>
      </c>
      <c r="B5091" s="209" t="s">
        <v>84</v>
      </c>
      <c r="C5091" s="209" t="s">
        <v>142</v>
      </c>
      <c r="D5091" s="202">
        <v>7</v>
      </c>
      <c r="F5091" s="202">
        <v>21</v>
      </c>
      <c r="G5091" s="202">
        <f t="shared" si="265"/>
        <v>3000</v>
      </c>
      <c r="H5091" s="210" t="str">
        <f t="shared" si="263"/>
        <v>19/20ALHOIVAIPORÃ (c)</v>
      </c>
      <c r="I5091" s="210" t="str">
        <f t="shared" si="264"/>
        <v>19/20ALHO</v>
      </c>
      <c r="J5091" s="211" t="b">
        <f>FALSE</f>
        <v>0</v>
      </c>
    </row>
    <row r="5092" spans="1:10" ht="14.65" hidden="1" customHeight="1">
      <c r="A5092" s="215" t="s">
        <v>79</v>
      </c>
      <c r="B5092" s="209" t="s">
        <v>84</v>
      </c>
      <c r="C5092" s="209" t="s">
        <v>144</v>
      </c>
      <c r="D5092" s="202">
        <v>80</v>
      </c>
      <c r="F5092" s="202">
        <v>508</v>
      </c>
      <c r="G5092" s="202">
        <f t="shared" si="265"/>
        <v>6350</v>
      </c>
      <c r="H5092" s="210" t="str">
        <f t="shared" si="263"/>
        <v>19/20ALHOJACAREZINHO (c)</v>
      </c>
      <c r="I5092" s="210" t="str">
        <f t="shared" si="264"/>
        <v>19/20ALHO</v>
      </c>
      <c r="J5092" s="211" t="b">
        <f>FALSE</f>
        <v>0</v>
      </c>
    </row>
    <row r="5093" spans="1:10" ht="14.65" hidden="1" customHeight="1">
      <c r="A5093" s="215" t="s">
        <v>79</v>
      </c>
      <c r="B5093" s="213" t="s">
        <v>84</v>
      </c>
      <c r="C5093" s="209" t="s">
        <v>146</v>
      </c>
      <c r="D5093" s="202">
        <v>8</v>
      </c>
      <c r="F5093" s="202">
        <v>16</v>
      </c>
      <c r="G5093" s="202">
        <f t="shared" si="265"/>
        <v>2000</v>
      </c>
      <c r="H5093" s="210" t="str">
        <f t="shared" si="263"/>
        <v>19/20ALHOLARANJEIRAS DO SUL (f)</v>
      </c>
      <c r="I5093" s="210" t="str">
        <f t="shared" si="264"/>
        <v>19/20ALHO</v>
      </c>
      <c r="J5093" s="211" t="b">
        <f>FALSE</f>
        <v>0</v>
      </c>
    </row>
    <row r="5094" spans="1:10" ht="14.65" hidden="1" customHeight="1">
      <c r="A5094" s="215" t="s">
        <v>79</v>
      </c>
      <c r="B5094" s="213" t="s">
        <v>84</v>
      </c>
      <c r="C5094" s="209" t="s">
        <v>150</v>
      </c>
      <c r="D5094" s="202">
        <v>10</v>
      </c>
      <c r="F5094" s="202">
        <v>60</v>
      </c>
      <c r="G5094" s="202">
        <f t="shared" si="265"/>
        <v>6000</v>
      </c>
      <c r="H5094" s="210" t="str">
        <f t="shared" si="263"/>
        <v>19/20ALHOMARINGÁ (c)</v>
      </c>
      <c r="I5094" s="210" t="str">
        <f t="shared" si="264"/>
        <v>19/20ALHO</v>
      </c>
      <c r="J5094" s="211" t="b">
        <f>FALSE</f>
        <v>0</v>
      </c>
    </row>
    <row r="5095" spans="1:10" ht="14.65" hidden="1" customHeight="1">
      <c r="A5095" s="215" t="s">
        <v>79</v>
      </c>
      <c r="B5095" s="209" t="s">
        <v>84</v>
      </c>
      <c r="C5095" s="209" t="s">
        <v>155</v>
      </c>
      <c r="D5095" s="202">
        <v>11</v>
      </c>
      <c r="F5095" s="202">
        <v>55</v>
      </c>
      <c r="G5095" s="202">
        <f t="shared" si="265"/>
        <v>5000</v>
      </c>
      <c r="H5095" s="210" t="str">
        <f t="shared" si="263"/>
        <v>19/20ALHOPATO BRANCO (e)</v>
      </c>
      <c r="I5095" s="210" t="str">
        <f t="shared" si="264"/>
        <v>19/20ALHO</v>
      </c>
      <c r="J5095" s="211" t="b">
        <f>FALSE</f>
        <v>0</v>
      </c>
    </row>
    <row r="5096" spans="1:10" ht="14.65" hidden="1" customHeight="1">
      <c r="A5096" s="215" t="s">
        <v>79</v>
      </c>
      <c r="B5096" s="209" t="s">
        <v>84</v>
      </c>
      <c r="C5096" s="209" t="s">
        <v>156</v>
      </c>
      <c r="D5096" s="202">
        <v>5</v>
      </c>
      <c r="F5096" s="202">
        <v>15</v>
      </c>
      <c r="G5096" s="202">
        <f t="shared" si="265"/>
        <v>3000</v>
      </c>
      <c r="H5096" s="210" t="str">
        <f t="shared" si="263"/>
        <v>19/20ALHOPITANGA (f)</v>
      </c>
      <c r="I5096" s="210" t="str">
        <f t="shared" si="264"/>
        <v>19/20ALHO</v>
      </c>
      <c r="J5096" s="211" t="b">
        <f>FALSE</f>
        <v>0</v>
      </c>
    </row>
    <row r="5097" spans="1:10" ht="14.65" hidden="1" customHeight="1">
      <c r="A5097" s="215" t="s">
        <v>79</v>
      </c>
      <c r="B5097" s="209" t="s">
        <v>84</v>
      </c>
      <c r="C5097" s="209" t="s">
        <v>157</v>
      </c>
      <c r="D5097" s="202">
        <v>28</v>
      </c>
      <c r="F5097" s="202">
        <v>76</v>
      </c>
      <c r="G5097" s="202">
        <f t="shared" si="265"/>
        <v>2714.2857142857142</v>
      </c>
      <c r="H5097" s="210" t="str">
        <f t="shared" si="263"/>
        <v>19/20ALHOPONTA GROSSA (f)</v>
      </c>
      <c r="I5097" s="210" t="str">
        <f t="shared" si="264"/>
        <v>19/20ALHO</v>
      </c>
      <c r="J5097" s="211" t="b">
        <f>FALSE</f>
        <v>0</v>
      </c>
    </row>
    <row r="5098" spans="1:10" ht="14.65" hidden="1" customHeight="1">
      <c r="A5098" s="215" t="s">
        <v>79</v>
      </c>
      <c r="B5098" s="209" t="s">
        <v>84</v>
      </c>
      <c r="C5098" s="209" t="s">
        <v>158</v>
      </c>
      <c r="D5098" s="202">
        <v>4</v>
      </c>
      <c r="F5098" s="202">
        <v>8</v>
      </c>
      <c r="G5098" s="202">
        <f t="shared" si="265"/>
        <v>2000</v>
      </c>
      <c r="H5098" s="210" t="str">
        <f t="shared" si="263"/>
        <v>19/20ALHOTOLEDO (d)</v>
      </c>
      <c r="I5098" s="210" t="str">
        <f t="shared" si="264"/>
        <v>19/20ALHO</v>
      </c>
      <c r="J5098" s="211" t="b">
        <f>FALSE</f>
        <v>0</v>
      </c>
    </row>
    <row r="5099" spans="1:10" ht="14.65" hidden="1" customHeight="1">
      <c r="A5099" s="215" t="s">
        <v>79</v>
      </c>
      <c r="B5099" s="209" t="s">
        <v>84</v>
      </c>
      <c r="C5099" s="209" t="s">
        <v>160</v>
      </c>
      <c r="D5099" s="202">
        <v>12</v>
      </c>
      <c r="F5099" s="202">
        <v>36</v>
      </c>
      <c r="G5099" s="202">
        <f t="shared" si="265"/>
        <v>3000</v>
      </c>
      <c r="H5099" s="210" t="str">
        <f t="shared" si="263"/>
        <v>19/20ALHOUNIÃO DA VITÓRIA (f)</v>
      </c>
      <c r="I5099" s="210" t="str">
        <f t="shared" si="264"/>
        <v>19/20ALHO</v>
      </c>
      <c r="J5099" s="211" t="b">
        <f>FALSE</f>
        <v>0</v>
      </c>
    </row>
    <row r="5100" spans="1:10" ht="14.65" hidden="1" customHeight="1">
      <c r="A5100" s="215" t="s">
        <v>79</v>
      </c>
      <c r="B5100" s="213" t="s">
        <v>85</v>
      </c>
      <c r="C5100" s="209" t="s">
        <v>126</v>
      </c>
      <c r="D5100" s="202">
        <v>19</v>
      </c>
      <c r="F5100" s="202">
        <v>42</v>
      </c>
      <c r="G5100" s="202">
        <f t="shared" si="265"/>
        <v>2210.5263157894738</v>
      </c>
      <c r="H5100" s="210" t="str">
        <f t="shared" si="263"/>
        <v>19/20AMENDOIM (1ª SAFRA)APUCARANA (c)</v>
      </c>
      <c r="I5100" s="210" t="str">
        <f t="shared" si="264"/>
        <v>19/20AMENDOIM (1ª SAFRA)</v>
      </c>
      <c r="J5100" s="211" t="b">
        <f>FALSE</f>
        <v>0</v>
      </c>
    </row>
    <row r="5101" spans="1:10" ht="14.65" hidden="1" customHeight="1">
      <c r="A5101" s="215" t="s">
        <v>79</v>
      </c>
      <c r="B5101" s="213" t="s">
        <v>85</v>
      </c>
      <c r="C5101" s="209" t="s">
        <v>128</v>
      </c>
      <c r="D5101" s="202">
        <v>60</v>
      </c>
      <c r="F5101" s="202">
        <v>102</v>
      </c>
      <c r="G5101" s="202">
        <f t="shared" si="265"/>
        <v>1700</v>
      </c>
      <c r="H5101" s="210" t="str">
        <f t="shared" si="263"/>
        <v>19/20AMENDOIM (1ª SAFRA)CAMPO MOURÃO (a)</v>
      </c>
      <c r="I5101" s="210" t="str">
        <f t="shared" si="264"/>
        <v>19/20AMENDOIM (1ª SAFRA)</v>
      </c>
      <c r="J5101" s="211" t="b">
        <f>FALSE</f>
        <v>0</v>
      </c>
    </row>
    <row r="5102" spans="1:10" ht="14.65" hidden="1" customHeight="1">
      <c r="A5102" s="215" t="s">
        <v>79</v>
      </c>
      <c r="B5102" s="213" t="s">
        <v>85</v>
      </c>
      <c r="C5102" s="209" t="s">
        <v>130</v>
      </c>
      <c r="D5102" s="202">
        <v>74</v>
      </c>
      <c r="F5102" s="202">
        <v>142</v>
      </c>
      <c r="G5102" s="202">
        <f t="shared" si="265"/>
        <v>1918.918918918919</v>
      </c>
      <c r="H5102" s="210" t="str">
        <f t="shared" si="263"/>
        <v>19/20AMENDOIM (1ª SAFRA)CASCAVEL (d)</v>
      </c>
      <c r="I5102" s="210" t="str">
        <f t="shared" si="264"/>
        <v>19/20AMENDOIM (1ª SAFRA)</v>
      </c>
      <c r="J5102" s="211" t="b">
        <f>FALSE</f>
        <v>0</v>
      </c>
    </row>
    <row r="5103" spans="1:10" ht="14.65" hidden="1" customHeight="1">
      <c r="A5103" s="215" t="s">
        <v>79</v>
      </c>
      <c r="B5103" s="213" t="s">
        <v>85</v>
      </c>
      <c r="C5103" s="209" t="s">
        <v>136</v>
      </c>
      <c r="D5103" s="202">
        <v>144</v>
      </c>
      <c r="F5103" s="202">
        <v>288</v>
      </c>
      <c r="G5103" s="202">
        <f t="shared" si="265"/>
        <v>2000</v>
      </c>
      <c r="H5103" s="210" t="str">
        <f t="shared" si="263"/>
        <v>19/20AMENDOIM (1ª SAFRA)FRANCISCO BELTRÃO (e)</v>
      </c>
      <c r="I5103" s="210" t="str">
        <f t="shared" si="264"/>
        <v>19/20AMENDOIM (1ª SAFRA)</v>
      </c>
      <c r="J5103" s="211" t="b">
        <f>FALSE</f>
        <v>0</v>
      </c>
    </row>
    <row r="5104" spans="1:10" ht="14.65" hidden="1" customHeight="1">
      <c r="A5104" s="215" t="s">
        <v>79</v>
      </c>
      <c r="B5104" s="213" t="s">
        <v>85</v>
      </c>
      <c r="C5104" s="209" t="s">
        <v>138</v>
      </c>
      <c r="D5104" s="202">
        <v>20</v>
      </c>
      <c r="F5104" s="202">
        <v>31</v>
      </c>
      <c r="G5104" s="202">
        <f t="shared" si="265"/>
        <v>1550</v>
      </c>
      <c r="H5104" s="210" t="str">
        <f t="shared" si="263"/>
        <v>19/20AMENDOIM (1ª SAFRA)GUARAPUAVA (f)</v>
      </c>
      <c r="I5104" s="210" t="str">
        <f t="shared" si="264"/>
        <v>19/20AMENDOIM (1ª SAFRA)</v>
      </c>
      <c r="J5104" s="211" t="b">
        <f>FALSE</f>
        <v>0</v>
      </c>
    </row>
    <row r="5105" spans="1:10" ht="14.65" hidden="1" customHeight="1">
      <c r="A5105" s="215" t="s">
        <v>79</v>
      </c>
      <c r="B5105" s="213" t="s">
        <v>85</v>
      </c>
      <c r="C5105" s="209" t="s">
        <v>140</v>
      </c>
      <c r="D5105" s="202">
        <v>0</v>
      </c>
      <c r="F5105" s="202">
        <v>0</v>
      </c>
      <c r="G5105" s="202" t="e">
        <f t="shared" si="265"/>
        <v>#DIV/0!</v>
      </c>
      <c r="H5105" s="210" t="str">
        <f t="shared" si="263"/>
        <v>19/20AMENDOIM (1ª SAFRA)IRATI (f)</v>
      </c>
      <c r="I5105" s="210" t="str">
        <f t="shared" si="264"/>
        <v>19/20AMENDOIM (1ª SAFRA)</v>
      </c>
      <c r="J5105" s="211" t="b">
        <f>FALSE</f>
        <v>0</v>
      </c>
    </row>
    <row r="5106" spans="1:10" ht="14.65" hidden="1" customHeight="1">
      <c r="A5106" s="215" t="s">
        <v>79</v>
      </c>
      <c r="B5106" s="213" t="s">
        <v>85</v>
      </c>
      <c r="C5106" s="209" t="s">
        <v>142</v>
      </c>
      <c r="D5106" s="202">
        <v>11</v>
      </c>
      <c r="F5106" s="202">
        <v>24</v>
      </c>
      <c r="G5106" s="202">
        <f t="shared" si="265"/>
        <v>2181.8181818181815</v>
      </c>
      <c r="H5106" s="210" t="str">
        <f t="shared" si="263"/>
        <v>19/20AMENDOIM (1ª SAFRA)IVAIPORÃ (c)</v>
      </c>
      <c r="I5106" s="210" t="str">
        <f t="shared" si="264"/>
        <v>19/20AMENDOIM (1ª SAFRA)</v>
      </c>
      <c r="J5106" s="211" t="b">
        <f>FALSE</f>
        <v>0</v>
      </c>
    </row>
    <row r="5107" spans="1:10" ht="14.65" hidden="1" customHeight="1">
      <c r="A5107" s="215" t="s">
        <v>79</v>
      </c>
      <c r="B5107" s="213" t="s">
        <v>85</v>
      </c>
      <c r="C5107" s="209" t="s">
        <v>144</v>
      </c>
      <c r="D5107" s="202">
        <v>40</v>
      </c>
      <c r="F5107" s="202">
        <v>84</v>
      </c>
      <c r="G5107" s="202">
        <f t="shared" si="265"/>
        <v>2100</v>
      </c>
      <c r="H5107" s="210" t="str">
        <f t="shared" si="263"/>
        <v>19/20AMENDOIM (1ª SAFRA)JACAREZINHO (c)</v>
      </c>
      <c r="I5107" s="210" t="str">
        <f t="shared" si="264"/>
        <v>19/20AMENDOIM (1ª SAFRA)</v>
      </c>
      <c r="J5107" s="211" t="b">
        <f>FALSE</f>
        <v>0</v>
      </c>
    </row>
    <row r="5108" spans="1:10" ht="14.65" hidden="1" customHeight="1">
      <c r="A5108" s="215" t="s">
        <v>79</v>
      </c>
      <c r="B5108" s="213" t="s">
        <v>85</v>
      </c>
      <c r="C5108" s="209" t="s">
        <v>146</v>
      </c>
      <c r="D5108" s="202">
        <v>35</v>
      </c>
      <c r="F5108" s="202">
        <v>49</v>
      </c>
      <c r="G5108" s="202">
        <f t="shared" si="265"/>
        <v>1400</v>
      </c>
      <c r="H5108" s="210" t="str">
        <f t="shared" si="263"/>
        <v>19/20AMENDOIM (1ª SAFRA)LARANJEIRAS DO SUL (f)</v>
      </c>
      <c r="I5108" s="210" t="str">
        <f t="shared" si="264"/>
        <v>19/20AMENDOIM (1ª SAFRA)</v>
      </c>
      <c r="J5108" s="211" t="b">
        <f>FALSE</f>
        <v>0</v>
      </c>
    </row>
    <row r="5109" spans="1:10" ht="14.65" hidden="1" customHeight="1">
      <c r="A5109" s="215" t="s">
        <v>79</v>
      </c>
      <c r="B5109" s="213" t="s">
        <v>85</v>
      </c>
      <c r="C5109" s="209" t="s">
        <v>148</v>
      </c>
      <c r="D5109" s="202">
        <v>61</v>
      </c>
      <c r="F5109" s="202">
        <v>131</v>
      </c>
      <c r="G5109" s="202">
        <f t="shared" si="265"/>
        <v>2147.5409836065573</v>
      </c>
      <c r="H5109" s="210" t="str">
        <f t="shared" si="263"/>
        <v>19/20AMENDOIM (1ª SAFRA)LONDRINA (c)</v>
      </c>
      <c r="I5109" s="210" t="str">
        <f t="shared" si="264"/>
        <v>19/20AMENDOIM (1ª SAFRA)</v>
      </c>
      <c r="J5109" s="211" t="b">
        <f>FALSE</f>
        <v>0</v>
      </c>
    </row>
    <row r="5110" spans="1:10" ht="14.65" hidden="1" customHeight="1">
      <c r="A5110" s="215" t="s">
        <v>79</v>
      </c>
      <c r="B5110" s="213" t="s">
        <v>85</v>
      </c>
      <c r="C5110" s="209" t="s">
        <v>150</v>
      </c>
      <c r="D5110" s="202">
        <v>30</v>
      </c>
      <c r="F5110" s="202">
        <v>60</v>
      </c>
      <c r="G5110" s="202">
        <f t="shared" si="265"/>
        <v>2000</v>
      </c>
      <c r="H5110" s="210" t="str">
        <f t="shared" si="263"/>
        <v>19/20AMENDOIM (1ª SAFRA)MARINGÁ (c)</v>
      </c>
      <c r="I5110" s="210" t="str">
        <f t="shared" si="264"/>
        <v>19/20AMENDOIM (1ª SAFRA)</v>
      </c>
      <c r="J5110" s="211" t="b">
        <f>FALSE</f>
        <v>0</v>
      </c>
    </row>
    <row r="5111" spans="1:10" ht="14.65" hidden="1" customHeight="1">
      <c r="A5111" s="215" t="s">
        <v>79</v>
      </c>
      <c r="B5111" s="213" t="s">
        <v>85</v>
      </c>
      <c r="C5111" s="209" t="s">
        <v>154</v>
      </c>
      <c r="D5111" s="202">
        <v>636</v>
      </c>
      <c r="F5111" s="202">
        <v>2220</v>
      </c>
      <c r="G5111" s="202">
        <f t="shared" si="265"/>
        <v>3490.566037735849</v>
      </c>
      <c r="H5111" s="210" t="str">
        <f t="shared" si="263"/>
        <v>19/20AMENDOIM (1ª SAFRA)PARANAVAÍ (b)</v>
      </c>
      <c r="I5111" s="210" t="str">
        <f t="shared" si="264"/>
        <v>19/20AMENDOIM (1ª SAFRA)</v>
      </c>
      <c r="J5111" s="211" t="b">
        <f>FALSE</f>
        <v>0</v>
      </c>
    </row>
    <row r="5112" spans="1:10" ht="14.65" hidden="1" customHeight="1">
      <c r="A5112" s="215" t="s">
        <v>79</v>
      </c>
      <c r="B5112" s="213" t="s">
        <v>85</v>
      </c>
      <c r="C5112" s="209" t="s">
        <v>155</v>
      </c>
      <c r="D5112" s="202">
        <v>25</v>
      </c>
      <c r="F5112" s="202">
        <v>31</v>
      </c>
      <c r="G5112" s="202">
        <f t="shared" si="265"/>
        <v>1240</v>
      </c>
      <c r="H5112" s="210" t="str">
        <f t="shared" si="263"/>
        <v>19/20AMENDOIM (1ª SAFRA)PATO BRANCO (e)</v>
      </c>
      <c r="I5112" s="210" t="str">
        <f t="shared" si="264"/>
        <v>19/20AMENDOIM (1ª SAFRA)</v>
      </c>
      <c r="J5112" s="211" t="b">
        <f>FALSE</f>
        <v>0</v>
      </c>
    </row>
    <row r="5113" spans="1:10" ht="14.65" hidden="1" customHeight="1">
      <c r="A5113" s="215" t="s">
        <v>79</v>
      </c>
      <c r="B5113" s="213" t="s">
        <v>85</v>
      </c>
      <c r="C5113" s="209" t="s">
        <v>156</v>
      </c>
      <c r="D5113" s="202">
        <v>7</v>
      </c>
      <c r="F5113" s="202">
        <v>10</v>
      </c>
      <c r="G5113" s="202">
        <f t="shared" si="265"/>
        <v>1428.5714285714287</v>
      </c>
      <c r="H5113" s="210" t="str">
        <f t="shared" si="263"/>
        <v>19/20AMENDOIM (1ª SAFRA)PITANGA (f)</v>
      </c>
      <c r="I5113" s="210" t="str">
        <f t="shared" si="264"/>
        <v>19/20AMENDOIM (1ª SAFRA)</v>
      </c>
      <c r="J5113" s="211" t="b">
        <f>FALSE</f>
        <v>0</v>
      </c>
    </row>
    <row r="5114" spans="1:10" ht="14.65" hidden="1" customHeight="1">
      <c r="A5114" s="215" t="s">
        <v>79</v>
      </c>
      <c r="B5114" s="213" t="s">
        <v>85</v>
      </c>
      <c r="C5114" s="209" t="s">
        <v>158</v>
      </c>
      <c r="D5114" s="202">
        <v>104</v>
      </c>
      <c r="F5114" s="202">
        <v>264</v>
      </c>
      <c r="G5114" s="202">
        <f t="shared" si="265"/>
        <v>2538.4615384615381</v>
      </c>
      <c r="H5114" s="210" t="str">
        <f t="shared" si="263"/>
        <v>19/20AMENDOIM (1ª SAFRA)TOLEDO (d)</v>
      </c>
      <c r="I5114" s="210" t="str">
        <f t="shared" si="264"/>
        <v>19/20AMENDOIM (1ª SAFRA)</v>
      </c>
      <c r="J5114" s="211" t="b">
        <f>FALSE</f>
        <v>0</v>
      </c>
    </row>
    <row r="5115" spans="1:10" ht="14.65" hidden="1" customHeight="1">
      <c r="A5115" s="215" t="s">
        <v>79</v>
      </c>
      <c r="B5115" s="213" t="s">
        <v>85</v>
      </c>
      <c r="C5115" s="209" t="s">
        <v>159</v>
      </c>
      <c r="D5115" s="202">
        <v>1060</v>
      </c>
      <c r="F5115" s="202">
        <v>3180</v>
      </c>
      <c r="G5115" s="202">
        <f t="shared" si="265"/>
        <v>3000</v>
      </c>
      <c r="H5115" s="210" t="str">
        <f t="shared" si="263"/>
        <v>19/20AMENDOIM (1ª SAFRA)UMUARAMA (b)</v>
      </c>
      <c r="I5115" s="210" t="str">
        <f t="shared" si="264"/>
        <v>19/20AMENDOIM (1ª SAFRA)</v>
      </c>
      <c r="J5115" s="211" t="b">
        <f>FALSE</f>
        <v>0</v>
      </c>
    </row>
    <row r="5116" spans="1:10" ht="14.65" hidden="1" customHeight="1">
      <c r="A5116" s="215" t="s">
        <v>79</v>
      </c>
      <c r="B5116" s="213" t="s">
        <v>85</v>
      </c>
      <c r="C5116" s="209" t="s">
        <v>160</v>
      </c>
      <c r="D5116" s="202">
        <v>20</v>
      </c>
      <c r="F5116" s="202">
        <v>20</v>
      </c>
      <c r="G5116" s="202">
        <f t="shared" si="265"/>
        <v>1000</v>
      </c>
      <c r="H5116" s="210" t="str">
        <f t="shared" si="263"/>
        <v>19/20AMENDOIM (1ª SAFRA)UNIÃO DA VITÓRIA (f)</v>
      </c>
      <c r="I5116" s="210" t="str">
        <f t="shared" si="264"/>
        <v>19/20AMENDOIM (1ª SAFRA)</v>
      </c>
      <c r="J5116" s="211" t="b">
        <f>FALSE</f>
        <v>0</v>
      </c>
    </row>
    <row r="5117" spans="1:10" ht="14.65" hidden="1" customHeight="1">
      <c r="A5117" s="215" t="s">
        <v>79</v>
      </c>
      <c r="B5117" s="209" t="s">
        <v>86</v>
      </c>
      <c r="C5117" s="209" t="s">
        <v>126</v>
      </c>
      <c r="D5117" s="202"/>
      <c r="G5117" s="202" t="e">
        <f t="shared" si="265"/>
        <v>#DIV/0!</v>
      </c>
      <c r="H5117" s="210" t="str">
        <f t="shared" si="263"/>
        <v>19/20ARROZ IRRIGADOAPUCARANA (c)</v>
      </c>
      <c r="I5117" s="210" t="str">
        <f t="shared" si="264"/>
        <v>19/20ARROZ IRRIGADO</v>
      </c>
      <c r="J5117" s="211" t="b">
        <f>FALSE</f>
        <v>0</v>
      </c>
    </row>
    <row r="5118" spans="1:10" ht="14.65" hidden="1" customHeight="1">
      <c r="A5118" s="215" t="s">
        <v>79</v>
      </c>
      <c r="B5118" s="209" t="s">
        <v>86</v>
      </c>
      <c r="C5118" s="209" t="s">
        <v>128</v>
      </c>
      <c r="D5118" s="222">
        <v>50</v>
      </c>
      <c r="E5118" s="222"/>
      <c r="F5118" s="202">
        <v>287</v>
      </c>
      <c r="G5118" s="202">
        <f t="shared" si="265"/>
        <v>5740</v>
      </c>
      <c r="H5118" s="210" t="str">
        <f t="shared" si="263"/>
        <v>19/20ARROZ IRRIGADOCAMPO MOURÃO (a)</v>
      </c>
      <c r="I5118" s="210" t="str">
        <f t="shared" si="264"/>
        <v>19/20ARROZ IRRIGADO</v>
      </c>
      <c r="J5118" s="211" t="b">
        <f>FALSE</f>
        <v>0</v>
      </c>
    </row>
    <row r="5119" spans="1:10" ht="14.65" hidden="1" customHeight="1">
      <c r="A5119" s="215" t="s">
        <v>79</v>
      </c>
      <c r="B5119" s="209" t="s">
        <v>86</v>
      </c>
      <c r="C5119" s="209" t="s">
        <v>130</v>
      </c>
      <c r="D5119" s="222">
        <v>94</v>
      </c>
      <c r="E5119" s="222"/>
      <c r="F5119" s="202">
        <v>587</v>
      </c>
      <c r="G5119" s="202">
        <f t="shared" si="265"/>
        <v>6244.6808510638302</v>
      </c>
      <c r="H5119" s="210" t="str">
        <f t="shared" si="263"/>
        <v>19/20ARROZ IRRIGADOCASCAVEL (d)</v>
      </c>
      <c r="I5119" s="210" t="str">
        <f t="shared" si="264"/>
        <v>19/20ARROZ IRRIGADO</v>
      </c>
      <c r="J5119" s="211" t="b">
        <f>FALSE</f>
        <v>0</v>
      </c>
    </row>
    <row r="5120" spans="1:10" ht="14.65" hidden="1" customHeight="1">
      <c r="A5120" s="215" t="s">
        <v>79</v>
      </c>
      <c r="B5120" s="209" t="s">
        <v>86</v>
      </c>
      <c r="C5120" s="209" t="s">
        <v>132</v>
      </c>
      <c r="D5120" s="222">
        <v>48</v>
      </c>
      <c r="E5120" s="222"/>
      <c r="F5120" s="202">
        <v>239</v>
      </c>
      <c r="G5120" s="202">
        <f t="shared" si="265"/>
        <v>4979.166666666667</v>
      </c>
      <c r="H5120" s="210" t="str">
        <f t="shared" si="263"/>
        <v>19/20ARROZ IRRIGADOCORNÉLIO PROCÓPIO (c)</v>
      </c>
      <c r="I5120" s="210" t="str">
        <f t="shared" si="264"/>
        <v>19/20ARROZ IRRIGADO</v>
      </c>
      <c r="J5120" s="211" t="b">
        <f>FALSE</f>
        <v>0</v>
      </c>
    </row>
    <row r="5121" spans="1:10" ht="14.65" hidden="1" customHeight="1">
      <c r="A5121" s="215" t="s">
        <v>79</v>
      </c>
      <c r="B5121" s="209" t="s">
        <v>86</v>
      </c>
      <c r="C5121" s="209" t="s">
        <v>144</v>
      </c>
      <c r="D5121" s="222">
        <v>110</v>
      </c>
      <c r="E5121" s="222"/>
      <c r="F5121" s="202">
        <v>638</v>
      </c>
      <c r="G5121" s="202">
        <f t="shared" si="265"/>
        <v>5800</v>
      </c>
      <c r="H5121" s="210" t="str">
        <f t="shared" ref="H5121:H5184" si="266">A5121&amp;B5121&amp;C5121</f>
        <v>19/20ARROZ IRRIGADOJACAREZINHO (c)</v>
      </c>
      <c r="I5121" s="210" t="str">
        <f t="shared" ref="I5121:I5184" si="267">A5121&amp;B5121</f>
        <v>19/20ARROZ IRRIGADO</v>
      </c>
      <c r="J5121" s="211" t="b">
        <f>FALSE</f>
        <v>0</v>
      </c>
    </row>
    <row r="5122" spans="1:10" ht="14.65" hidden="1" customHeight="1">
      <c r="A5122" s="215" t="s">
        <v>79</v>
      </c>
      <c r="B5122" s="209" t="s">
        <v>86</v>
      </c>
      <c r="C5122" s="209" t="s">
        <v>148</v>
      </c>
      <c r="D5122" s="222">
        <v>32</v>
      </c>
      <c r="E5122" s="222"/>
      <c r="F5122" s="202">
        <v>238</v>
      </c>
      <c r="G5122" s="202">
        <f t="shared" si="265"/>
        <v>7437.5</v>
      </c>
      <c r="H5122" s="210" t="str">
        <f t="shared" si="266"/>
        <v>19/20ARROZ IRRIGADOLONDRINA (c)</v>
      </c>
      <c r="I5122" s="210" t="str">
        <f t="shared" si="267"/>
        <v>19/20ARROZ IRRIGADO</v>
      </c>
      <c r="J5122" s="211" t="b">
        <f>FALSE</f>
        <v>0</v>
      </c>
    </row>
    <row r="5123" spans="1:10" ht="14.65" hidden="1" customHeight="1">
      <c r="A5123" s="215" t="s">
        <v>79</v>
      </c>
      <c r="B5123" s="209" t="s">
        <v>86</v>
      </c>
      <c r="C5123" s="209" t="s">
        <v>150</v>
      </c>
      <c r="D5123" s="222">
        <v>40</v>
      </c>
      <c r="E5123" s="222"/>
      <c r="F5123" s="202">
        <v>220</v>
      </c>
      <c r="G5123" s="202">
        <f t="shared" si="265"/>
        <v>5500</v>
      </c>
      <c r="H5123" s="210" t="str">
        <f t="shared" si="266"/>
        <v>19/20ARROZ IRRIGADOMARINGÁ (c)</v>
      </c>
      <c r="I5123" s="210" t="str">
        <f t="shared" si="267"/>
        <v>19/20ARROZ IRRIGADO</v>
      </c>
      <c r="J5123" s="211" t="b">
        <f>FALSE</f>
        <v>0</v>
      </c>
    </row>
    <row r="5124" spans="1:10" ht="14.65" hidden="1" customHeight="1">
      <c r="A5124" s="215" t="s">
        <v>79</v>
      </c>
      <c r="B5124" s="209" t="s">
        <v>86</v>
      </c>
      <c r="C5124" s="209" t="s">
        <v>152</v>
      </c>
      <c r="D5124" s="222">
        <v>1400</v>
      </c>
      <c r="E5124" s="222"/>
      <c r="F5124" s="202">
        <v>9590</v>
      </c>
      <c r="G5124" s="202">
        <f t="shared" si="265"/>
        <v>6850</v>
      </c>
      <c r="H5124" s="210" t="str">
        <f t="shared" si="266"/>
        <v>19/20ARROZ IRRIGADOPARANAGUÁ (f)</v>
      </c>
      <c r="I5124" s="210" t="str">
        <f t="shared" si="267"/>
        <v>19/20ARROZ IRRIGADO</v>
      </c>
      <c r="J5124" s="211" t="b">
        <f>FALSE</f>
        <v>0</v>
      </c>
    </row>
    <row r="5125" spans="1:10" ht="14.65" hidden="1" customHeight="1">
      <c r="A5125" s="215" t="s">
        <v>79</v>
      </c>
      <c r="B5125" s="209" t="s">
        <v>86</v>
      </c>
      <c r="C5125" s="209" t="s">
        <v>154</v>
      </c>
      <c r="D5125" s="222">
        <v>14159</v>
      </c>
      <c r="E5125" s="222"/>
      <c r="F5125" s="202">
        <v>113385</v>
      </c>
      <c r="G5125" s="202">
        <f t="shared" si="265"/>
        <v>8007.9807896037846</v>
      </c>
      <c r="H5125" s="210" t="str">
        <f t="shared" si="266"/>
        <v>19/20ARROZ IRRIGADOPARANAVAÍ (b)</v>
      </c>
      <c r="I5125" s="210" t="str">
        <f t="shared" si="267"/>
        <v>19/20ARROZ IRRIGADO</v>
      </c>
      <c r="J5125" s="211" t="b">
        <f>FALSE</f>
        <v>0</v>
      </c>
    </row>
    <row r="5126" spans="1:10" ht="14.65" hidden="1" customHeight="1">
      <c r="A5126" s="215" t="s">
        <v>79</v>
      </c>
      <c r="B5126" s="209" t="s">
        <v>86</v>
      </c>
      <c r="C5126" s="209" t="s">
        <v>159</v>
      </c>
      <c r="D5126" s="222">
        <v>2520</v>
      </c>
      <c r="E5126" s="222">
        <v>50</v>
      </c>
      <c r="F5126" s="202">
        <v>21143</v>
      </c>
      <c r="G5126" s="202">
        <f t="shared" si="265"/>
        <v>8559.9190283400803</v>
      </c>
      <c r="H5126" s="210" t="str">
        <f t="shared" si="266"/>
        <v>19/20ARROZ IRRIGADOUMUARAMA (b)</v>
      </c>
      <c r="I5126" s="210" t="str">
        <f t="shared" si="267"/>
        <v>19/20ARROZ IRRIGADO</v>
      </c>
      <c r="J5126" s="211" t="b">
        <f>FALSE</f>
        <v>0</v>
      </c>
    </row>
    <row r="5127" spans="1:10" ht="14.65" hidden="1" customHeight="1">
      <c r="A5127" s="215" t="s">
        <v>79</v>
      </c>
      <c r="B5127" s="209" t="s">
        <v>87</v>
      </c>
      <c r="C5127" s="209" t="s">
        <v>126</v>
      </c>
      <c r="D5127" s="202">
        <v>14</v>
      </c>
      <c r="F5127" s="202">
        <v>22</v>
      </c>
      <c r="G5127" s="202">
        <f t="shared" si="265"/>
        <v>1571.4285714285713</v>
      </c>
      <c r="H5127" s="210" t="str">
        <f t="shared" si="266"/>
        <v>19/20ARROZ SEQUEIROAPUCARANA (c)</v>
      </c>
      <c r="I5127" s="210" t="str">
        <f t="shared" si="267"/>
        <v>19/20ARROZ SEQUEIRO</v>
      </c>
      <c r="J5127" s="211" t="b">
        <f>FALSE</f>
        <v>0</v>
      </c>
    </row>
    <row r="5128" spans="1:10" ht="14.65" hidden="1" customHeight="1">
      <c r="A5128" s="215" t="s">
        <v>79</v>
      </c>
      <c r="B5128" s="209" t="s">
        <v>87</v>
      </c>
      <c r="C5128" s="209" t="s">
        <v>128</v>
      </c>
      <c r="D5128" s="202">
        <v>40</v>
      </c>
      <c r="F5128" s="202">
        <v>68</v>
      </c>
      <c r="G5128" s="202">
        <f t="shared" si="265"/>
        <v>1700</v>
      </c>
      <c r="H5128" s="210" t="str">
        <f t="shared" si="266"/>
        <v>19/20ARROZ SEQUEIROCAMPO MOURÃO (a)</v>
      </c>
      <c r="I5128" s="210" t="str">
        <f t="shared" si="267"/>
        <v>19/20ARROZ SEQUEIRO</v>
      </c>
      <c r="J5128" s="211" t="b">
        <f>FALSE</f>
        <v>0</v>
      </c>
    </row>
    <row r="5129" spans="1:10" ht="14.65" hidden="1" customHeight="1">
      <c r="A5129" s="215" t="s">
        <v>79</v>
      </c>
      <c r="B5129" s="209" t="s">
        <v>87</v>
      </c>
      <c r="C5129" s="209" t="s">
        <v>130</v>
      </c>
      <c r="D5129" s="202">
        <v>44</v>
      </c>
      <c r="F5129" s="202">
        <v>56</v>
      </c>
      <c r="G5129" s="202">
        <f t="shared" si="265"/>
        <v>1272.7272727272727</v>
      </c>
      <c r="H5129" s="210" t="str">
        <f t="shared" si="266"/>
        <v>19/20ARROZ SEQUEIROCASCAVEL (d)</v>
      </c>
      <c r="I5129" s="210" t="str">
        <f t="shared" si="267"/>
        <v>19/20ARROZ SEQUEIRO</v>
      </c>
      <c r="J5129" s="211" t="b">
        <f>FALSE</f>
        <v>0</v>
      </c>
    </row>
    <row r="5130" spans="1:10" ht="14.65" hidden="1" customHeight="1">
      <c r="A5130" s="215" t="s">
        <v>79</v>
      </c>
      <c r="B5130" s="209" t="s">
        <v>87</v>
      </c>
      <c r="C5130" s="209" t="s">
        <v>132</v>
      </c>
      <c r="D5130" s="202">
        <v>60</v>
      </c>
      <c r="F5130" s="202">
        <v>135</v>
      </c>
      <c r="G5130" s="202">
        <f t="shared" si="265"/>
        <v>2250</v>
      </c>
      <c r="H5130" s="210" t="str">
        <f t="shared" si="266"/>
        <v>19/20ARROZ SEQUEIROCORNÉLIO PROCÓPIO (c)</v>
      </c>
      <c r="I5130" s="210" t="str">
        <f t="shared" si="267"/>
        <v>19/20ARROZ SEQUEIRO</v>
      </c>
      <c r="J5130" s="211" t="b">
        <f>FALSE</f>
        <v>0</v>
      </c>
    </row>
    <row r="5131" spans="1:10" ht="14.65" hidden="1" customHeight="1">
      <c r="A5131" s="215" t="s">
        <v>79</v>
      </c>
      <c r="B5131" s="209" t="s">
        <v>87</v>
      </c>
      <c r="C5131" s="209" t="s">
        <v>134</v>
      </c>
      <c r="D5131" s="202">
        <v>40</v>
      </c>
      <c r="F5131" s="202">
        <v>79</v>
      </c>
      <c r="G5131" s="202">
        <f t="shared" si="265"/>
        <v>1975</v>
      </c>
      <c r="H5131" s="210" t="str">
        <f t="shared" si="266"/>
        <v>19/20ARROZ SEQUEIROCURITIBA (f)</v>
      </c>
      <c r="I5131" s="210" t="str">
        <f t="shared" si="267"/>
        <v>19/20ARROZ SEQUEIRO</v>
      </c>
      <c r="J5131" s="211" t="b">
        <f>FALSE</f>
        <v>0</v>
      </c>
    </row>
    <row r="5132" spans="1:10" ht="14.65" hidden="1" customHeight="1">
      <c r="A5132" s="215" t="s">
        <v>79</v>
      </c>
      <c r="B5132" s="209" t="s">
        <v>87</v>
      </c>
      <c r="C5132" s="209" t="s">
        <v>136</v>
      </c>
      <c r="D5132" s="202">
        <v>29</v>
      </c>
      <c r="F5132" s="202">
        <v>58</v>
      </c>
      <c r="G5132" s="202">
        <f t="shared" si="265"/>
        <v>2000</v>
      </c>
      <c r="H5132" s="210" t="str">
        <f t="shared" si="266"/>
        <v>19/20ARROZ SEQUEIROFRANCISCO BELTRÃO (e)</v>
      </c>
      <c r="I5132" s="210" t="str">
        <f t="shared" si="267"/>
        <v>19/20ARROZ SEQUEIRO</v>
      </c>
      <c r="J5132" s="211" t="b">
        <f>FALSE</f>
        <v>0</v>
      </c>
    </row>
    <row r="5133" spans="1:10" ht="14.65" hidden="1" customHeight="1">
      <c r="A5133" s="215" t="s">
        <v>79</v>
      </c>
      <c r="B5133" s="209" t="s">
        <v>87</v>
      </c>
      <c r="C5133" s="209" t="s">
        <v>138</v>
      </c>
      <c r="D5133" s="202">
        <v>260</v>
      </c>
      <c r="F5133" s="202">
        <v>594</v>
      </c>
      <c r="G5133" s="202">
        <f t="shared" si="265"/>
        <v>2284.6153846153843</v>
      </c>
      <c r="H5133" s="210" t="str">
        <f t="shared" si="266"/>
        <v>19/20ARROZ SEQUEIROGUARAPUAVA (f)</v>
      </c>
      <c r="I5133" s="210" t="str">
        <f t="shared" si="267"/>
        <v>19/20ARROZ SEQUEIRO</v>
      </c>
      <c r="J5133" s="211" t="b">
        <f>FALSE</f>
        <v>0</v>
      </c>
    </row>
    <row r="5134" spans="1:10" ht="14.65" hidden="1" customHeight="1">
      <c r="A5134" s="215" t="s">
        <v>79</v>
      </c>
      <c r="B5134" s="209" t="s">
        <v>87</v>
      </c>
      <c r="C5134" s="209" t="s">
        <v>140</v>
      </c>
      <c r="D5134" s="202">
        <v>350</v>
      </c>
      <c r="F5134" s="202">
        <v>805</v>
      </c>
      <c r="G5134" s="202">
        <f t="shared" si="265"/>
        <v>2300</v>
      </c>
      <c r="H5134" s="210" t="str">
        <f t="shared" si="266"/>
        <v>19/20ARROZ SEQUEIROIRATI (f)</v>
      </c>
      <c r="I5134" s="210" t="str">
        <f t="shared" si="267"/>
        <v>19/20ARROZ SEQUEIRO</v>
      </c>
      <c r="J5134" s="211" t="b">
        <f>FALSE</f>
        <v>0</v>
      </c>
    </row>
    <row r="5135" spans="1:10" ht="14.65" hidden="1" customHeight="1">
      <c r="A5135" s="215" t="s">
        <v>79</v>
      </c>
      <c r="B5135" s="209" t="s">
        <v>87</v>
      </c>
      <c r="C5135" s="209" t="s">
        <v>142</v>
      </c>
      <c r="D5135" s="202">
        <v>35</v>
      </c>
      <c r="F5135" s="202">
        <v>61</v>
      </c>
      <c r="G5135" s="202">
        <f t="shared" si="265"/>
        <v>1742.8571428571429</v>
      </c>
      <c r="H5135" s="210" t="str">
        <f t="shared" si="266"/>
        <v>19/20ARROZ SEQUEIROIVAIPORÃ (c)</v>
      </c>
      <c r="I5135" s="210" t="str">
        <f t="shared" si="267"/>
        <v>19/20ARROZ SEQUEIRO</v>
      </c>
      <c r="J5135" s="211" t="b">
        <f>FALSE</f>
        <v>0</v>
      </c>
    </row>
    <row r="5136" spans="1:10" ht="14.65" hidden="1" customHeight="1">
      <c r="A5136" s="215" t="s">
        <v>79</v>
      </c>
      <c r="B5136" s="209" t="s">
        <v>87</v>
      </c>
      <c r="C5136" s="209" t="s">
        <v>144</v>
      </c>
      <c r="D5136" s="202">
        <v>700</v>
      </c>
      <c r="F5136" s="202">
        <v>1505</v>
      </c>
      <c r="G5136" s="202">
        <f t="shared" si="265"/>
        <v>2150</v>
      </c>
      <c r="H5136" s="210" t="str">
        <f t="shared" si="266"/>
        <v>19/20ARROZ SEQUEIROJACAREZINHO (c)</v>
      </c>
      <c r="I5136" s="210" t="str">
        <f t="shared" si="267"/>
        <v>19/20ARROZ SEQUEIRO</v>
      </c>
      <c r="J5136" s="211" t="b">
        <f>FALSE</f>
        <v>0</v>
      </c>
    </row>
    <row r="5137" spans="1:64" ht="14.65" hidden="1" customHeight="1">
      <c r="A5137" s="215" t="s">
        <v>79</v>
      </c>
      <c r="B5137" s="209" t="s">
        <v>87</v>
      </c>
      <c r="C5137" s="209" t="s">
        <v>146</v>
      </c>
      <c r="D5137" s="202">
        <v>110</v>
      </c>
      <c r="F5137" s="202">
        <v>198</v>
      </c>
      <c r="G5137" s="202">
        <f t="shared" si="265"/>
        <v>1800</v>
      </c>
      <c r="H5137" s="210" t="str">
        <f t="shared" si="266"/>
        <v>19/20ARROZ SEQUEIROLARANJEIRAS DO SUL (f)</v>
      </c>
      <c r="I5137" s="210" t="str">
        <f t="shared" si="267"/>
        <v>19/20ARROZ SEQUEIRO</v>
      </c>
      <c r="J5137" s="211" t="b">
        <f>FALSE</f>
        <v>0</v>
      </c>
    </row>
    <row r="5138" spans="1:64" ht="14.65" hidden="1" customHeight="1">
      <c r="A5138" s="215" t="s">
        <v>79</v>
      </c>
      <c r="B5138" s="209" t="s">
        <v>87</v>
      </c>
      <c r="C5138" s="209" t="s">
        <v>148</v>
      </c>
      <c r="D5138" s="202">
        <v>72</v>
      </c>
      <c r="F5138" s="202">
        <v>136</v>
      </c>
      <c r="G5138" s="202">
        <f t="shared" si="265"/>
        <v>1888.8888888888889</v>
      </c>
      <c r="H5138" s="210" t="str">
        <f t="shared" si="266"/>
        <v>19/20ARROZ SEQUEIROLONDRINA (c)</v>
      </c>
      <c r="I5138" s="210" t="str">
        <f t="shared" si="267"/>
        <v>19/20ARROZ SEQUEIRO</v>
      </c>
      <c r="J5138" s="211" t="b">
        <f>FALSE</f>
        <v>0</v>
      </c>
    </row>
    <row r="5139" spans="1:64" ht="14.65" hidden="1" customHeight="1">
      <c r="A5139" s="215" t="s">
        <v>79</v>
      </c>
      <c r="B5139" s="209" t="s">
        <v>87</v>
      </c>
      <c r="C5139" s="209" t="s">
        <v>152</v>
      </c>
      <c r="D5139" s="202">
        <v>5</v>
      </c>
      <c r="F5139" s="202">
        <v>9</v>
      </c>
      <c r="G5139" s="202">
        <f t="shared" si="265"/>
        <v>1800</v>
      </c>
      <c r="H5139" s="210" t="str">
        <f t="shared" si="266"/>
        <v>19/20ARROZ SEQUEIROPARANAGUÁ (f)</v>
      </c>
      <c r="I5139" s="210" t="str">
        <f t="shared" si="267"/>
        <v>19/20ARROZ SEQUEIRO</v>
      </c>
      <c r="J5139" s="211" t="b">
        <f>FALSE</f>
        <v>0</v>
      </c>
    </row>
    <row r="5140" spans="1:64" ht="14.65" hidden="1" customHeight="1">
      <c r="A5140" s="215" t="s">
        <v>79</v>
      </c>
      <c r="B5140" s="209" t="s">
        <v>87</v>
      </c>
      <c r="C5140" s="209" t="s">
        <v>155</v>
      </c>
      <c r="D5140" s="202">
        <v>17</v>
      </c>
      <c r="F5140" s="202">
        <v>38</v>
      </c>
      <c r="G5140" s="202">
        <f t="shared" si="265"/>
        <v>2235.294117647059</v>
      </c>
      <c r="H5140" s="210" t="str">
        <f t="shared" si="266"/>
        <v>19/20ARROZ SEQUEIROPATO BRANCO (e)</v>
      </c>
      <c r="I5140" s="210" t="str">
        <f t="shared" si="267"/>
        <v>19/20ARROZ SEQUEIRO</v>
      </c>
      <c r="J5140" s="211" t="b">
        <f>FALSE</f>
        <v>0</v>
      </c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/>
      <c r="BE5140"/>
      <c r="BF5140"/>
      <c r="BG5140"/>
      <c r="BH5140"/>
      <c r="BI5140"/>
      <c r="BJ5140"/>
      <c r="BK5140"/>
      <c r="BL5140"/>
    </row>
    <row r="5141" spans="1:64" ht="14.65" hidden="1" customHeight="1">
      <c r="A5141" s="215" t="s">
        <v>79</v>
      </c>
      <c r="B5141" s="209" t="s">
        <v>87</v>
      </c>
      <c r="C5141" s="209" t="s">
        <v>156</v>
      </c>
      <c r="D5141" s="202">
        <v>87</v>
      </c>
      <c r="F5141" s="202">
        <v>121</v>
      </c>
      <c r="G5141" s="202">
        <f t="shared" si="265"/>
        <v>1390.8045977011493</v>
      </c>
      <c r="H5141" s="210" t="str">
        <f t="shared" si="266"/>
        <v>19/20ARROZ SEQUEIROPITANGA (f)</v>
      </c>
      <c r="I5141" s="210" t="str">
        <f t="shared" si="267"/>
        <v>19/20ARROZ SEQUEIRO</v>
      </c>
      <c r="J5141" s="211" t="b">
        <f>FALSE</f>
        <v>0</v>
      </c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/>
      <c r="BE5141"/>
      <c r="BF5141"/>
      <c r="BG5141"/>
      <c r="BH5141"/>
      <c r="BI5141"/>
      <c r="BJ5141"/>
      <c r="BK5141"/>
      <c r="BL5141"/>
    </row>
    <row r="5142" spans="1:64" ht="14.65" hidden="1" customHeight="1">
      <c r="A5142" s="215" t="s">
        <v>79</v>
      </c>
      <c r="B5142" s="209" t="s">
        <v>87</v>
      </c>
      <c r="C5142" s="209" t="s">
        <v>157</v>
      </c>
      <c r="D5142" s="202">
        <v>202</v>
      </c>
      <c r="F5142" s="202">
        <v>379</v>
      </c>
      <c r="G5142" s="202">
        <f t="shared" si="265"/>
        <v>1876.2376237623762</v>
      </c>
      <c r="H5142" s="210" t="str">
        <f t="shared" si="266"/>
        <v>19/20ARROZ SEQUEIROPONTA GROSSA (f)</v>
      </c>
      <c r="I5142" s="210" t="str">
        <f t="shared" si="267"/>
        <v>19/20ARROZ SEQUEIRO</v>
      </c>
      <c r="J5142" s="211" t="b">
        <f>FALSE</f>
        <v>0</v>
      </c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</row>
    <row r="5143" spans="1:64" ht="14.65" hidden="1" customHeight="1">
      <c r="A5143" s="215" t="s">
        <v>79</v>
      </c>
      <c r="B5143" s="209" t="s">
        <v>87</v>
      </c>
      <c r="C5143" s="209" t="s">
        <v>158</v>
      </c>
      <c r="D5143" s="202">
        <v>120</v>
      </c>
      <c r="F5143" s="202">
        <v>240</v>
      </c>
      <c r="G5143" s="202">
        <f t="shared" ref="G5143:G5206" si="268">F5143/(D5143-E5143)*1000</f>
        <v>2000</v>
      </c>
      <c r="H5143" s="210" t="str">
        <f t="shared" si="266"/>
        <v>19/20ARROZ SEQUEIROTOLEDO (d)</v>
      </c>
      <c r="I5143" s="210" t="str">
        <f t="shared" si="267"/>
        <v>19/20ARROZ SEQUEIRO</v>
      </c>
      <c r="J5143" s="211" t="b">
        <f>FALSE</f>
        <v>0</v>
      </c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/>
      <c r="BE5143"/>
      <c r="BF5143"/>
      <c r="BG5143"/>
      <c r="BH5143"/>
      <c r="BI5143"/>
      <c r="BJ5143"/>
      <c r="BK5143"/>
      <c r="BL5143"/>
    </row>
    <row r="5144" spans="1:64" ht="14.65" hidden="1" customHeight="1">
      <c r="A5144" s="215" t="s">
        <v>79</v>
      </c>
      <c r="B5144" s="209" t="s">
        <v>87</v>
      </c>
      <c r="C5144" s="209" t="s">
        <v>160</v>
      </c>
      <c r="D5144" s="202">
        <v>400</v>
      </c>
      <c r="F5144" s="202">
        <v>800</v>
      </c>
      <c r="G5144" s="202">
        <f t="shared" si="268"/>
        <v>2000</v>
      </c>
      <c r="H5144" s="210" t="str">
        <f t="shared" si="266"/>
        <v>19/20ARROZ SEQUEIROUNIÃO DA VITÓRIA (f)</v>
      </c>
      <c r="I5144" s="210" t="str">
        <f t="shared" si="267"/>
        <v>19/20ARROZ SEQUEIRO</v>
      </c>
      <c r="J5144" s="211" t="b">
        <f>FALSE</f>
        <v>0</v>
      </c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/>
      <c r="BE5144"/>
      <c r="BF5144"/>
      <c r="BG5144"/>
      <c r="BH5144"/>
      <c r="BI5144"/>
      <c r="BJ5144"/>
      <c r="BK5144"/>
      <c r="BL5144"/>
    </row>
    <row r="5145" spans="1:64" ht="14.65" hidden="1" customHeight="1">
      <c r="A5145" s="215" t="s">
        <v>79</v>
      </c>
      <c r="B5145" s="209" t="s">
        <v>88</v>
      </c>
      <c r="C5145" s="213" t="s">
        <v>126</v>
      </c>
      <c r="D5145" s="202">
        <v>14340</v>
      </c>
      <c r="F5145" s="202">
        <v>36925</v>
      </c>
      <c r="G5145" s="202">
        <f t="shared" si="268"/>
        <v>2574.965132496513</v>
      </c>
      <c r="H5145" s="210" t="str">
        <f t="shared" si="266"/>
        <v>19/20AVEIA BRANCAAPUCARANA (c)</v>
      </c>
      <c r="I5145" s="210" t="str">
        <f t="shared" si="267"/>
        <v>19/20AVEIA BRANCA</v>
      </c>
      <c r="J5145" s="211" t="b">
        <f>FALSE</f>
        <v>0</v>
      </c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/>
      <c r="BE5145"/>
      <c r="BF5145"/>
      <c r="BG5145"/>
      <c r="BH5145"/>
      <c r="BI5145"/>
      <c r="BJ5145"/>
      <c r="BK5145"/>
      <c r="BL5145"/>
    </row>
    <row r="5146" spans="1:64" ht="14.65" hidden="1" customHeight="1">
      <c r="A5146" s="215" t="s">
        <v>79</v>
      </c>
      <c r="B5146" s="209" t="s">
        <v>88</v>
      </c>
      <c r="C5146" s="209" t="s">
        <v>128</v>
      </c>
      <c r="D5146" s="202">
        <v>13000</v>
      </c>
      <c r="E5146" s="204"/>
      <c r="F5146" s="202">
        <v>18200</v>
      </c>
      <c r="G5146" s="202">
        <f t="shared" si="268"/>
        <v>1400</v>
      </c>
      <c r="H5146" s="210" t="str">
        <f t="shared" si="266"/>
        <v>19/20AVEIA BRANCACAMPO MOURÃO (a)</v>
      </c>
      <c r="I5146" s="210" t="str">
        <f t="shared" si="267"/>
        <v>19/20AVEIA BRANCA</v>
      </c>
      <c r="J5146" s="211" t="b">
        <f>FALSE</f>
        <v>0</v>
      </c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</row>
    <row r="5147" spans="1:64" ht="14.65" hidden="1" customHeight="1">
      <c r="A5147" s="215" t="s">
        <v>79</v>
      </c>
      <c r="B5147" s="209" t="s">
        <v>88</v>
      </c>
      <c r="C5147" s="209" t="s">
        <v>130</v>
      </c>
      <c r="D5147" s="202">
        <v>1965</v>
      </c>
      <c r="F5147" s="202">
        <v>4030</v>
      </c>
      <c r="G5147" s="202">
        <f t="shared" si="268"/>
        <v>2050.8905852417302</v>
      </c>
      <c r="H5147" s="210" t="str">
        <f t="shared" si="266"/>
        <v>19/20AVEIA BRANCACASCAVEL (d)</v>
      </c>
      <c r="I5147" s="210" t="str">
        <f t="shared" si="267"/>
        <v>19/20AVEIA BRANCA</v>
      </c>
      <c r="J5147" s="211" t="b">
        <f>FALSE</f>
        <v>0</v>
      </c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</row>
    <row r="5148" spans="1:64" ht="14.65" hidden="1" customHeight="1">
      <c r="A5148" s="215" t="s">
        <v>79</v>
      </c>
      <c r="B5148" s="209" t="s">
        <v>88</v>
      </c>
      <c r="C5148" s="209" t="s">
        <v>132</v>
      </c>
      <c r="D5148" s="202">
        <v>380</v>
      </c>
      <c r="F5148" s="202">
        <v>934</v>
      </c>
      <c r="G5148" s="202">
        <f t="shared" si="268"/>
        <v>2457.894736842105</v>
      </c>
      <c r="H5148" s="210" t="str">
        <f t="shared" si="266"/>
        <v>19/20AVEIA BRANCACORNÉLIO PROCÓPIO (c)</v>
      </c>
      <c r="I5148" s="210" t="str">
        <f t="shared" si="267"/>
        <v>19/20AVEIA BRANCA</v>
      </c>
      <c r="J5148" s="211" t="b">
        <f>FALSE</f>
        <v>0</v>
      </c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/>
      <c r="BE5148"/>
      <c r="BF5148"/>
      <c r="BG5148"/>
      <c r="BH5148"/>
      <c r="BI5148"/>
      <c r="BJ5148"/>
      <c r="BK5148"/>
      <c r="BL5148"/>
    </row>
    <row r="5149" spans="1:64" ht="14.65" hidden="1" customHeight="1">
      <c r="A5149" s="215" t="s">
        <v>79</v>
      </c>
      <c r="B5149" s="209" t="s">
        <v>88</v>
      </c>
      <c r="C5149" s="209" t="s">
        <v>136</v>
      </c>
      <c r="D5149" s="202">
        <v>2710</v>
      </c>
      <c r="E5149" s="204"/>
      <c r="F5149" s="202">
        <v>3252</v>
      </c>
      <c r="G5149" s="202">
        <f t="shared" si="268"/>
        <v>1200</v>
      </c>
      <c r="H5149" s="210" t="str">
        <f t="shared" si="266"/>
        <v>19/20AVEIA BRANCAFRANCISCO BELTRÃO (e)</v>
      </c>
      <c r="I5149" s="210" t="str">
        <f t="shared" si="267"/>
        <v>19/20AVEIA BRANCA</v>
      </c>
      <c r="J5149" s="211" t="b">
        <f>FALSE</f>
        <v>0</v>
      </c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/>
      <c r="BE5149"/>
      <c r="BF5149"/>
      <c r="BG5149"/>
      <c r="BH5149"/>
      <c r="BI5149"/>
      <c r="BJ5149"/>
      <c r="BK5149"/>
      <c r="BL5149"/>
    </row>
    <row r="5150" spans="1:64" ht="14.65" hidden="1" customHeight="1">
      <c r="A5150" s="215" t="s">
        <v>79</v>
      </c>
      <c r="B5150" s="209" t="s">
        <v>88</v>
      </c>
      <c r="C5150" s="209" t="s">
        <v>138</v>
      </c>
      <c r="D5150" s="202">
        <v>6410</v>
      </c>
      <c r="E5150" s="204"/>
      <c r="F5150" s="202">
        <v>16666</v>
      </c>
      <c r="G5150" s="202">
        <f t="shared" si="268"/>
        <v>2600</v>
      </c>
      <c r="H5150" s="210" t="str">
        <f t="shared" si="266"/>
        <v>19/20AVEIA BRANCAGUARAPUAVA (f)</v>
      </c>
      <c r="I5150" s="210" t="str">
        <f t="shared" si="267"/>
        <v>19/20AVEIA BRANCA</v>
      </c>
      <c r="J5150" s="211" t="b">
        <f>FALSE</f>
        <v>0</v>
      </c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/>
      <c r="BE5150"/>
      <c r="BF5150"/>
      <c r="BG5150"/>
      <c r="BH5150"/>
      <c r="BI5150"/>
      <c r="BJ5150"/>
      <c r="BK5150"/>
      <c r="BL5150"/>
    </row>
    <row r="5151" spans="1:64" ht="14.65" hidden="1" customHeight="1">
      <c r="A5151" s="215" t="s">
        <v>79</v>
      </c>
      <c r="B5151" s="209" t="s">
        <v>88</v>
      </c>
      <c r="C5151" s="209" t="s">
        <v>140</v>
      </c>
      <c r="D5151" s="202">
        <v>4400</v>
      </c>
      <c r="E5151" s="204"/>
      <c r="F5151" s="202">
        <v>11440</v>
      </c>
      <c r="G5151" s="202">
        <f t="shared" si="268"/>
        <v>2600</v>
      </c>
      <c r="H5151" s="210" t="str">
        <f t="shared" si="266"/>
        <v>19/20AVEIA BRANCAIRATI (f)</v>
      </c>
      <c r="I5151" s="210" t="str">
        <f t="shared" si="267"/>
        <v>19/20AVEIA BRANCA</v>
      </c>
      <c r="J5151" s="211" t="b">
        <f>FALSE</f>
        <v>0</v>
      </c>
    </row>
    <row r="5152" spans="1:64" ht="14.65" hidden="1" customHeight="1">
      <c r="A5152" s="215" t="s">
        <v>79</v>
      </c>
      <c r="B5152" s="209" t="s">
        <v>88</v>
      </c>
      <c r="C5152" s="209" t="s">
        <v>142</v>
      </c>
      <c r="D5152" s="202">
        <v>3510</v>
      </c>
      <c r="E5152" s="204"/>
      <c r="F5152" s="202">
        <v>10638</v>
      </c>
      <c r="G5152" s="202">
        <f t="shared" si="268"/>
        <v>3030.7692307692305</v>
      </c>
      <c r="H5152" s="210" t="str">
        <f t="shared" si="266"/>
        <v>19/20AVEIA BRANCAIVAIPORÃ (c)</v>
      </c>
      <c r="I5152" s="210" t="str">
        <f t="shared" si="267"/>
        <v>19/20AVEIA BRANCA</v>
      </c>
      <c r="J5152" s="211" t="b">
        <f>FALSE</f>
        <v>0</v>
      </c>
    </row>
    <row r="5153" spans="1:10" ht="14.65" hidden="1" customHeight="1">
      <c r="A5153" s="215" t="s">
        <v>79</v>
      </c>
      <c r="B5153" s="209" t="s">
        <v>88</v>
      </c>
      <c r="C5153" s="209" t="s">
        <v>144</v>
      </c>
      <c r="D5153" s="202">
        <v>1800</v>
      </c>
      <c r="F5153" s="202">
        <v>3780</v>
      </c>
      <c r="G5153" s="202">
        <f t="shared" si="268"/>
        <v>2100</v>
      </c>
      <c r="H5153" s="210" t="str">
        <f t="shared" si="266"/>
        <v>19/20AVEIA BRANCAJACAREZINHO (c)</v>
      </c>
      <c r="I5153" s="210" t="str">
        <f t="shared" si="267"/>
        <v>19/20AVEIA BRANCA</v>
      </c>
      <c r="J5153" s="211" t="b">
        <f>FALSE</f>
        <v>0</v>
      </c>
    </row>
    <row r="5154" spans="1:10" ht="14.65" hidden="1" customHeight="1">
      <c r="A5154" s="215" t="s">
        <v>79</v>
      </c>
      <c r="B5154" s="209" t="s">
        <v>88</v>
      </c>
      <c r="C5154" s="209" t="s">
        <v>146</v>
      </c>
      <c r="D5154" s="202">
        <v>1000</v>
      </c>
      <c r="F5154" s="202">
        <v>2100</v>
      </c>
      <c r="G5154" s="202">
        <f t="shared" si="268"/>
        <v>2100</v>
      </c>
      <c r="H5154" s="210" t="str">
        <f t="shared" si="266"/>
        <v>19/20AVEIA BRANCALARANJEIRAS DO SUL (f)</v>
      </c>
      <c r="I5154" s="210" t="str">
        <f t="shared" si="267"/>
        <v>19/20AVEIA BRANCA</v>
      </c>
      <c r="J5154" s="211" t="b">
        <f>FALSE</f>
        <v>0</v>
      </c>
    </row>
    <row r="5155" spans="1:10" ht="14.65" hidden="1" customHeight="1">
      <c r="A5155" s="215" t="s">
        <v>79</v>
      </c>
      <c r="B5155" s="209" t="s">
        <v>88</v>
      </c>
      <c r="C5155" s="209" t="s">
        <v>148</v>
      </c>
      <c r="D5155" s="202">
        <v>4008</v>
      </c>
      <c r="E5155" s="204"/>
      <c r="F5155" s="202">
        <v>9214</v>
      </c>
      <c r="G5155" s="202">
        <f t="shared" si="268"/>
        <v>2298.9021956087827</v>
      </c>
      <c r="H5155" s="210" t="str">
        <f t="shared" si="266"/>
        <v>19/20AVEIA BRANCALONDRINA (c)</v>
      </c>
      <c r="I5155" s="210" t="str">
        <f t="shared" si="267"/>
        <v>19/20AVEIA BRANCA</v>
      </c>
      <c r="J5155" s="211" t="b">
        <f>FALSE</f>
        <v>0</v>
      </c>
    </row>
    <row r="5156" spans="1:10" ht="14.65" hidden="1" customHeight="1">
      <c r="A5156" s="215" t="s">
        <v>79</v>
      </c>
      <c r="B5156" s="209" t="s">
        <v>88</v>
      </c>
      <c r="C5156" s="209" t="s">
        <v>150</v>
      </c>
      <c r="D5156" s="202">
        <v>500</v>
      </c>
      <c r="E5156" s="204"/>
      <c r="F5156" s="202">
        <v>750</v>
      </c>
      <c r="G5156" s="202">
        <f t="shared" si="268"/>
        <v>1500</v>
      </c>
      <c r="H5156" s="210" t="str">
        <f t="shared" si="266"/>
        <v>19/20AVEIA BRANCAMARINGÁ (c)</v>
      </c>
      <c r="I5156" s="210" t="str">
        <f t="shared" si="267"/>
        <v>19/20AVEIA BRANCA</v>
      </c>
      <c r="J5156" s="211" t="b">
        <f>FALSE</f>
        <v>0</v>
      </c>
    </row>
    <row r="5157" spans="1:10" ht="14.65" hidden="1" customHeight="1">
      <c r="A5157" s="215" t="s">
        <v>79</v>
      </c>
      <c r="B5157" s="209" t="s">
        <v>88</v>
      </c>
      <c r="C5157" s="209" t="s">
        <v>155</v>
      </c>
      <c r="D5157" s="202">
        <v>7460</v>
      </c>
      <c r="E5157" s="204"/>
      <c r="F5157" s="202">
        <v>14015</v>
      </c>
      <c r="G5157" s="202">
        <f t="shared" si="268"/>
        <v>1878.686327077748</v>
      </c>
      <c r="H5157" s="210" t="str">
        <f t="shared" si="266"/>
        <v>19/20AVEIA BRANCAPATO BRANCO (e)</v>
      </c>
      <c r="I5157" s="210" t="str">
        <f t="shared" si="267"/>
        <v>19/20AVEIA BRANCA</v>
      </c>
      <c r="J5157" s="211" t="b">
        <f>FALSE</f>
        <v>0</v>
      </c>
    </row>
    <row r="5158" spans="1:10" ht="14.65" hidden="1" customHeight="1">
      <c r="A5158" s="215" t="s">
        <v>79</v>
      </c>
      <c r="B5158" s="209" t="s">
        <v>88</v>
      </c>
      <c r="C5158" s="209" t="s">
        <v>156</v>
      </c>
      <c r="D5158" s="202">
        <v>300</v>
      </c>
      <c r="E5158" s="204"/>
      <c r="F5158" s="202">
        <v>525</v>
      </c>
      <c r="G5158" s="202">
        <f t="shared" si="268"/>
        <v>1750</v>
      </c>
      <c r="H5158" s="210" t="str">
        <f t="shared" si="266"/>
        <v>19/20AVEIA BRANCAPITANGA (f)</v>
      </c>
      <c r="I5158" s="210" t="str">
        <f t="shared" si="267"/>
        <v>19/20AVEIA BRANCA</v>
      </c>
      <c r="J5158" s="211" t="b">
        <f>FALSE</f>
        <v>0</v>
      </c>
    </row>
    <row r="5159" spans="1:10" ht="14.65" hidden="1" customHeight="1">
      <c r="A5159" s="215" t="s">
        <v>79</v>
      </c>
      <c r="B5159" s="209" t="s">
        <v>88</v>
      </c>
      <c r="C5159" s="209" t="s">
        <v>157</v>
      </c>
      <c r="D5159" s="202">
        <v>21400</v>
      </c>
      <c r="E5159" s="204"/>
      <c r="F5159" s="202">
        <v>54505</v>
      </c>
      <c r="G5159" s="202">
        <f t="shared" si="268"/>
        <v>2546.9626168224299</v>
      </c>
      <c r="H5159" s="210" t="str">
        <f t="shared" si="266"/>
        <v>19/20AVEIA BRANCAPONTA GROSSA (f)</v>
      </c>
      <c r="I5159" s="210" t="str">
        <f t="shared" si="267"/>
        <v>19/20AVEIA BRANCA</v>
      </c>
      <c r="J5159" s="211" t="b">
        <f>FALSE</f>
        <v>0</v>
      </c>
    </row>
    <row r="5160" spans="1:10" ht="14.65" hidden="1" customHeight="1">
      <c r="A5160" s="215" t="s">
        <v>79</v>
      </c>
      <c r="B5160" s="209" t="s">
        <v>88</v>
      </c>
      <c r="C5160" s="209" t="s">
        <v>158</v>
      </c>
      <c r="D5160" s="202">
        <v>1285</v>
      </c>
      <c r="E5160" s="204"/>
      <c r="F5160" s="202">
        <v>2239</v>
      </c>
      <c r="G5160" s="202">
        <f t="shared" si="268"/>
        <v>1742.4124513618676</v>
      </c>
      <c r="H5160" s="210" t="str">
        <f t="shared" si="266"/>
        <v>19/20AVEIA BRANCATOLEDO (d)</v>
      </c>
      <c r="I5160" s="210" t="str">
        <f t="shared" si="267"/>
        <v>19/20AVEIA BRANCA</v>
      </c>
      <c r="J5160" s="211" t="b">
        <f>FALSE</f>
        <v>0</v>
      </c>
    </row>
    <row r="5161" spans="1:10" ht="14.65" hidden="1" customHeight="1">
      <c r="A5161" s="215" t="s">
        <v>79</v>
      </c>
      <c r="B5161" s="209" t="s">
        <v>89</v>
      </c>
      <c r="C5161" s="209" t="s">
        <v>126</v>
      </c>
      <c r="D5161">
        <v>450</v>
      </c>
      <c r="E5161" s="204"/>
      <c r="F5161" s="202">
        <v>675</v>
      </c>
      <c r="G5161" s="202">
        <f t="shared" si="268"/>
        <v>1500</v>
      </c>
      <c r="H5161" s="210" t="str">
        <f t="shared" si="266"/>
        <v>19/20AVEIA PRETAAPUCARANA (c)</v>
      </c>
      <c r="I5161" s="210" t="str">
        <f t="shared" si="267"/>
        <v>19/20AVEIA PRETA</v>
      </c>
      <c r="J5161" s="211" t="b">
        <f>FALSE</f>
        <v>0</v>
      </c>
    </row>
    <row r="5162" spans="1:10" ht="14.65" hidden="1" customHeight="1">
      <c r="A5162" s="215" t="s">
        <v>79</v>
      </c>
      <c r="B5162" s="209" t="s">
        <v>89</v>
      </c>
      <c r="C5162" s="209" t="s">
        <v>128</v>
      </c>
      <c r="D5162">
        <v>27000</v>
      </c>
      <c r="E5162" s="204"/>
      <c r="F5162" s="202">
        <v>32400</v>
      </c>
      <c r="G5162" s="202">
        <f t="shared" si="268"/>
        <v>1200</v>
      </c>
      <c r="H5162" s="210" t="str">
        <f t="shared" si="266"/>
        <v>19/20AVEIA PRETACAMPO MOURÃO (a)</v>
      </c>
      <c r="I5162" s="210" t="str">
        <f t="shared" si="267"/>
        <v>19/20AVEIA PRETA</v>
      </c>
      <c r="J5162" s="211" t="b">
        <f>FALSE</f>
        <v>0</v>
      </c>
    </row>
    <row r="5163" spans="1:10" ht="14.65" hidden="1" customHeight="1">
      <c r="A5163" s="215" t="s">
        <v>79</v>
      </c>
      <c r="B5163" s="209" t="s">
        <v>89</v>
      </c>
      <c r="C5163" s="209" t="s">
        <v>130</v>
      </c>
      <c r="D5163">
        <v>10200</v>
      </c>
      <c r="E5163" s="202">
        <v>5878</v>
      </c>
      <c r="F5163" s="202">
        <v>4334</v>
      </c>
      <c r="G5163" s="202">
        <f t="shared" si="268"/>
        <v>1002.7764923646461</v>
      </c>
      <c r="H5163" s="210" t="str">
        <f t="shared" si="266"/>
        <v>19/20AVEIA PRETACASCAVEL (d)</v>
      </c>
      <c r="I5163" s="210" t="str">
        <f t="shared" si="267"/>
        <v>19/20AVEIA PRETA</v>
      </c>
      <c r="J5163" s="211" t="b">
        <f>FALSE</f>
        <v>0</v>
      </c>
    </row>
    <row r="5164" spans="1:10" ht="14.65" hidden="1" customHeight="1">
      <c r="A5164" s="215" t="s">
        <v>79</v>
      </c>
      <c r="B5164" s="209" t="s">
        <v>89</v>
      </c>
      <c r="C5164" s="209" t="s">
        <v>132</v>
      </c>
      <c r="D5164">
        <v>2160</v>
      </c>
      <c r="E5164" s="204"/>
      <c r="F5164" s="202">
        <v>4147</v>
      </c>
      <c r="G5164" s="202">
        <f t="shared" si="268"/>
        <v>1919.9074074074074</v>
      </c>
      <c r="H5164" s="210" t="str">
        <f t="shared" si="266"/>
        <v>19/20AVEIA PRETACORNÉLIO PROCÓPIO (c)</v>
      </c>
      <c r="I5164" s="210" t="str">
        <f t="shared" si="267"/>
        <v>19/20AVEIA PRETA</v>
      </c>
      <c r="J5164" s="211" t="b">
        <f>FALSE</f>
        <v>0</v>
      </c>
    </row>
    <row r="5165" spans="1:10" ht="14.65" hidden="1" customHeight="1">
      <c r="A5165" s="215" t="s">
        <v>79</v>
      </c>
      <c r="B5165" s="209" t="s">
        <v>89</v>
      </c>
      <c r="C5165" s="209" t="s">
        <v>136</v>
      </c>
      <c r="D5165">
        <v>5020</v>
      </c>
      <c r="E5165" s="204"/>
      <c r="F5165" s="202">
        <v>4518</v>
      </c>
      <c r="G5165" s="202">
        <f t="shared" si="268"/>
        <v>900</v>
      </c>
      <c r="H5165" s="210" t="str">
        <f t="shared" si="266"/>
        <v>19/20AVEIA PRETAFRANCISCO BELTRÃO (e)</v>
      </c>
      <c r="I5165" s="210" t="str">
        <f t="shared" si="267"/>
        <v>19/20AVEIA PRETA</v>
      </c>
      <c r="J5165" s="211" t="b">
        <f>FALSE</f>
        <v>0</v>
      </c>
    </row>
    <row r="5166" spans="1:10" ht="14.65" hidden="1" customHeight="1">
      <c r="A5166" s="215" t="s">
        <v>79</v>
      </c>
      <c r="B5166" s="209" t="s">
        <v>89</v>
      </c>
      <c r="C5166" s="209" t="s">
        <v>138</v>
      </c>
      <c r="D5166">
        <v>18980</v>
      </c>
      <c r="E5166" s="204">
        <v>1000</v>
      </c>
      <c r="F5166" s="202">
        <v>19418</v>
      </c>
      <c r="G5166" s="202">
        <f t="shared" si="268"/>
        <v>1079.9777530589545</v>
      </c>
      <c r="H5166" s="210" t="str">
        <f t="shared" si="266"/>
        <v>19/20AVEIA PRETAGUARAPUAVA (f)</v>
      </c>
      <c r="I5166" s="210" t="str">
        <f t="shared" si="267"/>
        <v>19/20AVEIA PRETA</v>
      </c>
      <c r="J5166" s="211" t="b">
        <f>FALSE</f>
        <v>0</v>
      </c>
    </row>
    <row r="5167" spans="1:10" ht="14.65" hidden="1" customHeight="1">
      <c r="A5167" s="215" t="s">
        <v>79</v>
      </c>
      <c r="B5167" s="209" t="s">
        <v>89</v>
      </c>
      <c r="C5167" s="209" t="s">
        <v>140</v>
      </c>
      <c r="D5167">
        <v>18500</v>
      </c>
      <c r="E5167" s="204"/>
      <c r="F5167" s="202">
        <v>40700</v>
      </c>
      <c r="G5167" s="202">
        <f t="shared" si="268"/>
        <v>2200</v>
      </c>
      <c r="H5167" s="210" t="str">
        <f t="shared" si="266"/>
        <v>19/20AVEIA PRETAIRATI (f)</v>
      </c>
      <c r="I5167" s="210" t="str">
        <f t="shared" si="267"/>
        <v>19/20AVEIA PRETA</v>
      </c>
      <c r="J5167" s="211" t="b">
        <f>FALSE</f>
        <v>0</v>
      </c>
    </row>
    <row r="5168" spans="1:10" ht="14.65" hidden="1" customHeight="1">
      <c r="A5168" s="215" t="s">
        <v>79</v>
      </c>
      <c r="B5168" s="209" t="s">
        <v>89</v>
      </c>
      <c r="C5168" s="209" t="s">
        <v>142</v>
      </c>
      <c r="D5168">
        <v>1650</v>
      </c>
      <c r="E5168" s="204"/>
      <c r="F5168" s="202">
        <v>2772</v>
      </c>
      <c r="G5168" s="202">
        <f t="shared" si="268"/>
        <v>1680</v>
      </c>
      <c r="H5168" s="210" t="str">
        <f t="shared" si="266"/>
        <v>19/20AVEIA PRETAIVAIPORÃ (c)</v>
      </c>
      <c r="I5168" s="210" t="str">
        <f t="shared" si="267"/>
        <v>19/20AVEIA PRETA</v>
      </c>
      <c r="J5168" s="211" t="b">
        <f>FALSE</f>
        <v>0</v>
      </c>
    </row>
    <row r="5169" spans="1:10" ht="14.65" hidden="1" customHeight="1">
      <c r="A5169" s="215" t="s">
        <v>79</v>
      </c>
      <c r="B5169" s="209" t="s">
        <v>89</v>
      </c>
      <c r="C5169" s="209" t="s">
        <v>144</v>
      </c>
      <c r="D5169">
        <v>2200</v>
      </c>
      <c r="E5169" s="204"/>
      <c r="F5169" s="202">
        <v>3740</v>
      </c>
      <c r="G5169" s="202">
        <f t="shared" si="268"/>
        <v>1700</v>
      </c>
      <c r="H5169" s="210" t="str">
        <f t="shared" si="266"/>
        <v>19/20AVEIA PRETAJACAREZINHO (c)</v>
      </c>
      <c r="I5169" s="210" t="str">
        <f t="shared" si="267"/>
        <v>19/20AVEIA PRETA</v>
      </c>
      <c r="J5169" s="211" t="b">
        <f>FALSE</f>
        <v>0</v>
      </c>
    </row>
    <row r="5170" spans="1:10" ht="14.65" hidden="1" customHeight="1">
      <c r="A5170" s="215" t="s">
        <v>79</v>
      </c>
      <c r="B5170" s="209" t="s">
        <v>89</v>
      </c>
      <c r="C5170" s="209" t="s">
        <v>146</v>
      </c>
      <c r="D5170">
        <v>6500</v>
      </c>
      <c r="E5170" s="204"/>
      <c r="F5170" s="202">
        <v>8645</v>
      </c>
      <c r="G5170" s="202">
        <f t="shared" si="268"/>
        <v>1330</v>
      </c>
      <c r="H5170" s="210" t="str">
        <f t="shared" si="266"/>
        <v>19/20AVEIA PRETALARANJEIRAS DO SUL (f)</v>
      </c>
      <c r="I5170" s="210" t="str">
        <f t="shared" si="267"/>
        <v>19/20AVEIA PRETA</v>
      </c>
      <c r="J5170" s="211" t="b">
        <f>FALSE</f>
        <v>0</v>
      </c>
    </row>
    <row r="5171" spans="1:10" ht="14.65" hidden="1" customHeight="1">
      <c r="A5171" s="215" t="s">
        <v>79</v>
      </c>
      <c r="B5171" s="209" t="s">
        <v>89</v>
      </c>
      <c r="C5171" s="209" t="s">
        <v>148</v>
      </c>
      <c r="D5171">
        <v>18440</v>
      </c>
      <c r="E5171" s="204"/>
      <c r="F5171" s="202">
        <v>34814</v>
      </c>
      <c r="G5171" s="202">
        <f t="shared" si="268"/>
        <v>1887.9609544468547</v>
      </c>
      <c r="H5171" s="210" t="str">
        <f t="shared" si="266"/>
        <v>19/20AVEIA PRETALONDRINA (c)</v>
      </c>
      <c r="I5171" s="210" t="str">
        <f t="shared" si="267"/>
        <v>19/20AVEIA PRETA</v>
      </c>
      <c r="J5171" s="211" t="b">
        <f>FALSE</f>
        <v>0</v>
      </c>
    </row>
    <row r="5172" spans="1:10" ht="14.65" hidden="1" customHeight="1">
      <c r="A5172" s="215" t="s">
        <v>79</v>
      </c>
      <c r="B5172" s="209" t="s">
        <v>89</v>
      </c>
      <c r="C5172" s="209" t="s">
        <v>150</v>
      </c>
      <c r="D5172">
        <v>1500</v>
      </c>
      <c r="E5172" s="204"/>
      <c r="F5172" s="202">
        <v>1350</v>
      </c>
      <c r="G5172" s="202">
        <f t="shared" si="268"/>
        <v>900</v>
      </c>
      <c r="H5172" s="210" t="str">
        <f t="shared" si="266"/>
        <v>19/20AVEIA PRETAMARINGÁ (c)</v>
      </c>
      <c r="I5172" s="210" t="str">
        <f t="shared" si="267"/>
        <v>19/20AVEIA PRETA</v>
      </c>
      <c r="J5172" s="211" t="b">
        <f>FALSE</f>
        <v>0</v>
      </c>
    </row>
    <row r="5173" spans="1:10" ht="14.65" hidden="1" customHeight="1">
      <c r="A5173" s="215" t="s">
        <v>79</v>
      </c>
      <c r="B5173" s="209" t="s">
        <v>89</v>
      </c>
      <c r="C5173" s="209" t="s">
        <v>155</v>
      </c>
      <c r="D5173">
        <v>10090</v>
      </c>
      <c r="E5173" s="204"/>
      <c r="F5173" s="202">
        <v>12087</v>
      </c>
      <c r="G5173" s="202">
        <f t="shared" si="268"/>
        <v>1197.9187314172448</v>
      </c>
      <c r="H5173" s="210" t="str">
        <f t="shared" si="266"/>
        <v>19/20AVEIA PRETAPATO BRANCO (e)</v>
      </c>
      <c r="I5173" s="210" t="str">
        <f t="shared" si="267"/>
        <v>19/20AVEIA PRETA</v>
      </c>
      <c r="J5173" s="211" t="b">
        <f>FALSE</f>
        <v>0</v>
      </c>
    </row>
    <row r="5174" spans="1:10" ht="14.65" hidden="1" customHeight="1">
      <c r="A5174" s="215" t="s">
        <v>79</v>
      </c>
      <c r="B5174" s="209" t="s">
        <v>89</v>
      </c>
      <c r="C5174" s="209" t="s">
        <v>156</v>
      </c>
      <c r="D5174">
        <v>1600</v>
      </c>
      <c r="E5174" s="204"/>
      <c r="F5174" s="202">
        <v>2080</v>
      </c>
      <c r="G5174" s="202">
        <f t="shared" si="268"/>
        <v>1300</v>
      </c>
      <c r="H5174" s="210" t="str">
        <f t="shared" si="266"/>
        <v>19/20AVEIA PRETAPITANGA (f)</v>
      </c>
      <c r="I5174" s="210" t="str">
        <f t="shared" si="267"/>
        <v>19/20AVEIA PRETA</v>
      </c>
      <c r="J5174" s="211" t="b">
        <f>FALSE</f>
        <v>0</v>
      </c>
    </row>
    <row r="5175" spans="1:10" ht="14.65" hidden="1" customHeight="1">
      <c r="A5175" s="215" t="s">
        <v>79</v>
      </c>
      <c r="B5175" s="209" t="s">
        <v>89</v>
      </c>
      <c r="C5175" s="209" t="s">
        <v>157</v>
      </c>
      <c r="D5175">
        <v>29000</v>
      </c>
      <c r="E5175" s="204"/>
      <c r="F5175" s="202">
        <v>33350</v>
      </c>
      <c r="G5175" s="202">
        <f t="shared" si="268"/>
        <v>1150</v>
      </c>
      <c r="H5175" s="210" t="str">
        <f t="shared" si="266"/>
        <v>19/20AVEIA PRETAPONTA GROSSA (f)</v>
      </c>
      <c r="I5175" s="210" t="str">
        <f t="shared" si="267"/>
        <v>19/20AVEIA PRETA</v>
      </c>
      <c r="J5175" s="211" t="b">
        <f>FALSE</f>
        <v>0</v>
      </c>
    </row>
    <row r="5176" spans="1:10" ht="14.65" hidden="1" customHeight="1">
      <c r="A5176" s="215" t="s">
        <v>79</v>
      </c>
      <c r="B5176" s="209" t="s">
        <v>89</v>
      </c>
      <c r="C5176" s="209" t="s">
        <v>158</v>
      </c>
      <c r="D5176">
        <v>3355</v>
      </c>
      <c r="E5176" s="204"/>
      <c r="F5176" s="202">
        <v>4475</v>
      </c>
      <c r="G5176" s="202">
        <f t="shared" si="268"/>
        <v>1333.8301043219076</v>
      </c>
      <c r="H5176" s="210" t="str">
        <f t="shared" si="266"/>
        <v>19/20AVEIA PRETATOLEDO (d)</v>
      </c>
      <c r="I5176" s="210" t="str">
        <f t="shared" si="267"/>
        <v>19/20AVEIA PRETA</v>
      </c>
      <c r="J5176" s="211" t="b">
        <f>FALSE</f>
        <v>0</v>
      </c>
    </row>
    <row r="5177" spans="1:10" ht="14.65" hidden="1" customHeight="1">
      <c r="A5177" s="215" t="s">
        <v>79</v>
      </c>
      <c r="B5177" s="209" t="s">
        <v>89</v>
      </c>
      <c r="C5177" s="209" t="s">
        <v>159</v>
      </c>
      <c r="D5177">
        <v>630</v>
      </c>
      <c r="E5177" s="204"/>
      <c r="F5177" s="202">
        <v>630</v>
      </c>
      <c r="G5177" s="202">
        <f t="shared" si="268"/>
        <v>1000</v>
      </c>
      <c r="H5177" s="210" t="str">
        <f t="shared" si="266"/>
        <v>19/20AVEIA PRETAUMUARAMA (b)</v>
      </c>
      <c r="I5177" s="210" t="str">
        <f t="shared" si="267"/>
        <v>19/20AVEIA PRETA</v>
      </c>
      <c r="J5177" s="211" t="b">
        <f>FALSE</f>
        <v>0</v>
      </c>
    </row>
    <row r="5178" spans="1:10" ht="14.65" hidden="1" customHeight="1">
      <c r="A5178" s="215" t="s">
        <v>79</v>
      </c>
      <c r="B5178" s="209" t="s">
        <v>89</v>
      </c>
      <c r="C5178" s="209" t="s">
        <v>160</v>
      </c>
      <c r="D5178">
        <v>3000</v>
      </c>
      <c r="E5178" s="204"/>
      <c r="F5178" s="202">
        <v>2400</v>
      </c>
      <c r="G5178" s="202">
        <f t="shared" si="268"/>
        <v>800</v>
      </c>
      <c r="H5178" s="210" t="str">
        <f t="shared" si="266"/>
        <v>19/20AVEIA PRETAUNIÃO DA VITÓRIA (f)</v>
      </c>
      <c r="I5178" s="210" t="str">
        <f t="shared" si="267"/>
        <v>19/20AVEIA PRETA</v>
      </c>
      <c r="J5178" s="211" t="b">
        <f>FALSE</f>
        <v>0</v>
      </c>
    </row>
    <row r="5179" spans="1:10" ht="14.65" hidden="1" customHeight="1">
      <c r="A5179" s="215" t="s">
        <v>79</v>
      </c>
      <c r="B5179" s="213" t="s">
        <v>90</v>
      </c>
      <c r="C5179" s="209" t="s">
        <v>134</v>
      </c>
      <c r="D5179" s="202">
        <v>6610</v>
      </c>
      <c r="F5179" s="202">
        <v>165250</v>
      </c>
      <c r="G5179" s="202">
        <f t="shared" si="268"/>
        <v>25000</v>
      </c>
      <c r="H5179" s="210" t="str">
        <f t="shared" si="266"/>
        <v>19/20BATATA (1ª SAFRA)CURITIBA (f)</v>
      </c>
      <c r="I5179" s="210" t="str">
        <f t="shared" si="267"/>
        <v>19/20BATATA (1ª SAFRA)</v>
      </c>
      <c r="J5179" s="211" t="b">
        <f>FALSE</f>
        <v>0</v>
      </c>
    </row>
    <row r="5180" spans="1:10" ht="14.65" hidden="1" customHeight="1">
      <c r="A5180" s="215" t="s">
        <v>79</v>
      </c>
      <c r="B5180" s="213" t="s">
        <v>90</v>
      </c>
      <c r="C5180" s="209" t="s">
        <v>136</v>
      </c>
      <c r="D5180" s="202">
        <v>38</v>
      </c>
      <c r="F5180" s="202">
        <v>598</v>
      </c>
      <c r="G5180" s="202">
        <f t="shared" si="268"/>
        <v>15736.842105263158</v>
      </c>
      <c r="H5180" s="210" t="str">
        <f t="shared" si="266"/>
        <v>19/20BATATA (1ª SAFRA)FRANCISCO BELTRÃO (e)</v>
      </c>
      <c r="I5180" s="210" t="str">
        <f t="shared" si="267"/>
        <v>19/20BATATA (1ª SAFRA)</v>
      </c>
      <c r="J5180" s="211" t="b">
        <f>FALSE</f>
        <v>0</v>
      </c>
    </row>
    <row r="5181" spans="1:10" ht="14.65" hidden="1" customHeight="1">
      <c r="A5181" s="215" t="s">
        <v>79</v>
      </c>
      <c r="B5181" s="213" t="s">
        <v>90</v>
      </c>
      <c r="C5181" s="209" t="s">
        <v>138</v>
      </c>
      <c r="D5181" s="202">
        <v>2500</v>
      </c>
      <c r="F5181" s="202">
        <v>98750</v>
      </c>
      <c r="G5181" s="202">
        <f t="shared" si="268"/>
        <v>39500</v>
      </c>
      <c r="H5181" s="210" t="str">
        <f t="shared" si="266"/>
        <v>19/20BATATA (1ª SAFRA)GUARAPUAVA (f)</v>
      </c>
      <c r="I5181" s="210" t="str">
        <f t="shared" si="267"/>
        <v>19/20BATATA (1ª SAFRA)</v>
      </c>
      <c r="J5181" s="211" t="b">
        <f>FALSE</f>
        <v>0</v>
      </c>
    </row>
    <row r="5182" spans="1:10" ht="14.65" hidden="1" customHeight="1">
      <c r="A5182" s="215" t="s">
        <v>79</v>
      </c>
      <c r="B5182" s="213" t="s">
        <v>90</v>
      </c>
      <c r="C5182" s="209" t="s">
        <v>140</v>
      </c>
      <c r="D5182" s="202">
        <v>900</v>
      </c>
      <c r="F5182" s="202">
        <v>30600</v>
      </c>
      <c r="G5182" s="202">
        <f t="shared" si="268"/>
        <v>34000</v>
      </c>
      <c r="H5182" s="210" t="str">
        <f t="shared" si="266"/>
        <v>19/20BATATA (1ª SAFRA)IRATI (f)</v>
      </c>
      <c r="I5182" s="210" t="str">
        <f t="shared" si="267"/>
        <v>19/20BATATA (1ª SAFRA)</v>
      </c>
      <c r="J5182" s="211" t="b">
        <f>FALSE</f>
        <v>0</v>
      </c>
    </row>
    <row r="5183" spans="1:10" ht="14.65" hidden="1" customHeight="1">
      <c r="A5183" s="215" t="s">
        <v>79</v>
      </c>
      <c r="B5183" s="213" t="s">
        <v>90</v>
      </c>
      <c r="C5183" s="209" t="s">
        <v>142</v>
      </c>
      <c r="D5183" s="202"/>
      <c r="G5183" s="202" t="e">
        <f t="shared" si="268"/>
        <v>#DIV/0!</v>
      </c>
      <c r="H5183" s="210" t="str">
        <f t="shared" si="266"/>
        <v>19/20BATATA (1ª SAFRA)IVAIPORÃ (c)</v>
      </c>
      <c r="I5183" s="210" t="str">
        <f t="shared" si="267"/>
        <v>19/20BATATA (1ª SAFRA)</v>
      </c>
      <c r="J5183" s="211" t="b">
        <f>FALSE</f>
        <v>0</v>
      </c>
    </row>
    <row r="5184" spans="1:10" ht="14.65" hidden="1" customHeight="1">
      <c r="A5184" s="215" t="s">
        <v>79</v>
      </c>
      <c r="B5184" s="213" t="s">
        <v>90</v>
      </c>
      <c r="C5184" s="209" t="s">
        <v>146</v>
      </c>
      <c r="D5184" s="202">
        <v>5</v>
      </c>
      <c r="F5184" s="202">
        <v>55</v>
      </c>
      <c r="G5184" s="202">
        <f t="shared" si="268"/>
        <v>11000</v>
      </c>
      <c r="H5184" s="210" t="str">
        <f t="shared" si="266"/>
        <v>19/20BATATA (1ª SAFRA)LARANJEIRAS DO SUL (f)</v>
      </c>
      <c r="I5184" s="210" t="str">
        <f t="shared" si="267"/>
        <v>19/20BATATA (1ª SAFRA)</v>
      </c>
      <c r="J5184" s="211" t="b">
        <f>FALSE</f>
        <v>0</v>
      </c>
    </row>
    <row r="5185" spans="1:10" ht="14.65" hidden="1" customHeight="1">
      <c r="A5185" s="215" t="s">
        <v>79</v>
      </c>
      <c r="B5185" s="213" t="s">
        <v>90</v>
      </c>
      <c r="C5185" s="209" t="s">
        <v>155</v>
      </c>
      <c r="D5185" s="202">
        <v>1500</v>
      </c>
      <c r="F5185" s="202">
        <v>57000</v>
      </c>
      <c r="G5185" s="202">
        <f t="shared" si="268"/>
        <v>38000</v>
      </c>
      <c r="H5185" s="210" t="str">
        <f t="shared" ref="H5185:H5248" si="269">A5185&amp;B5185&amp;C5185</f>
        <v>19/20BATATA (1ª SAFRA)PATO BRANCO (e)</v>
      </c>
      <c r="I5185" s="210" t="str">
        <f t="shared" ref="I5185:I5248" si="270">A5185&amp;B5185</f>
        <v>19/20BATATA (1ª SAFRA)</v>
      </c>
      <c r="J5185" s="211" t="b">
        <f>FALSE</f>
        <v>0</v>
      </c>
    </row>
    <row r="5186" spans="1:10" ht="14.65" hidden="1" customHeight="1">
      <c r="A5186" s="215" t="s">
        <v>79</v>
      </c>
      <c r="B5186" s="213" t="s">
        <v>90</v>
      </c>
      <c r="C5186" s="209" t="s">
        <v>156</v>
      </c>
      <c r="D5186" s="202">
        <v>150</v>
      </c>
      <c r="F5186" s="202">
        <v>3450</v>
      </c>
      <c r="G5186" s="202">
        <f t="shared" si="268"/>
        <v>23000</v>
      </c>
      <c r="H5186" s="210" t="str">
        <f t="shared" si="269"/>
        <v>19/20BATATA (1ª SAFRA)PITANGA (f)</v>
      </c>
      <c r="I5186" s="210" t="str">
        <f t="shared" si="270"/>
        <v>19/20BATATA (1ª SAFRA)</v>
      </c>
      <c r="J5186" s="211" t="b">
        <f>FALSE</f>
        <v>0</v>
      </c>
    </row>
    <row r="5187" spans="1:10" ht="14.65" hidden="1" customHeight="1">
      <c r="A5187" s="215" t="s">
        <v>79</v>
      </c>
      <c r="B5187" s="213" t="s">
        <v>90</v>
      </c>
      <c r="C5187" s="209" t="s">
        <v>157</v>
      </c>
      <c r="D5187" s="202">
        <v>2220</v>
      </c>
      <c r="F5187" s="202">
        <v>67710</v>
      </c>
      <c r="G5187" s="202">
        <f t="shared" si="268"/>
        <v>30500</v>
      </c>
      <c r="H5187" s="210" t="str">
        <f t="shared" si="269"/>
        <v>19/20BATATA (1ª SAFRA)PONTA GROSSA (f)</v>
      </c>
      <c r="I5187" s="210" t="str">
        <f t="shared" si="270"/>
        <v>19/20BATATA (1ª SAFRA)</v>
      </c>
      <c r="J5187" s="211" t="b">
        <f>FALSE</f>
        <v>0</v>
      </c>
    </row>
    <row r="5188" spans="1:10" ht="14.65" hidden="1" customHeight="1">
      <c r="A5188" s="215" t="s">
        <v>79</v>
      </c>
      <c r="B5188" s="213" t="s">
        <v>90</v>
      </c>
      <c r="C5188" s="209" t="s">
        <v>160</v>
      </c>
      <c r="D5188" s="202">
        <v>1700</v>
      </c>
      <c r="F5188" s="202">
        <v>42500</v>
      </c>
      <c r="G5188" s="202">
        <f t="shared" si="268"/>
        <v>25000</v>
      </c>
      <c r="H5188" s="210" t="str">
        <f t="shared" si="269"/>
        <v>19/20BATATA (1ª SAFRA)UNIÃO DA VITÓRIA (f)</v>
      </c>
      <c r="I5188" s="210" t="str">
        <f t="shared" si="270"/>
        <v>19/20BATATA (1ª SAFRA)</v>
      </c>
      <c r="J5188" s="211" t="b">
        <f>FALSE</f>
        <v>0</v>
      </c>
    </row>
    <row r="5189" spans="1:10" ht="14.65" hidden="1" customHeight="1">
      <c r="A5189" s="215" t="s">
        <v>79</v>
      </c>
      <c r="B5189" s="213" t="s">
        <v>91</v>
      </c>
      <c r="C5189" s="209" t="s">
        <v>128</v>
      </c>
      <c r="D5189" s="202">
        <v>550</v>
      </c>
      <c r="F5189" s="202">
        <v>14850</v>
      </c>
      <c r="G5189" s="202">
        <f t="shared" si="268"/>
        <v>27000</v>
      </c>
      <c r="H5189" s="210" t="str">
        <f t="shared" si="269"/>
        <v>19/20BATATA (2ª SAFRA)CAMPO MOURÃO (a)</v>
      </c>
      <c r="I5189" s="210" t="str">
        <f t="shared" si="270"/>
        <v>19/20BATATA (2ª SAFRA)</v>
      </c>
      <c r="J5189" s="211" t="b">
        <f>FALSE</f>
        <v>0</v>
      </c>
    </row>
    <row r="5190" spans="1:10" ht="14.65" hidden="1" customHeight="1">
      <c r="A5190" s="215" t="s">
        <v>79</v>
      </c>
      <c r="B5190" s="213" t="s">
        <v>91</v>
      </c>
      <c r="C5190" s="209" t="s">
        <v>132</v>
      </c>
      <c r="D5190" s="202">
        <v>457</v>
      </c>
      <c r="F5190" s="202">
        <v>13253</v>
      </c>
      <c r="G5190" s="202">
        <f t="shared" si="268"/>
        <v>29000</v>
      </c>
      <c r="H5190" s="210" t="str">
        <f t="shared" si="269"/>
        <v>19/20BATATA (2ª SAFRA)CORNÉLIO PROCÓPIO (c)</v>
      </c>
      <c r="I5190" s="210" t="str">
        <f t="shared" si="270"/>
        <v>19/20BATATA (2ª SAFRA)</v>
      </c>
      <c r="J5190" s="211" t="b">
        <f>FALSE</f>
        <v>0</v>
      </c>
    </row>
    <row r="5191" spans="1:10" ht="14.65" hidden="1" customHeight="1">
      <c r="A5191" s="215" t="s">
        <v>79</v>
      </c>
      <c r="B5191" s="213" t="s">
        <v>91</v>
      </c>
      <c r="C5191" s="209" t="s">
        <v>134</v>
      </c>
      <c r="D5191" s="202">
        <v>2606</v>
      </c>
      <c r="F5191" s="202">
        <v>53944</v>
      </c>
      <c r="G5191" s="202">
        <f t="shared" si="268"/>
        <v>20699.923254029163</v>
      </c>
      <c r="H5191" s="210" t="str">
        <f t="shared" si="269"/>
        <v>19/20BATATA (2ª SAFRA)CURITIBA (f)</v>
      </c>
      <c r="I5191" s="210" t="str">
        <f t="shared" si="270"/>
        <v>19/20BATATA (2ª SAFRA)</v>
      </c>
      <c r="J5191" s="211" t="b">
        <f>FALSE</f>
        <v>0</v>
      </c>
    </row>
    <row r="5192" spans="1:10" ht="14.65" hidden="1" customHeight="1">
      <c r="A5192" s="215" t="s">
        <v>79</v>
      </c>
      <c r="B5192" s="213" t="s">
        <v>91</v>
      </c>
      <c r="C5192" s="209" t="s">
        <v>138</v>
      </c>
      <c r="D5192" s="202">
        <v>3560</v>
      </c>
      <c r="F5192" s="202">
        <v>113920</v>
      </c>
      <c r="G5192" s="202">
        <f t="shared" si="268"/>
        <v>32000</v>
      </c>
      <c r="H5192" s="210" t="str">
        <f t="shared" si="269"/>
        <v>19/20BATATA (2ª SAFRA)GUARAPUAVA (f)</v>
      </c>
      <c r="I5192" s="210" t="str">
        <f t="shared" si="270"/>
        <v>19/20BATATA (2ª SAFRA)</v>
      </c>
      <c r="J5192" s="211" t="b">
        <f>FALSE</f>
        <v>0</v>
      </c>
    </row>
    <row r="5193" spans="1:10" ht="14.65" hidden="1" customHeight="1">
      <c r="A5193" s="215" t="s">
        <v>79</v>
      </c>
      <c r="B5193" s="213" t="s">
        <v>91</v>
      </c>
      <c r="C5193" s="209" t="s">
        <v>140</v>
      </c>
      <c r="D5193" s="202">
        <v>950</v>
      </c>
      <c r="F5193" s="202">
        <v>28262</v>
      </c>
      <c r="G5193" s="202">
        <f t="shared" si="268"/>
        <v>29749.473684210523</v>
      </c>
      <c r="H5193" s="210" t="str">
        <f t="shared" si="269"/>
        <v>19/20BATATA (2ª SAFRA)IRATI (f)</v>
      </c>
      <c r="I5193" s="210" t="str">
        <f t="shared" si="270"/>
        <v>19/20BATATA (2ª SAFRA)</v>
      </c>
      <c r="J5193" s="211" t="b">
        <f>FALSE</f>
        <v>0</v>
      </c>
    </row>
    <row r="5194" spans="1:10" ht="14.65" hidden="1" customHeight="1">
      <c r="A5194" s="215" t="s">
        <v>79</v>
      </c>
      <c r="B5194" s="213" t="s">
        <v>91</v>
      </c>
      <c r="C5194" s="209" t="s">
        <v>142</v>
      </c>
      <c r="D5194" s="202"/>
      <c r="G5194" s="202" t="e">
        <f t="shared" si="268"/>
        <v>#DIV/0!</v>
      </c>
      <c r="H5194" s="210" t="str">
        <f t="shared" si="269"/>
        <v>19/20BATATA (2ª SAFRA)IVAIPORÃ (c)</v>
      </c>
      <c r="I5194" s="210" t="str">
        <f t="shared" si="270"/>
        <v>19/20BATATA (2ª SAFRA)</v>
      </c>
      <c r="J5194" s="211" t="b">
        <f>FALSE</f>
        <v>0</v>
      </c>
    </row>
    <row r="5195" spans="1:10" ht="14.65" hidden="1" customHeight="1">
      <c r="A5195" s="215" t="s">
        <v>79</v>
      </c>
      <c r="B5195" s="213" t="s">
        <v>91</v>
      </c>
      <c r="C5195" s="209" t="s">
        <v>155</v>
      </c>
      <c r="D5195" s="202">
        <v>380</v>
      </c>
      <c r="F5195" s="202">
        <v>13149</v>
      </c>
      <c r="G5195" s="202">
        <f t="shared" si="268"/>
        <v>34602.631578947367</v>
      </c>
      <c r="H5195" s="210" t="str">
        <f t="shared" si="269"/>
        <v>19/20BATATA (2ª SAFRA)PATO BRANCO (e)</v>
      </c>
      <c r="I5195" s="210" t="str">
        <f t="shared" si="270"/>
        <v>19/20BATATA (2ª SAFRA)</v>
      </c>
      <c r="J5195" s="211" t="b">
        <f>FALSE</f>
        <v>0</v>
      </c>
    </row>
    <row r="5196" spans="1:10" ht="14.65" hidden="1" customHeight="1">
      <c r="A5196" s="215" t="s">
        <v>79</v>
      </c>
      <c r="B5196" s="213" t="s">
        <v>91</v>
      </c>
      <c r="C5196" s="209" t="s">
        <v>156</v>
      </c>
      <c r="D5196" s="202">
        <v>55</v>
      </c>
      <c r="F5196" s="202">
        <v>1265</v>
      </c>
      <c r="G5196" s="202">
        <f t="shared" si="268"/>
        <v>23000</v>
      </c>
      <c r="H5196" s="210" t="str">
        <f t="shared" si="269"/>
        <v>19/20BATATA (2ª SAFRA)PITANGA (f)</v>
      </c>
      <c r="I5196" s="210" t="str">
        <f t="shared" si="270"/>
        <v>19/20BATATA (2ª SAFRA)</v>
      </c>
      <c r="J5196" s="211" t="b">
        <f>FALSE</f>
        <v>0</v>
      </c>
    </row>
    <row r="5197" spans="1:10" ht="14.65" hidden="1" customHeight="1">
      <c r="A5197" s="215" t="s">
        <v>79</v>
      </c>
      <c r="B5197" s="213" t="s">
        <v>91</v>
      </c>
      <c r="C5197" s="209" t="s">
        <v>157</v>
      </c>
      <c r="D5197" s="202">
        <v>1850</v>
      </c>
      <c r="F5197" s="202">
        <v>40914</v>
      </c>
      <c r="G5197" s="202">
        <f t="shared" si="268"/>
        <v>22115.675675675673</v>
      </c>
      <c r="H5197" s="210" t="str">
        <f t="shared" si="269"/>
        <v>19/20BATATA (2ª SAFRA)PONTA GROSSA (f)</v>
      </c>
      <c r="I5197" s="210" t="str">
        <f t="shared" si="270"/>
        <v>19/20BATATA (2ª SAFRA)</v>
      </c>
      <c r="J5197" s="211" t="b">
        <f>FALSE</f>
        <v>0</v>
      </c>
    </row>
    <row r="5198" spans="1:10" ht="14.65" hidden="1" customHeight="1">
      <c r="A5198" s="215" t="s">
        <v>79</v>
      </c>
      <c r="B5198" s="213" t="s">
        <v>91</v>
      </c>
      <c r="C5198" s="209" t="s">
        <v>160</v>
      </c>
      <c r="D5198" s="202">
        <v>1500</v>
      </c>
      <c r="F5198" s="202">
        <v>15000</v>
      </c>
      <c r="G5198" s="202">
        <f t="shared" si="268"/>
        <v>10000</v>
      </c>
      <c r="H5198" s="210" t="str">
        <f t="shared" si="269"/>
        <v>19/20BATATA (2ª SAFRA)UNIÃO DA VITÓRIA (f)</v>
      </c>
      <c r="I5198" s="210" t="str">
        <f t="shared" si="270"/>
        <v>19/20BATATA (2ª SAFRA)</v>
      </c>
      <c r="J5198" s="211" t="b">
        <f>FALSE</f>
        <v>0</v>
      </c>
    </row>
    <row r="5199" spans="1:10" ht="14.65" hidden="1" customHeight="1">
      <c r="A5199" s="215" t="s">
        <v>79</v>
      </c>
      <c r="B5199" s="213" t="s">
        <v>92</v>
      </c>
      <c r="C5199" s="209" t="s">
        <v>126</v>
      </c>
      <c r="D5199" s="202">
        <v>2683</v>
      </c>
      <c r="F5199" s="202">
        <v>4292</v>
      </c>
      <c r="G5199" s="202">
        <f t="shared" si="268"/>
        <v>1599.701826313828</v>
      </c>
      <c r="H5199" s="210" t="str">
        <f t="shared" si="269"/>
        <v>19/20CAFÉAPUCARANA (c)</v>
      </c>
      <c r="I5199" s="210" t="str">
        <f t="shared" si="270"/>
        <v>19/20CAFÉ</v>
      </c>
      <c r="J5199" s="211" t="b">
        <f>FALSE</f>
        <v>0</v>
      </c>
    </row>
    <row r="5200" spans="1:10" ht="14.65" hidden="1" customHeight="1">
      <c r="A5200" s="215" t="s">
        <v>79</v>
      </c>
      <c r="B5200" s="213" t="s">
        <v>92</v>
      </c>
      <c r="C5200" s="209" t="s">
        <v>128</v>
      </c>
      <c r="D5200" s="202">
        <v>1060</v>
      </c>
      <c r="F5200" s="202">
        <v>1889</v>
      </c>
      <c r="G5200" s="202">
        <f t="shared" si="268"/>
        <v>1782.0754716981132</v>
      </c>
      <c r="H5200" s="210" t="str">
        <f t="shared" si="269"/>
        <v>19/20CAFÉCAMPO MOURÃO (a)</v>
      </c>
      <c r="I5200" s="210" t="str">
        <f t="shared" si="270"/>
        <v>19/20CAFÉ</v>
      </c>
      <c r="J5200" s="211" t="b">
        <f>FALSE</f>
        <v>0</v>
      </c>
    </row>
    <row r="5201" spans="1:10" ht="14.65" hidden="1" customHeight="1">
      <c r="A5201" s="215" t="s">
        <v>79</v>
      </c>
      <c r="B5201" s="213" t="s">
        <v>92</v>
      </c>
      <c r="C5201" s="209" t="s">
        <v>130</v>
      </c>
      <c r="D5201" s="202">
        <v>41</v>
      </c>
      <c r="F5201" s="202">
        <v>35</v>
      </c>
      <c r="G5201" s="202">
        <f t="shared" si="268"/>
        <v>853.65853658536582</v>
      </c>
      <c r="H5201" s="210" t="str">
        <f t="shared" si="269"/>
        <v>19/20CAFÉCASCAVEL (d)</v>
      </c>
      <c r="I5201" s="210" t="str">
        <f t="shared" si="270"/>
        <v>19/20CAFÉ</v>
      </c>
      <c r="J5201" s="211" t="b">
        <f>FALSE</f>
        <v>0</v>
      </c>
    </row>
    <row r="5202" spans="1:10" ht="14.65" hidden="1" customHeight="1">
      <c r="A5202" s="215" t="s">
        <v>79</v>
      </c>
      <c r="B5202" s="213" t="s">
        <v>92</v>
      </c>
      <c r="C5202" s="209" t="s">
        <v>132</v>
      </c>
      <c r="D5202" s="202">
        <v>3900</v>
      </c>
      <c r="F5202" s="202">
        <v>4680</v>
      </c>
      <c r="G5202" s="202">
        <f t="shared" si="268"/>
        <v>1200</v>
      </c>
      <c r="H5202" s="210" t="str">
        <f t="shared" si="269"/>
        <v>19/20CAFÉCORNÉLIO PROCÓPIO (c)</v>
      </c>
      <c r="I5202" s="210" t="str">
        <f t="shared" si="270"/>
        <v>19/20CAFÉ</v>
      </c>
      <c r="J5202" s="211" t="b">
        <f>FALSE</f>
        <v>0</v>
      </c>
    </row>
    <row r="5203" spans="1:10" ht="14.65" hidden="1" customHeight="1">
      <c r="A5203" s="215" t="s">
        <v>79</v>
      </c>
      <c r="B5203" s="213" t="s">
        <v>92</v>
      </c>
      <c r="C5203" s="209" t="s">
        <v>142</v>
      </c>
      <c r="D5203" s="202">
        <v>2742</v>
      </c>
      <c r="F5203" s="202">
        <v>3581</v>
      </c>
      <c r="G5203" s="202">
        <f t="shared" si="268"/>
        <v>1305.9810357403355</v>
      </c>
      <c r="H5203" s="210" t="str">
        <f t="shared" si="269"/>
        <v>19/20CAFÉIVAIPORÃ (c)</v>
      </c>
      <c r="I5203" s="210" t="str">
        <f t="shared" si="270"/>
        <v>19/20CAFÉ</v>
      </c>
      <c r="J5203" s="211" t="b">
        <f>FALSE</f>
        <v>0</v>
      </c>
    </row>
    <row r="5204" spans="1:10" ht="14.65" hidden="1" customHeight="1">
      <c r="A5204" s="215" t="s">
        <v>79</v>
      </c>
      <c r="B5204" s="213" t="s">
        <v>92</v>
      </c>
      <c r="C5204" s="209" t="s">
        <v>144</v>
      </c>
      <c r="D5204" s="202">
        <v>17937</v>
      </c>
      <c r="F5204" s="202">
        <v>35300</v>
      </c>
      <c r="G5204" s="202">
        <f t="shared" si="268"/>
        <v>1967.9991079890729</v>
      </c>
      <c r="H5204" s="210" t="str">
        <f t="shared" si="269"/>
        <v>19/20CAFÉJACAREZINHO (c)</v>
      </c>
      <c r="I5204" s="210" t="str">
        <f t="shared" si="270"/>
        <v>19/20CAFÉ</v>
      </c>
      <c r="J5204" s="211" t="b">
        <f>FALSE</f>
        <v>0</v>
      </c>
    </row>
    <row r="5205" spans="1:10" ht="14.65" hidden="1" customHeight="1">
      <c r="A5205" s="215" t="s">
        <v>79</v>
      </c>
      <c r="B5205" s="213" t="s">
        <v>92</v>
      </c>
      <c r="C5205" s="209" t="s">
        <v>148</v>
      </c>
      <c r="D5205" s="202">
        <v>2731</v>
      </c>
      <c r="F5205" s="202">
        <v>3946</v>
      </c>
      <c r="G5205" s="202">
        <f t="shared" si="268"/>
        <v>1444.8919809593554</v>
      </c>
      <c r="H5205" s="210" t="str">
        <f t="shared" si="269"/>
        <v>19/20CAFÉLONDRINA (c)</v>
      </c>
      <c r="I5205" s="210" t="str">
        <f t="shared" si="270"/>
        <v>19/20CAFÉ</v>
      </c>
      <c r="J5205" s="211" t="b">
        <f>FALSE</f>
        <v>0</v>
      </c>
    </row>
    <row r="5206" spans="1:10" ht="14.65" hidden="1" customHeight="1">
      <c r="A5206" s="215" t="s">
        <v>79</v>
      </c>
      <c r="B5206" s="213" t="s">
        <v>92</v>
      </c>
      <c r="C5206" s="209" t="s">
        <v>150</v>
      </c>
      <c r="D5206" s="202">
        <v>1196</v>
      </c>
      <c r="F5206" s="202">
        <v>1838</v>
      </c>
      <c r="G5206" s="202">
        <f t="shared" si="268"/>
        <v>1536.7892976588628</v>
      </c>
      <c r="H5206" s="210" t="str">
        <f t="shared" si="269"/>
        <v>19/20CAFÉMARINGÁ (c)</v>
      </c>
      <c r="I5206" s="210" t="str">
        <f t="shared" si="270"/>
        <v>19/20CAFÉ</v>
      </c>
      <c r="J5206" s="211" t="b">
        <f>FALSE</f>
        <v>0</v>
      </c>
    </row>
    <row r="5207" spans="1:10" ht="14.65" hidden="1" customHeight="1">
      <c r="A5207" s="215" t="s">
        <v>79</v>
      </c>
      <c r="B5207" s="213" t="s">
        <v>92</v>
      </c>
      <c r="C5207" s="209" t="s">
        <v>154</v>
      </c>
      <c r="D5207" s="202">
        <v>282</v>
      </c>
      <c r="F5207" s="202">
        <v>232</v>
      </c>
      <c r="G5207" s="202">
        <f t="shared" ref="G5207:G5270" si="271">F5207/(D5207-E5207)*1000</f>
        <v>822.69503546099293</v>
      </c>
      <c r="H5207" s="210" t="str">
        <f t="shared" si="269"/>
        <v>19/20CAFÉPARANAVAÍ (b)</v>
      </c>
      <c r="I5207" s="210" t="str">
        <f t="shared" si="270"/>
        <v>19/20CAFÉ</v>
      </c>
      <c r="J5207" s="211" t="b">
        <f>FALSE</f>
        <v>0</v>
      </c>
    </row>
    <row r="5208" spans="1:10" ht="14.65" hidden="1" customHeight="1">
      <c r="A5208" s="215" t="s">
        <v>79</v>
      </c>
      <c r="B5208" s="213" t="s">
        <v>92</v>
      </c>
      <c r="C5208" s="209" t="s">
        <v>156</v>
      </c>
      <c r="D5208" s="202">
        <v>28</v>
      </c>
      <c r="F5208" s="202">
        <v>23</v>
      </c>
      <c r="G5208" s="202">
        <f t="shared" si="271"/>
        <v>821.42857142857144</v>
      </c>
      <c r="H5208" s="210" t="str">
        <f t="shared" si="269"/>
        <v>19/20CAFÉPITANGA (f)</v>
      </c>
      <c r="I5208" s="210" t="str">
        <f t="shared" si="270"/>
        <v>19/20CAFÉ</v>
      </c>
      <c r="J5208" s="211" t="b">
        <f>FALSE</f>
        <v>0</v>
      </c>
    </row>
    <row r="5209" spans="1:10" ht="14.65" hidden="1" customHeight="1">
      <c r="A5209" s="215" t="s">
        <v>79</v>
      </c>
      <c r="B5209" s="213" t="s">
        <v>92</v>
      </c>
      <c r="C5209" s="209" t="s">
        <v>157</v>
      </c>
      <c r="D5209" s="202">
        <v>145</v>
      </c>
      <c r="F5209" s="202">
        <v>174</v>
      </c>
      <c r="G5209" s="202">
        <f t="shared" si="271"/>
        <v>1200</v>
      </c>
      <c r="H5209" s="210" t="str">
        <f t="shared" si="269"/>
        <v>19/20CAFÉPONTA GROSSA (f)</v>
      </c>
      <c r="I5209" s="210" t="str">
        <f t="shared" si="270"/>
        <v>19/20CAFÉ</v>
      </c>
      <c r="J5209" s="211" t="b">
        <f>FALSE</f>
        <v>0</v>
      </c>
    </row>
    <row r="5210" spans="1:10" ht="14.65" hidden="1" customHeight="1">
      <c r="A5210" s="215" t="s">
        <v>79</v>
      </c>
      <c r="B5210" s="213" t="s">
        <v>92</v>
      </c>
      <c r="C5210" s="209" t="s">
        <v>158</v>
      </c>
      <c r="D5210" s="202">
        <v>568</v>
      </c>
      <c r="F5210" s="202">
        <v>1022</v>
      </c>
      <c r="G5210" s="202">
        <f t="shared" si="271"/>
        <v>1799.2957746478874</v>
      </c>
      <c r="H5210" s="210" t="str">
        <f t="shared" si="269"/>
        <v>19/20CAFÉTOLEDO (d)</v>
      </c>
      <c r="I5210" s="210" t="str">
        <f t="shared" si="270"/>
        <v>19/20CAFÉ</v>
      </c>
      <c r="J5210" s="211" t="b">
        <f>FALSE</f>
        <v>0</v>
      </c>
    </row>
    <row r="5211" spans="1:10" ht="14.65" hidden="1" customHeight="1">
      <c r="A5211" s="215" t="s">
        <v>79</v>
      </c>
      <c r="B5211" s="213" t="s">
        <v>92</v>
      </c>
      <c r="C5211" s="209" t="s">
        <v>159</v>
      </c>
      <c r="D5211" s="202">
        <v>1076</v>
      </c>
      <c r="F5211" s="202">
        <v>1037</v>
      </c>
      <c r="G5211" s="202">
        <f t="shared" si="271"/>
        <v>963.75464684014867</v>
      </c>
      <c r="H5211" s="210" t="str">
        <f t="shared" si="269"/>
        <v>19/20CAFÉUMUARAMA (b)</v>
      </c>
      <c r="I5211" s="210" t="str">
        <f t="shared" si="270"/>
        <v>19/20CAFÉ</v>
      </c>
      <c r="J5211" s="211" t="b">
        <f>FALSE</f>
        <v>0</v>
      </c>
    </row>
    <row r="5212" spans="1:10" ht="14.65" hidden="1" customHeight="1">
      <c r="A5212" s="215" t="s">
        <v>79</v>
      </c>
      <c r="B5212" s="209" t="s">
        <v>93</v>
      </c>
      <c r="C5212" s="209" t="s">
        <v>126</v>
      </c>
      <c r="D5212" s="202">
        <v>10319</v>
      </c>
      <c r="F5212" s="202">
        <v>915470</v>
      </c>
      <c r="G5212" s="202">
        <f t="shared" si="271"/>
        <v>88716.929935071224</v>
      </c>
      <c r="H5212" s="210" t="str">
        <f t="shared" si="269"/>
        <v>19/20CANA-DE-AÇÚCARAPUCARANA (c)</v>
      </c>
      <c r="I5212" s="210" t="str">
        <f t="shared" si="270"/>
        <v>19/20CANA-DE-AÇÚCAR</v>
      </c>
      <c r="J5212" s="211" t="b">
        <f>FALSE</f>
        <v>0</v>
      </c>
    </row>
    <row r="5213" spans="1:10" ht="14.65" hidden="1" customHeight="1">
      <c r="A5213" s="215" t="s">
        <v>79</v>
      </c>
      <c r="B5213" s="209" t="s">
        <v>93</v>
      </c>
      <c r="C5213" s="209" t="s">
        <v>128</v>
      </c>
      <c r="D5213" s="222">
        <v>40000</v>
      </c>
      <c r="F5213" s="202">
        <v>3000000</v>
      </c>
      <c r="G5213" s="202">
        <f t="shared" si="271"/>
        <v>75000</v>
      </c>
      <c r="H5213" s="210" t="str">
        <f t="shared" si="269"/>
        <v>19/20CANA-DE-AÇÚCARCAMPO MOURÃO (a)</v>
      </c>
      <c r="I5213" s="210" t="str">
        <f t="shared" si="270"/>
        <v>19/20CANA-DE-AÇÚCAR</v>
      </c>
      <c r="J5213" s="211" t="b">
        <f>FALSE</f>
        <v>0</v>
      </c>
    </row>
    <row r="5214" spans="1:10" ht="14.65" hidden="1" customHeight="1">
      <c r="A5214" s="215" t="s">
        <v>79</v>
      </c>
      <c r="B5214" s="209" t="s">
        <v>93</v>
      </c>
      <c r="C5214" s="209" t="s">
        <v>130</v>
      </c>
      <c r="D5214" s="202">
        <v>521</v>
      </c>
      <c r="F5214" s="202">
        <v>26782</v>
      </c>
      <c r="G5214" s="202">
        <f t="shared" si="271"/>
        <v>51404.990403071017</v>
      </c>
      <c r="H5214" s="210" t="str">
        <f t="shared" si="269"/>
        <v>19/20CANA-DE-AÇÚCARCASCAVEL (d)</v>
      </c>
      <c r="I5214" s="210" t="str">
        <f t="shared" si="270"/>
        <v>19/20CANA-DE-AÇÚCAR</v>
      </c>
      <c r="J5214" s="211" t="b">
        <f>FALSE</f>
        <v>0</v>
      </c>
    </row>
    <row r="5215" spans="1:10" ht="14.65" hidden="1" customHeight="1">
      <c r="A5215" s="215" t="s">
        <v>79</v>
      </c>
      <c r="B5215" s="209" t="s">
        <v>93</v>
      </c>
      <c r="C5215" s="209" t="s">
        <v>132</v>
      </c>
      <c r="D5215" s="202">
        <v>26100</v>
      </c>
      <c r="F5215" s="202">
        <v>2278530</v>
      </c>
      <c r="G5215" s="202">
        <f t="shared" si="271"/>
        <v>87300</v>
      </c>
      <c r="H5215" s="210" t="str">
        <f t="shared" si="269"/>
        <v>19/20CANA-DE-AÇÚCARCORNÉLIO PROCÓPIO (c)</v>
      </c>
      <c r="I5215" s="210" t="str">
        <f t="shared" si="270"/>
        <v>19/20CANA-DE-AÇÚCAR</v>
      </c>
      <c r="J5215" s="211" t="b">
        <f>FALSE</f>
        <v>0</v>
      </c>
    </row>
    <row r="5216" spans="1:10" ht="14.65" hidden="1" customHeight="1">
      <c r="A5216" s="215" t="s">
        <v>79</v>
      </c>
      <c r="B5216" s="209" t="s">
        <v>93</v>
      </c>
      <c r="C5216" s="209" t="s">
        <v>134</v>
      </c>
      <c r="D5216" s="202">
        <v>460</v>
      </c>
      <c r="F5216" s="202">
        <v>19780</v>
      </c>
      <c r="G5216" s="202">
        <f t="shared" si="271"/>
        <v>43000</v>
      </c>
      <c r="H5216" s="210" t="str">
        <f t="shared" si="269"/>
        <v>19/20CANA-DE-AÇÚCARCURITIBA (f)</v>
      </c>
      <c r="I5216" s="210" t="str">
        <f t="shared" si="270"/>
        <v>19/20CANA-DE-AÇÚCAR</v>
      </c>
      <c r="J5216" s="211" t="b">
        <f>FALSE</f>
        <v>0</v>
      </c>
    </row>
    <row r="5217" spans="1:10" ht="14.65" hidden="1" customHeight="1">
      <c r="A5217" s="215" t="s">
        <v>79</v>
      </c>
      <c r="B5217" s="209" t="s">
        <v>93</v>
      </c>
      <c r="C5217" s="209" t="s">
        <v>136</v>
      </c>
      <c r="D5217" s="202">
        <v>506</v>
      </c>
      <c r="F5217" s="202">
        <v>27830</v>
      </c>
      <c r="G5217" s="202">
        <f t="shared" si="271"/>
        <v>55000</v>
      </c>
      <c r="H5217" s="210" t="str">
        <f t="shared" si="269"/>
        <v>19/20CANA-DE-AÇÚCARFRANCISCO BELTRÃO (e)</v>
      </c>
      <c r="I5217" s="210" t="str">
        <f t="shared" si="270"/>
        <v>19/20CANA-DE-AÇÚCAR</v>
      </c>
      <c r="J5217" s="211" t="b">
        <f>FALSE</f>
        <v>0</v>
      </c>
    </row>
    <row r="5218" spans="1:10" ht="14.65" hidden="1" customHeight="1">
      <c r="A5218" s="215" t="s">
        <v>79</v>
      </c>
      <c r="B5218" s="209" t="s">
        <v>93</v>
      </c>
      <c r="C5218" s="209" t="s">
        <v>138</v>
      </c>
      <c r="D5218" s="202">
        <v>51</v>
      </c>
      <c r="F5218" s="202">
        <v>2456</v>
      </c>
      <c r="G5218" s="202">
        <f t="shared" si="271"/>
        <v>48156.862745098042</v>
      </c>
      <c r="H5218" s="210" t="str">
        <f t="shared" si="269"/>
        <v>19/20CANA-DE-AÇÚCARGUARAPUAVA (f)</v>
      </c>
      <c r="I5218" s="210" t="str">
        <f t="shared" si="270"/>
        <v>19/20CANA-DE-AÇÚCAR</v>
      </c>
      <c r="J5218" s="211" t="b">
        <f>FALSE</f>
        <v>0</v>
      </c>
    </row>
    <row r="5219" spans="1:10" ht="14.65" hidden="1" customHeight="1">
      <c r="A5219" s="215" t="s">
        <v>79</v>
      </c>
      <c r="B5219" s="209" t="s">
        <v>93</v>
      </c>
      <c r="C5219" s="209" t="s">
        <v>140</v>
      </c>
      <c r="D5219" s="202">
        <v>0</v>
      </c>
      <c r="G5219" s="202" t="e">
        <f t="shared" si="271"/>
        <v>#DIV/0!</v>
      </c>
      <c r="H5219" s="210" t="str">
        <f t="shared" si="269"/>
        <v>19/20CANA-DE-AÇÚCARIRATI (f)</v>
      </c>
      <c r="I5219" s="210" t="str">
        <f t="shared" si="270"/>
        <v>19/20CANA-DE-AÇÚCAR</v>
      </c>
      <c r="J5219" s="211" t="b">
        <f>FALSE</f>
        <v>0</v>
      </c>
    </row>
    <row r="5220" spans="1:10" ht="14.65" hidden="1" customHeight="1">
      <c r="A5220" s="215" t="s">
        <v>79</v>
      </c>
      <c r="B5220" s="209" t="s">
        <v>93</v>
      </c>
      <c r="C5220" s="209" t="s">
        <v>142</v>
      </c>
      <c r="D5220" s="202">
        <v>6200</v>
      </c>
      <c r="F5220" s="202">
        <v>435860</v>
      </c>
      <c r="G5220" s="202">
        <f t="shared" si="271"/>
        <v>70300</v>
      </c>
      <c r="H5220" s="210" t="str">
        <f t="shared" si="269"/>
        <v>19/20CANA-DE-AÇÚCARIVAIPORÃ (c)</v>
      </c>
      <c r="I5220" s="210" t="str">
        <f t="shared" si="270"/>
        <v>19/20CANA-DE-AÇÚCAR</v>
      </c>
      <c r="J5220" s="211" t="b">
        <f>FALSE</f>
        <v>0</v>
      </c>
    </row>
    <row r="5221" spans="1:10" ht="14.65" hidden="1" customHeight="1">
      <c r="A5221" s="215" t="s">
        <v>79</v>
      </c>
      <c r="B5221" s="209" t="s">
        <v>93</v>
      </c>
      <c r="C5221" s="209" t="s">
        <v>144</v>
      </c>
      <c r="D5221" s="202">
        <v>44300</v>
      </c>
      <c r="F5221" s="202">
        <v>3765500</v>
      </c>
      <c r="G5221" s="202">
        <f t="shared" si="271"/>
        <v>85000</v>
      </c>
      <c r="H5221" s="210" t="str">
        <f t="shared" si="269"/>
        <v>19/20CANA-DE-AÇÚCARJACAREZINHO (c)</v>
      </c>
      <c r="I5221" s="210" t="str">
        <f t="shared" si="270"/>
        <v>19/20CANA-DE-AÇÚCAR</v>
      </c>
      <c r="J5221" s="211" t="b">
        <f>FALSE</f>
        <v>0</v>
      </c>
    </row>
    <row r="5222" spans="1:10" ht="14.65" hidden="1" customHeight="1">
      <c r="A5222" s="215" t="s">
        <v>79</v>
      </c>
      <c r="B5222" s="209" t="s">
        <v>93</v>
      </c>
      <c r="C5222" s="209" t="s">
        <v>146</v>
      </c>
      <c r="D5222" s="202">
        <v>600</v>
      </c>
      <c r="F5222" s="202">
        <v>22800</v>
      </c>
      <c r="G5222" s="202">
        <f t="shared" si="271"/>
        <v>38000</v>
      </c>
      <c r="H5222" s="210" t="str">
        <f t="shared" si="269"/>
        <v>19/20CANA-DE-AÇÚCARLARANJEIRAS DO SUL (f)</v>
      </c>
      <c r="I5222" s="210" t="str">
        <f t="shared" si="270"/>
        <v>19/20CANA-DE-AÇÚCAR</v>
      </c>
      <c r="J5222" s="211" t="b">
        <f>FALSE</f>
        <v>0</v>
      </c>
    </row>
    <row r="5223" spans="1:10" ht="14.65" hidden="1" customHeight="1">
      <c r="A5223" s="215" t="s">
        <v>79</v>
      </c>
      <c r="B5223" s="209" t="s">
        <v>93</v>
      </c>
      <c r="C5223" s="209" t="s">
        <v>148</v>
      </c>
      <c r="D5223" s="201">
        <v>47218</v>
      </c>
      <c r="F5223" s="202">
        <v>3901434</v>
      </c>
      <c r="G5223" s="202">
        <f t="shared" si="271"/>
        <v>82625.990088525563</v>
      </c>
      <c r="H5223" s="210" t="str">
        <f t="shared" si="269"/>
        <v>19/20CANA-DE-AÇÚCARLONDRINA (c)</v>
      </c>
      <c r="I5223" s="210" t="str">
        <f t="shared" si="270"/>
        <v>19/20CANA-DE-AÇÚCAR</v>
      </c>
      <c r="J5223" s="211" t="b">
        <f>FALSE</f>
        <v>0</v>
      </c>
    </row>
    <row r="5224" spans="1:10" ht="14.65" hidden="1" customHeight="1">
      <c r="A5224" s="215" t="s">
        <v>79</v>
      </c>
      <c r="B5224" s="209" t="s">
        <v>93</v>
      </c>
      <c r="C5224" s="209" t="s">
        <v>150</v>
      </c>
      <c r="D5224" s="202">
        <v>100000</v>
      </c>
      <c r="F5224" s="202">
        <v>7400000</v>
      </c>
      <c r="G5224" s="202">
        <f t="shared" si="271"/>
        <v>74000</v>
      </c>
      <c r="H5224" s="210" t="str">
        <f t="shared" si="269"/>
        <v>19/20CANA-DE-AÇÚCARMARINGÁ (c)</v>
      </c>
      <c r="I5224" s="210" t="str">
        <f t="shared" si="270"/>
        <v>19/20CANA-DE-AÇÚCAR</v>
      </c>
      <c r="J5224" s="211" t="b">
        <f>FALSE</f>
        <v>0</v>
      </c>
    </row>
    <row r="5225" spans="1:10" ht="14.65" hidden="1" customHeight="1">
      <c r="A5225" s="215" t="s">
        <v>79</v>
      </c>
      <c r="B5225" s="209" t="s">
        <v>93</v>
      </c>
      <c r="C5225" s="209" t="s">
        <v>152</v>
      </c>
      <c r="D5225" s="202">
        <v>360</v>
      </c>
      <c r="F5225" s="202">
        <v>13680</v>
      </c>
      <c r="G5225" s="202">
        <f t="shared" si="271"/>
        <v>38000</v>
      </c>
      <c r="H5225" s="210" t="str">
        <f t="shared" si="269"/>
        <v>19/20CANA-DE-AÇÚCARPARANAGUÁ (f)</v>
      </c>
      <c r="I5225" s="210" t="str">
        <f t="shared" si="270"/>
        <v>19/20CANA-DE-AÇÚCAR</v>
      </c>
      <c r="J5225" s="211" t="b">
        <f>FALSE</f>
        <v>0</v>
      </c>
    </row>
    <row r="5226" spans="1:10" ht="14.65" hidden="1" customHeight="1">
      <c r="A5226" s="215" t="s">
        <v>79</v>
      </c>
      <c r="B5226" s="209" t="s">
        <v>93</v>
      </c>
      <c r="C5226" s="209" t="s">
        <v>154</v>
      </c>
      <c r="D5226" s="202">
        <v>178882</v>
      </c>
      <c r="F5226" s="202">
        <v>10564413</v>
      </c>
      <c r="G5226" s="202">
        <f t="shared" si="271"/>
        <v>59057.99912791673</v>
      </c>
      <c r="H5226" s="210" t="str">
        <f t="shared" si="269"/>
        <v>19/20CANA-DE-AÇÚCARPARANAVAÍ (b)</v>
      </c>
      <c r="I5226" s="210" t="str">
        <f t="shared" si="270"/>
        <v>19/20CANA-DE-AÇÚCAR</v>
      </c>
      <c r="J5226" s="211" t="b">
        <f>FALSE</f>
        <v>0</v>
      </c>
    </row>
    <row r="5227" spans="1:10" ht="14.65" hidden="1" customHeight="1">
      <c r="A5227" s="215" t="s">
        <v>79</v>
      </c>
      <c r="B5227" s="209" t="s">
        <v>93</v>
      </c>
      <c r="C5227" s="209" t="s">
        <v>155</v>
      </c>
      <c r="D5227" s="202">
        <v>286</v>
      </c>
      <c r="F5227" s="202">
        <v>11440</v>
      </c>
      <c r="G5227" s="202">
        <f t="shared" si="271"/>
        <v>40000</v>
      </c>
      <c r="H5227" s="210" t="str">
        <f t="shared" si="269"/>
        <v>19/20CANA-DE-AÇÚCARPATO BRANCO (e)</v>
      </c>
      <c r="I5227" s="210" t="str">
        <f t="shared" si="270"/>
        <v>19/20CANA-DE-AÇÚCAR</v>
      </c>
      <c r="J5227" s="211" t="b">
        <f>FALSE</f>
        <v>0</v>
      </c>
    </row>
    <row r="5228" spans="1:10" ht="14.65" hidden="1" customHeight="1">
      <c r="A5228" s="215" t="s">
        <v>79</v>
      </c>
      <c r="B5228" s="209" t="s">
        <v>93</v>
      </c>
      <c r="C5228" s="209" t="s">
        <v>156</v>
      </c>
      <c r="D5228" s="201">
        <v>59</v>
      </c>
      <c r="F5228" s="202">
        <v>1888</v>
      </c>
      <c r="G5228" s="202">
        <f t="shared" si="271"/>
        <v>32000</v>
      </c>
      <c r="H5228" s="210" t="str">
        <f t="shared" si="269"/>
        <v>19/20CANA-DE-AÇÚCARPITANGA (f)</v>
      </c>
      <c r="I5228" s="210" t="str">
        <f t="shared" si="270"/>
        <v>19/20CANA-DE-AÇÚCAR</v>
      </c>
      <c r="J5228" s="211" t="b">
        <f>FALSE</f>
        <v>0</v>
      </c>
    </row>
    <row r="5229" spans="1:10" ht="14.65" hidden="1" customHeight="1">
      <c r="A5229" s="215" t="s">
        <v>79</v>
      </c>
      <c r="B5229" s="209" t="s">
        <v>93</v>
      </c>
      <c r="C5229" s="209" t="s">
        <v>157</v>
      </c>
      <c r="D5229" s="202">
        <v>240</v>
      </c>
      <c r="F5229" s="202">
        <v>13210</v>
      </c>
      <c r="G5229" s="202">
        <f t="shared" si="271"/>
        <v>55041.666666666664</v>
      </c>
      <c r="H5229" s="210" t="str">
        <f t="shared" si="269"/>
        <v>19/20CANA-DE-AÇÚCARPONTA GROSSA (f)</v>
      </c>
      <c r="I5229" s="210" t="str">
        <f t="shared" si="270"/>
        <v>19/20CANA-DE-AÇÚCAR</v>
      </c>
      <c r="J5229" s="211" t="b">
        <f>FALSE</f>
        <v>0</v>
      </c>
    </row>
    <row r="5230" spans="1:10" ht="14.65" hidden="1" customHeight="1">
      <c r="A5230" s="215" t="s">
        <v>79</v>
      </c>
      <c r="B5230" s="209" t="s">
        <v>93</v>
      </c>
      <c r="C5230" s="209" t="s">
        <v>158</v>
      </c>
      <c r="D5230" s="202">
        <v>1125</v>
      </c>
      <c r="F5230" s="202">
        <v>67749</v>
      </c>
      <c r="G5230" s="202">
        <f t="shared" si="271"/>
        <v>60221.333333333336</v>
      </c>
      <c r="H5230" s="210" t="str">
        <f t="shared" si="269"/>
        <v>19/20CANA-DE-AÇÚCARTOLEDO (d)</v>
      </c>
      <c r="I5230" s="210" t="str">
        <f t="shared" si="270"/>
        <v>19/20CANA-DE-AÇÚCAR</v>
      </c>
      <c r="J5230" s="211" t="b">
        <f>FALSE</f>
        <v>0</v>
      </c>
    </row>
    <row r="5231" spans="1:10" ht="14.65" hidden="1" customHeight="1">
      <c r="A5231" s="215" t="s">
        <v>79</v>
      </c>
      <c r="B5231" s="209" t="s">
        <v>93</v>
      </c>
      <c r="C5231" s="209" t="s">
        <v>159</v>
      </c>
      <c r="D5231" s="202">
        <v>105522</v>
      </c>
      <c r="F5231" s="202">
        <v>4934208</v>
      </c>
      <c r="G5231" s="202">
        <f t="shared" si="271"/>
        <v>46759.993176778305</v>
      </c>
      <c r="H5231" s="210" t="str">
        <f t="shared" si="269"/>
        <v>19/20CANA-DE-AÇÚCARUMUARAMA (b)</v>
      </c>
      <c r="I5231" s="210" t="str">
        <f t="shared" si="270"/>
        <v>19/20CANA-DE-AÇÚCAR</v>
      </c>
      <c r="J5231" s="211" t="b">
        <f>FALSE</f>
        <v>0</v>
      </c>
    </row>
    <row r="5232" spans="1:10" ht="14.65" hidden="1" customHeight="1">
      <c r="A5232" s="215" t="s">
        <v>79</v>
      </c>
      <c r="B5232" s="221" t="s">
        <v>93</v>
      </c>
      <c r="C5232" s="209" t="s">
        <v>160</v>
      </c>
      <c r="D5232" s="202">
        <v>250</v>
      </c>
      <c r="F5232" s="202">
        <v>8750</v>
      </c>
      <c r="G5232" s="202">
        <f t="shared" si="271"/>
        <v>35000</v>
      </c>
      <c r="H5232" s="210" t="str">
        <f t="shared" si="269"/>
        <v>19/20CANA-DE-AÇÚCARUNIÃO DA VITÓRIA (f)</v>
      </c>
      <c r="I5232" s="210" t="str">
        <f t="shared" si="270"/>
        <v>19/20CANA-DE-AÇÚCAR</v>
      </c>
      <c r="J5232" s="211" t="b">
        <f>FALSE</f>
        <v>0</v>
      </c>
    </row>
    <row r="5233" spans="1:10" ht="14.65" hidden="1" customHeight="1">
      <c r="A5233" s="215" t="s">
        <v>79</v>
      </c>
      <c r="B5233" s="209" t="s">
        <v>94</v>
      </c>
      <c r="C5233" s="209" t="s">
        <v>126</v>
      </c>
      <c r="D5233">
        <v>60</v>
      </c>
      <c r="E5233" s="204"/>
      <c r="F5233" s="202">
        <v>102</v>
      </c>
      <c r="G5233" s="202">
        <f t="shared" si="271"/>
        <v>1700</v>
      </c>
      <c r="H5233" s="210" t="str">
        <f t="shared" si="269"/>
        <v>19/20CANOLAAPUCARANA (c)</v>
      </c>
      <c r="I5233" s="210" t="str">
        <f t="shared" si="270"/>
        <v>19/20CANOLA</v>
      </c>
      <c r="J5233" s="211" t="b">
        <f>FALSE</f>
        <v>0</v>
      </c>
    </row>
    <row r="5234" spans="1:10" ht="14.65" hidden="1" customHeight="1">
      <c r="A5234" s="215" t="s">
        <v>79</v>
      </c>
      <c r="B5234" s="209" t="s">
        <v>94</v>
      </c>
      <c r="C5234" s="209" t="s">
        <v>138</v>
      </c>
      <c r="D5234">
        <v>480</v>
      </c>
      <c r="E5234" s="204"/>
      <c r="F5234" s="202">
        <v>811</v>
      </c>
      <c r="G5234" s="202">
        <f t="shared" si="271"/>
        <v>1689.5833333333335</v>
      </c>
      <c r="H5234" s="210" t="str">
        <f t="shared" si="269"/>
        <v>19/20CANOLAGUARAPUAVA (f)</v>
      </c>
      <c r="I5234" s="210" t="str">
        <f t="shared" si="270"/>
        <v>19/20CANOLA</v>
      </c>
      <c r="J5234" s="211" t="b">
        <f>FALSE</f>
        <v>0</v>
      </c>
    </row>
    <row r="5235" spans="1:10" ht="14.65" hidden="1" customHeight="1">
      <c r="A5235" s="215" t="s">
        <v>79</v>
      </c>
      <c r="B5235" s="209" t="s">
        <v>94</v>
      </c>
      <c r="C5235" s="209" t="s">
        <v>140</v>
      </c>
      <c r="D5235"/>
      <c r="E5235" s="204"/>
      <c r="G5235" s="202" t="e">
        <f t="shared" si="271"/>
        <v>#DIV/0!</v>
      </c>
      <c r="H5235" s="210" t="str">
        <f t="shared" si="269"/>
        <v>19/20CANOLAIRATI (f)</v>
      </c>
      <c r="I5235" s="210" t="str">
        <f t="shared" si="270"/>
        <v>19/20CANOLA</v>
      </c>
      <c r="J5235" s="211" t="b">
        <f>FALSE</f>
        <v>0</v>
      </c>
    </row>
    <row r="5236" spans="1:10" ht="14.65" hidden="1" customHeight="1">
      <c r="A5236" s="215" t="s">
        <v>79</v>
      </c>
      <c r="B5236" s="209" t="s">
        <v>94</v>
      </c>
      <c r="C5236" s="209" t="s">
        <v>155</v>
      </c>
      <c r="D5236" s="202">
        <v>250</v>
      </c>
      <c r="F5236" s="202">
        <v>510</v>
      </c>
      <c r="G5236" s="202">
        <f t="shared" si="271"/>
        <v>2040</v>
      </c>
      <c r="H5236" s="210" t="str">
        <f t="shared" si="269"/>
        <v>19/20CANOLAPATO BRANCO (e)</v>
      </c>
      <c r="I5236" s="210" t="str">
        <f t="shared" si="270"/>
        <v>19/20CANOLA</v>
      </c>
      <c r="J5236" s="211" t="b">
        <f>FALSE</f>
        <v>0</v>
      </c>
    </row>
    <row r="5237" spans="1:10" ht="14.65" hidden="1" customHeight="1">
      <c r="A5237" s="215" t="s">
        <v>79</v>
      </c>
      <c r="B5237" s="209" t="s">
        <v>95</v>
      </c>
      <c r="C5237" s="209" t="s">
        <v>126</v>
      </c>
      <c r="D5237" s="202">
        <v>3</v>
      </c>
      <c r="F5237" s="202">
        <v>81</v>
      </c>
      <c r="G5237" s="202">
        <f t="shared" si="271"/>
        <v>27000</v>
      </c>
      <c r="H5237" s="210" t="str">
        <f t="shared" si="269"/>
        <v>19/20CEBOLAAPUCARANA (c)</v>
      </c>
      <c r="I5237" s="210" t="str">
        <f t="shared" si="270"/>
        <v>19/20CEBOLA</v>
      </c>
      <c r="J5237" s="211" t="b">
        <f>FALSE</f>
        <v>0</v>
      </c>
    </row>
    <row r="5238" spans="1:10" ht="14.65" hidden="1" customHeight="1">
      <c r="A5238" s="215" t="s">
        <v>79</v>
      </c>
      <c r="B5238" s="209" t="s">
        <v>95</v>
      </c>
      <c r="C5238" s="209" t="s">
        <v>132</v>
      </c>
      <c r="D5238" s="202">
        <v>40</v>
      </c>
      <c r="F5238" s="202">
        <v>360</v>
      </c>
      <c r="G5238" s="202">
        <f t="shared" si="271"/>
        <v>9000</v>
      </c>
      <c r="H5238" s="210" t="str">
        <f t="shared" si="269"/>
        <v>19/20CEBOLACORNÉLIO PROCÓPIO (c)</v>
      </c>
      <c r="I5238" s="210" t="str">
        <f t="shared" si="270"/>
        <v>19/20CEBOLA</v>
      </c>
      <c r="J5238" s="211" t="b">
        <f>FALSE</f>
        <v>0</v>
      </c>
    </row>
    <row r="5239" spans="1:10" ht="14.65" hidden="1" customHeight="1">
      <c r="A5239" s="215" t="s">
        <v>79</v>
      </c>
      <c r="B5239" s="209" t="s">
        <v>95</v>
      </c>
      <c r="C5239" s="209" t="s">
        <v>134</v>
      </c>
      <c r="D5239" s="202">
        <v>2295</v>
      </c>
      <c r="F5239" s="202">
        <v>57604</v>
      </c>
      <c r="G5239" s="202">
        <f t="shared" si="271"/>
        <v>25099.782135076253</v>
      </c>
      <c r="H5239" s="210" t="str">
        <f t="shared" si="269"/>
        <v>19/20CEBOLACURITIBA (f)</v>
      </c>
      <c r="I5239" s="210" t="str">
        <f t="shared" si="270"/>
        <v>19/20CEBOLA</v>
      </c>
      <c r="J5239" s="211" t="b">
        <f>FALSE</f>
        <v>0</v>
      </c>
    </row>
    <row r="5240" spans="1:10" ht="14.65" hidden="1" customHeight="1">
      <c r="A5240" s="215" t="s">
        <v>79</v>
      </c>
      <c r="B5240" s="209" t="s">
        <v>95</v>
      </c>
      <c r="C5240" s="209" t="s">
        <v>136</v>
      </c>
      <c r="D5240" s="202">
        <v>56</v>
      </c>
      <c r="F5240" s="202">
        <v>616</v>
      </c>
      <c r="G5240" s="202">
        <f t="shared" si="271"/>
        <v>11000</v>
      </c>
      <c r="H5240" s="210" t="str">
        <f t="shared" si="269"/>
        <v>19/20CEBOLAFRANCISCO BELTRÃO (e)</v>
      </c>
      <c r="I5240" s="210" t="str">
        <f t="shared" si="270"/>
        <v>19/20CEBOLA</v>
      </c>
      <c r="J5240" s="211" t="b">
        <f>FALSE</f>
        <v>0</v>
      </c>
    </row>
    <row r="5241" spans="1:10" ht="14.65" hidden="1" customHeight="1">
      <c r="A5241" s="215" t="s">
        <v>79</v>
      </c>
      <c r="B5241" s="209" t="s">
        <v>95</v>
      </c>
      <c r="C5241" s="209" t="s">
        <v>138</v>
      </c>
      <c r="D5241" s="202">
        <v>630</v>
      </c>
      <c r="F5241" s="202">
        <v>22050</v>
      </c>
      <c r="G5241" s="202">
        <f t="shared" si="271"/>
        <v>35000</v>
      </c>
      <c r="H5241" s="210" t="str">
        <f t="shared" si="269"/>
        <v>19/20CEBOLAGUARAPUAVA (f)</v>
      </c>
      <c r="I5241" s="210" t="str">
        <f t="shared" si="270"/>
        <v>19/20CEBOLA</v>
      </c>
      <c r="J5241" s="211" t="b">
        <f>FALSE</f>
        <v>0</v>
      </c>
    </row>
    <row r="5242" spans="1:10" ht="14.65" hidden="1" customHeight="1">
      <c r="A5242" s="215" t="s">
        <v>79</v>
      </c>
      <c r="B5242" s="209" t="s">
        <v>95</v>
      </c>
      <c r="C5242" s="209" t="s">
        <v>140</v>
      </c>
      <c r="D5242" s="202">
        <v>720</v>
      </c>
      <c r="F5242" s="202">
        <v>22500</v>
      </c>
      <c r="G5242" s="202">
        <f t="shared" si="271"/>
        <v>31250</v>
      </c>
      <c r="H5242" s="210" t="str">
        <f t="shared" si="269"/>
        <v>19/20CEBOLAIRATI (f)</v>
      </c>
      <c r="I5242" s="210" t="str">
        <f t="shared" si="270"/>
        <v>19/20CEBOLA</v>
      </c>
      <c r="J5242" s="211" t="b">
        <f>FALSE</f>
        <v>0</v>
      </c>
    </row>
    <row r="5243" spans="1:10" ht="14.65" hidden="1" customHeight="1">
      <c r="A5243" s="215" t="s">
        <v>79</v>
      </c>
      <c r="B5243" s="209" t="s">
        <v>95</v>
      </c>
      <c r="C5243" s="209" t="s">
        <v>142</v>
      </c>
      <c r="D5243" s="202">
        <v>2</v>
      </c>
      <c r="F5243" s="202">
        <v>42</v>
      </c>
      <c r="G5243" s="202">
        <f t="shared" si="271"/>
        <v>21000</v>
      </c>
      <c r="H5243" s="210" t="str">
        <f t="shared" si="269"/>
        <v>19/20CEBOLAIVAIPORÃ (c)</v>
      </c>
      <c r="I5243" s="210" t="str">
        <f t="shared" si="270"/>
        <v>19/20CEBOLA</v>
      </c>
      <c r="J5243" s="211" t="b">
        <f>FALSE</f>
        <v>0</v>
      </c>
    </row>
    <row r="5244" spans="1:10" ht="14.65" hidden="1" customHeight="1">
      <c r="A5244" s="215" t="s">
        <v>79</v>
      </c>
      <c r="B5244" s="209" t="s">
        <v>95</v>
      </c>
      <c r="C5244" s="209" t="s">
        <v>144</v>
      </c>
      <c r="D5244" s="202">
        <v>170</v>
      </c>
      <c r="F5244" s="202">
        <v>3570</v>
      </c>
      <c r="G5244" s="202">
        <f t="shared" si="271"/>
        <v>21000</v>
      </c>
      <c r="H5244" s="210" t="str">
        <f t="shared" si="269"/>
        <v>19/20CEBOLAJACAREZINHO (c)</v>
      </c>
      <c r="I5244" s="210" t="str">
        <f t="shared" si="270"/>
        <v>19/20CEBOLA</v>
      </c>
      <c r="J5244" s="211" t="b">
        <f>FALSE</f>
        <v>0</v>
      </c>
    </row>
    <row r="5245" spans="1:10" ht="14.65" hidden="1" customHeight="1">
      <c r="A5245" s="215" t="s">
        <v>79</v>
      </c>
      <c r="B5245" s="209" t="s">
        <v>95</v>
      </c>
      <c r="C5245" s="209" t="s">
        <v>146</v>
      </c>
      <c r="D5245" s="202">
        <v>4</v>
      </c>
      <c r="F5245" s="202">
        <v>30</v>
      </c>
      <c r="G5245" s="202">
        <f t="shared" si="271"/>
        <v>7500</v>
      </c>
      <c r="H5245" s="210" t="str">
        <f t="shared" si="269"/>
        <v>19/20CEBOLALARANJEIRAS DO SUL (f)</v>
      </c>
      <c r="I5245" s="210" t="str">
        <f t="shared" si="270"/>
        <v>19/20CEBOLA</v>
      </c>
      <c r="J5245" s="211" t="b">
        <f>FALSE</f>
        <v>0</v>
      </c>
    </row>
    <row r="5246" spans="1:10" ht="14.65" hidden="1" customHeight="1">
      <c r="A5246" s="215" t="s">
        <v>79</v>
      </c>
      <c r="B5246" s="209" t="s">
        <v>95</v>
      </c>
      <c r="C5246" s="209" t="s">
        <v>155</v>
      </c>
      <c r="D5246" s="202">
        <v>59</v>
      </c>
      <c r="F5246" s="202">
        <v>1674</v>
      </c>
      <c r="G5246" s="202">
        <f t="shared" si="271"/>
        <v>28372.881355932204</v>
      </c>
      <c r="H5246" s="210" t="str">
        <f t="shared" si="269"/>
        <v>19/20CEBOLAPATO BRANCO (e)</v>
      </c>
      <c r="I5246" s="210" t="str">
        <f t="shared" si="270"/>
        <v>19/20CEBOLA</v>
      </c>
      <c r="J5246" s="211" t="b">
        <f>FALSE</f>
        <v>0</v>
      </c>
    </row>
    <row r="5247" spans="1:10" ht="14.65" hidden="1" customHeight="1">
      <c r="A5247" s="215" t="s">
        <v>79</v>
      </c>
      <c r="B5247" s="209" t="s">
        <v>95</v>
      </c>
      <c r="C5247" s="209" t="s">
        <v>157</v>
      </c>
      <c r="D5247" s="202">
        <v>160</v>
      </c>
      <c r="F5247" s="202">
        <v>3175</v>
      </c>
      <c r="G5247" s="202">
        <f t="shared" si="271"/>
        <v>19843.75</v>
      </c>
      <c r="H5247" s="210" t="str">
        <f t="shared" si="269"/>
        <v>19/20CEBOLAPONTA GROSSA (f)</v>
      </c>
      <c r="I5247" s="210" t="str">
        <f t="shared" si="270"/>
        <v>19/20CEBOLA</v>
      </c>
      <c r="J5247" s="211" t="b">
        <f>FALSE</f>
        <v>0</v>
      </c>
    </row>
    <row r="5248" spans="1:10" ht="14.65" hidden="1" customHeight="1">
      <c r="A5248" s="215" t="s">
        <v>79</v>
      </c>
      <c r="B5248" s="209" t="s">
        <v>95</v>
      </c>
      <c r="C5248" s="209" t="s">
        <v>160</v>
      </c>
      <c r="D5248" s="202">
        <v>110</v>
      </c>
      <c r="F5248" s="202">
        <v>1870</v>
      </c>
      <c r="G5248" s="202">
        <f t="shared" si="271"/>
        <v>17000</v>
      </c>
      <c r="H5248" s="210" t="str">
        <f t="shared" si="269"/>
        <v>19/20CEBOLAUNIÃO DA VITÓRIA (f)</v>
      </c>
      <c r="I5248" s="210" t="str">
        <f t="shared" si="270"/>
        <v>19/20CEBOLA</v>
      </c>
      <c r="J5248" s="211" t="b">
        <f>FALSE</f>
        <v>0</v>
      </c>
    </row>
    <row r="5249" spans="1:10" ht="14.65" hidden="1" customHeight="1">
      <c r="A5249" s="215" t="s">
        <v>79</v>
      </c>
      <c r="B5249" s="209" t="s">
        <v>96</v>
      </c>
      <c r="C5249" s="209" t="s">
        <v>138</v>
      </c>
      <c r="D5249" s="202">
        <v>620</v>
      </c>
      <c r="F5249" s="202">
        <v>1221</v>
      </c>
      <c r="G5249" s="202">
        <f t="shared" si="271"/>
        <v>1969.3548387096773</v>
      </c>
      <c r="H5249" s="210" t="str">
        <f t="shared" ref="H5249:H5312" si="272">A5249&amp;B5249&amp;C5249</f>
        <v>19/20CENTEIOGUARAPUAVA (f)</v>
      </c>
      <c r="I5249" s="210" t="str">
        <f t="shared" ref="I5249:I5312" si="273">A5249&amp;B5249</f>
        <v>19/20CENTEIO</v>
      </c>
      <c r="J5249" s="211" t="b">
        <f>FALSE</f>
        <v>0</v>
      </c>
    </row>
    <row r="5250" spans="1:10" ht="14.65" hidden="1" customHeight="1">
      <c r="A5250" s="215" t="s">
        <v>79</v>
      </c>
      <c r="B5250" s="209" t="s">
        <v>96</v>
      </c>
      <c r="C5250" s="209" t="s">
        <v>140</v>
      </c>
      <c r="D5250" s="202">
        <v>1500</v>
      </c>
      <c r="F5250" s="202">
        <v>3975</v>
      </c>
      <c r="G5250" s="202">
        <f t="shared" si="271"/>
        <v>2650</v>
      </c>
      <c r="H5250" s="210" t="str">
        <f t="shared" si="272"/>
        <v>19/20CENTEIOIRATI (f)</v>
      </c>
      <c r="I5250" s="210" t="str">
        <f t="shared" si="273"/>
        <v>19/20CENTEIO</v>
      </c>
      <c r="J5250" s="211" t="b">
        <f>FALSE</f>
        <v>0</v>
      </c>
    </row>
    <row r="5251" spans="1:10" ht="14.65" hidden="1" customHeight="1">
      <c r="A5251" s="215" t="s">
        <v>79</v>
      </c>
      <c r="B5251" s="209" t="s">
        <v>96</v>
      </c>
      <c r="C5251" s="209" t="s">
        <v>155</v>
      </c>
      <c r="D5251" s="202">
        <v>49</v>
      </c>
      <c r="F5251" s="202">
        <v>93</v>
      </c>
      <c r="G5251" s="202">
        <f t="shared" si="271"/>
        <v>1897.9591836734694</v>
      </c>
      <c r="H5251" s="210" t="str">
        <f t="shared" si="272"/>
        <v>19/20CENTEIOPATO BRANCO (e)</v>
      </c>
      <c r="I5251" s="210" t="str">
        <f t="shared" si="273"/>
        <v>19/20CENTEIO</v>
      </c>
      <c r="J5251" s="211" t="b">
        <f>FALSE</f>
        <v>0</v>
      </c>
    </row>
    <row r="5252" spans="1:10" ht="14.65" hidden="1" customHeight="1">
      <c r="A5252" s="215" t="s">
        <v>79</v>
      </c>
      <c r="B5252" s="209" t="s">
        <v>96</v>
      </c>
      <c r="C5252" s="209" t="s">
        <v>157</v>
      </c>
      <c r="D5252" s="202">
        <v>560</v>
      </c>
      <c r="F5252" s="202">
        <v>1239</v>
      </c>
      <c r="G5252" s="202">
        <f t="shared" si="271"/>
        <v>2212.5</v>
      </c>
      <c r="H5252" s="210" t="str">
        <f t="shared" si="272"/>
        <v>19/20CENTEIOPONTA GROSSA (f)</v>
      </c>
      <c r="I5252" s="210" t="str">
        <f t="shared" si="273"/>
        <v>19/20CENTEIO</v>
      </c>
      <c r="J5252" s="211" t="b">
        <f>FALSE</f>
        <v>0</v>
      </c>
    </row>
    <row r="5253" spans="1:10" ht="14.65" hidden="1" customHeight="1">
      <c r="A5253" s="215" t="s">
        <v>79</v>
      </c>
      <c r="B5253" s="213" t="s">
        <v>97</v>
      </c>
      <c r="C5253" s="209" t="s">
        <v>132</v>
      </c>
      <c r="D5253" s="202">
        <v>20</v>
      </c>
      <c r="F5253" s="202">
        <v>30</v>
      </c>
      <c r="G5253" s="202">
        <f t="shared" si="271"/>
        <v>1500</v>
      </c>
      <c r="H5253" s="210" t="str">
        <f t="shared" si="272"/>
        <v>19/20CEVADACORNÉLIO PROCÓPIO (c)</v>
      </c>
      <c r="I5253" s="210" t="str">
        <f t="shared" si="273"/>
        <v>19/20CEVADA</v>
      </c>
      <c r="J5253" s="211"/>
    </row>
    <row r="5254" spans="1:10" ht="14.65" hidden="1" customHeight="1">
      <c r="A5254" s="215" t="s">
        <v>79</v>
      </c>
      <c r="B5254" s="213" t="s">
        <v>97</v>
      </c>
      <c r="C5254" s="209" t="s">
        <v>134</v>
      </c>
      <c r="D5254" s="202">
        <v>2035</v>
      </c>
      <c r="F5254" s="202">
        <v>6919</v>
      </c>
      <c r="G5254" s="202">
        <f t="shared" si="271"/>
        <v>3400</v>
      </c>
      <c r="H5254" s="210" t="str">
        <f t="shared" si="272"/>
        <v>19/20CEVADACURITIBA (f)</v>
      </c>
      <c r="I5254" s="210" t="str">
        <f t="shared" si="273"/>
        <v>19/20CEVADA</v>
      </c>
      <c r="J5254" s="211"/>
    </row>
    <row r="5255" spans="1:10" ht="14.65" hidden="1" customHeight="1">
      <c r="A5255" s="215" t="s">
        <v>79</v>
      </c>
      <c r="B5255" s="209" t="s">
        <v>97</v>
      </c>
      <c r="C5255" s="209" t="s">
        <v>138</v>
      </c>
      <c r="D5255">
        <v>38100</v>
      </c>
      <c r="E5255" s="204"/>
      <c r="F5255" s="202">
        <v>171831</v>
      </c>
      <c r="G5255" s="202">
        <f t="shared" si="271"/>
        <v>4510</v>
      </c>
      <c r="H5255" s="210" t="str">
        <f t="shared" si="272"/>
        <v>19/20CEVADAGUARAPUAVA (f)</v>
      </c>
      <c r="I5255" s="210" t="str">
        <f t="shared" si="273"/>
        <v>19/20CEVADA</v>
      </c>
      <c r="J5255" s="211"/>
    </row>
    <row r="5256" spans="1:10" ht="14.65" hidden="1" customHeight="1">
      <c r="A5256" s="215" t="s">
        <v>79</v>
      </c>
      <c r="B5256" s="209" t="s">
        <v>97</v>
      </c>
      <c r="C5256" s="209" t="s">
        <v>140</v>
      </c>
      <c r="D5256">
        <v>3500</v>
      </c>
      <c r="E5256" s="204"/>
      <c r="F5256" s="202">
        <v>12775</v>
      </c>
      <c r="G5256" s="202">
        <f t="shared" si="271"/>
        <v>3650</v>
      </c>
      <c r="H5256" s="210" t="str">
        <f t="shared" si="272"/>
        <v>19/20CEVADAIRATI (f)</v>
      </c>
      <c r="I5256" s="210" t="str">
        <f t="shared" si="273"/>
        <v>19/20CEVADA</v>
      </c>
      <c r="J5256" s="211"/>
    </row>
    <row r="5257" spans="1:10" ht="14.65" hidden="1" customHeight="1">
      <c r="A5257" s="215" t="s">
        <v>79</v>
      </c>
      <c r="B5257" s="209" t="s">
        <v>97</v>
      </c>
      <c r="C5257" s="209" t="s">
        <v>155</v>
      </c>
      <c r="D5257">
        <v>615</v>
      </c>
      <c r="E5257" s="204"/>
      <c r="F5257" s="202">
        <v>2835</v>
      </c>
      <c r="G5257" s="202">
        <f t="shared" si="271"/>
        <v>4609.7560975609749</v>
      </c>
      <c r="H5257" s="210" t="str">
        <f t="shared" si="272"/>
        <v>19/20CEVADAPATO BRANCO (e)</v>
      </c>
      <c r="I5257" s="210" t="str">
        <f t="shared" si="273"/>
        <v>19/20CEVADA</v>
      </c>
      <c r="J5257" s="211"/>
    </row>
    <row r="5258" spans="1:10" ht="14.65" hidden="1" customHeight="1">
      <c r="A5258" s="215" t="s">
        <v>79</v>
      </c>
      <c r="B5258" s="209" t="s">
        <v>97</v>
      </c>
      <c r="C5258" s="209" t="s">
        <v>156</v>
      </c>
      <c r="D5258">
        <v>770</v>
      </c>
      <c r="E5258" s="204"/>
      <c r="F5258" s="202">
        <v>3465</v>
      </c>
      <c r="G5258" s="202">
        <f t="shared" si="271"/>
        <v>4500</v>
      </c>
      <c r="H5258" s="210" t="str">
        <f t="shared" si="272"/>
        <v>19/20CEVADAPITANGA (f)</v>
      </c>
      <c r="I5258" s="210" t="str">
        <f t="shared" si="273"/>
        <v>19/20CEVADA</v>
      </c>
      <c r="J5258" s="226"/>
    </row>
    <row r="5259" spans="1:10" ht="14.65" hidden="1" customHeight="1">
      <c r="A5259" s="215" t="s">
        <v>79</v>
      </c>
      <c r="B5259" s="209" t="s">
        <v>97</v>
      </c>
      <c r="C5259" s="209" t="s">
        <v>157</v>
      </c>
      <c r="D5259">
        <v>17988</v>
      </c>
      <c r="E5259" s="204"/>
      <c r="F5259" s="202">
        <v>71502</v>
      </c>
      <c r="G5259" s="202">
        <f t="shared" si="271"/>
        <v>3974.98332221481</v>
      </c>
      <c r="H5259" s="210" t="str">
        <f t="shared" si="272"/>
        <v>19/20CEVADAPONTA GROSSA (f)</v>
      </c>
      <c r="I5259" s="210" t="str">
        <f t="shared" si="273"/>
        <v>19/20CEVADA</v>
      </c>
      <c r="J5259" s="211"/>
    </row>
    <row r="5260" spans="1:10" ht="14.65" hidden="1" customHeight="1">
      <c r="A5260" s="215" t="s">
        <v>79</v>
      </c>
      <c r="B5260" s="209" t="s">
        <v>97</v>
      </c>
      <c r="C5260" s="209" t="s">
        <v>158</v>
      </c>
      <c r="D5260">
        <v>395</v>
      </c>
      <c r="E5260" s="204"/>
      <c r="F5260" s="202">
        <v>1077</v>
      </c>
      <c r="G5260" s="202">
        <f t="shared" si="271"/>
        <v>2726.5822784810125</v>
      </c>
      <c r="H5260" s="210" t="str">
        <f t="shared" si="272"/>
        <v>19/20CEVADATOLEDO (d)</v>
      </c>
      <c r="I5260" s="210" t="str">
        <f t="shared" si="273"/>
        <v>19/20CEVADA</v>
      </c>
      <c r="J5260" s="211"/>
    </row>
    <row r="5261" spans="1:10" ht="14.65" hidden="1" customHeight="1">
      <c r="A5261" s="215" t="s">
        <v>79</v>
      </c>
      <c r="B5261" s="209" t="s">
        <v>97</v>
      </c>
      <c r="C5261" s="209" t="s">
        <v>160</v>
      </c>
      <c r="D5261">
        <v>600</v>
      </c>
      <c r="E5261" s="204"/>
      <c r="F5261" s="202">
        <v>1560</v>
      </c>
      <c r="G5261" s="202">
        <f t="shared" si="271"/>
        <v>2600</v>
      </c>
      <c r="H5261" s="210" t="str">
        <f t="shared" si="272"/>
        <v>19/20CEVADAUNIÃO DA VITÓRIA (f)</v>
      </c>
      <c r="I5261" s="210" t="str">
        <f t="shared" si="273"/>
        <v>19/20CEVADA</v>
      </c>
      <c r="J5261" s="211"/>
    </row>
    <row r="5262" spans="1:10" ht="14.65" hidden="1" customHeight="1">
      <c r="A5262" s="215" t="s">
        <v>79</v>
      </c>
      <c r="B5262" s="213" t="s">
        <v>58</v>
      </c>
      <c r="C5262" s="209" t="s">
        <v>126</v>
      </c>
      <c r="D5262" s="202">
        <v>125</v>
      </c>
      <c r="F5262" s="202">
        <v>186</v>
      </c>
      <c r="G5262" s="202">
        <f t="shared" si="271"/>
        <v>1488</v>
      </c>
      <c r="H5262" s="210" t="str">
        <f t="shared" si="272"/>
        <v>19/20FEIJÃO (1ª SAFRA)APUCARANA (c)</v>
      </c>
      <c r="I5262" s="210" t="str">
        <f t="shared" si="273"/>
        <v>19/20FEIJÃO (1ª SAFRA)</v>
      </c>
      <c r="J5262" s="211" t="b">
        <f>FALSE</f>
        <v>0</v>
      </c>
    </row>
    <row r="5263" spans="1:10" ht="14.65" hidden="1" customHeight="1">
      <c r="A5263" s="215" t="s">
        <v>79</v>
      </c>
      <c r="B5263" s="213" t="s">
        <v>58</v>
      </c>
      <c r="C5263" s="209" t="s">
        <v>128</v>
      </c>
      <c r="D5263" s="202">
        <v>1500</v>
      </c>
      <c r="F5263" s="202">
        <v>2175</v>
      </c>
      <c r="G5263" s="202">
        <f t="shared" si="271"/>
        <v>1450</v>
      </c>
      <c r="H5263" s="210" t="str">
        <f t="shared" si="272"/>
        <v>19/20FEIJÃO (1ª SAFRA)CAMPO MOURÃO (a)</v>
      </c>
      <c r="I5263" s="210" t="str">
        <f t="shared" si="273"/>
        <v>19/20FEIJÃO (1ª SAFRA)</v>
      </c>
      <c r="J5263" s="211" t="b">
        <f>FALSE</f>
        <v>0</v>
      </c>
    </row>
    <row r="5264" spans="1:10" ht="14.65" hidden="1" customHeight="1">
      <c r="A5264" s="215" t="s">
        <v>79</v>
      </c>
      <c r="B5264" s="213" t="s">
        <v>58</v>
      </c>
      <c r="C5264" s="209" t="s">
        <v>130</v>
      </c>
      <c r="D5264" s="202">
        <v>1352</v>
      </c>
      <c r="F5264" s="202">
        <v>3001</v>
      </c>
      <c r="G5264" s="202">
        <f t="shared" si="271"/>
        <v>2219.6745562130177</v>
      </c>
      <c r="H5264" s="210" t="str">
        <f t="shared" si="272"/>
        <v>19/20FEIJÃO (1ª SAFRA)CASCAVEL (d)</v>
      </c>
      <c r="I5264" s="210" t="str">
        <f t="shared" si="273"/>
        <v>19/20FEIJÃO (1ª SAFRA)</v>
      </c>
      <c r="J5264" s="211" t="b">
        <f>FALSE</f>
        <v>0</v>
      </c>
    </row>
    <row r="5265" spans="1:10" ht="14.65" hidden="1" customHeight="1">
      <c r="A5265" s="215" t="s">
        <v>79</v>
      </c>
      <c r="B5265" s="213" t="s">
        <v>58</v>
      </c>
      <c r="C5265" s="209" t="s">
        <v>132</v>
      </c>
      <c r="D5265" s="202">
        <v>120</v>
      </c>
      <c r="F5265" s="202">
        <v>100</v>
      </c>
      <c r="G5265" s="202">
        <f t="shared" si="271"/>
        <v>833.33333333333337</v>
      </c>
      <c r="H5265" s="210" t="str">
        <f t="shared" si="272"/>
        <v>19/20FEIJÃO (1ª SAFRA)CORNÉLIO PROCÓPIO (c)</v>
      </c>
      <c r="I5265" s="210" t="str">
        <f t="shared" si="273"/>
        <v>19/20FEIJÃO (1ª SAFRA)</v>
      </c>
      <c r="J5265" s="211" t="b">
        <f>FALSE</f>
        <v>0</v>
      </c>
    </row>
    <row r="5266" spans="1:10" ht="14.65" hidden="1" customHeight="1">
      <c r="A5266" s="215" t="s">
        <v>79</v>
      </c>
      <c r="B5266" s="213" t="s">
        <v>58</v>
      </c>
      <c r="C5266" s="209" t="s">
        <v>134</v>
      </c>
      <c r="D5266" s="202">
        <v>29035</v>
      </c>
      <c r="F5266" s="202">
        <v>75491</v>
      </c>
      <c r="G5266" s="202">
        <f t="shared" si="271"/>
        <v>2600</v>
      </c>
      <c r="H5266" s="210" t="str">
        <f t="shared" si="272"/>
        <v>19/20FEIJÃO (1ª SAFRA)CURITIBA (f)</v>
      </c>
      <c r="I5266" s="210" t="str">
        <f t="shared" si="273"/>
        <v>19/20FEIJÃO (1ª SAFRA)</v>
      </c>
      <c r="J5266" s="211" t="b">
        <f>FALSE</f>
        <v>0</v>
      </c>
    </row>
    <row r="5267" spans="1:10" ht="14.65" hidden="1" customHeight="1">
      <c r="A5267" s="215" t="s">
        <v>79</v>
      </c>
      <c r="B5267" s="213" t="s">
        <v>58</v>
      </c>
      <c r="C5267" s="209" t="s">
        <v>136</v>
      </c>
      <c r="D5267" s="202">
        <v>2635</v>
      </c>
      <c r="F5267" s="202">
        <v>5544</v>
      </c>
      <c r="G5267" s="202">
        <f t="shared" si="271"/>
        <v>2103.9848197343454</v>
      </c>
      <c r="H5267" s="210" t="str">
        <f t="shared" si="272"/>
        <v>19/20FEIJÃO (1ª SAFRA)FRANCISCO BELTRÃO (e)</v>
      </c>
      <c r="I5267" s="210" t="str">
        <f t="shared" si="273"/>
        <v>19/20FEIJÃO (1ª SAFRA)</v>
      </c>
      <c r="J5267" s="211" t="b">
        <f>FALSE</f>
        <v>0</v>
      </c>
    </row>
    <row r="5268" spans="1:10" ht="14.65" hidden="1" customHeight="1">
      <c r="A5268" s="215" t="s">
        <v>79</v>
      </c>
      <c r="B5268" s="213" t="s">
        <v>58</v>
      </c>
      <c r="C5268" s="209" t="s">
        <v>138</v>
      </c>
      <c r="D5268" s="202">
        <v>16220</v>
      </c>
      <c r="F5268" s="202">
        <v>34305</v>
      </c>
      <c r="G5268" s="202">
        <f t="shared" si="271"/>
        <v>2114.9815043156595</v>
      </c>
      <c r="H5268" s="210" t="str">
        <f t="shared" si="272"/>
        <v>19/20FEIJÃO (1ª SAFRA)GUARAPUAVA (f)</v>
      </c>
      <c r="I5268" s="210" t="str">
        <f t="shared" si="273"/>
        <v>19/20FEIJÃO (1ª SAFRA)</v>
      </c>
      <c r="J5268" s="211" t="b">
        <f>FALSE</f>
        <v>0</v>
      </c>
    </row>
    <row r="5269" spans="1:10" ht="14.65" hidden="1" customHeight="1">
      <c r="A5269" s="215" t="s">
        <v>79</v>
      </c>
      <c r="B5269" s="213" t="s">
        <v>58</v>
      </c>
      <c r="C5269" s="209" t="s">
        <v>140</v>
      </c>
      <c r="D5269" s="202">
        <v>30900</v>
      </c>
      <c r="F5269" s="202">
        <v>60718</v>
      </c>
      <c r="G5269" s="202">
        <f t="shared" si="271"/>
        <v>1964.9838187702264</v>
      </c>
      <c r="H5269" s="210" t="str">
        <f t="shared" si="272"/>
        <v>19/20FEIJÃO (1ª SAFRA)IRATI (f)</v>
      </c>
      <c r="I5269" s="210" t="str">
        <f t="shared" si="273"/>
        <v>19/20FEIJÃO (1ª SAFRA)</v>
      </c>
      <c r="J5269" s="211" t="b">
        <f>FALSE</f>
        <v>0</v>
      </c>
    </row>
    <row r="5270" spans="1:10" ht="14.65" hidden="1" customHeight="1">
      <c r="A5270" s="215" t="s">
        <v>79</v>
      </c>
      <c r="B5270" s="213" t="s">
        <v>58</v>
      </c>
      <c r="C5270" s="209" t="s">
        <v>142</v>
      </c>
      <c r="D5270" s="202">
        <v>1930</v>
      </c>
      <c r="F5270" s="202">
        <v>3184</v>
      </c>
      <c r="G5270" s="202">
        <f t="shared" si="271"/>
        <v>1649.740932642487</v>
      </c>
      <c r="H5270" s="210" t="str">
        <f t="shared" si="272"/>
        <v>19/20FEIJÃO (1ª SAFRA)IVAIPORÃ (c)</v>
      </c>
      <c r="I5270" s="210" t="str">
        <f t="shared" si="273"/>
        <v>19/20FEIJÃO (1ª SAFRA)</v>
      </c>
      <c r="J5270" s="211" t="b">
        <f>FALSE</f>
        <v>0</v>
      </c>
    </row>
    <row r="5271" spans="1:10" ht="14.65" hidden="1" customHeight="1">
      <c r="A5271" s="215" t="s">
        <v>79</v>
      </c>
      <c r="B5271" s="213" t="s">
        <v>58</v>
      </c>
      <c r="C5271" s="209" t="s">
        <v>144</v>
      </c>
      <c r="D5271" s="202">
        <v>4500</v>
      </c>
      <c r="F5271" s="202">
        <v>4050</v>
      </c>
      <c r="G5271" s="202">
        <f t="shared" ref="G5271:G5334" si="274">F5271/(D5271-E5271)*1000</f>
        <v>900</v>
      </c>
      <c r="H5271" s="210" t="str">
        <f t="shared" si="272"/>
        <v>19/20FEIJÃO (1ª SAFRA)JACAREZINHO (c)</v>
      </c>
      <c r="I5271" s="210" t="str">
        <f t="shared" si="273"/>
        <v>19/20FEIJÃO (1ª SAFRA)</v>
      </c>
      <c r="J5271" s="211" t="b">
        <f>FALSE</f>
        <v>0</v>
      </c>
    </row>
    <row r="5272" spans="1:10" ht="14.65" hidden="1" customHeight="1">
      <c r="A5272" s="215" t="s">
        <v>79</v>
      </c>
      <c r="B5272" s="213" t="s">
        <v>58</v>
      </c>
      <c r="C5272" s="209" t="s">
        <v>146</v>
      </c>
      <c r="D5272" s="202">
        <v>1700</v>
      </c>
      <c r="F5272" s="202">
        <v>4012</v>
      </c>
      <c r="G5272" s="202">
        <f t="shared" si="274"/>
        <v>2360</v>
      </c>
      <c r="H5272" s="210" t="str">
        <f t="shared" si="272"/>
        <v>19/20FEIJÃO (1ª SAFRA)LARANJEIRAS DO SUL (f)</v>
      </c>
      <c r="I5272" s="210" t="str">
        <f t="shared" si="273"/>
        <v>19/20FEIJÃO (1ª SAFRA)</v>
      </c>
      <c r="J5272" s="211" t="b">
        <f>FALSE</f>
        <v>0</v>
      </c>
    </row>
    <row r="5273" spans="1:10" ht="14.65" hidden="1" customHeight="1">
      <c r="A5273" s="215" t="s">
        <v>79</v>
      </c>
      <c r="B5273" s="213" t="s">
        <v>58</v>
      </c>
      <c r="C5273" s="209" t="s">
        <v>148</v>
      </c>
      <c r="D5273" s="202">
        <v>462</v>
      </c>
      <c r="F5273" s="202">
        <v>438</v>
      </c>
      <c r="G5273" s="202">
        <f t="shared" si="274"/>
        <v>948.05194805194799</v>
      </c>
      <c r="H5273" s="210" t="str">
        <f t="shared" si="272"/>
        <v>19/20FEIJÃO (1ª SAFRA)LONDRINA (c)</v>
      </c>
      <c r="I5273" s="210" t="str">
        <f t="shared" si="273"/>
        <v>19/20FEIJÃO (1ª SAFRA)</v>
      </c>
      <c r="J5273" s="211" t="b">
        <f>FALSE</f>
        <v>0</v>
      </c>
    </row>
    <row r="5274" spans="1:10" ht="14.65" hidden="1" customHeight="1">
      <c r="A5274" s="215" t="s">
        <v>79</v>
      </c>
      <c r="B5274" s="213" t="s">
        <v>58</v>
      </c>
      <c r="C5274" s="209" t="s">
        <v>150</v>
      </c>
      <c r="D5274" s="202">
        <v>300</v>
      </c>
      <c r="F5274" s="202">
        <v>300</v>
      </c>
      <c r="G5274" s="202">
        <f t="shared" si="274"/>
        <v>1000</v>
      </c>
      <c r="H5274" s="210" t="str">
        <f t="shared" si="272"/>
        <v>19/20FEIJÃO (1ª SAFRA)MARINGÁ (c)</v>
      </c>
      <c r="I5274" s="210" t="str">
        <f t="shared" si="273"/>
        <v>19/20FEIJÃO (1ª SAFRA)</v>
      </c>
      <c r="J5274" s="211" t="b">
        <f>FALSE</f>
        <v>0</v>
      </c>
    </row>
    <row r="5275" spans="1:10" ht="14.65" hidden="1" customHeight="1">
      <c r="A5275" s="215" t="s">
        <v>79</v>
      </c>
      <c r="B5275" s="213" t="s">
        <v>58</v>
      </c>
      <c r="C5275" s="209" t="s">
        <v>152</v>
      </c>
      <c r="D5275" s="202">
        <v>10</v>
      </c>
      <c r="F5275" s="202">
        <v>8</v>
      </c>
      <c r="G5275" s="202">
        <f t="shared" si="274"/>
        <v>800</v>
      </c>
      <c r="H5275" s="210" t="str">
        <f t="shared" si="272"/>
        <v>19/20FEIJÃO (1ª SAFRA)PARANAGUÁ (f)</v>
      </c>
      <c r="I5275" s="210" t="str">
        <f t="shared" si="273"/>
        <v>19/20FEIJÃO (1ª SAFRA)</v>
      </c>
      <c r="J5275" s="211" t="b">
        <f>FALSE</f>
        <v>0</v>
      </c>
    </row>
    <row r="5276" spans="1:10" ht="14.65" hidden="1" customHeight="1">
      <c r="A5276" s="215" t="s">
        <v>79</v>
      </c>
      <c r="B5276" s="213" t="s">
        <v>58</v>
      </c>
      <c r="C5276" s="209" t="s">
        <v>154</v>
      </c>
      <c r="D5276" s="202">
        <v>48</v>
      </c>
      <c r="F5276" s="202">
        <v>28</v>
      </c>
      <c r="G5276" s="202">
        <f t="shared" si="274"/>
        <v>583.33333333333337</v>
      </c>
      <c r="H5276" s="210" t="str">
        <f t="shared" si="272"/>
        <v>19/20FEIJÃO (1ª SAFRA)PARANAVAÍ (b)</v>
      </c>
      <c r="I5276" s="210" t="str">
        <f t="shared" si="273"/>
        <v>19/20FEIJÃO (1ª SAFRA)</v>
      </c>
      <c r="J5276" s="211" t="b">
        <f>FALSE</f>
        <v>0</v>
      </c>
    </row>
    <row r="5277" spans="1:10" ht="14.65" hidden="1" customHeight="1">
      <c r="A5277" s="215" t="s">
        <v>79</v>
      </c>
      <c r="B5277" s="213" t="s">
        <v>58</v>
      </c>
      <c r="C5277" s="209" t="s">
        <v>155</v>
      </c>
      <c r="D5277" s="202">
        <v>4390</v>
      </c>
      <c r="F5277" s="202">
        <v>8283</v>
      </c>
      <c r="G5277" s="202">
        <f t="shared" si="274"/>
        <v>1886.7881548974942</v>
      </c>
      <c r="H5277" s="210" t="str">
        <f t="shared" si="272"/>
        <v>19/20FEIJÃO (1ª SAFRA)PATO BRANCO (e)</v>
      </c>
      <c r="I5277" s="210" t="str">
        <f t="shared" si="273"/>
        <v>19/20FEIJÃO (1ª SAFRA)</v>
      </c>
      <c r="J5277" s="211" t="b">
        <f>FALSE</f>
        <v>0</v>
      </c>
    </row>
    <row r="5278" spans="1:10" ht="14.65" hidden="1" customHeight="1">
      <c r="A5278" s="215" t="s">
        <v>79</v>
      </c>
      <c r="B5278" s="213" t="s">
        <v>58</v>
      </c>
      <c r="C5278" s="209" t="s">
        <v>156</v>
      </c>
      <c r="D5278" s="202">
        <v>7000</v>
      </c>
      <c r="F5278" s="202">
        <v>9100</v>
      </c>
      <c r="G5278" s="202">
        <f t="shared" si="274"/>
        <v>1300</v>
      </c>
      <c r="H5278" s="210" t="str">
        <f t="shared" si="272"/>
        <v>19/20FEIJÃO (1ª SAFRA)PITANGA (f)</v>
      </c>
      <c r="I5278" s="210" t="str">
        <f t="shared" si="273"/>
        <v>19/20FEIJÃO (1ª SAFRA)</v>
      </c>
      <c r="J5278" s="211" t="b">
        <f>FALSE</f>
        <v>0</v>
      </c>
    </row>
    <row r="5279" spans="1:10" ht="14.65" hidden="1" customHeight="1">
      <c r="A5279" s="215" t="s">
        <v>79</v>
      </c>
      <c r="B5279" s="213" t="s">
        <v>58</v>
      </c>
      <c r="C5279" s="209" t="s">
        <v>157</v>
      </c>
      <c r="D5279" s="202">
        <v>32810</v>
      </c>
      <c r="F5279" s="202">
        <v>78415</v>
      </c>
      <c r="G5279" s="202">
        <f t="shared" si="274"/>
        <v>2389.9725693386163</v>
      </c>
      <c r="H5279" s="210" t="str">
        <f t="shared" si="272"/>
        <v>19/20FEIJÃO (1ª SAFRA)PONTA GROSSA (f)</v>
      </c>
      <c r="I5279" s="210" t="str">
        <f t="shared" si="273"/>
        <v>19/20FEIJÃO (1ª SAFRA)</v>
      </c>
      <c r="J5279" s="211" t="b">
        <f>FALSE</f>
        <v>0</v>
      </c>
    </row>
    <row r="5280" spans="1:10" ht="14.65" hidden="1" customHeight="1">
      <c r="A5280" s="215" t="s">
        <v>79</v>
      </c>
      <c r="B5280" s="213" t="s">
        <v>58</v>
      </c>
      <c r="C5280" s="209" t="s">
        <v>158</v>
      </c>
      <c r="D5280" s="202">
        <v>228</v>
      </c>
      <c r="F5280" s="202">
        <v>319</v>
      </c>
      <c r="G5280" s="202">
        <f t="shared" si="274"/>
        <v>1399.1228070175439</v>
      </c>
      <c r="H5280" s="210" t="str">
        <f t="shared" si="272"/>
        <v>19/20FEIJÃO (1ª SAFRA)TOLEDO (d)</v>
      </c>
      <c r="I5280" s="210" t="str">
        <f t="shared" si="273"/>
        <v>19/20FEIJÃO (1ª SAFRA)</v>
      </c>
      <c r="J5280" s="211" t="b">
        <f>FALSE</f>
        <v>0</v>
      </c>
    </row>
    <row r="5281" spans="1:10" ht="14.65" hidden="1" customHeight="1">
      <c r="A5281" s="215" t="s">
        <v>79</v>
      </c>
      <c r="B5281" s="213" t="s">
        <v>58</v>
      </c>
      <c r="C5281" s="209" t="s">
        <v>159</v>
      </c>
      <c r="D5281" s="202">
        <v>126</v>
      </c>
      <c r="F5281" s="202">
        <v>210</v>
      </c>
      <c r="G5281" s="202">
        <f t="shared" si="274"/>
        <v>1666.6666666666667</v>
      </c>
      <c r="H5281" s="210" t="str">
        <f t="shared" si="272"/>
        <v>19/20FEIJÃO (1ª SAFRA)UMUARAMA (b)</v>
      </c>
      <c r="I5281" s="210" t="str">
        <f t="shared" si="273"/>
        <v>19/20FEIJÃO (1ª SAFRA)</v>
      </c>
      <c r="J5281" s="211" t="b">
        <f>FALSE</f>
        <v>0</v>
      </c>
    </row>
    <row r="5282" spans="1:10" ht="14.65" hidden="1" customHeight="1">
      <c r="A5282" s="215" t="s">
        <v>79</v>
      </c>
      <c r="B5282" s="213" t="s">
        <v>58</v>
      </c>
      <c r="C5282" s="209" t="s">
        <v>160</v>
      </c>
      <c r="D5282" s="202">
        <v>17000</v>
      </c>
      <c r="F5282" s="202">
        <v>26350</v>
      </c>
      <c r="G5282" s="202">
        <f t="shared" si="274"/>
        <v>1550</v>
      </c>
      <c r="H5282" s="210" t="str">
        <f t="shared" si="272"/>
        <v>19/20FEIJÃO (1ª SAFRA)UNIÃO DA VITÓRIA (f)</v>
      </c>
      <c r="I5282" s="210" t="str">
        <f t="shared" si="273"/>
        <v>19/20FEIJÃO (1ª SAFRA)</v>
      </c>
      <c r="J5282" s="211" t="b">
        <f>FALSE</f>
        <v>0</v>
      </c>
    </row>
    <row r="5283" spans="1:10" ht="14.65" hidden="1" customHeight="1">
      <c r="A5283" s="215" t="s">
        <v>79</v>
      </c>
      <c r="B5283" s="213" t="s">
        <v>98</v>
      </c>
      <c r="C5283" s="209" t="s">
        <v>126</v>
      </c>
      <c r="D5283" s="202">
        <v>249</v>
      </c>
      <c r="F5283" s="202">
        <v>353</v>
      </c>
      <c r="G5283" s="202">
        <f t="shared" si="274"/>
        <v>1417.6706827309238</v>
      </c>
      <c r="H5283" s="210" t="str">
        <f t="shared" si="272"/>
        <v>19/20FEIJÃO (2ª SAFRA)APUCARANA (c)</v>
      </c>
      <c r="I5283" s="210" t="str">
        <f t="shared" si="273"/>
        <v>19/20FEIJÃO (2ª SAFRA)</v>
      </c>
      <c r="J5283" s="211" t="b">
        <f>FALSE</f>
        <v>0</v>
      </c>
    </row>
    <row r="5284" spans="1:10" ht="14.65" hidden="1" customHeight="1">
      <c r="A5284" s="215" t="s">
        <v>79</v>
      </c>
      <c r="B5284" s="213" t="s">
        <v>98</v>
      </c>
      <c r="C5284" s="209" t="s">
        <v>128</v>
      </c>
      <c r="D5284" s="202">
        <v>3500</v>
      </c>
      <c r="F5284" s="202">
        <v>3990</v>
      </c>
      <c r="G5284" s="202">
        <f t="shared" si="274"/>
        <v>1140</v>
      </c>
      <c r="H5284" s="210" t="str">
        <f t="shared" si="272"/>
        <v>19/20FEIJÃO (2ª SAFRA)CAMPO MOURÃO (a)</v>
      </c>
      <c r="I5284" s="210" t="str">
        <f t="shared" si="273"/>
        <v>19/20FEIJÃO (2ª SAFRA)</v>
      </c>
      <c r="J5284" s="211" t="b">
        <f>FALSE</f>
        <v>0</v>
      </c>
    </row>
    <row r="5285" spans="1:10" ht="14.65" hidden="1" customHeight="1">
      <c r="A5285" s="215" t="s">
        <v>79</v>
      </c>
      <c r="B5285" s="213" t="s">
        <v>98</v>
      </c>
      <c r="C5285" s="209" t="s">
        <v>130</v>
      </c>
      <c r="D5285" s="202">
        <v>10117</v>
      </c>
      <c r="E5285" s="202">
        <v>40</v>
      </c>
      <c r="F5285" s="202">
        <v>12354</v>
      </c>
      <c r="G5285" s="202">
        <f t="shared" si="274"/>
        <v>1225.9601071747543</v>
      </c>
      <c r="H5285" s="210" t="str">
        <f t="shared" si="272"/>
        <v>19/20FEIJÃO (2ª SAFRA)CASCAVEL (d)</v>
      </c>
      <c r="I5285" s="210" t="str">
        <f t="shared" si="273"/>
        <v>19/20FEIJÃO (2ª SAFRA)</v>
      </c>
      <c r="J5285" s="211" t="b">
        <f>FALSE</f>
        <v>0</v>
      </c>
    </row>
    <row r="5286" spans="1:10" ht="14.65" hidden="1" customHeight="1">
      <c r="A5286" s="215" t="s">
        <v>79</v>
      </c>
      <c r="B5286" s="213" t="s">
        <v>98</v>
      </c>
      <c r="C5286" s="209" t="s">
        <v>132</v>
      </c>
      <c r="D5286" s="202">
        <v>90</v>
      </c>
      <c r="F5286" s="202">
        <v>91</v>
      </c>
      <c r="G5286" s="202">
        <f t="shared" si="274"/>
        <v>1011.1111111111111</v>
      </c>
      <c r="H5286" s="210" t="str">
        <f t="shared" si="272"/>
        <v>19/20FEIJÃO (2ª SAFRA)CORNÉLIO PROCÓPIO (c)</v>
      </c>
      <c r="I5286" s="210" t="str">
        <f t="shared" si="273"/>
        <v>19/20FEIJÃO (2ª SAFRA)</v>
      </c>
      <c r="J5286" s="211" t="b">
        <f>FALSE</f>
        <v>0</v>
      </c>
    </row>
    <row r="5287" spans="1:10" ht="14.65" hidden="1" customHeight="1">
      <c r="A5287" s="215" t="s">
        <v>79</v>
      </c>
      <c r="B5287" s="213" t="s">
        <v>98</v>
      </c>
      <c r="C5287" s="209" t="s">
        <v>134</v>
      </c>
      <c r="D5287" s="202">
        <v>10012</v>
      </c>
      <c r="F5287" s="202">
        <v>11013</v>
      </c>
      <c r="G5287" s="202">
        <f t="shared" si="274"/>
        <v>1099.9800239712345</v>
      </c>
      <c r="H5287" s="210" t="str">
        <f t="shared" si="272"/>
        <v>19/20FEIJÃO (2ª SAFRA)CURITIBA (f)</v>
      </c>
      <c r="I5287" s="210" t="str">
        <f t="shared" si="273"/>
        <v>19/20FEIJÃO (2ª SAFRA)</v>
      </c>
      <c r="J5287" s="211" t="b">
        <f>FALSE</f>
        <v>0</v>
      </c>
    </row>
    <row r="5288" spans="1:10" ht="14.65" hidden="1" customHeight="1">
      <c r="A5288" s="215" t="s">
        <v>79</v>
      </c>
      <c r="B5288" s="213" t="s">
        <v>98</v>
      </c>
      <c r="C5288" s="209" t="s">
        <v>136</v>
      </c>
      <c r="D5288" s="202">
        <v>25500</v>
      </c>
      <c r="F5288" s="202">
        <v>30600</v>
      </c>
      <c r="G5288" s="202">
        <f t="shared" si="274"/>
        <v>1200</v>
      </c>
      <c r="H5288" s="210" t="str">
        <f t="shared" si="272"/>
        <v>19/20FEIJÃO (2ª SAFRA)FRANCISCO BELTRÃO (e)</v>
      </c>
      <c r="I5288" s="210" t="str">
        <f t="shared" si="273"/>
        <v>19/20FEIJÃO (2ª SAFRA)</v>
      </c>
      <c r="J5288" s="211" t="b">
        <f>FALSE</f>
        <v>0</v>
      </c>
    </row>
    <row r="5289" spans="1:10" ht="14.65" hidden="1" customHeight="1">
      <c r="A5289" s="215" t="s">
        <v>79</v>
      </c>
      <c r="B5289" s="213" t="s">
        <v>98</v>
      </c>
      <c r="C5289" s="209" t="s">
        <v>138</v>
      </c>
      <c r="D5289" s="202">
        <v>30820</v>
      </c>
      <c r="F5289" s="202">
        <v>36675</v>
      </c>
      <c r="G5289" s="202">
        <f t="shared" si="274"/>
        <v>1189.9740428293314</v>
      </c>
      <c r="H5289" s="210" t="str">
        <f t="shared" si="272"/>
        <v>19/20FEIJÃO (2ª SAFRA)GUARAPUAVA (f)</v>
      </c>
      <c r="I5289" s="210" t="str">
        <f t="shared" si="273"/>
        <v>19/20FEIJÃO (2ª SAFRA)</v>
      </c>
      <c r="J5289" s="211" t="b">
        <f>FALSE</f>
        <v>0</v>
      </c>
    </row>
    <row r="5290" spans="1:10" ht="14.65" hidden="1" customHeight="1">
      <c r="A5290" s="215" t="s">
        <v>79</v>
      </c>
      <c r="B5290" s="213" t="s">
        <v>98</v>
      </c>
      <c r="C5290" s="209" t="s">
        <v>140</v>
      </c>
      <c r="D5290" s="202">
        <v>18500</v>
      </c>
      <c r="E5290" s="202">
        <v>5500</v>
      </c>
      <c r="F5290" s="202">
        <v>18850</v>
      </c>
      <c r="G5290" s="202">
        <f t="shared" si="274"/>
        <v>1450</v>
      </c>
      <c r="H5290" s="210" t="str">
        <f t="shared" si="272"/>
        <v>19/20FEIJÃO (2ª SAFRA)IRATI (f)</v>
      </c>
      <c r="I5290" s="210" t="str">
        <f t="shared" si="273"/>
        <v>19/20FEIJÃO (2ª SAFRA)</v>
      </c>
      <c r="J5290" s="211" t="b">
        <f>FALSE</f>
        <v>0</v>
      </c>
    </row>
    <row r="5291" spans="1:10" ht="14.65" hidden="1" customHeight="1">
      <c r="A5291" s="215" t="s">
        <v>79</v>
      </c>
      <c r="B5291" s="213" t="s">
        <v>98</v>
      </c>
      <c r="C5291" s="209" t="s">
        <v>142</v>
      </c>
      <c r="D5291" s="202">
        <v>1740</v>
      </c>
      <c r="F5291" s="202">
        <v>2284</v>
      </c>
      <c r="G5291" s="202">
        <f t="shared" si="274"/>
        <v>1312.6436781609195</v>
      </c>
      <c r="H5291" s="210" t="str">
        <f t="shared" si="272"/>
        <v>19/20FEIJÃO (2ª SAFRA)IVAIPORÃ (c)</v>
      </c>
      <c r="I5291" s="210" t="str">
        <f t="shared" si="273"/>
        <v>19/20FEIJÃO (2ª SAFRA)</v>
      </c>
      <c r="J5291" s="211" t="b">
        <f>FALSE</f>
        <v>0</v>
      </c>
    </row>
    <row r="5292" spans="1:10" ht="14.65" hidden="1" customHeight="1">
      <c r="A5292" s="215" t="s">
        <v>79</v>
      </c>
      <c r="B5292" s="213" t="s">
        <v>98</v>
      </c>
      <c r="C5292" s="209" t="s">
        <v>144</v>
      </c>
      <c r="D5292" s="202">
        <v>2500</v>
      </c>
      <c r="F5292" s="202">
        <v>3125</v>
      </c>
      <c r="G5292" s="202">
        <f t="shared" si="274"/>
        <v>1250</v>
      </c>
      <c r="H5292" s="210" t="str">
        <f t="shared" si="272"/>
        <v>19/20FEIJÃO (2ª SAFRA)JACAREZINHO (c)</v>
      </c>
      <c r="I5292" s="210" t="str">
        <f t="shared" si="273"/>
        <v>19/20FEIJÃO (2ª SAFRA)</v>
      </c>
      <c r="J5292" s="211" t="b">
        <f>FALSE</f>
        <v>0</v>
      </c>
    </row>
    <row r="5293" spans="1:10" ht="14.65" hidden="1" customHeight="1">
      <c r="A5293" s="215" t="s">
        <v>79</v>
      </c>
      <c r="B5293" s="213" t="s">
        <v>98</v>
      </c>
      <c r="C5293" s="209" t="s">
        <v>146</v>
      </c>
      <c r="D5293" s="202">
        <v>15700</v>
      </c>
      <c r="F5293" s="202">
        <v>17270</v>
      </c>
      <c r="G5293" s="202">
        <f t="shared" si="274"/>
        <v>1100</v>
      </c>
      <c r="H5293" s="210" t="str">
        <f t="shared" si="272"/>
        <v>19/20FEIJÃO (2ª SAFRA)LARANJEIRAS DO SUL (f)</v>
      </c>
      <c r="I5293" s="210" t="str">
        <f t="shared" si="273"/>
        <v>19/20FEIJÃO (2ª SAFRA)</v>
      </c>
      <c r="J5293" s="211" t="b">
        <f>FALSE</f>
        <v>0</v>
      </c>
    </row>
    <row r="5294" spans="1:10" ht="14.65" hidden="1" customHeight="1">
      <c r="A5294" s="215" t="s">
        <v>79</v>
      </c>
      <c r="B5294" s="213" t="s">
        <v>98</v>
      </c>
      <c r="C5294" s="209" t="s">
        <v>152</v>
      </c>
      <c r="D5294" s="202">
        <v>12</v>
      </c>
      <c r="F5294" s="202">
        <v>8</v>
      </c>
      <c r="G5294" s="202">
        <f t="shared" si="274"/>
        <v>666.66666666666663</v>
      </c>
      <c r="H5294" s="210" t="str">
        <f t="shared" si="272"/>
        <v>19/20FEIJÃO (2ª SAFRA)PARANAGUÁ (f)</v>
      </c>
      <c r="I5294" s="210" t="str">
        <f t="shared" si="273"/>
        <v>19/20FEIJÃO (2ª SAFRA)</v>
      </c>
      <c r="J5294" s="211" t="b">
        <f>FALSE</f>
        <v>0</v>
      </c>
    </row>
    <row r="5295" spans="1:10" ht="14.65" hidden="1" customHeight="1">
      <c r="A5295" s="215" t="s">
        <v>79</v>
      </c>
      <c r="B5295" s="213" t="s">
        <v>98</v>
      </c>
      <c r="C5295" s="209" t="s">
        <v>155</v>
      </c>
      <c r="D5295" s="202">
        <v>52120</v>
      </c>
      <c r="F5295" s="202">
        <v>73775</v>
      </c>
      <c r="G5295" s="202">
        <f t="shared" si="274"/>
        <v>1415.4834996162701</v>
      </c>
      <c r="H5295" s="210" t="str">
        <f t="shared" si="272"/>
        <v>19/20FEIJÃO (2ª SAFRA)PATO BRANCO (e)</v>
      </c>
      <c r="I5295" s="210" t="str">
        <f t="shared" si="273"/>
        <v>19/20FEIJÃO (2ª SAFRA)</v>
      </c>
      <c r="J5295" s="211" t="b">
        <f>FALSE</f>
        <v>0</v>
      </c>
    </row>
    <row r="5296" spans="1:10" ht="14.65" hidden="1" customHeight="1">
      <c r="A5296" s="215" t="s">
        <v>79</v>
      </c>
      <c r="B5296" s="213" t="s">
        <v>98</v>
      </c>
      <c r="C5296" s="209" t="s">
        <v>156</v>
      </c>
      <c r="D5296" s="202">
        <v>5360</v>
      </c>
      <c r="F5296" s="202">
        <v>4288</v>
      </c>
      <c r="G5296" s="202">
        <f t="shared" si="274"/>
        <v>800</v>
      </c>
      <c r="H5296" s="210" t="str">
        <f t="shared" si="272"/>
        <v>19/20FEIJÃO (2ª SAFRA)PITANGA (f)</v>
      </c>
      <c r="I5296" s="210" t="str">
        <f t="shared" si="273"/>
        <v>19/20FEIJÃO (2ª SAFRA)</v>
      </c>
      <c r="J5296" s="211" t="b">
        <f>FALSE</f>
        <v>0</v>
      </c>
    </row>
    <row r="5297" spans="1:10" ht="14.65" hidden="1" customHeight="1">
      <c r="A5297" s="215" t="s">
        <v>79</v>
      </c>
      <c r="B5297" s="213" t="s">
        <v>98</v>
      </c>
      <c r="C5297" s="209" t="s">
        <v>157</v>
      </c>
      <c r="D5297" s="202">
        <v>44300</v>
      </c>
      <c r="F5297" s="202">
        <v>49616</v>
      </c>
      <c r="G5297" s="202">
        <f t="shared" si="274"/>
        <v>1120</v>
      </c>
      <c r="H5297" s="210" t="str">
        <f t="shared" si="272"/>
        <v>19/20FEIJÃO (2ª SAFRA)PONTA GROSSA (f)</v>
      </c>
      <c r="I5297" s="210" t="str">
        <f t="shared" si="273"/>
        <v>19/20FEIJÃO (2ª SAFRA)</v>
      </c>
      <c r="J5297" s="211" t="b">
        <f>FALSE</f>
        <v>0</v>
      </c>
    </row>
    <row r="5298" spans="1:10" ht="14.65" hidden="1" customHeight="1">
      <c r="A5298" s="215" t="s">
        <v>79</v>
      </c>
      <c r="B5298" s="213" t="s">
        <v>98</v>
      </c>
      <c r="C5298" s="209" t="s">
        <v>158</v>
      </c>
      <c r="D5298" s="202">
        <v>370</v>
      </c>
      <c r="F5298" s="202">
        <v>370</v>
      </c>
      <c r="G5298" s="202">
        <f t="shared" si="274"/>
        <v>1000</v>
      </c>
      <c r="H5298" s="210" t="str">
        <f t="shared" si="272"/>
        <v>19/20FEIJÃO (2ª SAFRA)TOLEDO (d)</v>
      </c>
      <c r="I5298" s="210" t="str">
        <f t="shared" si="273"/>
        <v>19/20FEIJÃO (2ª SAFRA)</v>
      </c>
      <c r="J5298" s="211" t="b">
        <f>FALSE</f>
        <v>0</v>
      </c>
    </row>
    <row r="5299" spans="1:10" ht="14.65" hidden="1" customHeight="1">
      <c r="A5299" s="215" t="s">
        <v>79</v>
      </c>
      <c r="B5299" s="225" t="s">
        <v>98</v>
      </c>
      <c r="C5299" s="209" t="s">
        <v>160</v>
      </c>
      <c r="D5299" s="202">
        <v>4000</v>
      </c>
      <c r="F5299" s="202">
        <v>4000</v>
      </c>
      <c r="G5299" s="202">
        <f t="shared" si="274"/>
        <v>1000</v>
      </c>
      <c r="H5299" s="210" t="str">
        <f t="shared" si="272"/>
        <v>19/20FEIJÃO (2ª SAFRA)UNIÃO DA VITÓRIA (f)</v>
      </c>
      <c r="I5299" s="210" t="str">
        <f t="shared" si="273"/>
        <v>19/20FEIJÃO (2ª SAFRA)</v>
      </c>
      <c r="J5299" s="211" t="b">
        <f>FALSE</f>
        <v>0</v>
      </c>
    </row>
    <row r="5300" spans="1:10" ht="14.65" hidden="1" customHeight="1">
      <c r="A5300" s="215" t="s">
        <v>79</v>
      </c>
      <c r="B5300" s="213" t="s">
        <v>99</v>
      </c>
      <c r="C5300" s="209" t="s">
        <v>132</v>
      </c>
      <c r="D5300" s="202">
        <v>60</v>
      </c>
      <c r="F5300" s="202">
        <v>43</v>
      </c>
      <c r="G5300" s="202">
        <f t="shared" si="274"/>
        <v>716.66666666666663</v>
      </c>
      <c r="H5300" s="210" t="str">
        <f t="shared" si="272"/>
        <v>19/20FEIJÃO (3ª SAFRA)CORNÉLIO PROCÓPIO (c)</v>
      </c>
      <c r="I5300" s="210" t="str">
        <f t="shared" si="273"/>
        <v>19/20FEIJÃO (3ª SAFRA)</v>
      </c>
      <c r="J5300" s="211" t="b">
        <f>FALSE</f>
        <v>0</v>
      </c>
    </row>
    <row r="5301" spans="1:10" ht="14.65" hidden="1" customHeight="1">
      <c r="A5301" s="215" t="s">
        <v>79</v>
      </c>
      <c r="B5301" s="213" t="s">
        <v>99</v>
      </c>
      <c r="C5301" s="213" t="s">
        <v>144</v>
      </c>
      <c r="D5301" s="202">
        <v>800</v>
      </c>
      <c r="F5301" s="202">
        <f>D5301*1.13</f>
        <v>903.99999999999989</v>
      </c>
      <c r="G5301" s="202">
        <f t="shared" si="274"/>
        <v>1130</v>
      </c>
      <c r="H5301" s="210" t="str">
        <f t="shared" si="272"/>
        <v>19/20FEIJÃO (3ª SAFRA)JACAREZINHO (c)</v>
      </c>
      <c r="I5301" s="210" t="str">
        <f t="shared" si="273"/>
        <v>19/20FEIJÃO (3ª SAFRA)</v>
      </c>
      <c r="J5301" s="211" t="b">
        <f>FALSE</f>
        <v>0</v>
      </c>
    </row>
    <row r="5302" spans="1:10" ht="14.65" hidden="1" customHeight="1">
      <c r="A5302" s="215" t="s">
        <v>79</v>
      </c>
      <c r="B5302" s="213" t="s">
        <v>99</v>
      </c>
      <c r="C5302" s="209" t="s">
        <v>148</v>
      </c>
      <c r="D5302" s="202">
        <v>550</v>
      </c>
      <c r="F5302" s="202">
        <v>715</v>
      </c>
      <c r="G5302" s="202">
        <f t="shared" si="274"/>
        <v>1300</v>
      </c>
      <c r="H5302" s="210" t="str">
        <f t="shared" si="272"/>
        <v>19/20FEIJÃO (3ª SAFRA)LONDRINA (c)</v>
      </c>
      <c r="I5302" s="210" t="str">
        <f t="shared" si="273"/>
        <v>19/20FEIJÃO (3ª SAFRA)</v>
      </c>
      <c r="J5302" s="211" t="b">
        <f>FALSE</f>
        <v>0</v>
      </c>
    </row>
    <row r="5303" spans="1:10" ht="14.65" hidden="1" customHeight="1">
      <c r="A5303" s="215" t="s">
        <v>79</v>
      </c>
      <c r="B5303" s="213" t="s">
        <v>99</v>
      </c>
      <c r="C5303" s="213" t="s">
        <v>150</v>
      </c>
      <c r="D5303" s="202">
        <v>300</v>
      </c>
      <c r="F5303" s="202">
        <v>285</v>
      </c>
      <c r="G5303" s="202">
        <f t="shared" si="274"/>
        <v>950</v>
      </c>
      <c r="H5303" s="210" t="str">
        <f t="shared" si="272"/>
        <v>19/20FEIJÃO (3ª SAFRA)MARINGÁ (c)</v>
      </c>
      <c r="I5303" s="210" t="str">
        <f t="shared" si="273"/>
        <v>19/20FEIJÃO (3ª SAFRA)</v>
      </c>
      <c r="J5303" s="211" t="b">
        <f>FALSE</f>
        <v>0</v>
      </c>
    </row>
    <row r="5304" spans="1:10" ht="14.65" hidden="1" customHeight="1">
      <c r="A5304" s="215" t="s">
        <v>79</v>
      </c>
      <c r="B5304" s="213" t="s">
        <v>99</v>
      </c>
      <c r="C5304" s="209" t="s">
        <v>154</v>
      </c>
      <c r="D5304" s="202">
        <v>199</v>
      </c>
      <c r="F5304" s="202">
        <v>134</v>
      </c>
      <c r="G5304" s="202">
        <f t="shared" si="274"/>
        <v>673.3668341708543</v>
      </c>
      <c r="H5304" s="210" t="str">
        <f t="shared" si="272"/>
        <v>19/20FEIJÃO (3ª SAFRA)PARANAVAÍ (b)</v>
      </c>
      <c r="I5304" s="210" t="str">
        <f t="shared" si="273"/>
        <v>19/20FEIJÃO (3ª SAFRA)</v>
      </c>
      <c r="J5304" s="211" t="b">
        <f>FALSE</f>
        <v>0</v>
      </c>
    </row>
    <row r="5305" spans="1:10" ht="14.65" hidden="1" customHeight="1">
      <c r="A5305" s="215" t="s">
        <v>79</v>
      </c>
      <c r="B5305" s="213" t="s">
        <v>99</v>
      </c>
      <c r="C5305" s="209" t="s">
        <v>159</v>
      </c>
      <c r="D5305" s="202">
        <v>105</v>
      </c>
      <c r="F5305" s="202">
        <v>91</v>
      </c>
      <c r="G5305" s="202">
        <f t="shared" si="274"/>
        <v>866.66666666666674</v>
      </c>
      <c r="H5305" s="210" t="str">
        <f t="shared" si="272"/>
        <v>19/20FEIJÃO (3ª SAFRA)UMUARAMA (b)</v>
      </c>
      <c r="I5305" s="210" t="str">
        <f t="shared" si="273"/>
        <v>19/20FEIJÃO (3ª SAFRA)</v>
      </c>
      <c r="J5305" s="211" t="b">
        <f>FALSE</f>
        <v>0</v>
      </c>
    </row>
    <row r="5306" spans="1:10" ht="14.65" hidden="1" customHeight="1">
      <c r="A5306" s="215" t="s">
        <v>79</v>
      </c>
      <c r="B5306" s="209" t="s">
        <v>295</v>
      </c>
      <c r="C5306" s="209" t="s">
        <v>126</v>
      </c>
      <c r="D5306" s="202">
        <v>330</v>
      </c>
      <c r="F5306" s="202">
        <v>726</v>
      </c>
      <c r="G5306" s="202">
        <f t="shared" si="274"/>
        <v>2200</v>
      </c>
      <c r="H5306" s="210" t="str">
        <f t="shared" si="272"/>
        <v>19/20TABACOAPUCARANA (c)</v>
      </c>
      <c r="I5306" s="210" t="str">
        <f t="shared" si="273"/>
        <v>19/20TABACO</v>
      </c>
      <c r="J5306" s="211" t="b">
        <f>FALSE</f>
        <v>0</v>
      </c>
    </row>
    <row r="5307" spans="1:10" ht="14.65" hidden="1" customHeight="1">
      <c r="A5307" s="215" t="s">
        <v>79</v>
      </c>
      <c r="B5307" s="209" t="s">
        <v>295</v>
      </c>
      <c r="C5307" s="209" t="s">
        <v>128</v>
      </c>
      <c r="D5307" s="202">
        <v>275</v>
      </c>
      <c r="F5307" s="202">
        <v>591</v>
      </c>
      <c r="G5307" s="202">
        <f t="shared" si="274"/>
        <v>2149.090909090909</v>
      </c>
      <c r="H5307" s="210" t="str">
        <f t="shared" si="272"/>
        <v>19/20TABACOCAMPO MOURÃO (a)</v>
      </c>
      <c r="I5307" s="210" t="str">
        <f t="shared" si="273"/>
        <v>19/20TABACO</v>
      </c>
      <c r="J5307" s="211" t="b">
        <f>FALSE</f>
        <v>0</v>
      </c>
    </row>
    <row r="5308" spans="1:10" ht="14.65" hidden="1" customHeight="1">
      <c r="A5308" s="215" t="s">
        <v>79</v>
      </c>
      <c r="B5308" s="209" t="s">
        <v>295</v>
      </c>
      <c r="C5308" s="209" t="s">
        <v>130</v>
      </c>
      <c r="D5308" s="202">
        <v>2400</v>
      </c>
      <c r="F5308" s="202">
        <v>5160</v>
      </c>
      <c r="G5308" s="202">
        <f t="shared" si="274"/>
        <v>2150</v>
      </c>
      <c r="H5308" s="210" t="str">
        <f t="shared" si="272"/>
        <v>19/20TABACOCASCAVEL (d)</v>
      </c>
      <c r="I5308" s="210" t="str">
        <f t="shared" si="273"/>
        <v>19/20TABACO</v>
      </c>
      <c r="J5308" s="211" t="b">
        <f>FALSE</f>
        <v>0</v>
      </c>
    </row>
    <row r="5309" spans="1:10" ht="14.65" hidden="1" customHeight="1">
      <c r="A5309" s="215" t="s">
        <v>79</v>
      </c>
      <c r="B5309" s="209" t="s">
        <v>295</v>
      </c>
      <c r="C5309" s="209" t="s">
        <v>134</v>
      </c>
      <c r="D5309" s="202">
        <v>9377</v>
      </c>
      <c r="F5309" s="202">
        <v>23676</v>
      </c>
      <c r="G5309" s="202">
        <f t="shared" si="274"/>
        <v>2524.9013543777328</v>
      </c>
      <c r="H5309" s="210" t="str">
        <f t="shared" si="272"/>
        <v>19/20TABACOCURITIBA (f)</v>
      </c>
      <c r="I5309" s="210" t="str">
        <f t="shared" si="273"/>
        <v>19/20TABACO</v>
      </c>
      <c r="J5309" s="211" t="b">
        <f>FALSE</f>
        <v>0</v>
      </c>
    </row>
    <row r="5310" spans="1:10" ht="14.65" hidden="1" customHeight="1">
      <c r="A5310" s="215" t="s">
        <v>79</v>
      </c>
      <c r="B5310" s="209" t="s">
        <v>295</v>
      </c>
      <c r="C5310" s="209" t="s">
        <v>136</v>
      </c>
      <c r="D5310" s="202">
        <v>1144</v>
      </c>
      <c r="F5310" s="202">
        <v>2887</v>
      </c>
      <c r="G5310" s="202">
        <f t="shared" si="274"/>
        <v>2523.6013986013986</v>
      </c>
      <c r="H5310" s="210" t="str">
        <f t="shared" si="272"/>
        <v>19/20TABACOFRANCISCO BELTRÃO (e)</v>
      </c>
      <c r="I5310" s="210" t="str">
        <f t="shared" si="273"/>
        <v>19/20TABACO</v>
      </c>
      <c r="J5310" s="211" t="b">
        <f>FALSE</f>
        <v>0</v>
      </c>
    </row>
    <row r="5311" spans="1:10" ht="14.65" hidden="1" customHeight="1">
      <c r="A5311" s="215" t="s">
        <v>79</v>
      </c>
      <c r="B5311" s="209" t="s">
        <v>295</v>
      </c>
      <c r="C5311" s="209" t="s">
        <v>138</v>
      </c>
      <c r="D5311" s="202">
        <v>5600</v>
      </c>
      <c r="F5311" s="202">
        <v>14560</v>
      </c>
      <c r="G5311" s="202">
        <f t="shared" si="274"/>
        <v>2600</v>
      </c>
      <c r="H5311" s="210" t="str">
        <f t="shared" si="272"/>
        <v>19/20TABACOGUARAPUAVA (f)</v>
      </c>
      <c r="I5311" s="210" t="str">
        <f t="shared" si="273"/>
        <v>19/20TABACO</v>
      </c>
      <c r="J5311" s="211" t="b">
        <f>FALSE</f>
        <v>0</v>
      </c>
    </row>
    <row r="5312" spans="1:10" ht="14.65" hidden="1" customHeight="1">
      <c r="A5312" s="215" t="s">
        <v>79</v>
      </c>
      <c r="B5312" s="209" t="s">
        <v>295</v>
      </c>
      <c r="C5312" s="209" t="s">
        <v>140</v>
      </c>
      <c r="D5312" s="202">
        <v>22250</v>
      </c>
      <c r="F5312" s="202">
        <v>52287</v>
      </c>
      <c r="G5312" s="202">
        <f t="shared" si="274"/>
        <v>2349.977528089888</v>
      </c>
      <c r="H5312" s="210" t="str">
        <f t="shared" si="272"/>
        <v>19/20TABACOIRATI (f)</v>
      </c>
      <c r="I5312" s="210" t="str">
        <f t="shared" si="273"/>
        <v>19/20TABACO</v>
      </c>
      <c r="J5312" s="211" t="b">
        <f>FALSE</f>
        <v>0</v>
      </c>
    </row>
    <row r="5313" spans="1:10" ht="14.65" hidden="1" customHeight="1">
      <c r="A5313" s="215" t="s">
        <v>79</v>
      </c>
      <c r="B5313" s="209" t="s">
        <v>295</v>
      </c>
      <c r="C5313" s="209" t="s">
        <v>142</v>
      </c>
      <c r="D5313" s="202">
        <v>57</v>
      </c>
      <c r="F5313" s="202">
        <v>131</v>
      </c>
      <c r="G5313" s="202">
        <f t="shared" si="274"/>
        <v>2298.2456140350878</v>
      </c>
      <c r="H5313" s="210" t="str">
        <f t="shared" ref="H5313:H5376" si="275">A5313&amp;B5313&amp;C5313</f>
        <v>19/20TABACOIVAIPORÃ (c)</v>
      </c>
      <c r="I5313" s="210" t="str">
        <f t="shared" ref="I5313:I5376" si="276">A5313&amp;B5313</f>
        <v>19/20TABACO</v>
      </c>
      <c r="J5313" s="211" t="b">
        <f>FALSE</f>
        <v>0</v>
      </c>
    </row>
    <row r="5314" spans="1:10" ht="14.65" hidden="1" customHeight="1">
      <c r="A5314" s="215" t="s">
        <v>79</v>
      </c>
      <c r="B5314" s="209" t="s">
        <v>295</v>
      </c>
      <c r="C5314" s="209" t="s">
        <v>146</v>
      </c>
      <c r="D5314" s="202">
        <v>1762</v>
      </c>
      <c r="F5314" s="202">
        <v>4228</v>
      </c>
      <c r="G5314" s="202">
        <f t="shared" si="274"/>
        <v>2399.5459704880818</v>
      </c>
      <c r="H5314" s="210" t="str">
        <f t="shared" si="275"/>
        <v>19/20TABACOLARANJEIRAS DO SUL (f)</v>
      </c>
      <c r="I5314" s="210" t="str">
        <f t="shared" si="276"/>
        <v>19/20TABACO</v>
      </c>
      <c r="J5314" s="211" t="b">
        <f>FALSE</f>
        <v>0</v>
      </c>
    </row>
    <row r="5315" spans="1:10" ht="14.65" hidden="1" customHeight="1">
      <c r="A5315" s="215" t="s">
        <v>79</v>
      </c>
      <c r="B5315" s="209" t="s">
        <v>295</v>
      </c>
      <c r="C5315" s="209" t="s">
        <v>155</v>
      </c>
      <c r="D5315" s="202">
        <v>110</v>
      </c>
      <c r="F5315" s="202">
        <v>292</v>
      </c>
      <c r="G5315" s="202">
        <f t="shared" si="274"/>
        <v>2654.545454545455</v>
      </c>
      <c r="H5315" s="210" t="str">
        <f t="shared" si="275"/>
        <v>19/20TABACOPATO BRANCO (e)</v>
      </c>
      <c r="I5315" s="210" t="str">
        <f t="shared" si="276"/>
        <v>19/20TABACO</v>
      </c>
      <c r="J5315" s="211" t="b">
        <f>FALSE</f>
        <v>0</v>
      </c>
    </row>
    <row r="5316" spans="1:10" ht="14.65" hidden="1" customHeight="1">
      <c r="A5316" s="215" t="s">
        <v>79</v>
      </c>
      <c r="B5316" s="209" t="s">
        <v>295</v>
      </c>
      <c r="C5316" s="209" t="s">
        <v>156</v>
      </c>
      <c r="D5316" s="202">
        <v>5</v>
      </c>
      <c r="F5316" s="202">
        <v>12</v>
      </c>
      <c r="G5316" s="202">
        <f t="shared" si="274"/>
        <v>2400</v>
      </c>
      <c r="H5316" s="210" t="str">
        <f t="shared" si="275"/>
        <v>19/20TABACOPITANGA (f)</v>
      </c>
      <c r="I5316" s="210" t="str">
        <f t="shared" si="276"/>
        <v>19/20TABACO</v>
      </c>
      <c r="J5316" s="211" t="b">
        <f>FALSE</f>
        <v>0</v>
      </c>
    </row>
    <row r="5317" spans="1:10" ht="14.65" hidden="1" customHeight="1">
      <c r="A5317" s="215" t="s">
        <v>79</v>
      </c>
      <c r="B5317" s="209" t="s">
        <v>295</v>
      </c>
      <c r="C5317" s="209" t="s">
        <v>157</v>
      </c>
      <c r="D5317" s="202">
        <v>19144</v>
      </c>
      <c r="F5317" s="202">
        <v>51401</v>
      </c>
      <c r="G5317" s="202">
        <f t="shared" si="274"/>
        <v>2684.9665691600499</v>
      </c>
      <c r="H5317" s="210" t="str">
        <f t="shared" si="275"/>
        <v>19/20TABACOPONTA GROSSA (f)</v>
      </c>
      <c r="I5317" s="210" t="str">
        <f t="shared" si="276"/>
        <v>19/20TABACO</v>
      </c>
      <c r="J5317" s="211" t="b">
        <f>FALSE</f>
        <v>0</v>
      </c>
    </row>
    <row r="5318" spans="1:10" ht="14.65" hidden="1" customHeight="1">
      <c r="A5318" s="215" t="s">
        <v>79</v>
      </c>
      <c r="B5318" s="209" t="s">
        <v>295</v>
      </c>
      <c r="C5318" s="209" t="s">
        <v>158</v>
      </c>
      <c r="D5318" s="202">
        <v>800</v>
      </c>
      <c r="F5318" s="202">
        <v>1640</v>
      </c>
      <c r="G5318" s="202">
        <f t="shared" si="274"/>
        <v>2050</v>
      </c>
      <c r="H5318" s="210" t="str">
        <f t="shared" si="275"/>
        <v>19/20TABACOTOLEDO (d)</v>
      </c>
      <c r="I5318" s="210" t="str">
        <f t="shared" si="276"/>
        <v>19/20TABACO</v>
      </c>
      <c r="J5318" s="211" t="b">
        <f>FALSE</f>
        <v>0</v>
      </c>
    </row>
    <row r="5319" spans="1:10" ht="14.65" hidden="1" customHeight="1">
      <c r="A5319" s="215" t="s">
        <v>79</v>
      </c>
      <c r="B5319" s="209" t="s">
        <v>295</v>
      </c>
      <c r="C5319" s="209" t="s">
        <v>159</v>
      </c>
      <c r="D5319" s="202">
        <v>13</v>
      </c>
      <c r="F5319" s="202">
        <v>26</v>
      </c>
      <c r="G5319" s="202">
        <f t="shared" si="274"/>
        <v>2000</v>
      </c>
      <c r="H5319" s="210" t="str">
        <f t="shared" si="275"/>
        <v>19/20TABACOUMUARAMA (b)</v>
      </c>
      <c r="I5319" s="210" t="str">
        <f t="shared" si="276"/>
        <v>19/20TABACO</v>
      </c>
      <c r="J5319" s="211" t="b">
        <f>FALSE</f>
        <v>0</v>
      </c>
    </row>
    <row r="5320" spans="1:10" ht="14.65" hidden="1" customHeight="1">
      <c r="A5320" s="215" t="s">
        <v>79</v>
      </c>
      <c r="B5320" s="209" t="s">
        <v>295</v>
      </c>
      <c r="C5320" s="209" t="s">
        <v>160</v>
      </c>
      <c r="D5320" s="202">
        <v>8000</v>
      </c>
      <c r="F5320" s="202">
        <v>17600</v>
      </c>
      <c r="G5320" s="202">
        <f t="shared" si="274"/>
        <v>2200</v>
      </c>
      <c r="H5320" s="210" t="str">
        <f t="shared" si="275"/>
        <v>19/20TABACOUNIÃO DA VITÓRIA (f)</v>
      </c>
      <c r="I5320" s="210" t="str">
        <f t="shared" si="276"/>
        <v>19/20TABACO</v>
      </c>
      <c r="J5320" s="211" t="b">
        <f>FALSE</f>
        <v>0</v>
      </c>
    </row>
    <row r="5321" spans="1:10" ht="14.65" hidden="1" customHeight="1">
      <c r="A5321" s="215" t="s">
        <v>79</v>
      </c>
      <c r="B5321" s="209" t="s">
        <v>102</v>
      </c>
      <c r="C5321" s="209" t="s">
        <v>126</v>
      </c>
      <c r="D5321" s="202">
        <v>262</v>
      </c>
      <c r="F5321" s="202">
        <v>3969</v>
      </c>
      <c r="G5321" s="202">
        <f t="shared" si="274"/>
        <v>15148.854961832061</v>
      </c>
      <c r="H5321" s="210" t="str">
        <f t="shared" si="275"/>
        <v>19/20MANDIOCAAPUCARANA (c)</v>
      </c>
      <c r="I5321" s="210" t="str">
        <f t="shared" si="276"/>
        <v>19/20MANDIOCA</v>
      </c>
      <c r="J5321" s="211" t="b">
        <f>FALSE</f>
        <v>0</v>
      </c>
    </row>
    <row r="5322" spans="1:10" ht="14.65" hidden="1" customHeight="1">
      <c r="A5322" s="215" t="s">
        <v>79</v>
      </c>
      <c r="B5322" s="221" t="s">
        <v>102</v>
      </c>
      <c r="C5322" s="221" t="s">
        <v>128</v>
      </c>
      <c r="D5322" s="222">
        <v>14000</v>
      </c>
      <c r="E5322" s="222"/>
      <c r="F5322" s="202">
        <v>336000</v>
      </c>
      <c r="G5322" s="202">
        <f t="shared" si="274"/>
        <v>24000</v>
      </c>
      <c r="H5322" s="210" t="str">
        <f t="shared" si="275"/>
        <v>19/20MANDIOCACAMPO MOURÃO (a)</v>
      </c>
      <c r="I5322" s="210" t="str">
        <f t="shared" si="276"/>
        <v>19/20MANDIOCA</v>
      </c>
      <c r="J5322" s="211" t="b">
        <f>FALSE</f>
        <v>0</v>
      </c>
    </row>
    <row r="5323" spans="1:10" ht="14.65" hidden="1" customHeight="1">
      <c r="A5323" s="215" t="s">
        <v>79</v>
      </c>
      <c r="B5323" s="221" t="s">
        <v>102</v>
      </c>
      <c r="C5323" s="221" t="s">
        <v>130</v>
      </c>
      <c r="D5323" s="222">
        <v>1854</v>
      </c>
      <c r="E5323" s="222"/>
      <c r="F5323" s="202">
        <v>39816</v>
      </c>
      <c r="G5323" s="202">
        <f t="shared" si="274"/>
        <v>21475.728155339806</v>
      </c>
      <c r="H5323" s="210" t="str">
        <f t="shared" si="275"/>
        <v>19/20MANDIOCACASCAVEL (d)</v>
      </c>
      <c r="I5323" s="210" t="str">
        <f t="shared" si="276"/>
        <v>19/20MANDIOCA</v>
      </c>
      <c r="J5323" s="211" t="b">
        <f>FALSE</f>
        <v>0</v>
      </c>
    </row>
    <row r="5324" spans="1:10" ht="14.65" hidden="1" customHeight="1">
      <c r="A5324" s="215" t="s">
        <v>79</v>
      </c>
      <c r="B5324" s="221" t="s">
        <v>102</v>
      </c>
      <c r="C5324" s="221" t="s">
        <v>132</v>
      </c>
      <c r="D5324" s="222">
        <v>500</v>
      </c>
      <c r="E5324" s="222"/>
      <c r="F5324" s="202">
        <v>10700</v>
      </c>
      <c r="G5324" s="202">
        <f t="shared" si="274"/>
        <v>21400</v>
      </c>
      <c r="H5324" s="210" t="str">
        <f t="shared" si="275"/>
        <v>19/20MANDIOCACORNÉLIO PROCÓPIO (c)</v>
      </c>
      <c r="I5324" s="210" t="str">
        <f t="shared" si="276"/>
        <v>19/20MANDIOCA</v>
      </c>
      <c r="J5324" s="211" t="b">
        <f>FALSE</f>
        <v>0</v>
      </c>
    </row>
    <row r="5325" spans="1:10" ht="14.65" hidden="1" customHeight="1">
      <c r="A5325" s="215" t="s">
        <v>79</v>
      </c>
      <c r="B5325" s="221" t="s">
        <v>102</v>
      </c>
      <c r="C5325" s="221" t="s">
        <v>134</v>
      </c>
      <c r="D5325" s="222">
        <v>7500</v>
      </c>
      <c r="E5325" s="222"/>
      <c r="F5325" s="202">
        <v>150000</v>
      </c>
      <c r="G5325" s="202">
        <f t="shared" si="274"/>
        <v>20000</v>
      </c>
      <c r="H5325" s="210" t="str">
        <f t="shared" si="275"/>
        <v>19/20MANDIOCACURITIBA (f)</v>
      </c>
      <c r="I5325" s="210" t="str">
        <f t="shared" si="276"/>
        <v>19/20MANDIOCA</v>
      </c>
      <c r="J5325" s="211" t="b">
        <f>FALSE</f>
        <v>0</v>
      </c>
    </row>
    <row r="5326" spans="1:10" ht="14.65" hidden="1" customHeight="1">
      <c r="A5326" s="215" t="s">
        <v>79</v>
      </c>
      <c r="B5326" s="221" t="s">
        <v>102</v>
      </c>
      <c r="C5326" s="221" t="s">
        <v>136</v>
      </c>
      <c r="D5326" s="222">
        <v>2885</v>
      </c>
      <c r="E5326" s="222"/>
      <c r="F5326" s="202">
        <v>63470</v>
      </c>
      <c r="G5326" s="202">
        <f t="shared" si="274"/>
        <v>22000</v>
      </c>
      <c r="H5326" s="210" t="str">
        <f t="shared" si="275"/>
        <v>19/20MANDIOCAFRANCISCO BELTRÃO (e)</v>
      </c>
      <c r="I5326" s="210" t="str">
        <f t="shared" si="276"/>
        <v>19/20MANDIOCA</v>
      </c>
      <c r="J5326" s="211" t="b">
        <f>FALSE</f>
        <v>0</v>
      </c>
    </row>
    <row r="5327" spans="1:10" ht="14.65" hidden="1" customHeight="1">
      <c r="A5327" s="215" t="s">
        <v>79</v>
      </c>
      <c r="B5327" s="221" t="s">
        <v>102</v>
      </c>
      <c r="C5327" s="221" t="s">
        <v>138</v>
      </c>
      <c r="D5327" s="222">
        <v>1185</v>
      </c>
      <c r="E5327" s="222"/>
      <c r="F5327" s="202">
        <v>23002</v>
      </c>
      <c r="G5327" s="202">
        <f t="shared" si="274"/>
        <v>19410.970464135022</v>
      </c>
      <c r="H5327" s="210" t="str">
        <f t="shared" si="275"/>
        <v>19/20MANDIOCAGUARAPUAVA (f)</v>
      </c>
      <c r="I5327" s="210" t="str">
        <f t="shared" si="276"/>
        <v>19/20MANDIOCA</v>
      </c>
      <c r="J5327" s="211" t="b">
        <f>FALSE</f>
        <v>0</v>
      </c>
    </row>
    <row r="5328" spans="1:10" ht="14.65" hidden="1" customHeight="1">
      <c r="A5328" s="215" t="s">
        <v>79</v>
      </c>
      <c r="B5328" s="221" t="s">
        <v>102</v>
      </c>
      <c r="C5328" s="221" t="s">
        <v>140</v>
      </c>
      <c r="D5328" s="222">
        <v>645</v>
      </c>
      <c r="E5328" s="222"/>
      <c r="F5328" s="202">
        <v>11335</v>
      </c>
      <c r="G5328" s="202">
        <f t="shared" si="274"/>
        <v>17573.643410852714</v>
      </c>
      <c r="H5328" s="210" t="str">
        <f t="shared" si="275"/>
        <v>19/20MANDIOCAIRATI (f)</v>
      </c>
      <c r="I5328" s="210" t="str">
        <f t="shared" si="276"/>
        <v>19/20MANDIOCA</v>
      </c>
      <c r="J5328" s="211" t="b">
        <f>FALSE</f>
        <v>0</v>
      </c>
    </row>
    <row r="5329" spans="1:10" ht="14.65" hidden="1" customHeight="1">
      <c r="A5329" s="215" t="s">
        <v>79</v>
      </c>
      <c r="B5329" s="221" t="s">
        <v>102</v>
      </c>
      <c r="C5329" s="221" t="s">
        <v>142</v>
      </c>
      <c r="D5329" s="222">
        <v>525</v>
      </c>
      <c r="E5329" s="222"/>
      <c r="F5329" s="202">
        <v>12600</v>
      </c>
      <c r="G5329" s="202">
        <f t="shared" si="274"/>
        <v>24000</v>
      </c>
      <c r="H5329" s="210" t="str">
        <f t="shared" si="275"/>
        <v>19/20MANDIOCAIVAIPORÃ (c)</v>
      </c>
      <c r="I5329" s="210" t="str">
        <f t="shared" si="276"/>
        <v>19/20MANDIOCA</v>
      </c>
      <c r="J5329" s="211" t="b">
        <f>FALSE</f>
        <v>0</v>
      </c>
    </row>
    <row r="5330" spans="1:10" ht="14.65" hidden="1" customHeight="1">
      <c r="A5330" s="215" t="s">
        <v>79</v>
      </c>
      <c r="B5330" s="221" t="s">
        <v>102</v>
      </c>
      <c r="C5330" s="221" t="s">
        <v>144</v>
      </c>
      <c r="D5330" s="222">
        <v>1100</v>
      </c>
      <c r="E5330" s="222"/>
      <c r="F5330" s="202">
        <v>26400</v>
      </c>
      <c r="G5330" s="202">
        <f t="shared" si="274"/>
        <v>24000</v>
      </c>
      <c r="H5330" s="210" t="str">
        <f t="shared" si="275"/>
        <v>19/20MANDIOCAJACAREZINHO (c)</v>
      </c>
      <c r="I5330" s="210" t="str">
        <f t="shared" si="276"/>
        <v>19/20MANDIOCA</v>
      </c>
      <c r="J5330" s="211" t="b">
        <f>FALSE</f>
        <v>0</v>
      </c>
    </row>
    <row r="5331" spans="1:10" ht="14.65" hidden="1" customHeight="1">
      <c r="A5331" s="215" t="s">
        <v>79</v>
      </c>
      <c r="B5331" s="221" t="s">
        <v>102</v>
      </c>
      <c r="C5331" s="221" t="s">
        <v>146</v>
      </c>
      <c r="D5331" s="222">
        <v>960</v>
      </c>
      <c r="E5331" s="222"/>
      <c r="F5331" s="202">
        <v>18720</v>
      </c>
      <c r="G5331" s="202">
        <f t="shared" si="274"/>
        <v>19500</v>
      </c>
      <c r="H5331" s="210" t="str">
        <f t="shared" si="275"/>
        <v>19/20MANDIOCALARANJEIRAS DO SUL (f)</v>
      </c>
      <c r="I5331" s="210" t="str">
        <f t="shared" si="276"/>
        <v>19/20MANDIOCA</v>
      </c>
      <c r="J5331" s="211" t="b">
        <f>FALSE</f>
        <v>0</v>
      </c>
    </row>
    <row r="5332" spans="1:10" ht="14.65" hidden="1" customHeight="1">
      <c r="A5332" s="215" t="s">
        <v>79</v>
      </c>
      <c r="B5332" s="221" t="s">
        <v>102</v>
      </c>
      <c r="C5332" s="221" t="s">
        <v>148</v>
      </c>
      <c r="D5332" s="222">
        <v>1359</v>
      </c>
      <c r="E5332" s="222"/>
      <c r="F5332" s="202">
        <v>25617</v>
      </c>
      <c r="G5332" s="202">
        <f t="shared" si="274"/>
        <v>18849.889624724059</v>
      </c>
      <c r="H5332" s="210" t="str">
        <f t="shared" si="275"/>
        <v>19/20MANDIOCALONDRINA (c)</v>
      </c>
      <c r="I5332" s="210" t="str">
        <f t="shared" si="276"/>
        <v>19/20MANDIOCA</v>
      </c>
      <c r="J5332" s="211" t="b">
        <f>FALSE</f>
        <v>0</v>
      </c>
    </row>
    <row r="5333" spans="1:10" ht="14.65" hidden="1" customHeight="1">
      <c r="A5333" s="215" t="s">
        <v>79</v>
      </c>
      <c r="B5333" s="221" t="s">
        <v>102</v>
      </c>
      <c r="C5333" s="221" t="s">
        <v>150</v>
      </c>
      <c r="D5333" s="222">
        <v>6600</v>
      </c>
      <c r="E5333" s="222"/>
      <c r="F5333" s="202">
        <v>171600</v>
      </c>
      <c r="G5333" s="202">
        <f t="shared" si="274"/>
        <v>26000</v>
      </c>
      <c r="H5333" s="210" t="str">
        <f t="shared" si="275"/>
        <v>19/20MANDIOCAMARINGÁ (c)</v>
      </c>
      <c r="I5333" s="210" t="str">
        <f t="shared" si="276"/>
        <v>19/20MANDIOCA</v>
      </c>
      <c r="J5333" s="211" t="b">
        <f>FALSE</f>
        <v>0</v>
      </c>
    </row>
    <row r="5334" spans="1:10" ht="14.65" hidden="1" customHeight="1">
      <c r="A5334" s="215" t="s">
        <v>79</v>
      </c>
      <c r="B5334" s="221" t="s">
        <v>102</v>
      </c>
      <c r="C5334" s="221" t="s">
        <v>152</v>
      </c>
      <c r="D5334" s="222">
        <v>900</v>
      </c>
      <c r="E5334" s="222"/>
      <c r="F5334" s="202">
        <v>16650</v>
      </c>
      <c r="G5334" s="202">
        <f t="shared" si="274"/>
        <v>18500</v>
      </c>
      <c r="H5334" s="210" t="str">
        <f t="shared" si="275"/>
        <v>19/20MANDIOCAPARANAGUÁ (f)</v>
      </c>
      <c r="I5334" s="210" t="str">
        <f t="shared" si="276"/>
        <v>19/20MANDIOCA</v>
      </c>
      <c r="J5334" s="211" t="b">
        <f>FALSE</f>
        <v>0</v>
      </c>
    </row>
    <row r="5335" spans="1:10" ht="14.65" hidden="1" customHeight="1">
      <c r="A5335" s="215" t="s">
        <v>79</v>
      </c>
      <c r="B5335" s="221" t="s">
        <v>102</v>
      </c>
      <c r="C5335" s="221" t="s">
        <v>154</v>
      </c>
      <c r="D5335" s="222">
        <v>41592</v>
      </c>
      <c r="E5335" s="222"/>
      <c r="F5335" s="202">
        <v>946633</v>
      </c>
      <c r="G5335" s="202">
        <f t="shared" ref="G5335:G5398" si="277">F5335/(D5335-E5335)*1000</f>
        <v>22759.977880361606</v>
      </c>
      <c r="H5335" s="210" t="str">
        <f t="shared" si="275"/>
        <v>19/20MANDIOCAPARANAVAÍ (b)</v>
      </c>
      <c r="I5335" s="210" t="str">
        <f t="shared" si="276"/>
        <v>19/20MANDIOCA</v>
      </c>
      <c r="J5335" s="211" t="b">
        <f>FALSE</f>
        <v>0</v>
      </c>
    </row>
    <row r="5336" spans="1:10" ht="14.65" hidden="1" customHeight="1">
      <c r="A5336" s="215" t="s">
        <v>79</v>
      </c>
      <c r="B5336" s="221" t="s">
        <v>102</v>
      </c>
      <c r="C5336" s="221" t="s">
        <v>155</v>
      </c>
      <c r="D5336" s="222">
        <v>1354</v>
      </c>
      <c r="E5336" s="222"/>
      <c r="F5336" s="202">
        <v>24372</v>
      </c>
      <c r="G5336" s="202">
        <f t="shared" si="277"/>
        <v>18000</v>
      </c>
      <c r="H5336" s="210" t="str">
        <f t="shared" si="275"/>
        <v>19/20MANDIOCAPATO BRANCO (e)</v>
      </c>
      <c r="I5336" s="210" t="str">
        <f t="shared" si="276"/>
        <v>19/20MANDIOCA</v>
      </c>
      <c r="J5336" s="211" t="b">
        <f>FALSE</f>
        <v>0</v>
      </c>
    </row>
    <row r="5337" spans="1:10" ht="14.65" hidden="1" customHeight="1">
      <c r="A5337" s="215" t="s">
        <v>79</v>
      </c>
      <c r="B5337" s="221" t="s">
        <v>102</v>
      </c>
      <c r="C5337" s="221" t="s">
        <v>156</v>
      </c>
      <c r="D5337" s="222">
        <v>632</v>
      </c>
      <c r="E5337" s="222"/>
      <c r="F5337" s="202">
        <v>11692</v>
      </c>
      <c r="G5337" s="202">
        <f t="shared" si="277"/>
        <v>18500</v>
      </c>
      <c r="H5337" s="210" t="str">
        <f t="shared" si="275"/>
        <v>19/20MANDIOCAPITANGA (f)</v>
      </c>
      <c r="I5337" s="210" t="str">
        <f t="shared" si="276"/>
        <v>19/20MANDIOCA</v>
      </c>
      <c r="J5337" s="211" t="b">
        <f>FALSE</f>
        <v>0</v>
      </c>
    </row>
    <row r="5338" spans="1:10" ht="14.65" hidden="1" customHeight="1">
      <c r="A5338" s="215" t="s">
        <v>79</v>
      </c>
      <c r="B5338" s="221" t="s">
        <v>102</v>
      </c>
      <c r="C5338" s="221" t="s">
        <v>157</v>
      </c>
      <c r="D5338" s="222">
        <v>1050</v>
      </c>
      <c r="E5338" s="222"/>
      <c r="F5338" s="202">
        <v>19309</v>
      </c>
      <c r="G5338" s="202">
        <f t="shared" si="277"/>
        <v>18389.523809523809</v>
      </c>
      <c r="H5338" s="210" t="str">
        <f t="shared" si="275"/>
        <v>19/20MANDIOCAPONTA GROSSA (f)</v>
      </c>
      <c r="I5338" s="210" t="str">
        <f t="shared" si="276"/>
        <v>19/20MANDIOCA</v>
      </c>
      <c r="J5338" s="211" t="b">
        <f>FALSE</f>
        <v>0</v>
      </c>
    </row>
    <row r="5339" spans="1:10" ht="14.65" hidden="1" customHeight="1">
      <c r="A5339" s="215" t="s">
        <v>79</v>
      </c>
      <c r="B5339" s="221" t="s">
        <v>102</v>
      </c>
      <c r="C5339" s="221" t="s">
        <v>158</v>
      </c>
      <c r="D5339" s="222">
        <v>7870</v>
      </c>
      <c r="E5339" s="222"/>
      <c r="F5339" s="202">
        <v>206327</v>
      </c>
      <c r="G5339" s="202">
        <f t="shared" si="277"/>
        <v>26216.89961880559</v>
      </c>
      <c r="H5339" s="210" t="str">
        <f t="shared" si="275"/>
        <v>19/20MANDIOCATOLEDO (d)</v>
      </c>
      <c r="I5339" s="210" t="str">
        <f t="shared" si="276"/>
        <v>19/20MANDIOCA</v>
      </c>
      <c r="J5339" s="211" t="b">
        <f>FALSE</f>
        <v>0</v>
      </c>
    </row>
    <row r="5340" spans="1:10" ht="14.65" hidden="1" customHeight="1">
      <c r="A5340" s="215" t="s">
        <v>79</v>
      </c>
      <c r="B5340" s="221" t="s">
        <v>102</v>
      </c>
      <c r="C5340" s="221" t="s">
        <v>159</v>
      </c>
      <c r="D5340" s="222">
        <v>53312</v>
      </c>
      <c r="E5340" s="222"/>
      <c r="F5340" s="202">
        <v>1306144</v>
      </c>
      <c r="G5340" s="202">
        <f t="shared" si="277"/>
        <v>24500</v>
      </c>
      <c r="H5340" s="210" t="str">
        <f t="shared" si="275"/>
        <v>19/20MANDIOCAUMUARAMA (b)</v>
      </c>
      <c r="I5340" s="210" t="str">
        <f t="shared" si="276"/>
        <v>19/20MANDIOCA</v>
      </c>
      <c r="J5340" s="211" t="b">
        <f>FALSE</f>
        <v>0</v>
      </c>
    </row>
    <row r="5341" spans="1:10" ht="14.65" hidden="1" customHeight="1">
      <c r="A5341" s="215" t="s">
        <v>79</v>
      </c>
      <c r="B5341" s="221" t="s">
        <v>102</v>
      </c>
      <c r="C5341" s="221" t="s">
        <v>160</v>
      </c>
      <c r="D5341" s="222">
        <v>2800</v>
      </c>
      <c r="E5341" s="222"/>
      <c r="F5341" s="202">
        <v>47600</v>
      </c>
      <c r="G5341" s="202">
        <f t="shared" si="277"/>
        <v>17000</v>
      </c>
      <c r="H5341" s="210" t="str">
        <f t="shared" si="275"/>
        <v>19/20MANDIOCAUNIÃO DA VITÓRIA (f)</v>
      </c>
      <c r="I5341" s="210" t="str">
        <f t="shared" si="276"/>
        <v>19/20MANDIOCA</v>
      </c>
      <c r="J5341" s="211" t="b">
        <f>FALSE</f>
        <v>0</v>
      </c>
    </row>
    <row r="5342" spans="1:10" ht="14.65" hidden="1" customHeight="1">
      <c r="A5342" s="215" t="s">
        <v>79</v>
      </c>
      <c r="B5342" s="213" t="s">
        <v>103</v>
      </c>
      <c r="C5342" s="209" t="s">
        <v>126</v>
      </c>
      <c r="D5342" s="222">
        <v>3440</v>
      </c>
      <c r="E5342" s="222"/>
      <c r="F5342" s="202">
        <v>34565</v>
      </c>
      <c r="G5342" s="202">
        <f t="shared" si="277"/>
        <v>10047.965116279069</v>
      </c>
      <c r="H5342" s="210" t="str">
        <f t="shared" si="275"/>
        <v>19/20MILHO (1ª SAFRA)APUCARANA (c)</v>
      </c>
      <c r="I5342" s="210" t="str">
        <f t="shared" si="276"/>
        <v>19/20MILHO (1ª SAFRA)</v>
      </c>
      <c r="J5342" s="211" t="b">
        <f>FALSE</f>
        <v>0</v>
      </c>
    </row>
    <row r="5343" spans="1:10" ht="14.65" hidden="1" customHeight="1">
      <c r="A5343" s="215" t="s">
        <v>79</v>
      </c>
      <c r="B5343" s="213" t="s">
        <v>103</v>
      </c>
      <c r="C5343" s="209" t="s">
        <v>128</v>
      </c>
      <c r="D5343" s="222">
        <v>5000</v>
      </c>
      <c r="E5343" s="222"/>
      <c r="F5343" s="202">
        <v>50000</v>
      </c>
      <c r="G5343" s="202">
        <f t="shared" si="277"/>
        <v>10000</v>
      </c>
      <c r="H5343" s="210" t="str">
        <f t="shared" si="275"/>
        <v>19/20MILHO (1ª SAFRA)CAMPO MOURÃO (a)</v>
      </c>
      <c r="I5343" s="210" t="str">
        <f t="shared" si="276"/>
        <v>19/20MILHO (1ª SAFRA)</v>
      </c>
      <c r="J5343" s="211" t="b">
        <f>FALSE</f>
        <v>0</v>
      </c>
    </row>
    <row r="5344" spans="1:10" ht="14.65" hidden="1" customHeight="1">
      <c r="A5344" s="215" t="s">
        <v>79</v>
      </c>
      <c r="B5344" s="213" t="s">
        <v>103</v>
      </c>
      <c r="C5344" s="209" t="s">
        <v>130</v>
      </c>
      <c r="D5344" s="222">
        <v>23645</v>
      </c>
      <c r="E5344" s="222"/>
      <c r="F5344" s="202">
        <v>255838</v>
      </c>
      <c r="G5344" s="202">
        <f t="shared" si="277"/>
        <v>10819.961936984564</v>
      </c>
      <c r="H5344" s="210" t="str">
        <f t="shared" si="275"/>
        <v>19/20MILHO (1ª SAFRA)CASCAVEL (d)</v>
      </c>
      <c r="I5344" s="210" t="str">
        <f t="shared" si="276"/>
        <v>19/20MILHO (1ª SAFRA)</v>
      </c>
      <c r="J5344" s="211" t="b">
        <f>FALSE</f>
        <v>0</v>
      </c>
    </row>
    <row r="5345" spans="1:10" ht="14.65" hidden="1" customHeight="1">
      <c r="A5345" s="215" t="s">
        <v>79</v>
      </c>
      <c r="B5345" s="213" t="s">
        <v>103</v>
      </c>
      <c r="C5345" s="209" t="s">
        <v>132</v>
      </c>
      <c r="D5345" s="222">
        <v>4650</v>
      </c>
      <c r="E5345" s="222"/>
      <c r="F5345" s="202">
        <v>38781</v>
      </c>
      <c r="G5345" s="202">
        <f t="shared" si="277"/>
        <v>8340</v>
      </c>
      <c r="H5345" s="210" t="str">
        <f t="shared" si="275"/>
        <v>19/20MILHO (1ª SAFRA)CORNÉLIO PROCÓPIO (c)</v>
      </c>
      <c r="I5345" s="210" t="str">
        <f t="shared" si="276"/>
        <v>19/20MILHO (1ª SAFRA)</v>
      </c>
      <c r="J5345" s="211" t="b">
        <f>FALSE</f>
        <v>0</v>
      </c>
    </row>
    <row r="5346" spans="1:10" ht="14.65" hidden="1" customHeight="1">
      <c r="A5346" s="215" t="s">
        <v>79</v>
      </c>
      <c r="B5346" s="213" t="s">
        <v>103</v>
      </c>
      <c r="C5346" s="209" t="s">
        <v>134</v>
      </c>
      <c r="D5346" s="222">
        <v>50794</v>
      </c>
      <c r="E5346" s="222"/>
      <c r="F5346" s="202">
        <v>467304</v>
      </c>
      <c r="G5346" s="202">
        <f t="shared" si="277"/>
        <v>9199.9842501082821</v>
      </c>
      <c r="H5346" s="210" t="str">
        <f t="shared" si="275"/>
        <v>19/20MILHO (1ª SAFRA)CURITIBA (f)</v>
      </c>
      <c r="I5346" s="210" t="str">
        <f t="shared" si="276"/>
        <v>19/20MILHO (1ª SAFRA)</v>
      </c>
      <c r="J5346" s="211" t="b">
        <f>FALSE</f>
        <v>0</v>
      </c>
    </row>
    <row r="5347" spans="1:10" ht="14.65" hidden="1" customHeight="1">
      <c r="A5347" s="215" t="s">
        <v>79</v>
      </c>
      <c r="B5347" s="213" t="s">
        <v>103</v>
      </c>
      <c r="C5347" s="209" t="s">
        <v>136</v>
      </c>
      <c r="D5347" s="222">
        <v>18330</v>
      </c>
      <c r="E5347" s="222"/>
      <c r="F5347" s="202">
        <v>190815</v>
      </c>
      <c r="G5347" s="202">
        <f t="shared" si="277"/>
        <v>10409.983633387888</v>
      </c>
      <c r="H5347" s="210" t="str">
        <f t="shared" si="275"/>
        <v>19/20MILHO (1ª SAFRA)FRANCISCO BELTRÃO (e)</v>
      </c>
      <c r="I5347" s="210" t="str">
        <f t="shared" si="276"/>
        <v>19/20MILHO (1ª SAFRA)</v>
      </c>
      <c r="J5347" s="211" t="b">
        <f>FALSE</f>
        <v>0</v>
      </c>
    </row>
    <row r="5348" spans="1:10" ht="14.65" hidden="1" customHeight="1">
      <c r="A5348" s="215" t="s">
        <v>79</v>
      </c>
      <c r="B5348" s="213" t="s">
        <v>103</v>
      </c>
      <c r="C5348" s="209" t="s">
        <v>138</v>
      </c>
      <c r="D5348" s="222">
        <v>53090</v>
      </c>
      <c r="E5348" s="222"/>
      <c r="F5348" s="202">
        <v>608676</v>
      </c>
      <c r="G5348" s="202">
        <f t="shared" si="277"/>
        <v>11464.983989451874</v>
      </c>
      <c r="H5348" s="210" t="str">
        <f t="shared" si="275"/>
        <v>19/20MILHO (1ª SAFRA)GUARAPUAVA (f)</v>
      </c>
      <c r="I5348" s="210" t="str">
        <f t="shared" si="276"/>
        <v>19/20MILHO (1ª SAFRA)</v>
      </c>
      <c r="J5348" s="211" t="b">
        <f>FALSE</f>
        <v>0</v>
      </c>
    </row>
    <row r="5349" spans="1:10" ht="14.65" hidden="1" customHeight="1">
      <c r="A5349" s="215" t="s">
        <v>79</v>
      </c>
      <c r="B5349" s="213" t="s">
        <v>103</v>
      </c>
      <c r="C5349" s="209" t="s">
        <v>140</v>
      </c>
      <c r="D5349" s="222">
        <v>35100</v>
      </c>
      <c r="E5349" s="222"/>
      <c r="F5349" s="202">
        <v>310635</v>
      </c>
      <c r="G5349" s="202">
        <f t="shared" si="277"/>
        <v>8850</v>
      </c>
      <c r="H5349" s="210" t="str">
        <f t="shared" si="275"/>
        <v>19/20MILHO (1ª SAFRA)IRATI (f)</v>
      </c>
      <c r="I5349" s="210" t="str">
        <f t="shared" si="276"/>
        <v>19/20MILHO (1ª SAFRA)</v>
      </c>
      <c r="J5349" s="211" t="b">
        <f>FALSE</f>
        <v>0</v>
      </c>
    </row>
    <row r="5350" spans="1:10" ht="14.65" hidden="1" customHeight="1">
      <c r="A5350" s="215" t="s">
        <v>79</v>
      </c>
      <c r="B5350" s="213" t="s">
        <v>103</v>
      </c>
      <c r="C5350" s="209" t="s">
        <v>142</v>
      </c>
      <c r="D5350" s="222">
        <v>3950</v>
      </c>
      <c r="E5350" s="222"/>
      <c r="F5350" s="202">
        <v>33812</v>
      </c>
      <c r="G5350" s="202">
        <f t="shared" si="277"/>
        <v>8560</v>
      </c>
      <c r="H5350" s="210" t="str">
        <f t="shared" si="275"/>
        <v>19/20MILHO (1ª SAFRA)IVAIPORÃ (c)</v>
      </c>
      <c r="I5350" s="210" t="str">
        <f t="shared" si="276"/>
        <v>19/20MILHO (1ª SAFRA)</v>
      </c>
      <c r="J5350" s="211" t="b">
        <f>FALSE</f>
        <v>0</v>
      </c>
    </row>
    <row r="5351" spans="1:10" ht="14.65" hidden="1" customHeight="1">
      <c r="A5351" s="215" t="s">
        <v>79</v>
      </c>
      <c r="B5351" s="213" t="s">
        <v>103</v>
      </c>
      <c r="C5351" s="209" t="s">
        <v>144</v>
      </c>
      <c r="D5351" s="222">
        <v>8100</v>
      </c>
      <c r="E5351" s="222"/>
      <c r="F5351" s="202">
        <v>46980</v>
      </c>
      <c r="G5351" s="202">
        <f t="shared" si="277"/>
        <v>5800</v>
      </c>
      <c r="H5351" s="210" t="str">
        <f t="shared" si="275"/>
        <v>19/20MILHO (1ª SAFRA)JACAREZINHO (c)</v>
      </c>
      <c r="I5351" s="210" t="str">
        <f t="shared" si="276"/>
        <v>19/20MILHO (1ª SAFRA)</v>
      </c>
      <c r="J5351" s="211" t="b">
        <f>FALSE</f>
        <v>0</v>
      </c>
    </row>
    <row r="5352" spans="1:10" ht="14.65" hidden="1" customHeight="1">
      <c r="A5352" s="215" t="s">
        <v>79</v>
      </c>
      <c r="B5352" s="213" t="s">
        <v>103</v>
      </c>
      <c r="C5352" s="209" t="s">
        <v>146</v>
      </c>
      <c r="D5352" s="222">
        <v>12800</v>
      </c>
      <c r="E5352" s="222"/>
      <c r="F5352" s="202">
        <v>131532</v>
      </c>
      <c r="G5352" s="202">
        <f t="shared" si="277"/>
        <v>10275.9375</v>
      </c>
      <c r="H5352" s="210" t="str">
        <f t="shared" si="275"/>
        <v>19/20MILHO (1ª SAFRA)LARANJEIRAS DO SUL (f)</v>
      </c>
      <c r="I5352" s="210" t="str">
        <f t="shared" si="276"/>
        <v>19/20MILHO (1ª SAFRA)</v>
      </c>
      <c r="J5352" s="211" t="b">
        <f>FALSE</f>
        <v>0</v>
      </c>
    </row>
    <row r="5353" spans="1:10" ht="14.65" hidden="1" customHeight="1">
      <c r="A5353" s="215" t="s">
        <v>79</v>
      </c>
      <c r="B5353" s="213" t="s">
        <v>103</v>
      </c>
      <c r="C5353" s="209" t="s">
        <v>148</v>
      </c>
      <c r="D5353" s="222">
        <v>3440</v>
      </c>
      <c r="E5353" s="222"/>
      <c r="F5353" s="202">
        <v>34400</v>
      </c>
      <c r="G5353" s="202">
        <f t="shared" si="277"/>
        <v>10000</v>
      </c>
      <c r="H5353" s="210" t="str">
        <f t="shared" si="275"/>
        <v>19/20MILHO (1ª SAFRA)LONDRINA (c)</v>
      </c>
      <c r="I5353" s="210" t="str">
        <f t="shared" si="276"/>
        <v>19/20MILHO (1ª SAFRA)</v>
      </c>
      <c r="J5353" s="211" t="b">
        <f>FALSE</f>
        <v>0</v>
      </c>
    </row>
    <row r="5354" spans="1:10" ht="14.65" hidden="1" customHeight="1">
      <c r="A5354" s="215" t="s">
        <v>79</v>
      </c>
      <c r="B5354" s="213" t="s">
        <v>103</v>
      </c>
      <c r="C5354" s="209" t="s">
        <v>150</v>
      </c>
      <c r="D5354" s="222">
        <v>650</v>
      </c>
      <c r="E5354" s="222"/>
      <c r="F5354" s="202">
        <v>4875</v>
      </c>
      <c r="G5354" s="202">
        <f t="shared" si="277"/>
        <v>7500</v>
      </c>
      <c r="H5354" s="210" t="str">
        <f t="shared" si="275"/>
        <v>19/20MILHO (1ª SAFRA)MARINGÁ (c)</v>
      </c>
      <c r="I5354" s="210" t="str">
        <f t="shared" si="276"/>
        <v>19/20MILHO (1ª SAFRA)</v>
      </c>
      <c r="J5354" s="211" t="b">
        <f>FALSE</f>
        <v>0</v>
      </c>
    </row>
    <row r="5355" spans="1:10" ht="14.65" hidden="1" customHeight="1">
      <c r="A5355" s="215" t="s">
        <v>79</v>
      </c>
      <c r="B5355" s="213" t="s">
        <v>103</v>
      </c>
      <c r="C5355" s="209" t="s">
        <v>152</v>
      </c>
      <c r="D5355" s="222">
        <v>35</v>
      </c>
      <c r="E5355" s="222"/>
      <c r="F5355" s="202">
        <v>113</v>
      </c>
      <c r="G5355" s="202">
        <f t="shared" si="277"/>
        <v>3228.5714285714284</v>
      </c>
      <c r="H5355" s="210" t="str">
        <f t="shared" si="275"/>
        <v>19/20MILHO (1ª SAFRA)PARANAGUÁ (f)</v>
      </c>
      <c r="I5355" s="210" t="str">
        <f t="shared" si="276"/>
        <v>19/20MILHO (1ª SAFRA)</v>
      </c>
      <c r="J5355" s="211" t="b">
        <f>FALSE</f>
        <v>0</v>
      </c>
    </row>
    <row r="5356" spans="1:10" ht="14.65" hidden="1" customHeight="1">
      <c r="A5356" s="215" t="s">
        <v>79</v>
      </c>
      <c r="B5356" s="213" t="s">
        <v>103</v>
      </c>
      <c r="C5356" s="209" t="s">
        <v>154</v>
      </c>
      <c r="D5356" s="222">
        <v>1767</v>
      </c>
      <c r="E5356" s="222"/>
      <c r="F5356" s="202">
        <v>7191</v>
      </c>
      <c r="G5356" s="202">
        <f t="shared" si="277"/>
        <v>4069.6095076400675</v>
      </c>
      <c r="H5356" s="210" t="str">
        <f t="shared" si="275"/>
        <v>19/20MILHO (1ª SAFRA)PARANAVAÍ (b)</v>
      </c>
      <c r="I5356" s="210" t="str">
        <f t="shared" si="276"/>
        <v>19/20MILHO (1ª SAFRA)</v>
      </c>
      <c r="J5356" s="211" t="b">
        <f>FALSE</f>
        <v>0</v>
      </c>
    </row>
    <row r="5357" spans="1:10" ht="14.65" hidden="1" customHeight="1">
      <c r="A5357" s="215" t="s">
        <v>79</v>
      </c>
      <c r="B5357" s="213" t="s">
        <v>103</v>
      </c>
      <c r="C5357" s="209" t="s">
        <v>155</v>
      </c>
      <c r="D5357" s="222">
        <v>26525</v>
      </c>
      <c r="E5357" s="222"/>
      <c r="F5357" s="202">
        <v>296775</v>
      </c>
      <c r="G5357" s="202">
        <f t="shared" si="277"/>
        <v>11188.501413760603</v>
      </c>
      <c r="H5357" s="210" t="str">
        <f t="shared" si="275"/>
        <v>19/20MILHO (1ª SAFRA)PATO BRANCO (e)</v>
      </c>
      <c r="I5357" s="210" t="str">
        <f t="shared" si="276"/>
        <v>19/20MILHO (1ª SAFRA)</v>
      </c>
      <c r="J5357" s="211" t="b">
        <f>FALSE</f>
        <v>0</v>
      </c>
    </row>
    <row r="5358" spans="1:10" ht="14.65" hidden="1" customHeight="1">
      <c r="A5358" s="215" t="s">
        <v>79</v>
      </c>
      <c r="B5358" s="213" t="s">
        <v>103</v>
      </c>
      <c r="C5358" s="209" t="s">
        <v>156</v>
      </c>
      <c r="D5358" s="222">
        <v>11850</v>
      </c>
      <c r="E5358" s="222"/>
      <c r="F5358" s="202">
        <v>106650</v>
      </c>
      <c r="G5358" s="202">
        <f t="shared" si="277"/>
        <v>9000</v>
      </c>
      <c r="H5358" s="210" t="str">
        <f t="shared" si="275"/>
        <v>19/20MILHO (1ª SAFRA)PITANGA (f)</v>
      </c>
      <c r="I5358" s="210" t="str">
        <f t="shared" si="276"/>
        <v>19/20MILHO (1ª SAFRA)</v>
      </c>
      <c r="J5358" s="211" t="b">
        <f>FALSE</f>
        <v>0</v>
      </c>
    </row>
    <row r="5359" spans="1:10" ht="14.65" hidden="1" customHeight="1">
      <c r="A5359" s="215" t="s">
        <v>79</v>
      </c>
      <c r="B5359" s="213" t="s">
        <v>103</v>
      </c>
      <c r="C5359" s="209" t="s">
        <v>157</v>
      </c>
      <c r="D5359" s="222">
        <v>67640</v>
      </c>
      <c r="E5359" s="222"/>
      <c r="F5359" s="202">
        <v>734502</v>
      </c>
      <c r="G5359" s="202">
        <f t="shared" si="277"/>
        <v>10858.988764044943</v>
      </c>
      <c r="H5359" s="210" t="str">
        <f t="shared" si="275"/>
        <v>19/20MILHO (1ª SAFRA)PONTA GROSSA (f)</v>
      </c>
      <c r="I5359" s="210" t="str">
        <f t="shared" si="276"/>
        <v>19/20MILHO (1ª SAFRA)</v>
      </c>
      <c r="J5359" s="211" t="b">
        <f>FALSE</f>
        <v>0</v>
      </c>
    </row>
    <row r="5360" spans="1:10" ht="14.65" hidden="1" customHeight="1">
      <c r="A5360" s="215" t="s">
        <v>79</v>
      </c>
      <c r="B5360" s="213" t="s">
        <v>103</v>
      </c>
      <c r="C5360" s="209" t="s">
        <v>158</v>
      </c>
      <c r="D5360" s="222">
        <v>4200</v>
      </c>
      <c r="E5360" s="222"/>
      <c r="F5360" s="202">
        <v>37800</v>
      </c>
      <c r="G5360" s="202">
        <f t="shared" si="277"/>
        <v>9000</v>
      </c>
      <c r="H5360" s="210" t="str">
        <f t="shared" si="275"/>
        <v>19/20MILHO (1ª SAFRA)TOLEDO (d)</v>
      </c>
      <c r="I5360" s="210" t="str">
        <f t="shared" si="276"/>
        <v>19/20MILHO (1ª SAFRA)</v>
      </c>
      <c r="J5360" s="211" t="b">
        <f>FALSE</f>
        <v>0</v>
      </c>
    </row>
    <row r="5361" spans="1:10" ht="14.65" hidden="1" customHeight="1">
      <c r="A5361" s="215" t="s">
        <v>79</v>
      </c>
      <c r="B5361" s="213" t="s">
        <v>103</v>
      </c>
      <c r="C5361" s="209" t="s">
        <v>159</v>
      </c>
      <c r="D5361" s="222">
        <v>892</v>
      </c>
      <c r="E5361" s="222"/>
      <c r="F5361" s="202">
        <v>3678</v>
      </c>
      <c r="G5361" s="202">
        <f t="shared" si="277"/>
        <v>4123.3183856502237</v>
      </c>
      <c r="H5361" s="210" t="str">
        <f t="shared" si="275"/>
        <v>19/20MILHO (1ª SAFRA)UMUARAMA (b)</v>
      </c>
      <c r="I5361" s="210" t="str">
        <f t="shared" si="276"/>
        <v>19/20MILHO (1ª SAFRA)</v>
      </c>
      <c r="J5361" s="211" t="b">
        <f>FALSE</f>
        <v>0</v>
      </c>
    </row>
    <row r="5362" spans="1:10" ht="14.65" hidden="1" customHeight="1">
      <c r="A5362" s="215" t="s">
        <v>79</v>
      </c>
      <c r="B5362" s="213" t="s">
        <v>103</v>
      </c>
      <c r="C5362" s="209" t="s">
        <v>160</v>
      </c>
      <c r="D5362" s="222">
        <v>20000</v>
      </c>
      <c r="E5362" s="222"/>
      <c r="F5362" s="202">
        <v>170000</v>
      </c>
      <c r="G5362" s="202">
        <f t="shared" si="277"/>
        <v>8500</v>
      </c>
      <c r="H5362" s="210" t="str">
        <f t="shared" si="275"/>
        <v>19/20MILHO (1ª SAFRA)UNIÃO DA VITÓRIA (f)</v>
      </c>
      <c r="I5362" s="210" t="str">
        <f t="shared" si="276"/>
        <v>19/20MILHO (1ª SAFRA)</v>
      </c>
      <c r="J5362" s="211" t="b">
        <f>FALSE</f>
        <v>0</v>
      </c>
    </row>
    <row r="5363" spans="1:10" ht="14.65" hidden="1" customHeight="1">
      <c r="A5363" s="215" t="s">
        <v>79</v>
      </c>
      <c r="B5363" s="213" t="s">
        <v>104</v>
      </c>
      <c r="C5363" s="209" t="s">
        <v>126</v>
      </c>
      <c r="D5363" s="202">
        <v>39890</v>
      </c>
      <c r="F5363" s="202">
        <v>203638</v>
      </c>
      <c r="G5363" s="202">
        <f t="shared" si="277"/>
        <v>5104.988718977188</v>
      </c>
      <c r="H5363" s="210" t="str">
        <f t="shared" si="275"/>
        <v>19/20MILHO (2ª SAFRA)APUCARANA (c)</v>
      </c>
      <c r="I5363" s="210" t="str">
        <f t="shared" si="276"/>
        <v>19/20MILHO (2ª SAFRA)</v>
      </c>
      <c r="J5363" s="211" t="b">
        <f>FALSE</f>
        <v>0</v>
      </c>
    </row>
    <row r="5364" spans="1:10" ht="14.65" hidden="1" customHeight="1">
      <c r="A5364" s="215" t="s">
        <v>79</v>
      </c>
      <c r="B5364" s="213" t="s">
        <v>104</v>
      </c>
      <c r="C5364" s="209" t="s">
        <v>128</v>
      </c>
      <c r="D5364" s="202">
        <v>387300</v>
      </c>
      <c r="F5364" s="202">
        <v>2175464</v>
      </c>
      <c r="G5364" s="202">
        <f t="shared" si="277"/>
        <v>5616.9997418022203</v>
      </c>
      <c r="H5364" s="210" t="str">
        <f t="shared" si="275"/>
        <v>19/20MILHO (2ª SAFRA)CAMPO MOURÃO (a)</v>
      </c>
      <c r="I5364" s="210" t="str">
        <f t="shared" si="276"/>
        <v>19/20MILHO (2ª SAFRA)</v>
      </c>
      <c r="J5364" s="211" t="b">
        <f>FALSE</f>
        <v>0</v>
      </c>
    </row>
    <row r="5365" spans="1:10" ht="14.65" hidden="1" customHeight="1">
      <c r="A5365" s="215" t="s">
        <v>79</v>
      </c>
      <c r="B5365" s="213" t="s">
        <v>104</v>
      </c>
      <c r="C5365" s="209" t="s">
        <v>130</v>
      </c>
      <c r="D5365" s="202">
        <v>283705</v>
      </c>
      <c r="F5365" s="202">
        <v>1580520</v>
      </c>
      <c r="G5365" s="202">
        <f t="shared" si="277"/>
        <v>5570.9980437426193</v>
      </c>
      <c r="H5365" s="210" t="str">
        <f t="shared" si="275"/>
        <v>19/20MILHO (2ª SAFRA)CASCAVEL (d)</v>
      </c>
      <c r="I5365" s="210" t="str">
        <f t="shared" si="276"/>
        <v>19/20MILHO (2ª SAFRA)</v>
      </c>
      <c r="J5365" s="211" t="b">
        <f>FALSE</f>
        <v>0</v>
      </c>
    </row>
    <row r="5366" spans="1:10" ht="14.65" hidden="1" customHeight="1">
      <c r="A5366" s="215" t="s">
        <v>79</v>
      </c>
      <c r="B5366" s="213" t="s">
        <v>104</v>
      </c>
      <c r="C5366" s="209" t="s">
        <v>132</v>
      </c>
      <c r="D5366" s="202">
        <v>211800</v>
      </c>
      <c r="F5366" s="202">
        <v>851436</v>
      </c>
      <c r="G5366" s="202">
        <f t="shared" si="277"/>
        <v>4019.9999999999995</v>
      </c>
      <c r="H5366" s="210" t="str">
        <f t="shared" si="275"/>
        <v>19/20MILHO (2ª SAFRA)CORNÉLIO PROCÓPIO (c)</v>
      </c>
      <c r="I5366" s="210" t="str">
        <f t="shared" si="276"/>
        <v>19/20MILHO (2ª SAFRA)</v>
      </c>
      <c r="J5366" s="211" t="b">
        <f>FALSE</f>
        <v>0</v>
      </c>
    </row>
    <row r="5367" spans="1:10" ht="14.65" hidden="1" customHeight="1">
      <c r="A5367" s="215" t="s">
        <v>79</v>
      </c>
      <c r="B5367" s="213" t="s">
        <v>104</v>
      </c>
      <c r="C5367" s="209" t="s">
        <v>136</v>
      </c>
      <c r="D5367" s="202">
        <v>84500</v>
      </c>
      <c r="F5367" s="202">
        <v>483762</v>
      </c>
      <c r="G5367" s="202">
        <f t="shared" si="277"/>
        <v>5724.9940828402368</v>
      </c>
      <c r="H5367" s="210" t="str">
        <f t="shared" si="275"/>
        <v>19/20MILHO (2ª SAFRA)FRANCISCO BELTRÃO (e)</v>
      </c>
      <c r="I5367" s="210" t="str">
        <f t="shared" si="276"/>
        <v>19/20MILHO (2ª SAFRA)</v>
      </c>
      <c r="J5367" s="211" t="b">
        <f>FALSE</f>
        <v>0</v>
      </c>
    </row>
    <row r="5368" spans="1:10" ht="14.65" hidden="1" customHeight="1">
      <c r="A5368" s="215" t="s">
        <v>79</v>
      </c>
      <c r="B5368" s="213" t="s">
        <v>104</v>
      </c>
      <c r="C5368" s="209" t="s">
        <v>138</v>
      </c>
      <c r="D5368" s="202">
        <v>7250</v>
      </c>
      <c r="F5368" s="202">
        <v>33738</v>
      </c>
      <c r="G5368" s="202">
        <f t="shared" si="277"/>
        <v>4653.5172413793098</v>
      </c>
      <c r="H5368" s="210" t="str">
        <f t="shared" si="275"/>
        <v>19/20MILHO (2ª SAFRA)GUARAPUAVA (f)</v>
      </c>
      <c r="I5368" s="210" t="str">
        <f t="shared" si="276"/>
        <v>19/20MILHO (2ª SAFRA)</v>
      </c>
      <c r="J5368" s="211" t="b">
        <f>FALSE</f>
        <v>0</v>
      </c>
    </row>
    <row r="5369" spans="1:10" ht="14.65" hidden="1" customHeight="1">
      <c r="A5369" s="215" t="s">
        <v>79</v>
      </c>
      <c r="B5369" s="213" t="s">
        <v>104</v>
      </c>
      <c r="C5369" s="209" t="s">
        <v>140</v>
      </c>
      <c r="D5369" s="202">
        <v>10850</v>
      </c>
      <c r="F5369" s="202">
        <v>65100</v>
      </c>
      <c r="G5369" s="202">
        <f t="shared" si="277"/>
        <v>6000</v>
      </c>
      <c r="H5369" s="210" t="str">
        <f t="shared" si="275"/>
        <v>19/20MILHO (2ª SAFRA)IRATI (f)</v>
      </c>
      <c r="I5369" s="210" t="str">
        <f t="shared" si="276"/>
        <v>19/20MILHO (2ª SAFRA)</v>
      </c>
      <c r="J5369" s="211" t="b">
        <f>FALSE</f>
        <v>0</v>
      </c>
    </row>
    <row r="5370" spans="1:10" ht="14.65" hidden="1" customHeight="1">
      <c r="A5370" s="215" t="s">
        <v>79</v>
      </c>
      <c r="B5370" s="213" t="s">
        <v>104</v>
      </c>
      <c r="C5370" s="209" t="s">
        <v>142</v>
      </c>
      <c r="D5370" s="202">
        <v>50140</v>
      </c>
      <c r="F5370" s="202">
        <v>269602</v>
      </c>
      <c r="G5370" s="202">
        <f t="shared" si="277"/>
        <v>5376.984443558038</v>
      </c>
      <c r="H5370" s="210" t="str">
        <f t="shared" si="275"/>
        <v>19/20MILHO (2ª SAFRA)IVAIPORÃ (c)</v>
      </c>
      <c r="I5370" s="210" t="str">
        <f t="shared" si="276"/>
        <v>19/20MILHO (2ª SAFRA)</v>
      </c>
      <c r="J5370" s="211" t="b">
        <f>FALSE</f>
        <v>0</v>
      </c>
    </row>
    <row r="5371" spans="1:10" ht="14.65" hidden="1" customHeight="1">
      <c r="A5371" s="215" t="s">
        <v>79</v>
      </c>
      <c r="B5371" s="213" t="s">
        <v>104</v>
      </c>
      <c r="C5371" s="209" t="s">
        <v>144</v>
      </c>
      <c r="D5371" s="202">
        <v>75000</v>
      </c>
      <c r="F5371" s="202">
        <v>435000</v>
      </c>
      <c r="G5371" s="202">
        <f t="shared" si="277"/>
        <v>5800</v>
      </c>
      <c r="H5371" s="210" t="str">
        <f t="shared" si="275"/>
        <v>19/20MILHO (2ª SAFRA)JACAREZINHO (c)</v>
      </c>
      <c r="I5371" s="210" t="str">
        <f t="shared" si="276"/>
        <v>19/20MILHO (2ª SAFRA)</v>
      </c>
      <c r="J5371" s="211" t="b">
        <f>FALSE</f>
        <v>0</v>
      </c>
    </row>
    <row r="5372" spans="1:10" ht="14.65" hidden="1" customHeight="1">
      <c r="A5372" s="215" t="s">
        <v>79</v>
      </c>
      <c r="B5372" s="213" t="s">
        <v>104</v>
      </c>
      <c r="C5372" s="209" t="s">
        <v>146</v>
      </c>
      <c r="D5372" s="202">
        <v>17000</v>
      </c>
      <c r="F5372" s="202">
        <v>85595</v>
      </c>
      <c r="G5372" s="202">
        <f t="shared" si="277"/>
        <v>5035</v>
      </c>
      <c r="H5372" s="210" t="str">
        <f t="shared" si="275"/>
        <v>19/20MILHO (2ª SAFRA)LARANJEIRAS DO SUL (f)</v>
      </c>
      <c r="I5372" s="210" t="str">
        <f t="shared" si="276"/>
        <v>19/20MILHO (2ª SAFRA)</v>
      </c>
      <c r="J5372" s="211" t="b">
        <f>FALSE</f>
        <v>0</v>
      </c>
    </row>
    <row r="5373" spans="1:10" ht="14.65" hidden="1" customHeight="1">
      <c r="A5373" s="215" t="s">
        <v>79</v>
      </c>
      <c r="B5373" s="213" t="s">
        <v>104</v>
      </c>
      <c r="C5373" s="209" t="s">
        <v>148</v>
      </c>
      <c r="D5373" s="202">
        <v>232603</v>
      </c>
      <c r="F5373" s="202">
        <v>1251869</v>
      </c>
      <c r="G5373" s="202">
        <f t="shared" si="277"/>
        <v>5381.9985124869409</v>
      </c>
      <c r="H5373" s="210" t="str">
        <f t="shared" si="275"/>
        <v>19/20MILHO (2ª SAFRA)LONDRINA (c)</v>
      </c>
      <c r="I5373" s="210" t="str">
        <f t="shared" si="276"/>
        <v>19/20MILHO (2ª SAFRA)</v>
      </c>
      <c r="J5373" s="211" t="b">
        <f>FALSE</f>
        <v>0</v>
      </c>
    </row>
    <row r="5374" spans="1:10" ht="14.65" hidden="1" customHeight="1">
      <c r="A5374" s="215" t="s">
        <v>79</v>
      </c>
      <c r="B5374" s="213" t="s">
        <v>104</v>
      </c>
      <c r="C5374" s="209" t="s">
        <v>150</v>
      </c>
      <c r="D5374" s="202">
        <v>256134</v>
      </c>
      <c r="F5374" s="202">
        <v>1427434</v>
      </c>
      <c r="G5374" s="202">
        <f t="shared" si="277"/>
        <v>5572.9969469106018</v>
      </c>
      <c r="H5374" s="210" t="str">
        <f t="shared" si="275"/>
        <v>19/20MILHO (2ª SAFRA)MARINGÁ (c)</v>
      </c>
      <c r="I5374" s="210" t="str">
        <f t="shared" si="276"/>
        <v>19/20MILHO (2ª SAFRA)</v>
      </c>
      <c r="J5374" s="211" t="b">
        <f>FALSE</f>
        <v>0</v>
      </c>
    </row>
    <row r="5375" spans="1:10" ht="14.65" hidden="1" customHeight="1">
      <c r="A5375" s="215" t="s">
        <v>79</v>
      </c>
      <c r="B5375" s="213" t="s">
        <v>104</v>
      </c>
      <c r="C5375" s="209" t="s">
        <v>154</v>
      </c>
      <c r="D5375" s="202">
        <v>43722</v>
      </c>
      <c r="F5375" s="202">
        <v>189928</v>
      </c>
      <c r="G5375" s="202">
        <f t="shared" si="277"/>
        <v>4343.9915831846665</v>
      </c>
      <c r="H5375" s="210" t="str">
        <f t="shared" si="275"/>
        <v>19/20MILHO (2ª SAFRA)PARANAVAÍ (b)</v>
      </c>
      <c r="I5375" s="210" t="str">
        <f t="shared" si="276"/>
        <v>19/20MILHO (2ª SAFRA)</v>
      </c>
      <c r="J5375" s="211" t="b">
        <f>FALSE</f>
        <v>0</v>
      </c>
    </row>
    <row r="5376" spans="1:10" ht="14.65" hidden="1" customHeight="1">
      <c r="A5376" s="215" t="s">
        <v>79</v>
      </c>
      <c r="B5376" s="213" t="s">
        <v>104</v>
      </c>
      <c r="C5376" s="209" t="s">
        <v>155</v>
      </c>
      <c r="D5376" s="202">
        <v>70850</v>
      </c>
      <c r="F5376" s="202">
        <v>454715</v>
      </c>
      <c r="G5376" s="202">
        <f t="shared" si="277"/>
        <v>6417.9957657021878</v>
      </c>
      <c r="H5376" s="210" t="str">
        <f t="shared" si="275"/>
        <v>19/20MILHO (2ª SAFRA)PATO BRANCO (e)</v>
      </c>
      <c r="I5376" s="210" t="str">
        <f t="shared" si="276"/>
        <v>19/20MILHO (2ª SAFRA)</v>
      </c>
      <c r="J5376" s="211" t="b">
        <f>FALSE</f>
        <v>0</v>
      </c>
    </row>
    <row r="5377" spans="1:10" ht="14.65" hidden="1" customHeight="1">
      <c r="A5377" s="215" t="s">
        <v>79</v>
      </c>
      <c r="B5377" s="213" t="s">
        <v>104</v>
      </c>
      <c r="C5377" s="209" t="s">
        <v>156</v>
      </c>
      <c r="D5377" s="202">
        <v>7370</v>
      </c>
      <c r="F5377" s="202">
        <v>35376</v>
      </c>
      <c r="G5377" s="202">
        <f t="shared" si="277"/>
        <v>4800</v>
      </c>
      <c r="H5377" s="210" t="str">
        <f t="shared" ref="H5377:H5440" si="278">A5377&amp;B5377&amp;C5377</f>
        <v>19/20MILHO (2ª SAFRA)PITANGA (f)</v>
      </c>
      <c r="I5377" s="210" t="str">
        <f t="shared" ref="I5377:I5440" si="279">A5377&amp;B5377</f>
        <v>19/20MILHO (2ª SAFRA)</v>
      </c>
      <c r="J5377" s="211" t="b">
        <f>FALSE</f>
        <v>0</v>
      </c>
    </row>
    <row r="5378" spans="1:10" ht="14.65" hidden="1" customHeight="1">
      <c r="A5378" s="215" t="s">
        <v>79</v>
      </c>
      <c r="B5378" s="213" t="s">
        <v>104</v>
      </c>
      <c r="C5378" s="209" t="s">
        <v>157</v>
      </c>
      <c r="D5378" s="202">
        <v>29970</v>
      </c>
      <c r="F5378" s="202">
        <v>184255</v>
      </c>
      <c r="G5378" s="202">
        <f t="shared" si="277"/>
        <v>6147.981314647981</v>
      </c>
      <c r="H5378" s="210" t="str">
        <f t="shared" si="278"/>
        <v>19/20MILHO (2ª SAFRA)PONTA GROSSA (f)</v>
      </c>
      <c r="I5378" s="210" t="str">
        <f t="shared" si="279"/>
        <v>19/20MILHO (2ª SAFRA)</v>
      </c>
      <c r="J5378" s="211" t="b">
        <f>FALSE</f>
        <v>0</v>
      </c>
    </row>
    <row r="5379" spans="1:10" ht="14.65" hidden="1" customHeight="1">
      <c r="A5379" s="215" t="s">
        <v>79</v>
      </c>
      <c r="B5379" s="213" t="s">
        <v>104</v>
      </c>
      <c r="C5379" s="209" t="s">
        <v>158</v>
      </c>
      <c r="D5379" s="202">
        <v>430926</v>
      </c>
      <c r="F5379" s="202">
        <v>1982690</v>
      </c>
      <c r="G5379" s="202">
        <f t="shared" si="277"/>
        <v>4600.9987793727923</v>
      </c>
      <c r="H5379" s="210" t="str">
        <f t="shared" si="278"/>
        <v>19/20MILHO (2ª SAFRA)TOLEDO (d)</v>
      </c>
      <c r="I5379" s="210" t="str">
        <f t="shared" si="279"/>
        <v>19/20MILHO (2ª SAFRA)</v>
      </c>
      <c r="J5379" s="211" t="b">
        <f>FALSE</f>
        <v>0</v>
      </c>
    </row>
    <row r="5380" spans="1:10" ht="14.65" hidden="1" customHeight="1">
      <c r="A5380" s="215" t="s">
        <v>79</v>
      </c>
      <c r="B5380" s="213" t="s">
        <v>104</v>
      </c>
      <c r="C5380" s="209" t="s">
        <v>159</v>
      </c>
      <c r="D5380" s="202">
        <v>114195</v>
      </c>
      <c r="F5380" s="202">
        <v>454153</v>
      </c>
      <c r="G5380" s="202">
        <f t="shared" si="277"/>
        <v>3976.9954901703227</v>
      </c>
      <c r="H5380" s="210" t="str">
        <f t="shared" si="278"/>
        <v>19/20MILHO (2ª SAFRA)UMUARAMA (b)</v>
      </c>
      <c r="I5380" s="210" t="str">
        <f t="shared" si="279"/>
        <v>19/20MILHO (2ª SAFRA)</v>
      </c>
      <c r="J5380" s="211" t="b">
        <f>FALSE</f>
        <v>0</v>
      </c>
    </row>
    <row r="5381" spans="1:10" ht="14.65" hidden="1" customHeight="1">
      <c r="A5381" s="215" t="s">
        <v>79</v>
      </c>
      <c r="B5381" s="225" t="s">
        <v>104</v>
      </c>
      <c r="C5381" s="209" t="s">
        <v>160</v>
      </c>
      <c r="D5381" s="202">
        <v>3000</v>
      </c>
      <c r="F5381" s="202">
        <v>6600</v>
      </c>
      <c r="G5381" s="202">
        <f t="shared" si="277"/>
        <v>2200</v>
      </c>
      <c r="H5381" s="210" t="str">
        <f t="shared" si="278"/>
        <v>19/20MILHO (2ª SAFRA)UNIÃO DA VITÓRIA (f)</v>
      </c>
      <c r="I5381" s="210" t="str">
        <f t="shared" si="279"/>
        <v>19/20MILHO (2ª SAFRA)</v>
      </c>
      <c r="J5381" s="211" t="b">
        <f>FALSE</f>
        <v>0</v>
      </c>
    </row>
    <row r="5382" spans="1:10" ht="14.65" hidden="1" customHeight="1">
      <c r="A5382" s="215" t="s">
        <v>79</v>
      </c>
      <c r="B5382" s="209" t="s">
        <v>105</v>
      </c>
      <c r="C5382" s="209" t="s">
        <v>126</v>
      </c>
      <c r="D5382" s="202">
        <v>155</v>
      </c>
      <c r="F5382" s="202">
        <v>69</v>
      </c>
      <c r="G5382" s="202">
        <f t="shared" si="277"/>
        <v>445.16129032258067</v>
      </c>
      <c r="H5382" s="210" t="str">
        <f t="shared" si="278"/>
        <v>19/20SERICICULTURAAPUCARANA (c)</v>
      </c>
      <c r="I5382" s="210" t="str">
        <f t="shared" si="279"/>
        <v>19/20SERICICULTURA</v>
      </c>
      <c r="J5382" s="211" t="b">
        <f>FALSE</f>
        <v>0</v>
      </c>
    </row>
    <row r="5383" spans="1:10" ht="14.65" hidden="1" customHeight="1">
      <c r="A5383" s="215" t="s">
        <v>79</v>
      </c>
      <c r="B5383" s="209" t="s">
        <v>105</v>
      </c>
      <c r="C5383" s="209" t="s">
        <v>128</v>
      </c>
      <c r="D5383" s="202">
        <v>245</v>
      </c>
      <c r="F5383" s="202">
        <v>159</v>
      </c>
      <c r="G5383" s="202">
        <f t="shared" si="277"/>
        <v>648.9795918367347</v>
      </c>
      <c r="H5383" s="210" t="str">
        <f t="shared" si="278"/>
        <v>19/20SERICICULTURACAMPO MOURÃO (a)</v>
      </c>
      <c r="I5383" s="210" t="str">
        <f t="shared" si="279"/>
        <v>19/20SERICICULTURA</v>
      </c>
      <c r="J5383" s="211" t="b">
        <f>FALSE</f>
        <v>0</v>
      </c>
    </row>
    <row r="5384" spans="1:10" ht="14.65" hidden="1" customHeight="1">
      <c r="A5384" s="215" t="s">
        <v>79</v>
      </c>
      <c r="B5384" s="209" t="s">
        <v>105</v>
      </c>
      <c r="C5384" s="209" t="s">
        <v>130</v>
      </c>
      <c r="D5384" s="202">
        <v>220</v>
      </c>
      <c r="F5384" s="202">
        <v>133</v>
      </c>
      <c r="G5384" s="202">
        <f t="shared" si="277"/>
        <v>604.5454545454545</v>
      </c>
      <c r="H5384" s="210" t="str">
        <f t="shared" si="278"/>
        <v>19/20SERICICULTURACASCAVEL (d)</v>
      </c>
      <c r="I5384" s="210" t="str">
        <f t="shared" si="279"/>
        <v>19/20SERICICULTURA</v>
      </c>
      <c r="J5384" s="211" t="b">
        <f>FALSE</f>
        <v>0</v>
      </c>
    </row>
    <row r="5385" spans="1:10" ht="14.65" hidden="1" customHeight="1">
      <c r="A5385" s="215" t="s">
        <v>79</v>
      </c>
      <c r="B5385" s="209" t="s">
        <v>105</v>
      </c>
      <c r="C5385" s="209" t="s">
        <v>132</v>
      </c>
      <c r="D5385" s="202">
        <v>60</v>
      </c>
      <c r="F5385" s="202">
        <v>22</v>
      </c>
      <c r="G5385" s="202">
        <f t="shared" si="277"/>
        <v>366.66666666666663</v>
      </c>
      <c r="H5385" s="210" t="str">
        <f t="shared" si="278"/>
        <v>19/20SERICICULTURACORNÉLIO PROCÓPIO (c)</v>
      </c>
      <c r="I5385" s="210" t="str">
        <f t="shared" si="279"/>
        <v>19/20SERICICULTURA</v>
      </c>
      <c r="J5385" s="211" t="b">
        <f>FALSE</f>
        <v>0</v>
      </c>
    </row>
    <row r="5386" spans="1:10" ht="14.65" hidden="1" customHeight="1">
      <c r="A5386" s="215" t="s">
        <v>79</v>
      </c>
      <c r="B5386" s="209" t="s">
        <v>105</v>
      </c>
      <c r="C5386" s="209" t="s">
        <v>136</v>
      </c>
      <c r="D5386" s="202">
        <v>61</v>
      </c>
      <c r="F5386" s="202">
        <v>32</v>
      </c>
      <c r="G5386" s="202">
        <f t="shared" si="277"/>
        <v>524.5901639344263</v>
      </c>
      <c r="H5386" s="210" t="str">
        <f t="shared" si="278"/>
        <v>19/20SERICICULTURAFRANCISCO BELTRÃO (e)</v>
      </c>
      <c r="I5386" s="210" t="str">
        <f t="shared" si="279"/>
        <v>19/20SERICICULTURA</v>
      </c>
      <c r="J5386" s="211" t="b">
        <f>FALSE</f>
        <v>0</v>
      </c>
    </row>
    <row r="5387" spans="1:10" ht="14.65" hidden="1" customHeight="1">
      <c r="A5387" s="215" t="s">
        <v>79</v>
      </c>
      <c r="B5387" s="209" t="s">
        <v>105</v>
      </c>
      <c r="C5387" s="209" t="s">
        <v>138</v>
      </c>
      <c r="D5387" s="202">
        <v>8</v>
      </c>
      <c r="F5387" s="202">
        <v>4</v>
      </c>
      <c r="G5387" s="202">
        <f t="shared" si="277"/>
        <v>500</v>
      </c>
      <c r="H5387" s="210" t="str">
        <f t="shared" si="278"/>
        <v>19/20SERICICULTURAGUARAPUAVA (f)</v>
      </c>
      <c r="I5387" s="210" t="str">
        <f t="shared" si="279"/>
        <v>19/20SERICICULTURA</v>
      </c>
      <c r="J5387" s="211" t="b">
        <f>FALSE</f>
        <v>0</v>
      </c>
    </row>
    <row r="5388" spans="1:10" ht="14.65" hidden="1" customHeight="1">
      <c r="A5388" s="215" t="s">
        <v>79</v>
      </c>
      <c r="B5388" s="209" t="s">
        <v>105</v>
      </c>
      <c r="C5388" s="209" t="s">
        <v>142</v>
      </c>
      <c r="D5388" s="202">
        <v>210</v>
      </c>
      <c r="F5388" s="202">
        <v>136</v>
      </c>
      <c r="G5388" s="202">
        <f t="shared" si="277"/>
        <v>647.61904761904771</v>
      </c>
      <c r="H5388" s="210" t="str">
        <f t="shared" si="278"/>
        <v>19/20SERICICULTURAIVAIPORÃ (c)</v>
      </c>
      <c r="I5388" s="210" t="str">
        <f t="shared" si="279"/>
        <v>19/20SERICICULTURA</v>
      </c>
      <c r="J5388" s="211" t="b">
        <f>FALSE</f>
        <v>0</v>
      </c>
    </row>
    <row r="5389" spans="1:10" ht="14.65" hidden="1" customHeight="1">
      <c r="A5389" s="215" t="s">
        <v>79</v>
      </c>
      <c r="B5389" s="209" t="s">
        <v>105</v>
      </c>
      <c r="C5389" s="209" t="s">
        <v>144</v>
      </c>
      <c r="D5389" s="202">
        <v>282</v>
      </c>
      <c r="F5389" s="202">
        <v>162</v>
      </c>
      <c r="G5389" s="202">
        <f t="shared" si="277"/>
        <v>574.468085106383</v>
      </c>
      <c r="H5389" s="210" t="str">
        <f t="shared" si="278"/>
        <v>19/20SERICICULTURAJACAREZINHO (c)</v>
      </c>
      <c r="I5389" s="210" t="str">
        <f t="shared" si="279"/>
        <v>19/20SERICICULTURA</v>
      </c>
      <c r="J5389" s="211" t="b">
        <f>FALSE</f>
        <v>0</v>
      </c>
    </row>
    <row r="5390" spans="1:10" ht="14.65" hidden="1" customHeight="1">
      <c r="A5390" s="215" t="s">
        <v>79</v>
      </c>
      <c r="B5390" s="209" t="s">
        <v>105</v>
      </c>
      <c r="C5390" s="209" t="s">
        <v>146</v>
      </c>
      <c r="D5390" s="202">
        <v>262</v>
      </c>
      <c r="F5390" s="202">
        <v>196</v>
      </c>
      <c r="G5390" s="202">
        <f t="shared" si="277"/>
        <v>748.09160305343516</v>
      </c>
      <c r="H5390" s="210" t="str">
        <f t="shared" si="278"/>
        <v>19/20SERICICULTURALARANJEIRAS DO SUL (f)</v>
      </c>
      <c r="I5390" s="210" t="str">
        <f t="shared" si="279"/>
        <v>19/20SERICICULTURA</v>
      </c>
      <c r="J5390" s="211" t="b">
        <f>FALSE</f>
        <v>0</v>
      </c>
    </row>
    <row r="5391" spans="1:10" ht="14.65" hidden="1" customHeight="1">
      <c r="A5391" s="215" t="s">
        <v>79</v>
      </c>
      <c r="B5391" s="209" t="s">
        <v>105</v>
      </c>
      <c r="C5391" s="209" t="s">
        <v>148</v>
      </c>
      <c r="D5391" s="202">
        <v>169</v>
      </c>
      <c r="F5391" s="202">
        <v>76</v>
      </c>
      <c r="G5391" s="202">
        <f t="shared" si="277"/>
        <v>449.70414201183434</v>
      </c>
      <c r="H5391" s="210" t="str">
        <f t="shared" si="278"/>
        <v>19/20SERICICULTURALONDRINA (c)</v>
      </c>
      <c r="I5391" s="210" t="str">
        <f t="shared" si="279"/>
        <v>19/20SERICICULTURA</v>
      </c>
      <c r="J5391" s="211" t="b">
        <f>FALSE</f>
        <v>0</v>
      </c>
    </row>
    <row r="5392" spans="1:10" ht="14.65" hidden="1" customHeight="1">
      <c r="A5392" s="215" t="s">
        <v>79</v>
      </c>
      <c r="B5392" s="209" t="s">
        <v>105</v>
      </c>
      <c r="C5392" s="209" t="s">
        <v>150</v>
      </c>
      <c r="D5392" s="202">
        <v>900</v>
      </c>
      <c r="F5392" s="202">
        <v>622</v>
      </c>
      <c r="G5392" s="202">
        <f t="shared" si="277"/>
        <v>691.11111111111109</v>
      </c>
      <c r="H5392" s="210" t="str">
        <f t="shared" si="278"/>
        <v>19/20SERICICULTURAMARINGÁ (c)</v>
      </c>
      <c r="I5392" s="210" t="str">
        <f t="shared" si="279"/>
        <v>19/20SERICICULTURA</v>
      </c>
      <c r="J5392" s="211" t="b">
        <f>FALSE</f>
        <v>0</v>
      </c>
    </row>
    <row r="5393" spans="1:10" ht="14.65" hidden="1" customHeight="1">
      <c r="A5393" s="215" t="s">
        <v>79</v>
      </c>
      <c r="B5393" s="209" t="s">
        <v>105</v>
      </c>
      <c r="C5393" s="209" t="s">
        <v>154</v>
      </c>
      <c r="D5393" s="202">
        <v>584</v>
      </c>
      <c r="F5393" s="202">
        <v>343</v>
      </c>
      <c r="G5393" s="202">
        <f t="shared" si="277"/>
        <v>587.32876712328766</v>
      </c>
      <c r="H5393" s="210" t="str">
        <f t="shared" si="278"/>
        <v>19/20SERICICULTURAPARANAVAÍ (b)</v>
      </c>
      <c r="I5393" s="210" t="str">
        <f t="shared" si="279"/>
        <v>19/20SERICICULTURA</v>
      </c>
      <c r="J5393" s="211" t="b">
        <f>FALSE</f>
        <v>0</v>
      </c>
    </row>
    <row r="5394" spans="1:10" ht="14.65" hidden="1" customHeight="1">
      <c r="A5394" s="215" t="s">
        <v>79</v>
      </c>
      <c r="B5394" s="209" t="s">
        <v>105</v>
      </c>
      <c r="C5394" s="209" t="s">
        <v>156</v>
      </c>
      <c r="D5394" s="202">
        <v>410</v>
      </c>
      <c r="F5394" s="202">
        <v>235</v>
      </c>
      <c r="G5394" s="202">
        <f t="shared" si="277"/>
        <v>573.17073170731703</v>
      </c>
      <c r="H5394" s="210" t="str">
        <f t="shared" si="278"/>
        <v>19/20SERICICULTURAPITANGA (f)</v>
      </c>
      <c r="I5394" s="210" t="str">
        <f t="shared" si="279"/>
        <v>19/20SERICICULTURA</v>
      </c>
      <c r="J5394" s="211" t="b">
        <f>FALSE</f>
        <v>0</v>
      </c>
    </row>
    <row r="5395" spans="1:10" ht="14.65" hidden="1" customHeight="1">
      <c r="A5395" s="215" t="s">
        <v>79</v>
      </c>
      <c r="B5395" s="209" t="s">
        <v>105</v>
      </c>
      <c r="C5395" s="209" t="s">
        <v>157</v>
      </c>
      <c r="D5395" s="202">
        <v>23</v>
      </c>
      <c r="F5395" s="202">
        <v>12</v>
      </c>
      <c r="G5395" s="202">
        <f t="shared" si="277"/>
        <v>521.73913043478262</v>
      </c>
      <c r="H5395" s="210" t="str">
        <f t="shared" si="278"/>
        <v>19/20SERICICULTURAPONTA GROSSA (f)</v>
      </c>
      <c r="I5395" s="210" t="str">
        <f t="shared" si="279"/>
        <v>19/20SERICICULTURA</v>
      </c>
      <c r="J5395" s="211" t="b">
        <f>FALSE</f>
        <v>0</v>
      </c>
    </row>
    <row r="5396" spans="1:10" ht="14.65" hidden="1" customHeight="1">
      <c r="A5396" s="215" t="s">
        <v>79</v>
      </c>
      <c r="B5396" s="209" t="s">
        <v>105</v>
      </c>
      <c r="C5396" s="209" t="s">
        <v>158</v>
      </c>
      <c r="D5396" s="202">
        <v>9</v>
      </c>
      <c r="F5396" s="202">
        <v>7</v>
      </c>
      <c r="G5396" s="202">
        <f t="shared" si="277"/>
        <v>777.77777777777783</v>
      </c>
      <c r="H5396" s="210" t="str">
        <f t="shared" si="278"/>
        <v>19/20SERICICULTURATOLEDO (d)</v>
      </c>
      <c r="I5396" s="210" t="str">
        <f t="shared" si="279"/>
        <v>19/20SERICICULTURA</v>
      </c>
      <c r="J5396" s="211" t="b">
        <f>FALSE</f>
        <v>0</v>
      </c>
    </row>
    <row r="5397" spans="1:10" ht="14.65" hidden="1" customHeight="1">
      <c r="A5397" s="215" t="s">
        <v>79</v>
      </c>
      <c r="B5397" s="209" t="s">
        <v>105</v>
      </c>
      <c r="C5397" s="209" t="s">
        <v>159</v>
      </c>
      <c r="D5397" s="202">
        <v>395</v>
      </c>
      <c r="F5397" s="202">
        <v>286</v>
      </c>
      <c r="G5397" s="202">
        <f t="shared" si="277"/>
        <v>724.05063291139243</v>
      </c>
      <c r="H5397" s="210" t="str">
        <f t="shared" si="278"/>
        <v>19/20SERICICULTURAUMUARAMA (b)</v>
      </c>
      <c r="I5397" s="210" t="str">
        <f t="shared" si="279"/>
        <v>19/20SERICICULTURA</v>
      </c>
      <c r="J5397" s="211" t="b">
        <f>FALSE</f>
        <v>0</v>
      </c>
    </row>
    <row r="5398" spans="1:10" ht="14.65" hidden="1" customHeight="1">
      <c r="A5398" s="215" t="s">
        <v>79</v>
      </c>
      <c r="B5398" s="209" t="s">
        <v>105</v>
      </c>
      <c r="C5398" s="209" t="s">
        <v>160</v>
      </c>
      <c r="D5398" s="202">
        <v>6</v>
      </c>
      <c r="F5398" s="202">
        <v>2</v>
      </c>
      <c r="G5398" s="202">
        <f t="shared" si="277"/>
        <v>333.33333333333331</v>
      </c>
      <c r="H5398" s="210" t="str">
        <f t="shared" si="278"/>
        <v>19/20SERICICULTURAUNIÃO DA VITÓRIA (f)</v>
      </c>
      <c r="I5398" s="210" t="str">
        <f t="shared" si="279"/>
        <v>19/20SERICICULTURA</v>
      </c>
      <c r="J5398" s="211" t="b">
        <f>FALSE</f>
        <v>0</v>
      </c>
    </row>
    <row r="5399" spans="1:10" ht="14.65" hidden="1" customHeight="1">
      <c r="A5399" s="215" t="s">
        <v>79</v>
      </c>
      <c r="B5399" s="213" t="s">
        <v>106</v>
      </c>
      <c r="C5399" s="209" t="s">
        <v>126</v>
      </c>
      <c r="D5399" s="202">
        <v>125530</v>
      </c>
      <c r="F5399" s="202">
        <v>471365</v>
      </c>
      <c r="G5399" s="202">
        <f t="shared" ref="G5399:G5462" si="280">F5399/(D5399-E5399)*1000</f>
        <v>3754.9988050665179</v>
      </c>
      <c r="H5399" s="210" t="str">
        <f t="shared" si="278"/>
        <v>19/20SOJA (1ª SAFRA)APUCARANA (c)</v>
      </c>
      <c r="I5399" s="210" t="str">
        <f t="shared" si="279"/>
        <v>19/20SOJA (1ª SAFRA)</v>
      </c>
      <c r="J5399" s="211" t="b">
        <f>FALSE</f>
        <v>0</v>
      </c>
    </row>
    <row r="5400" spans="1:10" ht="14.65" hidden="1" customHeight="1">
      <c r="A5400" s="215" t="s">
        <v>79</v>
      </c>
      <c r="B5400" s="213" t="s">
        <v>106</v>
      </c>
      <c r="C5400" s="209" t="s">
        <v>128</v>
      </c>
      <c r="D5400" s="202">
        <v>685500</v>
      </c>
      <c r="F5400" s="202">
        <v>2639175</v>
      </c>
      <c r="G5400" s="202">
        <f t="shared" si="280"/>
        <v>3850</v>
      </c>
      <c r="H5400" s="210" t="str">
        <f t="shared" si="278"/>
        <v>19/20SOJA (1ª SAFRA)CAMPO MOURÃO (a)</v>
      </c>
      <c r="I5400" s="210" t="str">
        <f t="shared" si="279"/>
        <v>19/20SOJA (1ª SAFRA)</v>
      </c>
      <c r="J5400" s="211" t="b">
        <f>FALSE</f>
        <v>0</v>
      </c>
    </row>
    <row r="5401" spans="1:10" ht="14.65" hidden="1" customHeight="1">
      <c r="A5401" s="215" t="s">
        <v>79</v>
      </c>
      <c r="B5401" s="213" t="s">
        <v>106</v>
      </c>
      <c r="C5401" s="209" t="s">
        <v>130</v>
      </c>
      <c r="D5401" s="202">
        <v>512060</v>
      </c>
      <c r="F5401" s="202">
        <v>2092277</v>
      </c>
      <c r="G5401" s="202">
        <f t="shared" si="280"/>
        <v>4085.9996875366173</v>
      </c>
      <c r="H5401" s="210" t="str">
        <f t="shared" si="278"/>
        <v>19/20SOJA (1ª SAFRA)CASCAVEL (d)</v>
      </c>
      <c r="I5401" s="210" t="str">
        <f t="shared" si="279"/>
        <v>19/20SOJA (1ª SAFRA)</v>
      </c>
      <c r="J5401" s="211" t="b">
        <f>FALSE</f>
        <v>0</v>
      </c>
    </row>
    <row r="5402" spans="1:10" ht="14.65" hidden="1" customHeight="1">
      <c r="A5402" s="215" t="s">
        <v>79</v>
      </c>
      <c r="B5402" s="213" t="s">
        <v>106</v>
      </c>
      <c r="C5402" s="209" t="s">
        <v>132</v>
      </c>
      <c r="D5402" s="202">
        <v>352400</v>
      </c>
      <c r="F5402" s="202">
        <v>1184064</v>
      </c>
      <c r="G5402" s="202">
        <f t="shared" si="280"/>
        <v>3360</v>
      </c>
      <c r="H5402" s="210" t="str">
        <f t="shared" si="278"/>
        <v>19/20SOJA (1ª SAFRA)CORNÉLIO PROCÓPIO (c)</v>
      </c>
      <c r="I5402" s="210" t="str">
        <f t="shared" si="279"/>
        <v>19/20SOJA (1ª SAFRA)</v>
      </c>
      <c r="J5402" s="211" t="b">
        <f>FALSE</f>
        <v>0</v>
      </c>
    </row>
    <row r="5403" spans="1:10" ht="14.65" hidden="1" customHeight="1">
      <c r="A5403" s="215" t="s">
        <v>79</v>
      </c>
      <c r="B5403" s="213" t="s">
        <v>106</v>
      </c>
      <c r="C5403" s="209" t="s">
        <v>134</v>
      </c>
      <c r="D5403" s="202">
        <v>168670</v>
      </c>
      <c r="F5403" s="202">
        <v>657813</v>
      </c>
      <c r="G5403" s="223">
        <f t="shared" si="280"/>
        <v>3900</v>
      </c>
      <c r="H5403" s="210" t="str">
        <f t="shared" si="278"/>
        <v>19/20SOJA (1ª SAFRA)CURITIBA (f)</v>
      </c>
      <c r="I5403" s="210" t="str">
        <f t="shared" si="279"/>
        <v>19/20SOJA (1ª SAFRA)</v>
      </c>
      <c r="J5403" s="211" t="b">
        <f>FALSE</f>
        <v>0</v>
      </c>
    </row>
    <row r="5404" spans="1:10" ht="14.65" hidden="1" customHeight="1">
      <c r="A5404" s="215" t="s">
        <v>79</v>
      </c>
      <c r="B5404" s="213" t="s">
        <v>106</v>
      </c>
      <c r="C5404" s="209" t="s">
        <v>136</v>
      </c>
      <c r="D5404" s="202">
        <v>267200</v>
      </c>
      <c r="F5404" s="202">
        <v>1089107</v>
      </c>
      <c r="G5404" s="202">
        <f t="shared" si="280"/>
        <v>4075.9992514970058</v>
      </c>
      <c r="H5404" s="210" t="str">
        <f t="shared" si="278"/>
        <v>19/20SOJA (1ª SAFRA)FRANCISCO BELTRÃO (e)</v>
      </c>
      <c r="I5404" s="210" t="str">
        <f t="shared" si="279"/>
        <v>19/20SOJA (1ª SAFRA)</v>
      </c>
      <c r="J5404" s="211" t="b">
        <f>FALSE</f>
        <v>0</v>
      </c>
    </row>
    <row r="5405" spans="1:10" ht="14.65" hidden="1" customHeight="1">
      <c r="A5405" s="215" t="s">
        <v>79</v>
      </c>
      <c r="B5405" s="213" t="s">
        <v>106</v>
      </c>
      <c r="C5405" s="209" t="s">
        <v>138</v>
      </c>
      <c r="D5405" s="202">
        <v>287370</v>
      </c>
      <c r="F5405" s="202">
        <v>1163848</v>
      </c>
      <c r="G5405" s="202">
        <f t="shared" si="280"/>
        <v>4049.9982600828198</v>
      </c>
      <c r="H5405" s="210" t="str">
        <f t="shared" si="278"/>
        <v>19/20SOJA (1ª SAFRA)GUARAPUAVA (f)</v>
      </c>
      <c r="I5405" s="210" t="str">
        <f t="shared" si="279"/>
        <v>19/20SOJA (1ª SAFRA)</v>
      </c>
      <c r="J5405" s="211" t="b">
        <f>FALSE</f>
        <v>0</v>
      </c>
    </row>
    <row r="5406" spans="1:10" ht="14.65" hidden="1" customHeight="1">
      <c r="A5406" s="215" t="s">
        <v>79</v>
      </c>
      <c r="B5406" s="213" t="s">
        <v>106</v>
      </c>
      <c r="C5406" s="209" t="s">
        <v>140</v>
      </c>
      <c r="D5406" s="202">
        <v>184100</v>
      </c>
      <c r="F5406" s="202">
        <v>644350</v>
      </c>
      <c r="G5406" s="202">
        <f t="shared" si="280"/>
        <v>3500</v>
      </c>
      <c r="H5406" s="210" t="str">
        <f t="shared" si="278"/>
        <v>19/20SOJA (1ª SAFRA)IRATI (f)</v>
      </c>
      <c r="I5406" s="210" t="str">
        <f t="shared" si="279"/>
        <v>19/20SOJA (1ª SAFRA)</v>
      </c>
      <c r="J5406" s="211" t="b">
        <f>FALSE</f>
        <v>0</v>
      </c>
    </row>
    <row r="5407" spans="1:10" ht="14.65" hidden="1" customHeight="1">
      <c r="A5407" s="215" t="s">
        <v>79</v>
      </c>
      <c r="B5407" s="213" t="s">
        <v>106</v>
      </c>
      <c r="C5407" s="209" t="s">
        <v>142</v>
      </c>
      <c r="D5407" s="201">
        <v>156400</v>
      </c>
      <c r="F5407" s="202">
        <v>666576</v>
      </c>
      <c r="G5407" s="202">
        <f t="shared" si="280"/>
        <v>4261.9948849104858</v>
      </c>
      <c r="H5407" s="210" t="str">
        <f t="shared" si="278"/>
        <v>19/20SOJA (1ª SAFRA)IVAIPORÃ (c)</v>
      </c>
      <c r="I5407" s="210" t="str">
        <f t="shared" si="279"/>
        <v>19/20SOJA (1ª SAFRA)</v>
      </c>
      <c r="J5407" s="211" t="b">
        <f>FALSE</f>
        <v>0</v>
      </c>
    </row>
    <row r="5408" spans="1:10" ht="14.65" hidden="1" customHeight="1">
      <c r="A5408" s="215" t="s">
        <v>79</v>
      </c>
      <c r="B5408" s="213" t="s">
        <v>106</v>
      </c>
      <c r="C5408" s="209" t="s">
        <v>144</v>
      </c>
      <c r="D5408" s="202">
        <v>165500</v>
      </c>
      <c r="F5408" s="202">
        <v>574285</v>
      </c>
      <c r="G5408" s="202">
        <f t="shared" si="280"/>
        <v>3470</v>
      </c>
      <c r="H5408" s="210" t="str">
        <f t="shared" si="278"/>
        <v>19/20SOJA (1ª SAFRA)JACAREZINHO (c)</v>
      </c>
      <c r="I5408" s="210" t="str">
        <f t="shared" si="279"/>
        <v>19/20SOJA (1ª SAFRA)</v>
      </c>
      <c r="J5408" s="211" t="b">
        <f>FALSE</f>
        <v>0</v>
      </c>
    </row>
    <row r="5409" spans="1:10" ht="14.65" hidden="1" customHeight="1">
      <c r="A5409" s="215" t="s">
        <v>79</v>
      </c>
      <c r="B5409" s="213" t="s">
        <v>106</v>
      </c>
      <c r="C5409" s="209" t="s">
        <v>146</v>
      </c>
      <c r="D5409" s="202">
        <v>135000</v>
      </c>
      <c r="F5409" s="202">
        <v>543375</v>
      </c>
      <c r="G5409" s="202">
        <f t="shared" si="280"/>
        <v>4025.0000000000005</v>
      </c>
      <c r="H5409" s="210" t="str">
        <f t="shared" si="278"/>
        <v>19/20SOJA (1ª SAFRA)LARANJEIRAS DO SUL (f)</v>
      </c>
      <c r="I5409" s="210" t="str">
        <f t="shared" si="279"/>
        <v>19/20SOJA (1ª SAFRA)</v>
      </c>
      <c r="J5409" s="211" t="b">
        <f>FALSE</f>
        <v>0</v>
      </c>
    </row>
    <row r="5410" spans="1:10" ht="14.65" hidden="1" customHeight="1">
      <c r="A5410" s="215" t="s">
        <v>79</v>
      </c>
      <c r="B5410" s="213" t="s">
        <v>106</v>
      </c>
      <c r="C5410" s="209" t="s">
        <v>148</v>
      </c>
      <c r="D5410" s="202">
        <v>309120</v>
      </c>
      <c r="F5410" s="202">
        <v>1051008</v>
      </c>
      <c r="G5410" s="202">
        <f t="shared" si="280"/>
        <v>3400</v>
      </c>
      <c r="H5410" s="210" t="str">
        <f t="shared" si="278"/>
        <v>19/20SOJA (1ª SAFRA)LONDRINA (c)</v>
      </c>
      <c r="I5410" s="210" t="str">
        <f t="shared" si="279"/>
        <v>19/20SOJA (1ª SAFRA)</v>
      </c>
      <c r="J5410" s="211" t="b">
        <f>FALSE</f>
        <v>0</v>
      </c>
    </row>
    <row r="5411" spans="1:10" ht="14.65" hidden="1" customHeight="1">
      <c r="A5411" s="215" t="s">
        <v>79</v>
      </c>
      <c r="B5411" s="213" t="s">
        <v>106</v>
      </c>
      <c r="C5411" s="209" t="s">
        <v>150</v>
      </c>
      <c r="D5411" s="202">
        <v>283503</v>
      </c>
      <c r="F5411" s="202">
        <v>1007286</v>
      </c>
      <c r="G5411" s="202">
        <f t="shared" si="280"/>
        <v>3552.9994391593741</v>
      </c>
      <c r="H5411" s="210" t="str">
        <f t="shared" si="278"/>
        <v>19/20SOJA (1ª SAFRA)MARINGÁ (c)</v>
      </c>
      <c r="I5411" s="210" t="str">
        <f t="shared" si="279"/>
        <v>19/20SOJA (1ª SAFRA)</v>
      </c>
      <c r="J5411" s="211" t="b">
        <f>FALSE</f>
        <v>0</v>
      </c>
    </row>
    <row r="5412" spans="1:10" ht="14.65" hidden="1" customHeight="1">
      <c r="A5412" s="215" t="s">
        <v>79</v>
      </c>
      <c r="B5412" s="213" t="s">
        <v>106</v>
      </c>
      <c r="C5412" s="209" t="s">
        <v>154</v>
      </c>
      <c r="D5412" s="202">
        <v>60703</v>
      </c>
      <c r="F5412" s="202">
        <v>184901</v>
      </c>
      <c r="G5412" s="202">
        <f t="shared" si="280"/>
        <v>3045.994431906166</v>
      </c>
      <c r="H5412" s="210" t="str">
        <f t="shared" si="278"/>
        <v>19/20SOJA (1ª SAFRA)PARANAVAÍ (b)</v>
      </c>
      <c r="I5412" s="210" t="str">
        <f t="shared" si="279"/>
        <v>19/20SOJA (1ª SAFRA)</v>
      </c>
      <c r="J5412" s="211" t="b">
        <f>FALSE</f>
        <v>0</v>
      </c>
    </row>
    <row r="5413" spans="1:10" ht="14.65" hidden="1" customHeight="1">
      <c r="A5413" s="215" t="s">
        <v>79</v>
      </c>
      <c r="B5413" s="213" t="s">
        <v>106</v>
      </c>
      <c r="C5413" s="209" t="s">
        <v>155</v>
      </c>
      <c r="D5413" s="202">
        <v>324950</v>
      </c>
      <c r="F5413" s="202">
        <v>1285767</v>
      </c>
      <c r="G5413" s="202">
        <f t="shared" si="280"/>
        <v>3956.8148945991688</v>
      </c>
      <c r="H5413" s="210" t="str">
        <f t="shared" si="278"/>
        <v>19/20SOJA (1ª SAFRA)PATO BRANCO (e)</v>
      </c>
      <c r="I5413" s="210" t="str">
        <f t="shared" si="279"/>
        <v>19/20SOJA (1ª SAFRA)</v>
      </c>
      <c r="J5413" s="211" t="b">
        <f>FALSE</f>
        <v>0</v>
      </c>
    </row>
    <row r="5414" spans="1:10" ht="14.65" hidden="1" customHeight="1">
      <c r="A5414" s="215" t="s">
        <v>79</v>
      </c>
      <c r="B5414" s="213" t="s">
        <v>106</v>
      </c>
      <c r="C5414" s="209" t="s">
        <v>156</v>
      </c>
      <c r="D5414" s="202">
        <v>147500</v>
      </c>
      <c r="F5414" s="202">
        <v>531000</v>
      </c>
      <c r="G5414" s="202">
        <f t="shared" si="280"/>
        <v>3600</v>
      </c>
      <c r="H5414" s="210" t="str">
        <f t="shared" si="278"/>
        <v>19/20SOJA (1ª SAFRA)PITANGA (f)</v>
      </c>
      <c r="I5414" s="210" t="str">
        <f t="shared" si="279"/>
        <v>19/20SOJA (1ª SAFRA)</v>
      </c>
      <c r="J5414" s="211" t="b">
        <f>FALSE</f>
        <v>0</v>
      </c>
    </row>
    <row r="5415" spans="1:10" ht="14.65" hidden="1" customHeight="1">
      <c r="A5415" s="215" t="s">
        <v>79</v>
      </c>
      <c r="B5415" s="213" t="s">
        <v>106</v>
      </c>
      <c r="C5415" s="209" t="s">
        <v>157</v>
      </c>
      <c r="D5415" s="202">
        <v>555000</v>
      </c>
      <c r="F5415" s="202">
        <v>2241090</v>
      </c>
      <c r="G5415" s="202">
        <f t="shared" si="280"/>
        <v>4038.0000000000005</v>
      </c>
      <c r="H5415" s="210" t="str">
        <f t="shared" si="278"/>
        <v>19/20SOJA (1ª SAFRA)PONTA GROSSA (f)</v>
      </c>
      <c r="I5415" s="210" t="str">
        <f t="shared" si="279"/>
        <v>19/20SOJA (1ª SAFRA)</v>
      </c>
      <c r="J5415" s="211" t="b">
        <f>FALSE</f>
        <v>0</v>
      </c>
    </row>
    <row r="5416" spans="1:10" ht="14.65" hidden="1" customHeight="1">
      <c r="A5416" s="215" t="s">
        <v>79</v>
      </c>
      <c r="B5416" s="213" t="s">
        <v>106</v>
      </c>
      <c r="C5416" s="209" t="s">
        <v>158</v>
      </c>
      <c r="D5416" s="202">
        <v>483195</v>
      </c>
      <c r="F5416" s="202">
        <v>1858367</v>
      </c>
      <c r="G5416" s="202">
        <f t="shared" si="280"/>
        <v>3845.9979925288962</v>
      </c>
      <c r="H5416" s="210" t="str">
        <f t="shared" si="278"/>
        <v>19/20SOJA (1ª SAFRA)TOLEDO (d)</v>
      </c>
      <c r="I5416" s="210" t="str">
        <f t="shared" si="279"/>
        <v>19/20SOJA (1ª SAFRA)</v>
      </c>
      <c r="J5416" s="211" t="b">
        <f>FALSE</f>
        <v>0</v>
      </c>
    </row>
    <row r="5417" spans="1:10" ht="14.65" hidden="1" customHeight="1">
      <c r="A5417" s="215" t="s">
        <v>79</v>
      </c>
      <c r="B5417" s="213" t="s">
        <v>106</v>
      </c>
      <c r="C5417" s="209" t="s">
        <v>159</v>
      </c>
      <c r="D5417" s="202">
        <v>184493</v>
      </c>
      <c r="F5417" s="202">
        <v>585211</v>
      </c>
      <c r="G5417" s="202">
        <f t="shared" si="280"/>
        <v>3171.9956854731618</v>
      </c>
      <c r="H5417" s="210" t="str">
        <f t="shared" si="278"/>
        <v>19/20SOJA (1ª SAFRA)UMUARAMA (b)</v>
      </c>
      <c r="I5417" s="210" t="str">
        <f t="shared" si="279"/>
        <v>19/20SOJA (1ª SAFRA)</v>
      </c>
      <c r="J5417" s="211" t="b">
        <f>FALSE</f>
        <v>0</v>
      </c>
    </row>
    <row r="5418" spans="1:10" ht="14.65" hidden="1" customHeight="1">
      <c r="A5418" s="215" t="s">
        <v>79</v>
      </c>
      <c r="B5418" s="213" t="s">
        <v>106</v>
      </c>
      <c r="C5418" s="209" t="s">
        <v>160</v>
      </c>
      <c r="D5418" s="202">
        <v>89000</v>
      </c>
      <c r="F5418" s="202">
        <v>311500</v>
      </c>
      <c r="G5418" s="202">
        <f t="shared" si="280"/>
        <v>3500</v>
      </c>
      <c r="H5418" s="210" t="str">
        <f t="shared" si="278"/>
        <v>19/20SOJA (1ª SAFRA)UNIÃO DA VITÓRIA (f)</v>
      </c>
      <c r="I5418" s="210" t="str">
        <f t="shared" si="279"/>
        <v>19/20SOJA (1ª SAFRA)</v>
      </c>
      <c r="J5418" s="211" t="b">
        <f>FALSE</f>
        <v>0</v>
      </c>
    </row>
    <row r="5419" spans="1:10" ht="14.65" hidden="1" customHeight="1">
      <c r="A5419" s="215" t="s">
        <v>79</v>
      </c>
      <c r="B5419" s="213" t="s">
        <v>107</v>
      </c>
      <c r="C5419" s="209" t="s">
        <v>128</v>
      </c>
      <c r="D5419" s="202">
        <v>0</v>
      </c>
      <c r="G5419" s="202" t="e">
        <f t="shared" si="280"/>
        <v>#DIV/0!</v>
      </c>
      <c r="H5419" s="210" t="str">
        <f t="shared" si="278"/>
        <v>19/20SOJA (2ª SAFRA)CAMPO MOURÃO (a)</v>
      </c>
      <c r="I5419" s="210" t="str">
        <f t="shared" si="279"/>
        <v>19/20SOJA (2ª SAFRA)</v>
      </c>
      <c r="J5419" s="211" t="b">
        <f>FALSE</f>
        <v>0</v>
      </c>
    </row>
    <row r="5420" spans="1:10" ht="14.65" hidden="1" customHeight="1">
      <c r="A5420" s="215" t="s">
        <v>79</v>
      </c>
      <c r="B5420" s="213" t="s">
        <v>107</v>
      </c>
      <c r="C5420" s="209" t="s">
        <v>130</v>
      </c>
      <c r="D5420" s="202">
        <v>123</v>
      </c>
      <c r="F5420" s="202">
        <v>261</v>
      </c>
      <c r="G5420" s="202">
        <f t="shared" si="280"/>
        <v>2121.9512195121952</v>
      </c>
      <c r="H5420" s="210" t="str">
        <f t="shared" si="278"/>
        <v>19/20SOJA (2ª SAFRA)CASCAVEL (d)</v>
      </c>
      <c r="I5420" s="210" t="str">
        <f t="shared" si="279"/>
        <v>19/20SOJA (2ª SAFRA)</v>
      </c>
      <c r="J5420" s="211" t="b">
        <f>FALSE</f>
        <v>0</v>
      </c>
    </row>
    <row r="5421" spans="1:10" ht="14.65" hidden="1" customHeight="1">
      <c r="A5421" s="215" t="s">
        <v>79</v>
      </c>
      <c r="B5421" s="213" t="s">
        <v>107</v>
      </c>
      <c r="C5421" s="209" t="s">
        <v>136</v>
      </c>
      <c r="D5421" s="202">
        <v>3710</v>
      </c>
      <c r="F5421" s="202">
        <v>6752</v>
      </c>
      <c r="G5421" s="202">
        <f t="shared" si="280"/>
        <v>1819.9460916442049</v>
      </c>
      <c r="H5421" s="210" t="str">
        <f t="shared" si="278"/>
        <v>19/20SOJA (2ª SAFRA)FRANCISCO BELTRÃO (e)</v>
      </c>
      <c r="I5421" s="210" t="str">
        <f t="shared" si="279"/>
        <v>19/20SOJA (2ª SAFRA)</v>
      </c>
      <c r="J5421" s="211" t="b">
        <f>FALSE</f>
        <v>0</v>
      </c>
    </row>
    <row r="5422" spans="1:10" ht="14.65" hidden="1" customHeight="1">
      <c r="A5422" s="215" t="s">
        <v>79</v>
      </c>
      <c r="B5422" s="213" t="s">
        <v>107</v>
      </c>
      <c r="C5422" s="209" t="s">
        <v>138</v>
      </c>
      <c r="D5422" s="202">
        <v>4300</v>
      </c>
      <c r="F5422" s="202">
        <v>10191</v>
      </c>
      <c r="G5422" s="202">
        <f t="shared" si="280"/>
        <v>2370</v>
      </c>
      <c r="H5422" s="210" t="str">
        <f t="shared" si="278"/>
        <v>19/20SOJA (2ª SAFRA)GUARAPUAVA (f)</v>
      </c>
      <c r="I5422" s="210" t="str">
        <f t="shared" si="279"/>
        <v>19/20SOJA (2ª SAFRA)</v>
      </c>
      <c r="J5422" s="211" t="b">
        <f>FALSE</f>
        <v>0</v>
      </c>
    </row>
    <row r="5423" spans="1:10" ht="14.65" hidden="1" customHeight="1">
      <c r="A5423" s="215" t="s">
        <v>79</v>
      </c>
      <c r="B5423" s="213" t="s">
        <v>107</v>
      </c>
      <c r="C5423" s="209" t="s">
        <v>140</v>
      </c>
      <c r="D5423" s="202">
        <v>12500</v>
      </c>
      <c r="F5423" s="202">
        <v>29375</v>
      </c>
      <c r="G5423" s="202">
        <f t="shared" si="280"/>
        <v>2350</v>
      </c>
      <c r="H5423" s="210" t="str">
        <f t="shared" si="278"/>
        <v>19/20SOJA (2ª SAFRA)IRATI (f)</v>
      </c>
      <c r="I5423" s="210" t="str">
        <f t="shared" si="279"/>
        <v>19/20SOJA (2ª SAFRA)</v>
      </c>
      <c r="J5423" s="211" t="b">
        <f>FALSE</f>
        <v>0</v>
      </c>
    </row>
    <row r="5424" spans="1:10" ht="14.65" hidden="1" customHeight="1">
      <c r="A5424" s="215" t="s">
        <v>79</v>
      </c>
      <c r="B5424" s="213" t="s">
        <v>107</v>
      </c>
      <c r="C5424" s="209" t="s">
        <v>146</v>
      </c>
      <c r="D5424" s="202">
        <v>250</v>
      </c>
      <c r="F5424" s="202">
        <v>450</v>
      </c>
      <c r="G5424" s="202">
        <f t="shared" si="280"/>
        <v>1800</v>
      </c>
      <c r="H5424" s="210" t="str">
        <f t="shared" si="278"/>
        <v>19/20SOJA (2ª SAFRA)LARANJEIRAS DO SUL (f)</v>
      </c>
      <c r="I5424" s="210" t="str">
        <f t="shared" si="279"/>
        <v>19/20SOJA (2ª SAFRA)</v>
      </c>
      <c r="J5424" s="211" t="b">
        <f>FALSE</f>
        <v>0</v>
      </c>
    </row>
    <row r="5425" spans="1:10" ht="14.65" hidden="1" customHeight="1">
      <c r="A5425" s="215" t="s">
        <v>79</v>
      </c>
      <c r="B5425" s="213" t="s">
        <v>107</v>
      </c>
      <c r="C5425" s="209" t="s">
        <v>150</v>
      </c>
      <c r="D5425" s="202">
        <v>0</v>
      </c>
      <c r="G5425" s="202" t="e">
        <f t="shared" si="280"/>
        <v>#DIV/0!</v>
      </c>
      <c r="H5425" s="210" t="str">
        <f t="shared" si="278"/>
        <v>19/20SOJA (2ª SAFRA)MARINGÁ (c)</v>
      </c>
      <c r="I5425" s="210" t="str">
        <f t="shared" si="279"/>
        <v>19/20SOJA (2ª SAFRA)</v>
      </c>
      <c r="J5425" s="211" t="b">
        <f>FALSE</f>
        <v>0</v>
      </c>
    </row>
    <row r="5426" spans="1:10" ht="14.65" hidden="1" customHeight="1">
      <c r="A5426" s="215" t="s">
        <v>79</v>
      </c>
      <c r="B5426" s="213" t="s">
        <v>107</v>
      </c>
      <c r="C5426" s="209" t="s">
        <v>155</v>
      </c>
      <c r="D5426" s="202">
        <v>2800</v>
      </c>
      <c r="F5426" s="202">
        <v>6915</v>
      </c>
      <c r="G5426" s="202">
        <f t="shared" si="280"/>
        <v>2469.6428571428569</v>
      </c>
      <c r="H5426" s="210" t="str">
        <f t="shared" si="278"/>
        <v>19/20SOJA (2ª SAFRA)PATO BRANCO (e)</v>
      </c>
      <c r="I5426" s="210" t="str">
        <f t="shared" si="279"/>
        <v>19/20SOJA (2ª SAFRA)</v>
      </c>
      <c r="J5426" s="211" t="b">
        <f>FALSE</f>
        <v>0</v>
      </c>
    </row>
    <row r="5427" spans="1:10" ht="14.65" hidden="1" customHeight="1">
      <c r="A5427" s="215" t="s">
        <v>79</v>
      </c>
      <c r="B5427" s="213" t="s">
        <v>107</v>
      </c>
      <c r="C5427" s="209" t="s">
        <v>157</v>
      </c>
      <c r="D5427" s="202">
        <v>12800</v>
      </c>
      <c r="F5427" s="202">
        <v>31833</v>
      </c>
      <c r="G5427" s="202">
        <f t="shared" si="280"/>
        <v>2486.953125</v>
      </c>
      <c r="H5427" s="210" t="str">
        <f t="shared" si="278"/>
        <v>19/20SOJA (2ª SAFRA)PONTA GROSSA (f)</v>
      </c>
      <c r="I5427" s="210" t="str">
        <f t="shared" si="279"/>
        <v>19/20SOJA (2ª SAFRA)</v>
      </c>
      <c r="J5427" s="211" t="b">
        <f>FALSE</f>
        <v>0</v>
      </c>
    </row>
    <row r="5428" spans="1:10" ht="14.65" hidden="1" customHeight="1">
      <c r="A5428" s="215" t="s">
        <v>79</v>
      </c>
      <c r="B5428" s="213" t="s">
        <v>107</v>
      </c>
      <c r="C5428" s="209" t="s">
        <v>158</v>
      </c>
      <c r="D5428" s="202"/>
      <c r="G5428" s="202" t="e">
        <f t="shared" si="280"/>
        <v>#DIV/0!</v>
      </c>
      <c r="H5428" s="210" t="str">
        <f t="shared" si="278"/>
        <v>19/20SOJA (2ª SAFRA)TOLEDO (d)</v>
      </c>
      <c r="I5428" s="210" t="str">
        <f t="shared" si="279"/>
        <v>19/20SOJA (2ª SAFRA)</v>
      </c>
      <c r="J5428" s="211" t="b">
        <f>FALSE</f>
        <v>0</v>
      </c>
    </row>
    <row r="5429" spans="1:10" ht="14.65" hidden="1" customHeight="1">
      <c r="A5429" s="215" t="s">
        <v>79</v>
      </c>
      <c r="B5429" s="213" t="s">
        <v>107</v>
      </c>
      <c r="C5429" s="209" t="s">
        <v>159</v>
      </c>
      <c r="D5429" s="202"/>
      <c r="G5429" s="202" t="e">
        <f t="shared" si="280"/>
        <v>#DIV/0!</v>
      </c>
      <c r="H5429" s="210" t="str">
        <f t="shared" si="278"/>
        <v>19/20SOJA (2ª SAFRA)UMUARAMA (b)</v>
      </c>
      <c r="I5429" s="210" t="str">
        <f t="shared" si="279"/>
        <v>19/20SOJA (2ª SAFRA)</v>
      </c>
      <c r="J5429" s="211" t="b">
        <f>FALSE</f>
        <v>0</v>
      </c>
    </row>
    <row r="5430" spans="1:10" ht="14.65" hidden="1" customHeight="1">
      <c r="A5430" s="215" t="s">
        <v>79</v>
      </c>
      <c r="B5430" s="213" t="s">
        <v>107</v>
      </c>
      <c r="C5430" s="209" t="s">
        <v>160</v>
      </c>
      <c r="D5430" s="202">
        <v>3000</v>
      </c>
      <c r="F5430" s="202">
        <v>3750</v>
      </c>
      <c r="G5430" s="202">
        <f t="shared" si="280"/>
        <v>1250</v>
      </c>
      <c r="H5430" s="210" t="str">
        <f t="shared" si="278"/>
        <v>19/20SOJA (2ª SAFRA)UNIÃO DA VITÓRIA (f)</v>
      </c>
      <c r="I5430" s="210" t="str">
        <f t="shared" si="279"/>
        <v>19/20SOJA (2ª SAFRA)</v>
      </c>
      <c r="J5430" s="211" t="b">
        <f>FALSE</f>
        <v>0</v>
      </c>
    </row>
    <row r="5431" spans="1:10" ht="14.65" hidden="1" customHeight="1">
      <c r="A5431" s="215" t="s">
        <v>79</v>
      </c>
      <c r="B5431" s="213" t="s">
        <v>108</v>
      </c>
      <c r="C5431" s="209" t="s">
        <v>126</v>
      </c>
      <c r="D5431" s="202">
        <v>169</v>
      </c>
      <c r="F5431" s="202">
        <v>14527</v>
      </c>
      <c r="G5431" s="202">
        <f t="shared" si="280"/>
        <v>85958.579881656799</v>
      </c>
      <c r="H5431" s="210" t="str">
        <f t="shared" si="278"/>
        <v>19/20TOMATE (1ª SAFRA)APUCARANA (c)</v>
      </c>
      <c r="I5431" s="210" t="str">
        <f t="shared" si="279"/>
        <v>19/20TOMATE (1ª SAFRA)</v>
      </c>
      <c r="J5431" s="211" t="b">
        <f>FALSE</f>
        <v>0</v>
      </c>
    </row>
    <row r="5432" spans="1:10" ht="14.65" hidden="1" customHeight="1">
      <c r="A5432" s="215" t="s">
        <v>79</v>
      </c>
      <c r="B5432" s="213" t="s">
        <v>108</v>
      </c>
      <c r="C5432" s="209" t="s">
        <v>128</v>
      </c>
      <c r="D5432" s="202">
        <v>30</v>
      </c>
      <c r="F5432" s="202">
        <v>540</v>
      </c>
      <c r="G5432" s="202">
        <f t="shared" si="280"/>
        <v>18000</v>
      </c>
      <c r="H5432" s="210" t="str">
        <f t="shared" si="278"/>
        <v>19/20TOMATE (1ª SAFRA)CAMPO MOURÃO (a)</v>
      </c>
      <c r="I5432" s="210" t="str">
        <f t="shared" si="279"/>
        <v>19/20TOMATE (1ª SAFRA)</v>
      </c>
      <c r="J5432" s="211" t="b">
        <f>FALSE</f>
        <v>0</v>
      </c>
    </row>
    <row r="5433" spans="1:10" ht="14.65" hidden="1" customHeight="1">
      <c r="A5433" s="215" t="s">
        <v>79</v>
      </c>
      <c r="B5433" s="213" t="s">
        <v>108</v>
      </c>
      <c r="C5433" s="209" t="s">
        <v>130</v>
      </c>
      <c r="D5433" s="202">
        <v>44</v>
      </c>
      <c r="F5433" s="202">
        <v>2425</v>
      </c>
      <c r="G5433" s="202">
        <f t="shared" si="280"/>
        <v>55113.636363636368</v>
      </c>
      <c r="H5433" s="210" t="str">
        <f t="shared" si="278"/>
        <v>19/20TOMATE (1ª SAFRA)CASCAVEL (d)</v>
      </c>
      <c r="I5433" s="210" t="str">
        <f t="shared" si="279"/>
        <v>19/20TOMATE (1ª SAFRA)</v>
      </c>
      <c r="J5433" s="211" t="b">
        <f>FALSE</f>
        <v>0</v>
      </c>
    </row>
    <row r="5434" spans="1:10" ht="14.65" hidden="1" customHeight="1">
      <c r="A5434" s="215" t="s">
        <v>79</v>
      </c>
      <c r="B5434" s="213" t="s">
        <v>108</v>
      </c>
      <c r="C5434" s="209" t="s">
        <v>132</v>
      </c>
      <c r="D5434" s="202">
        <v>220</v>
      </c>
      <c r="F5434" s="202">
        <v>11506</v>
      </c>
      <c r="G5434" s="202">
        <f t="shared" si="280"/>
        <v>52300</v>
      </c>
      <c r="H5434" s="210" t="str">
        <f t="shared" si="278"/>
        <v>19/20TOMATE (1ª SAFRA)CORNÉLIO PROCÓPIO (c)</v>
      </c>
      <c r="I5434" s="210" t="str">
        <f t="shared" si="279"/>
        <v>19/20TOMATE (1ª SAFRA)</v>
      </c>
      <c r="J5434" s="211" t="b">
        <f>FALSE</f>
        <v>0</v>
      </c>
    </row>
    <row r="5435" spans="1:10" ht="14.65" hidden="1" customHeight="1">
      <c r="A5435" s="215" t="s">
        <v>79</v>
      </c>
      <c r="B5435" s="213" t="s">
        <v>108</v>
      </c>
      <c r="C5435" s="209" t="s">
        <v>134</v>
      </c>
      <c r="D5435" s="202">
        <v>390</v>
      </c>
      <c r="F5435" s="202">
        <v>19500</v>
      </c>
      <c r="G5435" s="202">
        <f t="shared" si="280"/>
        <v>50000</v>
      </c>
      <c r="H5435" s="210" t="str">
        <f t="shared" si="278"/>
        <v>19/20TOMATE (1ª SAFRA)CURITIBA (f)</v>
      </c>
      <c r="I5435" s="210" t="str">
        <f t="shared" si="279"/>
        <v>19/20TOMATE (1ª SAFRA)</v>
      </c>
      <c r="J5435" s="211" t="b">
        <f>FALSE</f>
        <v>0</v>
      </c>
    </row>
    <row r="5436" spans="1:10" ht="14.65" hidden="1" customHeight="1">
      <c r="A5436" s="215" t="s">
        <v>79</v>
      </c>
      <c r="B5436" s="213" t="s">
        <v>108</v>
      </c>
      <c r="C5436" s="209" t="s">
        <v>136</v>
      </c>
      <c r="D5436" s="202">
        <v>75</v>
      </c>
      <c r="F5436" s="202">
        <v>3873</v>
      </c>
      <c r="G5436" s="202">
        <f t="shared" si="280"/>
        <v>51640</v>
      </c>
      <c r="H5436" s="210" t="str">
        <f t="shared" si="278"/>
        <v>19/20TOMATE (1ª SAFRA)FRANCISCO BELTRÃO (e)</v>
      </c>
      <c r="I5436" s="210" t="str">
        <f t="shared" si="279"/>
        <v>19/20TOMATE (1ª SAFRA)</v>
      </c>
      <c r="J5436" s="211" t="b">
        <f>FALSE</f>
        <v>0</v>
      </c>
    </row>
    <row r="5437" spans="1:10" ht="14.65" hidden="1" customHeight="1">
      <c r="A5437" s="215" t="s">
        <v>79</v>
      </c>
      <c r="B5437" s="213" t="s">
        <v>108</v>
      </c>
      <c r="C5437" s="209" t="s">
        <v>138</v>
      </c>
      <c r="D5437" s="202">
        <v>90</v>
      </c>
      <c r="F5437" s="202">
        <v>5913</v>
      </c>
      <c r="G5437" s="202">
        <f t="shared" si="280"/>
        <v>65700</v>
      </c>
      <c r="H5437" s="210" t="str">
        <f t="shared" si="278"/>
        <v>19/20TOMATE (1ª SAFRA)GUARAPUAVA (f)</v>
      </c>
      <c r="I5437" s="210" t="str">
        <f t="shared" si="279"/>
        <v>19/20TOMATE (1ª SAFRA)</v>
      </c>
      <c r="J5437" s="211" t="b">
        <f>FALSE</f>
        <v>0</v>
      </c>
    </row>
    <row r="5438" spans="1:10" ht="14.65" hidden="1" customHeight="1">
      <c r="A5438" s="215" t="s">
        <v>79</v>
      </c>
      <c r="B5438" s="213" t="s">
        <v>108</v>
      </c>
      <c r="C5438" s="209" t="s">
        <v>140</v>
      </c>
      <c r="D5438" s="202">
        <v>30</v>
      </c>
      <c r="F5438" s="202">
        <v>900</v>
      </c>
      <c r="G5438" s="202">
        <f t="shared" si="280"/>
        <v>30000</v>
      </c>
      <c r="H5438" s="210" t="str">
        <f t="shared" si="278"/>
        <v>19/20TOMATE (1ª SAFRA)IRATI (f)</v>
      </c>
      <c r="I5438" s="210" t="str">
        <f t="shared" si="279"/>
        <v>19/20TOMATE (1ª SAFRA)</v>
      </c>
      <c r="J5438" s="211" t="b">
        <f>FALSE</f>
        <v>0</v>
      </c>
    </row>
    <row r="5439" spans="1:10" ht="14.65" hidden="1" customHeight="1">
      <c r="A5439" s="215" t="s">
        <v>79</v>
      </c>
      <c r="B5439" s="213" t="s">
        <v>108</v>
      </c>
      <c r="C5439" s="209" t="s">
        <v>142</v>
      </c>
      <c r="D5439" s="202">
        <v>264</v>
      </c>
      <c r="F5439" s="202">
        <v>15840</v>
      </c>
      <c r="G5439" s="202">
        <f t="shared" si="280"/>
        <v>60000</v>
      </c>
      <c r="H5439" s="210" t="str">
        <f t="shared" si="278"/>
        <v>19/20TOMATE (1ª SAFRA)IVAIPORÃ (c)</v>
      </c>
      <c r="I5439" s="210" t="str">
        <f t="shared" si="279"/>
        <v>19/20TOMATE (1ª SAFRA)</v>
      </c>
      <c r="J5439" s="211" t="b">
        <f>FALSE</f>
        <v>0</v>
      </c>
    </row>
    <row r="5440" spans="1:10" ht="14.65" hidden="1" customHeight="1">
      <c r="A5440" s="215" t="s">
        <v>79</v>
      </c>
      <c r="B5440" s="213" t="s">
        <v>108</v>
      </c>
      <c r="C5440" s="209" t="s">
        <v>144</v>
      </c>
      <c r="D5440" s="202">
        <v>260</v>
      </c>
      <c r="F5440" s="202">
        <v>15874</v>
      </c>
      <c r="G5440" s="202">
        <f t="shared" si="280"/>
        <v>61053.846153846149</v>
      </c>
      <c r="H5440" s="210" t="str">
        <f t="shared" si="278"/>
        <v>19/20TOMATE (1ª SAFRA)JACAREZINHO (c)</v>
      </c>
      <c r="I5440" s="210" t="str">
        <f t="shared" si="279"/>
        <v>19/20TOMATE (1ª SAFRA)</v>
      </c>
      <c r="J5440" s="211" t="b">
        <f>FALSE</f>
        <v>0</v>
      </c>
    </row>
    <row r="5441" spans="1:10" ht="14.65" hidden="1" customHeight="1">
      <c r="A5441" s="215" t="s">
        <v>79</v>
      </c>
      <c r="B5441" s="213" t="s">
        <v>108</v>
      </c>
      <c r="C5441" s="209" t="s">
        <v>146</v>
      </c>
      <c r="D5441" s="202">
        <v>9</v>
      </c>
      <c r="F5441" s="202">
        <v>405</v>
      </c>
      <c r="G5441" s="202">
        <f t="shared" si="280"/>
        <v>45000</v>
      </c>
      <c r="H5441" s="210" t="str">
        <f t="shared" ref="H5441:H5504" si="281">A5441&amp;B5441&amp;C5441</f>
        <v>19/20TOMATE (1ª SAFRA)LARANJEIRAS DO SUL (f)</v>
      </c>
      <c r="I5441" s="210" t="str">
        <f t="shared" ref="I5441:I5504" si="282">A5441&amp;B5441</f>
        <v>19/20TOMATE (1ª SAFRA)</v>
      </c>
      <c r="J5441" s="211" t="b">
        <f>FALSE</f>
        <v>0</v>
      </c>
    </row>
    <row r="5442" spans="1:10" ht="14.65" hidden="1" customHeight="1">
      <c r="A5442" s="215" t="s">
        <v>79</v>
      </c>
      <c r="B5442" s="213" t="s">
        <v>108</v>
      </c>
      <c r="C5442" s="209" t="s">
        <v>148</v>
      </c>
      <c r="D5442" s="202">
        <v>75</v>
      </c>
      <c r="F5442" s="202">
        <v>5137</v>
      </c>
      <c r="G5442" s="202">
        <f t="shared" si="280"/>
        <v>68493.333333333343</v>
      </c>
      <c r="H5442" s="210" t="str">
        <f t="shared" si="281"/>
        <v>19/20TOMATE (1ª SAFRA)LONDRINA (c)</v>
      </c>
      <c r="I5442" s="210" t="str">
        <f t="shared" si="282"/>
        <v>19/20TOMATE (1ª SAFRA)</v>
      </c>
      <c r="J5442" s="211" t="b">
        <f>FALSE</f>
        <v>0</v>
      </c>
    </row>
    <row r="5443" spans="1:10" ht="14.65" hidden="1" customHeight="1">
      <c r="A5443" s="215" t="s">
        <v>79</v>
      </c>
      <c r="B5443" s="213" t="s">
        <v>108</v>
      </c>
      <c r="C5443" s="209" t="s">
        <v>150</v>
      </c>
      <c r="D5443" s="202">
        <v>60</v>
      </c>
      <c r="F5443" s="202">
        <v>3600</v>
      </c>
      <c r="G5443" s="202">
        <f t="shared" si="280"/>
        <v>60000</v>
      </c>
      <c r="H5443" s="210" t="str">
        <f t="shared" si="281"/>
        <v>19/20TOMATE (1ª SAFRA)MARINGÁ (c)</v>
      </c>
      <c r="I5443" s="210" t="str">
        <f t="shared" si="282"/>
        <v>19/20TOMATE (1ª SAFRA)</v>
      </c>
      <c r="J5443" s="211" t="b">
        <f>FALSE</f>
        <v>0</v>
      </c>
    </row>
    <row r="5444" spans="1:10" ht="14.65" hidden="1" customHeight="1">
      <c r="A5444" s="215" t="s">
        <v>79</v>
      </c>
      <c r="B5444" s="213" t="s">
        <v>108</v>
      </c>
      <c r="C5444" s="209" t="s">
        <v>152</v>
      </c>
      <c r="D5444" s="202">
        <v>13</v>
      </c>
      <c r="F5444" s="202">
        <v>598</v>
      </c>
      <c r="G5444" s="202">
        <f t="shared" si="280"/>
        <v>46000</v>
      </c>
      <c r="H5444" s="210" t="str">
        <f t="shared" si="281"/>
        <v>19/20TOMATE (1ª SAFRA)PARANAGUÁ (f)</v>
      </c>
      <c r="I5444" s="210" t="str">
        <f t="shared" si="282"/>
        <v>19/20TOMATE (1ª SAFRA)</v>
      </c>
      <c r="J5444" s="211" t="b">
        <f>FALSE</f>
        <v>0</v>
      </c>
    </row>
    <row r="5445" spans="1:10" ht="14.65" hidden="1" customHeight="1">
      <c r="A5445" s="215" t="s">
        <v>79</v>
      </c>
      <c r="B5445" s="213" t="s">
        <v>108</v>
      </c>
      <c r="C5445" s="209" t="s">
        <v>155</v>
      </c>
      <c r="D5445" s="202">
        <v>46</v>
      </c>
      <c r="F5445" s="202">
        <v>2760</v>
      </c>
      <c r="G5445" s="202">
        <f t="shared" si="280"/>
        <v>60000</v>
      </c>
      <c r="H5445" s="210" t="str">
        <f t="shared" si="281"/>
        <v>19/20TOMATE (1ª SAFRA)PATO BRANCO (e)</v>
      </c>
      <c r="I5445" s="210" t="str">
        <f t="shared" si="282"/>
        <v>19/20TOMATE (1ª SAFRA)</v>
      </c>
      <c r="J5445" s="211" t="b">
        <f>FALSE</f>
        <v>0</v>
      </c>
    </row>
    <row r="5446" spans="1:10" ht="14.65" hidden="1" customHeight="1">
      <c r="A5446" s="215" t="s">
        <v>79</v>
      </c>
      <c r="B5446" s="213" t="s">
        <v>108</v>
      </c>
      <c r="C5446" s="209" t="s">
        <v>156</v>
      </c>
      <c r="D5446" s="202">
        <v>30</v>
      </c>
      <c r="F5446" s="202">
        <v>2025</v>
      </c>
      <c r="G5446" s="202">
        <f t="shared" si="280"/>
        <v>67500</v>
      </c>
      <c r="H5446" s="210" t="str">
        <f t="shared" si="281"/>
        <v>19/20TOMATE (1ª SAFRA)PITANGA (f)</v>
      </c>
      <c r="I5446" s="210" t="str">
        <f t="shared" si="282"/>
        <v>19/20TOMATE (1ª SAFRA)</v>
      </c>
      <c r="J5446" s="211" t="b">
        <f>FALSE</f>
        <v>0</v>
      </c>
    </row>
    <row r="5447" spans="1:10" ht="14.65" hidden="1" customHeight="1">
      <c r="A5447" s="215" t="s">
        <v>79</v>
      </c>
      <c r="B5447" s="213" t="s">
        <v>108</v>
      </c>
      <c r="C5447" s="209" t="s">
        <v>157</v>
      </c>
      <c r="D5447" s="202">
        <v>415</v>
      </c>
      <c r="F5447" s="202">
        <v>28884</v>
      </c>
      <c r="G5447" s="202">
        <f t="shared" si="280"/>
        <v>69600</v>
      </c>
      <c r="H5447" s="210" t="str">
        <f t="shared" si="281"/>
        <v>19/20TOMATE (1ª SAFRA)PONTA GROSSA (f)</v>
      </c>
      <c r="I5447" s="210" t="str">
        <f t="shared" si="282"/>
        <v>19/20TOMATE (1ª SAFRA)</v>
      </c>
      <c r="J5447" s="211" t="b">
        <f>FALSE</f>
        <v>0</v>
      </c>
    </row>
    <row r="5448" spans="1:10" ht="14.65" hidden="1" customHeight="1">
      <c r="A5448" s="215" t="s">
        <v>79</v>
      </c>
      <c r="B5448" s="213" t="s">
        <v>108</v>
      </c>
      <c r="C5448" s="209" t="s">
        <v>158</v>
      </c>
      <c r="D5448" s="202">
        <v>46</v>
      </c>
      <c r="F5448" s="202">
        <v>906</v>
      </c>
      <c r="G5448" s="202">
        <f t="shared" si="280"/>
        <v>19695.652173913044</v>
      </c>
      <c r="H5448" s="210" t="str">
        <f t="shared" si="281"/>
        <v>19/20TOMATE (1ª SAFRA)TOLEDO (d)</v>
      </c>
      <c r="I5448" s="210" t="str">
        <f t="shared" si="282"/>
        <v>19/20TOMATE (1ª SAFRA)</v>
      </c>
      <c r="J5448" s="211" t="b">
        <f>FALSE</f>
        <v>0</v>
      </c>
    </row>
    <row r="5449" spans="1:10" ht="14.65" hidden="1" customHeight="1">
      <c r="A5449" s="215" t="s">
        <v>79</v>
      </c>
      <c r="B5449" s="213" t="s">
        <v>108</v>
      </c>
      <c r="C5449" s="209" t="s">
        <v>159</v>
      </c>
      <c r="D5449" s="202">
        <v>10</v>
      </c>
      <c r="F5449" s="202">
        <v>675</v>
      </c>
      <c r="G5449" s="202">
        <f t="shared" si="280"/>
        <v>67500</v>
      </c>
      <c r="H5449" s="210" t="str">
        <f t="shared" si="281"/>
        <v>19/20TOMATE (1ª SAFRA)UMUARAMA (b)</v>
      </c>
      <c r="I5449" s="210" t="str">
        <f t="shared" si="282"/>
        <v>19/20TOMATE (1ª SAFRA)</v>
      </c>
      <c r="J5449" s="211" t="b">
        <f>FALSE</f>
        <v>0</v>
      </c>
    </row>
    <row r="5450" spans="1:10" ht="14.65" hidden="1" customHeight="1">
      <c r="A5450" s="215" t="s">
        <v>79</v>
      </c>
      <c r="B5450" s="213" t="s">
        <v>108</v>
      </c>
      <c r="C5450" s="209" t="s">
        <v>160</v>
      </c>
      <c r="D5450" s="202">
        <v>10</v>
      </c>
      <c r="F5450" s="202">
        <v>500</v>
      </c>
      <c r="G5450" s="202">
        <f t="shared" si="280"/>
        <v>50000</v>
      </c>
      <c r="H5450" s="210" t="str">
        <f t="shared" si="281"/>
        <v>19/20TOMATE (1ª SAFRA)UNIÃO DA VITÓRIA (f)</v>
      </c>
      <c r="I5450" s="210" t="str">
        <f t="shared" si="282"/>
        <v>19/20TOMATE (1ª SAFRA)</v>
      </c>
      <c r="J5450" s="211" t="b">
        <f>FALSE</f>
        <v>0</v>
      </c>
    </row>
    <row r="5451" spans="1:10" ht="14.65" hidden="1" customHeight="1">
      <c r="A5451" s="215" t="s">
        <v>79</v>
      </c>
      <c r="B5451" s="213" t="s">
        <v>109</v>
      </c>
      <c r="C5451" s="209" t="s">
        <v>126</v>
      </c>
      <c r="D5451" s="202">
        <v>120</v>
      </c>
      <c r="F5451" s="202">
        <v>9881</v>
      </c>
      <c r="G5451" s="202">
        <f t="shared" si="280"/>
        <v>82341.666666666672</v>
      </c>
      <c r="H5451" s="210" t="str">
        <f t="shared" si="281"/>
        <v>19/20TOMATE (2ª SAFRA)APUCARANA (c)</v>
      </c>
      <c r="I5451" s="210" t="str">
        <f t="shared" si="282"/>
        <v>19/20TOMATE (2ª SAFRA)</v>
      </c>
      <c r="J5451" s="211" t="b">
        <f>FALSE</f>
        <v>0</v>
      </c>
    </row>
    <row r="5452" spans="1:10" ht="14.65" hidden="1" customHeight="1">
      <c r="A5452" s="215" t="s">
        <v>79</v>
      </c>
      <c r="B5452" s="213" t="s">
        <v>109</v>
      </c>
      <c r="C5452" s="209" t="s">
        <v>130</v>
      </c>
      <c r="D5452" s="202">
        <v>44</v>
      </c>
      <c r="F5452" s="202">
        <v>2060</v>
      </c>
      <c r="G5452" s="202">
        <f t="shared" si="280"/>
        <v>46818.181818181823</v>
      </c>
      <c r="H5452" s="210" t="str">
        <f t="shared" si="281"/>
        <v>19/20TOMATE (2ª SAFRA)CASCAVEL (d)</v>
      </c>
      <c r="I5452" s="210" t="str">
        <f t="shared" si="282"/>
        <v>19/20TOMATE (2ª SAFRA)</v>
      </c>
      <c r="J5452" s="211" t="b">
        <f>FALSE</f>
        <v>0</v>
      </c>
    </row>
    <row r="5453" spans="1:10" ht="14.65" hidden="1" customHeight="1">
      <c r="A5453" s="215" t="s">
        <v>79</v>
      </c>
      <c r="B5453" s="213" t="s">
        <v>109</v>
      </c>
      <c r="C5453" s="209" t="s">
        <v>132</v>
      </c>
      <c r="D5453" s="202">
        <v>180</v>
      </c>
      <c r="F5453" s="202">
        <v>6858</v>
      </c>
      <c r="G5453" s="202">
        <f t="shared" si="280"/>
        <v>38100</v>
      </c>
      <c r="H5453" s="210" t="str">
        <f t="shared" si="281"/>
        <v>19/20TOMATE (2ª SAFRA)CORNÉLIO PROCÓPIO (c)</v>
      </c>
      <c r="I5453" s="210" t="str">
        <f t="shared" si="282"/>
        <v>19/20TOMATE (2ª SAFRA)</v>
      </c>
      <c r="J5453" s="211" t="b">
        <f>FALSE</f>
        <v>0</v>
      </c>
    </row>
    <row r="5454" spans="1:10" ht="14.65" hidden="1" customHeight="1">
      <c r="A5454" s="215" t="s">
        <v>79</v>
      </c>
      <c r="B5454" s="213" t="s">
        <v>109</v>
      </c>
      <c r="C5454" s="209" t="s">
        <v>138</v>
      </c>
      <c r="D5454" s="202">
        <v>15</v>
      </c>
      <c r="F5454" s="202">
        <v>840</v>
      </c>
      <c r="G5454" s="202">
        <f t="shared" si="280"/>
        <v>56000</v>
      </c>
      <c r="H5454" s="210" t="str">
        <f t="shared" si="281"/>
        <v>19/20TOMATE (2ª SAFRA)GUARAPUAVA (f)</v>
      </c>
      <c r="I5454" s="210" t="str">
        <f t="shared" si="282"/>
        <v>19/20TOMATE (2ª SAFRA)</v>
      </c>
      <c r="J5454" s="211" t="b">
        <f>FALSE</f>
        <v>0</v>
      </c>
    </row>
    <row r="5455" spans="1:10" ht="14.65" hidden="1" customHeight="1">
      <c r="A5455" s="215" t="s">
        <v>79</v>
      </c>
      <c r="B5455" s="213" t="s">
        <v>109</v>
      </c>
      <c r="C5455" s="209" t="s">
        <v>140</v>
      </c>
      <c r="D5455" s="202">
        <v>15</v>
      </c>
      <c r="F5455" s="202">
        <v>446</v>
      </c>
      <c r="G5455" s="202">
        <f t="shared" si="280"/>
        <v>29733.333333333336</v>
      </c>
      <c r="H5455" s="210" t="str">
        <f t="shared" si="281"/>
        <v>19/20TOMATE (2ª SAFRA)IRATI (f)</v>
      </c>
      <c r="I5455" s="210" t="str">
        <f t="shared" si="282"/>
        <v>19/20TOMATE (2ª SAFRA)</v>
      </c>
      <c r="J5455" s="211" t="b">
        <f>FALSE</f>
        <v>0</v>
      </c>
    </row>
    <row r="5456" spans="1:10" ht="14.65" hidden="1" customHeight="1">
      <c r="A5456" s="215" t="s">
        <v>79</v>
      </c>
      <c r="B5456" s="213" t="s">
        <v>109</v>
      </c>
      <c r="C5456" s="209" t="s">
        <v>142</v>
      </c>
      <c r="D5456" s="202">
        <v>245</v>
      </c>
      <c r="F5456" s="202">
        <v>14700</v>
      </c>
      <c r="G5456" s="202">
        <f t="shared" si="280"/>
        <v>60000</v>
      </c>
      <c r="H5456" s="210" t="str">
        <f t="shared" si="281"/>
        <v>19/20TOMATE (2ª SAFRA)IVAIPORÃ (c)</v>
      </c>
      <c r="I5456" s="210" t="str">
        <f t="shared" si="282"/>
        <v>19/20TOMATE (2ª SAFRA)</v>
      </c>
      <c r="J5456" s="211" t="b">
        <f>FALSE</f>
        <v>0</v>
      </c>
    </row>
    <row r="5457" spans="1:10" ht="14.65" hidden="1" customHeight="1">
      <c r="A5457" s="215" t="s">
        <v>79</v>
      </c>
      <c r="B5457" s="213" t="s">
        <v>109</v>
      </c>
      <c r="C5457" s="209" t="s">
        <v>144</v>
      </c>
      <c r="D5457" s="202">
        <v>260</v>
      </c>
      <c r="F5457" s="202">
        <v>15626</v>
      </c>
      <c r="G5457" s="202">
        <f t="shared" si="280"/>
        <v>60100</v>
      </c>
      <c r="H5457" s="210" t="str">
        <f t="shared" si="281"/>
        <v>19/20TOMATE (2ª SAFRA)JACAREZINHO (c)</v>
      </c>
      <c r="I5457" s="210" t="str">
        <f t="shared" si="282"/>
        <v>19/20TOMATE (2ª SAFRA)</v>
      </c>
      <c r="J5457" s="211" t="b">
        <f>FALSE</f>
        <v>0</v>
      </c>
    </row>
    <row r="5458" spans="1:10" ht="14.65" hidden="1" customHeight="1">
      <c r="A5458" s="215" t="s">
        <v>79</v>
      </c>
      <c r="B5458" s="213" t="s">
        <v>109</v>
      </c>
      <c r="C5458" s="209" t="s">
        <v>146</v>
      </c>
      <c r="D5458" s="202">
        <v>5</v>
      </c>
      <c r="F5458" s="202">
        <v>230</v>
      </c>
      <c r="G5458" s="202">
        <f t="shared" si="280"/>
        <v>46000</v>
      </c>
      <c r="H5458" s="210" t="str">
        <f t="shared" si="281"/>
        <v>19/20TOMATE (2ª SAFRA)LARANJEIRAS DO SUL (f)</v>
      </c>
      <c r="I5458" s="210" t="str">
        <f t="shared" si="282"/>
        <v>19/20TOMATE (2ª SAFRA)</v>
      </c>
      <c r="J5458" s="211" t="b">
        <f>FALSE</f>
        <v>0</v>
      </c>
    </row>
    <row r="5459" spans="1:10" ht="14.65" hidden="1" customHeight="1">
      <c r="A5459" s="215" t="s">
        <v>79</v>
      </c>
      <c r="B5459" s="213" t="s">
        <v>109</v>
      </c>
      <c r="C5459" s="209" t="s">
        <v>148</v>
      </c>
      <c r="D5459" s="202">
        <v>0</v>
      </c>
      <c r="F5459" s="202">
        <v>0</v>
      </c>
      <c r="G5459" s="202" t="e">
        <f t="shared" si="280"/>
        <v>#DIV/0!</v>
      </c>
      <c r="H5459" s="210" t="str">
        <f t="shared" si="281"/>
        <v>19/20TOMATE (2ª SAFRA)LONDRINA (c)</v>
      </c>
      <c r="I5459" s="210" t="str">
        <f t="shared" si="282"/>
        <v>19/20TOMATE (2ª SAFRA)</v>
      </c>
      <c r="J5459" s="211" t="b">
        <f>FALSE</f>
        <v>0</v>
      </c>
    </row>
    <row r="5460" spans="1:10" ht="14.65" hidden="1" customHeight="1">
      <c r="A5460" s="215" t="s">
        <v>79</v>
      </c>
      <c r="B5460" s="213" t="s">
        <v>109</v>
      </c>
      <c r="C5460" s="209" t="s">
        <v>150</v>
      </c>
      <c r="D5460" s="202">
        <v>60</v>
      </c>
      <c r="F5460" s="202">
        <v>3000</v>
      </c>
      <c r="G5460" s="202">
        <f t="shared" si="280"/>
        <v>50000</v>
      </c>
      <c r="H5460" s="210" t="str">
        <f t="shared" si="281"/>
        <v>19/20TOMATE (2ª SAFRA)MARINGÁ (c)</v>
      </c>
      <c r="I5460" s="210" t="str">
        <f t="shared" si="282"/>
        <v>19/20TOMATE (2ª SAFRA)</v>
      </c>
      <c r="J5460" s="211" t="b">
        <f>FALSE</f>
        <v>0</v>
      </c>
    </row>
    <row r="5461" spans="1:10" ht="14.65" hidden="1" customHeight="1">
      <c r="A5461" s="215" t="s">
        <v>79</v>
      </c>
      <c r="B5461" s="213" t="s">
        <v>109</v>
      </c>
      <c r="C5461" s="209" t="s">
        <v>152</v>
      </c>
      <c r="D5461" s="202">
        <v>10</v>
      </c>
      <c r="F5461" s="202">
        <v>400</v>
      </c>
      <c r="G5461" s="202">
        <f t="shared" si="280"/>
        <v>40000</v>
      </c>
      <c r="H5461" s="210" t="str">
        <f t="shared" si="281"/>
        <v>19/20TOMATE (2ª SAFRA)PARANAGUÁ (f)</v>
      </c>
      <c r="I5461" s="210" t="str">
        <f t="shared" si="282"/>
        <v>19/20TOMATE (2ª SAFRA)</v>
      </c>
      <c r="J5461" s="211" t="b">
        <f>FALSE</f>
        <v>0</v>
      </c>
    </row>
    <row r="5462" spans="1:10" ht="14.65" hidden="1" customHeight="1">
      <c r="A5462" s="215" t="s">
        <v>79</v>
      </c>
      <c r="B5462" s="213" t="s">
        <v>109</v>
      </c>
      <c r="C5462" s="209" t="s">
        <v>157</v>
      </c>
      <c r="D5462" s="202">
        <v>390</v>
      </c>
      <c r="F5462" s="202">
        <v>26454</v>
      </c>
      <c r="G5462" s="202">
        <f t="shared" si="280"/>
        <v>67830.769230769234</v>
      </c>
      <c r="H5462" s="210" t="str">
        <f t="shared" si="281"/>
        <v>19/20TOMATE (2ª SAFRA)PONTA GROSSA (f)</v>
      </c>
      <c r="I5462" s="210" t="str">
        <f t="shared" si="282"/>
        <v>19/20TOMATE (2ª SAFRA)</v>
      </c>
      <c r="J5462" s="211" t="b">
        <f>FALSE</f>
        <v>0</v>
      </c>
    </row>
    <row r="5463" spans="1:10" ht="14.65" hidden="1" customHeight="1">
      <c r="A5463" s="215" t="s">
        <v>79</v>
      </c>
      <c r="B5463" s="213" t="s">
        <v>109</v>
      </c>
      <c r="C5463" s="209" t="s">
        <v>159</v>
      </c>
      <c r="D5463" s="202">
        <v>5</v>
      </c>
      <c r="F5463" s="202">
        <v>350</v>
      </c>
      <c r="G5463" s="202">
        <f t="shared" ref="G5463:G5526" si="283">F5463/(D5463-E5463)*1000</f>
        <v>70000</v>
      </c>
      <c r="H5463" s="210" t="str">
        <f t="shared" si="281"/>
        <v>19/20TOMATE (2ª SAFRA)UMUARAMA (b)</v>
      </c>
      <c r="I5463" s="210" t="str">
        <f t="shared" si="282"/>
        <v>19/20TOMATE (2ª SAFRA)</v>
      </c>
      <c r="J5463" s="211" t="b">
        <f>FALSE</f>
        <v>0</v>
      </c>
    </row>
    <row r="5464" spans="1:10" ht="14.65" hidden="1" customHeight="1">
      <c r="A5464" s="215" t="s">
        <v>79</v>
      </c>
      <c r="B5464" s="209" t="s">
        <v>110</v>
      </c>
      <c r="C5464" s="209" t="s">
        <v>126</v>
      </c>
      <c r="D5464" s="201">
        <v>53800</v>
      </c>
      <c r="E5464" s="201"/>
      <c r="F5464" s="202">
        <v>152415</v>
      </c>
      <c r="G5464" s="202">
        <f t="shared" si="283"/>
        <v>2832.992565055762</v>
      </c>
      <c r="H5464" s="210" t="str">
        <f t="shared" si="281"/>
        <v>19/20TRIGOAPUCARANA (c)</v>
      </c>
      <c r="I5464" s="210" t="str">
        <f t="shared" si="282"/>
        <v>19/20TRIGO</v>
      </c>
      <c r="J5464" s="211" t="b">
        <f>FALSE</f>
        <v>0</v>
      </c>
    </row>
    <row r="5465" spans="1:10" ht="14.65" hidden="1" customHeight="1">
      <c r="A5465" s="215" t="s">
        <v>79</v>
      </c>
      <c r="B5465" s="209" t="s">
        <v>110</v>
      </c>
      <c r="C5465" s="209" t="s">
        <v>128</v>
      </c>
      <c r="D5465" s="201">
        <v>111920</v>
      </c>
      <c r="E5465" s="201"/>
      <c r="F5465" s="202">
        <v>306436</v>
      </c>
      <c r="G5465" s="202">
        <f t="shared" si="283"/>
        <v>2737.9914224446034</v>
      </c>
      <c r="H5465" s="210" t="str">
        <f t="shared" si="281"/>
        <v>19/20TRIGOCAMPO MOURÃO (a)</v>
      </c>
      <c r="I5465" s="210" t="str">
        <f t="shared" si="282"/>
        <v>19/20TRIGO</v>
      </c>
      <c r="J5465" s="211" t="b">
        <f>FALSE</f>
        <v>0</v>
      </c>
    </row>
    <row r="5466" spans="1:10" ht="14.65" hidden="1" customHeight="1">
      <c r="A5466" s="215" t="s">
        <v>79</v>
      </c>
      <c r="B5466" s="209" t="s">
        <v>110</v>
      </c>
      <c r="C5466" s="209" t="s">
        <v>130</v>
      </c>
      <c r="D5466" s="201">
        <v>176837</v>
      </c>
      <c r="E5466" s="201">
        <v>7100</v>
      </c>
      <c r="F5466" s="202">
        <v>411272</v>
      </c>
      <c r="G5466" s="202">
        <f t="shared" si="283"/>
        <v>2422.9955755079918</v>
      </c>
      <c r="H5466" s="210" t="str">
        <f t="shared" si="281"/>
        <v>19/20TRIGOCASCAVEL (d)</v>
      </c>
      <c r="I5466" s="210" t="str">
        <f t="shared" si="282"/>
        <v>19/20TRIGO</v>
      </c>
      <c r="J5466" s="211" t="b">
        <f>FALSE</f>
        <v>0</v>
      </c>
    </row>
    <row r="5467" spans="1:10" ht="14.65" hidden="1" customHeight="1">
      <c r="A5467" s="215" t="s">
        <v>79</v>
      </c>
      <c r="B5467" s="209" t="s">
        <v>110</v>
      </c>
      <c r="C5467" s="209" t="s">
        <v>132</v>
      </c>
      <c r="D5467" s="201">
        <v>107870</v>
      </c>
      <c r="E5467" s="201"/>
      <c r="F5467" s="202">
        <v>284776</v>
      </c>
      <c r="G5467" s="202">
        <f t="shared" si="283"/>
        <v>2639.9925836655234</v>
      </c>
      <c r="H5467" s="210" t="str">
        <f t="shared" si="281"/>
        <v>19/20TRIGOCORNÉLIO PROCÓPIO (c)</v>
      </c>
      <c r="I5467" s="210" t="str">
        <f t="shared" si="282"/>
        <v>19/20TRIGO</v>
      </c>
      <c r="J5467" s="211" t="b">
        <f>FALSE</f>
        <v>0</v>
      </c>
    </row>
    <row r="5468" spans="1:10" ht="14.65" hidden="1" customHeight="1">
      <c r="A5468" s="215" t="s">
        <v>79</v>
      </c>
      <c r="B5468" s="213" t="s">
        <v>110</v>
      </c>
      <c r="C5468" s="209" t="s">
        <v>134</v>
      </c>
      <c r="D5468" s="202">
        <v>14685</v>
      </c>
      <c r="F5468" s="202">
        <v>51397</v>
      </c>
      <c r="G5468" s="202">
        <f t="shared" si="283"/>
        <v>3499.9659516513448</v>
      </c>
      <c r="H5468" s="210" t="str">
        <f t="shared" si="281"/>
        <v>19/20TRIGOCURITIBA (f)</v>
      </c>
      <c r="I5468" s="210" t="str">
        <f t="shared" si="282"/>
        <v>19/20TRIGO</v>
      </c>
      <c r="J5468" s="211" t="b">
        <f>FALSE</f>
        <v>0</v>
      </c>
    </row>
    <row r="5469" spans="1:10" ht="14.65" hidden="1" customHeight="1">
      <c r="A5469" s="215" t="s">
        <v>79</v>
      </c>
      <c r="B5469" s="213" t="s">
        <v>110</v>
      </c>
      <c r="C5469" s="209" t="s">
        <v>136</v>
      </c>
      <c r="D5469" s="202">
        <v>98750</v>
      </c>
      <c r="F5469" s="202">
        <v>245196</v>
      </c>
      <c r="G5469" s="202">
        <f t="shared" si="283"/>
        <v>2482.9974683544306</v>
      </c>
      <c r="H5469" s="210" t="str">
        <f t="shared" si="281"/>
        <v>19/20TRIGOFRANCISCO BELTRÃO (e)</v>
      </c>
      <c r="I5469" s="210" t="str">
        <f t="shared" si="282"/>
        <v>19/20TRIGO</v>
      </c>
      <c r="J5469" s="211" t="b">
        <f>FALSE</f>
        <v>0</v>
      </c>
    </row>
    <row r="5470" spans="1:10" ht="14.65" hidden="1" customHeight="1">
      <c r="A5470" s="215" t="s">
        <v>79</v>
      </c>
      <c r="B5470" s="213" t="s">
        <v>110</v>
      </c>
      <c r="C5470" s="209" t="s">
        <v>138</v>
      </c>
      <c r="D5470" s="202">
        <v>54150</v>
      </c>
      <c r="E5470" s="202">
        <v>0</v>
      </c>
      <c r="F5470" s="202">
        <v>193857</v>
      </c>
      <c r="G5470" s="202">
        <f t="shared" si="283"/>
        <v>3580</v>
      </c>
      <c r="H5470" s="210" t="str">
        <f t="shared" si="281"/>
        <v>19/20TRIGOGUARAPUAVA (f)</v>
      </c>
      <c r="I5470" s="210" t="str">
        <f t="shared" si="282"/>
        <v>19/20TRIGO</v>
      </c>
      <c r="J5470" s="211" t="b">
        <f>FALSE</f>
        <v>0</v>
      </c>
    </row>
    <row r="5471" spans="1:10" ht="14.65" hidden="1" customHeight="1">
      <c r="A5471" s="215" t="s">
        <v>79</v>
      </c>
      <c r="B5471" s="213" t="s">
        <v>110</v>
      </c>
      <c r="C5471" s="209" t="s">
        <v>140</v>
      </c>
      <c r="D5471" s="202">
        <v>16000</v>
      </c>
      <c r="F5471" s="202">
        <v>55200</v>
      </c>
      <c r="G5471" s="202">
        <f t="shared" si="283"/>
        <v>3450</v>
      </c>
      <c r="H5471" s="210" t="str">
        <f t="shared" si="281"/>
        <v>19/20TRIGOIRATI (f)</v>
      </c>
      <c r="I5471" s="210" t="str">
        <f t="shared" si="282"/>
        <v>19/20TRIGO</v>
      </c>
      <c r="J5471" s="211" t="b">
        <f>FALSE</f>
        <v>0</v>
      </c>
    </row>
    <row r="5472" spans="1:10" ht="14.65" hidden="1" customHeight="1">
      <c r="A5472" s="215" t="s">
        <v>79</v>
      </c>
      <c r="B5472" s="213" t="s">
        <v>110</v>
      </c>
      <c r="C5472" s="209" t="s">
        <v>142</v>
      </c>
      <c r="D5472" s="202">
        <v>79050</v>
      </c>
      <c r="F5472" s="202">
        <v>217387</v>
      </c>
      <c r="G5472" s="202">
        <f t="shared" si="283"/>
        <v>2749.9936748893106</v>
      </c>
      <c r="H5472" s="210" t="str">
        <f t="shared" si="281"/>
        <v>19/20TRIGOIVAIPORÃ (c)</v>
      </c>
      <c r="I5472" s="210" t="str">
        <f t="shared" si="282"/>
        <v>19/20TRIGO</v>
      </c>
      <c r="J5472" s="211" t="b">
        <f>FALSE</f>
        <v>0</v>
      </c>
    </row>
    <row r="5473" spans="1:64" ht="14.65" hidden="1" customHeight="1">
      <c r="A5473" s="215" t="s">
        <v>79</v>
      </c>
      <c r="B5473" s="213" t="s">
        <v>110</v>
      </c>
      <c r="C5473" s="209" t="s">
        <v>144</v>
      </c>
      <c r="D5473" s="202">
        <v>45000</v>
      </c>
      <c r="F5473" s="202">
        <v>139500</v>
      </c>
      <c r="G5473" s="202">
        <f t="shared" si="283"/>
        <v>3100</v>
      </c>
      <c r="H5473" s="210" t="str">
        <f t="shared" si="281"/>
        <v>19/20TRIGOJACAREZINHO (c)</v>
      </c>
      <c r="I5473" s="210" t="str">
        <f t="shared" si="282"/>
        <v>19/20TRIGO</v>
      </c>
      <c r="J5473" s="211" t="b">
        <f>FALSE</f>
        <v>0</v>
      </c>
    </row>
    <row r="5474" spans="1:64" ht="14.65" hidden="1" customHeight="1">
      <c r="A5474" s="215" t="s">
        <v>79</v>
      </c>
      <c r="B5474" s="213" t="s">
        <v>110</v>
      </c>
      <c r="C5474" s="209" t="s">
        <v>146</v>
      </c>
      <c r="D5474" s="202">
        <v>31600</v>
      </c>
      <c r="F5474" s="202">
        <v>75208</v>
      </c>
      <c r="G5474" s="202">
        <f t="shared" si="283"/>
        <v>2380</v>
      </c>
      <c r="H5474" s="210" t="str">
        <f t="shared" si="281"/>
        <v>19/20TRIGOLARANJEIRAS DO SUL (f)</v>
      </c>
      <c r="I5474" s="210" t="str">
        <f t="shared" si="282"/>
        <v>19/20TRIGO</v>
      </c>
      <c r="J5474" s="211" t="b">
        <f>FALSE</f>
        <v>0</v>
      </c>
    </row>
    <row r="5475" spans="1:64" ht="14.65" hidden="1" customHeight="1">
      <c r="A5475" s="215" t="s">
        <v>79</v>
      </c>
      <c r="B5475" s="213" t="s">
        <v>110</v>
      </c>
      <c r="C5475" s="209" t="s">
        <v>148</v>
      </c>
      <c r="D5475" s="202">
        <v>50540</v>
      </c>
      <c r="F5475" s="202">
        <v>137418</v>
      </c>
      <c r="G5475" s="202">
        <f t="shared" si="283"/>
        <v>2718.9948555599526</v>
      </c>
      <c r="H5475" s="210" t="str">
        <f t="shared" si="281"/>
        <v>19/20TRIGOLONDRINA (c)</v>
      </c>
      <c r="I5475" s="210" t="str">
        <f t="shared" si="282"/>
        <v>19/20TRIGO</v>
      </c>
      <c r="J5475" s="211" t="b">
        <f>FALSE</f>
        <v>0</v>
      </c>
    </row>
    <row r="5476" spans="1:64" ht="14.65" hidden="1" customHeight="1">
      <c r="A5476" s="215" t="s">
        <v>79</v>
      </c>
      <c r="B5476" s="213" t="s">
        <v>110</v>
      </c>
      <c r="C5476" s="209" t="s">
        <v>150</v>
      </c>
      <c r="D5476" s="202">
        <v>13863</v>
      </c>
      <c r="F5476" s="202">
        <v>31829</v>
      </c>
      <c r="G5476" s="202">
        <f t="shared" si="283"/>
        <v>2295.9676837625334</v>
      </c>
      <c r="H5476" s="210" t="str">
        <f t="shared" si="281"/>
        <v>19/20TRIGOMARINGÁ (c)</v>
      </c>
      <c r="I5476" s="210" t="str">
        <f t="shared" si="282"/>
        <v>19/20TRIGO</v>
      </c>
      <c r="J5476" s="211" t="b">
        <f>FALSE</f>
        <v>0</v>
      </c>
    </row>
    <row r="5477" spans="1:64" ht="14.65" hidden="1" customHeight="1">
      <c r="A5477" s="215" t="s">
        <v>79</v>
      </c>
      <c r="B5477" s="213" t="s">
        <v>110</v>
      </c>
      <c r="C5477" s="209" t="s">
        <v>154</v>
      </c>
      <c r="D5477" s="202">
        <v>0</v>
      </c>
      <c r="G5477" s="202" t="e">
        <f t="shared" si="283"/>
        <v>#DIV/0!</v>
      </c>
      <c r="H5477" s="210" t="str">
        <f t="shared" si="281"/>
        <v>19/20TRIGOPARANAVAÍ (b)</v>
      </c>
      <c r="I5477" s="210" t="str">
        <f t="shared" si="282"/>
        <v>19/20TRIGO</v>
      </c>
      <c r="J5477" s="211" t="b">
        <f>FALSE</f>
        <v>0</v>
      </c>
    </row>
    <row r="5478" spans="1:64" ht="14.65" hidden="1" customHeight="1">
      <c r="A5478" s="215" t="s">
        <v>79</v>
      </c>
      <c r="B5478" s="213" t="s">
        <v>110</v>
      </c>
      <c r="C5478" s="209" t="s">
        <v>155</v>
      </c>
      <c r="D5478" s="202">
        <v>53500</v>
      </c>
      <c r="F5478" s="202">
        <v>160855</v>
      </c>
      <c r="G5478" s="202">
        <f t="shared" si="283"/>
        <v>3006.635514018692</v>
      </c>
      <c r="H5478" s="210" t="str">
        <f t="shared" si="281"/>
        <v>19/20TRIGOPATO BRANCO (e)</v>
      </c>
      <c r="I5478" s="210" t="str">
        <f t="shared" si="282"/>
        <v>19/20TRIGO</v>
      </c>
      <c r="J5478" s="211" t="b">
        <f>FALSE</f>
        <v>0</v>
      </c>
    </row>
    <row r="5479" spans="1:64" ht="14.65" hidden="1" customHeight="1">
      <c r="A5479" s="215" t="s">
        <v>79</v>
      </c>
      <c r="B5479" s="213" t="s">
        <v>110</v>
      </c>
      <c r="C5479" s="209" t="s">
        <v>156</v>
      </c>
      <c r="D5479" s="202">
        <v>55000</v>
      </c>
      <c r="F5479" s="202">
        <v>137500</v>
      </c>
      <c r="G5479" s="202">
        <f t="shared" si="283"/>
        <v>2500</v>
      </c>
      <c r="H5479" s="210" t="str">
        <f t="shared" si="281"/>
        <v>19/20TRIGOPITANGA (f)</v>
      </c>
      <c r="I5479" s="210" t="str">
        <f t="shared" si="282"/>
        <v>19/20TRIGO</v>
      </c>
      <c r="J5479" s="211" t="b">
        <f>FALSE</f>
        <v>0</v>
      </c>
    </row>
    <row r="5480" spans="1:64" ht="14.65" hidden="1" customHeight="1">
      <c r="A5480" s="215" t="s">
        <v>79</v>
      </c>
      <c r="B5480" s="213" t="s">
        <v>110</v>
      </c>
      <c r="C5480" s="209" t="s">
        <v>157</v>
      </c>
      <c r="D5480" s="202">
        <v>131890</v>
      </c>
      <c r="F5480" s="202">
        <v>487201</v>
      </c>
      <c r="G5480" s="202">
        <f t="shared" si="283"/>
        <v>3693.994995829858</v>
      </c>
      <c r="H5480" s="210" t="str">
        <f t="shared" si="281"/>
        <v>19/20TRIGOPONTA GROSSA (f)</v>
      </c>
      <c r="I5480" s="210" t="str">
        <f t="shared" si="282"/>
        <v>19/20TRIGO</v>
      </c>
      <c r="J5480" s="211" t="b">
        <f>FALSE</f>
        <v>0</v>
      </c>
    </row>
    <row r="5481" spans="1:64" ht="14.65" hidden="1" customHeight="1">
      <c r="A5481" s="215" t="s">
        <v>79</v>
      </c>
      <c r="B5481" s="213" t="s">
        <v>110</v>
      </c>
      <c r="C5481" s="209" t="s">
        <v>158</v>
      </c>
      <c r="D5481" s="202">
        <v>34811</v>
      </c>
      <c r="F5481" s="202">
        <v>84555</v>
      </c>
      <c r="G5481" s="202">
        <f t="shared" si="283"/>
        <v>2428.9736002987561</v>
      </c>
      <c r="H5481" s="210" t="str">
        <f t="shared" si="281"/>
        <v>19/20TRIGOTOLEDO (d)</v>
      </c>
      <c r="I5481" s="210" t="str">
        <f t="shared" si="282"/>
        <v>19/20TRIGO</v>
      </c>
      <c r="J5481" s="211" t="b">
        <f>FALSE</f>
        <v>0</v>
      </c>
    </row>
    <row r="5482" spans="1:64" ht="14.65" hidden="1" customHeight="1">
      <c r="A5482" s="215" t="s">
        <v>79</v>
      </c>
      <c r="B5482" s="213" t="s">
        <v>110</v>
      </c>
      <c r="C5482" s="209" t="s">
        <v>159</v>
      </c>
      <c r="D5482" s="202">
        <v>2470</v>
      </c>
      <c r="F5482" s="202">
        <v>3885</v>
      </c>
      <c r="G5482" s="202">
        <f t="shared" si="283"/>
        <v>1572.8744939271255</v>
      </c>
      <c r="H5482" s="210" t="str">
        <f t="shared" si="281"/>
        <v>19/20TRIGOUMUARAMA (b)</v>
      </c>
      <c r="I5482" s="210" t="str">
        <f t="shared" si="282"/>
        <v>19/20TRIGO</v>
      </c>
      <c r="J5482" s="211" t="b">
        <f>FALSE</f>
        <v>0</v>
      </c>
    </row>
    <row r="5483" spans="1:64" ht="14.65" hidden="1" customHeight="1">
      <c r="A5483" s="215" t="s">
        <v>79</v>
      </c>
      <c r="B5483" s="213" t="s">
        <v>110</v>
      </c>
      <c r="C5483" s="209" t="s">
        <v>160</v>
      </c>
      <c r="D5483" s="202">
        <v>5000</v>
      </c>
      <c r="F5483" s="202">
        <v>14000</v>
      </c>
      <c r="G5483" s="202">
        <f t="shared" si="283"/>
        <v>2800</v>
      </c>
      <c r="H5483" s="210" t="str">
        <f t="shared" si="281"/>
        <v>19/20TRIGOUNIÃO DA VITÓRIA (f)</v>
      </c>
      <c r="I5483" s="210" t="str">
        <f t="shared" si="282"/>
        <v>19/20TRIGO</v>
      </c>
      <c r="J5483" s="211" t="b">
        <f>FALSE</f>
        <v>0</v>
      </c>
    </row>
    <row r="5484" spans="1:64" ht="14.65" hidden="1" customHeight="1">
      <c r="A5484" s="215" t="s">
        <v>79</v>
      </c>
      <c r="B5484" s="213" t="s">
        <v>111</v>
      </c>
      <c r="C5484" s="209" t="s">
        <v>126</v>
      </c>
      <c r="D5484" s="202">
        <v>150</v>
      </c>
      <c r="F5484" s="202">
        <v>270</v>
      </c>
      <c r="G5484" s="202">
        <f t="shared" si="283"/>
        <v>1800</v>
      </c>
      <c r="H5484" s="210" t="str">
        <f t="shared" si="281"/>
        <v>19/20TRITICALEAPUCARANA (c)</v>
      </c>
      <c r="I5484" s="210" t="str">
        <f t="shared" si="282"/>
        <v>19/20TRITICALE</v>
      </c>
      <c r="J5484" s="211" t="b">
        <f>FALSE</f>
        <v>0</v>
      </c>
    </row>
    <row r="5485" spans="1:64" ht="14.65" hidden="1" customHeight="1">
      <c r="A5485" s="215" t="s">
        <v>79</v>
      </c>
      <c r="B5485" s="213" t="s">
        <v>111</v>
      </c>
      <c r="C5485" s="209" t="s">
        <v>128</v>
      </c>
      <c r="D5485" s="202">
        <v>1000</v>
      </c>
      <c r="F5485" s="202">
        <v>2600</v>
      </c>
      <c r="G5485" s="202">
        <f t="shared" si="283"/>
        <v>2600</v>
      </c>
      <c r="H5485" s="210" t="str">
        <f t="shared" si="281"/>
        <v>19/20TRITICALECAMPO MOURÃO (a)</v>
      </c>
      <c r="I5485" s="210" t="str">
        <f t="shared" si="282"/>
        <v>19/20TRITICALE</v>
      </c>
      <c r="J5485" s="211" t="b">
        <f>FALSE</f>
        <v>0</v>
      </c>
    </row>
    <row r="5486" spans="1:64" ht="14.65" hidden="1" customHeight="1">
      <c r="A5486" s="215" t="s">
        <v>79</v>
      </c>
      <c r="B5486" s="213" t="s">
        <v>111</v>
      </c>
      <c r="C5486" s="209" t="s">
        <v>138</v>
      </c>
      <c r="D5486" s="202">
        <v>2900</v>
      </c>
      <c r="F5486" s="202">
        <v>9918</v>
      </c>
      <c r="G5486" s="202">
        <f t="shared" si="283"/>
        <v>3420</v>
      </c>
      <c r="H5486" s="210" t="str">
        <f t="shared" si="281"/>
        <v>19/20TRITICALEGUARAPUAVA (f)</v>
      </c>
      <c r="I5486" s="210" t="str">
        <f t="shared" si="282"/>
        <v>19/20TRITICALE</v>
      </c>
      <c r="J5486" s="211" t="b">
        <f>FALSE</f>
        <v>0</v>
      </c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/>
      <c r="BE5486"/>
      <c r="BF5486"/>
      <c r="BG5486"/>
      <c r="BH5486"/>
      <c r="BI5486"/>
      <c r="BJ5486"/>
      <c r="BK5486"/>
      <c r="BL5486"/>
    </row>
    <row r="5487" spans="1:64" ht="14.65" hidden="1" customHeight="1">
      <c r="A5487" s="215" t="s">
        <v>79</v>
      </c>
      <c r="B5487" s="213" t="s">
        <v>111</v>
      </c>
      <c r="C5487" s="209" t="s">
        <v>140</v>
      </c>
      <c r="D5487" s="202">
        <v>900</v>
      </c>
      <c r="F5487" s="202">
        <v>2520</v>
      </c>
      <c r="G5487" s="202">
        <f t="shared" si="283"/>
        <v>2800</v>
      </c>
      <c r="H5487" s="210" t="str">
        <f t="shared" si="281"/>
        <v>19/20TRITICALEIRATI (f)</v>
      </c>
      <c r="I5487" s="210" t="str">
        <f t="shared" si="282"/>
        <v>19/20TRITICALE</v>
      </c>
      <c r="J5487" s="211" t="b">
        <f>FALSE</f>
        <v>0</v>
      </c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/>
      <c r="BE5487"/>
      <c r="BF5487"/>
      <c r="BG5487"/>
      <c r="BH5487"/>
      <c r="BI5487"/>
      <c r="BJ5487"/>
      <c r="BK5487"/>
      <c r="BL5487"/>
    </row>
    <row r="5488" spans="1:64" ht="14.65" hidden="1" customHeight="1">
      <c r="A5488" s="215" t="s">
        <v>79</v>
      </c>
      <c r="B5488" s="213" t="s">
        <v>111</v>
      </c>
      <c r="C5488" s="209" t="s">
        <v>146</v>
      </c>
      <c r="D5488" s="202">
        <v>70</v>
      </c>
      <c r="F5488" s="202">
        <v>203</v>
      </c>
      <c r="G5488" s="202">
        <f t="shared" si="283"/>
        <v>2900</v>
      </c>
      <c r="H5488" s="210" t="str">
        <f t="shared" si="281"/>
        <v>19/20TRITICALELARANJEIRAS DO SUL (f)</v>
      </c>
      <c r="I5488" s="210" t="str">
        <f t="shared" si="282"/>
        <v>19/20TRITICALE</v>
      </c>
      <c r="J5488" s="211" t="b">
        <f>FALSE</f>
        <v>0</v>
      </c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/>
      <c r="BE5488"/>
      <c r="BF5488"/>
      <c r="BG5488"/>
      <c r="BH5488"/>
      <c r="BI5488"/>
      <c r="BJ5488"/>
      <c r="BK5488"/>
      <c r="BL5488"/>
    </row>
    <row r="5489" spans="1:64" ht="14.65" hidden="1" customHeight="1">
      <c r="A5489" s="215" t="s">
        <v>79</v>
      </c>
      <c r="B5489" s="213" t="s">
        <v>111</v>
      </c>
      <c r="C5489" s="209" t="s">
        <v>155</v>
      </c>
      <c r="D5489" s="202">
        <v>250</v>
      </c>
      <c r="F5489" s="202">
        <v>580</v>
      </c>
      <c r="G5489" s="202">
        <f t="shared" si="283"/>
        <v>2320</v>
      </c>
      <c r="H5489" s="210" t="str">
        <f t="shared" si="281"/>
        <v>19/20TRITICALEPATO BRANCO (e)</v>
      </c>
      <c r="I5489" s="210" t="str">
        <f t="shared" si="282"/>
        <v>19/20TRITICALE</v>
      </c>
      <c r="J5489" s="211" t="b">
        <f>FALSE</f>
        <v>0</v>
      </c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</row>
    <row r="5490" spans="1:64" ht="14.65" hidden="1" customHeight="1">
      <c r="A5490" s="215" t="s">
        <v>79</v>
      </c>
      <c r="B5490" s="213" t="s">
        <v>111</v>
      </c>
      <c r="C5490" s="209" t="s">
        <v>156</v>
      </c>
      <c r="D5490" s="202">
        <v>190</v>
      </c>
      <c r="F5490" s="202">
        <v>541</v>
      </c>
      <c r="G5490" s="202">
        <f t="shared" si="283"/>
        <v>2847.3684210526317</v>
      </c>
      <c r="H5490" s="210" t="str">
        <f t="shared" si="281"/>
        <v>19/20TRITICALEPITANGA (f)</v>
      </c>
      <c r="I5490" s="210" t="str">
        <f t="shared" si="282"/>
        <v>19/20TRITICALE</v>
      </c>
      <c r="J5490" s="211" t="b">
        <f>FALSE</f>
        <v>0</v>
      </c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/>
      <c r="BE5490"/>
      <c r="BF5490"/>
      <c r="BG5490"/>
      <c r="BH5490"/>
      <c r="BI5490"/>
      <c r="BJ5490"/>
      <c r="BK5490"/>
      <c r="BL5490"/>
    </row>
    <row r="5491" spans="1:64" ht="14.65" hidden="1" customHeight="1">
      <c r="A5491" s="215" t="s">
        <v>79</v>
      </c>
      <c r="B5491" s="213" t="s">
        <v>111</v>
      </c>
      <c r="C5491" s="209" t="s">
        <v>157</v>
      </c>
      <c r="D5491" s="202">
        <v>1000</v>
      </c>
      <c r="F5491" s="202">
        <v>2989</v>
      </c>
      <c r="G5491" s="202">
        <f t="shared" si="283"/>
        <v>2989</v>
      </c>
      <c r="H5491" s="210" t="str">
        <f t="shared" si="281"/>
        <v>19/20TRITICALEPONTA GROSSA (f)</v>
      </c>
      <c r="I5491" s="210" t="str">
        <f t="shared" si="282"/>
        <v>19/20TRITICALE</v>
      </c>
      <c r="J5491" s="211" t="b">
        <f>FALSE</f>
        <v>0</v>
      </c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/>
      <c r="BE5491"/>
      <c r="BF5491"/>
      <c r="BG5491"/>
      <c r="BH5491"/>
      <c r="BI5491"/>
      <c r="BJ5491"/>
      <c r="BK5491"/>
      <c r="BL5491"/>
    </row>
    <row r="5492" spans="1:64" ht="14.65" hidden="1" customHeight="1">
      <c r="A5492" s="215" t="s">
        <v>79</v>
      </c>
      <c r="B5492" s="213" t="s">
        <v>111</v>
      </c>
      <c r="C5492" s="209" t="s">
        <v>158</v>
      </c>
      <c r="D5492" s="202">
        <v>40</v>
      </c>
      <c r="F5492" s="202">
        <v>80</v>
      </c>
      <c r="G5492" s="202">
        <f t="shared" si="283"/>
        <v>2000</v>
      </c>
      <c r="H5492" s="210" t="str">
        <f t="shared" si="281"/>
        <v>19/20TRITICALETOLEDO (d)</v>
      </c>
      <c r="I5492" s="210" t="str">
        <f t="shared" si="282"/>
        <v>19/20TRITICALE</v>
      </c>
      <c r="J5492" s="211" t="b">
        <f>FALSE</f>
        <v>0</v>
      </c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/>
      <c r="BE5492"/>
      <c r="BF5492"/>
      <c r="BG5492"/>
      <c r="BH5492"/>
      <c r="BI5492"/>
      <c r="BJ5492"/>
      <c r="BK5492"/>
      <c r="BL5492"/>
    </row>
    <row r="5493" spans="1:64" ht="14.65" hidden="1" customHeight="1">
      <c r="A5493" s="215" t="s">
        <v>78</v>
      </c>
      <c r="B5493" s="209" t="s">
        <v>84</v>
      </c>
      <c r="C5493" s="209" t="s">
        <v>126</v>
      </c>
      <c r="D5493" s="202">
        <v>8</v>
      </c>
      <c r="F5493" s="202">
        <v>23</v>
      </c>
      <c r="G5493" s="202">
        <f t="shared" si="283"/>
        <v>2875</v>
      </c>
      <c r="H5493" s="210" t="str">
        <f t="shared" si="281"/>
        <v>20/21ALHOAPUCARANA (c)</v>
      </c>
      <c r="I5493" s="210" t="str">
        <f t="shared" si="282"/>
        <v>20/21ALHO</v>
      </c>
      <c r="J5493" s="211" t="b">
        <f>FALSE</f>
        <v>0</v>
      </c>
    </row>
    <row r="5494" spans="1:64" ht="14.65" hidden="1" customHeight="1">
      <c r="A5494" s="215" t="s">
        <v>78</v>
      </c>
      <c r="B5494" s="209" t="s">
        <v>84</v>
      </c>
      <c r="C5494" s="209" t="s">
        <v>128</v>
      </c>
      <c r="D5494" s="202">
        <v>10</v>
      </c>
      <c r="F5494" s="202">
        <v>17</v>
      </c>
      <c r="G5494" s="202">
        <f t="shared" si="283"/>
        <v>1700</v>
      </c>
      <c r="H5494" s="210" t="str">
        <f t="shared" si="281"/>
        <v>20/21ALHOCAMPO MOURÃO (a)</v>
      </c>
      <c r="I5494" s="210" t="str">
        <f t="shared" si="282"/>
        <v>20/21ALHO</v>
      </c>
      <c r="J5494" s="211" t="b">
        <f>FALSE</f>
        <v>0</v>
      </c>
    </row>
    <row r="5495" spans="1:64" ht="14.65" hidden="1" customHeight="1">
      <c r="A5495" s="215" t="s">
        <v>78</v>
      </c>
      <c r="B5495" s="209" t="s">
        <v>84</v>
      </c>
      <c r="C5495" s="209" t="s">
        <v>130</v>
      </c>
      <c r="D5495" s="202">
        <v>41</v>
      </c>
      <c r="F5495" s="202">
        <v>181</v>
      </c>
      <c r="G5495" s="202">
        <f t="shared" si="283"/>
        <v>4414.6341463414637</v>
      </c>
      <c r="H5495" s="210" t="str">
        <f t="shared" si="281"/>
        <v>20/21ALHOCASCAVEL (d)</v>
      </c>
      <c r="I5495" s="210" t="str">
        <f t="shared" si="282"/>
        <v>20/21ALHO</v>
      </c>
      <c r="J5495" s="211" t="b">
        <f>FALSE</f>
        <v>0</v>
      </c>
    </row>
    <row r="5496" spans="1:64" ht="14.65" hidden="1" customHeight="1">
      <c r="A5496" s="215" t="s">
        <v>78</v>
      </c>
      <c r="B5496" s="209" t="s">
        <v>84</v>
      </c>
      <c r="C5496" s="209" t="s">
        <v>132</v>
      </c>
      <c r="D5496" s="202">
        <v>34</v>
      </c>
      <c r="E5496" s="202">
        <v>24</v>
      </c>
      <c r="F5496" s="202">
        <v>88</v>
      </c>
      <c r="G5496" s="202">
        <f t="shared" si="283"/>
        <v>8800</v>
      </c>
      <c r="H5496" s="210" t="str">
        <f t="shared" si="281"/>
        <v>20/21ALHOCORNÉLIO PROCÓPIO (c)</v>
      </c>
      <c r="I5496" s="210" t="str">
        <f t="shared" si="282"/>
        <v>20/21ALHO</v>
      </c>
      <c r="J5496" s="211" t="b">
        <f>FALSE</f>
        <v>0</v>
      </c>
    </row>
    <row r="5497" spans="1:64" ht="14.65" hidden="1" customHeight="1">
      <c r="A5497" s="215" t="s">
        <v>78</v>
      </c>
      <c r="B5497" s="209" t="s">
        <v>84</v>
      </c>
      <c r="C5497" s="209" t="s">
        <v>136</v>
      </c>
      <c r="D5497" s="202">
        <v>29</v>
      </c>
      <c r="F5497" s="202">
        <v>118</v>
      </c>
      <c r="G5497" s="202">
        <f t="shared" si="283"/>
        <v>4068.9655172413791</v>
      </c>
      <c r="H5497" s="210" t="str">
        <f t="shared" si="281"/>
        <v>20/21ALHOFRANCISCO BELTRÃO (e)</v>
      </c>
      <c r="I5497" s="210" t="str">
        <f t="shared" si="282"/>
        <v>20/21ALHO</v>
      </c>
      <c r="J5497" s="211" t="b">
        <f>FALSE</f>
        <v>0</v>
      </c>
    </row>
    <row r="5498" spans="1:64" ht="14.65" hidden="1" customHeight="1">
      <c r="A5498" s="215" t="s">
        <v>78</v>
      </c>
      <c r="B5498" s="209" t="s">
        <v>84</v>
      </c>
      <c r="C5498" s="209" t="s">
        <v>138</v>
      </c>
      <c r="D5498" s="202">
        <v>29</v>
      </c>
      <c r="F5498" s="202">
        <v>160</v>
      </c>
      <c r="G5498" s="202">
        <f t="shared" si="283"/>
        <v>5517.2413793103451</v>
      </c>
      <c r="H5498" s="210" t="str">
        <f t="shared" si="281"/>
        <v>20/21ALHOGUARAPUAVA (f)</v>
      </c>
      <c r="I5498" s="210" t="str">
        <f t="shared" si="282"/>
        <v>20/21ALHO</v>
      </c>
      <c r="J5498" s="211" t="b">
        <f>FALSE</f>
        <v>0</v>
      </c>
    </row>
    <row r="5499" spans="1:64" ht="14.65" hidden="1" customHeight="1">
      <c r="A5499" s="215" t="s">
        <v>78</v>
      </c>
      <c r="B5499" s="209" t="s">
        <v>84</v>
      </c>
      <c r="C5499" s="209" t="s">
        <v>140</v>
      </c>
      <c r="D5499" s="202">
        <v>15</v>
      </c>
      <c r="F5499" s="202">
        <v>54</v>
      </c>
      <c r="G5499" s="202">
        <f t="shared" si="283"/>
        <v>3600</v>
      </c>
      <c r="H5499" s="210" t="str">
        <f t="shared" si="281"/>
        <v>20/21ALHOIRATI (f)</v>
      </c>
      <c r="I5499" s="210" t="str">
        <f t="shared" si="282"/>
        <v>20/21ALHO</v>
      </c>
      <c r="J5499" s="211" t="b">
        <f>FALSE</f>
        <v>0</v>
      </c>
    </row>
    <row r="5500" spans="1:64" ht="14.65" hidden="1" customHeight="1">
      <c r="A5500" s="215" t="s">
        <v>78</v>
      </c>
      <c r="B5500" s="209" t="s">
        <v>84</v>
      </c>
      <c r="C5500" s="209" t="s">
        <v>142</v>
      </c>
      <c r="D5500" s="202">
        <v>5</v>
      </c>
      <c r="F5500" s="202">
        <v>14</v>
      </c>
      <c r="G5500" s="202">
        <f t="shared" si="283"/>
        <v>2800</v>
      </c>
      <c r="H5500" s="210" t="str">
        <f t="shared" si="281"/>
        <v>20/21ALHOIVAIPORÃ (c)</v>
      </c>
      <c r="I5500" s="210" t="str">
        <f t="shared" si="282"/>
        <v>20/21ALHO</v>
      </c>
      <c r="J5500" s="211" t="b">
        <f>FALSE</f>
        <v>0</v>
      </c>
    </row>
    <row r="5501" spans="1:64" ht="14.65" hidden="1" customHeight="1">
      <c r="A5501" s="215" t="s">
        <v>78</v>
      </c>
      <c r="B5501" s="209" t="s">
        <v>84</v>
      </c>
      <c r="C5501" s="209" t="s">
        <v>144</v>
      </c>
      <c r="D5501" s="202">
        <v>70</v>
      </c>
      <c r="F5501" s="202">
        <v>441</v>
      </c>
      <c r="G5501" s="202">
        <f t="shared" si="283"/>
        <v>6300</v>
      </c>
      <c r="H5501" s="210" t="str">
        <f t="shared" si="281"/>
        <v>20/21ALHOJACAREZINHO (c)</v>
      </c>
      <c r="I5501" s="210" t="str">
        <f t="shared" si="282"/>
        <v>20/21ALHO</v>
      </c>
      <c r="J5501" s="211" t="b">
        <f>FALSE</f>
        <v>0</v>
      </c>
    </row>
    <row r="5502" spans="1:64" ht="14.65" hidden="1" customHeight="1">
      <c r="A5502" s="215" t="s">
        <v>78</v>
      </c>
      <c r="B5502" s="213" t="s">
        <v>84</v>
      </c>
      <c r="C5502" s="209" t="s">
        <v>146</v>
      </c>
      <c r="D5502" s="202">
        <v>8</v>
      </c>
      <c r="F5502" s="202">
        <v>16</v>
      </c>
      <c r="G5502" s="202">
        <f t="shared" si="283"/>
        <v>2000</v>
      </c>
      <c r="H5502" s="210" t="str">
        <f t="shared" si="281"/>
        <v>20/21ALHOLARANJEIRAS DO SUL (f)</v>
      </c>
      <c r="I5502" s="210" t="str">
        <f t="shared" si="282"/>
        <v>20/21ALHO</v>
      </c>
      <c r="J5502" s="211" t="b">
        <f>FALSE</f>
        <v>0</v>
      </c>
    </row>
    <row r="5503" spans="1:64" ht="14.65" hidden="1" customHeight="1">
      <c r="A5503" s="215" t="s">
        <v>78</v>
      </c>
      <c r="B5503" s="213" t="s">
        <v>84</v>
      </c>
      <c r="C5503" s="209" t="s">
        <v>150</v>
      </c>
      <c r="D5503" s="202">
        <v>10</v>
      </c>
      <c r="F5503" s="202">
        <v>60</v>
      </c>
      <c r="G5503" s="202">
        <f t="shared" si="283"/>
        <v>6000</v>
      </c>
      <c r="H5503" s="210" t="str">
        <f t="shared" si="281"/>
        <v>20/21ALHOMARINGÁ (c)</v>
      </c>
      <c r="I5503" s="210" t="str">
        <f t="shared" si="282"/>
        <v>20/21ALHO</v>
      </c>
      <c r="J5503" s="211" t="b">
        <f>FALSE</f>
        <v>0</v>
      </c>
    </row>
    <row r="5504" spans="1:64" ht="14.65" hidden="1" customHeight="1">
      <c r="A5504" s="215" t="s">
        <v>78</v>
      </c>
      <c r="B5504" s="209" t="s">
        <v>84</v>
      </c>
      <c r="C5504" s="209" t="s">
        <v>155</v>
      </c>
      <c r="D5504" s="202">
        <v>23</v>
      </c>
      <c r="F5504" s="202">
        <v>139</v>
      </c>
      <c r="G5504" s="202">
        <f t="shared" si="283"/>
        <v>6043.478260869565</v>
      </c>
      <c r="H5504" s="210" t="str">
        <f t="shared" si="281"/>
        <v>20/21ALHOPATO BRANCO (e)</v>
      </c>
      <c r="I5504" s="210" t="str">
        <f t="shared" si="282"/>
        <v>20/21ALHO</v>
      </c>
      <c r="J5504" s="211" t="b">
        <f>FALSE</f>
        <v>0</v>
      </c>
    </row>
    <row r="5505" spans="1:64" ht="14.65" hidden="1" customHeight="1">
      <c r="A5505" s="215" t="s">
        <v>78</v>
      </c>
      <c r="B5505" s="209" t="s">
        <v>84</v>
      </c>
      <c r="C5505" s="209" t="s">
        <v>156</v>
      </c>
      <c r="D5505" s="202">
        <v>7</v>
      </c>
      <c r="F5505" s="202">
        <v>24</v>
      </c>
      <c r="G5505" s="202">
        <f t="shared" si="283"/>
        <v>3428.5714285714284</v>
      </c>
      <c r="H5505" s="210" t="str">
        <f t="shared" ref="H5505:H5568" si="284">A5505&amp;B5505&amp;C5505</f>
        <v>20/21ALHOPITANGA (f)</v>
      </c>
      <c r="I5505" s="210" t="str">
        <f t="shared" ref="I5505:I5568" si="285">A5505&amp;B5505</f>
        <v>20/21ALHO</v>
      </c>
      <c r="J5505" s="211" t="b">
        <f>FALSE</f>
        <v>0</v>
      </c>
    </row>
    <row r="5506" spans="1:64" ht="14.65" hidden="1" customHeight="1">
      <c r="A5506" s="215" t="s">
        <v>78</v>
      </c>
      <c r="B5506" s="209" t="s">
        <v>84</v>
      </c>
      <c r="C5506" s="209" t="s">
        <v>157</v>
      </c>
      <c r="D5506" s="202">
        <v>27</v>
      </c>
      <c r="F5506" s="202">
        <v>82</v>
      </c>
      <c r="G5506" s="202">
        <f t="shared" si="283"/>
        <v>3037.0370370370374</v>
      </c>
      <c r="H5506" s="210" t="str">
        <f t="shared" si="284"/>
        <v>20/21ALHOPONTA GROSSA (f)</v>
      </c>
      <c r="I5506" s="210" t="str">
        <f t="shared" si="285"/>
        <v>20/21ALHO</v>
      </c>
      <c r="J5506" s="211" t="b">
        <f>FALSE</f>
        <v>0</v>
      </c>
    </row>
    <row r="5507" spans="1:64" ht="14.65" hidden="1" customHeight="1">
      <c r="A5507" s="215" t="s">
        <v>78</v>
      </c>
      <c r="B5507" s="209" t="s">
        <v>84</v>
      </c>
      <c r="C5507" s="209" t="s">
        <v>158</v>
      </c>
      <c r="D5507" s="202">
        <v>4</v>
      </c>
      <c r="F5507" s="202">
        <v>6</v>
      </c>
      <c r="G5507" s="202">
        <f t="shared" si="283"/>
        <v>1500</v>
      </c>
      <c r="H5507" s="210" t="str">
        <f t="shared" si="284"/>
        <v>20/21ALHOTOLEDO (d)</v>
      </c>
      <c r="I5507" s="210" t="str">
        <f t="shared" si="285"/>
        <v>20/21ALHO</v>
      </c>
      <c r="J5507" s="211" t="b">
        <f>FALSE</f>
        <v>0</v>
      </c>
    </row>
    <row r="5508" spans="1:64" ht="14.65" hidden="1" customHeight="1">
      <c r="A5508" s="215" t="s">
        <v>78</v>
      </c>
      <c r="B5508" s="209" t="s">
        <v>84</v>
      </c>
      <c r="C5508" s="209" t="s">
        <v>160</v>
      </c>
      <c r="D5508" s="202">
        <v>10</v>
      </c>
      <c r="F5508" s="202">
        <v>30</v>
      </c>
      <c r="G5508" s="202">
        <f t="shared" si="283"/>
        <v>3000</v>
      </c>
      <c r="H5508" s="210" t="str">
        <f t="shared" si="284"/>
        <v>20/21ALHOUNIÃO DA VITÓRIA (f)</v>
      </c>
      <c r="I5508" s="210" t="str">
        <f t="shared" si="285"/>
        <v>20/21ALHO</v>
      </c>
      <c r="J5508" s="211" t="b">
        <f>FALSE</f>
        <v>0</v>
      </c>
    </row>
    <row r="5509" spans="1:64" ht="14.65" hidden="1" customHeight="1">
      <c r="A5509" s="215" t="s">
        <v>78</v>
      </c>
      <c r="B5509" s="209" t="s">
        <v>95</v>
      </c>
      <c r="C5509" s="209" t="s">
        <v>126</v>
      </c>
      <c r="D5509" s="202">
        <v>3</v>
      </c>
      <c r="F5509" s="202">
        <v>85</v>
      </c>
      <c r="G5509" s="202">
        <f t="shared" si="283"/>
        <v>28333.333333333332</v>
      </c>
      <c r="H5509" s="210" t="str">
        <f t="shared" si="284"/>
        <v>20/21CEBOLAAPUCARANA (c)</v>
      </c>
      <c r="I5509" s="210" t="str">
        <f t="shared" si="285"/>
        <v>20/21CEBOLA</v>
      </c>
      <c r="J5509" s="211" t="b">
        <f>FALSE</f>
        <v>0</v>
      </c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/>
      <c r="BE5509"/>
      <c r="BF5509"/>
      <c r="BG5509"/>
      <c r="BH5509"/>
      <c r="BI5509"/>
      <c r="BJ5509"/>
      <c r="BK5509"/>
      <c r="BL5509"/>
    </row>
    <row r="5510" spans="1:64" ht="14.65" hidden="1" customHeight="1">
      <c r="A5510" s="215" t="s">
        <v>78</v>
      </c>
      <c r="B5510" s="209" t="s">
        <v>95</v>
      </c>
      <c r="C5510" s="209" t="s">
        <v>132</v>
      </c>
      <c r="D5510" s="202">
        <v>36</v>
      </c>
      <c r="F5510" s="202">
        <v>380</v>
      </c>
      <c r="G5510" s="202">
        <f t="shared" si="283"/>
        <v>10555.555555555555</v>
      </c>
      <c r="H5510" s="210" t="str">
        <f t="shared" si="284"/>
        <v>20/21CEBOLACORNÉLIO PROCÓPIO (c)</v>
      </c>
      <c r="I5510" s="210" t="str">
        <f t="shared" si="285"/>
        <v>20/21CEBOLA</v>
      </c>
      <c r="J5510" s="211" t="b">
        <f>FALSE</f>
        <v>0</v>
      </c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</row>
    <row r="5511" spans="1:64" ht="14.65" hidden="1" customHeight="1">
      <c r="A5511" s="215" t="s">
        <v>78</v>
      </c>
      <c r="B5511" s="209" t="s">
        <v>95</v>
      </c>
      <c r="C5511" s="209" t="s">
        <v>134</v>
      </c>
      <c r="D5511" s="202">
        <v>2112</v>
      </c>
      <c r="F5511" s="202">
        <v>50370</v>
      </c>
      <c r="G5511" s="202">
        <f t="shared" si="283"/>
        <v>23849.431818181816</v>
      </c>
      <c r="H5511" s="210" t="str">
        <f t="shared" si="284"/>
        <v>20/21CEBOLACURITIBA (f)</v>
      </c>
      <c r="I5511" s="210" t="str">
        <f t="shared" si="285"/>
        <v>20/21CEBOLA</v>
      </c>
      <c r="J5511" s="211" t="b">
        <f>FALSE</f>
        <v>0</v>
      </c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</row>
    <row r="5512" spans="1:64" ht="14.65" hidden="1" customHeight="1">
      <c r="A5512" s="215" t="s">
        <v>78</v>
      </c>
      <c r="B5512" s="209" t="s">
        <v>95</v>
      </c>
      <c r="C5512" s="209" t="s">
        <v>136</v>
      </c>
      <c r="D5512" s="202">
        <v>50</v>
      </c>
      <c r="F5512" s="202">
        <v>550</v>
      </c>
      <c r="G5512" s="202">
        <f t="shared" si="283"/>
        <v>11000</v>
      </c>
      <c r="H5512" s="210" t="str">
        <f t="shared" si="284"/>
        <v>20/21CEBOLAFRANCISCO BELTRÃO (e)</v>
      </c>
      <c r="I5512" s="210" t="str">
        <f t="shared" si="285"/>
        <v>20/21CEBOLA</v>
      </c>
      <c r="J5512" s="211" t="b">
        <f>FALSE</f>
        <v>0</v>
      </c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</row>
    <row r="5513" spans="1:64" ht="14.65" hidden="1" customHeight="1">
      <c r="A5513" s="215" t="s">
        <v>78</v>
      </c>
      <c r="B5513" s="209" t="s">
        <v>95</v>
      </c>
      <c r="C5513" s="209" t="s">
        <v>138</v>
      </c>
      <c r="D5513" s="202">
        <v>700</v>
      </c>
      <c r="F5513" s="202">
        <v>27650</v>
      </c>
      <c r="G5513" s="202">
        <f t="shared" si="283"/>
        <v>39500</v>
      </c>
      <c r="H5513" s="210" t="str">
        <f t="shared" si="284"/>
        <v>20/21CEBOLAGUARAPUAVA (f)</v>
      </c>
      <c r="I5513" s="210" t="str">
        <f t="shared" si="285"/>
        <v>20/21CEBOLA</v>
      </c>
      <c r="J5513" s="211" t="b">
        <f>FALSE</f>
        <v>0</v>
      </c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</row>
    <row r="5514" spans="1:64" ht="14.65" hidden="1" customHeight="1">
      <c r="A5514" s="215" t="s">
        <v>78</v>
      </c>
      <c r="B5514" s="209" t="s">
        <v>95</v>
      </c>
      <c r="C5514" s="209" t="s">
        <v>140</v>
      </c>
      <c r="D5514" s="202">
        <v>720</v>
      </c>
      <c r="F5514" s="202">
        <v>22680</v>
      </c>
      <c r="G5514" s="202">
        <f t="shared" si="283"/>
        <v>31500</v>
      </c>
      <c r="H5514" s="210" t="str">
        <f t="shared" si="284"/>
        <v>20/21CEBOLAIRATI (f)</v>
      </c>
      <c r="I5514" s="210" t="str">
        <f t="shared" si="285"/>
        <v>20/21CEBOLA</v>
      </c>
      <c r="J5514" s="211" t="b">
        <f>FALSE</f>
        <v>0</v>
      </c>
    </row>
    <row r="5515" spans="1:64" ht="14.65" hidden="1" customHeight="1">
      <c r="A5515" s="215" t="s">
        <v>78</v>
      </c>
      <c r="B5515" s="209" t="s">
        <v>95</v>
      </c>
      <c r="C5515" s="209" t="s">
        <v>144</v>
      </c>
      <c r="D5515" s="202">
        <v>170</v>
      </c>
      <c r="F5515" s="202">
        <v>4165</v>
      </c>
      <c r="G5515" s="202">
        <f t="shared" si="283"/>
        <v>24500</v>
      </c>
      <c r="H5515" s="210" t="str">
        <f t="shared" si="284"/>
        <v>20/21CEBOLAJACAREZINHO (c)</v>
      </c>
      <c r="I5515" s="210" t="str">
        <f t="shared" si="285"/>
        <v>20/21CEBOLA</v>
      </c>
      <c r="J5515" s="211" t="b">
        <f>FALSE</f>
        <v>0</v>
      </c>
    </row>
    <row r="5516" spans="1:64" ht="14.65" hidden="1" customHeight="1">
      <c r="A5516" s="215" t="s">
        <v>78</v>
      </c>
      <c r="B5516" s="209" t="s">
        <v>95</v>
      </c>
      <c r="C5516" s="209" t="s">
        <v>146</v>
      </c>
      <c r="D5516" s="202">
        <v>4</v>
      </c>
      <c r="F5516" s="202">
        <v>32</v>
      </c>
      <c r="G5516" s="202">
        <f t="shared" si="283"/>
        <v>8000</v>
      </c>
      <c r="H5516" s="210" t="str">
        <f t="shared" si="284"/>
        <v>20/21CEBOLALARANJEIRAS DO SUL (f)</v>
      </c>
      <c r="I5516" s="210" t="str">
        <f t="shared" si="285"/>
        <v>20/21CEBOLA</v>
      </c>
      <c r="J5516" s="211" t="b">
        <f>FALSE</f>
        <v>0</v>
      </c>
    </row>
    <row r="5517" spans="1:64" ht="14.65" hidden="1" customHeight="1">
      <c r="A5517" s="215" t="s">
        <v>78</v>
      </c>
      <c r="B5517" s="209" t="s">
        <v>95</v>
      </c>
      <c r="C5517" s="209" t="s">
        <v>155</v>
      </c>
      <c r="D5517" s="202">
        <v>100</v>
      </c>
      <c r="F5517" s="202">
        <v>3050</v>
      </c>
      <c r="G5517" s="202">
        <f t="shared" si="283"/>
        <v>30500</v>
      </c>
      <c r="H5517" s="210" t="str">
        <f t="shared" si="284"/>
        <v>20/21CEBOLAPATO BRANCO (e)</v>
      </c>
      <c r="I5517" s="210" t="str">
        <f t="shared" si="285"/>
        <v>20/21CEBOLA</v>
      </c>
      <c r="J5517" s="211" t="b">
        <f>FALSE</f>
        <v>0</v>
      </c>
    </row>
    <row r="5518" spans="1:64" ht="14.65" hidden="1" customHeight="1">
      <c r="A5518" s="215" t="s">
        <v>78</v>
      </c>
      <c r="B5518" s="209" t="s">
        <v>95</v>
      </c>
      <c r="C5518" s="209" t="s">
        <v>156</v>
      </c>
      <c r="D5518" s="202"/>
      <c r="G5518" s="202" t="e">
        <f t="shared" si="283"/>
        <v>#DIV/0!</v>
      </c>
      <c r="H5518" s="210" t="str">
        <f t="shared" si="284"/>
        <v>20/21CEBOLAPITANGA (f)</v>
      </c>
      <c r="I5518" s="210" t="str">
        <f t="shared" si="285"/>
        <v>20/21CEBOLA</v>
      </c>
      <c r="J5518" s="211" t="b">
        <f>FALSE</f>
        <v>0</v>
      </c>
    </row>
    <row r="5519" spans="1:64" ht="14.65" hidden="1" customHeight="1">
      <c r="A5519" s="215" t="s">
        <v>78</v>
      </c>
      <c r="B5519" s="209" t="s">
        <v>95</v>
      </c>
      <c r="C5519" s="209" t="s">
        <v>157</v>
      </c>
      <c r="D5519" s="202">
        <v>150</v>
      </c>
      <c r="F5519" s="202">
        <v>3150</v>
      </c>
      <c r="G5519" s="202">
        <f t="shared" si="283"/>
        <v>21000</v>
      </c>
      <c r="H5519" s="210" t="str">
        <f t="shared" si="284"/>
        <v>20/21CEBOLAPONTA GROSSA (f)</v>
      </c>
      <c r="I5519" s="210" t="str">
        <f t="shared" si="285"/>
        <v>20/21CEBOLA</v>
      </c>
      <c r="J5519" s="211" t="b">
        <f>FALSE</f>
        <v>0</v>
      </c>
    </row>
    <row r="5520" spans="1:64" ht="14.65" hidden="1" customHeight="1">
      <c r="A5520" s="215" t="s">
        <v>78</v>
      </c>
      <c r="B5520" s="209" t="s">
        <v>95</v>
      </c>
      <c r="C5520" s="209" t="s">
        <v>160</v>
      </c>
      <c r="D5520" s="202">
        <v>100</v>
      </c>
      <c r="F5520" s="202">
        <v>1850</v>
      </c>
      <c r="G5520" s="202">
        <f t="shared" si="283"/>
        <v>18500</v>
      </c>
      <c r="H5520" s="210" t="str">
        <f t="shared" si="284"/>
        <v>20/21CEBOLAUNIÃO DA VITÓRIA (f)</v>
      </c>
      <c r="I5520" s="210" t="str">
        <f t="shared" si="285"/>
        <v>20/21CEBOLA</v>
      </c>
      <c r="J5520" s="211" t="b">
        <f>FALSE</f>
        <v>0</v>
      </c>
    </row>
    <row r="5521" spans="1:10" ht="12.75" hidden="1" customHeight="1">
      <c r="A5521" s="215" t="s">
        <v>78</v>
      </c>
      <c r="B5521" s="213" t="s">
        <v>58</v>
      </c>
      <c r="C5521" s="209" t="s">
        <v>126</v>
      </c>
      <c r="D5521" s="202">
        <v>100</v>
      </c>
      <c r="F5521" s="202">
        <v>160</v>
      </c>
      <c r="G5521" s="202">
        <f t="shared" si="283"/>
        <v>1600</v>
      </c>
      <c r="H5521" s="210" t="str">
        <f t="shared" si="284"/>
        <v>20/21FEIJÃO (1ª SAFRA)APUCARANA (c)</v>
      </c>
      <c r="I5521" s="210" t="str">
        <f t="shared" si="285"/>
        <v>20/21FEIJÃO (1ª SAFRA)</v>
      </c>
      <c r="J5521" s="211" t="b">
        <f>FALSE</f>
        <v>0</v>
      </c>
    </row>
    <row r="5522" spans="1:10" ht="12.75" hidden="1" customHeight="1">
      <c r="A5522" s="215" t="s">
        <v>78</v>
      </c>
      <c r="B5522" s="213" t="s">
        <v>58</v>
      </c>
      <c r="C5522" s="209" t="s">
        <v>128</v>
      </c>
      <c r="D5522" s="202">
        <v>1350</v>
      </c>
      <c r="F5522" s="202">
        <v>2587</v>
      </c>
      <c r="G5522" s="202">
        <f t="shared" si="283"/>
        <v>1916.2962962962963</v>
      </c>
      <c r="H5522" s="210" t="str">
        <f t="shared" si="284"/>
        <v>20/21FEIJÃO (1ª SAFRA)CAMPO MOURÃO (a)</v>
      </c>
      <c r="I5522" s="210" t="str">
        <f t="shared" si="285"/>
        <v>20/21FEIJÃO (1ª SAFRA)</v>
      </c>
      <c r="J5522" s="211" t="b">
        <f>FALSE</f>
        <v>0</v>
      </c>
    </row>
    <row r="5523" spans="1:10" ht="12.75" hidden="1" customHeight="1">
      <c r="A5523" s="215" t="s">
        <v>78</v>
      </c>
      <c r="B5523" s="213" t="s">
        <v>58</v>
      </c>
      <c r="C5523" s="209" t="s">
        <v>130</v>
      </c>
      <c r="D5523" s="202">
        <v>1555</v>
      </c>
      <c r="E5523" s="202">
        <v>616</v>
      </c>
      <c r="F5523" s="202">
        <v>1419</v>
      </c>
      <c r="G5523" s="202">
        <f t="shared" si="283"/>
        <v>1511.182108626198</v>
      </c>
      <c r="H5523" s="210" t="str">
        <f t="shared" si="284"/>
        <v>20/21FEIJÃO (1ª SAFRA)CASCAVEL (d)</v>
      </c>
      <c r="I5523" s="210" t="str">
        <f t="shared" si="285"/>
        <v>20/21FEIJÃO (1ª SAFRA)</v>
      </c>
      <c r="J5523" s="211" t="b">
        <f>FALSE</f>
        <v>0</v>
      </c>
    </row>
    <row r="5524" spans="1:10" ht="12.75" hidden="1" customHeight="1">
      <c r="A5524" s="215" t="s">
        <v>78</v>
      </c>
      <c r="B5524" s="213" t="s">
        <v>58</v>
      </c>
      <c r="C5524" s="209" t="s">
        <v>132</v>
      </c>
      <c r="D5524" s="202">
        <v>100</v>
      </c>
      <c r="F5524" s="202">
        <v>66</v>
      </c>
      <c r="G5524" s="202">
        <f t="shared" si="283"/>
        <v>660</v>
      </c>
      <c r="H5524" s="210" t="str">
        <f t="shared" si="284"/>
        <v>20/21FEIJÃO (1ª SAFRA)CORNÉLIO PROCÓPIO (c)</v>
      </c>
      <c r="I5524" s="210" t="str">
        <f t="shared" si="285"/>
        <v>20/21FEIJÃO (1ª SAFRA)</v>
      </c>
      <c r="J5524" s="211" t="b">
        <f>FALSE</f>
        <v>0</v>
      </c>
    </row>
    <row r="5525" spans="1:10" ht="12.75" hidden="1" customHeight="1">
      <c r="A5525" s="215" t="s">
        <v>78</v>
      </c>
      <c r="B5525" s="213" t="s">
        <v>58</v>
      </c>
      <c r="C5525" s="209" t="s">
        <v>134</v>
      </c>
      <c r="D5525" s="202">
        <v>29535</v>
      </c>
      <c r="F5525" s="202">
        <v>62318</v>
      </c>
      <c r="G5525" s="202">
        <f t="shared" si="283"/>
        <v>2109.9712205857459</v>
      </c>
      <c r="H5525" s="210" t="str">
        <f t="shared" si="284"/>
        <v>20/21FEIJÃO (1ª SAFRA)CURITIBA (f)</v>
      </c>
      <c r="I5525" s="210" t="str">
        <f t="shared" si="285"/>
        <v>20/21FEIJÃO (1ª SAFRA)</v>
      </c>
      <c r="J5525" s="211" t="b">
        <f>FALSE</f>
        <v>0</v>
      </c>
    </row>
    <row r="5526" spans="1:10" ht="12.75" hidden="1" customHeight="1">
      <c r="A5526" s="215" t="s">
        <v>78</v>
      </c>
      <c r="B5526" s="213" t="s">
        <v>58</v>
      </c>
      <c r="C5526" s="209" t="s">
        <v>136</v>
      </c>
      <c r="D5526" s="202">
        <v>2810</v>
      </c>
      <c r="F5526" s="202">
        <v>3372</v>
      </c>
      <c r="G5526" s="202">
        <f t="shared" si="283"/>
        <v>1200</v>
      </c>
      <c r="H5526" s="210" t="str">
        <f t="shared" si="284"/>
        <v>20/21FEIJÃO (1ª SAFRA)FRANCISCO BELTRÃO (e)</v>
      </c>
      <c r="I5526" s="210" t="str">
        <f t="shared" si="285"/>
        <v>20/21FEIJÃO (1ª SAFRA)</v>
      </c>
      <c r="J5526" s="211" t="b">
        <f>FALSE</f>
        <v>0</v>
      </c>
    </row>
    <row r="5527" spans="1:10" ht="12.75" hidden="1" customHeight="1">
      <c r="A5527" s="215" t="s">
        <v>78</v>
      </c>
      <c r="B5527" s="213" t="s">
        <v>58</v>
      </c>
      <c r="C5527" s="209" t="s">
        <v>138</v>
      </c>
      <c r="D5527" s="202">
        <v>15000</v>
      </c>
      <c r="E5527" s="202">
        <v>370</v>
      </c>
      <c r="F5527" s="202">
        <v>26041</v>
      </c>
      <c r="G5527" s="202">
        <f t="shared" ref="G5527:G5590" si="286">F5527/(D5527-E5527)*1000</f>
        <v>1779.9726589200272</v>
      </c>
      <c r="H5527" s="210" t="str">
        <f t="shared" si="284"/>
        <v>20/21FEIJÃO (1ª SAFRA)GUARAPUAVA (f)</v>
      </c>
      <c r="I5527" s="210" t="str">
        <f t="shared" si="285"/>
        <v>20/21FEIJÃO (1ª SAFRA)</v>
      </c>
      <c r="J5527" s="211" t="b">
        <f>FALSE</f>
        <v>0</v>
      </c>
    </row>
    <row r="5528" spans="1:10" ht="12.75" hidden="1" customHeight="1">
      <c r="A5528" s="215" t="s">
        <v>78</v>
      </c>
      <c r="B5528" s="213" t="s">
        <v>58</v>
      </c>
      <c r="C5528" s="209" t="s">
        <v>140</v>
      </c>
      <c r="D5528" s="202">
        <v>32000</v>
      </c>
      <c r="F5528" s="202">
        <v>50560</v>
      </c>
      <c r="G5528" s="202">
        <f t="shared" si="286"/>
        <v>1580</v>
      </c>
      <c r="H5528" s="210" t="str">
        <f t="shared" si="284"/>
        <v>20/21FEIJÃO (1ª SAFRA)IRATI (f)</v>
      </c>
      <c r="I5528" s="210" t="str">
        <f t="shared" si="285"/>
        <v>20/21FEIJÃO (1ª SAFRA)</v>
      </c>
      <c r="J5528" s="211" t="b">
        <f>FALSE</f>
        <v>0</v>
      </c>
    </row>
    <row r="5529" spans="1:10" ht="12.75" hidden="1" customHeight="1">
      <c r="A5529" s="215" t="s">
        <v>78</v>
      </c>
      <c r="B5529" s="213" t="s">
        <v>58</v>
      </c>
      <c r="C5529" s="209" t="s">
        <v>142</v>
      </c>
      <c r="D5529" s="202">
        <v>400</v>
      </c>
      <c r="F5529" s="202">
        <v>198</v>
      </c>
      <c r="G5529" s="202">
        <f t="shared" si="286"/>
        <v>495</v>
      </c>
      <c r="H5529" s="210" t="str">
        <f t="shared" si="284"/>
        <v>20/21FEIJÃO (1ª SAFRA)IVAIPORÃ (c)</v>
      </c>
      <c r="I5529" s="210" t="str">
        <f t="shared" si="285"/>
        <v>20/21FEIJÃO (1ª SAFRA)</v>
      </c>
      <c r="J5529" s="211" t="b">
        <f>FALSE</f>
        <v>0</v>
      </c>
    </row>
    <row r="5530" spans="1:10" ht="12.75" hidden="1" customHeight="1">
      <c r="A5530" s="215" t="s">
        <v>78</v>
      </c>
      <c r="B5530" s="213" t="s">
        <v>58</v>
      </c>
      <c r="C5530" s="209" t="s">
        <v>144</v>
      </c>
      <c r="D5530" s="202">
        <v>7300</v>
      </c>
      <c r="F5530" s="202">
        <v>11680</v>
      </c>
      <c r="G5530" s="202">
        <f t="shared" si="286"/>
        <v>1600</v>
      </c>
      <c r="H5530" s="210" t="str">
        <f t="shared" si="284"/>
        <v>20/21FEIJÃO (1ª SAFRA)JACAREZINHO (c)</v>
      </c>
      <c r="I5530" s="210" t="str">
        <f t="shared" si="285"/>
        <v>20/21FEIJÃO (1ª SAFRA)</v>
      </c>
      <c r="J5530" s="211" t="b">
        <f>FALSE</f>
        <v>0</v>
      </c>
    </row>
    <row r="5531" spans="1:10" ht="12.75" hidden="1" customHeight="1">
      <c r="A5531" s="215" t="s">
        <v>78</v>
      </c>
      <c r="B5531" s="213" t="s">
        <v>58</v>
      </c>
      <c r="C5531" s="209" t="s">
        <v>146</v>
      </c>
      <c r="D5531" s="202">
        <v>2150</v>
      </c>
      <c r="E5531" s="202">
        <v>215</v>
      </c>
      <c r="F5531" s="202">
        <v>2689</v>
      </c>
      <c r="G5531" s="202">
        <f t="shared" si="286"/>
        <v>1389.6640826873386</v>
      </c>
      <c r="H5531" s="210" t="str">
        <f t="shared" si="284"/>
        <v>20/21FEIJÃO (1ª SAFRA)LARANJEIRAS DO SUL (f)</v>
      </c>
      <c r="I5531" s="210" t="str">
        <f t="shared" si="285"/>
        <v>20/21FEIJÃO (1ª SAFRA)</v>
      </c>
      <c r="J5531" s="211" t="b">
        <f>FALSE</f>
        <v>0</v>
      </c>
    </row>
    <row r="5532" spans="1:10" ht="12.75" hidden="1" customHeight="1">
      <c r="A5532" s="215" t="s">
        <v>78</v>
      </c>
      <c r="B5532" s="213" t="s">
        <v>58</v>
      </c>
      <c r="C5532" s="209" t="s">
        <v>148</v>
      </c>
      <c r="D5532" s="202">
        <v>460</v>
      </c>
      <c r="F5532" s="202">
        <v>437</v>
      </c>
      <c r="G5532" s="202">
        <f t="shared" si="286"/>
        <v>950</v>
      </c>
      <c r="H5532" s="210" t="str">
        <f t="shared" si="284"/>
        <v>20/21FEIJÃO (1ª SAFRA)LONDRINA (c)</v>
      </c>
      <c r="I5532" s="210" t="str">
        <f t="shared" si="285"/>
        <v>20/21FEIJÃO (1ª SAFRA)</v>
      </c>
      <c r="J5532" s="211" t="b">
        <f>FALSE</f>
        <v>0</v>
      </c>
    </row>
    <row r="5533" spans="1:10" ht="12.75" hidden="1" customHeight="1">
      <c r="A5533" s="215" t="s">
        <v>78</v>
      </c>
      <c r="B5533" s="213" t="s">
        <v>58</v>
      </c>
      <c r="C5533" s="209" t="s">
        <v>150</v>
      </c>
      <c r="D5533" s="202">
        <v>200</v>
      </c>
      <c r="F5533" s="202">
        <v>180</v>
      </c>
      <c r="G5533" s="202">
        <f t="shared" si="286"/>
        <v>900</v>
      </c>
      <c r="H5533" s="210" t="str">
        <f t="shared" si="284"/>
        <v>20/21FEIJÃO (1ª SAFRA)MARINGÁ (c)</v>
      </c>
      <c r="I5533" s="210" t="str">
        <f t="shared" si="285"/>
        <v>20/21FEIJÃO (1ª SAFRA)</v>
      </c>
      <c r="J5533" s="211" t="b">
        <f>FALSE</f>
        <v>0</v>
      </c>
    </row>
    <row r="5534" spans="1:10" ht="12.75" hidden="1" customHeight="1">
      <c r="A5534" s="215" t="s">
        <v>78</v>
      </c>
      <c r="B5534" s="213" t="s">
        <v>58</v>
      </c>
      <c r="C5534" s="209" t="s">
        <v>152</v>
      </c>
      <c r="D5534" s="202">
        <v>12</v>
      </c>
      <c r="F5534" s="202">
        <v>12</v>
      </c>
      <c r="G5534" s="202">
        <f t="shared" si="286"/>
        <v>1000</v>
      </c>
      <c r="H5534" s="210" t="str">
        <f t="shared" si="284"/>
        <v>20/21FEIJÃO (1ª SAFRA)PARANAGUÁ (f)</v>
      </c>
      <c r="I5534" s="210" t="str">
        <f t="shared" si="285"/>
        <v>20/21FEIJÃO (1ª SAFRA)</v>
      </c>
      <c r="J5534" s="211" t="b">
        <f>FALSE</f>
        <v>0</v>
      </c>
    </row>
    <row r="5535" spans="1:10" ht="12.75" hidden="1" customHeight="1">
      <c r="A5535" s="215" t="s">
        <v>78</v>
      </c>
      <c r="B5535" s="213" t="s">
        <v>58</v>
      </c>
      <c r="C5535" s="209" t="s">
        <v>154</v>
      </c>
      <c r="D5535" s="202">
        <v>168</v>
      </c>
      <c r="F5535" s="202">
        <v>273</v>
      </c>
      <c r="G5535" s="202">
        <f t="shared" si="286"/>
        <v>1625</v>
      </c>
      <c r="H5535" s="210" t="str">
        <f t="shared" si="284"/>
        <v>20/21FEIJÃO (1ª SAFRA)PARANAVAÍ (b)</v>
      </c>
      <c r="I5535" s="210" t="str">
        <f t="shared" si="285"/>
        <v>20/21FEIJÃO (1ª SAFRA)</v>
      </c>
      <c r="J5535" s="211" t="b">
        <f>FALSE</f>
        <v>0</v>
      </c>
    </row>
    <row r="5536" spans="1:10" ht="12.75" hidden="1" customHeight="1">
      <c r="A5536" s="215" t="s">
        <v>78</v>
      </c>
      <c r="B5536" s="213" t="s">
        <v>58</v>
      </c>
      <c r="C5536" s="209" t="s">
        <v>155</v>
      </c>
      <c r="D5536" s="202">
        <v>6580</v>
      </c>
      <c r="F5536" s="202">
        <v>10819</v>
      </c>
      <c r="G5536" s="202">
        <f t="shared" si="286"/>
        <v>1644.224924012158</v>
      </c>
      <c r="H5536" s="210" t="str">
        <f t="shared" si="284"/>
        <v>20/21FEIJÃO (1ª SAFRA)PATO BRANCO (e)</v>
      </c>
      <c r="I5536" s="210" t="str">
        <f t="shared" si="285"/>
        <v>20/21FEIJÃO (1ª SAFRA)</v>
      </c>
      <c r="J5536" s="211" t="b">
        <f>FALSE</f>
        <v>0</v>
      </c>
    </row>
    <row r="5537" spans="1:10" ht="12.75" hidden="1" customHeight="1">
      <c r="A5537" s="215" t="s">
        <v>78</v>
      </c>
      <c r="B5537" s="213" t="s">
        <v>58</v>
      </c>
      <c r="C5537" s="209" t="s">
        <v>156</v>
      </c>
      <c r="D5537" s="202">
        <v>3860</v>
      </c>
      <c r="F5537" s="202">
        <v>5983</v>
      </c>
      <c r="G5537" s="202">
        <f t="shared" si="286"/>
        <v>1550</v>
      </c>
      <c r="H5537" s="210" t="str">
        <f t="shared" si="284"/>
        <v>20/21FEIJÃO (1ª SAFRA)PITANGA (f)</v>
      </c>
      <c r="I5537" s="210" t="str">
        <f t="shared" si="285"/>
        <v>20/21FEIJÃO (1ª SAFRA)</v>
      </c>
      <c r="J5537" s="211" t="b">
        <f>FALSE</f>
        <v>0</v>
      </c>
    </row>
    <row r="5538" spans="1:10" ht="12.75" hidden="1" customHeight="1">
      <c r="A5538" s="215" t="s">
        <v>78</v>
      </c>
      <c r="B5538" s="213" t="s">
        <v>58</v>
      </c>
      <c r="C5538" s="209" t="s">
        <v>157</v>
      </c>
      <c r="D5538" s="202">
        <v>30760</v>
      </c>
      <c r="F5538" s="202">
        <v>52661</v>
      </c>
      <c r="G5538" s="202">
        <f t="shared" si="286"/>
        <v>1711.9960988296489</v>
      </c>
      <c r="H5538" s="210" t="str">
        <f t="shared" si="284"/>
        <v>20/21FEIJÃO (1ª SAFRA)PONTA GROSSA (f)</v>
      </c>
      <c r="I5538" s="210" t="str">
        <f t="shared" si="285"/>
        <v>20/21FEIJÃO (1ª SAFRA)</v>
      </c>
      <c r="J5538" s="211" t="b">
        <f>FALSE</f>
        <v>0</v>
      </c>
    </row>
    <row r="5539" spans="1:10" ht="12.75" hidden="1" customHeight="1">
      <c r="A5539" s="215" t="s">
        <v>78</v>
      </c>
      <c r="B5539" s="213" t="s">
        <v>58</v>
      </c>
      <c r="C5539" s="209" t="s">
        <v>158</v>
      </c>
      <c r="D5539" s="202">
        <v>152</v>
      </c>
      <c r="F5539" s="202">
        <v>250</v>
      </c>
      <c r="G5539" s="202">
        <f t="shared" si="286"/>
        <v>1644.7368421052631</v>
      </c>
      <c r="H5539" s="210" t="str">
        <f t="shared" si="284"/>
        <v>20/21FEIJÃO (1ª SAFRA)TOLEDO (d)</v>
      </c>
      <c r="I5539" s="210" t="str">
        <f t="shared" si="285"/>
        <v>20/21FEIJÃO (1ª SAFRA)</v>
      </c>
      <c r="J5539" s="211" t="b">
        <f>FALSE</f>
        <v>0</v>
      </c>
    </row>
    <row r="5540" spans="1:10" ht="12.75" hidden="1" customHeight="1">
      <c r="A5540" s="215" t="s">
        <v>78</v>
      </c>
      <c r="B5540" s="213" t="s">
        <v>58</v>
      </c>
      <c r="C5540" s="209" t="s">
        <v>159</v>
      </c>
      <c r="D5540" s="202">
        <v>130</v>
      </c>
      <c r="F5540" s="202">
        <v>104</v>
      </c>
      <c r="G5540" s="202">
        <f t="shared" si="286"/>
        <v>800</v>
      </c>
      <c r="H5540" s="210" t="str">
        <f t="shared" si="284"/>
        <v>20/21FEIJÃO (1ª SAFRA)UMUARAMA (b)</v>
      </c>
      <c r="I5540" s="210" t="str">
        <f t="shared" si="285"/>
        <v>20/21FEIJÃO (1ª SAFRA)</v>
      </c>
      <c r="J5540" s="211" t="b">
        <f>FALSE</f>
        <v>0</v>
      </c>
    </row>
    <row r="5541" spans="1:10" ht="12.75" hidden="1" customHeight="1">
      <c r="A5541" s="215" t="s">
        <v>78</v>
      </c>
      <c r="B5541" s="213" t="s">
        <v>58</v>
      </c>
      <c r="C5541" s="209" t="s">
        <v>160</v>
      </c>
      <c r="D5541" s="202">
        <v>18000</v>
      </c>
      <c r="F5541" s="202">
        <v>25200</v>
      </c>
      <c r="G5541" s="202">
        <f t="shared" si="286"/>
        <v>1400</v>
      </c>
      <c r="H5541" s="210" t="str">
        <f t="shared" si="284"/>
        <v>20/21FEIJÃO (1ª SAFRA)UNIÃO DA VITÓRIA (f)</v>
      </c>
      <c r="I5541" s="210" t="str">
        <f t="shared" si="285"/>
        <v>20/21FEIJÃO (1ª SAFRA)</v>
      </c>
      <c r="J5541" s="211" t="b">
        <f>FALSE</f>
        <v>0</v>
      </c>
    </row>
    <row r="5542" spans="1:10" ht="14.65" hidden="1" customHeight="1">
      <c r="A5542" s="215" t="s">
        <v>78</v>
      </c>
      <c r="B5542" s="213" t="s">
        <v>85</v>
      </c>
      <c r="C5542" s="209" t="s">
        <v>126</v>
      </c>
      <c r="D5542" s="202">
        <v>25</v>
      </c>
      <c r="F5542" s="202">
        <v>52</v>
      </c>
      <c r="G5542" s="202">
        <f t="shared" si="286"/>
        <v>2080</v>
      </c>
      <c r="H5542" s="210" t="str">
        <f t="shared" si="284"/>
        <v>20/21AMENDOIM (1ª SAFRA)APUCARANA (c)</v>
      </c>
      <c r="I5542" s="210" t="str">
        <f t="shared" si="285"/>
        <v>20/21AMENDOIM (1ª SAFRA)</v>
      </c>
      <c r="J5542" s="211" t="b">
        <f>FALSE</f>
        <v>0</v>
      </c>
    </row>
    <row r="5543" spans="1:10" ht="14.65" hidden="1" customHeight="1">
      <c r="A5543" s="215" t="s">
        <v>78</v>
      </c>
      <c r="B5543" s="213" t="s">
        <v>85</v>
      </c>
      <c r="C5543" s="209" t="s">
        <v>128</v>
      </c>
      <c r="D5543" s="202">
        <v>69</v>
      </c>
      <c r="F5543" s="202">
        <v>93</v>
      </c>
      <c r="G5543" s="202">
        <f t="shared" si="286"/>
        <v>1347.8260869565217</v>
      </c>
      <c r="H5543" s="210" t="str">
        <f t="shared" si="284"/>
        <v>20/21AMENDOIM (1ª SAFRA)CAMPO MOURÃO (a)</v>
      </c>
      <c r="I5543" s="210" t="str">
        <f t="shared" si="285"/>
        <v>20/21AMENDOIM (1ª SAFRA)</v>
      </c>
      <c r="J5543" s="211" t="b">
        <f>FALSE</f>
        <v>0</v>
      </c>
    </row>
    <row r="5544" spans="1:10" ht="14.65" hidden="1" customHeight="1">
      <c r="A5544" s="215" t="s">
        <v>78</v>
      </c>
      <c r="B5544" s="213" t="s">
        <v>85</v>
      </c>
      <c r="C5544" s="209" t="s">
        <v>130</v>
      </c>
      <c r="D5544" s="202">
        <v>58</v>
      </c>
      <c r="F5544" s="202">
        <v>104</v>
      </c>
      <c r="G5544" s="202">
        <f t="shared" si="286"/>
        <v>1793.1034482758621</v>
      </c>
      <c r="H5544" s="210" t="str">
        <f t="shared" si="284"/>
        <v>20/21AMENDOIM (1ª SAFRA)CASCAVEL (d)</v>
      </c>
      <c r="I5544" s="210" t="str">
        <f t="shared" si="285"/>
        <v>20/21AMENDOIM (1ª SAFRA)</v>
      </c>
      <c r="J5544" s="211" t="b">
        <f>FALSE</f>
        <v>0</v>
      </c>
    </row>
    <row r="5545" spans="1:10" ht="14.65" hidden="1" customHeight="1">
      <c r="A5545" s="215" t="s">
        <v>78</v>
      </c>
      <c r="B5545" s="213" t="s">
        <v>85</v>
      </c>
      <c r="C5545" s="209" t="s">
        <v>136</v>
      </c>
      <c r="D5545" s="202">
        <v>144</v>
      </c>
      <c r="F5545" s="202">
        <v>285</v>
      </c>
      <c r="G5545" s="202">
        <f t="shared" si="286"/>
        <v>1979.1666666666667</v>
      </c>
      <c r="H5545" s="210" t="str">
        <f t="shared" si="284"/>
        <v>20/21AMENDOIM (1ª SAFRA)FRANCISCO BELTRÃO (e)</v>
      </c>
      <c r="I5545" s="210" t="str">
        <f t="shared" si="285"/>
        <v>20/21AMENDOIM (1ª SAFRA)</v>
      </c>
      <c r="J5545" s="211" t="b">
        <f>FALSE</f>
        <v>0</v>
      </c>
    </row>
    <row r="5546" spans="1:10" ht="14.65" hidden="1" customHeight="1">
      <c r="A5546" s="215" t="s">
        <v>78</v>
      </c>
      <c r="B5546" s="213" t="s">
        <v>85</v>
      </c>
      <c r="C5546" s="209" t="s">
        <v>138</v>
      </c>
      <c r="D5546" s="202">
        <v>18</v>
      </c>
      <c r="F5546" s="202">
        <v>26</v>
      </c>
      <c r="G5546" s="202">
        <f t="shared" si="286"/>
        <v>1444.4444444444443</v>
      </c>
      <c r="H5546" s="210" t="str">
        <f t="shared" si="284"/>
        <v>20/21AMENDOIM (1ª SAFRA)GUARAPUAVA (f)</v>
      </c>
      <c r="I5546" s="210" t="str">
        <f t="shared" si="285"/>
        <v>20/21AMENDOIM (1ª SAFRA)</v>
      </c>
      <c r="J5546" s="211" t="b">
        <f>FALSE</f>
        <v>0</v>
      </c>
    </row>
    <row r="5547" spans="1:10" ht="14.65" hidden="1" customHeight="1">
      <c r="A5547" s="215" t="s">
        <v>78</v>
      </c>
      <c r="B5547" s="213" t="s">
        <v>85</v>
      </c>
      <c r="C5547" s="209" t="s">
        <v>142</v>
      </c>
      <c r="D5547" s="202">
        <v>13</v>
      </c>
      <c r="F5547" s="202">
        <v>26</v>
      </c>
      <c r="G5547" s="202">
        <f t="shared" si="286"/>
        <v>2000</v>
      </c>
      <c r="H5547" s="210" t="str">
        <f t="shared" si="284"/>
        <v>20/21AMENDOIM (1ª SAFRA)IVAIPORÃ (c)</v>
      </c>
      <c r="I5547" s="210" t="str">
        <f t="shared" si="285"/>
        <v>20/21AMENDOIM (1ª SAFRA)</v>
      </c>
      <c r="J5547" s="211" t="b">
        <f>FALSE</f>
        <v>0</v>
      </c>
    </row>
    <row r="5548" spans="1:10" ht="14.65" hidden="1" customHeight="1">
      <c r="A5548" s="215" t="s">
        <v>78</v>
      </c>
      <c r="B5548" s="213" t="s">
        <v>85</v>
      </c>
      <c r="C5548" s="209" t="s">
        <v>144</v>
      </c>
      <c r="D5548" s="202">
        <v>45</v>
      </c>
      <c r="F5548" s="202">
        <v>103</v>
      </c>
      <c r="G5548" s="202">
        <f t="shared" si="286"/>
        <v>2288.8888888888887</v>
      </c>
      <c r="H5548" s="210" t="str">
        <f t="shared" si="284"/>
        <v>20/21AMENDOIM (1ª SAFRA)JACAREZINHO (c)</v>
      </c>
      <c r="I5548" s="210" t="str">
        <f t="shared" si="285"/>
        <v>20/21AMENDOIM (1ª SAFRA)</v>
      </c>
      <c r="J5548" s="211" t="b">
        <f>FALSE</f>
        <v>0</v>
      </c>
    </row>
    <row r="5549" spans="1:10" ht="14.65" hidden="1" customHeight="1">
      <c r="A5549" s="215" t="s">
        <v>78</v>
      </c>
      <c r="B5549" s="213" t="s">
        <v>85</v>
      </c>
      <c r="C5549" s="209" t="s">
        <v>146</v>
      </c>
      <c r="D5549" s="202">
        <v>35</v>
      </c>
      <c r="F5549" s="202">
        <v>31</v>
      </c>
      <c r="G5549" s="202">
        <f t="shared" si="286"/>
        <v>885.71428571428567</v>
      </c>
      <c r="H5549" s="210" t="str">
        <f t="shared" si="284"/>
        <v>20/21AMENDOIM (1ª SAFRA)LARANJEIRAS DO SUL (f)</v>
      </c>
      <c r="I5549" s="210" t="str">
        <f t="shared" si="285"/>
        <v>20/21AMENDOIM (1ª SAFRA)</v>
      </c>
      <c r="J5549" s="211" t="b">
        <f>FALSE</f>
        <v>0</v>
      </c>
    </row>
    <row r="5550" spans="1:10" ht="14.65" hidden="1" customHeight="1">
      <c r="A5550" s="215" t="s">
        <v>78</v>
      </c>
      <c r="B5550" s="213" t="s">
        <v>85</v>
      </c>
      <c r="C5550" s="209" t="s">
        <v>148</v>
      </c>
      <c r="D5550" s="202">
        <v>60</v>
      </c>
      <c r="F5550" s="202">
        <v>120</v>
      </c>
      <c r="G5550" s="202">
        <f t="shared" si="286"/>
        <v>2000</v>
      </c>
      <c r="H5550" s="210" t="str">
        <f t="shared" si="284"/>
        <v>20/21AMENDOIM (1ª SAFRA)LONDRINA (c)</v>
      </c>
      <c r="I5550" s="210" t="str">
        <f t="shared" si="285"/>
        <v>20/21AMENDOIM (1ª SAFRA)</v>
      </c>
      <c r="J5550" s="211" t="b">
        <f>FALSE</f>
        <v>0</v>
      </c>
    </row>
    <row r="5551" spans="1:10" ht="14.65" hidden="1" customHeight="1">
      <c r="A5551" s="215" t="s">
        <v>78</v>
      </c>
      <c r="B5551" s="213" t="s">
        <v>85</v>
      </c>
      <c r="C5551" s="209" t="s">
        <v>150</v>
      </c>
      <c r="D5551" s="202">
        <v>25</v>
      </c>
      <c r="F5551" s="202">
        <v>50</v>
      </c>
      <c r="G5551" s="202">
        <f t="shared" si="286"/>
        <v>2000</v>
      </c>
      <c r="H5551" s="210" t="str">
        <f t="shared" si="284"/>
        <v>20/21AMENDOIM (1ª SAFRA)MARINGÁ (c)</v>
      </c>
      <c r="I5551" s="210" t="str">
        <f t="shared" si="285"/>
        <v>20/21AMENDOIM (1ª SAFRA)</v>
      </c>
      <c r="J5551" s="211" t="b">
        <f>FALSE</f>
        <v>0</v>
      </c>
    </row>
    <row r="5552" spans="1:10" ht="14.65" hidden="1" customHeight="1">
      <c r="A5552" s="215" t="s">
        <v>78</v>
      </c>
      <c r="B5552" s="213" t="s">
        <v>85</v>
      </c>
      <c r="C5552" s="209" t="s">
        <v>154</v>
      </c>
      <c r="D5552" s="202">
        <v>806</v>
      </c>
      <c r="F5552" s="202">
        <v>3280</v>
      </c>
      <c r="G5552" s="202">
        <f t="shared" si="286"/>
        <v>4069.4789081885856</v>
      </c>
      <c r="H5552" s="210" t="str">
        <f t="shared" si="284"/>
        <v>20/21AMENDOIM (1ª SAFRA)PARANAVAÍ (b)</v>
      </c>
      <c r="I5552" s="210" t="str">
        <f t="shared" si="285"/>
        <v>20/21AMENDOIM (1ª SAFRA)</v>
      </c>
      <c r="J5552" s="211" t="b">
        <f>FALSE</f>
        <v>0</v>
      </c>
    </row>
    <row r="5553" spans="1:10" ht="14.65" hidden="1" customHeight="1">
      <c r="A5553" s="215" t="s">
        <v>78</v>
      </c>
      <c r="B5553" s="213" t="s">
        <v>85</v>
      </c>
      <c r="C5553" s="209" t="s">
        <v>155</v>
      </c>
      <c r="D5553" s="202">
        <v>20</v>
      </c>
      <c r="F5553" s="202">
        <v>20</v>
      </c>
      <c r="G5553" s="202">
        <f t="shared" si="286"/>
        <v>1000</v>
      </c>
      <c r="H5553" s="210" t="str">
        <f t="shared" si="284"/>
        <v>20/21AMENDOIM (1ª SAFRA)PATO BRANCO (e)</v>
      </c>
      <c r="I5553" s="210" t="str">
        <f t="shared" si="285"/>
        <v>20/21AMENDOIM (1ª SAFRA)</v>
      </c>
      <c r="J5553" s="211" t="b">
        <f>FALSE</f>
        <v>0</v>
      </c>
    </row>
    <row r="5554" spans="1:10" ht="14.65" hidden="1" customHeight="1">
      <c r="A5554" s="215" t="s">
        <v>78</v>
      </c>
      <c r="B5554" s="213" t="s">
        <v>85</v>
      </c>
      <c r="C5554" s="209" t="s">
        <v>156</v>
      </c>
      <c r="D5554" s="202">
        <v>7</v>
      </c>
      <c r="F5554" s="202">
        <v>13</v>
      </c>
      <c r="G5554" s="202">
        <f t="shared" si="286"/>
        <v>1857.1428571428571</v>
      </c>
      <c r="H5554" s="210" t="str">
        <f t="shared" si="284"/>
        <v>20/21AMENDOIM (1ª SAFRA)PITANGA (f)</v>
      </c>
      <c r="I5554" s="210" t="str">
        <f t="shared" si="285"/>
        <v>20/21AMENDOIM (1ª SAFRA)</v>
      </c>
      <c r="J5554" s="211" t="b">
        <f>FALSE</f>
        <v>0</v>
      </c>
    </row>
    <row r="5555" spans="1:10" ht="14.65" hidden="1" customHeight="1">
      <c r="A5555" s="215" t="s">
        <v>78</v>
      </c>
      <c r="B5555" s="213" t="s">
        <v>85</v>
      </c>
      <c r="C5555" s="209" t="s">
        <v>158</v>
      </c>
      <c r="D5555" s="202">
        <v>101</v>
      </c>
      <c r="F5555" s="202">
        <v>181</v>
      </c>
      <c r="G5555" s="202">
        <f t="shared" si="286"/>
        <v>1792.0792079207922</v>
      </c>
      <c r="H5555" s="210" t="str">
        <f t="shared" si="284"/>
        <v>20/21AMENDOIM (1ª SAFRA)TOLEDO (d)</v>
      </c>
      <c r="I5555" s="210" t="str">
        <f t="shared" si="285"/>
        <v>20/21AMENDOIM (1ª SAFRA)</v>
      </c>
      <c r="J5555" s="211" t="b">
        <f>FALSE</f>
        <v>0</v>
      </c>
    </row>
    <row r="5556" spans="1:10" ht="14.65" hidden="1" customHeight="1">
      <c r="A5556" s="215" t="s">
        <v>78</v>
      </c>
      <c r="B5556" s="213" t="s">
        <v>85</v>
      </c>
      <c r="C5556" s="209" t="s">
        <v>159</v>
      </c>
      <c r="D5556" s="202">
        <v>154</v>
      </c>
      <c r="F5556" s="202">
        <v>524</v>
      </c>
      <c r="G5556" s="202">
        <f t="shared" si="286"/>
        <v>3402.5974025974028</v>
      </c>
      <c r="H5556" s="210" t="str">
        <f t="shared" si="284"/>
        <v>20/21AMENDOIM (1ª SAFRA)UMUARAMA (b)</v>
      </c>
      <c r="I5556" s="210" t="str">
        <f t="shared" si="285"/>
        <v>20/21AMENDOIM (1ª SAFRA)</v>
      </c>
      <c r="J5556" s="211" t="b">
        <f>FALSE</f>
        <v>0</v>
      </c>
    </row>
    <row r="5557" spans="1:10" ht="14.65" hidden="1" customHeight="1">
      <c r="A5557" s="215" t="s">
        <v>78</v>
      </c>
      <c r="B5557" s="213" t="s">
        <v>85</v>
      </c>
      <c r="C5557" s="209" t="s">
        <v>160</v>
      </c>
      <c r="D5557" s="202">
        <v>20</v>
      </c>
      <c r="F5557" s="202">
        <v>20</v>
      </c>
      <c r="G5557" s="202">
        <f t="shared" si="286"/>
        <v>1000</v>
      </c>
      <c r="H5557" s="210" t="str">
        <f t="shared" si="284"/>
        <v>20/21AMENDOIM (1ª SAFRA)UNIÃO DA VITÓRIA (f)</v>
      </c>
      <c r="I5557" s="210" t="str">
        <f t="shared" si="285"/>
        <v>20/21AMENDOIM (1ª SAFRA)</v>
      </c>
      <c r="J5557" s="211" t="b">
        <f>FALSE</f>
        <v>0</v>
      </c>
    </row>
    <row r="5558" spans="1:10" ht="14.65" hidden="1" customHeight="1">
      <c r="A5558" s="215" t="s">
        <v>78</v>
      </c>
      <c r="B5558" s="209" t="s">
        <v>86</v>
      </c>
      <c r="C5558" s="209" t="s">
        <v>126</v>
      </c>
      <c r="D5558" s="202"/>
      <c r="G5558" s="202" t="e">
        <f t="shared" si="286"/>
        <v>#DIV/0!</v>
      </c>
      <c r="H5558" s="210" t="str">
        <f t="shared" si="284"/>
        <v>20/21ARROZ IRRIGADOAPUCARANA (c)</v>
      </c>
      <c r="I5558" s="210" t="str">
        <f t="shared" si="285"/>
        <v>20/21ARROZ IRRIGADO</v>
      </c>
      <c r="J5558" s="211" t="b">
        <f>FALSE</f>
        <v>0</v>
      </c>
    </row>
    <row r="5559" spans="1:10" ht="14.65" hidden="1" customHeight="1">
      <c r="A5559" s="215" t="s">
        <v>78</v>
      </c>
      <c r="B5559" s="209" t="s">
        <v>86</v>
      </c>
      <c r="C5559" s="209" t="s">
        <v>130</v>
      </c>
      <c r="D5559" s="222">
        <v>89</v>
      </c>
      <c r="E5559" s="222">
        <v>65</v>
      </c>
      <c r="F5559" s="202">
        <v>100</v>
      </c>
      <c r="G5559" s="202">
        <f t="shared" si="286"/>
        <v>4166.666666666667</v>
      </c>
      <c r="H5559" s="210" t="str">
        <f t="shared" si="284"/>
        <v>20/21ARROZ IRRIGADOCASCAVEL (d)</v>
      </c>
      <c r="I5559" s="210" t="str">
        <f t="shared" si="285"/>
        <v>20/21ARROZ IRRIGADO</v>
      </c>
      <c r="J5559" s="211" t="b">
        <f>FALSE</f>
        <v>0</v>
      </c>
    </row>
    <row r="5560" spans="1:10" ht="14.65" hidden="1" customHeight="1">
      <c r="A5560" s="215" t="s">
        <v>78</v>
      </c>
      <c r="B5560" s="209" t="s">
        <v>86</v>
      </c>
      <c r="C5560" s="209" t="s">
        <v>132</v>
      </c>
      <c r="D5560" s="222">
        <v>48</v>
      </c>
      <c r="E5560" s="222"/>
      <c r="F5560" s="202">
        <v>233</v>
      </c>
      <c r="G5560" s="202">
        <f t="shared" si="286"/>
        <v>4854.166666666667</v>
      </c>
      <c r="H5560" s="210" t="str">
        <f t="shared" si="284"/>
        <v>20/21ARROZ IRRIGADOCORNÉLIO PROCÓPIO (c)</v>
      </c>
      <c r="I5560" s="210" t="str">
        <f t="shared" si="285"/>
        <v>20/21ARROZ IRRIGADO</v>
      </c>
      <c r="J5560" s="211" t="b">
        <f>FALSE</f>
        <v>0</v>
      </c>
    </row>
    <row r="5561" spans="1:10" ht="14.65" hidden="1" customHeight="1">
      <c r="A5561" s="215" t="s">
        <v>78</v>
      </c>
      <c r="B5561" s="209" t="s">
        <v>86</v>
      </c>
      <c r="C5561" s="209" t="s">
        <v>144</v>
      </c>
      <c r="D5561" s="222">
        <v>120</v>
      </c>
      <c r="E5561" s="222"/>
      <c r="F5561" s="202">
        <v>816</v>
      </c>
      <c r="G5561" s="202">
        <f t="shared" si="286"/>
        <v>6800</v>
      </c>
      <c r="H5561" s="210" t="str">
        <f t="shared" si="284"/>
        <v>20/21ARROZ IRRIGADOJACAREZINHO (c)</v>
      </c>
      <c r="I5561" s="210" t="str">
        <f t="shared" si="285"/>
        <v>20/21ARROZ IRRIGADO</v>
      </c>
      <c r="J5561" s="211" t="b">
        <f>FALSE</f>
        <v>0</v>
      </c>
    </row>
    <row r="5562" spans="1:10" ht="14.65" hidden="1" customHeight="1">
      <c r="A5562" s="215" t="s">
        <v>78</v>
      </c>
      <c r="B5562" s="209" t="s">
        <v>86</v>
      </c>
      <c r="C5562" s="209" t="s">
        <v>148</v>
      </c>
      <c r="D5562" s="222">
        <v>32</v>
      </c>
      <c r="E5562" s="222"/>
      <c r="F5562" s="202">
        <v>256</v>
      </c>
      <c r="G5562" s="202">
        <f t="shared" si="286"/>
        <v>8000</v>
      </c>
      <c r="H5562" s="210" t="str">
        <f t="shared" si="284"/>
        <v>20/21ARROZ IRRIGADOLONDRINA (c)</v>
      </c>
      <c r="I5562" s="210" t="str">
        <f t="shared" si="285"/>
        <v>20/21ARROZ IRRIGADO</v>
      </c>
      <c r="J5562" s="211" t="b">
        <f>FALSE</f>
        <v>0</v>
      </c>
    </row>
    <row r="5563" spans="1:10" ht="14.65" hidden="1" customHeight="1">
      <c r="A5563" s="215" t="s">
        <v>78</v>
      </c>
      <c r="B5563" s="209" t="s">
        <v>86</v>
      </c>
      <c r="C5563" s="209" t="s">
        <v>150</v>
      </c>
      <c r="D5563" s="222">
        <v>15</v>
      </c>
      <c r="E5563" s="222"/>
      <c r="F5563" s="202">
        <v>90</v>
      </c>
      <c r="G5563" s="202">
        <f t="shared" si="286"/>
        <v>6000</v>
      </c>
      <c r="H5563" s="210" t="str">
        <f t="shared" si="284"/>
        <v>20/21ARROZ IRRIGADOMARINGÁ (c)</v>
      </c>
      <c r="I5563" s="210" t="str">
        <f t="shared" si="285"/>
        <v>20/21ARROZ IRRIGADO</v>
      </c>
      <c r="J5563" s="211" t="b">
        <f>FALSE</f>
        <v>0</v>
      </c>
    </row>
    <row r="5564" spans="1:10" ht="14.65" hidden="1" customHeight="1">
      <c r="A5564" s="215" t="s">
        <v>78</v>
      </c>
      <c r="B5564" s="209" t="s">
        <v>86</v>
      </c>
      <c r="C5564" s="209" t="s">
        <v>152</v>
      </c>
      <c r="D5564" s="222">
        <v>1470</v>
      </c>
      <c r="E5564" s="222"/>
      <c r="F5564" s="202">
        <v>9555</v>
      </c>
      <c r="G5564" s="202">
        <f t="shared" si="286"/>
        <v>6500</v>
      </c>
      <c r="H5564" s="210" t="str">
        <f t="shared" si="284"/>
        <v>20/21ARROZ IRRIGADOPARANAGUÁ (f)</v>
      </c>
      <c r="I5564" s="210" t="str">
        <f t="shared" si="285"/>
        <v>20/21ARROZ IRRIGADO</v>
      </c>
      <c r="J5564" s="211" t="b">
        <f>FALSE</f>
        <v>0</v>
      </c>
    </row>
    <row r="5565" spans="1:10" ht="14.65" hidden="1" customHeight="1">
      <c r="A5565" s="215" t="s">
        <v>78</v>
      </c>
      <c r="B5565" s="209" t="s">
        <v>86</v>
      </c>
      <c r="C5565" s="209" t="s">
        <v>154</v>
      </c>
      <c r="D5565" s="222">
        <v>14298</v>
      </c>
      <c r="E5565" s="222"/>
      <c r="F5565" s="202">
        <v>119974</v>
      </c>
      <c r="G5565" s="202">
        <f t="shared" si="286"/>
        <v>8390.9637711568048</v>
      </c>
      <c r="H5565" s="210" t="str">
        <f t="shared" si="284"/>
        <v>20/21ARROZ IRRIGADOPARANAVAÍ (b)</v>
      </c>
      <c r="I5565" s="210" t="str">
        <f t="shared" si="285"/>
        <v>20/21ARROZ IRRIGADO</v>
      </c>
      <c r="J5565" s="211" t="b">
        <f>FALSE</f>
        <v>0</v>
      </c>
    </row>
    <row r="5566" spans="1:10" ht="14.65" hidden="1" customHeight="1">
      <c r="A5566" s="215" t="s">
        <v>78</v>
      </c>
      <c r="B5566" s="209" t="s">
        <v>86</v>
      </c>
      <c r="C5566" s="209" t="s">
        <v>159</v>
      </c>
      <c r="D5566" s="222">
        <v>2296</v>
      </c>
      <c r="E5566" s="222"/>
      <c r="F5566" s="202">
        <v>16315</v>
      </c>
      <c r="G5566" s="202">
        <f t="shared" si="286"/>
        <v>7105.8362369337983</v>
      </c>
      <c r="H5566" s="210" t="str">
        <f t="shared" si="284"/>
        <v>20/21ARROZ IRRIGADOUMUARAMA (b)</v>
      </c>
      <c r="I5566" s="210" t="str">
        <f t="shared" si="285"/>
        <v>20/21ARROZ IRRIGADO</v>
      </c>
      <c r="J5566" s="211" t="b">
        <f>FALSE</f>
        <v>0</v>
      </c>
    </row>
    <row r="5567" spans="1:10" ht="14.65" hidden="1" customHeight="1">
      <c r="A5567" s="215" t="s">
        <v>78</v>
      </c>
      <c r="B5567" s="209" t="s">
        <v>87</v>
      </c>
      <c r="C5567" s="209" t="s">
        <v>126</v>
      </c>
      <c r="D5567" s="202">
        <v>26</v>
      </c>
      <c r="F5567" s="202">
        <v>46</v>
      </c>
      <c r="G5567" s="202">
        <f t="shared" si="286"/>
        <v>1769.2307692307691</v>
      </c>
      <c r="H5567" s="210" t="str">
        <f t="shared" si="284"/>
        <v>20/21ARROZ SEQUEIROAPUCARANA (c)</v>
      </c>
      <c r="I5567" s="210" t="str">
        <f t="shared" si="285"/>
        <v>20/21ARROZ SEQUEIRO</v>
      </c>
      <c r="J5567" s="211" t="b">
        <f>FALSE</f>
        <v>0</v>
      </c>
    </row>
    <row r="5568" spans="1:10" ht="14.65" hidden="1" customHeight="1">
      <c r="A5568" s="215" t="s">
        <v>78</v>
      </c>
      <c r="B5568" s="209" t="s">
        <v>87</v>
      </c>
      <c r="C5568" s="209" t="s">
        <v>128</v>
      </c>
      <c r="D5568" s="202">
        <v>82</v>
      </c>
      <c r="F5568" s="202">
        <v>190</v>
      </c>
      <c r="G5568" s="202">
        <f t="shared" si="286"/>
        <v>2317.0731707317073</v>
      </c>
      <c r="H5568" s="210" t="str">
        <f t="shared" si="284"/>
        <v>20/21ARROZ SEQUEIROCAMPO MOURÃO (a)</v>
      </c>
      <c r="I5568" s="210" t="str">
        <f t="shared" si="285"/>
        <v>20/21ARROZ SEQUEIRO</v>
      </c>
      <c r="J5568" s="211" t="b">
        <f>FALSE</f>
        <v>0</v>
      </c>
    </row>
    <row r="5569" spans="1:64" ht="14.65" hidden="1" customHeight="1">
      <c r="A5569" s="215" t="s">
        <v>78</v>
      </c>
      <c r="B5569" s="209" t="s">
        <v>87</v>
      </c>
      <c r="C5569" s="209" t="s">
        <v>130</v>
      </c>
      <c r="D5569" s="202">
        <v>32</v>
      </c>
      <c r="F5569" s="202">
        <v>54</v>
      </c>
      <c r="G5569" s="202">
        <f t="shared" si="286"/>
        <v>1687.5</v>
      </c>
      <c r="H5569" s="210" t="str">
        <f t="shared" ref="H5569:H5632" si="287">A5569&amp;B5569&amp;C5569</f>
        <v>20/21ARROZ SEQUEIROCASCAVEL (d)</v>
      </c>
      <c r="I5569" s="210" t="str">
        <f t="shared" ref="I5569:I5632" si="288">A5569&amp;B5569</f>
        <v>20/21ARROZ SEQUEIRO</v>
      </c>
      <c r="J5569" s="211" t="b">
        <f>FALSE</f>
        <v>0</v>
      </c>
    </row>
    <row r="5570" spans="1:64" ht="14.65" hidden="1" customHeight="1">
      <c r="A5570" s="215" t="s">
        <v>78</v>
      </c>
      <c r="B5570" s="209" t="s">
        <v>87</v>
      </c>
      <c r="C5570" s="209" t="s">
        <v>132</v>
      </c>
      <c r="D5570" s="202">
        <v>60</v>
      </c>
      <c r="F5570" s="202">
        <v>133</v>
      </c>
      <c r="G5570" s="202">
        <f t="shared" si="286"/>
        <v>2216.666666666667</v>
      </c>
      <c r="H5570" s="210" t="str">
        <f t="shared" si="287"/>
        <v>20/21ARROZ SEQUEIROCORNÉLIO PROCÓPIO (c)</v>
      </c>
      <c r="I5570" s="210" t="str">
        <f t="shared" si="288"/>
        <v>20/21ARROZ SEQUEIRO</v>
      </c>
      <c r="J5570" s="211" t="b">
        <f>FALSE</f>
        <v>0</v>
      </c>
    </row>
    <row r="5571" spans="1:64" ht="14.65" hidden="1" customHeight="1">
      <c r="A5571" s="215" t="s">
        <v>78</v>
      </c>
      <c r="B5571" s="209" t="s">
        <v>87</v>
      </c>
      <c r="C5571" s="209" t="s">
        <v>134</v>
      </c>
      <c r="D5571" s="202">
        <v>52</v>
      </c>
      <c r="F5571" s="202">
        <v>83</v>
      </c>
      <c r="G5571" s="202">
        <f t="shared" si="286"/>
        <v>1596.1538461538462</v>
      </c>
      <c r="H5571" s="210" t="str">
        <f t="shared" si="287"/>
        <v>20/21ARROZ SEQUEIROCURITIBA (f)</v>
      </c>
      <c r="I5571" s="210" t="str">
        <f t="shared" si="288"/>
        <v>20/21ARROZ SEQUEIRO</v>
      </c>
      <c r="J5571" s="211" t="b">
        <f>FALSE</f>
        <v>0</v>
      </c>
    </row>
    <row r="5572" spans="1:64" ht="14.65" hidden="1" customHeight="1">
      <c r="A5572" s="215" t="s">
        <v>78</v>
      </c>
      <c r="B5572" s="209" t="s">
        <v>87</v>
      </c>
      <c r="C5572" s="209" t="s">
        <v>136</v>
      </c>
      <c r="D5572" s="202">
        <v>27</v>
      </c>
      <c r="F5572" s="202">
        <v>28</v>
      </c>
      <c r="G5572" s="202">
        <f t="shared" si="286"/>
        <v>1037.037037037037</v>
      </c>
      <c r="H5572" s="210" t="str">
        <f t="shared" si="287"/>
        <v>20/21ARROZ SEQUEIROFRANCISCO BELTRÃO (e)</v>
      </c>
      <c r="I5572" s="210" t="str">
        <f t="shared" si="288"/>
        <v>20/21ARROZ SEQUEIRO</v>
      </c>
      <c r="J5572" s="211" t="b">
        <f>FALSE</f>
        <v>0</v>
      </c>
    </row>
    <row r="5573" spans="1:64" ht="14.65" hidden="1" customHeight="1">
      <c r="A5573" s="215" t="s">
        <v>78</v>
      </c>
      <c r="B5573" s="209" t="s">
        <v>87</v>
      </c>
      <c r="C5573" s="209" t="s">
        <v>138</v>
      </c>
      <c r="D5573" s="202">
        <v>192</v>
      </c>
      <c r="F5573" s="202">
        <v>416</v>
      </c>
      <c r="G5573" s="202">
        <f t="shared" si="286"/>
        <v>2166.6666666666665</v>
      </c>
      <c r="H5573" s="210" t="str">
        <f t="shared" si="287"/>
        <v>20/21ARROZ SEQUEIROGUARAPUAVA (f)</v>
      </c>
      <c r="I5573" s="210" t="str">
        <f t="shared" si="288"/>
        <v>20/21ARROZ SEQUEIRO</v>
      </c>
      <c r="J5573" s="211" t="b">
        <f>FALSE</f>
        <v>0</v>
      </c>
    </row>
    <row r="5574" spans="1:64" ht="14.65" hidden="1" customHeight="1">
      <c r="A5574" s="215" t="s">
        <v>78</v>
      </c>
      <c r="B5574" s="209" t="s">
        <v>87</v>
      </c>
      <c r="C5574" s="209" t="s">
        <v>140</v>
      </c>
      <c r="D5574" s="202">
        <v>300</v>
      </c>
      <c r="F5574" s="202">
        <v>630</v>
      </c>
      <c r="G5574" s="202">
        <f t="shared" si="286"/>
        <v>2100</v>
      </c>
      <c r="H5574" s="210" t="str">
        <f t="shared" si="287"/>
        <v>20/21ARROZ SEQUEIROIRATI (f)</v>
      </c>
      <c r="I5574" s="210" t="str">
        <f t="shared" si="288"/>
        <v>20/21ARROZ SEQUEIRO</v>
      </c>
      <c r="J5574" s="211" t="b">
        <f>FALSE</f>
        <v>0</v>
      </c>
    </row>
    <row r="5575" spans="1:64" ht="14.65" hidden="1" customHeight="1">
      <c r="A5575" s="215" t="s">
        <v>78</v>
      </c>
      <c r="B5575" s="209" t="s">
        <v>87</v>
      </c>
      <c r="C5575" s="209" t="s">
        <v>142</v>
      </c>
      <c r="D5575" s="202">
        <v>33</v>
      </c>
      <c r="F5575" s="202">
        <v>57</v>
      </c>
      <c r="G5575" s="202">
        <f t="shared" si="286"/>
        <v>1727.2727272727273</v>
      </c>
      <c r="H5575" s="210" t="str">
        <f t="shared" si="287"/>
        <v>20/21ARROZ SEQUEIROIVAIPORÃ (c)</v>
      </c>
      <c r="I5575" s="210" t="str">
        <f t="shared" si="288"/>
        <v>20/21ARROZ SEQUEIRO</v>
      </c>
      <c r="J5575" s="211" t="b">
        <f>FALSE</f>
        <v>0</v>
      </c>
    </row>
    <row r="5576" spans="1:64" ht="14.65" hidden="1" customHeight="1">
      <c r="A5576" s="215" t="s">
        <v>78</v>
      </c>
      <c r="B5576" s="209" t="s">
        <v>87</v>
      </c>
      <c r="C5576" s="209" t="s">
        <v>144</v>
      </c>
      <c r="D5576" s="202">
        <v>800</v>
      </c>
      <c r="F5576" s="202">
        <v>1640</v>
      </c>
      <c r="G5576" s="202">
        <f t="shared" si="286"/>
        <v>2050</v>
      </c>
      <c r="H5576" s="210" t="str">
        <f t="shared" si="287"/>
        <v>20/21ARROZ SEQUEIROJACAREZINHO (c)</v>
      </c>
      <c r="I5576" s="210" t="str">
        <f t="shared" si="288"/>
        <v>20/21ARROZ SEQUEIRO</v>
      </c>
      <c r="J5576" s="211" t="b">
        <f>FALSE</f>
        <v>0</v>
      </c>
    </row>
    <row r="5577" spans="1:64" ht="14.65" hidden="1" customHeight="1">
      <c r="A5577" s="215" t="s">
        <v>78</v>
      </c>
      <c r="B5577" s="209" t="s">
        <v>87</v>
      </c>
      <c r="C5577" s="209" t="s">
        <v>146</v>
      </c>
      <c r="D5577" s="202">
        <v>110</v>
      </c>
      <c r="F5577" s="202">
        <v>115</v>
      </c>
      <c r="G5577" s="202">
        <f t="shared" si="286"/>
        <v>1045.4545454545455</v>
      </c>
      <c r="H5577" s="210" t="str">
        <f t="shared" si="287"/>
        <v>20/21ARROZ SEQUEIROLARANJEIRAS DO SUL (f)</v>
      </c>
      <c r="I5577" s="210" t="str">
        <f t="shared" si="288"/>
        <v>20/21ARROZ SEQUEIRO</v>
      </c>
      <c r="J5577" s="211" t="b">
        <f>FALSE</f>
        <v>0</v>
      </c>
    </row>
    <row r="5578" spans="1:64" ht="14.65" hidden="1" customHeight="1">
      <c r="A5578" s="215" t="s">
        <v>78</v>
      </c>
      <c r="B5578" s="209" t="s">
        <v>87</v>
      </c>
      <c r="C5578" s="209" t="s">
        <v>148</v>
      </c>
      <c r="D5578" s="202">
        <v>100</v>
      </c>
      <c r="F5578" s="202">
        <v>200</v>
      </c>
      <c r="G5578" s="202">
        <f t="shared" si="286"/>
        <v>2000</v>
      </c>
      <c r="H5578" s="210" t="str">
        <f t="shared" si="287"/>
        <v>20/21ARROZ SEQUEIROLONDRINA (c)</v>
      </c>
      <c r="I5578" s="210" t="str">
        <f t="shared" si="288"/>
        <v>20/21ARROZ SEQUEIRO</v>
      </c>
      <c r="J5578" s="211" t="b">
        <f>FALSE</f>
        <v>0</v>
      </c>
    </row>
    <row r="5579" spans="1:64" ht="14.65" hidden="1" customHeight="1">
      <c r="A5579" s="215" t="s">
        <v>78</v>
      </c>
      <c r="B5579" s="209" t="s">
        <v>87</v>
      </c>
      <c r="C5579" s="209" t="s">
        <v>152</v>
      </c>
      <c r="D5579" s="202">
        <v>5</v>
      </c>
      <c r="F5579" s="202">
        <v>9</v>
      </c>
      <c r="G5579" s="202">
        <f t="shared" si="286"/>
        <v>1800</v>
      </c>
      <c r="H5579" s="210" t="str">
        <f t="shared" si="287"/>
        <v>20/21ARROZ SEQUEIROPARANAGUÁ (f)</v>
      </c>
      <c r="I5579" s="210" t="str">
        <f t="shared" si="288"/>
        <v>20/21ARROZ SEQUEIRO</v>
      </c>
      <c r="J5579" s="211" t="b">
        <f>FALSE</f>
        <v>0</v>
      </c>
    </row>
    <row r="5580" spans="1:64" ht="14.65" hidden="1" customHeight="1">
      <c r="A5580" s="215" t="s">
        <v>78</v>
      </c>
      <c r="B5580" s="209" t="s">
        <v>87</v>
      </c>
      <c r="C5580" s="209" t="s">
        <v>155</v>
      </c>
      <c r="D5580" s="202">
        <v>15</v>
      </c>
      <c r="F5580" s="202">
        <v>22</v>
      </c>
      <c r="G5580" s="202">
        <f t="shared" si="286"/>
        <v>1466.6666666666665</v>
      </c>
      <c r="H5580" s="210" t="str">
        <f t="shared" si="287"/>
        <v>20/21ARROZ SEQUEIROPATO BRANCO (e)</v>
      </c>
      <c r="I5580" s="210" t="str">
        <f t="shared" si="288"/>
        <v>20/21ARROZ SEQUEIRO</v>
      </c>
      <c r="J5580" s="211" t="b">
        <f>FALSE</f>
        <v>0</v>
      </c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/>
      <c r="BE5580"/>
      <c r="BF5580"/>
      <c r="BG5580"/>
      <c r="BH5580"/>
      <c r="BI5580"/>
      <c r="BJ5580"/>
      <c r="BK5580"/>
      <c r="BL5580"/>
    </row>
    <row r="5581" spans="1:64" ht="14.65" hidden="1" customHeight="1">
      <c r="A5581" s="215" t="s">
        <v>78</v>
      </c>
      <c r="B5581" s="209" t="s">
        <v>87</v>
      </c>
      <c r="C5581" s="209" t="s">
        <v>156</v>
      </c>
      <c r="D5581" s="202">
        <v>87</v>
      </c>
      <c r="F5581" s="202">
        <v>126</v>
      </c>
      <c r="G5581" s="202">
        <f t="shared" si="286"/>
        <v>1448.2758620689656</v>
      </c>
      <c r="H5581" s="210" t="str">
        <f t="shared" si="287"/>
        <v>20/21ARROZ SEQUEIROPITANGA (f)</v>
      </c>
      <c r="I5581" s="210" t="str">
        <f t="shared" si="288"/>
        <v>20/21ARROZ SEQUEIRO</v>
      </c>
      <c r="J5581" s="211" t="b">
        <f>FALSE</f>
        <v>0</v>
      </c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/>
      <c r="BE5581"/>
      <c r="BF5581"/>
      <c r="BG5581"/>
      <c r="BH5581"/>
      <c r="BI5581"/>
      <c r="BJ5581"/>
      <c r="BK5581"/>
      <c r="BL5581"/>
    </row>
    <row r="5582" spans="1:64" ht="14.65" hidden="1" customHeight="1">
      <c r="A5582" s="215" t="s">
        <v>78</v>
      </c>
      <c r="B5582" s="209" t="s">
        <v>87</v>
      </c>
      <c r="C5582" s="209" t="s">
        <v>157</v>
      </c>
      <c r="D5582" s="202">
        <v>194</v>
      </c>
      <c r="F5582" s="202">
        <v>389</v>
      </c>
      <c r="G5582" s="202">
        <f t="shared" si="286"/>
        <v>2005.1546391752577</v>
      </c>
      <c r="H5582" s="210" t="str">
        <f t="shared" si="287"/>
        <v>20/21ARROZ SEQUEIROPONTA GROSSA (f)</v>
      </c>
      <c r="I5582" s="210" t="str">
        <f t="shared" si="288"/>
        <v>20/21ARROZ SEQUEIRO</v>
      </c>
      <c r="J5582" s="211" t="b">
        <f>FALSE</f>
        <v>0</v>
      </c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/>
      <c r="BE5582"/>
      <c r="BF5582"/>
      <c r="BG5582"/>
      <c r="BH5582"/>
      <c r="BI5582"/>
      <c r="BJ5582"/>
      <c r="BK5582"/>
      <c r="BL5582"/>
    </row>
    <row r="5583" spans="1:64" ht="14.65" hidden="1" customHeight="1">
      <c r="A5583" s="215" t="s">
        <v>78</v>
      </c>
      <c r="B5583" s="209" t="s">
        <v>87</v>
      </c>
      <c r="C5583" s="209" t="s">
        <v>158</v>
      </c>
      <c r="D5583" s="202">
        <v>120</v>
      </c>
      <c r="F5583" s="202">
        <v>216</v>
      </c>
      <c r="G5583" s="202">
        <f t="shared" si="286"/>
        <v>1800</v>
      </c>
      <c r="H5583" s="210" t="str">
        <f t="shared" si="287"/>
        <v>20/21ARROZ SEQUEIROTOLEDO (d)</v>
      </c>
      <c r="I5583" s="210" t="str">
        <f t="shared" si="288"/>
        <v>20/21ARROZ SEQUEIRO</v>
      </c>
      <c r="J5583" s="211" t="b">
        <f>FALSE</f>
        <v>0</v>
      </c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/>
      <c r="BE5583"/>
      <c r="BF5583"/>
      <c r="BG5583"/>
      <c r="BH5583"/>
      <c r="BI5583"/>
      <c r="BJ5583"/>
      <c r="BK5583"/>
      <c r="BL5583"/>
    </row>
    <row r="5584" spans="1:64" ht="14.65" hidden="1" customHeight="1">
      <c r="A5584" s="215" t="s">
        <v>78</v>
      </c>
      <c r="B5584" s="209" t="s">
        <v>87</v>
      </c>
      <c r="C5584" s="209" t="s">
        <v>160</v>
      </c>
      <c r="D5584" s="202">
        <v>400</v>
      </c>
      <c r="F5584" s="202">
        <v>800</v>
      </c>
      <c r="G5584" s="202">
        <f t="shared" si="286"/>
        <v>2000</v>
      </c>
      <c r="H5584" s="210" t="str">
        <f t="shared" si="287"/>
        <v>20/21ARROZ SEQUEIROUNIÃO DA VITÓRIA (f)</v>
      </c>
      <c r="I5584" s="210" t="str">
        <f t="shared" si="288"/>
        <v>20/21ARROZ SEQUEIRO</v>
      </c>
      <c r="J5584" s="211" t="b">
        <f>FALSE</f>
        <v>0</v>
      </c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/>
      <c r="BE5584"/>
      <c r="BF5584"/>
      <c r="BG5584"/>
      <c r="BH5584"/>
      <c r="BI5584"/>
      <c r="BJ5584"/>
      <c r="BK5584"/>
      <c r="BL5584"/>
    </row>
    <row r="5585" spans="1:10" ht="14.65" hidden="1" customHeight="1">
      <c r="A5585" s="215" t="s">
        <v>78</v>
      </c>
      <c r="B5585" s="213" t="s">
        <v>90</v>
      </c>
      <c r="C5585" s="209" t="s">
        <v>134</v>
      </c>
      <c r="D5585" s="202">
        <v>6987</v>
      </c>
      <c r="F5585" s="202">
        <v>174675</v>
      </c>
      <c r="G5585" s="202">
        <f t="shared" si="286"/>
        <v>25000</v>
      </c>
      <c r="H5585" s="210" t="str">
        <f t="shared" si="287"/>
        <v>20/21BATATA (1ª SAFRA)CURITIBA (f)</v>
      </c>
      <c r="I5585" s="210" t="str">
        <f t="shared" si="288"/>
        <v>20/21BATATA (1ª SAFRA)</v>
      </c>
      <c r="J5585" s="211">
        <v>0</v>
      </c>
    </row>
    <row r="5586" spans="1:10" ht="14.65" hidden="1" customHeight="1">
      <c r="A5586" s="215" t="s">
        <v>78</v>
      </c>
      <c r="B5586" s="213" t="s">
        <v>90</v>
      </c>
      <c r="C5586" s="209" t="s">
        <v>136</v>
      </c>
      <c r="D5586" s="202">
        <v>40</v>
      </c>
      <c r="F5586" s="202">
        <v>640</v>
      </c>
      <c r="G5586" s="202">
        <f t="shared" si="286"/>
        <v>16000</v>
      </c>
      <c r="H5586" s="210" t="str">
        <f t="shared" si="287"/>
        <v>20/21BATATA (1ª SAFRA)FRANCISCO BELTRÃO (e)</v>
      </c>
      <c r="I5586" s="210" t="str">
        <f t="shared" si="288"/>
        <v>20/21BATATA (1ª SAFRA)</v>
      </c>
      <c r="J5586" s="211">
        <v>0</v>
      </c>
    </row>
    <row r="5587" spans="1:10" ht="14.65" hidden="1" customHeight="1">
      <c r="A5587" s="215" t="s">
        <v>78</v>
      </c>
      <c r="B5587" s="213" t="s">
        <v>90</v>
      </c>
      <c r="C5587" s="209" t="s">
        <v>138</v>
      </c>
      <c r="D5587" s="202">
        <v>2500</v>
      </c>
      <c r="F5587" s="202">
        <v>87500</v>
      </c>
      <c r="G5587" s="202">
        <f t="shared" si="286"/>
        <v>35000</v>
      </c>
      <c r="H5587" s="210" t="str">
        <f t="shared" si="287"/>
        <v>20/21BATATA (1ª SAFRA)GUARAPUAVA (f)</v>
      </c>
      <c r="I5587" s="210" t="str">
        <f t="shared" si="288"/>
        <v>20/21BATATA (1ª SAFRA)</v>
      </c>
      <c r="J5587" s="211">
        <v>0</v>
      </c>
    </row>
    <row r="5588" spans="1:10" ht="14.65" hidden="1" customHeight="1">
      <c r="A5588" s="215" t="s">
        <v>78</v>
      </c>
      <c r="B5588" s="213" t="s">
        <v>90</v>
      </c>
      <c r="C5588" s="209" t="s">
        <v>140</v>
      </c>
      <c r="D5588" s="202">
        <v>1100</v>
      </c>
      <c r="F5588" s="202">
        <v>35750</v>
      </c>
      <c r="G5588" s="202">
        <f t="shared" si="286"/>
        <v>32500</v>
      </c>
      <c r="H5588" s="210" t="str">
        <f t="shared" si="287"/>
        <v>20/21BATATA (1ª SAFRA)IRATI (f)</v>
      </c>
      <c r="I5588" s="210" t="str">
        <f t="shared" si="288"/>
        <v>20/21BATATA (1ª SAFRA)</v>
      </c>
      <c r="J5588" s="211">
        <v>0</v>
      </c>
    </row>
    <row r="5589" spans="1:10" ht="14.65" hidden="1" customHeight="1">
      <c r="A5589" s="215" t="s">
        <v>78</v>
      </c>
      <c r="B5589" s="213" t="s">
        <v>90</v>
      </c>
      <c r="C5589" s="209" t="s">
        <v>142</v>
      </c>
      <c r="D5589" s="202"/>
      <c r="G5589" s="202" t="e">
        <f t="shared" si="286"/>
        <v>#DIV/0!</v>
      </c>
      <c r="H5589" s="210" t="str">
        <f t="shared" si="287"/>
        <v>20/21BATATA (1ª SAFRA)IVAIPORÃ (c)</v>
      </c>
      <c r="I5589" s="210" t="str">
        <f t="shared" si="288"/>
        <v>20/21BATATA (1ª SAFRA)</v>
      </c>
      <c r="J5589" s="211">
        <v>0</v>
      </c>
    </row>
    <row r="5590" spans="1:10" ht="14.65" hidden="1" customHeight="1">
      <c r="A5590" s="215" t="s">
        <v>78</v>
      </c>
      <c r="B5590" s="213" t="s">
        <v>90</v>
      </c>
      <c r="C5590" s="209" t="s">
        <v>146</v>
      </c>
      <c r="D5590" s="202">
        <v>5</v>
      </c>
      <c r="F5590" s="202">
        <v>35</v>
      </c>
      <c r="G5590" s="202">
        <f t="shared" si="286"/>
        <v>7000</v>
      </c>
      <c r="H5590" s="210" t="str">
        <f t="shared" si="287"/>
        <v>20/21BATATA (1ª SAFRA)LARANJEIRAS DO SUL (f)</v>
      </c>
      <c r="I5590" s="210" t="str">
        <f t="shared" si="288"/>
        <v>20/21BATATA (1ª SAFRA)</v>
      </c>
      <c r="J5590" s="211">
        <v>0</v>
      </c>
    </row>
    <row r="5591" spans="1:10" ht="14.65" hidden="1" customHeight="1">
      <c r="A5591" s="215" t="s">
        <v>78</v>
      </c>
      <c r="B5591" s="213" t="s">
        <v>90</v>
      </c>
      <c r="C5591" s="209" t="s">
        <v>155</v>
      </c>
      <c r="D5591" s="202">
        <v>1500</v>
      </c>
      <c r="F5591" s="202">
        <v>55500</v>
      </c>
      <c r="G5591" s="202">
        <f t="shared" ref="G5591:G5654" si="289">F5591/(D5591-E5591)*1000</f>
        <v>37000</v>
      </c>
      <c r="H5591" s="210" t="str">
        <f t="shared" si="287"/>
        <v>20/21BATATA (1ª SAFRA)PATO BRANCO (e)</v>
      </c>
      <c r="I5591" s="210" t="str">
        <f t="shared" si="288"/>
        <v>20/21BATATA (1ª SAFRA)</v>
      </c>
      <c r="J5591" s="211">
        <v>0</v>
      </c>
    </row>
    <row r="5592" spans="1:10" ht="14.65" hidden="1" customHeight="1">
      <c r="A5592" s="215" t="s">
        <v>78</v>
      </c>
      <c r="B5592" s="213" t="s">
        <v>90</v>
      </c>
      <c r="C5592" s="209" t="s">
        <v>156</v>
      </c>
      <c r="D5592" s="202">
        <v>180</v>
      </c>
      <c r="F5592" s="202">
        <v>3456</v>
      </c>
      <c r="G5592" s="202">
        <f t="shared" si="289"/>
        <v>19200</v>
      </c>
      <c r="H5592" s="210" t="str">
        <f t="shared" si="287"/>
        <v>20/21BATATA (1ª SAFRA)PITANGA (f)</v>
      </c>
      <c r="I5592" s="210" t="str">
        <f t="shared" si="288"/>
        <v>20/21BATATA (1ª SAFRA)</v>
      </c>
      <c r="J5592" s="211">
        <v>0</v>
      </c>
    </row>
    <row r="5593" spans="1:10" ht="14.65" hidden="1" customHeight="1">
      <c r="A5593" s="215" t="s">
        <v>78</v>
      </c>
      <c r="B5593" s="213" t="s">
        <v>90</v>
      </c>
      <c r="C5593" s="209" t="s">
        <v>157</v>
      </c>
      <c r="D5593" s="202">
        <v>2175</v>
      </c>
      <c r="F5593" s="202">
        <v>69069</v>
      </c>
      <c r="G5593" s="202">
        <f t="shared" si="289"/>
        <v>31755.862068965518</v>
      </c>
      <c r="H5593" s="210" t="str">
        <f t="shared" si="287"/>
        <v>20/21BATATA (1ª SAFRA)PONTA GROSSA (f)</v>
      </c>
      <c r="I5593" s="210" t="str">
        <f t="shared" si="288"/>
        <v>20/21BATATA (1ª SAFRA)</v>
      </c>
      <c r="J5593" s="211">
        <v>0</v>
      </c>
    </row>
    <row r="5594" spans="1:10" ht="14.65" hidden="1" customHeight="1">
      <c r="A5594" s="215" t="s">
        <v>78</v>
      </c>
      <c r="B5594" s="213" t="s">
        <v>90</v>
      </c>
      <c r="C5594" s="209" t="s">
        <v>160</v>
      </c>
      <c r="D5594" s="202">
        <v>1500</v>
      </c>
      <c r="F5594" s="202">
        <v>37500</v>
      </c>
      <c r="G5594" s="202">
        <f t="shared" si="289"/>
        <v>25000</v>
      </c>
      <c r="H5594" s="210" t="str">
        <f t="shared" si="287"/>
        <v>20/21BATATA (1ª SAFRA)UNIÃO DA VITÓRIA (f)</v>
      </c>
      <c r="I5594" s="210" t="str">
        <f t="shared" si="288"/>
        <v>20/21BATATA (1ª SAFRA)</v>
      </c>
      <c r="J5594" s="211">
        <v>0</v>
      </c>
    </row>
    <row r="5595" spans="1:10" ht="14.65" hidden="1" customHeight="1">
      <c r="A5595" s="215" t="s">
        <v>78</v>
      </c>
      <c r="B5595" s="209" t="s">
        <v>295</v>
      </c>
      <c r="C5595" s="209" t="s">
        <v>126</v>
      </c>
      <c r="D5595" s="202">
        <v>195</v>
      </c>
      <c r="F5595" s="202">
        <v>429</v>
      </c>
      <c r="G5595" s="202">
        <f t="shared" si="289"/>
        <v>2200</v>
      </c>
      <c r="H5595" s="210" t="str">
        <f t="shared" si="287"/>
        <v>20/21TABACOAPUCARANA (c)</v>
      </c>
      <c r="I5595" s="210" t="str">
        <f t="shared" si="288"/>
        <v>20/21TABACO</v>
      </c>
      <c r="J5595" s="211">
        <v>0</v>
      </c>
    </row>
    <row r="5596" spans="1:10" ht="14.65" hidden="1" customHeight="1">
      <c r="A5596" s="215" t="s">
        <v>78</v>
      </c>
      <c r="B5596" s="209" t="s">
        <v>295</v>
      </c>
      <c r="C5596" s="209" t="s">
        <v>128</v>
      </c>
      <c r="D5596" s="202">
        <v>64</v>
      </c>
      <c r="F5596" s="202">
        <v>151</v>
      </c>
      <c r="G5596" s="202">
        <f t="shared" si="289"/>
        <v>2359.375</v>
      </c>
      <c r="H5596" s="210" t="str">
        <f t="shared" si="287"/>
        <v>20/21TABACOCAMPO MOURÃO (a)</v>
      </c>
      <c r="I5596" s="210" t="str">
        <f t="shared" si="288"/>
        <v>20/21TABACO</v>
      </c>
      <c r="J5596" s="211">
        <v>0</v>
      </c>
    </row>
    <row r="5597" spans="1:10" ht="14.65" hidden="1" customHeight="1">
      <c r="A5597" s="215" t="s">
        <v>78</v>
      </c>
      <c r="B5597" s="209" t="s">
        <v>295</v>
      </c>
      <c r="C5597" s="209" t="s">
        <v>130</v>
      </c>
      <c r="D5597" s="202">
        <v>1700</v>
      </c>
      <c r="F5597" s="202">
        <v>3400</v>
      </c>
      <c r="G5597" s="202">
        <f t="shared" si="289"/>
        <v>2000</v>
      </c>
      <c r="H5597" s="210" t="str">
        <f t="shared" si="287"/>
        <v>20/21TABACOCASCAVEL (d)</v>
      </c>
      <c r="I5597" s="210" t="str">
        <f t="shared" si="288"/>
        <v>20/21TABACO</v>
      </c>
      <c r="J5597" s="211">
        <v>0</v>
      </c>
    </row>
    <row r="5598" spans="1:10" ht="14.65" hidden="1" customHeight="1">
      <c r="A5598" s="215" t="s">
        <v>78</v>
      </c>
      <c r="B5598" s="209" t="s">
        <v>295</v>
      </c>
      <c r="C5598" s="209" t="s">
        <v>134</v>
      </c>
      <c r="D5598" s="202">
        <v>9100</v>
      </c>
      <c r="F5598" s="202">
        <v>20930</v>
      </c>
      <c r="G5598" s="202">
        <f t="shared" si="289"/>
        <v>2300</v>
      </c>
      <c r="H5598" s="210" t="str">
        <f t="shared" si="287"/>
        <v>20/21TABACOCURITIBA (f)</v>
      </c>
      <c r="I5598" s="210" t="str">
        <f t="shared" si="288"/>
        <v>20/21TABACO</v>
      </c>
      <c r="J5598" s="211">
        <v>0</v>
      </c>
    </row>
    <row r="5599" spans="1:10" ht="14.65" hidden="1" customHeight="1">
      <c r="A5599" s="215" t="s">
        <v>78</v>
      </c>
      <c r="B5599" s="209" t="s">
        <v>295</v>
      </c>
      <c r="C5599" s="209" t="s">
        <v>136</v>
      </c>
      <c r="D5599" s="202">
        <v>950</v>
      </c>
      <c r="F5599" s="202">
        <v>2264</v>
      </c>
      <c r="G5599" s="202">
        <f t="shared" si="289"/>
        <v>2383.1578947368421</v>
      </c>
      <c r="H5599" s="210" t="str">
        <f t="shared" si="287"/>
        <v>20/21TABACOFRANCISCO BELTRÃO (e)</v>
      </c>
      <c r="I5599" s="210" t="str">
        <f t="shared" si="288"/>
        <v>20/21TABACO</v>
      </c>
      <c r="J5599" s="211">
        <v>0</v>
      </c>
    </row>
    <row r="5600" spans="1:10" ht="14.65" hidden="1" customHeight="1">
      <c r="A5600" s="215" t="s">
        <v>78</v>
      </c>
      <c r="B5600" s="209" t="s">
        <v>295</v>
      </c>
      <c r="C5600" s="209" t="s">
        <v>138</v>
      </c>
      <c r="D5600" s="202">
        <v>5400</v>
      </c>
      <c r="F5600" s="202">
        <v>12528</v>
      </c>
      <c r="G5600" s="202">
        <f t="shared" si="289"/>
        <v>2320</v>
      </c>
      <c r="H5600" s="210" t="str">
        <f t="shared" si="287"/>
        <v>20/21TABACOGUARAPUAVA (f)</v>
      </c>
      <c r="I5600" s="210" t="str">
        <f t="shared" si="288"/>
        <v>20/21TABACO</v>
      </c>
      <c r="J5600" s="211">
        <v>0</v>
      </c>
    </row>
    <row r="5601" spans="1:10" ht="14.65" hidden="1" customHeight="1">
      <c r="A5601" s="215" t="s">
        <v>78</v>
      </c>
      <c r="B5601" s="209" t="s">
        <v>295</v>
      </c>
      <c r="C5601" s="209" t="s">
        <v>140</v>
      </c>
      <c r="D5601" s="202">
        <v>19500</v>
      </c>
      <c r="F5601" s="202">
        <v>43875</v>
      </c>
      <c r="G5601" s="202">
        <f t="shared" si="289"/>
        <v>2250</v>
      </c>
      <c r="H5601" s="210" t="str">
        <f t="shared" si="287"/>
        <v>20/21TABACOIRATI (f)</v>
      </c>
      <c r="I5601" s="210" t="str">
        <f t="shared" si="288"/>
        <v>20/21TABACO</v>
      </c>
      <c r="J5601" s="211">
        <v>0</v>
      </c>
    </row>
    <row r="5602" spans="1:10" ht="14.65" hidden="1" customHeight="1">
      <c r="A5602" s="215" t="s">
        <v>78</v>
      </c>
      <c r="B5602" s="209" t="s">
        <v>295</v>
      </c>
      <c r="C5602" s="209" t="s">
        <v>142</v>
      </c>
      <c r="D5602" s="202">
        <v>61</v>
      </c>
      <c r="F5602" s="202">
        <v>150</v>
      </c>
      <c r="G5602" s="202">
        <f t="shared" si="289"/>
        <v>2459.0163934426232</v>
      </c>
      <c r="H5602" s="210" t="str">
        <f t="shared" si="287"/>
        <v>20/21TABACOIVAIPORÃ (c)</v>
      </c>
      <c r="I5602" s="210" t="str">
        <f t="shared" si="288"/>
        <v>20/21TABACO</v>
      </c>
      <c r="J5602" s="211">
        <v>0</v>
      </c>
    </row>
    <row r="5603" spans="1:10" ht="14.65" hidden="1" customHeight="1">
      <c r="A5603" s="215" t="s">
        <v>78</v>
      </c>
      <c r="B5603" s="209" t="s">
        <v>295</v>
      </c>
      <c r="C5603" s="209" t="s">
        <v>146</v>
      </c>
      <c r="D5603" s="202">
        <v>1353</v>
      </c>
      <c r="F5603" s="202">
        <v>3382</v>
      </c>
      <c r="G5603" s="202">
        <f t="shared" si="289"/>
        <v>2499.6304508499629</v>
      </c>
      <c r="H5603" s="210" t="str">
        <f t="shared" si="287"/>
        <v>20/21TABACOLARANJEIRAS DO SUL (f)</v>
      </c>
      <c r="I5603" s="210" t="str">
        <f t="shared" si="288"/>
        <v>20/21TABACO</v>
      </c>
      <c r="J5603" s="211">
        <v>0</v>
      </c>
    </row>
    <row r="5604" spans="1:10" ht="14.65" hidden="1" customHeight="1">
      <c r="A5604" s="215" t="s">
        <v>78</v>
      </c>
      <c r="B5604" s="209" t="s">
        <v>295</v>
      </c>
      <c r="C5604" s="209" t="s">
        <v>155</v>
      </c>
      <c r="D5604" s="202">
        <v>72</v>
      </c>
      <c r="F5604" s="202">
        <v>164</v>
      </c>
      <c r="G5604" s="202">
        <f t="shared" si="289"/>
        <v>2277.7777777777778</v>
      </c>
      <c r="H5604" s="210" t="str">
        <f t="shared" si="287"/>
        <v>20/21TABACOPATO BRANCO (e)</v>
      </c>
      <c r="I5604" s="210" t="str">
        <f t="shared" si="288"/>
        <v>20/21TABACO</v>
      </c>
      <c r="J5604" s="211">
        <v>0</v>
      </c>
    </row>
    <row r="5605" spans="1:10" ht="14.65" hidden="1" customHeight="1">
      <c r="A5605" s="215" t="s">
        <v>78</v>
      </c>
      <c r="B5605" s="209" t="s">
        <v>295</v>
      </c>
      <c r="C5605" s="209" t="s">
        <v>156</v>
      </c>
      <c r="D5605" s="202">
        <v>5</v>
      </c>
      <c r="F5605" s="202">
        <v>13</v>
      </c>
      <c r="G5605" s="202">
        <f t="shared" si="289"/>
        <v>2600</v>
      </c>
      <c r="H5605" s="210" t="str">
        <f t="shared" si="287"/>
        <v>20/21TABACOPITANGA (f)</v>
      </c>
      <c r="I5605" s="210" t="str">
        <f t="shared" si="288"/>
        <v>20/21TABACO</v>
      </c>
      <c r="J5605" s="211">
        <v>0</v>
      </c>
    </row>
    <row r="5606" spans="1:10" ht="14.65" hidden="1" customHeight="1">
      <c r="A5606" s="215" t="s">
        <v>78</v>
      </c>
      <c r="B5606" s="209" t="s">
        <v>295</v>
      </c>
      <c r="C5606" s="209" t="s">
        <v>157</v>
      </c>
      <c r="D5606" s="202">
        <v>18540</v>
      </c>
      <c r="F5606" s="202">
        <v>43735</v>
      </c>
      <c r="G5606" s="202">
        <f t="shared" si="289"/>
        <v>2358.9536138079829</v>
      </c>
      <c r="H5606" s="210" t="str">
        <f t="shared" si="287"/>
        <v>20/21TABACOPONTA GROSSA (f)</v>
      </c>
      <c r="I5606" s="210" t="str">
        <f t="shared" si="288"/>
        <v>20/21TABACO</v>
      </c>
      <c r="J5606" s="211">
        <v>0</v>
      </c>
    </row>
    <row r="5607" spans="1:10" ht="14.65" hidden="1" customHeight="1">
      <c r="A5607" s="215" t="s">
        <v>78</v>
      </c>
      <c r="B5607" s="209" t="s">
        <v>295</v>
      </c>
      <c r="C5607" s="209" t="s">
        <v>158</v>
      </c>
      <c r="D5607" s="202">
        <v>830</v>
      </c>
      <c r="F5607" s="202">
        <v>1452</v>
      </c>
      <c r="G5607" s="202">
        <f t="shared" si="289"/>
        <v>1749.3975903614457</v>
      </c>
      <c r="H5607" s="210" t="str">
        <f t="shared" si="287"/>
        <v>20/21TABACOTOLEDO (d)</v>
      </c>
      <c r="I5607" s="210" t="str">
        <f t="shared" si="288"/>
        <v>20/21TABACO</v>
      </c>
      <c r="J5607" s="211">
        <v>0</v>
      </c>
    </row>
    <row r="5608" spans="1:10" ht="14.65" hidden="1" customHeight="1">
      <c r="A5608" s="215" t="s">
        <v>78</v>
      </c>
      <c r="B5608" s="209" t="s">
        <v>295</v>
      </c>
      <c r="C5608" s="209" t="s">
        <v>159</v>
      </c>
      <c r="D5608" s="202">
        <v>9</v>
      </c>
      <c r="F5608" s="202">
        <v>18</v>
      </c>
      <c r="G5608" s="202">
        <f t="shared" si="289"/>
        <v>2000</v>
      </c>
      <c r="H5608" s="210" t="str">
        <f t="shared" si="287"/>
        <v>20/21TABACOUMUARAMA (b)</v>
      </c>
      <c r="I5608" s="210" t="str">
        <f t="shared" si="288"/>
        <v>20/21TABACO</v>
      </c>
      <c r="J5608" s="211">
        <v>0</v>
      </c>
    </row>
    <row r="5609" spans="1:10" ht="14.65" hidden="1" customHeight="1">
      <c r="A5609" s="215" t="s">
        <v>78</v>
      </c>
      <c r="B5609" s="209" t="s">
        <v>295</v>
      </c>
      <c r="C5609" s="209" t="s">
        <v>160</v>
      </c>
      <c r="D5609" s="202">
        <v>7500</v>
      </c>
      <c r="F5609" s="202">
        <v>14250</v>
      </c>
      <c r="G5609" s="202">
        <f t="shared" si="289"/>
        <v>1900</v>
      </c>
      <c r="H5609" s="210" t="str">
        <f t="shared" si="287"/>
        <v>20/21TABACOUNIÃO DA VITÓRIA (f)</v>
      </c>
      <c r="I5609" s="210" t="str">
        <f t="shared" si="288"/>
        <v>20/21TABACO</v>
      </c>
      <c r="J5609" s="211">
        <v>0</v>
      </c>
    </row>
    <row r="5610" spans="1:10" ht="14.65" hidden="1" customHeight="1">
      <c r="A5610" s="215" t="s">
        <v>78</v>
      </c>
      <c r="B5610" s="209" t="s">
        <v>102</v>
      </c>
      <c r="C5610" s="209" t="s">
        <v>126</v>
      </c>
      <c r="D5610" s="202">
        <v>248</v>
      </c>
      <c r="F5610" s="202">
        <v>3968</v>
      </c>
      <c r="G5610" s="202">
        <f t="shared" si="289"/>
        <v>16000</v>
      </c>
      <c r="H5610" s="210" t="str">
        <f t="shared" si="287"/>
        <v>20/21MANDIOCAAPUCARANA (c)</v>
      </c>
      <c r="I5610" s="210" t="str">
        <f t="shared" si="288"/>
        <v>20/21MANDIOCA</v>
      </c>
      <c r="J5610" s="211">
        <v>0</v>
      </c>
    </row>
    <row r="5611" spans="1:10" ht="14.65" hidden="1" customHeight="1">
      <c r="A5611" s="215" t="s">
        <v>78</v>
      </c>
      <c r="B5611" s="221" t="s">
        <v>102</v>
      </c>
      <c r="C5611" s="221" t="s">
        <v>128</v>
      </c>
      <c r="D5611" s="222">
        <v>7849</v>
      </c>
      <c r="E5611" s="222"/>
      <c r="F5611" s="202">
        <v>172678</v>
      </c>
      <c r="G5611" s="202">
        <f t="shared" si="289"/>
        <v>22000</v>
      </c>
      <c r="H5611" s="210" t="str">
        <f t="shared" si="287"/>
        <v>20/21MANDIOCACAMPO MOURÃO (a)</v>
      </c>
      <c r="I5611" s="210" t="str">
        <f t="shared" si="288"/>
        <v>20/21MANDIOCA</v>
      </c>
      <c r="J5611" s="211">
        <v>0</v>
      </c>
    </row>
    <row r="5612" spans="1:10" ht="14.65" hidden="1" customHeight="1">
      <c r="A5612" s="215" t="s">
        <v>78</v>
      </c>
      <c r="B5612" s="221" t="s">
        <v>102</v>
      </c>
      <c r="C5612" s="221" t="s">
        <v>130</v>
      </c>
      <c r="D5612" s="222">
        <v>1331</v>
      </c>
      <c r="E5612" s="222"/>
      <c r="F5612" s="202">
        <v>25079</v>
      </c>
      <c r="G5612" s="202">
        <f t="shared" si="289"/>
        <v>18842.223891810667</v>
      </c>
      <c r="H5612" s="210" t="str">
        <f t="shared" si="287"/>
        <v>20/21MANDIOCACASCAVEL (d)</v>
      </c>
      <c r="I5612" s="210" t="str">
        <f t="shared" si="288"/>
        <v>20/21MANDIOCA</v>
      </c>
      <c r="J5612" s="211">
        <v>0</v>
      </c>
    </row>
    <row r="5613" spans="1:10" ht="14.65" hidden="1" customHeight="1">
      <c r="A5613" s="215" t="s">
        <v>78</v>
      </c>
      <c r="B5613" s="221" t="s">
        <v>102</v>
      </c>
      <c r="C5613" s="221" t="s">
        <v>132</v>
      </c>
      <c r="D5613" s="222">
        <v>490</v>
      </c>
      <c r="E5613" s="222"/>
      <c r="F5613" s="202">
        <v>9310</v>
      </c>
      <c r="G5613" s="202">
        <f t="shared" si="289"/>
        <v>19000</v>
      </c>
      <c r="H5613" s="210" t="str">
        <f t="shared" si="287"/>
        <v>20/21MANDIOCACORNÉLIO PROCÓPIO (c)</v>
      </c>
      <c r="I5613" s="210" t="str">
        <f t="shared" si="288"/>
        <v>20/21MANDIOCA</v>
      </c>
      <c r="J5613" s="211">
        <v>0</v>
      </c>
    </row>
    <row r="5614" spans="1:10" ht="14.65" hidden="1" customHeight="1">
      <c r="A5614" s="215" t="s">
        <v>78</v>
      </c>
      <c r="B5614" s="221" t="s">
        <v>102</v>
      </c>
      <c r="C5614" s="221" t="s">
        <v>134</v>
      </c>
      <c r="D5614" s="222">
        <v>7827</v>
      </c>
      <c r="E5614" s="222"/>
      <c r="F5614" s="202">
        <v>154184</v>
      </c>
      <c r="G5614" s="202">
        <f t="shared" si="289"/>
        <v>19698.990673310338</v>
      </c>
      <c r="H5614" s="210" t="str">
        <f t="shared" si="287"/>
        <v>20/21MANDIOCACURITIBA (f)</v>
      </c>
      <c r="I5614" s="210" t="str">
        <f t="shared" si="288"/>
        <v>20/21MANDIOCA</v>
      </c>
      <c r="J5614" s="211">
        <v>0</v>
      </c>
    </row>
    <row r="5615" spans="1:10" ht="14.65" hidden="1" customHeight="1">
      <c r="A5615" s="215" t="s">
        <v>78</v>
      </c>
      <c r="B5615" s="221" t="s">
        <v>102</v>
      </c>
      <c r="C5615" s="221" t="s">
        <v>136</v>
      </c>
      <c r="D5615" s="222">
        <v>2900</v>
      </c>
      <c r="E5615" s="222"/>
      <c r="F5615" s="202">
        <v>63800</v>
      </c>
      <c r="G5615" s="202">
        <f t="shared" si="289"/>
        <v>22000</v>
      </c>
      <c r="H5615" s="210" t="str">
        <f t="shared" si="287"/>
        <v>20/21MANDIOCAFRANCISCO BELTRÃO (e)</v>
      </c>
      <c r="I5615" s="210" t="str">
        <f t="shared" si="288"/>
        <v>20/21MANDIOCA</v>
      </c>
      <c r="J5615" s="211">
        <v>0</v>
      </c>
    </row>
    <row r="5616" spans="1:10" ht="14.65" hidden="1" customHeight="1">
      <c r="A5616" s="215" t="s">
        <v>78</v>
      </c>
      <c r="B5616" s="221" t="s">
        <v>102</v>
      </c>
      <c r="C5616" s="221" t="s">
        <v>138</v>
      </c>
      <c r="D5616" s="222">
        <v>1210</v>
      </c>
      <c r="E5616" s="222"/>
      <c r="F5616" s="202">
        <v>23232</v>
      </c>
      <c r="G5616" s="202">
        <f t="shared" si="289"/>
        <v>19200</v>
      </c>
      <c r="H5616" s="210" t="str">
        <f t="shared" si="287"/>
        <v>20/21MANDIOCAGUARAPUAVA (f)</v>
      </c>
      <c r="I5616" s="210" t="str">
        <f t="shared" si="288"/>
        <v>20/21MANDIOCA</v>
      </c>
      <c r="J5616" s="211">
        <v>0</v>
      </c>
    </row>
    <row r="5617" spans="1:10" ht="14.65" hidden="1" customHeight="1">
      <c r="A5617" s="215" t="s">
        <v>78</v>
      </c>
      <c r="B5617" s="221" t="s">
        <v>102</v>
      </c>
      <c r="C5617" s="221" t="s">
        <v>140</v>
      </c>
      <c r="D5617" s="222">
        <v>750</v>
      </c>
      <c r="E5617" s="222"/>
      <c r="F5617" s="202">
        <v>14250</v>
      </c>
      <c r="G5617" s="202">
        <f t="shared" si="289"/>
        <v>19000</v>
      </c>
      <c r="H5617" s="210" t="str">
        <f t="shared" si="287"/>
        <v>20/21MANDIOCAIRATI (f)</v>
      </c>
      <c r="I5617" s="210" t="str">
        <f t="shared" si="288"/>
        <v>20/21MANDIOCA</v>
      </c>
      <c r="J5617" s="211">
        <v>0</v>
      </c>
    </row>
    <row r="5618" spans="1:10" ht="14.65" hidden="1" customHeight="1">
      <c r="A5618" s="215" t="s">
        <v>78</v>
      </c>
      <c r="B5618" s="221" t="s">
        <v>102</v>
      </c>
      <c r="C5618" s="221" t="s">
        <v>142</v>
      </c>
      <c r="D5618" s="222">
        <v>456</v>
      </c>
      <c r="E5618" s="222"/>
      <c r="F5618" s="202">
        <v>10944</v>
      </c>
      <c r="G5618" s="202">
        <f t="shared" si="289"/>
        <v>24000</v>
      </c>
      <c r="H5618" s="210" t="str">
        <f t="shared" si="287"/>
        <v>20/21MANDIOCAIVAIPORÃ (c)</v>
      </c>
      <c r="I5618" s="210" t="str">
        <f t="shared" si="288"/>
        <v>20/21MANDIOCA</v>
      </c>
      <c r="J5618" s="211">
        <v>0</v>
      </c>
    </row>
    <row r="5619" spans="1:10" ht="14.65" hidden="1" customHeight="1">
      <c r="A5619" s="215" t="s">
        <v>78</v>
      </c>
      <c r="B5619" s="221" t="s">
        <v>102</v>
      </c>
      <c r="C5619" s="221" t="s">
        <v>144</v>
      </c>
      <c r="D5619" s="222">
        <v>1200</v>
      </c>
      <c r="E5619" s="222"/>
      <c r="F5619" s="202">
        <v>28200</v>
      </c>
      <c r="G5619" s="202">
        <f t="shared" si="289"/>
        <v>23500</v>
      </c>
      <c r="H5619" s="210" t="str">
        <f t="shared" si="287"/>
        <v>20/21MANDIOCAJACAREZINHO (c)</v>
      </c>
      <c r="I5619" s="210" t="str">
        <f t="shared" si="288"/>
        <v>20/21MANDIOCA</v>
      </c>
      <c r="J5619" s="211">
        <v>0</v>
      </c>
    </row>
    <row r="5620" spans="1:10" ht="14.65" hidden="1" customHeight="1">
      <c r="A5620" s="215" t="s">
        <v>78</v>
      </c>
      <c r="B5620" s="221" t="s">
        <v>102</v>
      </c>
      <c r="C5620" s="221" t="s">
        <v>146</v>
      </c>
      <c r="D5620" s="222">
        <v>1010</v>
      </c>
      <c r="E5620" s="222"/>
      <c r="F5620" s="202">
        <v>15675</v>
      </c>
      <c r="G5620" s="202">
        <f t="shared" si="289"/>
        <v>15519.801980198019</v>
      </c>
      <c r="H5620" s="210" t="str">
        <f t="shared" si="287"/>
        <v>20/21MANDIOCALARANJEIRAS DO SUL (f)</v>
      </c>
      <c r="I5620" s="210" t="str">
        <f t="shared" si="288"/>
        <v>20/21MANDIOCA</v>
      </c>
      <c r="J5620" s="211">
        <v>0</v>
      </c>
    </row>
    <row r="5621" spans="1:10" ht="14.65" hidden="1" customHeight="1">
      <c r="A5621" s="215" t="s">
        <v>78</v>
      </c>
      <c r="B5621" s="221" t="s">
        <v>102</v>
      </c>
      <c r="C5621" s="221" t="s">
        <v>148</v>
      </c>
      <c r="D5621" s="222">
        <v>1350</v>
      </c>
      <c r="E5621" s="222"/>
      <c r="F5621" s="202">
        <v>24705</v>
      </c>
      <c r="G5621" s="202">
        <f t="shared" si="289"/>
        <v>18300</v>
      </c>
      <c r="H5621" s="210" t="str">
        <f t="shared" si="287"/>
        <v>20/21MANDIOCALONDRINA (c)</v>
      </c>
      <c r="I5621" s="210" t="str">
        <f t="shared" si="288"/>
        <v>20/21MANDIOCA</v>
      </c>
      <c r="J5621" s="211">
        <v>0</v>
      </c>
    </row>
    <row r="5622" spans="1:10" ht="14.65" hidden="1" customHeight="1">
      <c r="A5622" s="215" t="s">
        <v>78</v>
      </c>
      <c r="B5622" s="221" t="s">
        <v>102</v>
      </c>
      <c r="C5622" s="221" t="s">
        <v>150</v>
      </c>
      <c r="D5622" s="222">
        <v>6525</v>
      </c>
      <c r="E5622" s="222"/>
      <c r="F5622" s="202">
        <v>146212</v>
      </c>
      <c r="G5622" s="202">
        <f t="shared" si="289"/>
        <v>22407.969348659004</v>
      </c>
      <c r="H5622" s="210" t="str">
        <f t="shared" si="287"/>
        <v>20/21MANDIOCAMARINGÁ (c)</v>
      </c>
      <c r="I5622" s="210" t="str">
        <f t="shared" si="288"/>
        <v>20/21MANDIOCA</v>
      </c>
      <c r="J5622" s="211">
        <v>0</v>
      </c>
    </row>
    <row r="5623" spans="1:10" ht="14.65" hidden="1" customHeight="1">
      <c r="A5623" s="215" t="s">
        <v>78</v>
      </c>
      <c r="B5623" s="221" t="s">
        <v>102</v>
      </c>
      <c r="C5623" s="221" t="s">
        <v>152</v>
      </c>
      <c r="D5623" s="222">
        <v>900</v>
      </c>
      <c r="E5623" s="222"/>
      <c r="F5623" s="202">
        <v>16200</v>
      </c>
      <c r="G5623" s="202">
        <f t="shared" si="289"/>
        <v>18000</v>
      </c>
      <c r="H5623" s="210" t="str">
        <f t="shared" si="287"/>
        <v>20/21MANDIOCAPARANAGUÁ (f)</v>
      </c>
      <c r="I5623" s="210" t="str">
        <f t="shared" si="288"/>
        <v>20/21MANDIOCA</v>
      </c>
      <c r="J5623" s="211">
        <v>0</v>
      </c>
    </row>
    <row r="5624" spans="1:10" ht="14.65" hidden="1" customHeight="1">
      <c r="A5624" s="215" t="s">
        <v>78</v>
      </c>
      <c r="B5624" s="221" t="s">
        <v>102</v>
      </c>
      <c r="C5624" s="221" t="s">
        <v>154</v>
      </c>
      <c r="D5624" s="222">
        <v>41152</v>
      </c>
      <c r="E5624" s="222"/>
      <c r="F5624" s="202">
        <v>961886</v>
      </c>
      <c r="G5624" s="202">
        <f t="shared" si="289"/>
        <v>23373.979393468118</v>
      </c>
      <c r="H5624" s="210" t="str">
        <f t="shared" si="287"/>
        <v>20/21MANDIOCAPARANAVAÍ (b)</v>
      </c>
      <c r="I5624" s="210" t="str">
        <f t="shared" si="288"/>
        <v>20/21MANDIOCA</v>
      </c>
      <c r="J5624" s="211">
        <v>0</v>
      </c>
    </row>
    <row r="5625" spans="1:10" ht="14.65" hidden="1" customHeight="1">
      <c r="A5625" s="215" t="s">
        <v>78</v>
      </c>
      <c r="B5625" s="221" t="s">
        <v>102</v>
      </c>
      <c r="C5625" s="221" t="s">
        <v>155</v>
      </c>
      <c r="D5625" s="222">
        <v>1300</v>
      </c>
      <c r="E5625" s="222"/>
      <c r="F5625" s="202">
        <v>26000</v>
      </c>
      <c r="G5625" s="202">
        <f t="shared" si="289"/>
        <v>20000</v>
      </c>
      <c r="H5625" s="210" t="str">
        <f t="shared" si="287"/>
        <v>20/21MANDIOCAPATO BRANCO (e)</v>
      </c>
      <c r="I5625" s="210" t="str">
        <f t="shared" si="288"/>
        <v>20/21MANDIOCA</v>
      </c>
      <c r="J5625" s="211">
        <v>0</v>
      </c>
    </row>
    <row r="5626" spans="1:10" ht="14.65" hidden="1" customHeight="1">
      <c r="A5626" s="215" t="s">
        <v>78</v>
      </c>
      <c r="B5626" s="221" t="s">
        <v>102</v>
      </c>
      <c r="C5626" s="221" t="s">
        <v>156</v>
      </c>
      <c r="D5626" s="222">
        <v>667</v>
      </c>
      <c r="E5626" s="222"/>
      <c r="F5626" s="202">
        <v>17085</v>
      </c>
      <c r="G5626" s="202">
        <f t="shared" si="289"/>
        <v>25614.692653673163</v>
      </c>
      <c r="H5626" s="210" t="str">
        <f t="shared" si="287"/>
        <v>20/21MANDIOCAPITANGA (f)</v>
      </c>
      <c r="I5626" s="210" t="str">
        <f t="shared" si="288"/>
        <v>20/21MANDIOCA</v>
      </c>
      <c r="J5626" s="211">
        <v>0</v>
      </c>
    </row>
    <row r="5627" spans="1:10" ht="14.65" hidden="1" customHeight="1">
      <c r="A5627" s="215" t="s">
        <v>78</v>
      </c>
      <c r="B5627" s="221" t="s">
        <v>102</v>
      </c>
      <c r="C5627" s="221" t="s">
        <v>157</v>
      </c>
      <c r="D5627" s="222">
        <v>1115</v>
      </c>
      <c r="E5627" s="222"/>
      <c r="F5627" s="202">
        <v>22440</v>
      </c>
      <c r="G5627" s="202">
        <f t="shared" si="289"/>
        <v>20125.560538116591</v>
      </c>
      <c r="H5627" s="210" t="str">
        <f t="shared" si="287"/>
        <v>20/21MANDIOCAPONTA GROSSA (f)</v>
      </c>
      <c r="I5627" s="210" t="str">
        <f t="shared" si="288"/>
        <v>20/21MANDIOCA</v>
      </c>
      <c r="J5627" s="211">
        <v>0</v>
      </c>
    </row>
    <row r="5628" spans="1:10" ht="14.65" hidden="1" customHeight="1">
      <c r="A5628" s="215" t="s">
        <v>78</v>
      </c>
      <c r="B5628" s="221" t="s">
        <v>102</v>
      </c>
      <c r="C5628" s="221" t="s">
        <v>158</v>
      </c>
      <c r="D5628" s="222">
        <v>6068</v>
      </c>
      <c r="E5628" s="222"/>
      <c r="F5628" s="202">
        <v>151700</v>
      </c>
      <c r="G5628" s="202">
        <f t="shared" si="289"/>
        <v>25000</v>
      </c>
      <c r="H5628" s="210" t="str">
        <f t="shared" si="287"/>
        <v>20/21MANDIOCATOLEDO (d)</v>
      </c>
      <c r="I5628" s="210" t="str">
        <f t="shared" si="288"/>
        <v>20/21MANDIOCA</v>
      </c>
      <c r="J5628" s="211">
        <v>0</v>
      </c>
    </row>
    <row r="5629" spans="1:10" ht="14.65" hidden="1" customHeight="1">
      <c r="A5629" s="215" t="s">
        <v>78</v>
      </c>
      <c r="B5629" s="221" t="s">
        <v>102</v>
      </c>
      <c r="C5629" s="221" t="s">
        <v>159</v>
      </c>
      <c r="D5629" s="222">
        <v>47683</v>
      </c>
      <c r="E5629" s="222"/>
      <c r="F5629" s="202">
        <v>1151925</v>
      </c>
      <c r="G5629" s="202">
        <f t="shared" si="289"/>
        <v>24157.980831742967</v>
      </c>
      <c r="H5629" s="210" t="str">
        <f t="shared" si="287"/>
        <v>20/21MANDIOCAUMUARAMA (b)</v>
      </c>
      <c r="I5629" s="210" t="str">
        <f t="shared" si="288"/>
        <v>20/21MANDIOCA</v>
      </c>
      <c r="J5629" s="211">
        <v>0</v>
      </c>
    </row>
    <row r="5630" spans="1:10" ht="14.65" hidden="1" customHeight="1">
      <c r="A5630" s="215" t="s">
        <v>78</v>
      </c>
      <c r="B5630" s="221" t="s">
        <v>102</v>
      </c>
      <c r="C5630" s="221" t="s">
        <v>160</v>
      </c>
      <c r="D5630" s="222">
        <v>1000</v>
      </c>
      <c r="E5630" s="222"/>
      <c r="F5630" s="202">
        <v>17025</v>
      </c>
      <c r="G5630" s="202">
        <f t="shared" si="289"/>
        <v>17025</v>
      </c>
      <c r="H5630" s="210" t="str">
        <f t="shared" si="287"/>
        <v>20/21MANDIOCAUNIÃO DA VITÓRIA (f)</v>
      </c>
      <c r="I5630" s="210" t="str">
        <f t="shared" si="288"/>
        <v>20/21MANDIOCA</v>
      </c>
      <c r="J5630" s="211">
        <v>0</v>
      </c>
    </row>
    <row r="5631" spans="1:10" ht="14.65" hidden="1" customHeight="1">
      <c r="A5631" s="215" t="s">
        <v>78</v>
      </c>
      <c r="B5631" s="213" t="s">
        <v>103</v>
      </c>
      <c r="C5631" s="209" t="s">
        <v>126</v>
      </c>
      <c r="D5631" s="222">
        <v>5135</v>
      </c>
      <c r="E5631" s="222"/>
      <c r="F5631" s="202">
        <v>48782</v>
      </c>
      <c r="G5631" s="202">
        <f t="shared" si="289"/>
        <v>9499.902629016553</v>
      </c>
      <c r="H5631" s="210" t="str">
        <f t="shared" si="287"/>
        <v>20/21MILHO (1ª SAFRA)APUCARANA (c)</v>
      </c>
      <c r="I5631" s="210" t="str">
        <f t="shared" si="288"/>
        <v>20/21MILHO (1ª SAFRA)</v>
      </c>
      <c r="J5631" s="211">
        <v>0</v>
      </c>
    </row>
    <row r="5632" spans="1:10" ht="14.65" hidden="1" customHeight="1">
      <c r="A5632" s="215" t="s">
        <v>78</v>
      </c>
      <c r="B5632" s="213" t="s">
        <v>103</v>
      </c>
      <c r="C5632" s="209" t="s">
        <v>128</v>
      </c>
      <c r="D5632" s="222">
        <v>14193</v>
      </c>
      <c r="E5632" s="222"/>
      <c r="F5632" s="202">
        <v>141163</v>
      </c>
      <c r="G5632" s="202">
        <f t="shared" si="289"/>
        <v>9945.9592756992879</v>
      </c>
      <c r="H5632" s="210" t="str">
        <f t="shared" si="287"/>
        <v>20/21MILHO (1ª SAFRA)CAMPO MOURÃO (a)</v>
      </c>
      <c r="I5632" s="210" t="str">
        <f t="shared" si="288"/>
        <v>20/21MILHO (1ª SAFRA)</v>
      </c>
      <c r="J5632" s="211">
        <v>0</v>
      </c>
    </row>
    <row r="5633" spans="1:10" ht="14.65" hidden="1" customHeight="1">
      <c r="A5633" s="215" t="s">
        <v>78</v>
      </c>
      <c r="B5633" s="213" t="s">
        <v>103</v>
      </c>
      <c r="C5633" s="209" t="s">
        <v>130</v>
      </c>
      <c r="D5633" s="222">
        <v>20765</v>
      </c>
      <c r="E5633" s="222"/>
      <c r="F5633" s="202">
        <v>154647</v>
      </c>
      <c r="G5633" s="202">
        <f t="shared" si="289"/>
        <v>7447.4837466891404</v>
      </c>
      <c r="H5633" s="210" t="str">
        <f t="shared" ref="H5633:H5696" si="290">A5633&amp;B5633&amp;C5633</f>
        <v>20/21MILHO (1ª SAFRA)CASCAVEL (d)</v>
      </c>
      <c r="I5633" s="210" t="str">
        <f t="shared" ref="I5633:I5696" si="291">A5633&amp;B5633</f>
        <v>20/21MILHO (1ª SAFRA)</v>
      </c>
      <c r="J5633" s="211">
        <v>0</v>
      </c>
    </row>
    <row r="5634" spans="1:10" ht="14.65" hidden="1" customHeight="1">
      <c r="A5634" s="215" t="s">
        <v>78</v>
      </c>
      <c r="B5634" s="213" t="s">
        <v>103</v>
      </c>
      <c r="C5634" s="209" t="s">
        <v>132</v>
      </c>
      <c r="D5634" s="222">
        <v>4000</v>
      </c>
      <c r="E5634" s="222"/>
      <c r="F5634" s="202">
        <v>27360</v>
      </c>
      <c r="G5634" s="202">
        <f t="shared" si="289"/>
        <v>6840</v>
      </c>
      <c r="H5634" s="210" t="str">
        <f t="shared" si="290"/>
        <v>20/21MILHO (1ª SAFRA)CORNÉLIO PROCÓPIO (c)</v>
      </c>
      <c r="I5634" s="210" t="str">
        <f t="shared" si="291"/>
        <v>20/21MILHO (1ª SAFRA)</v>
      </c>
      <c r="J5634" s="211">
        <v>0</v>
      </c>
    </row>
    <row r="5635" spans="1:10" ht="14.65" hidden="1" customHeight="1">
      <c r="A5635" s="215" t="s">
        <v>78</v>
      </c>
      <c r="B5635" s="213" t="s">
        <v>103</v>
      </c>
      <c r="C5635" s="209" t="s">
        <v>134</v>
      </c>
      <c r="D5635" s="222">
        <v>52351</v>
      </c>
      <c r="E5635" s="222"/>
      <c r="F5635" s="202">
        <v>502569</v>
      </c>
      <c r="G5635" s="202">
        <f t="shared" si="289"/>
        <v>9599.9885389008814</v>
      </c>
      <c r="H5635" s="210" t="str">
        <f t="shared" si="290"/>
        <v>20/21MILHO (1ª SAFRA)CURITIBA (f)</v>
      </c>
      <c r="I5635" s="210" t="str">
        <f t="shared" si="291"/>
        <v>20/21MILHO (1ª SAFRA)</v>
      </c>
      <c r="J5635" s="211">
        <v>0</v>
      </c>
    </row>
    <row r="5636" spans="1:10" ht="14.65" hidden="1" customHeight="1">
      <c r="A5636" s="215" t="s">
        <v>78</v>
      </c>
      <c r="B5636" s="213" t="s">
        <v>103</v>
      </c>
      <c r="C5636" s="209" t="s">
        <v>136</v>
      </c>
      <c r="D5636" s="222">
        <v>16450</v>
      </c>
      <c r="E5636" s="222"/>
      <c r="F5636" s="202">
        <v>113603</v>
      </c>
      <c r="G5636" s="202">
        <f t="shared" si="289"/>
        <v>6905.9574468085111</v>
      </c>
      <c r="H5636" s="210" t="str">
        <f t="shared" si="290"/>
        <v>20/21MILHO (1ª SAFRA)FRANCISCO BELTRÃO (e)</v>
      </c>
      <c r="I5636" s="210" t="str">
        <f t="shared" si="291"/>
        <v>20/21MILHO (1ª SAFRA)</v>
      </c>
      <c r="J5636" s="211">
        <v>0</v>
      </c>
    </row>
    <row r="5637" spans="1:10" ht="14.65" hidden="1" customHeight="1">
      <c r="A5637" s="215" t="s">
        <v>78</v>
      </c>
      <c r="B5637" s="213" t="s">
        <v>103</v>
      </c>
      <c r="C5637" s="209" t="s">
        <v>138</v>
      </c>
      <c r="D5637" s="222">
        <v>54550</v>
      </c>
      <c r="E5637" s="222"/>
      <c r="F5637" s="202">
        <v>531862</v>
      </c>
      <c r="G5637" s="202">
        <f t="shared" si="289"/>
        <v>9749.9908340971579</v>
      </c>
      <c r="H5637" s="210" t="str">
        <f t="shared" si="290"/>
        <v>20/21MILHO (1ª SAFRA)GUARAPUAVA (f)</v>
      </c>
      <c r="I5637" s="210" t="str">
        <f t="shared" si="291"/>
        <v>20/21MILHO (1ª SAFRA)</v>
      </c>
      <c r="J5637" s="211">
        <v>0</v>
      </c>
    </row>
    <row r="5638" spans="1:10" ht="14.65" hidden="1" customHeight="1">
      <c r="A5638" s="215" t="s">
        <v>78</v>
      </c>
      <c r="B5638" s="213" t="s">
        <v>103</v>
      </c>
      <c r="C5638" s="209" t="s">
        <v>140</v>
      </c>
      <c r="D5638" s="222">
        <v>36000</v>
      </c>
      <c r="E5638" s="222"/>
      <c r="F5638" s="202">
        <v>302400</v>
      </c>
      <c r="G5638" s="202">
        <f t="shared" si="289"/>
        <v>8400</v>
      </c>
      <c r="H5638" s="210" t="str">
        <f t="shared" si="290"/>
        <v>20/21MILHO (1ª SAFRA)IRATI (f)</v>
      </c>
      <c r="I5638" s="210" t="str">
        <f t="shared" si="291"/>
        <v>20/21MILHO (1ª SAFRA)</v>
      </c>
      <c r="J5638" s="211">
        <v>0</v>
      </c>
    </row>
    <row r="5639" spans="1:10" ht="14.65" hidden="1" customHeight="1">
      <c r="A5639" s="215" t="s">
        <v>78</v>
      </c>
      <c r="B5639" s="213" t="s">
        <v>103</v>
      </c>
      <c r="C5639" s="209" t="s">
        <v>142</v>
      </c>
      <c r="D5639" s="222">
        <v>4730</v>
      </c>
      <c r="E5639" s="222"/>
      <c r="F5639" s="202">
        <v>41624</v>
      </c>
      <c r="G5639" s="202">
        <f t="shared" si="289"/>
        <v>8800</v>
      </c>
      <c r="H5639" s="210" t="str">
        <f t="shared" si="290"/>
        <v>20/21MILHO (1ª SAFRA)IVAIPORÃ (c)</v>
      </c>
      <c r="I5639" s="210" t="str">
        <f t="shared" si="291"/>
        <v>20/21MILHO (1ª SAFRA)</v>
      </c>
      <c r="J5639" s="211">
        <v>0</v>
      </c>
    </row>
    <row r="5640" spans="1:10" ht="14.65" hidden="1" customHeight="1">
      <c r="A5640" s="215" t="s">
        <v>78</v>
      </c>
      <c r="B5640" s="213" t="s">
        <v>103</v>
      </c>
      <c r="C5640" s="209" t="s">
        <v>144</v>
      </c>
      <c r="D5640" s="222">
        <v>8000</v>
      </c>
      <c r="E5640" s="222"/>
      <c r="F5640" s="202">
        <v>50400</v>
      </c>
      <c r="G5640" s="202">
        <f t="shared" si="289"/>
        <v>6300</v>
      </c>
      <c r="H5640" s="210" t="str">
        <f t="shared" si="290"/>
        <v>20/21MILHO (1ª SAFRA)JACAREZINHO (c)</v>
      </c>
      <c r="I5640" s="210" t="str">
        <f t="shared" si="291"/>
        <v>20/21MILHO (1ª SAFRA)</v>
      </c>
      <c r="J5640" s="211">
        <v>0</v>
      </c>
    </row>
    <row r="5641" spans="1:10" ht="14.65" hidden="1" customHeight="1">
      <c r="A5641" s="215" t="s">
        <v>78</v>
      </c>
      <c r="B5641" s="213" t="s">
        <v>103</v>
      </c>
      <c r="C5641" s="209" t="s">
        <v>146</v>
      </c>
      <c r="D5641" s="222">
        <v>13900</v>
      </c>
      <c r="E5641" s="222"/>
      <c r="F5641" s="202">
        <v>109280</v>
      </c>
      <c r="G5641" s="202">
        <f t="shared" si="289"/>
        <v>7861.8705035971216</v>
      </c>
      <c r="H5641" s="210" t="str">
        <f t="shared" si="290"/>
        <v>20/21MILHO (1ª SAFRA)LARANJEIRAS DO SUL (f)</v>
      </c>
      <c r="I5641" s="210" t="str">
        <f t="shared" si="291"/>
        <v>20/21MILHO (1ª SAFRA)</v>
      </c>
      <c r="J5641" s="211">
        <v>0</v>
      </c>
    </row>
    <row r="5642" spans="1:10" ht="14.65" hidden="1" customHeight="1">
      <c r="A5642" s="215" t="s">
        <v>78</v>
      </c>
      <c r="B5642" s="213" t="s">
        <v>103</v>
      </c>
      <c r="C5642" s="209" t="s">
        <v>148</v>
      </c>
      <c r="D5642" s="222">
        <v>2560</v>
      </c>
      <c r="E5642" s="222"/>
      <c r="F5642" s="202">
        <v>25600</v>
      </c>
      <c r="G5642" s="202">
        <f t="shared" si="289"/>
        <v>10000</v>
      </c>
      <c r="H5642" s="210" t="str">
        <f t="shared" si="290"/>
        <v>20/21MILHO (1ª SAFRA)LONDRINA (c)</v>
      </c>
      <c r="I5642" s="210" t="str">
        <f t="shared" si="291"/>
        <v>20/21MILHO (1ª SAFRA)</v>
      </c>
      <c r="J5642" s="211">
        <v>0</v>
      </c>
    </row>
    <row r="5643" spans="1:10" ht="14.65" hidden="1" customHeight="1">
      <c r="A5643" s="215" t="s">
        <v>78</v>
      </c>
      <c r="B5643" s="213" t="s">
        <v>103</v>
      </c>
      <c r="C5643" s="209" t="s">
        <v>150</v>
      </c>
      <c r="D5643" s="222">
        <v>450</v>
      </c>
      <c r="E5643" s="222"/>
      <c r="F5643" s="202">
        <v>3150</v>
      </c>
      <c r="G5643" s="202">
        <f t="shared" si="289"/>
        <v>7000</v>
      </c>
      <c r="H5643" s="210" t="str">
        <f t="shared" si="290"/>
        <v>20/21MILHO (1ª SAFRA)MARINGÁ (c)</v>
      </c>
      <c r="I5643" s="210" t="str">
        <f t="shared" si="291"/>
        <v>20/21MILHO (1ª SAFRA)</v>
      </c>
      <c r="J5643" s="211">
        <v>0</v>
      </c>
    </row>
    <row r="5644" spans="1:10" ht="14.65" hidden="1" customHeight="1">
      <c r="A5644" s="215" t="s">
        <v>78</v>
      </c>
      <c r="B5644" s="213" t="s">
        <v>103</v>
      </c>
      <c r="C5644" s="209" t="s">
        <v>152</v>
      </c>
      <c r="D5644" s="222">
        <v>38</v>
      </c>
      <c r="E5644" s="222"/>
      <c r="F5644" s="202">
        <v>136</v>
      </c>
      <c r="G5644" s="202">
        <f t="shared" si="289"/>
        <v>3578.9473684210525</v>
      </c>
      <c r="H5644" s="210" t="str">
        <f t="shared" si="290"/>
        <v>20/21MILHO (1ª SAFRA)PARANAGUÁ (f)</v>
      </c>
      <c r="I5644" s="210" t="str">
        <f t="shared" si="291"/>
        <v>20/21MILHO (1ª SAFRA)</v>
      </c>
      <c r="J5644" s="211">
        <v>0</v>
      </c>
    </row>
    <row r="5645" spans="1:10" ht="14.65" hidden="1" customHeight="1">
      <c r="A5645" s="215" t="s">
        <v>78</v>
      </c>
      <c r="B5645" s="213" t="s">
        <v>103</v>
      </c>
      <c r="C5645" s="209" t="s">
        <v>154</v>
      </c>
      <c r="D5645" s="222">
        <v>1609</v>
      </c>
      <c r="E5645" s="222"/>
      <c r="F5645" s="202">
        <v>6197</v>
      </c>
      <c r="G5645" s="202">
        <f t="shared" si="289"/>
        <v>3851.4605344934744</v>
      </c>
      <c r="H5645" s="210" t="str">
        <f t="shared" si="290"/>
        <v>20/21MILHO (1ª SAFRA)PARANAVAÍ (b)</v>
      </c>
      <c r="I5645" s="210" t="str">
        <f t="shared" si="291"/>
        <v>20/21MILHO (1ª SAFRA)</v>
      </c>
      <c r="J5645" s="211">
        <v>0</v>
      </c>
    </row>
    <row r="5646" spans="1:10" ht="14.65" hidden="1" customHeight="1">
      <c r="A5646" s="215" t="s">
        <v>78</v>
      </c>
      <c r="B5646" s="213" t="s">
        <v>103</v>
      </c>
      <c r="C5646" s="209" t="s">
        <v>155</v>
      </c>
      <c r="D5646" s="222">
        <v>32600</v>
      </c>
      <c r="E5646" s="222"/>
      <c r="F5646" s="202">
        <v>239544</v>
      </c>
      <c r="G5646" s="202">
        <f t="shared" si="289"/>
        <v>7347.9754601226987</v>
      </c>
      <c r="H5646" s="210" t="str">
        <f t="shared" si="290"/>
        <v>20/21MILHO (1ª SAFRA)PATO BRANCO (e)</v>
      </c>
      <c r="I5646" s="210" t="str">
        <f t="shared" si="291"/>
        <v>20/21MILHO (1ª SAFRA)</v>
      </c>
      <c r="J5646" s="211">
        <v>0</v>
      </c>
    </row>
    <row r="5647" spans="1:10" ht="14.65" hidden="1" customHeight="1">
      <c r="A5647" s="215" t="s">
        <v>78</v>
      </c>
      <c r="B5647" s="213" t="s">
        <v>103</v>
      </c>
      <c r="C5647" s="209" t="s">
        <v>156</v>
      </c>
      <c r="D5647" s="222">
        <v>11850</v>
      </c>
      <c r="E5647" s="222"/>
      <c r="F5647" s="202">
        <v>79513</v>
      </c>
      <c r="G5647" s="202">
        <f t="shared" si="289"/>
        <v>6709.9578059071728</v>
      </c>
      <c r="H5647" s="210" t="str">
        <f t="shared" si="290"/>
        <v>20/21MILHO (1ª SAFRA)PITANGA (f)</v>
      </c>
      <c r="I5647" s="210" t="str">
        <f t="shared" si="291"/>
        <v>20/21MILHO (1ª SAFRA)</v>
      </c>
      <c r="J5647" s="211">
        <v>0</v>
      </c>
    </row>
    <row r="5648" spans="1:10" ht="14.65" hidden="1" customHeight="1">
      <c r="A5648" s="215" t="s">
        <v>78</v>
      </c>
      <c r="B5648" s="213" t="s">
        <v>103</v>
      </c>
      <c r="C5648" s="209" t="s">
        <v>157</v>
      </c>
      <c r="D5648" s="222">
        <v>68450</v>
      </c>
      <c r="E5648" s="222"/>
      <c r="F5648" s="202">
        <v>605645</v>
      </c>
      <c r="G5648" s="202">
        <f t="shared" si="289"/>
        <v>8847.9912344777204</v>
      </c>
      <c r="H5648" s="210" t="str">
        <f t="shared" si="290"/>
        <v>20/21MILHO (1ª SAFRA)PONTA GROSSA (f)</v>
      </c>
      <c r="I5648" s="210" t="str">
        <f t="shared" si="291"/>
        <v>20/21MILHO (1ª SAFRA)</v>
      </c>
      <c r="J5648" s="211">
        <v>0</v>
      </c>
    </row>
    <row r="5649" spans="1:10" ht="14.65" hidden="1" customHeight="1">
      <c r="A5649" s="215" t="s">
        <v>78</v>
      </c>
      <c r="B5649" s="213" t="s">
        <v>103</v>
      </c>
      <c r="C5649" s="209" t="s">
        <v>158</v>
      </c>
      <c r="D5649" s="222">
        <v>3128</v>
      </c>
      <c r="E5649" s="222"/>
      <c r="F5649" s="202">
        <v>25167</v>
      </c>
      <c r="G5649" s="202">
        <f t="shared" si="289"/>
        <v>8045.7161125319699</v>
      </c>
      <c r="H5649" s="210" t="str">
        <f t="shared" si="290"/>
        <v>20/21MILHO (1ª SAFRA)TOLEDO (d)</v>
      </c>
      <c r="I5649" s="210" t="str">
        <f t="shared" si="291"/>
        <v>20/21MILHO (1ª SAFRA)</v>
      </c>
      <c r="J5649" s="211">
        <v>0</v>
      </c>
    </row>
    <row r="5650" spans="1:10" ht="14.65" hidden="1" customHeight="1">
      <c r="A5650" s="215" t="s">
        <v>78</v>
      </c>
      <c r="B5650" s="213" t="s">
        <v>103</v>
      </c>
      <c r="C5650" s="209" t="s">
        <v>159</v>
      </c>
      <c r="D5650" s="222">
        <v>1000</v>
      </c>
      <c r="E5650" s="222"/>
      <c r="F5650" s="202">
        <v>5423</v>
      </c>
      <c r="G5650" s="202">
        <f t="shared" si="289"/>
        <v>5423</v>
      </c>
      <c r="H5650" s="210" t="str">
        <f t="shared" si="290"/>
        <v>20/21MILHO (1ª SAFRA)UMUARAMA (b)</v>
      </c>
      <c r="I5650" s="210" t="str">
        <f t="shared" si="291"/>
        <v>20/21MILHO (1ª SAFRA)</v>
      </c>
      <c r="J5650" s="211">
        <v>0</v>
      </c>
    </row>
    <row r="5651" spans="1:10" ht="14.65" hidden="1" customHeight="1">
      <c r="A5651" s="215" t="s">
        <v>78</v>
      </c>
      <c r="B5651" s="213" t="s">
        <v>103</v>
      </c>
      <c r="C5651" s="209" t="s">
        <v>160</v>
      </c>
      <c r="D5651" s="222">
        <v>20500</v>
      </c>
      <c r="E5651" s="222"/>
      <c r="F5651" s="202">
        <v>102500</v>
      </c>
      <c r="G5651" s="202">
        <f t="shared" si="289"/>
        <v>5000</v>
      </c>
      <c r="H5651" s="210" t="str">
        <f t="shared" si="290"/>
        <v>20/21MILHO (1ª SAFRA)UNIÃO DA VITÓRIA (f)</v>
      </c>
      <c r="I5651" s="210" t="str">
        <f t="shared" si="291"/>
        <v>20/21MILHO (1ª SAFRA)</v>
      </c>
      <c r="J5651" s="211">
        <v>0</v>
      </c>
    </row>
    <row r="5652" spans="1:10" ht="14.65" hidden="1" customHeight="1">
      <c r="A5652" s="215" t="s">
        <v>78</v>
      </c>
      <c r="B5652" s="209" t="s">
        <v>105</v>
      </c>
      <c r="C5652" s="209" t="s">
        <v>126</v>
      </c>
      <c r="D5652" s="202">
        <v>155</v>
      </c>
      <c r="F5652" s="202">
        <v>69</v>
      </c>
      <c r="G5652" s="202">
        <f t="shared" si="289"/>
        <v>445.16129032258067</v>
      </c>
      <c r="H5652" s="210" t="str">
        <f t="shared" si="290"/>
        <v>20/21SERICICULTURAAPUCARANA (c)</v>
      </c>
      <c r="I5652" s="210" t="str">
        <f t="shared" si="291"/>
        <v>20/21SERICICULTURA</v>
      </c>
      <c r="J5652" s="211">
        <v>0</v>
      </c>
    </row>
    <row r="5653" spans="1:10" ht="14.65" hidden="1" customHeight="1">
      <c r="A5653" s="215" t="s">
        <v>78</v>
      </c>
      <c r="B5653" s="209" t="s">
        <v>105</v>
      </c>
      <c r="C5653" s="209" t="s">
        <v>128</v>
      </c>
      <c r="D5653" s="202">
        <v>498</v>
      </c>
      <c r="F5653" s="202">
        <v>323</v>
      </c>
      <c r="G5653" s="202">
        <f t="shared" si="289"/>
        <v>648.59437751004009</v>
      </c>
      <c r="H5653" s="210" t="str">
        <f t="shared" si="290"/>
        <v>20/21SERICICULTURACAMPO MOURÃO (a)</v>
      </c>
      <c r="I5653" s="210" t="str">
        <f t="shared" si="291"/>
        <v>20/21SERICICULTURA</v>
      </c>
      <c r="J5653" s="211">
        <v>0</v>
      </c>
    </row>
    <row r="5654" spans="1:10" ht="14.65" hidden="1" customHeight="1">
      <c r="A5654" s="215" t="s">
        <v>78</v>
      </c>
      <c r="B5654" s="209" t="s">
        <v>105</v>
      </c>
      <c r="C5654" s="209" t="s">
        <v>130</v>
      </c>
      <c r="D5654" s="202">
        <v>200</v>
      </c>
      <c r="F5654" s="202">
        <v>115</v>
      </c>
      <c r="G5654" s="202">
        <f t="shared" si="289"/>
        <v>575</v>
      </c>
      <c r="H5654" s="210" t="str">
        <f t="shared" si="290"/>
        <v>20/21SERICICULTURACASCAVEL (d)</v>
      </c>
      <c r="I5654" s="210" t="str">
        <f t="shared" si="291"/>
        <v>20/21SERICICULTURA</v>
      </c>
      <c r="J5654" s="211">
        <v>0</v>
      </c>
    </row>
    <row r="5655" spans="1:10" ht="14.65" hidden="1" customHeight="1">
      <c r="A5655" s="215" t="s">
        <v>78</v>
      </c>
      <c r="B5655" s="209" t="s">
        <v>105</v>
      </c>
      <c r="C5655" s="209" t="s">
        <v>132</v>
      </c>
      <c r="D5655" s="202">
        <v>100</v>
      </c>
      <c r="F5655" s="202">
        <v>36</v>
      </c>
      <c r="G5655" s="202">
        <f t="shared" ref="G5655:G5718" si="292">F5655/(D5655-E5655)*1000</f>
        <v>360</v>
      </c>
      <c r="H5655" s="210" t="str">
        <f t="shared" si="290"/>
        <v>20/21SERICICULTURACORNÉLIO PROCÓPIO (c)</v>
      </c>
      <c r="I5655" s="210" t="str">
        <f t="shared" si="291"/>
        <v>20/21SERICICULTURA</v>
      </c>
      <c r="J5655" s="211">
        <v>0</v>
      </c>
    </row>
    <row r="5656" spans="1:10" ht="14.65" hidden="1" customHeight="1">
      <c r="A5656" s="215" t="s">
        <v>78</v>
      </c>
      <c r="B5656" s="209" t="s">
        <v>105</v>
      </c>
      <c r="C5656" s="209" t="s">
        <v>136</v>
      </c>
      <c r="D5656" s="202">
        <v>69</v>
      </c>
      <c r="F5656" s="202">
        <v>41</v>
      </c>
      <c r="G5656" s="202">
        <f t="shared" si="292"/>
        <v>594.20289855072463</v>
      </c>
      <c r="H5656" s="210" t="str">
        <f t="shared" si="290"/>
        <v>20/21SERICICULTURAFRANCISCO BELTRÃO (e)</v>
      </c>
      <c r="I5656" s="210" t="str">
        <f t="shared" si="291"/>
        <v>20/21SERICICULTURA</v>
      </c>
      <c r="J5656" s="211">
        <v>0</v>
      </c>
    </row>
    <row r="5657" spans="1:10" ht="14.65" hidden="1" customHeight="1">
      <c r="A5657" s="215" t="s">
        <v>78</v>
      </c>
      <c r="B5657" s="209" t="s">
        <v>105</v>
      </c>
      <c r="C5657" s="209" t="s">
        <v>138</v>
      </c>
      <c r="D5657" s="202">
        <v>8</v>
      </c>
      <c r="F5657" s="202">
        <v>4</v>
      </c>
      <c r="G5657" s="202">
        <f t="shared" si="292"/>
        <v>500</v>
      </c>
      <c r="H5657" s="210" t="str">
        <f t="shared" si="290"/>
        <v>20/21SERICICULTURAGUARAPUAVA (f)</v>
      </c>
      <c r="I5657" s="210" t="str">
        <f t="shared" si="291"/>
        <v>20/21SERICICULTURA</v>
      </c>
      <c r="J5657" s="211">
        <v>0</v>
      </c>
    </row>
    <row r="5658" spans="1:10" ht="14.65" hidden="1" customHeight="1">
      <c r="A5658" s="215" t="s">
        <v>78</v>
      </c>
      <c r="B5658" s="209" t="s">
        <v>105</v>
      </c>
      <c r="C5658" s="209" t="s">
        <v>142</v>
      </c>
      <c r="D5658" s="202">
        <v>247</v>
      </c>
      <c r="F5658" s="202">
        <v>139</v>
      </c>
      <c r="G5658" s="202">
        <f t="shared" si="292"/>
        <v>562.75303643724692</v>
      </c>
      <c r="H5658" s="210" t="str">
        <f t="shared" si="290"/>
        <v>20/21SERICICULTURAIVAIPORÃ (c)</v>
      </c>
      <c r="I5658" s="210" t="str">
        <f t="shared" si="291"/>
        <v>20/21SERICICULTURA</v>
      </c>
      <c r="J5658" s="211">
        <v>0</v>
      </c>
    </row>
    <row r="5659" spans="1:10" ht="14.65" hidden="1" customHeight="1">
      <c r="A5659" s="215" t="s">
        <v>78</v>
      </c>
      <c r="B5659" s="209" t="s">
        <v>105</v>
      </c>
      <c r="C5659" s="209" t="s">
        <v>144</v>
      </c>
      <c r="D5659" s="202">
        <v>376</v>
      </c>
      <c r="F5659" s="202">
        <v>212</v>
      </c>
      <c r="G5659" s="202">
        <f t="shared" si="292"/>
        <v>563.82978723404256</v>
      </c>
      <c r="H5659" s="210" t="str">
        <f t="shared" si="290"/>
        <v>20/21SERICICULTURAJACAREZINHO (c)</v>
      </c>
      <c r="I5659" s="210" t="str">
        <f t="shared" si="291"/>
        <v>20/21SERICICULTURA</v>
      </c>
      <c r="J5659" s="211">
        <v>0</v>
      </c>
    </row>
    <row r="5660" spans="1:10" ht="14.65" hidden="1" customHeight="1">
      <c r="A5660" s="215" t="s">
        <v>78</v>
      </c>
      <c r="B5660" s="209" t="s">
        <v>105</v>
      </c>
      <c r="C5660" s="209" t="s">
        <v>146</v>
      </c>
      <c r="D5660" s="202">
        <v>328</v>
      </c>
      <c r="F5660" s="202">
        <v>250</v>
      </c>
      <c r="G5660" s="202">
        <f t="shared" si="292"/>
        <v>762.19512195121956</v>
      </c>
      <c r="H5660" s="210" t="str">
        <f t="shared" si="290"/>
        <v>20/21SERICICULTURALARANJEIRAS DO SUL (f)</v>
      </c>
      <c r="I5660" s="210" t="str">
        <f t="shared" si="291"/>
        <v>20/21SERICICULTURA</v>
      </c>
      <c r="J5660" s="211">
        <v>0</v>
      </c>
    </row>
    <row r="5661" spans="1:10" ht="14.65" hidden="1" customHeight="1">
      <c r="A5661" s="215" t="s">
        <v>78</v>
      </c>
      <c r="B5661" s="209" t="s">
        <v>105</v>
      </c>
      <c r="C5661" s="209" t="s">
        <v>148</v>
      </c>
      <c r="D5661" s="202">
        <v>170</v>
      </c>
      <c r="F5661" s="202">
        <v>79</v>
      </c>
      <c r="G5661" s="202">
        <f t="shared" si="292"/>
        <v>464.70588235294122</v>
      </c>
      <c r="H5661" s="210" t="str">
        <f t="shared" si="290"/>
        <v>20/21SERICICULTURALONDRINA (c)</v>
      </c>
      <c r="I5661" s="210" t="str">
        <f t="shared" si="291"/>
        <v>20/21SERICICULTURA</v>
      </c>
      <c r="J5661" s="211">
        <v>0</v>
      </c>
    </row>
    <row r="5662" spans="1:10" ht="14.65" hidden="1" customHeight="1">
      <c r="A5662" s="215" t="s">
        <v>78</v>
      </c>
      <c r="B5662" s="209" t="s">
        <v>105</v>
      </c>
      <c r="C5662" s="209" t="s">
        <v>150</v>
      </c>
      <c r="D5662" s="202">
        <v>800</v>
      </c>
      <c r="F5662" s="202">
        <v>480</v>
      </c>
      <c r="G5662" s="202">
        <f t="shared" si="292"/>
        <v>600</v>
      </c>
      <c r="H5662" s="210" t="str">
        <f t="shared" si="290"/>
        <v>20/21SERICICULTURAMARINGÁ (c)</v>
      </c>
      <c r="I5662" s="210" t="str">
        <f t="shared" si="291"/>
        <v>20/21SERICICULTURA</v>
      </c>
      <c r="J5662" s="211">
        <v>0</v>
      </c>
    </row>
    <row r="5663" spans="1:10" ht="14.65" hidden="1" customHeight="1">
      <c r="A5663" s="215" t="s">
        <v>78</v>
      </c>
      <c r="B5663" s="209" t="s">
        <v>105</v>
      </c>
      <c r="C5663" s="209" t="s">
        <v>154</v>
      </c>
      <c r="D5663" s="202">
        <v>734</v>
      </c>
      <c r="F5663" s="202">
        <v>367</v>
      </c>
      <c r="G5663" s="202">
        <f t="shared" si="292"/>
        <v>500</v>
      </c>
      <c r="H5663" s="210" t="str">
        <f t="shared" si="290"/>
        <v>20/21SERICICULTURAPARANAVAÍ (b)</v>
      </c>
      <c r="I5663" s="210" t="str">
        <f t="shared" si="291"/>
        <v>20/21SERICICULTURA</v>
      </c>
      <c r="J5663" s="211">
        <v>0</v>
      </c>
    </row>
    <row r="5664" spans="1:10" ht="14.65" hidden="1" customHeight="1">
      <c r="A5664" s="215" t="s">
        <v>78</v>
      </c>
      <c r="B5664" s="209" t="s">
        <v>105</v>
      </c>
      <c r="C5664" s="209" t="s">
        <v>156</v>
      </c>
      <c r="D5664" s="202">
        <v>410</v>
      </c>
      <c r="F5664" s="202">
        <v>213</v>
      </c>
      <c r="G5664" s="202">
        <f t="shared" si="292"/>
        <v>519.51219512195121</v>
      </c>
      <c r="H5664" s="210" t="str">
        <f t="shared" si="290"/>
        <v>20/21SERICICULTURAPITANGA (f)</v>
      </c>
      <c r="I5664" s="210" t="str">
        <f t="shared" si="291"/>
        <v>20/21SERICICULTURA</v>
      </c>
      <c r="J5664" s="211">
        <v>0</v>
      </c>
    </row>
    <row r="5665" spans="1:10" ht="14.65" hidden="1" customHeight="1">
      <c r="A5665" s="215" t="s">
        <v>78</v>
      </c>
      <c r="B5665" s="209" t="s">
        <v>105</v>
      </c>
      <c r="C5665" s="209" t="s">
        <v>157</v>
      </c>
      <c r="D5665" s="202">
        <v>20</v>
      </c>
      <c r="F5665" s="202">
        <v>9</v>
      </c>
      <c r="G5665" s="202">
        <f t="shared" si="292"/>
        <v>450</v>
      </c>
      <c r="H5665" s="210" t="str">
        <f t="shared" si="290"/>
        <v>20/21SERICICULTURAPONTA GROSSA (f)</v>
      </c>
      <c r="I5665" s="210" t="str">
        <f t="shared" si="291"/>
        <v>20/21SERICICULTURA</v>
      </c>
      <c r="J5665" s="211">
        <v>0</v>
      </c>
    </row>
    <row r="5666" spans="1:10" ht="14.65" hidden="1" customHeight="1">
      <c r="A5666" s="215" t="s">
        <v>78</v>
      </c>
      <c r="B5666" s="209" t="s">
        <v>105</v>
      </c>
      <c r="C5666" s="209" t="s">
        <v>158</v>
      </c>
      <c r="D5666" s="202">
        <v>8</v>
      </c>
      <c r="F5666" s="202">
        <v>5</v>
      </c>
      <c r="G5666" s="202">
        <f t="shared" si="292"/>
        <v>625</v>
      </c>
      <c r="H5666" s="210" t="str">
        <f t="shared" si="290"/>
        <v>20/21SERICICULTURATOLEDO (d)</v>
      </c>
      <c r="I5666" s="210" t="str">
        <f t="shared" si="291"/>
        <v>20/21SERICICULTURA</v>
      </c>
      <c r="J5666" s="211">
        <v>0</v>
      </c>
    </row>
    <row r="5667" spans="1:10" ht="14.65" hidden="1" customHeight="1">
      <c r="A5667" s="215" t="s">
        <v>78</v>
      </c>
      <c r="B5667" s="209" t="s">
        <v>105</v>
      </c>
      <c r="C5667" s="209" t="s">
        <v>159</v>
      </c>
      <c r="D5667" s="202">
        <v>430</v>
      </c>
      <c r="F5667" s="202">
        <v>311</v>
      </c>
      <c r="G5667" s="202">
        <f t="shared" si="292"/>
        <v>723.25581395348831</v>
      </c>
      <c r="H5667" s="210" t="str">
        <f t="shared" si="290"/>
        <v>20/21SERICICULTURAUMUARAMA (b)</v>
      </c>
      <c r="I5667" s="210" t="str">
        <f t="shared" si="291"/>
        <v>20/21SERICICULTURA</v>
      </c>
      <c r="J5667" s="211">
        <v>0</v>
      </c>
    </row>
    <row r="5668" spans="1:10" ht="14.65" hidden="1" customHeight="1">
      <c r="A5668" s="215" t="s">
        <v>78</v>
      </c>
      <c r="B5668" s="209" t="s">
        <v>105</v>
      </c>
      <c r="C5668" s="209" t="s">
        <v>160</v>
      </c>
      <c r="D5668" s="202">
        <v>15</v>
      </c>
      <c r="F5668" s="202">
        <v>3</v>
      </c>
      <c r="G5668" s="202">
        <f t="shared" si="292"/>
        <v>200</v>
      </c>
      <c r="H5668" s="210" t="str">
        <f t="shared" si="290"/>
        <v>20/21SERICICULTURAUNIÃO DA VITÓRIA (f)</v>
      </c>
      <c r="I5668" s="210" t="str">
        <f t="shared" si="291"/>
        <v>20/21SERICICULTURA</v>
      </c>
      <c r="J5668" s="211">
        <v>0</v>
      </c>
    </row>
    <row r="5669" spans="1:10" ht="14.65" hidden="1" customHeight="1">
      <c r="A5669" s="215" t="s">
        <v>78</v>
      </c>
      <c r="B5669" s="213" t="s">
        <v>106</v>
      </c>
      <c r="C5669" s="209" t="s">
        <v>126</v>
      </c>
      <c r="D5669" s="202">
        <v>125100</v>
      </c>
      <c r="F5669" s="202">
        <v>456990</v>
      </c>
      <c r="G5669" s="202">
        <f t="shared" si="292"/>
        <v>3652.9976019184655</v>
      </c>
      <c r="H5669" s="210" t="str">
        <f t="shared" si="290"/>
        <v>20/21SOJA (1ª SAFRA)APUCARANA (c)</v>
      </c>
      <c r="I5669" s="210" t="str">
        <f t="shared" si="291"/>
        <v>20/21SOJA (1ª SAFRA)</v>
      </c>
      <c r="J5669" s="211">
        <v>0</v>
      </c>
    </row>
    <row r="5670" spans="1:10" ht="14.65" hidden="1" customHeight="1">
      <c r="A5670" s="215" t="s">
        <v>78</v>
      </c>
      <c r="B5670" s="213" t="s">
        <v>106</v>
      </c>
      <c r="C5670" s="209" t="s">
        <v>128</v>
      </c>
      <c r="D5670" s="202">
        <v>685018</v>
      </c>
      <c r="F5670" s="202">
        <v>2445514</v>
      </c>
      <c r="G5670" s="202">
        <f t="shared" si="292"/>
        <v>3569.9996204479298</v>
      </c>
      <c r="H5670" s="210" t="str">
        <f t="shared" si="290"/>
        <v>20/21SOJA (1ª SAFRA)CAMPO MOURÃO (a)</v>
      </c>
      <c r="I5670" s="210" t="str">
        <f t="shared" si="291"/>
        <v>20/21SOJA (1ª SAFRA)</v>
      </c>
      <c r="J5670" s="211">
        <v>0</v>
      </c>
    </row>
    <row r="5671" spans="1:10" ht="14.65" hidden="1" customHeight="1">
      <c r="A5671" s="215" t="s">
        <v>78</v>
      </c>
      <c r="B5671" s="213" t="s">
        <v>106</v>
      </c>
      <c r="C5671" s="209" t="s">
        <v>130</v>
      </c>
      <c r="D5671" s="202">
        <v>520861</v>
      </c>
      <c r="E5671" s="202">
        <v>671</v>
      </c>
      <c r="F5671" s="202">
        <v>1878406</v>
      </c>
      <c r="G5671" s="202">
        <f t="shared" si="292"/>
        <v>3610.9998269862931</v>
      </c>
      <c r="H5671" s="210" t="str">
        <f t="shared" si="290"/>
        <v>20/21SOJA (1ª SAFRA)CASCAVEL (d)</v>
      </c>
      <c r="I5671" s="210" t="str">
        <f t="shared" si="291"/>
        <v>20/21SOJA (1ª SAFRA)</v>
      </c>
      <c r="J5671" s="211">
        <v>0</v>
      </c>
    </row>
    <row r="5672" spans="1:10" ht="14.65" hidden="1" customHeight="1">
      <c r="A5672" s="215" t="s">
        <v>78</v>
      </c>
      <c r="B5672" s="213" t="s">
        <v>106</v>
      </c>
      <c r="C5672" s="209" t="s">
        <v>132</v>
      </c>
      <c r="D5672" s="202">
        <v>352500</v>
      </c>
      <c r="F5672" s="202">
        <v>1205550</v>
      </c>
      <c r="G5672" s="202">
        <f t="shared" si="292"/>
        <v>3420</v>
      </c>
      <c r="H5672" s="210" t="str">
        <f t="shared" si="290"/>
        <v>20/21SOJA (1ª SAFRA)CORNÉLIO PROCÓPIO (c)</v>
      </c>
      <c r="I5672" s="210" t="str">
        <f t="shared" si="291"/>
        <v>20/21SOJA (1ª SAFRA)</v>
      </c>
      <c r="J5672" s="211">
        <v>0</v>
      </c>
    </row>
    <row r="5673" spans="1:10" ht="14.65" hidden="1" customHeight="1">
      <c r="A5673" s="215" t="s">
        <v>78</v>
      </c>
      <c r="B5673" s="213" t="s">
        <v>106</v>
      </c>
      <c r="C5673" s="209" t="s">
        <v>134</v>
      </c>
      <c r="D5673" s="202">
        <v>169160</v>
      </c>
      <c r="F5673" s="202">
        <v>625892</v>
      </c>
      <c r="G5673" s="202">
        <f t="shared" si="292"/>
        <v>3700</v>
      </c>
      <c r="H5673" s="210" t="str">
        <f t="shared" si="290"/>
        <v>20/21SOJA (1ª SAFRA)CURITIBA (f)</v>
      </c>
      <c r="I5673" s="210" t="str">
        <f t="shared" si="291"/>
        <v>20/21SOJA (1ª SAFRA)</v>
      </c>
      <c r="J5673" s="211">
        <v>0</v>
      </c>
    </row>
    <row r="5674" spans="1:10" ht="14.65" hidden="1" customHeight="1">
      <c r="A5674" s="215" t="s">
        <v>78</v>
      </c>
      <c r="B5674" s="213" t="s">
        <v>106</v>
      </c>
      <c r="C5674" s="209" t="s">
        <v>136</v>
      </c>
      <c r="D5674" s="202">
        <v>281130</v>
      </c>
      <c r="F5674" s="202">
        <v>1116648</v>
      </c>
      <c r="G5674" s="202">
        <f t="shared" si="292"/>
        <v>3971.9987194536338</v>
      </c>
      <c r="H5674" s="210" t="str">
        <f t="shared" si="290"/>
        <v>20/21SOJA (1ª SAFRA)FRANCISCO BELTRÃO (e)</v>
      </c>
      <c r="I5674" s="210" t="str">
        <f t="shared" si="291"/>
        <v>20/21SOJA (1ª SAFRA)</v>
      </c>
      <c r="J5674" s="211">
        <v>0</v>
      </c>
    </row>
    <row r="5675" spans="1:10" ht="14.65" hidden="1" customHeight="1">
      <c r="A5675" s="215" t="s">
        <v>78</v>
      </c>
      <c r="B5675" s="213" t="s">
        <v>106</v>
      </c>
      <c r="C5675" s="209" t="s">
        <v>138</v>
      </c>
      <c r="D5675" s="202">
        <v>288750</v>
      </c>
      <c r="F5675" s="202">
        <v>1043227</v>
      </c>
      <c r="G5675" s="202">
        <f t="shared" si="292"/>
        <v>3612.9073593073595</v>
      </c>
      <c r="H5675" s="210" t="str">
        <f t="shared" si="290"/>
        <v>20/21SOJA (1ª SAFRA)GUARAPUAVA (f)</v>
      </c>
      <c r="I5675" s="210" t="str">
        <f t="shared" si="291"/>
        <v>20/21SOJA (1ª SAFRA)</v>
      </c>
      <c r="J5675" s="211">
        <v>0</v>
      </c>
    </row>
    <row r="5676" spans="1:10" ht="14.65" hidden="1" customHeight="1">
      <c r="A5676" s="215" t="s">
        <v>78</v>
      </c>
      <c r="B5676" s="213" t="s">
        <v>106</v>
      </c>
      <c r="C5676" s="209" t="s">
        <v>140</v>
      </c>
      <c r="D5676" s="202">
        <v>190000</v>
      </c>
      <c r="F5676" s="202">
        <v>665000</v>
      </c>
      <c r="G5676" s="202">
        <f t="shared" si="292"/>
        <v>3500</v>
      </c>
      <c r="H5676" s="210" t="str">
        <f t="shared" si="290"/>
        <v>20/21SOJA (1ª SAFRA)IRATI (f)</v>
      </c>
      <c r="I5676" s="210" t="str">
        <f t="shared" si="291"/>
        <v>20/21SOJA (1ª SAFRA)</v>
      </c>
      <c r="J5676" s="211">
        <v>0</v>
      </c>
    </row>
    <row r="5677" spans="1:10" ht="14.65" hidden="1" customHeight="1">
      <c r="A5677" s="215" t="s">
        <v>78</v>
      </c>
      <c r="B5677" s="213" t="s">
        <v>106</v>
      </c>
      <c r="C5677" s="209" t="s">
        <v>142</v>
      </c>
      <c r="D5677" s="201">
        <v>171320</v>
      </c>
      <c r="F5677" s="202">
        <v>632170</v>
      </c>
      <c r="G5677" s="202">
        <f t="shared" si="292"/>
        <v>3689.9953303759044</v>
      </c>
      <c r="H5677" s="210" t="str">
        <f t="shared" si="290"/>
        <v>20/21SOJA (1ª SAFRA)IVAIPORÃ (c)</v>
      </c>
      <c r="I5677" s="210" t="str">
        <f t="shared" si="291"/>
        <v>20/21SOJA (1ª SAFRA)</v>
      </c>
      <c r="J5677" s="211">
        <v>0</v>
      </c>
    </row>
    <row r="5678" spans="1:10" ht="14.65" hidden="1" customHeight="1">
      <c r="A5678" s="215" t="s">
        <v>78</v>
      </c>
      <c r="B5678" s="213" t="s">
        <v>106</v>
      </c>
      <c r="C5678" s="209" t="s">
        <v>144</v>
      </c>
      <c r="D5678" s="202">
        <v>171550</v>
      </c>
      <c r="F5678" s="202">
        <v>669045</v>
      </c>
      <c r="G5678" s="202">
        <f t="shared" si="292"/>
        <v>3900</v>
      </c>
      <c r="H5678" s="210" t="str">
        <f t="shared" si="290"/>
        <v>20/21SOJA (1ª SAFRA)JACAREZINHO (c)</v>
      </c>
      <c r="I5678" s="210" t="str">
        <f t="shared" si="291"/>
        <v>20/21SOJA (1ª SAFRA)</v>
      </c>
      <c r="J5678" s="211">
        <v>0</v>
      </c>
    </row>
    <row r="5679" spans="1:10" ht="14.65" hidden="1" customHeight="1">
      <c r="A5679" s="215" t="s">
        <v>78</v>
      </c>
      <c r="B5679" s="213" t="s">
        <v>106</v>
      </c>
      <c r="C5679" s="209" t="s">
        <v>146</v>
      </c>
      <c r="D5679" s="202">
        <v>138500</v>
      </c>
      <c r="E5679" s="202">
        <v>970</v>
      </c>
      <c r="F5679" s="202">
        <v>484105</v>
      </c>
      <c r="G5679" s="202">
        <f t="shared" si="292"/>
        <v>3519.9956373154946</v>
      </c>
      <c r="H5679" s="210" t="str">
        <f t="shared" si="290"/>
        <v>20/21SOJA (1ª SAFRA)LARANJEIRAS DO SUL (f)</v>
      </c>
      <c r="I5679" s="210" t="str">
        <f t="shared" si="291"/>
        <v>20/21SOJA (1ª SAFRA)</v>
      </c>
      <c r="J5679" s="211">
        <v>0</v>
      </c>
    </row>
    <row r="5680" spans="1:10" ht="14.65" hidden="1" customHeight="1">
      <c r="A5680" s="215" t="s">
        <v>78</v>
      </c>
      <c r="B5680" s="213" t="s">
        <v>106</v>
      </c>
      <c r="C5680" s="209" t="s">
        <v>148</v>
      </c>
      <c r="D5680" s="202">
        <v>324600</v>
      </c>
      <c r="F5680" s="202">
        <v>1119870</v>
      </c>
      <c r="G5680" s="202">
        <f t="shared" si="292"/>
        <v>3450</v>
      </c>
      <c r="H5680" s="210" t="str">
        <f t="shared" si="290"/>
        <v>20/21SOJA (1ª SAFRA)LONDRINA (c)</v>
      </c>
      <c r="I5680" s="210" t="str">
        <f t="shared" si="291"/>
        <v>20/21SOJA (1ª SAFRA)</v>
      </c>
      <c r="J5680" s="211">
        <v>0</v>
      </c>
    </row>
    <row r="5681" spans="1:10" ht="14.65" hidden="1" customHeight="1">
      <c r="A5681" s="215" t="s">
        <v>78</v>
      </c>
      <c r="B5681" s="213" t="s">
        <v>106</v>
      </c>
      <c r="C5681" s="209" t="s">
        <v>150</v>
      </c>
      <c r="D5681" s="202">
        <v>296500</v>
      </c>
      <c r="F5681" s="202">
        <v>933975</v>
      </c>
      <c r="G5681" s="202">
        <f t="shared" si="292"/>
        <v>3150</v>
      </c>
      <c r="H5681" s="210" t="str">
        <f t="shared" si="290"/>
        <v>20/21SOJA (1ª SAFRA)MARINGÁ (c)</v>
      </c>
      <c r="I5681" s="210" t="str">
        <f t="shared" si="291"/>
        <v>20/21SOJA (1ª SAFRA)</v>
      </c>
      <c r="J5681" s="211">
        <v>0</v>
      </c>
    </row>
    <row r="5682" spans="1:10" ht="14.65" hidden="1" customHeight="1">
      <c r="A5682" s="215" t="s">
        <v>78</v>
      </c>
      <c r="B5682" s="213" t="s">
        <v>106</v>
      </c>
      <c r="C5682" s="209" t="s">
        <v>154</v>
      </c>
      <c r="D5682" s="202">
        <v>66487</v>
      </c>
      <c r="E5682" s="202">
        <v>300</v>
      </c>
      <c r="F5682" s="202">
        <v>197832</v>
      </c>
      <c r="G5682" s="202">
        <f t="shared" si="292"/>
        <v>2988.9857524891595</v>
      </c>
      <c r="H5682" s="210" t="str">
        <f t="shared" si="290"/>
        <v>20/21SOJA (1ª SAFRA)PARANAVAÍ (b)</v>
      </c>
      <c r="I5682" s="210" t="str">
        <f t="shared" si="291"/>
        <v>20/21SOJA (1ª SAFRA)</v>
      </c>
      <c r="J5682" s="211">
        <v>0</v>
      </c>
    </row>
    <row r="5683" spans="1:10" ht="14.65" hidden="1" customHeight="1">
      <c r="A5683" s="215" t="s">
        <v>78</v>
      </c>
      <c r="B5683" s="213" t="s">
        <v>106</v>
      </c>
      <c r="C5683" s="209" t="s">
        <v>155</v>
      </c>
      <c r="D5683" s="202">
        <v>328080</v>
      </c>
      <c r="F5683" s="202">
        <v>1223946</v>
      </c>
      <c r="G5683" s="202">
        <f t="shared" si="292"/>
        <v>3730.6327724945136</v>
      </c>
      <c r="H5683" s="210" t="str">
        <f t="shared" si="290"/>
        <v>20/21SOJA (1ª SAFRA)PATO BRANCO (e)</v>
      </c>
      <c r="I5683" s="210" t="str">
        <f t="shared" si="291"/>
        <v>20/21SOJA (1ª SAFRA)</v>
      </c>
      <c r="J5683" s="211">
        <v>0</v>
      </c>
    </row>
    <row r="5684" spans="1:10" ht="14.65" hidden="1" customHeight="1">
      <c r="A5684" s="215" t="s">
        <v>78</v>
      </c>
      <c r="B5684" s="213" t="s">
        <v>106</v>
      </c>
      <c r="C5684" s="209" t="s">
        <v>156</v>
      </c>
      <c r="D5684" s="202">
        <v>163450</v>
      </c>
      <c r="F5684" s="202">
        <v>570440</v>
      </c>
      <c r="G5684" s="202">
        <f t="shared" si="292"/>
        <v>3489.9969409605383</v>
      </c>
      <c r="H5684" s="210" t="str">
        <f t="shared" si="290"/>
        <v>20/21SOJA (1ª SAFRA)PITANGA (f)</v>
      </c>
      <c r="I5684" s="210" t="str">
        <f t="shared" si="291"/>
        <v>20/21SOJA (1ª SAFRA)</v>
      </c>
      <c r="J5684" s="211">
        <v>0</v>
      </c>
    </row>
    <row r="5685" spans="1:10" ht="14.65" hidden="1" customHeight="1">
      <c r="A5685" s="215" t="s">
        <v>78</v>
      </c>
      <c r="B5685" s="213" t="s">
        <v>106</v>
      </c>
      <c r="C5685" s="209" t="s">
        <v>157</v>
      </c>
      <c r="D5685" s="202">
        <v>556500</v>
      </c>
      <c r="F5685" s="202">
        <v>2110248</v>
      </c>
      <c r="G5685" s="202">
        <f t="shared" si="292"/>
        <v>3792</v>
      </c>
      <c r="H5685" s="210" t="str">
        <f t="shared" si="290"/>
        <v>20/21SOJA (1ª SAFRA)PONTA GROSSA (f)</v>
      </c>
      <c r="I5685" s="210" t="str">
        <f t="shared" si="291"/>
        <v>20/21SOJA (1ª SAFRA)</v>
      </c>
      <c r="J5685" s="211">
        <v>0</v>
      </c>
    </row>
    <row r="5686" spans="1:10" ht="14.65" hidden="1" customHeight="1">
      <c r="A5686" s="215" t="s">
        <v>78</v>
      </c>
      <c r="B5686" s="213" t="s">
        <v>106</v>
      </c>
      <c r="C5686" s="209" t="s">
        <v>158</v>
      </c>
      <c r="D5686" s="202">
        <v>487425</v>
      </c>
      <c r="F5686" s="202">
        <v>1586080</v>
      </c>
      <c r="G5686" s="202">
        <f t="shared" si="292"/>
        <v>3253.9980509822021</v>
      </c>
      <c r="H5686" s="210" t="str">
        <f t="shared" si="290"/>
        <v>20/21SOJA (1ª SAFRA)TOLEDO (d)</v>
      </c>
      <c r="I5686" s="210" t="str">
        <f t="shared" si="291"/>
        <v>20/21SOJA (1ª SAFRA)</v>
      </c>
      <c r="J5686" s="211">
        <v>0</v>
      </c>
    </row>
    <row r="5687" spans="1:10" ht="14.65" hidden="1" customHeight="1">
      <c r="A5687" s="215" t="s">
        <v>78</v>
      </c>
      <c r="B5687" s="213" t="s">
        <v>106</v>
      </c>
      <c r="C5687" s="209" t="s">
        <v>159</v>
      </c>
      <c r="D5687" s="202">
        <v>183311</v>
      </c>
      <c r="F5687" s="202">
        <v>560565</v>
      </c>
      <c r="G5687" s="202">
        <f t="shared" si="292"/>
        <v>3057.9997927020204</v>
      </c>
      <c r="H5687" s="210" t="str">
        <f t="shared" si="290"/>
        <v>20/21SOJA (1ª SAFRA)UMUARAMA (b)</v>
      </c>
      <c r="I5687" s="210" t="str">
        <f t="shared" si="291"/>
        <v>20/21SOJA (1ª SAFRA)</v>
      </c>
      <c r="J5687" s="211">
        <v>0</v>
      </c>
    </row>
    <row r="5688" spans="1:10" ht="14.65" hidden="1" customHeight="1">
      <c r="A5688" s="215" t="s">
        <v>78</v>
      </c>
      <c r="B5688" s="213" t="s">
        <v>106</v>
      </c>
      <c r="C5688" s="209" t="s">
        <v>160</v>
      </c>
      <c r="D5688" s="202">
        <v>90000</v>
      </c>
      <c r="F5688" s="202">
        <v>304200</v>
      </c>
      <c r="G5688" s="202">
        <f t="shared" si="292"/>
        <v>3380</v>
      </c>
      <c r="H5688" s="210" t="str">
        <f t="shared" si="290"/>
        <v>20/21SOJA (1ª SAFRA)UNIÃO DA VITÓRIA (f)</v>
      </c>
      <c r="I5688" s="210" t="str">
        <f t="shared" si="291"/>
        <v>20/21SOJA (1ª SAFRA)</v>
      </c>
      <c r="J5688" s="211">
        <v>0</v>
      </c>
    </row>
    <row r="5689" spans="1:10" ht="14.65" hidden="1" customHeight="1">
      <c r="A5689" s="215" t="s">
        <v>78</v>
      </c>
      <c r="B5689" s="213" t="s">
        <v>108</v>
      </c>
      <c r="C5689" s="209" t="s">
        <v>126</v>
      </c>
      <c r="D5689" s="202">
        <v>192</v>
      </c>
      <c r="F5689" s="202">
        <v>16320</v>
      </c>
      <c r="G5689" s="202">
        <f t="shared" si="292"/>
        <v>85000</v>
      </c>
      <c r="H5689" s="210" t="str">
        <f t="shared" si="290"/>
        <v>20/21TOMATE (1ª SAFRA)APUCARANA (c)</v>
      </c>
      <c r="I5689" s="210" t="str">
        <f t="shared" si="291"/>
        <v>20/21TOMATE (1ª SAFRA)</v>
      </c>
      <c r="J5689" s="211">
        <v>0</v>
      </c>
    </row>
    <row r="5690" spans="1:10" ht="14.65" hidden="1" customHeight="1">
      <c r="A5690" s="215" t="s">
        <v>78</v>
      </c>
      <c r="B5690" s="213" t="s">
        <v>108</v>
      </c>
      <c r="C5690" s="209" t="s">
        <v>128</v>
      </c>
      <c r="D5690" s="202">
        <v>114</v>
      </c>
      <c r="F5690" s="202">
        <v>5774</v>
      </c>
      <c r="G5690" s="202">
        <f t="shared" si="292"/>
        <v>50649.122807017542</v>
      </c>
      <c r="H5690" s="210" t="str">
        <f t="shared" si="290"/>
        <v>20/21TOMATE (1ª SAFRA)CAMPO MOURÃO (a)</v>
      </c>
      <c r="I5690" s="210" t="str">
        <f t="shared" si="291"/>
        <v>20/21TOMATE (1ª SAFRA)</v>
      </c>
      <c r="J5690" s="211">
        <v>0</v>
      </c>
    </row>
    <row r="5691" spans="1:10" ht="14.65" hidden="1" customHeight="1">
      <c r="A5691" s="215" t="s">
        <v>78</v>
      </c>
      <c r="B5691" s="213" t="s">
        <v>108</v>
      </c>
      <c r="C5691" s="209" t="s">
        <v>130</v>
      </c>
      <c r="D5691" s="202">
        <v>54</v>
      </c>
      <c r="F5691" s="202">
        <v>3240</v>
      </c>
      <c r="G5691" s="202">
        <f t="shared" si="292"/>
        <v>60000</v>
      </c>
      <c r="H5691" s="210" t="str">
        <f t="shared" si="290"/>
        <v>20/21TOMATE (1ª SAFRA)CASCAVEL (d)</v>
      </c>
      <c r="I5691" s="210" t="str">
        <f t="shared" si="291"/>
        <v>20/21TOMATE (1ª SAFRA)</v>
      </c>
      <c r="J5691" s="211">
        <v>0</v>
      </c>
    </row>
    <row r="5692" spans="1:10" ht="14.65" hidden="1" customHeight="1">
      <c r="A5692" s="215" t="s">
        <v>78</v>
      </c>
      <c r="B5692" s="213" t="s">
        <v>108</v>
      </c>
      <c r="C5692" s="209" t="s">
        <v>132</v>
      </c>
      <c r="D5692" s="202">
        <v>200</v>
      </c>
      <c r="F5692" s="202">
        <v>10492</v>
      </c>
      <c r="G5692" s="202">
        <f t="shared" si="292"/>
        <v>52460</v>
      </c>
      <c r="H5692" s="210" t="str">
        <f t="shared" si="290"/>
        <v>20/21TOMATE (1ª SAFRA)CORNÉLIO PROCÓPIO (c)</v>
      </c>
      <c r="I5692" s="210" t="str">
        <f t="shared" si="291"/>
        <v>20/21TOMATE (1ª SAFRA)</v>
      </c>
      <c r="J5692" s="211">
        <v>0</v>
      </c>
    </row>
    <row r="5693" spans="1:10" ht="14.65" hidden="1" customHeight="1">
      <c r="A5693" s="215" t="s">
        <v>78</v>
      </c>
      <c r="B5693" s="213" t="s">
        <v>108</v>
      </c>
      <c r="C5693" s="209" t="s">
        <v>134</v>
      </c>
      <c r="D5693" s="202">
        <v>409</v>
      </c>
      <c r="F5693" s="202">
        <v>19918</v>
      </c>
      <c r="G5693" s="202">
        <f t="shared" si="292"/>
        <v>48699.266503667481</v>
      </c>
      <c r="H5693" s="210" t="str">
        <f t="shared" si="290"/>
        <v>20/21TOMATE (1ª SAFRA)CURITIBA (f)</v>
      </c>
      <c r="I5693" s="210" t="str">
        <f t="shared" si="291"/>
        <v>20/21TOMATE (1ª SAFRA)</v>
      </c>
      <c r="J5693" s="211">
        <v>0</v>
      </c>
    </row>
    <row r="5694" spans="1:10" ht="14.65" hidden="1" customHeight="1">
      <c r="A5694" s="215" t="s">
        <v>78</v>
      </c>
      <c r="B5694" s="213" t="s">
        <v>108</v>
      </c>
      <c r="C5694" s="209" t="s">
        <v>136</v>
      </c>
      <c r="D5694" s="202">
        <v>75</v>
      </c>
      <c r="F5694" s="202">
        <v>3750</v>
      </c>
      <c r="G5694" s="202">
        <f t="shared" si="292"/>
        <v>50000</v>
      </c>
      <c r="H5694" s="210" t="str">
        <f t="shared" si="290"/>
        <v>20/21TOMATE (1ª SAFRA)FRANCISCO BELTRÃO (e)</v>
      </c>
      <c r="I5694" s="210" t="str">
        <f t="shared" si="291"/>
        <v>20/21TOMATE (1ª SAFRA)</v>
      </c>
      <c r="J5694" s="211">
        <v>0</v>
      </c>
    </row>
    <row r="5695" spans="1:10" ht="14.65" hidden="1" customHeight="1">
      <c r="A5695" s="215" t="s">
        <v>78</v>
      </c>
      <c r="B5695" s="213" t="s">
        <v>108</v>
      </c>
      <c r="C5695" s="209" t="s">
        <v>138</v>
      </c>
      <c r="D5695" s="202">
        <v>113</v>
      </c>
      <c r="E5695" s="202">
        <v>6</v>
      </c>
      <c r="F5695" s="202">
        <v>7117</v>
      </c>
      <c r="G5695" s="202">
        <f t="shared" si="292"/>
        <v>66514.01869158879</v>
      </c>
      <c r="H5695" s="210" t="str">
        <f t="shared" si="290"/>
        <v>20/21TOMATE (1ª SAFRA)GUARAPUAVA (f)</v>
      </c>
      <c r="I5695" s="210" t="str">
        <f t="shared" si="291"/>
        <v>20/21TOMATE (1ª SAFRA)</v>
      </c>
      <c r="J5695" s="211">
        <v>0</v>
      </c>
    </row>
    <row r="5696" spans="1:10" ht="14.65" hidden="1" customHeight="1">
      <c r="A5696" s="215" t="s">
        <v>78</v>
      </c>
      <c r="B5696" s="213" t="s">
        <v>108</v>
      </c>
      <c r="C5696" s="209" t="s">
        <v>140</v>
      </c>
      <c r="D5696" s="202">
        <v>25</v>
      </c>
      <c r="F5696" s="202">
        <v>712</v>
      </c>
      <c r="G5696" s="202">
        <f t="shared" si="292"/>
        <v>28480</v>
      </c>
      <c r="H5696" s="210" t="str">
        <f t="shared" si="290"/>
        <v>20/21TOMATE (1ª SAFRA)IRATI (f)</v>
      </c>
      <c r="I5696" s="210" t="str">
        <f t="shared" si="291"/>
        <v>20/21TOMATE (1ª SAFRA)</v>
      </c>
      <c r="J5696" s="211">
        <v>0</v>
      </c>
    </row>
    <row r="5697" spans="1:10" ht="14.65" hidden="1" customHeight="1">
      <c r="A5697" s="215" t="s">
        <v>78</v>
      </c>
      <c r="B5697" s="213" t="s">
        <v>108</v>
      </c>
      <c r="C5697" s="209" t="s">
        <v>142</v>
      </c>
      <c r="D5697" s="202">
        <v>305</v>
      </c>
      <c r="F5697" s="202">
        <v>18300</v>
      </c>
      <c r="G5697" s="202">
        <f t="shared" si="292"/>
        <v>60000</v>
      </c>
      <c r="H5697" s="210" t="str">
        <f t="shared" ref="H5697:H5760" si="293">A5697&amp;B5697&amp;C5697</f>
        <v>20/21TOMATE (1ª SAFRA)IVAIPORÃ (c)</v>
      </c>
      <c r="I5697" s="210" t="str">
        <f t="shared" ref="I5697:I5760" si="294">A5697&amp;B5697</f>
        <v>20/21TOMATE (1ª SAFRA)</v>
      </c>
      <c r="J5697" s="211">
        <v>0</v>
      </c>
    </row>
    <row r="5698" spans="1:10" ht="14.65" hidden="1" customHeight="1">
      <c r="A5698" s="215" t="s">
        <v>78</v>
      </c>
      <c r="B5698" s="213" t="s">
        <v>108</v>
      </c>
      <c r="C5698" s="209" t="s">
        <v>144</v>
      </c>
      <c r="D5698" s="202">
        <v>260</v>
      </c>
      <c r="F5698" s="202">
        <v>15860</v>
      </c>
      <c r="G5698" s="202">
        <f t="shared" si="292"/>
        <v>61000</v>
      </c>
      <c r="H5698" s="210" t="str">
        <f t="shared" si="293"/>
        <v>20/21TOMATE (1ª SAFRA)JACAREZINHO (c)</v>
      </c>
      <c r="I5698" s="210" t="str">
        <f t="shared" si="294"/>
        <v>20/21TOMATE (1ª SAFRA)</v>
      </c>
      <c r="J5698" s="211">
        <v>0</v>
      </c>
    </row>
    <row r="5699" spans="1:10" ht="14.65" hidden="1" customHeight="1">
      <c r="A5699" s="215" t="s">
        <v>78</v>
      </c>
      <c r="B5699" s="213" t="s">
        <v>108</v>
      </c>
      <c r="C5699" s="209" t="s">
        <v>146</v>
      </c>
      <c r="D5699" s="202">
        <v>12</v>
      </c>
      <c r="F5699" s="202">
        <v>540</v>
      </c>
      <c r="G5699" s="202">
        <f t="shared" si="292"/>
        <v>45000</v>
      </c>
      <c r="H5699" s="210" t="str">
        <f t="shared" si="293"/>
        <v>20/21TOMATE (1ª SAFRA)LARANJEIRAS DO SUL (f)</v>
      </c>
      <c r="I5699" s="210" t="str">
        <f t="shared" si="294"/>
        <v>20/21TOMATE (1ª SAFRA)</v>
      </c>
      <c r="J5699" s="211">
        <v>0</v>
      </c>
    </row>
    <row r="5700" spans="1:10" ht="14.65" hidden="1" customHeight="1">
      <c r="A5700" s="215" t="s">
        <v>78</v>
      </c>
      <c r="B5700" s="213" t="s">
        <v>108</v>
      </c>
      <c r="C5700" s="209" t="s">
        <v>148</v>
      </c>
      <c r="D5700" s="202">
        <v>75</v>
      </c>
      <c r="F5700" s="202">
        <v>5400</v>
      </c>
      <c r="G5700" s="202">
        <f t="shared" si="292"/>
        <v>72000</v>
      </c>
      <c r="H5700" s="210" t="str">
        <f t="shared" si="293"/>
        <v>20/21TOMATE (1ª SAFRA)LONDRINA (c)</v>
      </c>
      <c r="I5700" s="210" t="str">
        <f t="shared" si="294"/>
        <v>20/21TOMATE (1ª SAFRA)</v>
      </c>
      <c r="J5700" s="211">
        <v>0</v>
      </c>
    </row>
    <row r="5701" spans="1:10" ht="14.65" hidden="1" customHeight="1">
      <c r="A5701" s="215" t="s">
        <v>78</v>
      </c>
      <c r="B5701" s="213" t="s">
        <v>108</v>
      </c>
      <c r="C5701" s="209" t="s">
        <v>150</v>
      </c>
      <c r="D5701" s="202">
        <v>60</v>
      </c>
      <c r="F5701" s="202">
        <v>3300</v>
      </c>
      <c r="G5701" s="202">
        <f t="shared" si="292"/>
        <v>55000</v>
      </c>
      <c r="H5701" s="210" t="str">
        <f t="shared" si="293"/>
        <v>20/21TOMATE (1ª SAFRA)MARINGÁ (c)</v>
      </c>
      <c r="I5701" s="210" t="str">
        <f t="shared" si="294"/>
        <v>20/21TOMATE (1ª SAFRA)</v>
      </c>
      <c r="J5701" s="211">
        <v>0</v>
      </c>
    </row>
    <row r="5702" spans="1:10" ht="14.65" hidden="1" customHeight="1">
      <c r="A5702" s="215" t="s">
        <v>78</v>
      </c>
      <c r="B5702" s="213" t="s">
        <v>108</v>
      </c>
      <c r="C5702" s="209" t="s">
        <v>152</v>
      </c>
      <c r="D5702" s="202">
        <v>12</v>
      </c>
      <c r="F5702" s="202">
        <v>480</v>
      </c>
      <c r="G5702" s="202">
        <f t="shared" si="292"/>
        <v>40000</v>
      </c>
      <c r="H5702" s="210" t="str">
        <f t="shared" si="293"/>
        <v>20/21TOMATE (1ª SAFRA)PARANAGUÁ (f)</v>
      </c>
      <c r="I5702" s="210" t="str">
        <f t="shared" si="294"/>
        <v>20/21TOMATE (1ª SAFRA)</v>
      </c>
      <c r="J5702" s="211">
        <v>0</v>
      </c>
    </row>
    <row r="5703" spans="1:10" ht="14.65" hidden="1" customHeight="1">
      <c r="A5703" s="215" t="s">
        <v>78</v>
      </c>
      <c r="B5703" s="213" t="s">
        <v>108</v>
      </c>
      <c r="C5703" s="209" t="s">
        <v>155</v>
      </c>
      <c r="D5703" s="202">
        <v>50</v>
      </c>
      <c r="F5703" s="202">
        <v>2750</v>
      </c>
      <c r="G5703" s="202">
        <f t="shared" si="292"/>
        <v>55000</v>
      </c>
      <c r="H5703" s="210" t="str">
        <f t="shared" si="293"/>
        <v>20/21TOMATE (1ª SAFRA)PATO BRANCO (e)</v>
      </c>
      <c r="I5703" s="210" t="str">
        <f t="shared" si="294"/>
        <v>20/21TOMATE (1ª SAFRA)</v>
      </c>
      <c r="J5703" s="211">
        <v>0</v>
      </c>
    </row>
    <row r="5704" spans="1:10" ht="14.65" hidden="1" customHeight="1">
      <c r="A5704" s="215" t="s">
        <v>78</v>
      </c>
      <c r="B5704" s="213" t="s">
        <v>108</v>
      </c>
      <c r="C5704" s="209" t="s">
        <v>156</v>
      </c>
      <c r="D5704" s="202">
        <v>97</v>
      </c>
      <c r="F5704" s="202">
        <v>5102</v>
      </c>
      <c r="G5704" s="202">
        <f t="shared" si="292"/>
        <v>52597.938144329892</v>
      </c>
      <c r="H5704" s="210" t="str">
        <f t="shared" si="293"/>
        <v>20/21TOMATE (1ª SAFRA)PITANGA (f)</v>
      </c>
      <c r="I5704" s="210" t="str">
        <f t="shared" si="294"/>
        <v>20/21TOMATE (1ª SAFRA)</v>
      </c>
      <c r="J5704" s="211">
        <v>0</v>
      </c>
    </row>
    <row r="5705" spans="1:10" ht="14.65" hidden="1" customHeight="1">
      <c r="A5705" s="215" t="s">
        <v>78</v>
      </c>
      <c r="B5705" s="213" t="s">
        <v>108</v>
      </c>
      <c r="C5705" s="209" t="s">
        <v>157</v>
      </c>
      <c r="D5705" s="202">
        <v>371</v>
      </c>
      <c r="F5705" s="202">
        <v>24054</v>
      </c>
      <c r="G5705" s="202">
        <f t="shared" si="292"/>
        <v>64835.5795148248</v>
      </c>
      <c r="H5705" s="210" t="str">
        <f t="shared" si="293"/>
        <v>20/21TOMATE (1ª SAFRA)PONTA GROSSA (f)</v>
      </c>
      <c r="I5705" s="210" t="str">
        <f t="shared" si="294"/>
        <v>20/21TOMATE (1ª SAFRA)</v>
      </c>
      <c r="J5705" s="211">
        <v>0</v>
      </c>
    </row>
    <row r="5706" spans="1:10" ht="14.65" hidden="1" customHeight="1">
      <c r="A5706" s="215" t="s">
        <v>78</v>
      </c>
      <c r="B5706" s="213" t="s">
        <v>108</v>
      </c>
      <c r="C5706" s="209" t="s">
        <v>158</v>
      </c>
      <c r="D5706" s="202">
        <v>49</v>
      </c>
      <c r="F5706" s="202">
        <v>895</v>
      </c>
      <c r="G5706" s="202">
        <f t="shared" si="292"/>
        <v>18265.306122448979</v>
      </c>
      <c r="H5706" s="210" t="str">
        <f t="shared" si="293"/>
        <v>20/21TOMATE (1ª SAFRA)TOLEDO (d)</v>
      </c>
      <c r="I5706" s="210" t="str">
        <f t="shared" si="294"/>
        <v>20/21TOMATE (1ª SAFRA)</v>
      </c>
      <c r="J5706" s="211">
        <v>0</v>
      </c>
    </row>
    <row r="5707" spans="1:10" ht="14.65" hidden="1" customHeight="1">
      <c r="A5707" s="215" t="s">
        <v>78</v>
      </c>
      <c r="B5707" s="213" t="s">
        <v>108</v>
      </c>
      <c r="C5707" s="209" t="s">
        <v>159</v>
      </c>
      <c r="D5707" s="202">
        <v>10</v>
      </c>
      <c r="F5707" s="202">
        <v>607</v>
      </c>
      <c r="G5707" s="202">
        <f t="shared" si="292"/>
        <v>60700</v>
      </c>
      <c r="H5707" s="210" t="str">
        <f t="shared" si="293"/>
        <v>20/21TOMATE (1ª SAFRA)UMUARAMA (b)</v>
      </c>
      <c r="I5707" s="210" t="str">
        <f t="shared" si="294"/>
        <v>20/21TOMATE (1ª SAFRA)</v>
      </c>
      <c r="J5707" s="211">
        <v>0</v>
      </c>
    </row>
    <row r="5708" spans="1:10" ht="14.65" hidden="1" customHeight="1">
      <c r="A5708" s="215" t="s">
        <v>78</v>
      </c>
      <c r="B5708" s="213" t="s">
        <v>108</v>
      </c>
      <c r="C5708" s="209" t="s">
        <v>160</v>
      </c>
      <c r="D5708" s="202">
        <v>10</v>
      </c>
      <c r="F5708" s="202">
        <v>500</v>
      </c>
      <c r="G5708" s="202">
        <f t="shared" si="292"/>
        <v>50000</v>
      </c>
      <c r="H5708" s="210" t="str">
        <f t="shared" si="293"/>
        <v>20/21TOMATE (1ª SAFRA)UNIÃO DA VITÓRIA (f)</v>
      </c>
      <c r="I5708" s="210" t="str">
        <f t="shared" si="294"/>
        <v>20/21TOMATE (1ª SAFRA)</v>
      </c>
      <c r="J5708" s="211">
        <v>0</v>
      </c>
    </row>
    <row r="5709" spans="1:10" ht="14.65" hidden="1" customHeight="1">
      <c r="A5709" s="215" t="s">
        <v>78</v>
      </c>
      <c r="B5709" s="213" t="s">
        <v>91</v>
      </c>
      <c r="C5709" s="209" t="s">
        <v>128</v>
      </c>
      <c r="D5709" s="202">
        <v>300</v>
      </c>
      <c r="F5709" s="202">
        <v>6000</v>
      </c>
      <c r="G5709" s="202">
        <f t="shared" si="292"/>
        <v>20000</v>
      </c>
      <c r="H5709" s="210" t="str">
        <f t="shared" si="293"/>
        <v>20/21BATATA (2ª SAFRA)CAMPO MOURÃO (a)</v>
      </c>
      <c r="I5709" s="210" t="str">
        <f t="shared" si="294"/>
        <v>20/21BATATA (2ª SAFRA)</v>
      </c>
      <c r="J5709" s="211" t="b">
        <f t="shared" ref="J5709:J5813" si="295">FALSE</f>
        <v>0</v>
      </c>
    </row>
    <row r="5710" spans="1:10" ht="14.65" hidden="1" customHeight="1">
      <c r="A5710" s="215" t="s">
        <v>78</v>
      </c>
      <c r="B5710" s="213" t="s">
        <v>91</v>
      </c>
      <c r="C5710" s="209" t="s">
        <v>132</v>
      </c>
      <c r="D5710" s="202">
        <v>415</v>
      </c>
      <c r="F5710" s="202">
        <v>6365</v>
      </c>
      <c r="G5710" s="202">
        <f t="shared" si="292"/>
        <v>15337.349397590362</v>
      </c>
      <c r="H5710" s="210" t="str">
        <f t="shared" si="293"/>
        <v>20/21BATATA (2ª SAFRA)CORNÉLIO PROCÓPIO (c)</v>
      </c>
      <c r="I5710" s="210" t="str">
        <f t="shared" si="294"/>
        <v>20/21BATATA (2ª SAFRA)</v>
      </c>
      <c r="J5710" s="211" t="b">
        <f t="shared" si="295"/>
        <v>0</v>
      </c>
    </row>
    <row r="5711" spans="1:10" ht="14.65" hidden="1" customHeight="1">
      <c r="A5711" s="215" t="s">
        <v>78</v>
      </c>
      <c r="B5711" s="213" t="s">
        <v>91</v>
      </c>
      <c r="C5711" s="209" t="s">
        <v>134</v>
      </c>
      <c r="D5711" s="202">
        <v>2400</v>
      </c>
      <c r="F5711" s="202">
        <v>48480</v>
      </c>
      <c r="G5711" s="202">
        <f t="shared" si="292"/>
        <v>20200</v>
      </c>
      <c r="H5711" s="210" t="str">
        <f t="shared" si="293"/>
        <v>20/21BATATA (2ª SAFRA)CURITIBA (f)</v>
      </c>
      <c r="I5711" s="210" t="str">
        <f t="shared" si="294"/>
        <v>20/21BATATA (2ª SAFRA)</v>
      </c>
      <c r="J5711" s="211" t="b">
        <f t="shared" si="295"/>
        <v>0</v>
      </c>
    </row>
    <row r="5712" spans="1:10" ht="14.65" hidden="1" customHeight="1">
      <c r="A5712" s="215" t="s">
        <v>78</v>
      </c>
      <c r="B5712" s="213" t="s">
        <v>91</v>
      </c>
      <c r="C5712" s="209" t="s">
        <v>138</v>
      </c>
      <c r="D5712" s="202">
        <v>3650</v>
      </c>
      <c r="F5712" s="202">
        <v>120450</v>
      </c>
      <c r="G5712" s="202">
        <f t="shared" si="292"/>
        <v>33000</v>
      </c>
      <c r="H5712" s="210" t="str">
        <f t="shared" si="293"/>
        <v>20/21BATATA (2ª SAFRA)GUARAPUAVA (f)</v>
      </c>
      <c r="I5712" s="210" t="str">
        <f t="shared" si="294"/>
        <v>20/21BATATA (2ª SAFRA)</v>
      </c>
      <c r="J5712" s="211" t="b">
        <f t="shared" si="295"/>
        <v>0</v>
      </c>
    </row>
    <row r="5713" spans="1:10" ht="14.65" hidden="1" customHeight="1">
      <c r="A5713" s="215" t="s">
        <v>78</v>
      </c>
      <c r="B5713" s="213" t="s">
        <v>91</v>
      </c>
      <c r="C5713" s="209" t="s">
        <v>140</v>
      </c>
      <c r="D5713" s="202">
        <v>1000</v>
      </c>
      <c r="F5713" s="202">
        <v>30000</v>
      </c>
      <c r="G5713" s="202">
        <f t="shared" si="292"/>
        <v>30000</v>
      </c>
      <c r="H5713" s="210" t="str">
        <f t="shared" si="293"/>
        <v>20/21BATATA (2ª SAFRA)IRATI (f)</v>
      </c>
      <c r="I5713" s="210" t="str">
        <f t="shared" si="294"/>
        <v>20/21BATATA (2ª SAFRA)</v>
      </c>
      <c r="J5713" s="211" t="b">
        <f t="shared" si="295"/>
        <v>0</v>
      </c>
    </row>
    <row r="5714" spans="1:10" ht="14.65" hidden="1" customHeight="1">
      <c r="A5714" s="215" t="s">
        <v>78</v>
      </c>
      <c r="B5714" s="213" t="s">
        <v>91</v>
      </c>
      <c r="C5714" s="209" t="s">
        <v>155</v>
      </c>
      <c r="D5714" s="202">
        <v>717</v>
      </c>
      <c r="F5714" s="202">
        <v>20184</v>
      </c>
      <c r="G5714" s="202">
        <f t="shared" si="292"/>
        <v>28150.62761506276</v>
      </c>
      <c r="H5714" s="210" t="str">
        <f t="shared" si="293"/>
        <v>20/21BATATA (2ª SAFRA)PATO BRANCO (e)</v>
      </c>
      <c r="I5714" s="210" t="str">
        <f t="shared" si="294"/>
        <v>20/21BATATA (2ª SAFRA)</v>
      </c>
      <c r="J5714" s="211" t="b">
        <f t="shared" si="295"/>
        <v>0</v>
      </c>
    </row>
    <row r="5715" spans="1:10" ht="14.65" hidden="1" customHeight="1">
      <c r="A5715" s="215" t="s">
        <v>78</v>
      </c>
      <c r="B5715" s="213" t="s">
        <v>91</v>
      </c>
      <c r="C5715" s="209" t="s">
        <v>156</v>
      </c>
      <c r="D5715" s="202">
        <v>110</v>
      </c>
      <c r="F5715" s="202">
        <v>1034</v>
      </c>
      <c r="G5715" s="202">
        <f t="shared" si="292"/>
        <v>9400</v>
      </c>
      <c r="H5715" s="210" t="str">
        <f t="shared" si="293"/>
        <v>20/21BATATA (2ª SAFRA)PITANGA (f)</v>
      </c>
      <c r="I5715" s="210" t="str">
        <f t="shared" si="294"/>
        <v>20/21BATATA (2ª SAFRA)</v>
      </c>
      <c r="J5715" s="211" t="b">
        <f t="shared" si="295"/>
        <v>0</v>
      </c>
    </row>
    <row r="5716" spans="1:10" ht="14.65" hidden="1" customHeight="1">
      <c r="A5716" s="215" t="s">
        <v>78</v>
      </c>
      <c r="B5716" s="213" t="s">
        <v>91</v>
      </c>
      <c r="C5716" s="209" t="s">
        <v>157</v>
      </c>
      <c r="D5716" s="202">
        <v>1820</v>
      </c>
      <c r="F5716" s="202">
        <v>45403</v>
      </c>
      <c r="G5716" s="202">
        <f t="shared" si="292"/>
        <v>24946.703296703297</v>
      </c>
      <c r="H5716" s="210" t="str">
        <f t="shared" si="293"/>
        <v>20/21BATATA (2ª SAFRA)PONTA GROSSA (f)</v>
      </c>
      <c r="I5716" s="210" t="str">
        <f t="shared" si="294"/>
        <v>20/21BATATA (2ª SAFRA)</v>
      </c>
      <c r="J5716" s="211" t="b">
        <f t="shared" si="295"/>
        <v>0</v>
      </c>
    </row>
    <row r="5717" spans="1:10" ht="14.65" hidden="1" customHeight="1">
      <c r="A5717" s="215" t="s">
        <v>78</v>
      </c>
      <c r="B5717" s="213" t="s">
        <v>91</v>
      </c>
      <c r="C5717" s="209" t="s">
        <v>158</v>
      </c>
      <c r="D5717" s="202">
        <v>55</v>
      </c>
      <c r="F5717" s="202">
        <v>1540</v>
      </c>
      <c r="G5717" s="202">
        <f t="shared" si="292"/>
        <v>28000</v>
      </c>
      <c r="H5717" s="210" t="str">
        <f t="shared" si="293"/>
        <v>20/21BATATA (2ª SAFRA)TOLEDO (d)</v>
      </c>
      <c r="I5717" s="210" t="str">
        <f t="shared" si="294"/>
        <v>20/21BATATA (2ª SAFRA)</v>
      </c>
      <c r="J5717" s="211" t="b">
        <f t="shared" si="295"/>
        <v>0</v>
      </c>
    </row>
    <row r="5718" spans="1:10" ht="14.65" hidden="1" customHeight="1">
      <c r="A5718" s="215" t="s">
        <v>78</v>
      </c>
      <c r="B5718" s="213" t="s">
        <v>91</v>
      </c>
      <c r="C5718" s="209" t="s">
        <v>160</v>
      </c>
      <c r="D5718" s="202">
        <v>1700</v>
      </c>
      <c r="F5718" s="202">
        <v>28900</v>
      </c>
      <c r="G5718" s="202">
        <f t="shared" si="292"/>
        <v>17000</v>
      </c>
      <c r="H5718" s="210" t="str">
        <f t="shared" si="293"/>
        <v>20/21BATATA (2ª SAFRA)UNIÃO DA VITÓRIA (f)</v>
      </c>
      <c r="I5718" s="210" t="str">
        <f t="shared" si="294"/>
        <v>20/21BATATA (2ª SAFRA)</v>
      </c>
      <c r="J5718" s="211" t="b">
        <f t="shared" si="295"/>
        <v>0</v>
      </c>
    </row>
    <row r="5719" spans="1:10" ht="14.65" hidden="1" customHeight="1">
      <c r="A5719" s="215" t="s">
        <v>78</v>
      </c>
      <c r="B5719" s="213" t="s">
        <v>92</v>
      </c>
      <c r="C5719" s="209" t="s">
        <v>126</v>
      </c>
      <c r="D5719" s="202">
        <v>2560</v>
      </c>
      <c r="F5719" s="202">
        <v>4592</v>
      </c>
      <c r="G5719" s="202">
        <f t="shared" ref="G5719:G5782" si="296">F5719/(D5719-E5719)*1000</f>
        <v>1793.75</v>
      </c>
      <c r="H5719" s="210" t="str">
        <f t="shared" si="293"/>
        <v>20/21CAFÉAPUCARANA (c)</v>
      </c>
      <c r="I5719" s="210" t="str">
        <f t="shared" si="294"/>
        <v>20/21CAFÉ</v>
      </c>
      <c r="J5719" s="211" t="b">
        <f t="shared" si="295"/>
        <v>0</v>
      </c>
    </row>
    <row r="5720" spans="1:10" ht="14.65" hidden="1" customHeight="1">
      <c r="A5720" s="215" t="s">
        <v>78</v>
      </c>
      <c r="B5720" s="213" t="s">
        <v>92</v>
      </c>
      <c r="C5720" s="209" t="s">
        <v>128</v>
      </c>
      <c r="D5720" s="202">
        <v>1012</v>
      </c>
      <c r="F5720" s="202">
        <v>1362</v>
      </c>
      <c r="G5720" s="202">
        <f t="shared" si="296"/>
        <v>1345.8498023715415</v>
      </c>
      <c r="H5720" s="210" t="str">
        <f t="shared" si="293"/>
        <v>20/21CAFÉCAMPO MOURÃO (a)</v>
      </c>
      <c r="I5720" s="210" t="str">
        <f t="shared" si="294"/>
        <v>20/21CAFÉ</v>
      </c>
      <c r="J5720" s="211" t="b">
        <f t="shared" si="295"/>
        <v>0</v>
      </c>
    </row>
    <row r="5721" spans="1:10" ht="14.65" hidden="1" customHeight="1">
      <c r="A5721" s="215" t="s">
        <v>78</v>
      </c>
      <c r="B5721" s="213" t="s">
        <v>92</v>
      </c>
      <c r="C5721" s="209" t="s">
        <v>130</v>
      </c>
      <c r="D5721" s="202">
        <v>30</v>
      </c>
      <c r="F5721" s="202">
        <v>36</v>
      </c>
      <c r="G5721" s="202">
        <f t="shared" si="296"/>
        <v>1200</v>
      </c>
      <c r="H5721" s="210" t="str">
        <f t="shared" si="293"/>
        <v>20/21CAFÉCASCAVEL (d)</v>
      </c>
      <c r="I5721" s="210" t="str">
        <f t="shared" si="294"/>
        <v>20/21CAFÉ</v>
      </c>
      <c r="J5721" s="211" t="b">
        <f t="shared" si="295"/>
        <v>0</v>
      </c>
    </row>
    <row r="5722" spans="1:10" ht="14.65" hidden="1" customHeight="1">
      <c r="A5722" s="215" t="s">
        <v>78</v>
      </c>
      <c r="B5722" s="213" t="s">
        <v>92</v>
      </c>
      <c r="C5722" s="209" t="s">
        <v>132</v>
      </c>
      <c r="D5722" s="202">
        <v>3820</v>
      </c>
      <c r="F5722" s="202">
        <v>4125</v>
      </c>
      <c r="G5722" s="202">
        <f t="shared" si="296"/>
        <v>1079.8429319371728</v>
      </c>
      <c r="H5722" s="210" t="str">
        <f t="shared" si="293"/>
        <v>20/21CAFÉCORNÉLIO PROCÓPIO (c)</v>
      </c>
      <c r="I5722" s="210" t="str">
        <f t="shared" si="294"/>
        <v>20/21CAFÉ</v>
      </c>
      <c r="J5722" s="211" t="b">
        <f t="shared" si="295"/>
        <v>0</v>
      </c>
    </row>
    <row r="5723" spans="1:10" ht="14.65" hidden="1" customHeight="1">
      <c r="A5723" s="215" t="s">
        <v>78</v>
      </c>
      <c r="B5723" s="213" t="s">
        <v>92</v>
      </c>
      <c r="C5723" s="209" t="s">
        <v>142</v>
      </c>
      <c r="D5723" s="202">
        <v>2557</v>
      </c>
      <c r="F5723" s="202">
        <v>3477</v>
      </c>
      <c r="G5723" s="202">
        <f t="shared" si="296"/>
        <v>1359.7966366836135</v>
      </c>
      <c r="H5723" s="210" t="str">
        <f t="shared" si="293"/>
        <v>20/21CAFÉIVAIPORÃ (c)</v>
      </c>
      <c r="I5723" s="210" t="str">
        <f t="shared" si="294"/>
        <v>20/21CAFÉ</v>
      </c>
      <c r="J5723" s="211" t="b">
        <f t="shared" si="295"/>
        <v>0</v>
      </c>
    </row>
    <row r="5724" spans="1:10" ht="14.65" hidden="1" customHeight="1">
      <c r="A5724" s="215" t="s">
        <v>78</v>
      </c>
      <c r="B5724" s="213" t="s">
        <v>92</v>
      </c>
      <c r="C5724" s="209" t="s">
        <v>144</v>
      </c>
      <c r="D5724" s="202">
        <v>17392</v>
      </c>
      <c r="F5724" s="202">
        <v>32175</v>
      </c>
      <c r="G5724" s="202">
        <f t="shared" si="296"/>
        <v>1849.9885004599817</v>
      </c>
      <c r="H5724" s="210" t="str">
        <f t="shared" si="293"/>
        <v>20/21CAFÉJACAREZINHO (c)</v>
      </c>
      <c r="I5724" s="210" t="str">
        <f t="shared" si="294"/>
        <v>20/21CAFÉ</v>
      </c>
      <c r="J5724" s="211" t="b">
        <f t="shared" si="295"/>
        <v>0</v>
      </c>
    </row>
    <row r="5725" spans="1:10" ht="14.65" hidden="1" customHeight="1">
      <c r="A5725" s="215" t="s">
        <v>78</v>
      </c>
      <c r="B5725" s="213" t="s">
        <v>92</v>
      </c>
      <c r="C5725" s="209" t="s">
        <v>148</v>
      </c>
      <c r="D5725" s="202">
        <v>1679</v>
      </c>
      <c r="F5725" s="202">
        <v>1806</v>
      </c>
      <c r="G5725" s="202">
        <f t="shared" si="296"/>
        <v>1075.6402620607503</v>
      </c>
      <c r="H5725" s="210" t="str">
        <f t="shared" si="293"/>
        <v>20/21CAFÉLONDRINA (c)</v>
      </c>
      <c r="I5725" s="210" t="str">
        <f t="shared" si="294"/>
        <v>20/21CAFÉ</v>
      </c>
      <c r="J5725" s="211" t="b">
        <f t="shared" si="295"/>
        <v>0</v>
      </c>
    </row>
    <row r="5726" spans="1:10" ht="14.65" hidden="1" customHeight="1">
      <c r="A5726" s="215" t="s">
        <v>78</v>
      </c>
      <c r="B5726" s="213" t="s">
        <v>92</v>
      </c>
      <c r="C5726" s="209" t="s">
        <v>150</v>
      </c>
      <c r="D5726" s="202">
        <v>1205</v>
      </c>
      <c r="F5726" s="202">
        <v>1928</v>
      </c>
      <c r="G5726" s="202">
        <f t="shared" si="296"/>
        <v>1600</v>
      </c>
      <c r="H5726" s="210" t="str">
        <f t="shared" si="293"/>
        <v>20/21CAFÉMARINGÁ (c)</v>
      </c>
      <c r="I5726" s="210" t="str">
        <f t="shared" si="294"/>
        <v>20/21CAFÉ</v>
      </c>
      <c r="J5726" s="211" t="b">
        <f t="shared" si="295"/>
        <v>0</v>
      </c>
    </row>
    <row r="5727" spans="1:10" ht="14.65" hidden="1" customHeight="1">
      <c r="A5727" s="215" t="s">
        <v>78</v>
      </c>
      <c r="B5727" s="213" t="s">
        <v>92</v>
      </c>
      <c r="C5727" s="209" t="s">
        <v>154</v>
      </c>
      <c r="D5727" s="202">
        <v>259</v>
      </c>
      <c r="F5727" s="202">
        <v>215</v>
      </c>
      <c r="G5727" s="202">
        <f t="shared" si="296"/>
        <v>830.11583011583014</v>
      </c>
      <c r="H5727" s="210" t="str">
        <f t="shared" si="293"/>
        <v>20/21CAFÉPARANAVAÍ (b)</v>
      </c>
      <c r="I5727" s="210" t="str">
        <f t="shared" si="294"/>
        <v>20/21CAFÉ</v>
      </c>
      <c r="J5727" s="211" t="b">
        <f t="shared" si="295"/>
        <v>0</v>
      </c>
    </row>
    <row r="5728" spans="1:10" ht="14.65" hidden="1" customHeight="1">
      <c r="A5728" s="215" t="s">
        <v>78</v>
      </c>
      <c r="B5728" s="213" t="s">
        <v>92</v>
      </c>
      <c r="C5728" s="209" t="s">
        <v>156</v>
      </c>
      <c r="D5728" s="202">
        <v>12</v>
      </c>
      <c r="F5728" s="202">
        <v>11</v>
      </c>
      <c r="G5728" s="202">
        <f t="shared" si="296"/>
        <v>916.66666666666663</v>
      </c>
      <c r="H5728" s="210" t="str">
        <f t="shared" si="293"/>
        <v>20/21CAFÉPITANGA (f)</v>
      </c>
      <c r="I5728" s="210" t="str">
        <f t="shared" si="294"/>
        <v>20/21CAFÉ</v>
      </c>
      <c r="J5728" s="211" t="b">
        <f t="shared" si="295"/>
        <v>0</v>
      </c>
    </row>
    <row r="5729" spans="1:10" ht="14.65" hidden="1" customHeight="1">
      <c r="A5729" s="215" t="s">
        <v>78</v>
      </c>
      <c r="B5729" s="213" t="s">
        <v>92</v>
      </c>
      <c r="C5729" s="209" t="s">
        <v>157</v>
      </c>
      <c r="D5729" s="202">
        <v>140</v>
      </c>
      <c r="F5729" s="202">
        <v>168</v>
      </c>
      <c r="G5729" s="202">
        <f t="shared" si="296"/>
        <v>1200</v>
      </c>
      <c r="H5729" s="210" t="str">
        <f t="shared" si="293"/>
        <v>20/21CAFÉPONTA GROSSA (f)</v>
      </c>
      <c r="I5729" s="210" t="str">
        <f t="shared" si="294"/>
        <v>20/21CAFÉ</v>
      </c>
      <c r="J5729" s="211" t="b">
        <f t="shared" si="295"/>
        <v>0</v>
      </c>
    </row>
    <row r="5730" spans="1:10" ht="14.65" hidden="1" customHeight="1">
      <c r="A5730" s="215" t="s">
        <v>78</v>
      </c>
      <c r="B5730" s="213" t="s">
        <v>92</v>
      </c>
      <c r="C5730" s="209" t="s">
        <v>158</v>
      </c>
      <c r="D5730" s="202">
        <v>298</v>
      </c>
      <c r="F5730" s="202">
        <v>536</v>
      </c>
      <c r="G5730" s="202">
        <f t="shared" si="296"/>
        <v>1798.6577181208054</v>
      </c>
      <c r="H5730" s="210" t="str">
        <f t="shared" si="293"/>
        <v>20/21CAFÉTOLEDO (d)</v>
      </c>
      <c r="I5730" s="210" t="str">
        <f t="shared" si="294"/>
        <v>20/21CAFÉ</v>
      </c>
      <c r="J5730" s="211" t="b">
        <f t="shared" si="295"/>
        <v>0</v>
      </c>
    </row>
    <row r="5731" spans="1:10" ht="14.65" hidden="1" customHeight="1">
      <c r="A5731" s="215" t="s">
        <v>78</v>
      </c>
      <c r="B5731" s="213" t="s">
        <v>92</v>
      </c>
      <c r="C5731" s="209" t="s">
        <v>159</v>
      </c>
      <c r="D5731" s="202">
        <v>835</v>
      </c>
      <c r="F5731" s="202">
        <v>604</v>
      </c>
      <c r="G5731" s="202">
        <f t="shared" si="296"/>
        <v>723.35329341317367</v>
      </c>
      <c r="H5731" s="210" t="str">
        <f t="shared" si="293"/>
        <v>20/21CAFÉUMUARAMA (b)</v>
      </c>
      <c r="I5731" s="210" t="str">
        <f t="shared" si="294"/>
        <v>20/21CAFÉ</v>
      </c>
      <c r="J5731" s="211" t="b">
        <f t="shared" si="295"/>
        <v>0</v>
      </c>
    </row>
    <row r="5732" spans="1:10" ht="14.65" hidden="1" customHeight="1">
      <c r="A5732" s="215" t="s">
        <v>78</v>
      </c>
      <c r="B5732" s="209" t="s">
        <v>93</v>
      </c>
      <c r="C5732" s="209" t="s">
        <v>126</v>
      </c>
      <c r="D5732" s="202">
        <v>9630</v>
      </c>
      <c r="F5732" s="202">
        <v>924480</v>
      </c>
      <c r="G5732" s="202">
        <f t="shared" si="296"/>
        <v>96000</v>
      </c>
      <c r="H5732" s="210" t="str">
        <f t="shared" si="293"/>
        <v>20/21CANA-DE-AÇÚCARAPUCARANA (c)</v>
      </c>
      <c r="I5732" s="210" t="str">
        <f t="shared" si="294"/>
        <v>20/21CANA-DE-AÇÚCAR</v>
      </c>
      <c r="J5732" s="211" t="b">
        <f t="shared" si="295"/>
        <v>0</v>
      </c>
    </row>
    <row r="5733" spans="1:10" ht="14.65" hidden="1" customHeight="1">
      <c r="A5733" s="215" t="s">
        <v>78</v>
      </c>
      <c r="B5733" s="209" t="s">
        <v>93</v>
      </c>
      <c r="C5733" s="209" t="s">
        <v>128</v>
      </c>
      <c r="D5733" s="222">
        <v>25030</v>
      </c>
      <c r="F5733" s="202">
        <v>1376650</v>
      </c>
      <c r="G5733" s="202">
        <f t="shared" si="296"/>
        <v>55000</v>
      </c>
      <c r="H5733" s="210" t="str">
        <f t="shared" si="293"/>
        <v>20/21CANA-DE-AÇÚCARCAMPO MOURÃO (a)</v>
      </c>
      <c r="I5733" s="210" t="str">
        <f t="shared" si="294"/>
        <v>20/21CANA-DE-AÇÚCAR</v>
      </c>
      <c r="J5733" s="211" t="b">
        <f t="shared" si="295"/>
        <v>0</v>
      </c>
    </row>
    <row r="5734" spans="1:10" ht="14.65" hidden="1" customHeight="1">
      <c r="A5734" s="215" t="s">
        <v>78</v>
      </c>
      <c r="B5734" s="209" t="s">
        <v>93</v>
      </c>
      <c r="C5734" s="209" t="s">
        <v>130</v>
      </c>
      <c r="D5734" s="202">
        <v>521</v>
      </c>
      <c r="F5734" s="202">
        <v>23922</v>
      </c>
      <c r="G5734" s="202">
        <f t="shared" si="296"/>
        <v>45915.547024952015</v>
      </c>
      <c r="H5734" s="210" t="str">
        <f t="shared" si="293"/>
        <v>20/21CANA-DE-AÇÚCARCASCAVEL (d)</v>
      </c>
      <c r="I5734" s="210" t="str">
        <f t="shared" si="294"/>
        <v>20/21CANA-DE-AÇÚCAR</v>
      </c>
      <c r="J5734" s="211" t="b">
        <f t="shared" si="295"/>
        <v>0</v>
      </c>
    </row>
    <row r="5735" spans="1:10" ht="14.65" hidden="1" customHeight="1">
      <c r="A5735" s="215" t="s">
        <v>78</v>
      </c>
      <c r="B5735" s="209" t="s">
        <v>93</v>
      </c>
      <c r="C5735" s="209" t="s">
        <v>132</v>
      </c>
      <c r="D5735" s="202">
        <v>25800</v>
      </c>
      <c r="F5735" s="202">
        <v>1857600</v>
      </c>
      <c r="G5735" s="202">
        <f t="shared" si="296"/>
        <v>72000</v>
      </c>
      <c r="H5735" s="210" t="str">
        <f t="shared" si="293"/>
        <v>20/21CANA-DE-AÇÚCARCORNÉLIO PROCÓPIO (c)</v>
      </c>
      <c r="I5735" s="210" t="str">
        <f t="shared" si="294"/>
        <v>20/21CANA-DE-AÇÚCAR</v>
      </c>
      <c r="J5735" s="211" t="b">
        <f t="shared" si="295"/>
        <v>0</v>
      </c>
    </row>
    <row r="5736" spans="1:10" ht="14.65" hidden="1" customHeight="1">
      <c r="A5736" s="215" t="s">
        <v>78</v>
      </c>
      <c r="B5736" s="209" t="s">
        <v>93</v>
      </c>
      <c r="C5736" s="209" t="s">
        <v>134</v>
      </c>
      <c r="D5736" s="202">
        <v>440</v>
      </c>
      <c r="F5736" s="202">
        <v>18480</v>
      </c>
      <c r="G5736" s="202">
        <f t="shared" si="296"/>
        <v>42000</v>
      </c>
      <c r="H5736" s="210" t="str">
        <f t="shared" si="293"/>
        <v>20/21CANA-DE-AÇÚCARCURITIBA (f)</v>
      </c>
      <c r="I5736" s="210" t="str">
        <f t="shared" si="294"/>
        <v>20/21CANA-DE-AÇÚCAR</v>
      </c>
      <c r="J5736" s="211" t="b">
        <f t="shared" si="295"/>
        <v>0</v>
      </c>
    </row>
    <row r="5737" spans="1:10" ht="14.65" hidden="1" customHeight="1">
      <c r="A5737" s="215" t="s">
        <v>78</v>
      </c>
      <c r="B5737" s="209" t="s">
        <v>93</v>
      </c>
      <c r="C5737" s="209" t="s">
        <v>136</v>
      </c>
      <c r="D5737" s="202">
        <v>506</v>
      </c>
      <c r="F5737" s="202">
        <v>25300</v>
      </c>
      <c r="G5737" s="202">
        <f t="shared" si="296"/>
        <v>50000</v>
      </c>
      <c r="H5737" s="210" t="str">
        <f t="shared" si="293"/>
        <v>20/21CANA-DE-AÇÚCARFRANCISCO BELTRÃO (e)</v>
      </c>
      <c r="I5737" s="210" t="str">
        <f t="shared" si="294"/>
        <v>20/21CANA-DE-AÇÚCAR</v>
      </c>
      <c r="J5737" s="211" t="b">
        <f t="shared" si="295"/>
        <v>0</v>
      </c>
    </row>
    <row r="5738" spans="1:10" ht="14.65" hidden="1" customHeight="1">
      <c r="A5738" s="215" t="s">
        <v>78</v>
      </c>
      <c r="B5738" s="209" t="s">
        <v>93</v>
      </c>
      <c r="C5738" s="209" t="s">
        <v>138</v>
      </c>
      <c r="D5738" s="202">
        <v>50</v>
      </c>
      <c r="F5738" s="202">
        <v>2375</v>
      </c>
      <c r="G5738" s="202">
        <f t="shared" si="296"/>
        <v>47500</v>
      </c>
      <c r="H5738" s="210" t="str">
        <f t="shared" si="293"/>
        <v>20/21CANA-DE-AÇÚCARGUARAPUAVA (f)</v>
      </c>
      <c r="I5738" s="210" t="str">
        <f t="shared" si="294"/>
        <v>20/21CANA-DE-AÇÚCAR</v>
      </c>
      <c r="J5738" s="211" t="b">
        <f t="shared" si="295"/>
        <v>0</v>
      </c>
    </row>
    <row r="5739" spans="1:10" ht="14.65" hidden="1" customHeight="1">
      <c r="A5739" s="215" t="s">
        <v>78</v>
      </c>
      <c r="B5739" s="209" t="s">
        <v>93</v>
      </c>
      <c r="C5739" s="209" t="s">
        <v>142</v>
      </c>
      <c r="D5739" s="202">
        <v>4580</v>
      </c>
      <c r="F5739" s="202">
        <v>262010</v>
      </c>
      <c r="G5739" s="202">
        <f t="shared" si="296"/>
        <v>57207.423580786024</v>
      </c>
      <c r="H5739" s="210" t="str">
        <f t="shared" si="293"/>
        <v>20/21CANA-DE-AÇÚCARIVAIPORÃ (c)</v>
      </c>
      <c r="I5739" s="210" t="str">
        <f t="shared" si="294"/>
        <v>20/21CANA-DE-AÇÚCAR</v>
      </c>
      <c r="J5739" s="211" t="b">
        <f t="shared" si="295"/>
        <v>0</v>
      </c>
    </row>
    <row r="5740" spans="1:10" ht="14.65" hidden="1" customHeight="1">
      <c r="A5740" s="215" t="s">
        <v>78</v>
      </c>
      <c r="B5740" s="209" t="s">
        <v>93</v>
      </c>
      <c r="C5740" s="209" t="s">
        <v>144</v>
      </c>
      <c r="D5740" s="202">
        <v>45500</v>
      </c>
      <c r="F5740" s="202">
        <v>4004000</v>
      </c>
      <c r="G5740" s="202">
        <f t="shared" si="296"/>
        <v>88000</v>
      </c>
      <c r="H5740" s="210" t="str">
        <f t="shared" si="293"/>
        <v>20/21CANA-DE-AÇÚCARJACAREZINHO (c)</v>
      </c>
      <c r="I5740" s="210" t="str">
        <f t="shared" si="294"/>
        <v>20/21CANA-DE-AÇÚCAR</v>
      </c>
      <c r="J5740" s="211" t="b">
        <f t="shared" si="295"/>
        <v>0</v>
      </c>
    </row>
    <row r="5741" spans="1:10" ht="14.65" hidden="1" customHeight="1">
      <c r="A5741" s="215" t="s">
        <v>78</v>
      </c>
      <c r="B5741" s="209" t="s">
        <v>93</v>
      </c>
      <c r="C5741" s="209" t="s">
        <v>146</v>
      </c>
      <c r="D5741" s="202">
        <v>600</v>
      </c>
      <c r="F5741" s="202">
        <v>21660</v>
      </c>
      <c r="G5741" s="202">
        <f t="shared" si="296"/>
        <v>36100</v>
      </c>
      <c r="H5741" s="210" t="str">
        <f t="shared" si="293"/>
        <v>20/21CANA-DE-AÇÚCARLARANJEIRAS DO SUL (f)</v>
      </c>
      <c r="I5741" s="210" t="str">
        <f t="shared" si="294"/>
        <v>20/21CANA-DE-AÇÚCAR</v>
      </c>
      <c r="J5741" s="211" t="b">
        <f t="shared" si="295"/>
        <v>0</v>
      </c>
    </row>
    <row r="5742" spans="1:10" ht="14.65" hidden="1" customHeight="1">
      <c r="A5742" s="215" t="s">
        <v>78</v>
      </c>
      <c r="B5742" s="209" t="s">
        <v>93</v>
      </c>
      <c r="C5742" s="209" t="s">
        <v>148</v>
      </c>
      <c r="D5742" s="201">
        <v>50000</v>
      </c>
      <c r="F5742" s="202">
        <v>4250000</v>
      </c>
      <c r="G5742" s="202">
        <f t="shared" si="296"/>
        <v>85000</v>
      </c>
      <c r="H5742" s="210" t="str">
        <f t="shared" si="293"/>
        <v>20/21CANA-DE-AÇÚCARLONDRINA (c)</v>
      </c>
      <c r="I5742" s="210" t="str">
        <f t="shared" si="294"/>
        <v>20/21CANA-DE-AÇÚCAR</v>
      </c>
      <c r="J5742" s="211" t="b">
        <f t="shared" si="295"/>
        <v>0</v>
      </c>
    </row>
    <row r="5743" spans="1:10" ht="14.65" hidden="1" customHeight="1">
      <c r="A5743" s="215" t="s">
        <v>78</v>
      </c>
      <c r="B5743" s="209" t="s">
        <v>93</v>
      </c>
      <c r="C5743" s="209" t="s">
        <v>150</v>
      </c>
      <c r="D5743" s="202">
        <v>98000</v>
      </c>
      <c r="F5743" s="202">
        <v>6272000</v>
      </c>
      <c r="G5743" s="202">
        <f t="shared" si="296"/>
        <v>64000</v>
      </c>
      <c r="H5743" s="210" t="str">
        <f t="shared" si="293"/>
        <v>20/21CANA-DE-AÇÚCARMARINGÁ (c)</v>
      </c>
      <c r="I5743" s="210" t="str">
        <f t="shared" si="294"/>
        <v>20/21CANA-DE-AÇÚCAR</v>
      </c>
      <c r="J5743" s="211" t="b">
        <f t="shared" si="295"/>
        <v>0</v>
      </c>
    </row>
    <row r="5744" spans="1:10" ht="14.65" hidden="1" customHeight="1">
      <c r="A5744" s="215" t="s">
        <v>78</v>
      </c>
      <c r="B5744" s="209" t="s">
        <v>93</v>
      </c>
      <c r="C5744" s="209" t="s">
        <v>152</v>
      </c>
      <c r="D5744" s="202">
        <v>350</v>
      </c>
      <c r="F5744" s="202">
        <v>13300</v>
      </c>
      <c r="G5744" s="202">
        <f t="shared" si="296"/>
        <v>38000</v>
      </c>
      <c r="H5744" s="210" t="str">
        <f t="shared" si="293"/>
        <v>20/21CANA-DE-AÇÚCARPARANAGUÁ (f)</v>
      </c>
      <c r="I5744" s="210" t="str">
        <f t="shared" si="294"/>
        <v>20/21CANA-DE-AÇÚCAR</v>
      </c>
      <c r="J5744" s="211" t="b">
        <f t="shared" si="295"/>
        <v>0</v>
      </c>
    </row>
    <row r="5745" spans="1:10" ht="14.65" hidden="1" customHeight="1">
      <c r="A5745" s="215" t="s">
        <v>78</v>
      </c>
      <c r="B5745" s="209" t="s">
        <v>93</v>
      </c>
      <c r="C5745" s="209" t="s">
        <v>154</v>
      </c>
      <c r="D5745" s="202">
        <v>180158</v>
      </c>
      <c r="F5745" s="202">
        <v>10809480</v>
      </c>
      <c r="G5745" s="202">
        <f t="shared" si="296"/>
        <v>60000</v>
      </c>
      <c r="H5745" s="210" t="str">
        <f t="shared" si="293"/>
        <v>20/21CANA-DE-AÇÚCARPARANAVAÍ (b)</v>
      </c>
      <c r="I5745" s="210" t="str">
        <f t="shared" si="294"/>
        <v>20/21CANA-DE-AÇÚCAR</v>
      </c>
      <c r="J5745" s="211" t="b">
        <f t="shared" si="295"/>
        <v>0</v>
      </c>
    </row>
    <row r="5746" spans="1:10" ht="14.65" hidden="1" customHeight="1">
      <c r="A5746" s="215" t="s">
        <v>78</v>
      </c>
      <c r="B5746" s="209" t="s">
        <v>93</v>
      </c>
      <c r="C5746" s="209" t="s">
        <v>155</v>
      </c>
      <c r="D5746" s="202">
        <v>280</v>
      </c>
      <c r="F5746" s="202">
        <v>9800</v>
      </c>
      <c r="G5746" s="202">
        <f t="shared" si="296"/>
        <v>35000</v>
      </c>
      <c r="H5746" s="210" t="str">
        <f t="shared" si="293"/>
        <v>20/21CANA-DE-AÇÚCARPATO BRANCO (e)</v>
      </c>
      <c r="I5746" s="210" t="str">
        <f t="shared" si="294"/>
        <v>20/21CANA-DE-AÇÚCAR</v>
      </c>
      <c r="J5746" s="211" t="b">
        <f t="shared" si="295"/>
        <v>0</v>
      </c>
    </row>
    <row r="5747" spans="1:10" ht="14.65" hidden="1" customHeight="1">
      <c r="A5747" s="215" t="s">
        <v>78</v>
      </c>
      <c r="B5747" s="209" t="s">
        <v>93</v>
      </c>
      <c r="C5747" s="209" t="s">
        <v>156</v>
      </c>
      <c r="D5747" s="201">
        <v>147</v>
      </c>
      <c r="F5747" s="202">
        <v>4786</v>
      </c>
      <c r="G5747" s="202">
        <f t="shared" si="296"/>
        <v>32557.823129251701</v>
      </c>
      <c r="H5747" s="210" t="str">
        <f t="shared" si="293"/>
        <v>20/21CANA-DE-AÇÚCARPITANGA (f)</v>
      </c>
      <c r="I5747" s="210" t="str">
        <f t="shared" si="294"/>
        <v>20/21CANA-DE-AÇÚCAR</v>
      </c>
      <c r="J5747" s="211" t="b">
        <f t="shared" si="295"/>
        <v>0</v>
      </c>
    </row>
    <row r="5748" spans="1:10" ht="14.65" hidden="1" customHeight="1">
      <c r="A5748" s="215" t="s">
        <v>78</v>
      </c>
      <c r="B5748" s="209" t="s">
        <v>93</v>
      </c>
      <c r="C5748" s="209" t="s">
        <v>157</v>
      </c>
      <c r="D5748" s="202">
        <v>70</v>
      </c>
      <c r="F5748" s="202">
        <v>2820</v>
      </c>
      <c r="G5748" s="202">
        <f t="shared" si="296"/>
        <v>40285.714285714283</v>
      </c>
      <c r="H5748" s="210" t="str">
        <f t="shared" si="293"/>
        <v>20/21CANA-DE-AÇÚCARPONTA GROSSA (f)</v>
      </c>
      <c r="I5748" s="210" t="str">
        <f t="shared" si="294"/>
        <v>20/21CANA-DE-AÇÚCAR</v>
      </c>
      <c r="J5748" s="211" t="b">
        <f t="shared" si="295"/>
        <v>0</v>
      </c>
    </row>
    <row r="5749" spans="1:10" ht="14.65" hidden="1" customHeight="1">
      <c r="A5749" s="215" t="s">
        <v>78</v>
      </c>
      <c r="B5749" s="209" t="s">
        <v>93</v>
      </c>
      <c r="C5749" s="209" t="s">
        <v>158</v>
      </c>
      <c r="D5749" s="202">
        <v>1115</v>
      </c>
      <c r="F5749" s="202">
        <v>61325</v>
      </c>
      <c r="G5749" s="202">
        <f t="shared" si="296"/>
        <v>55000</v>
      </c>
      <c r="H5749" s="210" t="str">
        <f t="shared" si="293"/>
        <v>20/21CANA-DE-AÇÚCARTOLEDO (d)</v>
      </c>
      <c r="I5749" s="210" t="str">
        <f t="shared" si="294"/>
        <v>20/21CANA-DE-AÇÚCAR</v>
      </c>
      <c r="J5749" s="211" t="b">
        <f t="shared" si="295"/>
        <v>0</v>
      </c>
    </row>
    <row r="5750" spans="1:10" ht="14.65" hidden="1" customHeight="1">
      <c r="A5750" s="215" t="s">
        <v>78</v>
      </c>
      <c r="B5750" s="209" t="s">
        <v>93</v>
      </c>
      <c r="C5750" s="209" t="s">
        <v>159</v>
      </c>
      <c r="D5750" s="202">
        <v>104000</v>
      </c>
      <c r="F5750" s="202">
        <v>4630080</v>
      </c>
      <c r="G5750" s="202">
        <f t="shared" si="296"/>
        <v>44520</v>
      </c>
      <c r="H5750" s="210" t="str">
        <f t="shared" si="293"/>
        <v>20/21CANA-DE-AÇÚCARUMUARAMA (b)</v>
      </c>
      <c r="I5750" s="210" t="str">
        <f t="shared" si="294"/>
        <v>20/21CANA-DE-AÇÚCAR</v>
      </c>
      <c r="J5750" s="211" t="b">
        <f t="shared" si="295"/>
        <v>0</v>
      </c>
    </row>
    <row r="5751" spans="1:10" ht="14.65" hidden="1" customHeight="1">
      <c r="A5751" s="215" t="s">
        <v>78</v>
      </c>
      <c r="B5751" s="221" t="s">
        <v>93</v>
      </c>
      <c r="C5751" s="209" t="s">
        <v>160</v>
      </c>
      <c r="D5751" s="202">
        <v>250</v>
      </c>
      <c r="F5751" s="202">
        <v>8750</v>
      </c>
      <c r="G5751" s="202">
        <f t="shared" si="296"/>
        <v>35000</v>
      </c>
      <c r="H5751" s="210" t="str">
        <f t="shared" si="293"/>
        <v>20/21CANA-DE-AÇÚCARUNIÃO DA VITÓRIA (f)</v>
      </c>
      <c r="I5751" s="210" t="str">
        <f t="shared" si="294"/>
        <v>20/21CANA-DE-AÇÚCAR</v>
      </c>
      <c r="J5751" s="211" t="b">
        <f t="shared" si="295"/>
        <v>0</v>
      </c>
    </row>
    <row r="5752" spans="1:10" ht="14.65" hidden="1" customHeight="1">
      <c r="A5752" s="215" t="s">
        <v>78</v>
      </c>
      <c r="B5752" s="213" t="s">
        <v>98</v>
      </c>
      <c r="C5752" s="209" t="s">
        <v>126</v>
      </c>
      <c r="D5752" s="202">
        <v>190</v>
      </c>
      <c r="F5752" s="202">
        <v>209</v>
      </c>
      <c r="G5752" s="202">
        <f t="shared" si="296"/>
        <v>1100</v>
      </c>
      <c r="H5752" s="210" t="str">
        <f t="shared" si="293"/>
        <v>20/21FEIJÃO (2ª SAFRA)APUCARANA (c)</v>
      </c>
      <c r="I5752" s="210" t="str">
        <f t="shared" si="294"/>
        <v>20/21FEIJÃO (2ª SAFRA)</v>
      </c>
      <c r="J5752" s="211" t="b">
        <f t="shared" si="295"/>
        <v>0</v>
      </c>
    </row>
    <row r="5753" spans="1:10" ht="14.65" hidden="1" customHeight="1">
      <c r="A5753" s="215" t="s">
        <v>78</v>
      </c>
      <c r="B5753" s="213" t="s">
        <v>98</v>
      </c>
      <c r="C5753" s="209" t="s">
        <v>128</v>
      </c>
      <c r="D5753" s="202">
        <v>5631</v>
      </c>
      <c r="F5753" s="202">
        <v>3491</v>
      </c>
      <c r="G5753" s="202">
        <f t="shared" si="296"/>
        <v>619.96093056295513</v>
      </c>
      <c r="H5753" s="210" t="str">
        <f t="shared" si="293"/>
        <v>20/21FEIJÃO (2ª SAFRA)CAMPO MOURÃO (a)</v>
      </c>
      <c r="I5753" s="210" t="str">
        <f t="shared" si="294"/>
        <v>20/21FEIJÃO (2ª SAFRA)</v>
      </c>
      <c r="J5753" s="211" t="b">
        <f t="shared" si="295"/>
        <v>0</v>
      </c>
    </row>
    <row r="5754" spans="1:10" ht="14.65" hidden="1" customHeight="1">
      <c r="A5754" s="215" t="s">
        <v>78</v>
      </c>
      <c r="B5754" s="213" t="s">
        <v>98</v>
      </c>
      <c r="C5754" s="209" t="s">
        <v>130</v>
      </c>
      <c r="D5754" s="202">
        <v>8534</v>
      </c>
      <c r="E5754" s="202">
        <v>1587</v>
      </c>
      <c r="F5754" s="202">
        <v>3549</v>
      </c>
      <c r="G5754" s="202">
        <f t="shared" si="296"/>
        <v>510.86800057578807</v>
      </c>
      <c r="H5754" s="210" t="str">
        <f t="shared" si="293"/>
        <v>20/21FEIJÃO (2ª SAFRA)CASCAVEL (d)</v>
      </c>
      <c r="I5754" s="210" t="str">
        <f t="shared" si="294"/>
        <v>20/21FEIJÃO (2ª SAFRA)</v>
      </c>
      <c r="J5754" s="211" t="b">
        <f t="shared" si="295"/>
        <v>0</v>
      </c>
    </row>
    <row r="5755" spans="1:10" ht="14.65" hidden="1" customHeight="1">
      <c r="A5755" s="215" t="s">
        <v>78</v>
      </c>
      <c r="B5755" s="213" t="s">
        <v>98</v>
      </c>
      <c r="C5755" s="209" t="s">
        <v>132</v>
      </c>
      <c r="D5755" s="202">
        <v>70</v>
      </c>
      <c r="F5755" s="202">
        <v>63</v>
      </c>
      <c r="G5755" s="202">
        <f t="shared" si="296"/>
        <v>900</v>
      </c>
      <c r="H5755" s="210" t="str">
        <f t="shared" si="293"/>
        <v>20/21FEIJÃO (2ª SAFRA)CORNÉLIO PROCÓPIO (c)</v>
      </c>
      <c r="I5755" s="210" t="str">
        <f t="shared" si="294"/>
        <v>20/21FEIJÃO (2ª SAFRA)</v>
      </c>
      <c r="J5755" s="211" t="b">
        <f t="shared" si="295"/>
        <v>0</v>
      </c>
    </row>
    <row r="5756" spans="1:10" ht="14.65" hidden="1" customHeight="1">
      <c r="A5756" s="215" t="s">
        <v>78</v>
      </c>
      <c r="B5756" s="213" t="s">
        <v>98</v>
      </c>
      <c r="C5756" s="209" t="s">
        <v>134</v>
      </c>
      <c r="D5756" s="202">
        <v>9797</v>
      </c>
      <c r="F5756" s="202">
        <v>13519</v>
      </c>
      <c r="G5756" s="202">
        <f t="shared" si="296"/>
        <v>1379.9122180259262</v>
      </c>
      <c r="H5756" s="210" t="str">
        <f t="shared" si="293"/>
        <v>20/21FEIJÃO (2ª SAFRA)CURITIBA (f)</v>
      </c>
      <c r="I5756" s="210" t="str">
        <f t="shared" si="294"/>
        <v>20/21FEIJÃO (2ª SAFRA)</v>
      </c>
      <c r="J5756" s="211" t="b">
        <f t="shared" si="295"/>
        <v>0</v>
      </c>
    </row>
    <row r="5757" spans="1:10" ht="14.65" hidden="1" customHeight="1">
      <c r="A5757" s="215" t="s">
        <v>78</v>
      </c>
      <c r="B5757" s="213" t="s">
        <v>98</v>
      </c>
      <c r="C5757" s="209" t="s">
        <v>136</v>
      </c>
      <c r="D5757" s="202">
        <v>39450</v>
      </c>
      <c r="E5757" s="202">
        <v>12890</v>
      </c>
      <c r="F5757" s="202">
        <v>20344</v>
      </c>
      <c r="G5757" s="202">
        <f t="shared" si="296"/>
        <v>765.96385542168673</v>
      </c>
      <c r="H5757" s="210" t="str">
        <f t="shared" si="293"/>
        <v>20/21FEIJÃO (2ª SAFRA)FRANCISCO BELTRÃO (e)</v>
      </c>
      <c r="I5757" s="210" t="str">
        <f t="shared" si="294"/>
        <v>20/21FEIJÃO (2ª SAFRA)</v>
      </c>
      <c r="J5757" s="211" t="b">
        <f t="shared" si="295"/>
        <v>0</v>
      </c>
    </row>
    <row r="5758" spans="1:10" ht="14.65" hidden="1" customHeight="1">
      <c r="A5758" s="215" t="s">
        <v>78</v>
      </c>
      <c r="B5758" s="213" t="s">
        <v>98</v>
      </c>
      <c r="C5758" s="209" t="s">
        <v>138</v>
      </c>
      <c r="D5758" s="202">
        <v>35950</v>
      </c>
      <c r="E5758" s="202">
        <v>1610</v>
      </c>
      <c r="F5758" s="202">
        <v>45157</v>
      </c>
      <c r="G5758" s="202">
        <f t="shared" si="296"/>
        <v>1314.9970879440884</v>
      </c>
      <c r="H5758" s="210" t="str">
        <f t="shared" si="293"/>
        <v>20/21FEIJÃO (2ª SAFRA)GUARAPUAVA (f)</v>
      </c>
      <c r="I5758" s="210" t="str">
        <f t="shared" si="294"/>
        <v>20/21FEIJÃO (2ª SAFRA)</v>
      </c>
      <c r="J5758" s="211" t="b">
        <f t="shared" si="295"/>
        <v>0</v>
      </c>
    </row>
    <row r="5759" spans="1:10" ht="14.65" hidden="1" customHeight="1">
      <c r="A5759" s="215" t="s">
        <v>78</v>
      </c>
      <c r="B5759" s="213" t="s">
        <v>98</v>
      </c>
      <c r="C5759" s="209" t="s">
        <v>140</v>
      </c>
      <c r="D5759" s="202">
        <v>20000</v>
      </c>
      <c r="F5759" s="202">
        <v>28000</v>
      </c>
      <c r="G5759" s="202">
        <f t="shared" si="296"/>
        <v>1400</v>
      </c>
      <c r="H5759" s="210" t="str">
        <f t="shared" si="293"/>
        <v>20/21FEIJÃO (2ª SAFRA)IRATI (f)</v>
      </c>
      <c r="I5759" s="210" t="str">
        <f t="shared" si="294"/>
        <v>20/21FEIJÃO (2ª SAFRA)</v>
      </c>
      <c r="J5759" s="211" t="b">
        <f t="shared" si="295"/>
        <v>0</v>
      </c>
    </row>
    <row r="5760" spans="1:10" ht="14.65" hidden="1" customHeight="1">
      <c r="A5760" s="215" t="s">
        <v>78</v>
      </c>
      <c r="B5760" s="213" t="s">
        <v>98</v>
      </c>
      <c r="C5760" s="209" t="s">
        <v>142</v>
      </c>
      <c r="D5760" s="202">
        <v>810</v>
      </c>
      <c r="F5760" s="202">
        <v>607</v>
      </c>
      <c r="G5760" s="202">
        <f t="shared" si="296"/>
        <v>749.38271604938268</v>
      </c>
      <c r="H5760" s="210" t="str">
        <f t="shared" si="293"/>
        <v>20/21FEIJÃO (2ª SAFRA)IVAIPORÃ (c)</v>
      </c>
      <c r="I5760" s="210" t="str">
        <f t="shared" si="294"/>
        <v>20/21FEIJÃO (2ª SAFRA)</v>
      </c>
      <c r="J5760" s="211" t="b">
        <f t="shared" si="295"/>
        <v>0</v>
      </c>
    </row>
    <row r="5761" spans="1:10" ht="14.65" hidden="1" customHeight="1">
      <c r="A5761" s="215" t="s">
        <v>78</v>
      </c>
      <c r="B5761" s="213" t="s">
        <v>98</v>
      </c>
      <c r="C5761" s="209" t="s">
        <v>144</v>
      </c>
      <c r="D5761" s="202">
        <v>3000</v>
      </c>
      <c r="F5761" s="202">
        <v>3450</v>
      </c>
      <c r="G5761" s="202">
        <f t="shared" si="296"/>
        <v>1150</v>
      </c>
      <c r="H5761" s="210" t="str">
        <f t="shared" ref="H5761:H5824" si="297">A5761&amp;B5761&amp;C5761</f>
        <v>20/21FEIJÃO (2ª SAFRA)JACAREZINHO (c)</v>
      </c>
      <c r="I5761" s="210" t="str">
        <f t="shared" ref="I5761:I5824" si="298">A5761&amp;B5761</f>
        <v>20/21FEIJÃO (2ª SAFRA)</v>
      </c>
      <c r="J5761" s="211" t="b">
        <f t="shared" si="295"/>
        <v>0</v>
      </c>
    </row>
    <row r="5762" spans="1:10" ht="14.65" hidden="1" customHeight="1">
      <c r="A5762" s="215" t="s">
        <v>78</v>
      </c>
      <c r="B5762" s="213" t="s">
        <v>98</v>
      </c>
      <c r="C5762" s="209" t="s">
        <v>146</v>
      </c>
      <c r="D5762" s="202">
        <v>15300</v>
      </c>
      <c r="E5762" s="202">
        <v>1530</v>
      </c>
      <c r="F5762" s="202">
        <v>9570</v>
      </c>
      <c r="G5762" s="202">
        <f t="shared" si="296"/>
        <v>694.98910675381262</v>
      </c>
      <c r="H5762" s="210" t="str">
        <f t="shared" si="297"/>
        <v>20/21FEIJÃO (2ª SAFRA)LARANJEIRAS DO SUL (f)</v>
      </c>
      <c r="I5762" s="210" t="str">
        <f t="shared" si="298"/>
        <v>20/21FEIJÃO (2ª SAFRA)</v>
      </c>
      <c r="J5762" s="211" t="b">
        <f t="shared" si="295"/>
        <v>0</v>
      </c>
    </row>
    <row r="5763" spans="1:10" ht="14.65" hidden="1" customHeight="1">
      <c r="A5763" s="215" t="s">
        <v>78</v>
      </c>
      <c r="B5763" s="213" t="s">
        <v>98</v>
      </c>
      <c r="C5763" s="209" t="s">
        <v>152</v>
      </c>
      <c r="D5763" s="202">
        <v>13</v>
      </c>
      <c r="F5763" s="202">
        <v>11</v>
      </c>
      <c r="G5763" s="202">
        <f t="shared" si="296"/>
        <v>846.15384615384619</v>
      </c>
      <c r="H5763" s="210" t="str">
        <f t="shared" si="297"/>
        <v>20/21FEIJÃO (2ª SAFRA)PARANAGUÁ (f)</v>
      </c>
      <c r="I5763" s="210" t="str">
        <f t="shared" si="298"/>
        <v>20/21FEIJÃO (2ª SAFRA)</v>
      </c>
      <c r="J5763" s="211" t="b">
        <f t="shared" si="295"/>
        <v>0</v>
      </c>
    </row>
    <row r="5764" spans="1:10" ht="14.65" hidden="1" customHeight="1">
      <c r="A5764" s="215" t="s">
        <v>78</v>
      </c>
      <c r="B5764" s="213" t="s">
        <v>98</v>
      </c>
      <c r="C5764" s="209" t="s">
        <v>155</v>
      </c>
      <c r="D5764" s="202">
        <v>75950</v>
      </c>
      <c r="E5764" s="202">
        <v>3270</v>
      </c>
      <c r="F5764" s="202">
        <v>87789</v>
      </c>
      <c r="G5764" s="202">
        <f t="shared" si="296"/>
        <v>1207.8838745184371</v>
      </c>
      <c r="H5764" s="210" t="str">
        <f t="shared" si="297"/>
        <v>20/21FEIJÃO (2ª SAFRA)PATO BRANCO (e)</v>
      </c>
      <c r="I5764" s="210" t="str">
        <f t="shared" si="298"/>
        <v>20/21FEIJÃO (2ª SAFRA)</v>
      </c>
      <c r="J5764" s="211" t="b">
        <f t="shared" si="295"/>
        <v>0</v>
      </c>
    </row>
    <row r="5765" spans="1:10" ht="14.65" hidden="1" customHeight="1">
      <c r="A5765" s="215" t="s">
        <v>78</v>
      </c>
      <c r="B5765" s="213" t="s">
        <v>98</v>
      </c>
      <c r="C5765" s="209" t="s">
        <v>156</v>
      </c>
      <c r="D5765" s="202">
        <v>5500</v>
      </c>
      <c r="F5765" s="202">
        <v>6875</v>
      </c>
      <c r="G5765" s="202">
        <f t="shared" si="296"/>
        <v>1250</v>
      </c>
      <c r="H5765" s="210" t="str">
        <f t="shared" si="297"/>
        <v>20/21FEIJÃO (2ª SAFRA)PITANGA (f)</v>
      </c>
      <c r="I5765" s="210" t="str">
        <f t="shared" si="298"/>
        <v>20/21FEIJÃO (2ª SAFRA)</v>
      </c>
      <c r="J5765" s="211" t="b">
        <f t="shared" si="295"/>
        <v>0</v>
      </c>
    </row>
    <row r="5766" spans="1:10" ht="14.65" hidden="1" customHeight="1">
      <c r="A5766" s="215" t="s">
        <v>78</v>
      </c>
      <c r="B5766" s="213" t="s">
        <v>98</v>
      </c>
      <c r="C5766" s="209" t="s">
        <v>157</v>
      </c>
      <c r="D5766" s="202">
        <v>45530</v>
      </c>
      <c r="F5766" s="202">
        <v>57185</v>
      </c>
      <c r="G5766" s="202">
        <f t="shared" si="296"/>
        <v>1255.9850647924447</v>
      </c>
      <c r="H5766" s="210" t="str">
        <f t="shared" si="297"/>
        <v>20/21FEIJÃO (2ª SAFRA)PONTA GROSSA (f)</v>
      </c>
      <c r="I5766" s="210" t="str">
        <f t="shared" si="298"/>
        <v>20/21FEIJÃO (2ª SAFRA)</v>
      </c>
      <c r="J5766" s="211" t="b">
        <f t="shared" si="295"/>
        <v>0</v>
      </c>
    </row>
    <row r="5767" spans="1:10" ht="14.65" hidden="1" customHeight="1">
      <c r="A5767" s="215" t="s">
        <v>78</v>
      </c>
      <c r="B5767" s="213" t="s">
        <v>98</v>
      </c>
      <c r="C5767" s="209" t="s">
        <v>158</v>
      </c>
      <c r="D5767" s="202">
        <v>549</v>
      </c>
      <c r="F5767" s="202">
        <v>494</v>
      </c>
      <c r="G5767" s="202">
        <f t="shared" si="296"/>
        <v>899.81785063752272</v>
      </c>
      <c r="H5767" s="210" t="str">
        <f t="shared" si="297"/>
        <v>20/21FEIJÃO (2ª SAFRA)TOLEDO (d)</v>
      </c>
      <c r="I5767" s="210" t="str">
        <f t="shared" si="298"/>
        <v>20/21FEIJÃO (2ª SAFRA)</v>
      </c>
      <c r="J5767" s="211" t="b">
        <f t="shared" si="295"/>
        <v>0</v>
      </c>
    </row>
    <row r="5768" spans="1:10" ht="14.65" hidden="1" customHeight="1">
      <c r="A5768" s="215" t="s">
        <v>78</v>
      </c>
      <c r="B5768" s="225" t="s">
        <v>98</v>
      </c>
      <c r="C5768" s="209" t="s">
        <v>160</v>
      </c>
      <c r="D5768" s="202">
        <v>6000</v>
      </c>
      <c r="F5768" s="202">
        <v>5700</v>
      </c>
      <c r="G5768" s="202">
        <f t="shared" si="296"/>
        <v>950</v>
      </c>
      <c r="H5768" s="210" t="str">
        <f t="shared" si="297"/>
        <v>20/21FEIJÃO (2ª SAFRA)UNIÃO DA VITÓRIA (f)</v>
      </c>
      <c r="I5768" s="210" t="str">
        <f t="shared" si="298"/>
        <v>20/21FEIJÃO (2ª SAFRA)</v>
      </c>
      <c r="J5768" s="211" t="b">
        <f t="shared" si="295"/>
        <v>0</v>
      </c>
    </row>
    <row r="5769" spans="1:10" ht="14.65" hidden="1" customHeight="1">
      <c r="A5769" s="215" t="s">
        <v>78</v>
      </c>
      <c r="B5769" s="213" t="s">
        <v>104</v>
      </c>
      <c r="C5769" s="209" t="s">
        <v>126</v>
      </c>
      <c r="D5769" s="202">
        <v>51770</v>
      </c>
      <c r="E5769" s="202">
        <v>2300</v>
      </c>
      <c r="F5769" s="202">
        <v>115017</v>
      </c>
      <c r="G5769" s="202">
        <f t="shared" si="296"/>
        <v>2324.9848392965437</v>
      </c>
      <c r="H5769" s="210" t="str">
        <f t="shared" si="297"/>
        <v>20/21MILHO (2ª SAFRA)APUCARANA (c)</v>
      </c>
      <c r="I5769" s="210" t="str">
        <f t="shared" si="298"/>
        <v>20/21MILHO (2ª SAFRA)</v>
      </c>
      <c r="J5769" s="211" t="b">
        <f t="shared" si="295"/>
        <v>0</v>
      </c>
    </row>
    <row r="5770" spans="1:10" ht="14.65" hidden="1" customHeight="1">
      <c r="A5770" s="215" t="s">
        <v>78</v>
      </c>
      <c r="B5770" s="213" t="s">
        <v>104</v>
      </c>
      <c r="C5770" s="209" t="s">
        <v>128</v>
      </c>
      <c r="D5770" s="202">
        <v>419941</v>
      </c>
      <c r="E5770" s="202">
        <v>126501</v>
      </c>
      <c r="F5770" s="202">
        <v>1064013</v>
      </c>
      <c r="G5770" s="202">
        <f t="shared" si="296"/>
        <v>3625.9985005452563</v>
      </c>
      <c r="H5770" s="210" t="str">
        <f t="shared" si="297"/>
        <v>20/21MILHO (2ª SAFRA)CAMPO MOURÃO (a)</v>
      </c>
      <c r="I5770" s="210" t="str">
        <f t="shared" si="298"/>
        <v>20/21MILHO (2ª SAFRA)</v>
      </c>
      <c r="J5770" s="211" t="b">
        <f t="shared" si="295"/>
        <v>0</v>
      </c>
    </row>
    <row r="5771" spans="1:10" ht="14.65" hidden="1" customHeight="1">
      <c r="A5771" s="215" t="s">
        <v>78</v>
      </c>
      <c r="B5771" s="213" t="s">
        <v>104</v>
      </c>
      <c r="C5771" s="209" t="s">
        <v>130</v>
      </c>
      <c r="D5771" s="202">
        <v>293885</v>
      </c>
      <c r="E5771" s="202">
        <v>18975</v>
      </c>
      <c r="F5771" s="202">
        <v>873114</v>
      </c>
      <c r="G5771" s="202">
        <f t="shared" si="296"/>
        <v>3175.9994179913424</v>
      </c>
      <c r="H5771" s="210" t="str">
        <f t="shared" si="297"/>
        <v>20/21MILHO (2ª SAFRA)CASCAVEL (d)</v>
      </c>
      <c r="I5771" s="210" t="str">
        <f t="shared" si="298"/>
        <v>20/21MILHO (2ª SAFRA)</v>
      </c>
      <c r="J5771" s="211" t="b">
        <f t="shared" si="295"/>
        <v>0</v>
      </c>
    </row>
    <row r="5772" spans="1:10" ht="14.65" hidden="1" customHeight="1">
      <c r="A5772" s="215" t="s">
        <v>78</v>
      </c>
      <c r="B5772" s="213" t="s">
        <v>104</v>
      </c>
      <c r="C5772" s="209" t="s">
        <v>132</v>
      </c>
      <c r="D5772" s="202">
        <v>190000</v>
      </c>
      <c r="E5772" s="202">
        <v>106000</v>
      </c>
      <c r="F5772" s="202">
        <v>100800</v>
      </c>
      <c r="G5772" s="202">
        <f t="shared" si="296"/>
        <v>1200</v>
      </c>
      <c r="H5772" s="210" t="str">
        <f t="shared" si="297"/>
        <v>20/21MILHO (2ª SAFRA)CORNÉLIO PROCÓPIO (c)</v>
      </c>
      <c r="I5772" s="210" t="str">
        <f t="shared" si="298"/>
        <v>20/21MILHO (2ª SAFRA)</v>
      </c>
      <c r="J5772" s="211" t="b">
        <f t="shared" si="295"/>
        <v>0</v>
      </c>
    </row>
    <row r="5773" spans="1:10" ht="14.65" hidden="1" customHeight="1">
      <c r="A5773" s="215" t="s">
        <v>78</v>
      </c>
      <c r="B5773" s="213" t="s">
        <v>104</v>
      </c>
      <c r="C5773" s="209" t="s">
        <v>136</v>
      </c>
      <c r="D5773" s="202">
        <v>99250</v>
      </c>
      <c r="E5773" s="202">
        <v>27100</v>
      </c>
      <c r="F5773" s="202">
        <v>200721</v>
      </c>
      <c r="G5773" s="202">
        <f t="shared" si="296"/>
        <v>2781.9958419958421</v>
      </c>
      <c r="H5773" s="210" t="str">
        <f t="shared" si="297"/>
        <v>20/21MILHO (2ª SAFRA)FRANCISCO BELTRÃO (e)</v>
      </c>
      <c r="I5773" s="210" t="str">
        <f t="shared" si="298"/>
        <v>20/21MILHO (2ª SAFRA)</v>
      </c>
      <c r="J5773" s="211" t="b">
        <f t="shared" si="295"/>
        <v>0</v>
      </c>
    </row>
    <row r="5774" spans="1:10" ht="14.65" hidden="1" customHeight="1">
      <c r="A5774" s="215" t="s">
        <v>78</v>
      </c>
      <c r="B5774" s="213" t="s">
        <v>104</v>
      </c>
      <c r="C5774" s="209" t="s">
        <v>138</v>
      </c>
      <c r="D5774" s="202">
        <v>10050</v>
      </c>
      <c r="E5774" s="202">
        <v>1780</v>
      </c>
      <c r="F5774" s="202">
        <v>24876</v>
      </c>
      <c r="G5774" s="202">
        <f t="shared" si="296"/>
        <v>3007.9806529625153</v>
      </c>
      <c r="H5774" s="210" t="str">
        <f t="shared" si="297"/>
        <v>20/21MILHO (2ª SAFRA)GUARAPUAVA (f)</v>
      </c>
      <c r="I5774" s="210" t="str">
        <f t="shared" si="298"/>
        <v>20/21MILHO (2ª SAFRA)</v>
      </c>
      <c r="J5774" s="211" t="b">
        <f t="shared" si="295"/>
        <v>0</v>
      </c>
    </row>
    <row r="5775" spans="1:10" ht="14.65" hidden="1" customHeight="1">
      <c r="A5775" s="215" t="s">
        <v>78</v>
      </c>
      <c r="B5775" s="213" t="s">
        <v>104</v>
      </c>
      <c r="C5775" s="209" t="s">
        <v>140</v>
      </c>
      <c r="D5775" s="202">
        <v>15000</v>
      </c>
      <c r="F5775" s="202">
        <v>91500</v>
      </c>
      <c r="G5775" s="202">
        <f t="shared" si="296"/>
        <v>6100</v>
      </c>
      <c r="H5775" s="210" t="str">
        <f t="shared" si="297"/>
        <v>20/21MILHO (2ª SAFRA)IRATI (f)</v>
      </c>
      <c r="I5775" s="210" t="str">
        <f t="shared" si="298"/>
        <v>20/21MILHO (2ª SAFRA)</v>
      </c>
      <c r="J5775" s="211" t="b">
        <f t="shared" si="295"/>
        <v>0</v>
      </c>
    </row>
    <row r="5776" spans="1:10" ht="14.65" hidden="1" customHeight="1">
      <c r="A5776" s="215" t="s">
        <v>78</v>
      </c>
      <c r="B5776" s="213" t="s">
        <v>104</v>
      </c>
      <c r="C5776" s="209" t="s">
        <v>142</v>
      </c>
      <c r="D5776" s="202">
        <v>91420</v>
      </c>
      <c r="E5776" s="202">
        <v>31964</v>
      </c>
      <c r="F5776" s="202">
        <v>91383</v>
      </c>
      <c r="G5776" s="202">
        <f t="shared" si="296"/>
        <v>1536.9853336921421</v>
      </c>
      <c r="H5776" s="210" t="str">
        <f t="shared" si="297"/>
        <v>20/21MILHO (2ª SAFRA)IVAIPORÃ (c)</v>
      </c>
      <c r="I5776" s="210" t="str">
        <f t="shared" si="298"/>
        <v>20/21MILHO (2ª SAFRA)</v>
      </c>
      <c r="J5776" s="211" t="b">
        <f t="shared" si="295"/>
        <v>0</v>
      </c>
    </row>
    <row r="5777" spans="1:10" ht="14.65" hidden="1" customHeight="1">
      <c r="A5777" s="215" t="s">
        <v>78</v>
      </c>
      <c r="B5777" s="213" t="s">
        <v>104</v>
      </c>
      <c r="C5777" s="209" t="s">
        <v>144</v>
      </c>
      <c r="D5777" s="202">
        <v>85000</v>
      </c>
      <c r="E5777" s="202">
        <v>4500</v>
      </c>
      <c r="F5777" s="202">
        <v>249550</v>
      </c>
      <c r="G5777" s="202">
        <f t="shared" si="296"/>
        <v>3100</v>
      </c>
      <c r="H5777" s="210" t="str">
        <f t="shared" si="297"/>
        <v>20/21MILHO (2ª SAFRA)JACAREZINHO (c)</v>
      </c>
      <c r="I5777" s="210" t="str">
        <f t="shared" si="298"/>
        <v>20/21MILHO (2ª SAFRA)</v>
      </c>
      <c r="J5777" s="211" t="b">
        <f t="shared" si="295"/>
        <v>0</v>
      </c>
    </row>
    <row r="5778" spans="1:10" ht="14.65" hidden="1" customHeight="1">
      <c r="A5778" s="215" t="s">
        <v>78</v>
      </c>
      <c r="B5778" s="213" t="s">
        <v>104</v>
      </c>
      <c r="C5778" s="209" t="s">
        <v>146</v>
      </c>
      <c r="D5778" s="202">
        <v>22200</v>
      </c>
      <c r="E5778" s="202">
        <v>2220</v>
      </c>
      <c r="F5778" s="202">
        <v>55944</v>
      </c>
      <c r="G5778" s="202">
        <f t="shared" si="296"/>
        <v>2800</v>
      </c>
      <c r="H5778" s="210" t="str">
        <f t="shared" si="297"/>
        <v>20/21MILHO (2ª SAFRA)LARANJEIRAS DO SUL (f)</v>
      </c>
      <c r="I5778" s="210" t="str">
        <f t="shared" si="298"/>
        <v>20/21MILHO (2ª SAFRA)</v>
      </c>
      <c r="J5778" s="211" t="b">
        <f t="shared" si="295"/>
        <v>0</v>
      </c>
    </row>
    <row r="5779" spans="1:10" ht="14.65" hidden="1" customHeight="1">
      <c r="A5779" s="215" t="s">
        <v>78</v>
      </c>
      <c r="B5779" s="213" t="s">
        <v>104</v>
      </c>
      <c r="C5779" s="209" t="s">
        <v>148</v>
      </c>
      <c r="D5779" s="202">
        <v>225000</v>
      </c>
      <c r="F5779" s="202">
        <v>450000</v>
      </c>
      <c r="G5779" s="202">
        <f t="shared" si="296"/>
        <v>2000</v>
      </c>
      <c r="H5779" s="210" t="str">
        <f t="shared" si="297"/>
        <v>20/21MILHO (2ª SAFRA)LONDRINA (c)</v>
      </c>
      <c r="I5779" s="210" t="str">
        <f t="shared" si="298"/>
        <v>20/21MILHO (2ª SAFRA)</v>
      </c>
      <c r="J5779" s="211" t="b">
        <f t="shared" si="295"/>
        <v>0</v>
      </c>
    </row>
    <row r="5780" spans="1:10" ht="14.65" hidden="1" customHeight="1">
      <c r="A5780" s="215" t="s">
        <v>78</v>
      </c>
      <c r="B5780" s="213" t="s">
        <v>104</v>
      </c>
      <c r="C5780" s="209" t="s">
        <v>150</v>
      </c>
      <c r="D5780" s="202">
        <v>267525</v>
      </c>
      <c r="F5780" s="202">
        <v>470844</v>
      </c>
      <c r="G5780" s="202">
        <f t="shared" si="296"/>
        <v>1760</v>
      </c>
      <c r="H5780" s="210" t="str">
        <f t="shared" si="297"/>
        <v>20/21MILHO (2ª SAFRA)MARINGÁ (c)</v>
      </c>
      <c r="I5780" s="210" t="str">
        <f t="shared" si="298"/>
        <v>20/21MILHO (2ª SAFRA)</v>
      </c>
      <c r="J5780" s="211" t="b">
        <f t="shared" si="295"/>
        <v>0</v>
      </c>
    </row>
    <row r="5781" spans="1:10" ht="14.65" hidden="1" customHeight="1">
      <c r="A5781" s="215" t="s">
        <v>78</v>
      </c>
      <c r="B5781" s="213" t="s">
        <v>104</v>
      </c>
      <c r="C5781" s="209" t="s">
        <v>154</v>
      </c>
      <c r="D5781" s="202">
        <v>48345</v>
      </c>
      <c r="E5781" s="202">
        <v>19426</v>
      </c>
      <c r="F5781" s="202">
        <v>43667</v>
      </c>
      <c r="G5781" s="202">
        <f t="shared" si="296"/>
        <v>1509.9761402538122</v>
      </c>
      <c r="H5781" s="210" t="str">
        <f t="shared" si="297"/>
        <v>20/21MILHO (2ª SAFRA)PARANAVAÍ (b)</v>
      </c>
      <c r="I5781" s="210" t="str">
        <f t="shared" si="298"/>
        <v>20/21MILHO (2ª SAFRA)</v>
      </c>
      <c r="J5781" s="211" t="b">
        <f t="shared" si="295"/>
        <v>0</v>
      </c>
    </row>
    <row r="5782" spans="1:10" ht="14.65" hidden="1" customHeight="1">
      <c r="A5782" s="215" t="s">
        <v>78</v>
      </c>
      <c r="B5782" s="213" t="s">
        <v>104</v>
      </c>
      <c r="C5782" s="209" t="s">
        <v>155</v>
      </c>
      <c r="D5782" s="202">
        <v>64125</v>
      </c>
      <c r="F5782" s="202">
        <v>169273</v>
      </c>
      <c r="G5782" s="202">
        <f t="shared" si="296"/>
        <v>2639.7348927875241</v>
      </c>
      <c r="H5782" s="210" t="str">
        <f t="shared" si="297"/>
        <v>20/21MILHO (2ª SAFRA)PATO BRANCO (e)</v>
      </c>
      <c r="I5782" s="210" t="str">
        <f t="shared" si="298"/>
        <v>20/21MILHO (2ª SAFRA)</v>
      </c>
      <c r="J5782" s="211" t="b">
        <f t="shared" si="295"/>
        <v>0</v>
      </c>
    </row>
    <row r="5783" spans="1:10" ht="14.65" hidden="1" customHeight="1">
      <c r="A5783" s="215" t="s">
        <v>78</v>
      </c>
      <c r="B5783" s="213" t="s">
        <v>104</v>
      </c>
      <c r="C5783" s="209" t="s">
        <v>156</v>
      </c>
      <c r="D5783" s="202">
        <v>21900</v>
      </c>
      <c r="E5783" s="202">
        <v>3100</v>
      </c>
      <c r="F5783" s="202">
        <v>43240</v>
      </c>
      <c r="G5783" s="202">
        <f t="shared" ref="G5783:G5846" si="299">F5783/(D5783-E5783)*1000</f>
        <v>2300</v>
      </c>
      <c r="H5783" s="210" t="str">
        <f t="shared" si="297"/>
        <v>20/21MILHO (2ª SAFRA)PITANGA (f)</v>
      </c>
      <c r="I5783" s="210" t="str">
        <f t="shared" si="298"/>
        <v>20/21MILHO (2ª SAFRA)</v>
      </c>
      <c r="J5783" s="211" t="b">
        <f t="shared" si="295"/>
        <v>0</v>
      </c>
    </row>
    <row r="5784" spans="1:10" ht="14.65" hidden="1" customHeight="1">
      <c r="A5784" s="215" t="s">
        <v>78</v>
      </c>
      <c r="B5784" s="213" t="s">
        <v>104</v>
      </c>
      <c r="C5784" s="209" t="s">
        <v>157</v>
      </c>
      <c r="D5784" s="202">
        <v>30050</v>
      </c>
      <c r="F5784" s="202">
        <v>110734</v>
      </c>
      <c r="G5784" s="202">
        <f t="shared" si="299"/>
        <v>3684.991680532446</v>
      </c>
      <c r="H5784" s="210" t="str">
        <f t="shared" si="297"/>
        <v>20/21MILHO (2ª SAFRA)PONTA GROSSA (f)</v>
      </c>
      <c r="I5784" s="210" t="str">
        <f t="shared" si="298"/>
        <v>20/21MILHO (2ª SAFRA)</v>
      </c>
      <c r="J5784" s="211" t="b">
        <f t="shared" si="295"/>
        <v>0</v>
      </c>
    </row>
    <row r="5785" spans="1:10" ht="14.65" hidden="1" customHeight="1">
      <c r="A5785" s="215" t="s">
        <v>78</v>
      </c>
      <c r="B5785" s="213" t="s">
        <v>104</v>
      </c>
      <c r="C5785" s="209" t="s">
        <v>158</v>
      </c>
      <c r="D5785" s="202">
        <v>430722</v>
      </c>
      <c r="E5785" s="202">
        <v>1600</v>
      </c>
      <c r="F5785" s="202">
        <v>1201541</v>
      </c>
      <c r="G5785" s="202">
        <f t="shared" si="299"/>
        <v>2799.9986017962256</v>
      </c>
      <c r="H5785" s="210" t="str">
        <f t="shared" si="297"/>
        <v>20/21MILHO (2ª SAFRA)TOLEDO (d)</v>
      </c>
      <c r="I5785" s="210" t="str">
        <f t="shared" si="298"/>
        <v>20/21MILHO (2ª SAFRA)</v>
      </c>
      <c r="J5785" s="211" t="b">
        <f t="shared" si="295"/>
        <v>0</v>
      </c>
    </row>
    <row r="5786" spans="1:10" ht="14.65" hidden="1" customHeight="1">
      <c r="A5786" s="215" t="s">
        <v>78</v>
      </c>
      <c r="B5786" s="213" t="s">
        <v>104</v>
      </c>
      <c r="C5786" s="209" t="s">
        <v>159</v>
      </c>
      <c r="D5786" s="202">
        <v>146638</v>
      </c>
      <c r="F5786" s="202">
        <v>359409</v>
      </c>
      <c r="G5786" s="202">
        <f t="shared" si="299"/>
        <v>2450.994967198134</v>
      </c>
      <c r="H5786" s="210" t="str">
        <f t="shared" si="297"/>
        <v>20/21MILHO (2ª SAFRA)UMUARAMA (b)</v>
      </c>
      <c r="I5786" s="210" t="str">
        <f t="shared" si="298"/>
        <v>20/21MILHO (2ª SAFRA)</v>
      </c>
      <c r="J5786" s="211" t="b">
        <f t="shared" si="295"/>
        <v>0</v>
      </c>
    </row>
    <row r="5787" spans="1:10" ht="14.65" hidden="1" customHeight="1">
      <c r="A5787" s="215" t="s">
        <v>78</v>
      </c>
      <c r="B5787" s="225" t="s">
        <v>104</v>
      </c>
      <c r="C5787" s="209" t="s">
        <v>160</v>
      </c>
      <c r="D5787" s="202">
        <v>3000</v>
      </c>
      <c r="F5787" s="202">
        <v>7200</v>
      </c>
      <c r="G5787" s="202">
        <f t="shared" si="299"/>
        <v>2400</v>
      </c>
      <c r="H5787" s="210" t="str">
        <f t="shared" si="297"/>
        <v>20/21MILHO (2ª SAFRA)UNIÃO DA VITÓRIA (f)</v>
      </c>
      <c r="I5787" s="210" t="str">
        <f t="shared" si="298"/>
        <v>20/21MILHO (2ª SAFRA)</v>
      </c>
      <c r="J5787" s="211" t="b">
        <f t="shared" si="295"/>
        <v>0</v>
      </c>
    </row>
    <row r="5788" spans="1:10" ht="12.75" hidden="1" customHeight="1">
      <c r="A5788" s="215" t="s">
        <v>78</v>
      </c>
      <c r="B5788" s="213" t="s">
        <v>107</v>
      </c>
      <c r="C5788" s="209" t="s">
        <v>128</v>
      </c>
      <c r="D5788" s="202"/>
      <c r="G5788" s="202" t="e">
        <f t="shared" si="299"/>
        <v>#DIV/0!</v>
      </c>
      <c r="H5788" s="210" t="str">
        <f t="shared" si="297"/>
        <v>20/21SOJA (2ª SAFRA)CAMPO MOURÃO (a)</v>
      </c>
      <c r="I5788" s="210" t="str">
        <f t="shared" si="298"/>
        <v>20/21SOJA (2ª SAFRA)</v>
      </c>
      <c r="J5788" s="211" t="b">
        <f t="shared" si="295"/>
        <v>0</v>
      </c>
    </row>
    <row r="5789" spans="1:10" ht="12.75" hidden="1" customHeight="1">
      <c r="A5789" s="215" t="s">
        <v>78</v>
      </c>
      <c r="B5789" s="213" t="s">
        <v>107</v>
      </c>
      <c r="C5789" s="209" t="s">
        <v>130</v>
      </c>
      <c r="D5789" s="202">
        <v>115</v>
      </c>
      <c r="F5789" s="202">
        <v>79</v>
      </c>
      <c r="G5789" s="202">
        <f t="shared" si="299"/>
        <v>686.95652173913049</v>
      </c>
      <c r="H5789" s="210" t="str">
        <f t="shared" si="297"/>
        <v>20/21SOJA (2ª SAFRA)CASCAVEL (d)</v>
      </c>
      <c r="I5789" s="210" t="str">
        <f t="shared" si="298"/>
        <v>20/21SOJA (2ª SAFRA)</v>
      </c>
      <c r="J5789" s="211" t="b">
        <f t="shared" si="295"/>
        <v>0</v>
      </c>
    </row>
    <row r="5790" spans="1:10" ht="12.75" hidden="1" customHeight="1">
      <c r="A5790" s="215" t="s">
        <v>78</v>
      </c>
      <c r="B5790" s="213" t="s">
        <v>107</v>
      </c>
      <c r="C5790" s="209" t="s">
        <v>136</v>
      </c>
      <c r="D5790" s="202">
        <v>3050</v>
      </c>
      <c r="E5790" s="202">
        <v>300</v>
      </c>
      <c r="F5790" s="202">
        <v>3027</v>
      </c>
      <c r="G5790" s="202">
        <f t="shared" si="299"/>
        <v>1100.7272727272727</v>
      </c>
      <c r="H5790" s="210" t="str">
        <f t="shared" si="297"/>
        <v>20/21SOJA (2ª SAFRA)FRANCISCO BELTRÃO (e)</v>
      </c>
      <c r="I5790" s="210" t="str">
        <f t="shared" si="298"/>
        <v>20/21SOJA (2ª SAFRA)</v>
      </c>
      <c r="J5790" s="211" t="b">
        <f t="shared" si="295"/>
        <v>0</v>
      </c>
    </row>
    <row r="5791" spans="1:10" ht="12.75" hidden="1" customHeight="1">
      <c r="A5791" s="215" t="s">
        <v>78</v>
      </c>
      <c r="B5791" s="213" t="s">
        <v>107</v>
      </c>
      <c r="C5791" s="209" t="s">
        <v>138</v>
      </c>
      <c r="D5791" s="202">
        <v>3880</v>
      </c>
      <c r="F5791" s="202">
        <v>8846</v>
      </c>
      <c r="G5791" s="202">
        <f t="shared" si="299"/>
        <v>2279.8969072164946</v>
      </c>
      <c r="H5791" s="210" t="str">
        <f t="shared" si="297"/>
        <v>20/21SOJA (2ª SAFRA)GUARAPUAVA (f)</v>
      </c>
      <c r="I5791" s="210" t="str">
        <f t="shared" si="298"/>
        <v>20/21SOJA (2ª SAFRA)</v>
      </c>
      <c r="J5791" s="211" t="b">
        <f t="shared" si="295"/>
        <v>0</v>
      </c>
    </row>
    <row r="5792" spans="1:10" ht="12.75" hidden="1" customHeight="1">
      <c r="A5792" s="215" t="s">
        <v>78</v>
      </c>
      <c r="B5792" s="213" t="s">
        <v>107</v>
      </c>
      <c r="C5792" s="209" t="s">
        <v>140</v>
      </c>
      <c r="D5792" s="202">
        <v>10500</v>
      </c>
      <c r="F5792" s="202">
        <v>27825</v>
      </c>
      <c r="G5792" s="202">
        <f t="shared" si="299"/>
        <v>2650</v>
      </c>
      <c r="H5792" s="210" t="str">
        <f t="shared" si="297"/>
        <v>20/21SOJA (2ª SAFRA)IRATI (f)</v>
      </c>
      <c r="I5792" s="210" t="str">
        <f t="shared" si="298"/>
        <v>20/21SOJA (2ª SAFRA)</v>
      </c>
      <c r="J5792" s="211" t="b">
        <f t="shared" si="295"/>
        <v>0</v>
      </c>
    </row>
    <row r="5793" spans="1:10" ht="12.75" hidden="1" customHeight="1">
      <c r="A5793" s="215" t="s">
        <v>78</v>
      </c>
      <c r="B5793" s="213" t="s">
        <v>107</v>
      </c>
      <c r="C5793" s="209" t="s">
        <v>146</v>
      </c>
      <c r="D5793" s="202">
        <v>150</v>
      </c>
      <c r="F5793" s="202">
        <v>193</v>
      </c>
      <c r="G5793" s="202">
        <f t="shared" si="299"/>
        <v>1286.6666666666665</v>
      </c>
      <c r="H5793" s="210" t="str">
        <f t="shared" si="297"/>
        <v>20/21SOJA (2ª SAFRA)LARANJEIRAS DO SUL (f)</v>
      </c>
      <c r="I5793" s="210" t="str">
        <f t="shared" si="298"/>
        <v>20/21SOJA (2ª SAFRA)</v>
      </c>
      <c r="J5793" s="211" t="b">
        <f t="shared" si="295"/>
        <v>0</v>
      </c>
    </row>
    <row r="5794" spans="1:10" ht="12.75" hidden="1" customHeight="1">
      <c r="A5794" s="215" t="s">
        <v>78</v>
      </c>
      <c r="B5794" s="213" t="s">
        <v>107</v>
      </c>
      <c r="C5794" s="209" t="s">
        <v>150</v>
      </c>
      <c r="D5794" s="202"/>
      <c r="G5794" s="202" t="e">
        <f t="shared" si="299"/>
        <v>#DIV/0!</v>
      </c>
      <c r="H5794" s="210" t="str">
        <f t="shared" si="297"/>
        <v>20/21SOJA (2ª SAFRA)MARINGÁ (c)</v>
      </c>
      <c r="I5794" s="210" t="str">
        <f t="shared" si="298"/>
        <v>20/21SOJA (2ª SAFRA)</v>
      </c>
      <c r="J5794" s="211" t="b">
        <f t="shared" si="295"/>
        <v>0</v>
      </c>
    </row>
    <row r="5795" spans="1:10" ht="12.75" hidden="1" customHeight="1">
      <c r="A5795" s="215" t="s">
        <v>78</v>
      </c>
      <c r="B5795" s="213" t="s">
        <v>107</v>
      </c>
      <c r="C5795" s="209" t="s">
        <v>155</v>
      </c>
      <c r="D5795" s="202">
        <v>3190</v>
      </c>
      <c r="F5795" s="202">
        <v>3803</v>
      </c>
      <c r="G5795" s="202">
        <f t="shared" si="299"/>
        <v>1192.1630094043887</v>
      </c>
      <c r="H5795" s="210" t="str">
        <f t="shared" si="297"/>
        <v>20/21SOJA (2ª SAFRA)PATO BRANCO (e)</v>
      </c>
      <c r="I5795" s="210" t="str">
        <f t="shared" si="298"/>
        <v>20/21SOJA (2ª SAFRA)</v>
      </c>
      <c r="J5795" s="211" t="b">
        <f t="shared" si="295"/>
        <v>0</v>
      </c>
    </row>
    <row r="5796" spans="1:10" ht="12.75" hidden="1" customHeight="1">
      <c r="A5796" s="215" t="s">
        <v>78</v>
      </c>
      <c r="B5796" s="213" t="s">
        <v>107</v>
      </c>
      <c r="C5796" s="209" t="s">
        <v>157</v>
      </c>
      <c r="D5796" s="202">
        <v>14500</v>
      </c>
      <c r="F5796" s="202">
        <v>35670</v>
      </c>
      <c r="G5796" s="202">
        <f t="shared" si="299"/>
        <v>2460</v>
      </c>
      <c r="H5796" s="210" t="str">
        <f t="shared" si="297"/>
        <v>20/21SOJA (2ª SAFRA)PONTA GROSSA (f)</v>
      </c>
      <c r="I5796" s="210" t="str">
        <f t="shared" si="298"/>
        <v>20/21SOJA (2ª SAFRA)</v>
      </c>
      <c r="J5796" s="211" t="b">
        <f t="shared" si="295"/>
        <v>0</v>
      </c>
    </row>
    <row r="5797" spans="1:10" ht="12.75" hidden="1" customHeight="1">
      <c r="A5797" s="215" t="s">
        <v>78</v>
      </c>
      <c r="B5797" s="213" t="s">
        <v>107</v>
      </c>
      <c r="C5797" s="209" t="s">
        <v>158</v>
      </c>
      <c r="D5797" s="202">
        <v>430</v>
      </c>
      <c r="F5797" s="202">
        <v>645</v>
      </c>
      <c r="G5797" s="202">
        <f t="shared" si="299"/>
        <v>1500</v>
      </c>
      <c r="H5797" s="210" t="str">
        <f t="shared" si="297"/>
        <v>20/21SOJA (2ª SAFRA)TOLEDO (d)</v>
      </c>
      <c r="I5797" s="210" t="str">
        <f t="shared" si="298"/>
        <v>20/21SOJA (2ª SAFRA)</v>
      </c>
      <c r="J5797" s="211" t="b">
        <f t="shared" si="295"/>
        <v>0</v>
      </c>
    </row>
    <row r="5798" spans="1:10" ht="12.75" hidden="1" customHeight="1">
      <c r="A5798" s="215" t="s">
        <v>78</v>
      </c>
      <c r="B5798" s="213" t="s">
        <v>107</v>
      </c>
      <c r="C5798" s="209" t="s">
        <v>159</v>
      </c>
      <c r="D5798" s="202"/>
      <c r="G5798" s="202" t="e">
        <f t="shared" si="299"/>
        <v>#DIV/0!</v>
      </c>
      <c r="H5798" s="210" t="str">
        <f t="shared" si="297"/>
        <v>20/21SOJA (2ª SAFRA)UMUARAMA (b)</v>
      </c>
      <c r="I5798" s="210" t="str">
        <f t="shared" si="298"/>
        <v>20/21SOJA (2ª SAFRA)</v>
      </c>
      <c r="J5798" s="211" t="b">
        <f t="shared" si="295"/>
        <v>0</v>
      </c>
    </row>
    <row r="5799" spans="1:10" ht="12.75" hidden="1" customHeight="1">
      <c r="A5799" s="215" t="s">
        <v>78</v>
      </c>
      <c r="B5799" s="213" t="s">
        <v>107</v>
      </c>
      <c r="C5799" s="209" t="s">
        <v>160</v>
      </c>
      <c r="D5799" s="202">
        <v>3000</v>
      </c>
      <c r="F5799" s="202">
        <v>5400</v>
      </c>
      <c r="G5799" s="202">
        <f t="shared" si="299"/>
        <v>1800</v>
      </c>
      <c r="H5799" s="210" t="str">
        <f t="shared" si="297"/>
        <v>20/21SOJA (2ª SAFRA)UNIÃO DA VITÓRIA (f)</v>
      </c>
      <c r="I5799" s="210" t="str">
        <f t="shared" si="298"/>
        <v>20/21SOJA (2ª SAFRA)</v>
      </c>
      <c r="J5799" s="211" t="b">
        <f t="shared" si="295"/>
        <v>0</v>
      </c>
    </row>
    <row r="5800" spans="1:10" ht="12.75" hidden="1" customHeight="1">
      <c r="A5800" s="215" t="s">
        <v>78</v>
      </c>
      <c r="B5800" s="213" t="s">
        <v>109</v>
      </c>
      <c r="C5800" s="209" t="s">
        <v>126</v>
      </c>
      <c r="D5800" s="202">
        <v>190</v>
      </c>
      <c r="F5800" s="202">
        <v>16150</v>
      </c>
      <c r="G5800" s="202">
        <f t="shared" si="299"/>
        <v>85000</v>
      </c>
      <c r="H5800" s="210" t="str">
        <f t="shared" si="297"/>
        <v>20/21TOMATE (2ª SAFRA)APUCARANA (c)</v>
      </c>
      <c r="I5800" s="210" t="str">
        <f t="shared" si="298"/>
        <v>20/21TOMATE (2ª SAFRA)</v>
      </c>
      <c r="J5800" s="211" t="b">
        <f t="shared" si="295"/>
        <v>0</v>
      </c>
    </row>
    <row r="5801" spans="1:10" ht="12.75" hidden="1" customHeight="1">
      <c r="A5801" s="215" t="s">
        <v>78</v>
      </c>
      <c r="B5801" s="213" t="s">
        <v>109</v>
      </c>
      <c r="C5801" s="209" t="s">
        <v>130</v>
      </c>
      <c r="D5801" s="202">
        <v>51</v>
      </c>
      <c r="F5801" s="202">
        <v>2036</v>
      </c>
      <c r="G5801" s="202">
        <f t="shared" si="299"/>
        <v>39921.568627450979</v>
      </c>
      <c r="H5801" s="210" t="str">
        <f t="shared" si="297"/>
        <v>20/21TOMATE (2ª SAFRA)CASCAVEL (d)</v>
      </c>
      <c r="I5801" s="210" t="str">
        <f t="shared" si="298"/>
        <v>20/21TOMATE (2ª SAFRA)</v>
      </c>
      <c r="J5801" s="211" t="b">
        <f t="shared" si="295"/>
        <v>0</v>
      </c>
    </row>
    <row r="5802" spans="1:10" ht="12.75" hidden="1" customHeight="1">
      <c r="A5802" s="215" t="s">
        <v>78</v>
      </c>
      <c r="B5802" s="213" t="s">
        <v>109</v>
      </c>
      <c r="C5802" s="209" t="s">
        <v>132</v>
      </c>
      <c r="D5802" s="202">
        <v>190</v>
      </c>
      <c r="F5802" s="202">
        <v>7617</v>
      </c>
      <c r="G5802" s="202">
        <f t="shared" si="299"/>
        <v>40089.473684210527</v>
      </c>
      <c r="H5802" s="210" t="str">
        <f t="shared" si="297"/>
        <v>20/21TOMATE (2ª SAFRA)CORNÉLIO PROCÓPIO (c)</v>
      </c>
      <c r="I5802" s="210" t="str">
        <f t="shared" si="298"/>
        <v>20/21TOMATE (2ª SAFRA)</v>
      </c>
      <c r="J5802" s="211" t="b">
        <f t="shared" si="295"/>
        <v>0</v>
      </c>
    </row>
    <row r="5803" spans="1:10" ht="12.75" hidden="1" customHeight="1">
      <c r="A5803" s="215" t="s">
        <v>78</v>
      </c>
      <c r="B5803" s="213" t="s">
        <v>109</v>
      </c>
      <c r="C5803" s="209" t="s">
        <v>138</v>
      </c>
      <c r="D5803" s="202">
        <v>17</v>
      </c>
      <c r="F5803" s="202">
        <v>886</v>
      </c>
      <c r="G5803" s="202">
        <f t="shared" si="299"/>
        <v>52117.647058823532</v>
      </c>
      <c r="H5803" s="210" t="str">
        <f t="shared" si="297"/>
        <v>20/21TOMATE (2ª SAFRA)GUARAPUAVA (f)</v>
      </c>
      <c r="I5803" s="210" t="str">
        <f t="shared" si="298"/>
        <v>20/21TOMATE (2ª SAFRA)</v>
      </c>
      <c r="J5803" s="211" t="b">
        <f t="shared" si="295"/>
        <v>0</v>
      </c>
    </row>
    <row r="5804" spans="1:10" ht="12.75" hidden="1" customHeight="1">
      <c r="A5804" s="215" t="s">
        <v>78</v>
      </c>
      <c r="B5804" s="213" t="s">
        <v>109</v>
      </c>
      <c r="C5804" s="209" t="s">
        <v>140</v>
      </c>
      <c r="D5804" s="202">
        <v>16</v>
      </c>
      <c r="F5804" s="202">
        <v>424</v>
      </c>
      <c r="G5804" s="202">
        <f t="shared" si="299"/>
        <v>26500</v>
      </c>
      <c r="H5804" s="210" t="str">
        <f t="shared" si="297"/>
        <v>20/21TOMATE (2ª SAFRA)IRATI (f)</v>
      </c>
      <c r="I5804" s="210" t="str">
        <f t="shared" si="298"/>
        <v>20/21TOMATE (2ª SAFRA)</v>
      </c>
      <c r="J5804" s="211" t="b">
        <f t="shared" si="295"/>
        <v>0</v>
      </c>
    </row>
    <row r="5805" spans="1:10" ht="12.75" hidden="1" customHeight="1">
      <c r="A5805" s="215" t="s">
        <v>78</v>
      </c>
      <c r="B5805" s="213" t="s">
        <v>109</v>
      </c>
      <c r="C5805" s="209" t="s">
        <v>142</v>
      </c>
      <c r="D5805" s="202">
        <v>295</v>
      </c>
      <c r="F5805" s="202">
        <v>12925</v>
      </c>
      <c r="G5805" s="202">
        <f t="shared" si="299"/>
        <v>43813.5593220339</v>
      </c>
      <c r="H5805" s="210" t="str">
        <f t="shared" si="297"/>
        <v>20/21TOMATE (2ª SAFRA)IVAIPORÃ (c)</v>
      </c>
      <c r="I5805" s="210" t="str">
        <f t="shared" si="298"/>
        <v>20/21TOMATE (2ª SAFRA)</v>
      </c>
      <c r="J5805" s="211" t="b">
        <f t="shared" si="295"/>
        <v>0</v>
      </c>
    </row>
    <row r="5806" spans="1:10" ht="12.75" hidden="1" customHeight="1">
      <c r="A5806" s="215" t="s">
        <v>78</v>
      </c>
      <c r="B5806" s="213" t="s">
        <v>109</v>
      </c>
      <c r="C5806" s="209" t="s">
        <v>144</v>
      </c>
      <c r="D5806" s="202">
        <v>230</v>
      </c>
      <c r="F5806" s="202">
        <v>14030</v>
      </c>
      <c r="G5806" s="202">
        <f t="shared" si="299"/>
        <v>61000</v>
      </c>
      <c r="H5806" s="210" t="str">
        <f t="shared" si="297"/>
        <v>20/21TOMATE (2ª SAFRA)JACAREZINHO (c)</v>
      </c>
      <c r="I5806" s="210" t="str">
        <f t="shared" si="298"/>
        <v>20/21TOMATE (2ª SAFRA)</v>
      </c>
      <c r="J5806" s="211" t="b">
        <f t="shared" si="295"/>
        <v>0</v>
      </c>
    </row>
    <row r="5807" spans="1:10" ht="12.75" hidden="1" customHeight="1">
      <c r="A5807" s="215" t="s">
        <v>78</v>
      </c>
      <c r="B5807" s="213" t="s">
        <v>109</v>
      </c>
      <c r="C5807" s="209" t="s">
        <v>146</v>
      </c>
      <c r="D5807" s="202">
        <v>6</v>
      </c>
      <c r="F5807" s="202">
        <v>355</v>
      </c>
      <c r="G5807" s="202">
        <f t="shared" si="299"/>
        <v>59166.666666666664</v>
      </c>
      <c r="H5807" s="210" t="str">
        <f t="shared" si="297"/>
        <v>20/21TOMATE (2ª SAFRA)LARANJEIRAS DO SUL (f)</v>
      </c>
      <c r="I5807" s="210" t="str">
        <f t="shared" si="298"/>
        <v>20/21TOMATE (2ª SAFRA)</v>
      </c>
      <c r="J5807" s="211" t="b">
        <f t="shared" si="295"/>
        <v>0</v>
      </c>
    </row>
    <row r="5808" spans="1:10" ht="12.75" hidden="1" customHeight="1">
      <c r="A5808" s="215" t="s">
        <v>78</v>
      </c>
      <c r="B5808" s="213" t="s">
        <v>109</v>
      </c>
      <c r="C5808" s="209" t="s">
        <v>148</v>
      </c>
      <c r="D5808" s="202"/>
      <c r="G5808" s="202" t="e">
        <f t="shared" si="299"/>
        <v>#DIV/0!</v>
      </c>
      <c r="H5808" s="210" t="str">
        <f t="shared" si="297"/>
        <v>20/21TOMATE (2ª SAFRA)LONDRINA (c)</v>
      </c>
      <c r="I5808" s="210" t="str">
        <f t="shared" si="298"/>
        <v>20/21TOMATE (2ª SAFRA)</v>
      </c>
      <c r="J5808" s="211" t="b">
        <f t="shared" si="295"/>
        <v>0</v>
      </c>
    </row>
    <row r="5809" spans="1:10" ht="12.75" hidden="1" customHeight="1">
      <c r="A5809" s="215" t="s">
        <v>78</v>
      </c>
      <c r="B5809" s="213" t="s">
        <v>109</v>
      </c>
      <c r="C5809" s="209" t="s">
        <v>150</v>
      </c>
      <c r="D5809" s="202">
        <v>45</v>
      </c>
      <c r="F5809" s="202">
        <v>2250</v>
      </c>
      <c r="G5809" s="202">
        <f t="shared" si="299"/>
        <v>50000</v>
      </c>
      <c r="H5809" s="210" t="str">
        <f t="shared" si="297"/>
        <v>20/21TOMATE (2ª SAFRA)MARINGÁ (c)</v>
      </c>
      <c r="I5809" s="210" t="str">
        <f t="shared" si="298"/>
        <v>20/21TOMATE (2ª SAFRA)</v>
      </c>
      <c r="J5809" s="211" t="b">
        <f t="shared" si="295"/>
        <v>0</v>
      </c>
    </row>
    <row r="5810" spans="1:10" ht="12.75" hidden="1" customHeight="1">
      <c r="A5810" s="215" t="s">
        <v>78</v>
      </c>
      <c r="B5810" s="213" t="s">
        <v>109</v>
      </c>
      <c r="C5810" s="209" t="s">
        <v>152</v>
      </c>
      <c r="D5810" s="202">
        <v>12</v>
      </c>
      <c r="F5810" s="202">
        <v>492</v>
      </c>
      <c r="G5810" s="202">
        <f t="shared" si="299"/>
        <v>41000</v>
      </c>
      <c r="H5810" s="210" t="str">
        <f t="shared" si="297"/>
        <v>20/21TOMATE (2ª SAFRA)PARANAGUÁ (f)</v>
      </c>
      <c r="I5810" s="210" t="str">
        <f t="shared" si="298"/>
        <v>20/21TOMATE (2ª SAFRA)</v>
      </c>
      <c r="J5810" s="211" t="b">
        <f t="shared" si="295"/>
        <v>0</v>
      </c>
    </row>
    <row r="5811" spans="1:10" ht="12.75" hidden="1" customHeight="1">
      <c r="A5811" s="215" t="s">
        <v>78</v>
      </c>
      <c r="B5811" s="213" t="s">
        <v>109</v>
      </c>
      <c r="C5811" s="209" t="s">
        <v>156</v>
      </c>
      <c r="D5811" s="202">
        <v>20</v>
      </c>
      <c r="F5811" s="202">
        <v>926</v>
      </c>
      <c r="G5811" s="202">
        <f t="shared" si="299"/>
        <v>46300</v>
      </c>
      <c r="H5811" s="210" t="str">
        <f t="shared" si="297"/>
        <v>20/21TOMATE (2ª SAFRA)PITANGA (f)</v>
      </c>
      <c r="I5811" s="210" t="str">
        <f t="shared" si="298"/>
        <v>20/21TOMATE (2ª SAFRA)</v>
      </c>
      <c r="J5811" s="211" t="b">
        <f t="shared" si="295"/>
        <v>0</v>
      </c>
    </row>
    <row r="5812" spans="1:10" ht="12.75" hidden="1" customHeight="1">
      <c r="A5812" s="215" t="s">
        <v>78</v>
      </c>
      <c r="B5812" s="213" t="s">
        <v>109</v>
      </c>
      <c r="C5812" s="209" t="s">
        <v>157</v>
      </c>
      <c r="D5812" s="202">
        <v>346</v>
      </c>
      <c r="F5812" s="202">
        <v>17459</v>
      </c>
      <c r="G5812" s="202">
        <f t="shared" si="299"/>
        <v>50459.537572254332</v>
      </c>
      <c r="H5812" s="210" t="str">
        <f t="shared" si="297"/>
        <v>20/21TOMATE (2ª SAFRA)PONTA GROSSA (f)</v>
      </c>
      <c r="I5812" s="210" t="str">
        <f t="shared" si="298"/>
        <v>20/21TOMATE (2ª SAFRA)</v>
      </c>
      <c r="J5812" s="211" t="b">
        <f t="shared" si="295"/>
        <v>0</v>
      </c>
    </row>
    <row r="5813" spans="1:10" ht="12.75" hidden="1" customHeight="1">
      <c r="A5813" s="215" t="s">
        <v>78</v>
      </c>
      <c r="B5813" s="213" t="s">
        <v>109</v>
      </c>
      <c r="C5813" s="209" t="s">
        <v>159</v>
      </c>
      <c r="D5813" s="202">
        <v>5</v>
      </c>
      <c r="F5813" s="202">
        <v>330</v>
      </c>
      <c r="G5813" s="202">
        <f t="shared" si="299"/>
        <v>66000</v>
      </c>
      <c r="H5813" s="210" t="str">
        <f t="shared" si="297"/>
        <v>20/21TOMATE (2ª SAFRA)UMUARAMA (b)</v>
      </c>
      <c r="I5813" s="210" t="str">
        <f t="shared" si="298"/>
        <v>20/21TOMATE (2ª SAFRA)</v>
      </c>
      <c r="J5813" s="211" t="b">
        <f t="shared" si="295"/>
        <v>0</v>
      </c>
    </row>
    <row r="5814" spans="1:10" ht="12.75" hidden="1" customHeight="1">
      <c r="A5814" s="215" t="s">
        <v>78</v>
      </c>
      <c r="B5814" s="209" t="s">
        <v>88</v>
      </c>
      <c r="C5814" s="213" t="s">
        <v>126</v>
      </c>
      <c r="D5814" s="202">
        <v>10580</v>
      </c>
      <c r="F5814" s="202">
        <v>27116</v>
      </c>
      <c r="G5814" s="202">
        <f t="shared" si="299"/>
        <v>2562.9489603024576</v>
      </c>
      <c r="H5814" s="210" t="str">
        <f t="shared" si="297"/>
        <v>20/21AVEIA BRANCAAPUCARANA (c)</v>
      </c>
      <c r="I5814" s="210" t="str">
        <f t="shared" si="298"/>
        <v>20/21AVEIA BRANCA</v>
      </c>
    </row>
    <row r="5815" spans="1:10" ht="12.75" hidden="1" customHeight="1">
      <c r="A5815" s="215" t="s">
        <v>78</v>
      </c>
      <c r="B5815" s="209" t="s">
        <v>88</v>
      </c>
      <c r="C5815" s="209" t="s">
        <v>128</v>
      </c>
      <c r="D5815" s="202">
        <v>27986</v>
      </c>
      <c r="E5815" s="204"/>
      <c r="F5815" s="202">
        <v>55832</v>
      </c>
      <c r="G5815" s="202">
        <f t="shared" si="299"/>
        <v>1994.9974987493747</v>
      </c>
      <c r="H5815" s="210" t="str">
        <f t="shared" si="297"/>
        <v>20/21AVEIA BRANCACAMPO MOURÃO (a)</v>
      </c>
      <c r="I5815" s="210" t="str">
        <f t="shared" si="298"/>
        <v>20/21AVEIA BRANCA</v>
      </c>
    </row>
    <row r="5816" spans="1:10" ht="12.75" hidden="1" customHeight="1">
      <c r="A5816" s="215" t="s">
        <v>78</v>
      </c>
      <c r="B5816" s="209" t="s">
        <v>88</v>
      </c>
      <c r="C5816" s="209" t="s">
        <v>130</v>
      </c>
      <c r="D5816" s="202">
        <v>2909</v>
      </c>
      <c r="F5816" s="202">
        <v>3256</v>
      </c>
      <c r="G5816" s="202">
        <f t="shared" si="299"/>
        <v>1119.2849776555518</v>
      </c>
      <c r="H5816" s="210" t="str">
        <f t="shared" si="297"/>
        <v>20/21AVEIA BRANCACASCAVEL (d)</v>
      </c>
      <c r="I5816" s="210" t="str">
        <f t="shared" si="298"/>
        <v>20/21AVEIA BRANCA</v>
      </c>
    </row>
    <row r="5817" spans="1:10" ht="12.75" hidden="1" customHeight="1">
      <c r="A5817" s="215" t="s">
        <v>78</v>
      </c>
      <c r="B5817" s="209" t="s">
        <v>88</v>
      </c>
      <c r="C5817" s="209" t="s">
        <v>132</v>
      </c>
      <c r="D5817" s="202">
        <v>0</v>
      </c>
      <c r="F5817" s="202">
        <v>0</v>
      </c>
      <c r="G5817" s="202" t="e">
        <f t="shared" si="299"/>
        <v>#DIV/0!</v>
      </c>
      <c r="H5817" s="210" t="str">
        <f t="shared" si="297"/>
        <v>20/21AVEIA BRANCACORNÉLIO PROCÓPIO (c)</v>
      </c>
      <c r="I5817" s="210" t="str">
        <f t="shared" si="298"/>
        <v>20/21AVEIA BRANCA</v>
      </c>
    </row>
    <row r="5818" spans="1:10" ht="12.75" hidden="1" customHeight="1">
      <c r="A5818" s="215" t="s">
        <v>78</v>
      </c>
      <c r="B5818" s="209" t="s">
        <v>88</v>
      </c>
      <c r="C5818" s="209" t="s">
        <v>136</v>
      </c>
      <c r="D5818" s="202">
        <v>3660</v>
      </c>
      <c r="E5818" s="204"/>
      <c r="F5818" s="202">
        <v>6222</v>
      </c>
      <c r="G5818" s="202">
        <f t="shared" si="299"/>
        <v>1700</v>
      </c>
      <c r="H5818" s="210" t="str">
        <f t="shared" si="297"/>
        <v>20/21AVEIA BRANCAFRANCISCO BELTRÃO (e)</v>
      </c>
      <c r="I5818" s="210" t="str">
        <f t="shared" si="298"/>
        <v>20/21AVEIA BRANCA</v>
      </c>
    </row>
    <row r="5819" spans="1:10" ht="12.75" hidden="1" customHeight="1">
      <c r="A5819" s="215" t="s">
        <v>78</v>
      </c>
      <c r="B5819" s="209" t="s">
        <v>88</v>
      </c>
      <c r="C5819" s="209" t="s">
        <v>138</v>
      </c>
      <c r="D5819" s="202">
        <v>6610</v>
      </c>
      <c r="E5819" s="204"/>
      <c r="F5819" s="202">
        <v>14632</v>
      </c>
      <c r="G5819" s="202">
        <f t="shared" si="299"/>
        <v>2213.6157337367622</v>
      </c>
      <c r="H5819" s="210" t="str">
        <f t="shared" si="297"/>
        <v>20/21AVEIA BRANCAGUARAPUAVA (f)</v>
      </c>
      <c r="I5819" s="210" t="str">
        <f t="shared" si="298"/>
        <v>20/21AVEIA BRANCA</v>
      </c>
    </row>
    <row r="5820" spans="1:10" ht="12.75" hidden="1" customHeight="1">
      <c r="A5820" s="215" t="s">
        <v>78</v>
      </c>
      <c r="B5820" s="209" t="s">
        <v>88</v>
      </c>
      <c r="C5820" s="209" t="s">
        <v>140</v>
      </c>
      <c r="D5820" s="202">
        <v>4500</v>
      </c>
      <c r="E5820" s="204"/>
      <c r="F5820" s="202">
        <v>11700</v>
      </c>
      <c r="G5820" s="202">
        <f t="shared" si="299"/>
        <v>2600</v>
      </c>
      <c r="H5820" s="210" t="str">
        <f t="shared" si="297"/>
        <v>20/21AVEIA BRANCAIRATI (f)</v>
      </c>
      <c r="I5820" s="210" t="str">
        <f t="shared" si="298"/>
        <v>20/21AVEIA BRANCA</v>
      </c>
    </row>
    <row r="5821" spans="1:10" ht="12.75" hidden="1" customHeight="1">
      <c r="A5821" s="215" t="s">
        <v>78</v>
      </c>
      <c r="B5821" s="209" t="s">
        <v>88</v>
      </c>
      <c r="C5821" s="209" t="s">
        <v>142</v>
      </c>
      <c r="D5821" s="202">
        <v>1500</v>
      </c>
      <c r="E5821" s="204"/>
      <c r="F5821" s="202">
        <v>4200</v>
      </c>
      <c r="G5821" s="202">
        <f t="shared" si="299"/>
        <v>2800</v>
      </c>
      <c r="H5821" s="210" t="str">
        <f t="shared" si="297"/>
        <v>20/21AVEIA BRANCAIVAIPORÃ (c)</v>
      </c>
      <c r="I5821" s="210" t="str">
        <f t="shared" si="298"/>
        <v>20/21AVEIA BRANCA</v>
      </c>
    </row>
    <row r="5822" spans="1:10" ht="12.75" hidden="1" customHeight="1">
      <c r="A5822" s="215" t="s">
        <v>78</v>
      </c>
      <c r="B5822" s="209" t="s">
        <v>88</v>
      </c>
      <c r="C5822" s="209" t="s">
        <v>144</v>
      </c>
      <c r="D5822" s="202">
        <v>3500</v>
      </c>
      <c r="F5822" s="202">
        <v>7350</v>
      </c>
      <c r="G5822" s="202">
        <f t="shared" si="299"/>
        <v>2100</v>
      </c>
      <c r="H5822" s="210" t="str">
        <f t="shared" si="297"/>
        <v>20/21AVEIA BRANCAJACAREZINHO (c)</v>
      </c>
      <c r="I5822" s="210" t="str">
        <f t="shared" si="298"/>
        <v>20/21AVEIA BRANCA</v>
      </c>
    </row>
    <row r="5823" spans="1:10" ht="12.75" hidden="1" customHeight="1">
      <c r="A5823" s="215" t="s">
        <v>78</v>
      </c>
      <c r="B5823" s="209" t="s">
        <v>88</v>
      </c>
      <c r="C5823" s="209" t="s">
        <v>146</v>
      </c>
      <c r="D5823" s="202">
        <v>730</v>
      </c>
      <c r="F5823" s="202">
        <v>1387</v>
      </c>
      <c r="G5823" s="202">
        <f t="shared" si="299"/>
        <v>1900</v>
      </c>
      <c r="H5823" s="210" t="str">
        <f t="shared" si="297"/>
        <v>20/21AVEIA BRANCALARANJEIRAS DO SUL (f)</v>
      </c>
      <c r="I5823" s="210" t="str">
        <f t="shared" si="298"/>
        <v>20/21AVEIA BRANCA</v>
      </c>
    </row>
    <row r="5824" spans="1:10" ht="12.75" hidden="1" customHeight="1">
      <c r="A5824" s="215" t="s">
        <v>78</v>
      </c>
      <c r="B5824" s="209" t="s">
        <v>88</v>
      </c>
      <c r="C5824" s="209" t="s">
        <v>148</v>
      </c>
      <c r="D5824" s="202">
        <v>3000</v>
      </c>
      <c r="E5824" s="204"/>
      <c r="F5824" s="202">
        <v>2700</v>
      </c>
      <c r="G5824" s="202">
        <f t="shared" si="299"/>
        <v>900</v>
      </c>
      <c r="H5824" s="210" t="str">
        <f t="shared" si="297"/>
        <v>20/21AVEIA BRANCALONDRINA (c)</v>
      </c>
      <c r="I5824" s="210" t="str">
        <f t="shared" si="298"/>
        <v>20/21AVEIA BRANCA</v>
      </c>
    </row>
    <row r="5825" spans="1:9" ht="12.75" hidden="1" customHeight="1">
      <c r="A5825" s="215" t="s">
        <v>78</v>
      </c>
      <c r="B5825" s="209" t="s">
        <v>88</v>
      </c>
      <c r="C5825" s="209" t="s">
        <v>150</v>
      </c>
      <c r="D5825" s="202">
        <v>224</v>
      </c>
      <c r="E5825" s="204"/>
      <c r="F5825" s="202">
        <v>104</v>
      </c>
      <c r="G5825" s="202">
        <f t="shared" si="299"/>
        <v>464.28571428571428</v>
      </c>
      <c r="H5825" s="210" t="str">
        <f t="shared" ref="H5825:H5888" si="300">A5825&amp;B5825&amp;C5825</f>
        <v>20/21AVEIA BRANCAMARINGÁ (c)</v>
      </c>
      <c r="I5825" s="210" t="str">
        <f t="shared" ref="I5825:I5888" si="301">A5825&amp;B5825</f>
        <v>20/21AVEIA BRANCA</v>
      </c>
    </row>
    <row r="5826" spans="1:9" ht="12.75" hidden="1" customHeight="1">
      <c r="A5826" s="215" t="s">
        <v>78</v>
      </c>
      <c r="B5826" s="209" t="s">
        <v>88</v>
      </c>
      <c r="C5826" s="209" t="s">
        <v>155</v>
      </c>
      <c r="D5826" s="202">
        <v>3715</v>
      </c>
      <c r="E5826" s="204"/>
      <c r="F5826" s="202">
        <v>7047</v>
      </c>
      <c r="G5826" s="202">
        <f t="shared" si="299"/>
        <v>1896.9044414535665</v>
      </c>
      <c r="H5826" s="210" t="str">
        <f t="shared" si="300"/>
        <v>20/21AVEIA BRANCAPATO BRANCO (e)</v>
      </c>
      <c r="I5826" s="210" t="str">
        <f t="shared" si="301"/>
        <v>20/21AVEIA BRANCA</v>
      </c>
    </row>
    <row r="5827" spans="1:9" ht="12.75" hidden="1" customHeight="1">
      <c r="A5827" s="215" t="s">
        <v>78</v>
      </c>
      <c r="B5827" s="209" t="s">
        <v>88</v>
      </c>
      <c r="C5827" s="209" t="s">
        <v>156</v>
      </c>
      <c r="D5827" s="202">
        <v>3337</v>
      </c>
      <c r="E5827" s="204"/>
      <c r="F5827" s="202">
        <v>7314</v>
      </c>
      <c r="G5827" s="202">
        <f t="shared" si="299"/>
        <v>2191.7890320647284</v>
      </c>
      <c r="H5827" s="210" t="str">
        <f t="shared" si="300"/>
        <v>20/21AVEIA BRANCAPITANGA (f)</v>
      </c>
      <c r="I5827" s="210" t="str">
        <f t="shared" si="301"/>
        <v>20/21AVEIA BRANCA</v>
      </c>
    </row>
    <row r="5828" spans="1:9" ht="12.75" hidden="1" customHeight="1">
      <c r="A5828" s="215" t="s">
        <v>78</v>
      </c>
      <c r="B5828" s="209" t="s">
        <v>88</v>
      </c>
      <c r="C5828" s="209" t="s">
        <v>157</v>
      </c>
      <c r="D5828" s="202">
        <v>21390</v>
      </c>
      <c r="E5828" s="204"/>
      <c r="F5828" s="202">
        <v>42229</v>
      </c>
      <c r="G5828" s="202">
        <f t="shared" si="299"/>
        <v>1974.2402992052362</v>
      </c>
      <c r="H5828" s="210" t="str">
        <f t="shared" si="300"/>
        <v>20/21AVEIA BRANCAPONTA GROSSA (f)</v>
      </c>
      <c r="I5828" s="210" t="str">
        <f t="shared" si="301"/>
        <v>20/21AVEIA BRANCA</v>
      </c>
    </row>
    <row r="5829" spans="1:9" ht="12.75" hidden="1" customHeight="1">
      <c r="A5829" s="215" t="s">
        <v>78</v>
      </c>
      <c r="B5829" s="209" t="s">
        <v>88</v>
      </c>
      <c r="C5829" s="209" t="s">
        <v>158</v>
      </c>
      <c r="D5829" s="202">
        <v>1075</v>
      </c>
      <c r="E5829" s="204"/>
      <c r="F5829" s="202">
        <v>1075</v>
      </c>
      <c r="G5829" s="202">
        <f t="shared" si="299"/>
        <v>1000</v>
      </c>
      <c r="H5829" s="210" t="str">
        <f t="shared" si="300"/>
        <v>20/21AVEIA BRANCATOLEDO (d)</v>
      </c>
      <c r="I5829" s="210" t="str">
        <f t="shared" si="301"/>
        <v>20/21AVEIA BRANCA</v>
      </c>
    </row>
    <row r="5830" spans="1:9" ht="12.75" hidden="1" customHeight="1">
      <c r="A5830" s="215" t="s">
        <v>78</v>
      </c>
      <c r="B5830" s="209" t="s">
        <v>89</v>
      </c>
      <c r="C5830" s="209" t="s">
        <v>126</v>
      </c>
      <c r="D5830">
        <v>1400</v>
      </c>
      <c r="E5830" s="204"/>
      <c r="F5830" s="202">
        <v>2704</v>
      </c>
      <c r="G5830" s="202">
        <f t="shared" si="299"/>
        <v>1931.4285714285716</v>
      </c>
      <c r="H5830" s="210" t="str">
        <f t="shared" si="300"/>
        <v>20/21AVEIA PRETAAPUCARANA (c)</v>
      </c>
      <c r="I5830" s="210" t="str">
        <f t="shared" si="301"/>
        <v>20/21AVEIA PRETA</v>
      </c>
    </row>
    <row r="5831" spans="1:9" ht="12.75" hidden="1" customHeight="1">
      <c r="A5831" s="215" t="s">
        <v>78</v>
      </c>
      <c r="B5831" s="209" t="s">
        <v>89</v>
      </c>
      <c r="C5831" s="209" t="s">
        <v>128</v>
      </c>
      <c r="D5831">
        <v>36232</v>
      </c>
      <c r="E5831" s="204"/>
      <c r="F5831" s="202">
        <v>44740</v>
      </c>
      <c r="G5831" s="202">
        <f t="shared" si="299"/>
        <v>1234.8200485758446</v>
      </c>
      <c r="H5831" s="210" t="str">
        <f t="shared" si="300"/>
        <v>20/21AVEIA PRETACAMPO MOURÃO (a)</v>
      </c>
      <c r="I5831" s="210" t="str">
        <f t="shared" si="301"/>
        <v>20/21AVEIA PRETA</v>
      </c>
    </row>
    <row r="5832" spans="1:9" ht="12.75" hidden="1" customHeight="1">
      <c r="A5832" s="215" t="s">
        <v>78</v>
      </c>
      <c r="B5832" s="209" t="s">
        <v>89</v>
      </c>
      <c r="C5832" s="209" t="s">
        <v>130</v>
      </c>
      <c r="D5832">
        <v>4705</v>
      </c>
      <c r="F5832" s="202">
        <v>5170</v>
      </c>
      <c r="G5832" s="202">
        <f t="shared" si="299"/>
        <v>1098.8310308182786</v>
      </c>
      <c r="H5832" s="210" t="str">
        <f t="shared" si="300"/>
        <v>20/21AVEIA PRETACASCAVEL (d)</v>
      </c>
      <c r="I5832" s="210" t="str">
        <f t="shared" si="301"/>
        <v>20/21AVEIA PRETA</v>
      </c>
    </row>
    <row r="5833" spans="1:9" ht="12.75" hidden="1" customHeight="1">
      <c r="A5833" s="215" t="s">
        <v>78</v>
      </c>
      <c r="B5833" s="209" t="s">
        <v>89</v>
      </c>
      <c r="C5833" s="209" t="s">
        <v>132</v>
      </c>
      <c r="D5833">
        <v>1260</v>
      </c>
      <c r="E5833" s="204"/>
      <c r="F5833" s="202">
        <v>1512</v>
      </c>
      <c r="G5833" s="202">
        <f t="shared" si="299"/>
        <v>1200</v>
      </c>
      <c r="H5833" s="210" t="str">
        <f t="shared" si="300"/>
        <v>20/21AVEIA PRETACORNÉLIO PROCÓPIO (c)</v>
      </c>
      <c r="I5833" s="210" t="str">
        <f t="shared" si="301"/>
        <v>20/21AVEIA PRETA</v>
      </c>
    </row>
    <row r="5834" spans="1:9" ht="12.75" hidden="1" customHeight="1">
      <c r="A5834" s="215" t="s">
        <v>78</v>
      </c>
      <c r="B5834" s="209" t="s">
        <v>89</v>
      </c>
      <c r="C5834" s="209" t="s">
        <v>136</v>
      </c>
      <c r="D5834">
        <v>2690</v>
      </c>
      <c r="E5834" s="204"/>
      <c r="F5834" s="202">
        <v>3228</v>
      </c>
      <c r="G5834" s="202">
        <f t="shared" si="299"/>
        <v>1200</v>
      </c>
      <c r="H5834" s="210" t="str">
        <f t="shared" si="300"/>
        <v>20/21AVEIA PRETAFRANCISCO BELTRÃO (e)</v>
      </c>
      <c r="I5834" s="210" t="str">
        <f t="shared" si="301"/>
        <v>20/21AVEIA PRETA</v>
      </c>
    </row>
    <row r="5835" spans="1:9" ht="12.75" hidden="1" customHeight="1">
      <c r="A5835" s="215" t="s">
        <v>78</v>
      </c>
      <c r="B5835" s="209" t="s">
        <v>89</v>
      </c>
      <c r="C5835" s="209" t="s">
        <v>138</v>
      </c>
      <c r="D5835">
        <v>22410</v>
      </c>
      <c r="E5835" s="204"/>
      <c r="F5835" s="202">
        <v>19948</v>
      </c>
      <c r="G5835" s="202">
        <f t="shared" si="299"/>
        <v>890.1383311021865</v>
      </c>
      <c r="H5835" s="210" t="str">
        <f t="shared" si="300"/>
        <v>20/21AVEIA PRETAGUARAPUAVA (f)</v>
      </c>
      <c r="I5835" s="210" t="str">
        <f t="shared" si="301"/>
        <v>20/21AVEIA PRETA</v>
      </c>
    </row>
    <row r="5836" spans="1:9" ht="12.75" hidden="1" customHeight="1">
      <c r="A5836" s="215" t="s">
        <v>78</v>
      </c>
      <c r="B5836" s="209" t="s">
        <v>89</v>
      </c>
      <c r="C5836" s="209" t="s">
        <v>140</v>
      </c>
      <c r="D5836">
        <v>18000</v>
      </c>
      <c r="E5836" s="204"/>
      <c r="F5836" s="202">
        <v>36000</v>
      </c>
      <c r="G5836" s="202">
        <f t="shared" si="299"/>
        <v>2000</v>
      </c>
      <c r="H5836" s="210" t="str">
        <f t="shared" si="300"/>
        <v>20/21AVEIA PRETAIRATI (f)</v>
      </c>
      <c r="I5836" s="210" t="str">
        <f t="shared" si="301"/>
        <v>20/21AVEIA PRETA</v>
      </c>
    </row>
    <row r="5837" spans="1:9" ht="12.75" hidden="1" customHeight="1">
      <c r="A5837" s="215" t="s">
        <v>78</v>
      </c>
      <c r="B5837" s="209" t="s">
        <v>89</v>
      </c>
      <c r="C5837" s="209" t="s">
        <v>142</v>
      </c>
      <c r="D5837">
        <v>800</v>
      </c>
      <c r="E5837" s="204"/>
      <c r="F5837" s="202">
        <v>1200</v>
      </c>
      <c r="G5837" s="202">
        <f t="shared" si="299"/>
        <v>1500</v>
      </c>
      <c r="H5837" s="210" t="str">
        <f t="shared" si="300"/>
        <v>20/21AVEIA PRETAIVAIPORÃ (c)</v>
      </c>
      <c r="I5837" s="210" t="str">
        <f t="shared" si="301"/>
        <v>20/21AVEIA PRETA</v>
      </c>
    </row>
    <row r="5838" spans="1:9" ht="12.75" hidden="1" customHeight="1">
      <c r="A5838" s="215" t="s">
        <v>78</v>
      </c>
      <c r="B5838" s="209" t="s">
        <v>89</v>
      </c>
      <c r="C5838" s="209" t="s">
        <v>144</v>
      </c>
      <c r="D5838">
        <v>2800</v>
      </c>
      <c r="E5838" s="204"/>
      <c r="F5838" s="202">
        <v>4760</v>
      </c>
      <c r="G5838" s="202">
        <f t="shared" si="299"/>
        <v>1700</v>
      </c>
      <c r="H5838" s="210" t="str">
        <f t="shared" si="300"/>
        <v>20/21AVEIA PRETAJACAREZINHO (c)</v>
      </c>
      <c r="I5838" s="210" t="str">
        <f t="shared" si="301"/>
        <v>20/21AVEIA PRETA</v>
      </c>
    </row>
    <row r="5839" spans="1:9" ht="12.75" hidden="1" customHeight="1">
      <c r="A5839" s="215" t="s">
        <v>78</v>
      </c>
      <c r="B5839" s="209" t="s">
        <v>89</v>
      </c>
      <c r="C5839" s="209" t="s">
        <v>146</v>
      </c>
      <c r="D5839">
        <v>6500</v>
      </c>
      <c r="E5839" s="204"/>
      <c r="F5839" s="202">
        <v>8125</v>
      </c>
      <c r="G5839" s="202">
        <f t="shared" si="299"/>
        <v>1250</v>
      </c>
      <c r="H5839" s="210" t="str">
        <f t="shared" si="300"/>
        <v>20/21AVEIA PRETALARANJEIRAS DO SUL (f)</v>
      </c>
      <c r="I5839" s="210" t="str">
        <f t="shared" si="301"/>
        <v>20/21AVEIA PRETA</v>
      </c>
    </row>
    <row r="5840" spans="1:9" ht="12.75" hidden="1" customHeight="1">
      <c r="A5840" s="215" t="s">
        <v>78</v>
      </c>
      <c r="B5840" s="209" t="s">
        <v>89</v>
      </c>
      <c r="C5840" s="209" t="s">
        <v>148</v>
      </c>
      <c r="D5840">
        <v>20000</v>
      </c>
      <c r="E5840" s="204"/>
      <c r="F5840" s="202">
        <v>15500</v>
      </c>
      <c r="G5840" s="202">
        <f t="shared" si="299"/>
        <v>775</v>
      </c>
      <c r="H5840" s="210" t="str">
        <f t="shared" si="300"/>
        <v>20/21AVEIA PRETALONDRINA (c)</v>
      </c>
      <c r="I5840" s="210" t="str">
        <f t="shared" si="301"/>
        <v>20/21AVEIA PRETA</v>
      </c>
    </row>
    <row r="5841" spans="1:10" ht="12.75" hidden="1" customHeight="1">
      <c r="A5841" s="215" t="s">
        <v>78</v>
      </c>
      <c r="B5841" s="209" t="s">
        <v>89</v>
      </c>
      <c r="C5841" s="209" t="s">
        <v>150</v>
      </c>
      <c r="D5841">
        <v>1319</v>
      </c>
      <c r="E5841" s="204"/>
      <c r="F5841" s="202">
        <v>1251</v>
      </c>
      <c r="G5841" s="202">
        <f t="shared" si="299"/>
        <v>948.44579226686892</v>
      </c>
      <c r="H5841" s="210" t="str">
        <f t="shared" si="300"/>
        <v>20/21AVEIA PRETAMARINGÁ (c)</v>
      </c>
      <c r="I5841" s="210" t="str">
        <f t="shared" si="301"/>
        <v>20/21AVEIA PRETA</v>
      </c>
    </row>
    <row r="5842" spans="1:10" ht="12.75" hidden="1" customHeight="1">
      <c r="A5842" s="215" t="s">
        <v>78</v>
      </c>
      <c r="B5842" s="209" t="s">
        <v>89</v>
      </c>
      <c r="C5842" s="209" t="s">
        <v>155</v>
      </c>
      <c r="D5842">
        <v>6440</v>
      </c>
      <c r="E5842" s="204"/>
      <c r="F5842" s="202">
        <v>10329</v>
      </c>
      <c r="G5842" s="202">
        <f t="shared" si="299"/>
        <v>1603.8819875776398</v>
      </c>
      <c r="H5842" s="210" t="str">
        <f t="shared" si="300"/>
        <v>20/21AVEIA PRETAPATO BRANCO (e)</v>
      </c>
      <c r="I5842" s="210" t="str">
        <f t="shared" si="301"/>
        <v>20/21AVEIA PRETA</v>
      </c>
    </row>
    <row r="5843" spans="1:10" ht="12.75" hidden="1" customHeight="1">
      <c r="A5843" s="215" t="s">
        <v>78</v>
      </c>
      <c r="B5843" s="209" t="s">
        <v>89</v>
      </c>
      <c r="C5843" s="209" t="s">
        <v>156</v>
      </c>
      <c r="D5843">
        <v>5495</v>
      </c>
      <c r="E5843" s="204"/>
      <c r="F5843" s="202">
        <v>10253</v>
      </c>
      <c r="G5843" s="202">
        <f t="shared" si="299"/>
        <v>1865.8780709736125</v>
      </c>
      <c r="H5843" s="210" t="str">
        <f t="shared" si="300"/>
        <v>20/21AVEIA PRETAPITANGA (f)</v>
      </c>
      <c r="I5843" s="210" t="str">
        <f t="shared" si="301"/>
        <v>20/21AVEIA PRETA</v>
      </c>
    </row>
    <row r="5844" spans="1:10" ht="12.75" hidden="1" customHeight="1">
      <c r="A5844" s="215" t="s">
        <v>78</v>
      </c>
      <c r="B5844" s="209" t="s">
        <v>89</v>
      </c>
      <c r="C5844" s="209" t="s">
        <v>157</v>
      </c>
      <c r="D5844">
        <v>25040</v>
      </c>
      <c r="E5844" s="204"/>
      <c r="F5844" s="202">
        <v>26007</v>
      </c>
      <c r="G5844" s="202">
        <f t="shared" si="299"/>
        <v>1038.6182108626199</v>
      </c>
      <c r="H5844" s="210" t="str">
        <f t="shared" si="300"/>
        <v>20/21AVEIA PRETAPONTA GROSSA (f)</v>
      </c>
      <c r="I5844" s="210" t="str">
        <f t="shared" si="301"/>
        <v>20/21AVEIA PRETA</v>
      </c>
    </row>
    <row r="5845" spans="1:10" ht="12.75" hidden="1" customHeight="1">
      <c r="A5845" s="215" t="s">
        <v>78</v>
      </c>
      <c r="B5845" s="209" t="s">
        <v>89</v>
      </c>
      <c r="C5845" s="209" t="s">
        <v>158</v>
      </c>
      <c r="D5845">
        <v>3200</v>
      </c>
      <c r="E5845" s="204"/>
      <c r="F5845" s="202">
        <v>2880</v>
      </c>
      <c r="G5845" s="202">
        <f t="shared" si="299"/>
        <v>900</v>
      </c>
      <c r="H5845" s="210" t="str">
        <f t="shared" si="300"/>
        <v>20/21AVEIA PRETATOLEDO (d)</v>
      </c>
      <c r="I5845" s="210" t="str">
        <f t="shared" si="301"/>
        <v>20/21AVEIA PRETA</v>
      </c>
    </row>
    <row r="5846" spans="1:10" ht="12.75" hidden="1" customHeight="1">
      <c r="A5846" s="215" t="s">
        <v>78</v>
      </c>
      <c r="B5846" s="209" t="s">
        <v>89</v>
      </c>
      <c r="C5846" s="209" t="s">
        <v>159</v>
      </c>
      <c r="D5846"/>
      <c r="E5846" s="204"/>
      <c r="F5846" s="202">
        <v>0</v>
      </c>
      <c r="G5846" s="202" t="e">
        <f t="shared" si="299"/>
        <v>#DIV/0!</v>
      </c>
      <c r="H5846" s="210" t="str">
        <f t="shared" si="300"/>
        <v>20/21AVEIA PRETAUMUARAMA (b)</v>
      </c>
      <c r="I5846" s="210" t="str">
        <f t="shared" si="301"/>
        <v>20/21AVEIA PRETA</v>
      </c>
    </row>
    <row r="5847" spans="1:10" ht="12.75" hidden="1" customHeight="1">
      <c r="A5847" s="215" t="s">
        <v>78</v>
      </c>
      <c r="B5847" s="209" t="s">
        <v>89</v>
      </c>
      <c r="C5847" s="209" t="s">
        <v>160</v>
      </c>
      <c r="D5847">
        <v>2500</v>
      </c>
      <c r="E5847" s="204"/>
      <c r="F5847" s="202">
        <v>2000</v>
      </c>
      <c r="G5847" s="202">
        <f t="shared" ref="G5847:G5909" si="302">F5847/(D5847-E5847)*1000</f>
        <v>800</v>
      </c>
      <c r="H5847" s="210" t="str">
        <f t="shared" si="300"/>
        <v>20/21AVEIA PRETAUNIÃO DA VITÓRIA (f)</v>
      </c>
      <c r="I5847" s="210" t="str">
        <f t="shared" si="301"/>
        <v>20/21AVEIA PRETA</v>
      </c>
    </row>
    <row r="5848" spans="1:10" ht="12.75" hidden="1" customHeight="1">
      <c r="A5848" s="215" t="s">
        <v>78</v>
      </c>
      <c r="B5848" s="209" t="s">
        <v>94</v>
      </c>
      <c r="C5848" s="209" t="s">
        <v>126</v>
      </c>
      <c r="D5848">
        <v>73</v>
      </c>
      <c r="E5848" s="204"/>
      <c r="F5848" s="202">
        <v>73</v>
      </c>
      <c r="G5848" s="202">
        <f t="shared" si="302"/>
        <v>1000</v>
      </c>
      <c r="H5848" s="210" t="str">
        <f t="shared" si="300"/>
        <v>20/21CANOLAAPUCARANA (c)</v>
      </c>
      <c r="I5848" s="210" t="str">
        <f t="shared" si="301"/>
        <v>20/21CANOLA</v>
      </c>
      <c r="J5848" s="211"/>
    </row>
    <row r="5849" spans="1:10" ht="12.75" hidden="1" customHeight="1">
      <c r="A5849" s="215" t="s">
        <v>78</v>
      </c>
      <c r="B5849" s="209" t="s">
        <v>94</v>
      </c>
      <c r="C5849" s="209" t="s">
        <v>138</v>
      </c>
      <c r="D5849">
        <v>530</v>
      </c>
      <c r="E5849" s="204"/>
      <c r="F5849" s="202">
        <v>183</v>
      </c>
      <c r="G5849" s="202">
        <f t="shared" si="302"/>
        <v>345.28301886792451</v>
      </c>
      <c r="H5849" s="210" t="str">
        <f t="shared" si="300"/>
        <v>20/21CANOLAGUARAPUAVA (f)</v>
      </c>
      <c r="I5849" s="210" t="str">
        <f t="shared" si="301"/>
        <v>20/21CANOLA</v>
      </c>
      <c r="J5849" s="211"/>
    </row>
    <row r="5850" spans="1:10" ht="12.75" hidden="1" customHeight="1">
      <c r="A5850" s="215" t="s">
        <v>78</v>
      </c>
      <c r="B5850" s="209" t="s">
        <v>94</v>
      </c>
      <c r="C5850" s="209" t="s">
        <v>155</v>
      </c>
      <c r="D5850" s="202">
        <v>191</v>
      </c>
      <c r="F5850" s="202">
        <v>248</v>
      </c>
      <c r="G5850" s="202">
        <f t="shared" si="302"/>
        <v>1298.4293193717278</v>
      </c>
      <c r="H5850" s="210" t="str">
        <f t="shared" si="300"/>
        <v>20/21CANOLAPATO BRANCO (e)</v>
      </c>
      <c r="I5850" s="210" t="str">
        <f t="shared" si="301"/>
        <v>20/21CANOLA</v>
      </c>
      <c r="J5850" s="211"/>
    </row>
    <row r="5851" spans="1:10" ht="12.75" hidden="1" customHeight="1">
      <c r="A5851" s="215" t="s">
        <v>78</v>
      </c>
      <c r="B5851" s="209" t="s">
        <v>96</v>
      </c>
      <c r="C5851" s="209" t="s">
        <v>138</v>
      </c>
      <c r="D5851" s="202">
        <v>900</v>
      </c>
      <c r="F5851" s="202">
        <v>1727</v>
      </c>
      <c r="G5851" s="202">
        <f t="shared" si="302"/>
        <v>1918.8888888888889</v>
      </c>
      <c r="H5851" s="210" t="str">
        <f t="shared" si="300"/>
        <v>20/21CENTEIOGUARAPUAVA (f)</v>
      </c>
      <c r="I5851" s="210" t="str">
        <f t="shared" si="301"/>
        <v>20/21CENTEIO</v>
      </c>
      <c r="J5851" s="211"/>
    </row>
    <row r="5852" spans="1:10" ht="12.75" hidden="1" customHeight="1">
      <c r="A5852" s="215" t="s">
        <v>78</v>
      </c>
      <c r="B5852" s="209" t="s">
        <v>96</v>
      </c>
      <c r="C5852" s="209" t="s">
        <v>140</v>
      </c>
      <c r="D5852" s="202">
        <v>1000</v>
      </c>
      <c r="F5852" s="202">
        <v>2600</v>
      </c>
      <c r="G5852" s="202">
        <f t="shared" si="302"/>
        <v>2600</v>
      </c>
      <c r="H5852" s="210" t="str">
        <f t="shared" si="300"/>
        <v>20/21CENTEIOIRATI (f)</v>
      </c>
      <c r="I5852" s="210" t="str">
        <f t="shared" si="301"/>
        <v>20/21CENTEIO</v>
      </c>
      <c r="J5852" s="211"/>
    </row>
    <row r="5853" spans="1:10" ht="12.75" hidden="1" customHeight="1">
      <c r="A5853" s="215" t="s">
        <v>78</v>
      </c>
      <c r="B5853" s="209" t="s">
        <v>96</v>
      </c>
      <c r="C5853" s="209" t="s">
        <v>155</v>
      </c>
      <c r="D5853" s="202">
        <v>140</v>
      </c>
      <c r="F5853" s="202">
        <v>160</v>
      </c>
      <c r="G5853" s="202">
        <f t="shared" si="302"/>
        <v>1142.8571428571429</v>
      </c>
      <c r="H5853" s="210" t="str">
        <f t="shared" si="300"/>
        <v>20/21CENTEIOPATO BRANCO (e)</v>
      </c>
      <c r="I5853" s="210" t="str">
        <f t="shared" si="301"/>
        <v>20/21CENTEIO</v>
      </c>
      <c r="J5853" s="211"/>
    </row>
    <row r="5854" spans="1:10" ht="12.75" hidden="1" customHeight="1">
      <c r="A5854" s="215" t="s">
        <v>78</v>
      </c>
      <c r="B5854" s="209" t="s">
        <v>96</v>
      </c>
      <c r="C5854" s="209" t="s">
        <v>157</v>
      </c>
      <c r="D5854" s="202">
        <v>885</v>
      </c>
      <c r="F5854" s="202">
        <v>1398</v>
      </c>
      <c r="G5854" s="202">
        <f t="shared" si="302"/>
        <v>1579.6610169491526</v>
      </c>
      <c r="H5854" s="210" t="str">
        <f t="shared" si="300"/>
        <v>20/21CENTEIOPONTA GROSSA (f)</v>
      </c>
      <c r="I5854" s="210" t="str">
        <f t="shared" si="301"/>
        <v>20/21CENTEIO</v>
      </c>
      <c r="J5854" s="211"/>
    </row>
    <row r="5855" spans="1:10" ht="12.75" hidden="1" customHeight="1">
      <c r="A5855" s="215" t="s">
        <v>78</v>
      </c>
      <c r="B5855" s="213" t="s">
        <v>97</v>
      </c>
      <c r="C5855" s="209" t="s">
        <v>132</v>
      </c>
      <c r="D5855" s="202"/>
      <c r="G5855" s="202" t="e">
        <f t="shared" si="302"/>
        <v>#DIV/0!</v>
      </c>
      <c r="H5855" s="210" t="str">
        <f t="shared" si="300"/>
        <v>20/21CEVADACORNÉLIO PROCÓPIO (c)</v>
      </c>
      <c r="I5855" s="210" t="str">
        <f t="shared" si="301"/>
        <v>20/21CEVADA</v>
      </c>
    </row>
    <row r="5856" spans="1:10" ht="12.75" hidden="1" customHeight="1">
      <c r="A5856" s="215" t="s">
        <v>78</v>
      </c>
      <c r="B5856" s="213" t="s">
        <v>97</v>
      </c>
      <c r="C5856" s="209" t="s">
        <v>134</v>
      </c>
      <c r="D5856" s="202">
        <v>1400</v>
      </c>
      <c r="F5856" s="202">
        <v>5600</v>
      </c>
      <c r="G5856" s="202">
        <f t="shared" si="302"/>
        <v>4000</v>
      </c>
      <c r="H5856" s="210" t="str">
        <f t="shared" si="300"/>
        <v>20/21CEVADACURITIBA (f)</v>
      </c>
      <c r="I5856" s="210" t="str">
        <f t="shared" si="301"/>
        <v>20/21CEVADA</v>
      </c>
    </row>
    <row r="5857" spans="1:9" ht="12.75" hidden="1" customHeight="1">
      <c r="A5857" s="215" t="s">
        <v>78</v>
      </c>
      <c r="B5857" s="209" t="s">
        <v>97</v>
      </c>
      <c r="C5857" s="209" t="s">
        <v>138</v>
      </c>
      <c r="D5857">
        <v>45500</v>
      </c>
      <c r="E5857" s="204"/>
      <c r="F5857" s="202">
        <v>188825</v>
      </c>
      <c r="G5857" s="202">
        <f t="shared" si="302"/>
        <v>4150</v>
      </c>
      <c r="H5857" s="210" t="str">
        <f t="shared" si="300"/>
        <v>20/21CEVADAGUARAPUAVA (f)</v>
      </c>
      <c r="I5857" s="210" t="str">
        <f t="shared" si="301"/>
        <v>20/21CEVADA</v>
      </c>
    </row>
    <row r="5858" spans="1:9" ht="12.75" hidden="1" customHeight="1">
      <c r="A5858" s="215" t="s">
        <v>78</v>
      </c>
      <c r="B5858" s="209" t="s">
        <v>97</v>
      </c>
      <c r="C5858" s="209" t="s">
        <v>140</v>
      </c>
      <c r="D5858">
        <v>3500</v>
      </c>
      <c r="E5858" s="204"/>
      <c r="F5858" s="202">
        <v>12950</v>
      </c>
      <c r="G5858" s="202">
        <f t="shared" si="302"/>
        <v>3700</v>
      </c>
      <c r="H5858" s="210" t="str">
        <f t="shared" si="300"/>
        <v>20/21CEVADAIRATI (f)</v>
      </c>
      <c r="I5858" s="210" t="str">
        <f t="shared" si="301"/>
        <v>20/21CEVADA</v>
      </c>
    </row>
    <row r="5859" spans="1:9" ht="12.75" hidden="1" customHeight="1">
      <c r="A5859" s="215" t="s">
        <v>78</v>
      </c>
      <c r="B5859" s="209" t="s">
        <v>97</v>
      </c>
      <c r="C5859" s="209" t="s">
        <v>155</v>
      </c>
      <c r="D5859">
        <v>815</v>
      </c>
      <c r="E5859" s="204"/>
      <c r="F5859" s="202">
        <v>3186</v>
      </c>
      <c r="G5859" s="202">
        <f t="shared" si="302"/>
        <v>3909.2024539877302</v>
      </c>
      <c r="H5859" s="210" t="str">
        <f t="shared" si="300"/>
        <v>20/21CEVADAPATO BRANCO (e)</v>
      </c>
      <c r="I5859" s="210" t="str">
        <f t="shared" si="301"/>
        <v>20/21CEVADA</v>
      </c>
    </row>
    <row r="5860" spans="1:9" ht="12.75" hidden="1" customHeight="1">
      <c r="A5860" s="215" t="s">
        <v>78</v>
      </c>
      <c r="B5860" s="209" t="s">
        <v>97</v>
      </c>
      <c r="C5860" s="209" t="s">
        <v>156</v>
      </c>
      <c r="D5860">
        <v>900</v>
      </c>
      <c r="E5860" s="204"/>
      <c r="F5860" s="202">
        <v>3870</v>
      </c>
      <c r="G5860" s="202">
        <f t="shared" si="302"/>
        <v>4300</v>
      </c>
      <c r="H5860" s="210" t="str">
        <f t="shared" si="300"/>
        <v>20/21CEVADAPITANGA (f)</v>
      </c>
      <c r="I5860" s="210" t="str">
        <f t="shared" si="301"/>
        <v>20/21CEVADA</v>
      </c>
    </row>
    <row r="5861" spans="1:9" ht="12.75" hidden="1" customHeight="1">
      <c r="A5861" s="215" t="s">
        <v>78</v>
      </c>
      <c r="B5861" s="209" t="s">
        <v>97</v>
      </c>
      <c r="C5861" s="209" t="s">
        <v>157</v>
      </c>
      <c r="D5861">
        <v>20169</v>
      </c>
      <c r="E5861" s="204"/>
      <c r="F5861" s="202">
        <v>77650</v>
      </c>
      <c r="G5861" s="202">
        <f t="shared" si="302"/>
        <v>3849.9677723238633</v>
      </c>
      <c r="H5861" s="210" t="str">
        <f t="shared" si="300"/>
        <v>20/21CEVADAPONTA GROSSA (f)</v>
      </c>
      <c r="I5861" s="210" t="str">
        <f t="shared" si="301"/>
        <v>20/21CEVADA</v>
      </c>
    </row>
    <row r="5862" spans="1:9" ht="12.75" hidden="1" customHeight="1">
      <c r="A5862" s="215" t="s">
        <v>78</v>
      </c>
      <c r="B5862" s="209" t="s">
        <v>97</v>
      </c>
      <c r="C5862" s="209" t="s">
        <v>158</v>
      </c>
      <c r="D5862">
        <v>1850</v>
      </c>
      <c r="E5862" s="204"/>
      <c r="F5862" s="202">
        <v>3259</v>
      </c>
      <c r="G5862" s="202">
        <f t="shared" si="302"/>
        <v>1761.6216216216217</v>
      </c>
      <c r="H5862" s="210" t="str">
        <f t="shared" si="300"/>
        <v>20/21CEVADATOLEDO (d)</v>
      </c>
      <c r="I5862" s="210" t="str">
        <f t="shared" si="301"/>
        <v>20/21CEVADA</v>
      </c>
    </row>
    <row r="5863" spans="1:9" ht="12.75" hidden="1" customHeight="1">
      <c r="A5863" s="215" t="s">
        <v>78</v>
      </c>
      <c r="B5863" s="209" t="s">
        <v>97</v>
      </c>
      <c r="C5863" s="209" t="s">
        <v>160</v>
      </c>
      <c r="D5863">
        <v>600</v>
      </c>
      <c r="E5863" s="204"/>
      <c r="F5863" s="202">
        <v>1440</v>
      </c>
      <c r="G5863" s="202">
        <f t="shared" si="302"/>
        <v>2400</v>
      </c>
      <c r="H5863" s="210" t="str">
        <f t="shared" si="300"/>
        <v>20/21CEVADAUNIÃO DA VITÓRIA (f)</v>
      </c>
      <c r="I5863" s="210" t="str">
        <f t="shared" si="301"/>
        <v>20/21CEVADA</v>
      </c>
    </row>
    <row r="5864" spans="1:9" ht="12.75" hidden="1" customHeight="1">
      <c r="A5864" s="215" t="s">
        <v>78</v>
      </c>
      <c r="B5864" s="209" t="s">
        <v>110</v>
      </c>
      <c r="C5864" s="209" t="s">
        <v>126</v>
      </c>
      <c r="D5864" s="201">
        <v>47000</v>
      </c>
      <c r="E5864" s="201"/>
      <c r="F5864" s="202">
        <v>100768</v>
      </c>
      <c r="G5864" s="202">
        <f t="shared" si="302"/>
        <v>2144</v>
      </c>
      <c r="H5864" s="210" t="str">
        <f t="shared" si="300"/>
        <v>20/21TRIGOAPUCARANA (c)</v>
      </c>
      <c r="I5864" s="210" t="str">
        <f t="shared" si="301"/>
        <v>20/21TRIGO</v>
      </c>
    </row>
    <row r="5865" spans="1:9" ht="12.75" hidden="1" customHeight="1">
      <c r="A5865" s="215" t="s">
        <v>78</v>
      </c>
      <c r="B5865" s="209" t="s">
        <v>110</v>
      </c>
      <c r="C5865" s="209" t="s">
        <v>128</v>
      </c>
      <c r="D5865" s="201">
        <v>105687</v>
      </c>
      <c r="E5865" s="201"/>
      <c r="F5865" s="202">
        <v>251746</v>
      </c>
      <c r="G5865" s="202">
        <f t="shared" si="302"/>
        <v>2381.9958935346826</v>
      </c>
      <c r="H5865" s="210" t="str">
        <f t="shared" si="300"/>
        <v>20/21TRIGOCAMPO MOURÃO (a)</v>
      </c>
      <c r="I5865" s="210" t="str">
        <f t="shared" si="301"/>
        <v>20/21TRIGO</v>
      </c>
    </row>
    <row r="5866" spans="1:9" ht="12.75" hidden="1" customHeight="1">
      <c r="A5866" s="215" t="s">
        <v>78</v>
      </c>
      <c r="B5866" s="209" t="s">
        <v>110</v>
      </c>
      <c r="C5866" s="209" t="s">
        <v>130</v>
      </c>
      <c r="D5866" s="201">
        <v>190005</v>
      </c>
      <c r="E5866" s="201">
        <v>4095</v>
      </c>
      <c r="F5866" s="202">
        <v>466041</v>
      </c>
      <c r="G5866" s="202">
        <f t="shared" si="302"/>
        <v>2506.8097466516056</v>
      </c>
      <c r="H5866" s="210" t="str">
        <f t="shared" si="300"/>
        <v>20/21TRIGOCASCAVEL (d)</v>
      </c>
      <c r="I5866" s="210" t="str">
        <f t="shared" si="301"/>
        <v>20/21TRIGO</v>
      </c>
    </row>
    <row r="5867" spans="1:9" ht="12.75" hidden="1" customHeight="1">
      <c r="A5867" s="215" t="s">
        <v>78</v>
      </c>
      <c r="B5867" s="209" t="s">
        <v>110</v>
      </c>
      <c r="C5867" s="209" t="s">
        <v>132</v>
      </c>
      <c r="D5867" s="201">
        <v>110000</v>
      </c>
      <c r="E5867" s="201"/>
      <c r="F5867" s="202">
        <v>171600</v>
      </c>
      <c r="G5867" s="202">
        <f t="shared" si="302"/>
        <v>1560</v>
      </c>
      <c r="H5867" s="210" t="str">
        <f t="shared" si="300"/>
        <v>20/21TRIGOCORNÉLIO PROCÓPIO (c)</v>
      </c>
      <c r="I5867" s="210" t="str">
        <f t="shared" si="301"/>
        <v>20/21TRIGO</v>
      </c>
    </row>
    <row r="5868" spans="1:9" ht="12.75" hidden="1" customHeight="1">
      <c r="A5868" s="215" t="s">
        <v>78</v>
      </c>
      <c r="B5868" s="213" t="s">
        <v>110</v>
      </c>
      <c r="C5868" s="209" t="s">
        <v>134</v>
      </c>
      <c r="D5868" s="202">
        <v>23430</v>
      </c>
      <c r="F5868" s="202">
        <v>85425</v>
      </c>
      <c r="G5868" s="202">
        <f t="shared" si="302"/>
        <v>3645.9667093469911</v>
      </c>
      <c r="H5868" s="210" t="str">
        <f t="shared" si="300"/>
        <v>20/21TRIGOCURITIBA (f)</v>
      </c>
      <c r="I5868" s="210" t="str">
        <f t="shared" si="301"/>
        <v>20/21TRIGO</v>
      </c>
    </row>
    <row r="5869" spans="1:9" ht="12.75" hidden="1" customHeight="1">
      <c r="A5869" s="215" t="s">
        <v>78</v>
      </c>
      <c r="B5869" s="213" t="s">
        <v>110</v>
      </c>
      <c r="C5869" s="209" t="s">
        <v>136</v>
      </c>
      <c r="D5869" s="202">
        <v>117500</v>
      </c>
      <c r="F5869" s="202">
        <v>326650</v>
      </c>
      <c r="G5869" s="202">
        <f t="shared" si="302"/>
        <v>2780</v>
      </c>
      <c r="H5869" s="210" t="str">
        <f t="shared" si="300"/>
        <v>20/21TRIGOFRANCISCO BELTRÃO (e)</v>
      </c>
      <c r="I5869" s="210" t="str">
        <f t="shared" si="301"/>
        <v>20/21TRIGO</v>
      </c>
    </row>
    <row r="5870" spans="1:9" ht="12.75" hidden="1" customHeight="1">
      <c r="A5870" s="215" t="s">
        <v>78</v>
      </c>
      <c r="B5870" s="213" t="s">
        <v>110</v>
      </c>
      <c r="C5870" s="209" t="s">
        <v>138</v>
      </c>
      <c r="D5870" s="202">
        <v>65160</v>
      </c>
      <c r="E5870" s="202">
        <v>0</v>
      </c>
      <c r="F5870" s="202">
        <v>242721</v>
      </c>
      <c r="G5870" s="202">
        <f t="shared" si="302"/>
        <v>3725</v>
      </c>
      <c r="H5870" s="210" t="str">
        <f t="shared" si="300"/>
        <v>20/21TRIGOGUARAPUAVA (f)</v>
      </c>
      <c r="I5870" s="210" t="str">
        <f t="shared" si="301"/>
        <v>20/21TRIGO</v>
      </c>
    </row>
    <row r="5871" spans="1:9" ht="12.75" hidden="1" customHeight="1">
      <c r="A5871" s="215" t="s">
        <v>78</v>
      </c>
      <c r="B5871" s="213" t="s">
        <v>110</v>
      </c>
      <c r="C5871" s="209" t="s">
        <v>140</v>
      </c>
      <c r="D5871" s="202">
        <v>18000</v>
      </c>
      <c r="F5871" s="202">
        <v>66600</v>
      </c>
      <c r="G5871" s="202">
        <f t="shared" si="302"/>
        <v>3700</v>
      </c>
      <c r="H5871" s="210" t="str">
        <f t="shared" si="300"/>
        <v>20/21TRIGOIRATI (f)</v>
      </c>
      <c r="I5871" s="210" t="str">
        <f t="shared" si="301"/>
        <v>20/21TRIGO</v>
      </c>
    </row>
    <row r="5872" spans="1:9" ht="12.75" hidden="1" customHeight="1">
      <c r="A5872" s="215" t="s">
        <v>78</v>
      </c>
      <c r="B5872" s="213" t="s">
        <v>110</v>
      </c>
      <c r="C5872" s="209" t="s">
        <v>142</v>
      </c>
      <c r="D5872" s="202">
        <v>78040</v>
      </c>
      <c r="F5872" s="202">
        <v>171688</v>
      </c>
      <c r="G5872" s="202">
        <f t="shared" si="302"/>
        <v>2200</v>
      </c>
      <c r="H5872" s="210" t="str">
        <f t="shared" si="300"/>
        <v>20/21TRIGOIVAIPORÃ (c)</v>
      </c>
      <c r="I5872" s="210" t="str">
        <f t="shared" si="301"/>
        <v>20/21TRIGO</v>
      </c>
    </row>
    <row r="5873" spans="1:9" ht="12.75" hidden="1" customHeight="1">
      <c r="A5873" s="215" t="s">
        <v>78</v>
      </c>
      <c r="B5873" s="213" t="s">
        <v>110</v>
      </c>
      <c r="C5873" s="209" t="s">
        <v>144</v>
      </c>
      <c r="D5873" s="202">
        <v>45000</v>
      </c>
      <c r="F5873" s="202">
        <v>135000</v>
      </c>
      <c r="G5873" s="202">
        <f t="shared" si="302"/>
        <v>3000</v>
      </c>
      <c r="H5873" s="210" t="str">
        <f t="shared" si="300"/>
        <v>20/21TRIGOJACAREZINHO (c)</v>
      </c>
      <c r="I5873" s="210" t="str">
        <f t="shared" si="301"/>
        <v>20/21TRIGO</v>
      </c>
    </row>
    <row r="5874" spans="1:9" ht="12.75" hidden="1" customHeight="1">
      <c r="A5874" s="215" t="s">
        <v>78</v>
      </c>
      <c r="B5874" s="213" t="s">
        <v>110</v>
      </c>
      <c r="C5874" s="209" t="s">
        <v>146</v>
      </c>
      <c r="D5874" s="202">
        <v>33900</v>
      </c>
      <c r="F5874" s="202">
        <v>94242</v>
      </c>
      <c r="G5874" s="202">
        <f t="shared" si="302"/>
        <v>2780</v>
      </c>
      <c r="H5874" s="210" t="str">
        <f t="shared" si="300"/>
        <v>20/21TRIGOLARANJEIRAS DO SUL (f)</v>
      </c>
      <c r="I5874" s="210" t="str">
        <f t="shared" si="301"/>
        <v>20/21TRIGO</v>
      </c>
    </row>
    <row r="5875" spans="1:9" ht="12.75" hidden="1" customHeight="1">
      <c r="A5875" s="215" t="s">
        <v>78</v>
      </c>
      <c r="B5875" s="213" t="s">
        <v>110</v>
      </c>
      <c r="C5875" s="209" t="s">
        <v>148</v>
      </c>
      <c r="D5875" s="202">
        <v>51000</v>
      </c>
      <c r="E5875" s="202">
        <v>200</v>
      </c>
      <c r="F5875" s="202">
        <v>127000</v>
      </c>
      <c r="G5875" s="202">
        <f t="shared" si="302"/>
        <v>2500</v>
      </c>
      <c r="H5875" s="210" t="str">
        <f t="shared" si="300"/>
        <v>20/21TRIGOLONDRINA (c)</v>
      </c>
      <c r="I5875" s="210" t="str">
        <f t="shared" si="301"/>
        <v>20/21TRIGO</v>
      </c>
    </row>
    <row r="5876" spans="1:9" ht="12.75" hidden="1" customHeight="1">
      <c r="A5876" s="215" t="s">
        <v>78</v>
      </c>
      <c r="B5876" s="213" t="s">
        <v>110</v>
      </c>
      <c r="C5876" s="209" t="s">
        <v>150</v>
      </c>
      <c r="D5876" s="202">
        <v>10726</v>
      </c>
      <c r="F5876" s="202">
        <v>20111</v>
      </c>
      <c r="G5876" s="202">
        <f t="shared" si="302"/>
        <v>1874.9766921499161</v>
      </c>
      <c r="H5876" s="210" t="str">
        <f t="shared" si="300"/>
        <v>20/21TRIGOMARINGÁ (c)</v>
      </c>
      <c r="I5876" s="210" t="str">
        <f t="shared" si="301"/>
        <v>20/21TRIGO</v>
      </c>
    </row>
    <row r="5877" spans="1:9" ht="12.75" hidden="1" customHeight="1">
      <c r="A5877" s="215" t="s">
        <v>78</v>
      </c>
      <c r="B5877" s="213" t="s">
        <v>110</v>
      </c>
      <c r="C5877" s="209" t="s">
        <v>154</v>
      </c>
      <c r="D5877" s="202"/>
      <c r="F5877" s="202">
        <v>0</v>
      </c>
      <c r="G5877" s="202" t="e">
        <f t="shared" si="302"/>
        <v>#DIV/0!</v>
      </c>
      <c r="H5877" s="210" t="str">
        <f t="shared" si="300"/>
        <v>20/21TRIGOPARANAVAÍ (b)</v>
      </c>
      <c r="I5877" s="210" t="str">
        <f t="shared" si="301"/>
        <v>20/21TRIGO</v>
      </c>
    </row>
    <row r="5878" spans="1:9" ht="12.75" hidden="1" customHeight="1">
      <c r="A5878" s="215" t="s">
        <v>78</v>
      </c>
      <c r="B5878" s="213" t="s">
        <v>110</v>
      </c>
      <c r="C5878" s="209" t="s">
        <v>155</v>
      </c>
      <c r="D5878" s="202">
        <v>64090</v>
      </c>
      <c r="F5878" s="202">
        <v>197235</v>
      </c>
      <c r="G5878" s="202">
        <f t="shared" si="302"/>
        <v>3077.4691839600564</v>
      </c>
      <c r="H5878" s="210" t="str">
        <f t="shared" si="300"/>
        <v>20/21TRIGOPATO BRANCO (e)</v>
      </c>
      <c r="I5878" s="210" t="str">
        <f t="shared" si="301"/>
        <v>20/21TRIGO</v>
      </c>
    </row>
    <row r="5879" spans="1:9" ht="12.75" hidden="1" customHeight="1">
      <c r="A5879" s="215" t="s">
        <v>78</v>
      </c>
      <c r="B5879" s="213" t="s">
        <v>110</v>
      </c>
      <c r="C5879" s="209" t="s">
        <v>156</v>
      </c>
      <c r="D5879" s="202">
        <v>64100</v>
      </c>
      <c r="F5879" s="202">
        <v>154224</v>
      </c>
      <c r="G5879" s="202">
        <f t="shared" si="302"/>
        <v>2405.9906396255851</v>
      </c>
      <c r="H5879" s="210" t="str">
        <f t="shared" si="300"/>
        <v>20/21TRIGOPITANGA (f)</v>
      </c>
      <c r="I5879" s="210" t="str">
        <f t="shared" si="301"/>
        <v>20/21TRIGO</v>
      </c>
    </row>
    <row r="5880" spans="1:9" ht="12.75" hidden="1" customHeight="1">
      <c r="A5880" s="215" t="s">
        <v>78</v>
      </c>
      <c r="B5880" s="213" t="s">
        <v>110</v>
      </c>
      <c r="C5880" s="209" t="s">
        <v>157</v>
      </c>
      <c r="D5880" s="202">
        <v>155480</v>
      </c>
      <c r="E5880" s="202">
        <v>2500</v>
      </c>
      <c r="F5880" s="202">
        <v>515695</v>
      </c>
      <c r="G5880" s="202">
        <f t="shared" si="302"/>
        <v>3370.9962086547262</v>
      </c>
      <c r="H5880" s="210" t="str">
        <f t="shared" si="300"/>
        <v>20/21TRIGOPONTA GROSSA (f)</v>
      </c>
      <c r="I5880" s="210" t="str">
        <f t="shared" si="301"/>
        <v>20/21TRIGO</v>
      </c>
    </row>
    <row r="5881" spans="1:9" ht="12.75" hidden="1" customHeight="1">
      <c r="A5881" s="215" t="s">
        <v>78</v>
      </c>
      <c r="B5881" s="213" t="s">
        <v>110</v>
      </c>
      <c r="C5881" s="209" t="s">
        <v>158</v>
      </c>
      <c r="D5881" s="202">
        <v>38385</v>
      </c>
      <c r="F5881" s="202">
        <v>61876</v>
      </c>
      <c r="G5881" s="202">
        <f t="shared" si="302"/>
        <v>1611.983847857236</v>
      </c>
      <c r="H5881" s="210" t="str">
        <f t="shared" si="300"/>
        <v>20/21TRIGOTOLEDO (d)</v>
      </c>
      <c r="I5881" s="210" t="str">
        <f t="shared" si="301"/>
        <v>20/21TRIGO</v>
      </c>
    </row>
    <row r="5882" spans="1:9" ht="12.75" hidden="1" customHeight="1">
      <c r="A5882" s="215" t="s">
        <v>78</v>
      </c>
      <c r="B5882" s="213" t="s">
        <v>110</v>
      </c>
      <c r="C5882" s="209" t="s">
        <v>159</v>
      </c>
      <c r="D5882" s="202">
        <v>1186</v>
      </c>
      <c r="F5882" s="202">
        <v>1701</v>
      </c>
      <c r="G5882" s="202">
        <f t="shared" si="302"/>
        <v>1434.2327150084318</v>
      </c>
      <c r="H5882" s="210" t="str">
        <f t="shared" si="300"/>
        <v>20/21TRIGOUMUARAMA (b)</v>
      </c>
      <c r="I5882" s="210" t="str">
        <f t="shared" si="301"/>
        <v>20/21TRIGO</v>
      </c>
    </row>
    <row r="5883" spans="1:9" ht="12.75" hidden="1" customHeight="1">
      <c r="A5883" s="215" t="s">
        <v>78</v>
      </c>
      <c r="B5883" s="213" t="s">
        <v>110</v>
      </c>
      <c r="C5883" s="209" t="s">
        <v>160</v>
      </c>
      <c r="D5883" s="202">
        <v>7200</v>
      </c>
      <c r="F5883" s="202">
        <v>18000</v>
      </c>
      <c r="G5883" s="202">
        <f t="shared" si="302"/>
        <v>2500</v>
      </c>
      <c r="H5883" s="210" t="str">
        <f t="shared" si="300"/>
        <v>20/21TRIGOUNIÃO DA VITÓRIA (f)</v>
      </c>
      <c r="I5883" s="210" t="str">
        <f t="shared" si="301"/>
        <v>20/21TRIGO</v>
      </c>
    </row>
    <row r="5884" spans="1:9" ht="12.75" hidden="1" customHeight="1">
      <c r="A5884" s="215" t="s">
        <v>78</v>
      </c>
      <c r="B5884" s="213" t="s">
        <v>111</v>
      </c>
      <c r="C5884" s="209" t="s">
        <v>126</v>
      </c>
      <c r="D5884" s="202">
        <v>600</v>
      </c>
      <c r="F5884" s="202">
        <v>1440</v>
      </c>
      <c r="G5884" s="202">
        <f t="shared" si="302"/>
        <v>2400</v>
      </c>
      <c r="H5884" s="210" t="str">
        <f t="shared" si="300"/>
        <v>20/21TRITICALEAPUCARANA (c)</v>
      </c>
      <c r="I5884" s="210" t="str">
        <f t="shared" si="301"/>
        <v>20/21TRITICALE</v>
      </c>
    </row>
    <row r="5885" spans="1:9" ht="12.75" hidden="1" customHeight="1">
      <c r="A5885" s="215" t="s">
        <v>78</v>
      </c>
      <c r="B5885" s="213" t="s">
        <v>111</v>
      </c>
      <c r="C5885" s="209" t="s">
        <v>128</v>
      </c>
      <c r="D5885" s="202">
        <v>529</v>
      </c>
      <c r="F5885" s="202">
        <v>1307</v>
      </c>
      <c r="G5885" s="202">
        <f t="shared" si="302"/>
        <v>2470.6994328922492</v>
      </c>
      <c r="H5885" s="210" t="str">
        <f t="shared" si="300"/>
        <v>20/21TRITICALECAMPO MOURÃO (a)</v>
      </c>
      <c r="I5885" s="210" t="str">
        <f t="shared" si="301"/>
        <v>20/21TRITICALE</v>
      </c>
    </row>
    <row r="5886" spans="1:9" ht="12.75" hidden="1" customHeight="1">
      <c r="A5886" s="215" t="s">
        <v>78</v>
      </c>
      <c r="B5886" s="213" t="s">
        <v>111</v>
      </c>
      <c r="C5886" s="209" t="s">
        <v>138</v>
      </c>
      <c r="D5886" s="202">
        <v>3300</v>
      </c>
      <c r="F5886" s="202">
        <v>9603</v>
      </c>
      <c r="G5886" s="202">
        <f t="shared" si="302"/>
        <v>2910</v>
      </c>
      <c r="H5886" s="210" t="str">
        <f t="shared" si="300"/>
        <v>20/21TRITICALEGUARAPUAVA (f)</v>
      </c>
      <c r="I5886" s="210" t="str">
        <f t="shared" si="301"/>
        <v>20/21TRITICALE</v>
      </c>
    </row>
    <row r="5887" spans="1:9" ht="12.75" hidden="1" customHeight="1">
      <c r="A5887" s="215" t="s">
        <v>78</v>
      </c>
      <c r="B5887" s="213" t="s">
        <v>111</v>
      </c>
      <c r="C5887" s="209" t="s">
        <v>140</v>
      </c>
      <c r="D5887" s="202">
        <v>600</v>
      </c>
      <c r="F5887" s="202">
        <v>1620</v>
      </c>
      <c r="G5887" s="202">
        <f t="shared" si="302"/>
        <v>2700</v>
      </c>
      <c r="H5887" s="210" t="str">
        <f t="shared" si="300"/>
        <v>20/21TRITICALEIRATI (f)</v>
      </c>
      <c r="I5887" s="210" t="str">
        <f t="shared" si="301"/>
        <v>20/21TRITICALE</v>
      </c>
    </row>
    <row r="5888" spans="1:9" ht="12.75" hidden="1" customHeight="1">
      <c r="A5888" s="215" t="s">
        <v>78</v>
      </c>
      <c r="B5888" s="213" t="s">
        <v>111</v>
      </c>
      <c r="C5888" s="209" t="s">
        <v>146</v>
      </c>
      <c r="D5888" s="202">
        <v>180</v>
      </c>
      <c r="F5888" s="202">
        <v>471</v>
      </c>
      <c r="G5888" s="202">
        <f t="shared" si="302"/>
        <v>2616.6666666666665</v>
      </c>
      <c r="H5888" s="210" t="str">
        <f t="shared" si="300"/>
        <v>20/21TRITICALELARANJEIRAS DO SUL (f)</v>
      </c>
      <c r="I5888" s="210" t="str">
        <f t="shared" si="301"/>
        <v>20/21TRITICALE</v>
      </c>
    </row>
    <row r="5889" spans="1:64" ht="12.75" hidden="1" customHeight="1">
      <c r="A5889" s="215" t="s">
        <v>78</v>
      </c>
      <c r="B5889" s="213" t="s">
        <v>111</v>
      </c>
      <c r="C5889" s="209" t="s">
        <v>155</v>
      </c>
      <c r="D5889" s="202">
        <v>200</v>
      </c>
      <c r="F5889" s="202">
        <v>640</v>
      </c>
      <c r="G5889" s="202">
        <f t="shared" si="302"/>
        <v>3200</v>
      </c>
      <c r="H5889" s="210" t="str">
        <f t="shared" ref="H5889:H5948" si="303">A5889&amp;B5889&amp;C5889</f>
        <v>20/21TRITICALEPATO BRANCO (e)</v>
      </c>
      <c r="I5889" s="210" t="str">
        <f t="shared" ref="I5889:I5948" si="304">A5889&amp;B5889</f>
        <v>20/21TRITICALE</v>
      </c>
    </row>
    <row r="5890" spans="1:64" ht="12.75" hidden="1" customHeight="1">
      <c r="A5890" s="215" t="s">
        <v>78</v>
      </c>
      <c r="B5890" s="213" t="s">
        <v>111</v>
      </c>
      <c r="C5890" s="209" t="s">
        <v>156</v>
      </c>
      <c r="D5890" s="202">
        <v>1470</v>
      </c>
      <c r="F5890" s="202">
        <v>3635</v>
      </c>
      <c r="G5890" s="202">
        <f t="shared" si="302"/>
        <v>2472.7891156462583</v>
      </c>
      <c r="H5890" s="210" t="str">
        <f t="shared" si="303"/>
        <v>20/21TRITICALEPITANGA (f)</v>
      </c>
      <c r="I5890" s="210" t="str">
        <f t="shared" si="304"/>
        <v>20/21TRITICALE</v>
      </c>
    </row>
    <row r="5891" spans="1:64" ht="12.75" hidden="1" customHeight="1">
      <c r="A5891" s="215" t="s">
        <v>78</v>
      </c>
      <c r="B5891" s="213" t="s">
        <v>111</v>
      </c>
      <c r="C5891" s="209" t="s">
        <v>157</v>
      </c>
      <c r="D5891" s="202">
        <v>2120</v>
      </c>
      <c r="F5891" s="202">
        <v>5669</v>
      </c>
      <c r="G5891" s="202">
        <f t="shared" si="302"/>
        <v>2674.0566037735853</v>
      </c>
      <c r="H5891" s="210" t="str">
        <f t="shared" si="303"/>
        <v>20/21TRITICALEPONTA GROSSA (f)</v>
      </c>
      <c r="I5891" s="210" t="str">
        <f t="shared" si="304"/>
        <v>20/21TRITICALE</v>
      </c>
    </row>
    <row r="5892" spans="1:64" ht="12.75" hidden="1" customHeight="1">
      <c r="A5892" s="215" t="s">
        <v>78</v>
      </c>
      <c r="B5892" s="213" t="s">
        <v>111</v>
      </c>
      <c r="C5892" s="209" t="s">
        <v>158</v>
      </c>
      <c r="D5892" s="202">
        <v>40</v>
      </c>
      <c r="F5892" s="202">
        <v>60</v>
      </c>
      <c r="G5892" s="202">
        <f t="shared" si="302"/>
        <v>1500</v>
      </c>
      <c r="H5892" s="210" t="str">
        <f t="shared" si="303"/>
        <v>20/21TRITICALETOLEDO (d)</v>
      </c>
      <c r="I5892" s="210" t="str">
        <f t="shared" si="304"/>
        <v>20/21TRITICALE</v>
      </c>
    </row>
    <row r="5893" spans="1:64" ht="14.65" hidden="1" customHeight="1">
      <c r="A5893" s="215" t="s">
        <v>74</v>
      </c>
      <c r="B5893" s="209" t="s">
        <v>95</v>
      </c>
      <c r="C5893" s="209" t="s">
        <v>132</v>
      </c>
      <c r="D5893" s="202">
        <v>36</v>
      </c>
      <c r="F5893" s="202">
        <v>1403.99</v>
      </c>
      <c r="G5893" s="202">
        <f t="shared" si="302"/>
        <v>38999.722222222226</v>
      </c>
      <c r="H5893" s="210" t="str">
        <f t="shared" si="303"/>
        <v>21/22CEBOLACORNÉLIO PROCÓPIO (c)</v>
      </c>
      <c r="I5893" s="210" t="str">
        <f t="shared" si="304"/>
        <v>21/22CEBOLA</v>
      </c>
      <c r="J5893" s="211"/>
      <c r="K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/>
      <c r="BE5893"/>
      <c r="BF5893"/>
      <c r="BG5893"/>
      <c r="BH5893"/>
      <c r="BI5893"/>
      <c r="BJ5893"/>
      <c r="BK5893"/>
      <c r="BL5893"/>
    </row>
    <row r="5894" spans="1:64" ht="14.65" hidden="1" customHeight="1">
      <c r="A5894" s="215" t="s">
        <v>74</v>
      </c>
      <c r="B5894" s="209" t="s">
        <v>95</v>
      </c>
      <c r="C5894" s="209" t="s">
        <v>134</v>
      </c>
      <c r="D5894" s="202">
        <v>2065</v>
      </c>
      <c r="F5894" s="202">
        <v>48795.7</v>
      </c>
      <c r="G5894" s="202">
        <f t="shared" si="302"/>
        <v>23629.878934624696</v>
      </c>
      <c r="H5894" s="210" t="str">
        <f t="shared" si="303"/>
        <v>21/22CEBOLACURITIBA (f)</v>
      </c>
      <c r="I5894" s="210" t="str">
        <f t="shared" si="304"/>
        <v>21/22CEBOLA</v>
      </c>
      <c r="J5894" s="211"/>
      <c r="K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/>
      <c r="BE5894"/>
      <c r="BF5894"/>
      <c r="BG5894"/>
      <c r="BH5894"/>
      <c r="BI5894"/>
      <c r="BJ5894"/>
      <c r="BK5894"/>
      <c r="BL5894"/>
    </row>
    <row r="5895" spans="1:64" ht="14.65" hidden="1" customHeight="1">
      <c r="A5895" s="215" t="s">
        <v>74</v>
      </c>
      <c r="B5895" s="209" t="s">
        <v>95</v>
      </c>
      <c r="C5895" s="209" t="s">
        <v>136</v>
      </c>
      <c r="D5895" s="202">
        <v>50</v>
      </c>
      <c r="F5895" s="202">
        <v>400</v>
      </c>
      <c r="G5895" s="202">
        <f t="shared" si="302"/>
        <v>8000</v>
      </c>
      <c r="H5895" s="210" t="str">
        <f t="shared" si="303"/>
        <v>21/22CEBOLAFRANCISCO BELTRÃO (e)</v>
      </c>
      <c r="I5895" s="210" t="str">
        <f t="shared" si="304"/>
        <v>21/22CEBOLA</v>
      </c>
      <c r="J5895" s="211"/>
      <c r="K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/>
      <c r="BE5895"/>
      <c r="BF5895"/>
      <c r="BG5895"/>
      <c r="BH5895"/>
      <c r="BI5895"/>
      <c r="BJ5895"/>
      <c r="BK5895"/>
      <c r="BL5895"/>
    </row>
    <row r="5896" spans="1:64" ht="14.65" hidden="1" customHeight="1">
      <c r="A5896" s="215" t="s">
        <v>74</v>
      </c>
      <c r="B5896" s="209" t="s">
        <v>95</v>
      </c>
      <c r="C5896" s="209" t="s">
        <v>138</v>
      </c>
      <c r="D5896" s="202">
        <v>687</v>
      </c>
      <c r="F5896" s="202">
        <v>24990</v>
      </c>
      <c r="G5896" s="202">
        <f t="shared" si="302"/>
        <v>36375.545851528383</v>
      </c>
      <c r="H5896" s="210" t="str">
        <f t="shared" si="303"/>
        <v>21/22CEBOLAGUARAPUAVA (f)</v>
      </c>
      <c r="I5896" s="210" t="str">
        <f t="shared" si="304"/>
        <v>21/22CEBOLA</v>
      </c>
      <c r="J5896" s="211"/>
      <c r="K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/>
      <c r="BE5896"/>
      <c r="BF5896"/>
      <c r="BG5896"/>
      <c r="BH5896"/>
      <c r="BI5896"/>
      <c r="BJ5896"/>
      <c r="BK5896"/>
      <c r="BL5896"/>
    </row>
    <row r="5897" spans="1:64" ht="14.65" hidden="1" customHeight="1">
      <c r="A5897" s="215" t="s">
        <v>74</v>
      </c>
      <c r="B5897" s="209" t="s">
        <v>95</v>
      </c>
      <c r="C5897" s="209" t="s">
        <v>140</v>
      </c>
      <c r="D5897" s="202">
        <v>607</v>
      </c>
      <c r="F5897" s="202">
        <v>16340</v>
      </c>
      <c r="G5897" s="202">
        <f t="shared" si="302"/>
        <v>26919.275123558484</v>
      </c>
      <c r="H5897" s="210" t="str">
        <f t="shared" si="303"/>
        <v>21/22CEBOLAIRATI (f)</v>
      </c>
      <c r="I5897" s="210" t="str">
        <f t="shared" si="304"/>
        <v>21/22CEBOLA</v>
      </c>
      <c r="J5897" s="211"/>
    </row>
    <row r="5898" spans="1:64" ht="14.65" hidden="1" customHeight="1">
      <c r="A5898" s="215" t="s">
        <v>74</v>
      </c>
      <c r="B5898" s="209" t="s">
        <v>95</v>
      </c>
      <c r="C5898" s="209" t="s">
        <v>144</v>
      </c>
      <c r="D5898" s="202">
        <v>87</v>
      </c>
      <c r="F5898" s="202">
        <v>2086.8000000000002</v>
      </c>
      <c r="G5898" s="202">
        <f t="shared" si="302"/>
        <v>23986.206896551725</v>
      </c>
      <c r="H5898" s="210" t="str">
        <f t="shared" si="303"/>
        <v>21/22CEBOLAJACAREZINHO (c)</v>
      </c>
      <c r="I5898" s="210" t="str">
        <f t="shared" si="304"/>
        <v>21/22CEBOLA</v>
      </c>
      <c r="J5898" s="211"/>
    </row>
    <row r="5899" spans="1:64" ht="14.65" hidden="1" customHeight="1">
      <c r="A5899" s="215" t="s">
        <v>74</v>
      </c>
      <c r="B5899" s="209" t="s">
        <v>95</v>
      </c>
      <c r="C5899" s="209" t="s">
        <v>146</v>
      </c>
      <c r="D5899" s="202">
        <v>4.0000000000000009</v>
      </c>
      <c r="F5899" s="202">
        <v>22.4</v>
      </c>
      <c r="G5899" s="202">
        <f t="shared" si="302"/>
        <v>5599.9999999999991</v>
      </c>
      <c r="H5899" s="210" t="str">
        <f t="shared" si="303"/>
        <v>21/22CEBOLALARANJEIRAS DO SUL (f)</v>
      </c>
      <c r="I5899" s="210" t="str">
        <f t="shared" si="304"/>
        <v>21/22CEBOLA</v>
      </c>
      <c r="J5899" s="211"/>
    </row>
    <row r="5900" spans="1:64" ht="14.65" hidden="1" customHeight="1">
      <c r="A5900" s="215" t="s">
        <v>74</v>
      </c>
      <c r="B5900" s="209" t="s">
        <v>95</v>
      </c>
      <c r="C5900" s="209" t="s">
        <v>155</v>
      </c>
      <c r="D5900" s="202">
        <v>116</v>
      </c>
      <c r="F5900" s="202">
        <v>3628</v>
      </c>
      <c r="G5900" s="202">
        <f t="shared" si="302"/>
        <v>31275.862068965514</v>
      </c>
      <c r="H5900" s="210" t="str">
        <f t="shared" si="303"/>
        <v>21/22CEBOLAPATO BRANCO (e)</v>
      </c>
      <c r="I5900" s="210" t="str">
        <f t="shared" si="304"/>
        <v>21/22CEBOLA</v>
      </c>
      <c r="J5900" s="211"/>
    </row>
    <row r="5901" spans="1:64" ht="14.65" hidden="1" customHeight="1">
      <c r="A5901" s="215" t="s">
        <v>74</v>
      </c>
      <c r="B5901" s="209" t="s">
        <v>95</v>
      </c>
      <c r="C5901" s="209" t="s">
        <v>156</v>
      </c>
      <c r="D5901" s="202">
        <v>17.5</v>
      </c>
      <c r="F5901" s="202">
        <v>513</v>
      </c>
      <c r="G5901" s="202">
        <f t="shared" si="302"/>
        <v>29314.285714285714</v>
      </c>
      <c r="H5901" s="210" t="str">
        <f t="shared" si="303"/>
        <v>21/22CEBOLAPITANGA (f)</v>
      </c>
      <c r="I5901" s="210" t="str">
        <f t="shared" si="304"/>
        <v>21/22CEBOLA</v>
      </c>
      <c r="J5901" s="211"/>
    </row>
    <row r="5902" spans="1:64" ht="14.65" hidden="1" customHeight="1">
      <c r="A5902" s="215" t="s">
        <v>74</v>
      </c>
      <c r="B5902" s="209" t="s">
        <v>95</v>
      </c>
      <c r="C5902" s="209" t="s">
        <v>157</v>
      </c>
      <c r="D5902" s="202">
        <v>147</v>
      </c>
      <c r="F5902" s="202">
        <v>2899</v>
      </c>
      <c r="G5902" s="202">
        <f t="shared" si="302"/>
        <v>19721.088435374149</v>
      </c>
      <c r="H5902" s="210" t="str">
        <f t="shared" si="303"/>
        <v>21/22CEBOLAPONTA GROSSA (f)</v>
      </c>
      <c r="I5902" s="210" t="str">
        <f t="shared" si="304"/>
        <v>21/22CEBOLA</v>
      </c>
      <c r="J5902" s="211"/>
    </row>
    <row r="5903" spans="1:64" ht="14.65" hidden="1" customHeight="1">
      <c r="A5903" s="215" t="s">
        <v>74</v>
      </c>
      <c r="B5903" s="209" t="s">
        <v>95</v>
      </c>
      <c r="C5903" s="209" t="s">
        <v>160</v>
      </c>
      <c r="D5903" s="202">
        <v>109</v>
      </c>
      <c r="F5903" s="202">
        <v>1981</v>
      </c>
      <c r="G5903" s="202">
        <f t="shared" si="302"/>
        <v>18174.311926605504</v>
      </c>
      <c r="H5903" s="210" t="str">
        <f t="shared" si="303"/>
        <v>21/22CEBOLAUNIÃO DA VITÓRIA (f)</v>
      </c>
      <c r="I5903" s="210" t="str">
        <f t="shared" si="304"/>
        <v>21/22CEBOLA</v>
      </c>
      <c r="J5903" s="211"/>
    </row>
    <row r="5904" spans="1:64" ht="14.65" hidden="1" customHeight="1">
      <c r="A5904" s="215" t="s">
        <v>78</v>
      </c>
      <c r="B5904" s="213" t="s">
        <v>99</v>
      </c>
      <c r="C5904" s="209" t="s">
        <v>132</v>
      </c>
      <c r="D5904" s="202">
        <v>65</v>
      </c>
      <c r="F5904" s="202">
        <v>0</v>
      </c>
      <c r="G5904" s="202">
        <f t="shared" si="302"/>
        <v>0</v>
      </c>
      <c r="H5904" s="210" t="str">
        <f t="shared" si="303"/>
        <v>20/21FEIJÃO (3ª SAFRA)CORNÉLIO PROCÓPIO (c)</v>
      </c>
      <c r="I5904" s="210" t="str">
        <f t="shared" si="304"/>
        <v>20/21FEIJÃO (3ª SAFRA)</v>
      </c>
      <c r="J5904" s="211" t="b">
        <f t="shared" ref="J5904:J5944" si="305">FALSE</f>
        <v>0</v>
      </c>
    </row>
    <row r="5905" spans="1:11" ht="14.65" hidden="1" customHeight="1">
      <c r="A5905" s="215" t="s">
        <v>78</v>
      </c>
      <c r="B5905" s="213" t="s">
        <v>99</v>
      </c>
      <c r="C5905" s="213" t="s">
        <v>144</v>
      </c>
      <c r="D5905" s="202">
        <v>800</v>
      </c>
      <c r="F5905" s="202">
        <v>210</v>
      </c>
      <c r="G5905" s="202">
        <f t="shared" si="302"/>
        <v>262.5</v>
      </c>
      <c r="H5905" s="210" t="str">
        <f t="shared" si="303"/>
        <v>20/21FEIJÃO (3ª SAFRA)JACAREZINHO (c)</v>
      </c>
      <c r="I5905" s="210" t="str">
        <f t="shared" si="304"/>
        <v>20/21FEIJÃO (3ª SAFRA)</v>
      </c>
      <c r="J5905" s="211" t="b">
        <f t="shared" si="305"/>
        <v>0</v>
      </c>
    </row>
    <row r="5906" spans="1:11" ht="14.65" hidden="1" customHeight="1">
      <c r="A5906" s="215" t="s">
        <v>78</v>
      </c>
      <c r="B5906" s="213" t="s">
        <v>99</v>
      </c>
      <c r="C5906" s="209" t="s">
        <v>148</v>
      </c>
      <c r="D5906" s="202">
        <v>550</v>
      </c>
      <c r="F5906" s="202">
        <v>275</v>
      </c>
      <c r="G5906" s="202">
        <f t="shared" si="302"/>
        <v>500</v>
      </c>
      <c r="H5906" s="210" t="str">
        <f t="shared" si="303"/>
        <v>20/21FEIJÃO (3ª SAFRA)LONDRINA (c)</v>
      </c>
      <c r="I5906" s="210" t="str">
        <f t="shared" si="304"/>
        <v>20/21FEIJÃO (3ª SAFRA)</v>
      </c>
      <c r="J5906" s="211" t="b">
        <f t="shared" si="305"/>
        <v>0</v>
      </c>
    </row>
    <row r="5907" spans="1:11" ht="14.65" hidden="1" customHeight="1">
      <c r="A5907" s="215" t="s">
        <v>78</v>
      </c>
      <c r="B5907" s="213" t="s">
        <v>99</v>
      </c>
      <c r="C5907" s="213" t="s">
        <v>150</v>
      </c>
      <c r="D5907" s="202">
        <v>60</v>
      </c>
      <c r="F5907" s="202">
        <v>7</v>
      </c>
      <c r="G5907" s="202">
        <f t="shared" si="302"/>
        <v>116.66666666666667</v>
      </c>
      <c r="H5907" s="210" t="str">
        <f t="shared" si="303"/>
        <v>20/21FEIJÃO (3ª SAFRA)MARINGÁ (c)</v>
      </c>
      <c r="I5907" s="210" t="str">
        <f t="shared" si="304"/>
        <v>20/21FEIJÃO (3ª SAFRA)</v>
      </c>
      <c r="J5907" s="211" t="b">
        <f t="shared" si="305"/>
        <v>0</v>
      </c>
    </row>
    <row r="5908" spans="1:11" ht="14.65" hidden="1" customHeight="1">
      <c r="A5908" s="215" t="s">
        <v>78</v>
      </c>
      <c r="B5908" s="213" t="s">
        <v>99</v>
      </c>
      <c r="C5908" s="209" t="s">
        <v>154</v>
      </c>
      <c r="D5908" s="202"/>
      <c r="G5908" s="202" t="e">
        <f t="shared" si="302"/>
        <v>#DIV/0!</v>
      </c>
      <c r="H5908" s="210" t="str">
        <f t="shared" si="303"/>
        <v>20/21FEIJÃO (3ª SAFRA)PARANAVAÍ (b)</v>
      </c>
      <c r="I5908" s="210" t="str">
        <f t="shared" si="304"/>
        <v>20/21FEIJÃO (3ª SAFRA)</v>
      </c>
      <c r="J5908" s="211" t="b">
        <f t="shared" si="305"/>
        <v>0</v>
      </c>
    </row>
    <row r="5909" spans="1:11" ht="14.65" hidden="1" customHeight="1">
      <c r="A5909" s="215" t="s">
        <v>78</v>
      </c>
      <c r="B5909" s="213" t="s">
        <v>99</v>
      </c>
      <c r="C5909" s="209" t="s">
        <v>159</v>
      </c>
      <c r="D5909" s="202"/>
      <c r="G5909" s="202" t="e">
        <f t="shared" si="302"/>
        <v>#DIV/0!</v>
      </c>
      <c r="H5909" s="210" t="str">
        <f t="shared" si="303"/>
        <v>20/21FEIJÃO (3ª SAFRA)UMUARAMA (b)</v>
      </c>
      <c r="I5909" s="210" t="str">
        <f t="shared" si="304"/>
        <v>20/21FEIJÃO (3ª SAFRA)</v>
      </c>
      <c r="J5909" s="211" t="b">
        <f t="shared" si="305"/>
        <v>0</v>
      </c>
    </row>
    <row r="5910" spans="1:11" ht="12.75" hidden="1" customHeight="1">
      <c r="A5910" s="215" t="s">
        <v>74</v>
      </c>
      <c r="B5910" s="213" t="s">
        <v>58</v>
      </c>
      <c r="C5910" s="209" t="s">
        <v>126</v>
      </c>
      <c r="D5910" s="202">
        <v>89</v>
      </c>
      <c r="F5910" s="202">
        <v>81.7</v>
      </c>
      <c r="G5910" s="202">
        <f t="shared" ref="G5910:G5969" si="306">F5910/(D5910-E5910)*1000</f>
        <v>917.97752808988764</v>
      </c>
      <c r="H5910" s="210" t="str">
        <f t="shared" si="303"/>
        <v>21/22FEIJÃO (1ª SAFRA)APUCARANA (c)</v>
      </c>
      <c r="I5910" s="210" t="str">
        <f t="shared" si="304"/>
        <v>21/22FEIJÃO (1ª SAFRA)</v>
      </c>
      <c r="J5910" s="461"/>
      <c r="K5910" s="211"/>
    </row>
    <row r="5911" spans="1:11" ht="12.75" hidden="1" customHeight="1">
      <c r="A5911" s="215" t="s">
        <v>74</v>
      </c>
      <c r="B5911" s="213" t="s">
        <v>58</v>
      </c>
      <c r="C5911" s="209" t="s">
        <v>128</v>
      </c>
      <c r="D5911" s="202">
        <v>1669</v>
      </c>
      <c r="F5911" s="202">
        <v>1829.73</v>
      </c>
      <c r="G5911" s="202">
        <f t="shared" si="306"/>
        <v>1096.303175554224</v>
      </c>
      <c r="H5911" s="210" t="str">
        <f t="shared" si="303"/>
        <v>21/22FEIJÃO (1ª SAFRA)CAMPO MOURÃO (a)</v>
      </c>
      <c r="I5911" s="210" t="str">
        <f t="shared" si="304"/>
        <v>21/22FEIJÃO (1ª SAFRA)</v>
      </c>
      <c r="J5911" s="461"/>
      <c r="K5911" s="211"/>
    </row>
    <row r="5912" spans="1:11" ht="12.75" hidden="1" customHeight="1">
      <c r="A5912" s="215" t="s">
        <v>74</v>
      </c>
      <c r="B5912" s="213" t="s">
        <v>58</v>
      </c>
      <c r="C5912" s="209" t="s">
        <v>130</v>
      </c>
      <c r="D5912" s="202">
        <v>1150</v>
      </c>
      <c r="F5912" s="202">
        <v>1456.5</v>
      </c>
      <c r="G5912" s="202">
        <f t="shared" si="306"/>
        <v>1266.5217391304348</v>
      </c>
      <c r="H5912" s="210" t="str">
        <f t="shared" si="303"/>
        <v>21/22FEIJÃO (1ª SAFRA)CASCAVEL (d)</v>
      </c>
      <c r="I5912" s="210" t="str">
        <f t="shared" si="304"/>
        <v>21/22FEIJÃO (1ª SAFRA)</v>
      </c>
      <c r="J5912" s="461"/>
      <c r="K5912" s="211"/>
    </row>
    <row r="5913" spans="1:11" ht="12.75" hidden="1" customHeight="1">
      <c r="A5913" s="215" t="s">
        <v>74</v>
      </c>
      <c r="B5913" s="213" t="s">
        <v>58</v>
      </c>
      <c r="C5913" s="209" t="s">
        <v>132</v>
      </c>
      <c r="D5913" s="202">
        <v>140</v>
      </c>
      <c r="F5913" s="202">
        <v>84.000000000000014</v>
      </c>
      <c r="G5913" s="202">
        <f t="shared" si="306"/>
        <v>600.00000000000011</v>
      </c>
      <c r="H5913" s="210" t="str">
        <f t="shared" si="303"/>
        <v>21/22FEIJÃO (1ª SAFRA)CORNÉLIO PROCÓPIO (c)</v>
      </c>
      <c r="I5913" s="210" t="str">
        <f t="shared" si="304"/>
        <v>21/22FEIJÃO (1ª SAFRA)</v>
      </c>
      <c r="J5913" s="461"/>
      <c r="K5913" s="211"/>
    </row>
    <row r="5914" spans="1:11" ht="12.75" hidden="1" customHeight="1">
      <c r="A5914" s="215" t="s">
        <v>74</v>
      </c>
      <c r="B5914" s="213" t="s">
        <v>58</v>
      </c>
      <c r="C5914" s="209" t="s">
        <v>134</v>
      </c>
      <c r="D5914" s="202">
        <v>23728</v>
      </c>
      <c r="F5914" s="202">
        <v>34879.26</v>
      </c>
      <c r="G5914" s="202">
        <f t="shared" si="306"/>
        <v>1469.962070128119</v>
      </c>
      <c r="H5914" s="210" t="str">
        <f t="shared" si="303"/>
        <v>21/22FEIJÃO (1ª SAFRA)CURITIBA (f)</v>
      </c>
      <c r="I5914" s="210" t="str">
        <f t="shared" si="304"/>
        <v>21/22FEIJÃO (1ª SAFRA)</v>
      </c>
      <c r="J5914" s="461"/>
      <c r="K5914" s="211"/>
    </row>
    <row r="5915" spans="1:11" ht="12.75" hidden="1" customHeight="1">
      <c r="A5915" s="215" t="s">
        <v>74</v>
      </c>
      <c r="B5915" s="213" t="s">
        <v>58</v>
      </c>
      <c r="C5915" s="209" t="s">
        <v>136</v>
      </c>
      <c r="D5915" s="202">
        <v>1850</v>
      </c>
      <c r="F5915" s="202">
        <v>1958</v>
      </c>
      <c r="G5915" s="202">
        <f t="shared" si="306"/>
        <v>1058.3783783783786</v>
      </c>
      <c r="H5915" s="210" t="str">
        <f t="shared" si="303"/>
        <v>21/22FEIJÃO (1ª SAFRA)FRANCISCO BELTRÃO (e)</v>
      </c>
      <c r="I5915" s="210" t="str">
        <f t="shared" si="304"/>
        <v>21/22FEIJÃO (1ª SAFRA)</v>
      </c>
      <c r="J5915" s="461"/>
      <c r="K5915" s="211"/>
    </row>
    <row r="5916" spans="1:11" ht="12.75" hidden="1" customHeight="1">
      <c r="A5916" s="215" t="s">
        <v>74</v>
      </c>
      <c r="B5916" s="213" t="s">
        <v>58</v>
      </c>
      <c r="C5916" s="209" t="s">
        <v>138</v>
      </c>
      <c r="D5916" s="202">
        <v>13790</v>
      </c>
      <c r="F5916" s="202">
        <v>19020</v>
      </c>
      <c r="G5916" s="202">
        <f t="shared" si="306"/>
        <v>1379.2603335750543</v>
      </c>
      <c r="H5916" s="210" t="str">
        <f t="shared" si="303"/>
        <v>21/22FEIJÃO (1ª SAFRA)GUARAPUAVA (f)</v>
      </c>
      <c r="I5916" s="210" t="str">
        <f t="shared" si="304"/>
        <v>21/22FEIJÃO (1ª SAFRA)</v>
      </c>
      <c r="J5916" s="461"/>
      <c r="K5916" s="211"/>
    </row>
    <row r="5917" spans="1:11" ht="12.75" hidden="1" customHeight="1">
      <c r="A5917" s="215" t="s">
        <v>74</v>
      </c>
      <c r="B5917" s="213" t="s">
        <v>58</v>
      </c>
      <c r="C5917" s="209" t="s">
        <v>140</v>
      </c>
      <c r="D5917" s="202">
        <v>32000</v>
      </c>
      <c r="F5917" s="202">
        <v>53422.94</v>
      </c>
      <c r="G5917" s="202">
        <f t="shared" si="306"/>
        <v>1669.4668750000001</v>
      </c>
      <c r="H5917" s="210" t="str">
        <f t="shared" si="303"/>
        <v>21/22FEIJÃO (1ª SAFRA)IRATI (f)</v>
      </c>
      <c r="I5917" s="210" t="str">
        <f t="shared" si="304"/>
        <v>21/22FEIJÃO (1ª SAFRA)</v>
      </c>
      <c r="J5917" s="461"/>
      <c r="K5917" s="211"/>
    </row>
    <row r="5918" spans="1:11" ht="12.75" hidden="1" customHeight="1">
      <c r="A5918" s="215" t="s">
        <v>74</v>
      </c>
      <c r="B5918" s="213" t="s">
        <v>58</v>
      </c>
      <c r="C5918" s="209" t="s">
        <v>142</v>
      </c>
      <c r="D5918" s="202">
        <v>447</v>
      </c>
      <c r="F5918" s="202">
        <v>452.72</v>
      </c>
      <c r="G5918" s="202">
        <f t="shared" si="306"/>
        <v>1012.7964205816555</v>
      </c>
      <c r="H5918" s="210" t="str">
        <f t="shared" si="303"/>
        <v>21/22FEIJÃO (1ª SAFRA)IVAIPORÃ (c)</v>
      </c>
      <c r="I5918" s="210" t="str">
        <f t="shared" si="304"/>
        <v>21/22FEIJÃO (1ª SAFRA)</v>
      </c>
      <c r="J5918" s="461"/>
      <c r="K5918" s="211"/>
    </row>
    <row r="5919" spans="1:11" ht="12.75" hidden="1" customHeight="1">
      <c r="A5919" s="215" t="s">
        <v>74</v>
      </c>
      <c r="B5919" s="213" t="s">
        <v>58</v>
      </c>
      <c r="C5919" s="209" t="s">
        <v>144</v>
      </c>
      <c r="D5919" s="202">
        <v>7000</v>
      </c>
      <c r="F5919" s="202">
        <v>10685.9</v>
      </c>
      <c r="G5919" s="202">
        <f t="shared" si="306"/>
        <v>1526.5571428571427</v>
      </c>
      <c r="H5919" s="210" t="str">
        <f t="shared" si="303"/>
        <v>21/22FEIJÃO (1ª SAFRA)JACAREZINHO (c)</v>
      </c>
      <c r="I5919" s="210" t="str">
        <f t="shared" si="304"/>
        <v>21/22FEIJÃO (1ª SAFRA)</v>
      </c>
      <c r="J5919" s="461"/>
      <c r="K5919" s="211"/>
    </row>
    <row r="5920" spans="1:11" ht="12.75" hidden="1" customHeight="1">
      <c r="A5920" s="215" t="s">
        <v>74</v>
      </c>
      <c r="B5920" s="213" t="s">
        <v>58</v>
      </c>
      <c r="C5920" s="209" t="s">
        <v>146</v>
      </c>
      <c r="D5920" s="202">
        <v>1930</v>
      </c>
      <c r="F5920" s="202">
        <v>2704.0000000000005</v>
      </c>
      <c r="G5920" s="202">
        <f t="shared" si="306"/>
        <v>1401.036269430052</v>
      </c>
      <c r="H5920" s="210" t="str">
        <f t="shared" si="303"/>
        <v>21/22FEIJÃO (1ª SAFRA)LARANJEIRAS DO SUL (f)</v>
      </c>
      <c r="I5920" s="210" t="str">
        <f t="shared" si="304"/>
        <v>21/22FEIJÃO (1ª SAFRA)</v>
      </c>
      <c r="J5920" s="461"/>
      <c r="K5920" s="211"/>
    </row>
    <row r="5921" spans="1:11" ht="12.75" hidden="1" customHeight="1">
      <c r="A5921" s="215" t="s">
        <v>74</v>
      </c>
      <c r="B5921" s="213" t="s">
        <v>58</v>
      </c>
      <c r="C5921" s="209" t="s">
        <v>150</v>
      </c>
      <c r="D5921" s="202">
        <v>43</v>
      </c>
      <c r="F5921" s="202">
        <v>38.700000000000003</v>
      </c>
      <c r="G5921" s="202">
        <f t="shared" si="306"/>
        <v>900</v>
      </c>
      <c r="H5921" s="210" t="str">
        <f t="shared" si="303"/>
        <v>21/22FEIJÃO (1ª SAFRA)MARINGÁ (c)</v>
      </c>
      <c r="I5921" s="210" t="str">
        <f t="shared" si="304"/>
        <v>21/22FEIJÃO (1ª SAFRA)</v>
      </c>
      <c r="J5921" s="461"/>
      <c r="K5921" s="211"/>
    </row>
    <row r="5922" spans="1:11" ht="12.75" hidden="1" customHeight="1">
      <c r="A5922" s="215" t="s">
        <v>74</v>
      </c>
      <c r="B5922" s="213" t="s">
        <v>58</v>
      </c>
      <c r="C5922" s="209" t="s">
        <v>152</v>
      </c>
      <c r="D5922" s="202">
        <v>12</v>
      </c>
      <c r="F5922" s="202">
        <v>11.7</v>
      </c>
      <c r="G5922" s="202">
        <f t="shared" si="306"/>
        <v>975</v>
      </c>
      <c r="H5922" s="210" t="str">
        <f t="shared" si="303"/>
        <v>21/22FEIJÃO (1ª SAFRA)PARANAGUÁ (f)</v>
      </c>
      <c r="I5922" s="210" t="str">
        <f t="shared" si="304"/>
        <v>21/22FEIJÃO (1ª SAFRA)</v>
      </c>
      <c r="J5922" s="461"/>
      <c r="K5922" s="211"/>
    </row>
    <row r="5923" spans="1:11" ht="12.75" hidden="1" customHeight="1">
      <c r="A5923" s="215" t="s">
        <v>74</v>
      </c>
      <c r="B5923" s="213" t="s">
        <v>58</v>
      </c>
      <c r="C5923" s="209" t="s">
        <v>154</v>
      </c>
      <c r="D5923" s="202">
        <v>33</v>
      </c>
      <c r="F5923" s="202">
        <v>19.8</v>
      </c>
      <c r="G5923" s="202">
        <f t="shared" si="306"/>
        <v>600</v>
      </c>
      <c r="H5923" s="210" t="str">
        <f t="shared" si="303"/>
        <v>21/22FEIJÃO (1ª SAFRA)PARANAVAÍ (b)</v>
      </c>
      <c r="I5923" s="210" t="str">
        <f t="shared" si="304"/>
        <v>21/22FEIJÃO (1ª SAFRA)</v>
      </c>
      <c r="J5923" s="461"/>
      <c r="K5923" s="211"/>
    </row>
    <row r="5924" spans="1:11" ht="12.75" hidden="1" customHeight="1">
      <c r="A5924" s="215" t="s">
        <v>74</v>
      </c>
      <c r="B5924" s="213" t="s">
        <v>58</v>
      </c>
      <c r="C5924" s="209" t="s">
        <v>155</v>
      </c>
      <c r="D5924" s="202">
        <v>4920</v>
      </c>
      <c r="F5924" s="202">
        <v>6866.2</v>
      </c>
      <c r="G5924" s="202">
        <f t="shared" si="306"/>
        <v>1395.5691056910568</v>
      </c>
      <c r="H5924" s="210" t="str">
        <f t="shared" si="303"/>
        <v>21/22FEIJÃO (1ª SAFRA)PATO BRANCO (e)</v>
      </c>
      <c r="I5924" s="210" t="str">
        <f t="shared" si="304"/>
        <v>21/22FEIJÃO (1ª SAFRA)</v>
      </c>
      <c r="J5924" s="461"/>
      <c r="K5924" s="211"/>
    </row>
    <row r="5925" spans="1:11" ht="12.75" hidden="1" customHeight="1">
      <c r="A5925" s="215" t="s">
        <v>74</v>
      </c>
      <c r="B5925" s="213" t="s">
        <v>58</v>
      </c>
      <c r="C5925" s="209" t="s">
        <v>156</v>
      </c>
      <c r="D5925" s="202">
        <v>4060</v>
      </c>
      <c r="F5925" s="202">
        <v>5010</v>
      </c>
      <c r="G5925" s="202">
        <f t="shared" si="306"/>
        <v>1233.9901477832514</v>
      </c>
      <c r="H5925" s="210" t="str">
        <f t="shared" si="303"/>
        <v>21/22FEIJÃO (1ª SAFRA)PITANGA (f)</v>
      </c>
      <c r="I5925" s="210" t="str">
        <f t="shared" si="304"/>
        <v>21/22FEIJÃO (1ª SAFRA)</v>
      </c>
      <c r="J5925" s="461"/>
      <c r="K5925" s="211"/>
    </row>
    <row r="5926" spans="1:11" ht="12.75" hidden="1" customHeight="1">
      <c r="A5926" s="215" t="s">
        <v>74</v>
      </c>
      <c r="B5926" s="213" t="s">
        <v>58</v>
      </c>
      <c r="C5926" s="209" t="s">
        <v>157</v>
      </c>
      <c r="D5926" s="202">
        <v>26800</v>
      </c>
      <c r="F5926" s="202">
        <v>37818.949999999997</v>
      </c>
      <c r="G5926" s="202">
        <f t="shared" si="306"/>
        <v>1411.1548507462685</v>
      </c>
      <c r="H5926" s="210" t="str">
        <f t="shared" si="303"/>
        <v>21/22FEIJÃO (1ª SAFRA)PONTA GROSSA (f)</v>
      </c>
      <c r="I5926" s="210" t="str">
        <f t="shared" si="304"/>
        <v>21/22FEIJÃO (1ª SAFRA)</v>
      </c>
      <c r="J5926" s="461"/>
      <c r="K5926" s="211"/>
    </row>
    <row r="5927" spans="1:11" ht="12.75" hidden="1" customHeight="1">
      <c r="A5927" s="215" t="s">
        <v>74</v>
      </c>
      <c r="B5927" s="213" t="s">
        <v>58</v>
      </c>
      <c r="C5927" s="209" t="s">
        <v>158</v>
      </c>
      <c r="D5927" s="202">
        <v>24</v>
      </c>
      <c r="F5927" s="202">
        <v>35.4</v>
      </c>
      <c r="G5927" s="202">
        <f t="shared" si="306"/>
        <v>1474.9999999999998</v>
      </c>
      <c r="H5927" s="210" t="str">
        <f t="shared" si="303"/>
        <v>21/22FEIJÃO (1ª SAFRA)TOLEDO (d)</v>
      </c>
      <c r="I5927" s="210" t="str">
        <f t="shared" si="304"/>
        <v>21/22FEIJÃO (1ª SAFRA)</v>
      </c>
      <c r="J5927" s="461"/>
      <c r="K5927" s="211"/>
    </row>
    <row r="5928" spans="1:11" ht="12.75" hidden="1" customHeight="1">
      <c r="A5928" s="215" t="s">
        <v>74</v>
      </c>
      <c r="B5928" s="213" t="s">
        <v>58</v>
      </c>
      <c r="C5928" s="209" t="s">
        <v>160</v>
      </c>
      <c r="D5928" s="202">
        <v>19000</v>
      </c>
      <c r="F5928" s="202">
        <v>19087</v>
      </c>
      <c r="G5928" s="202">
        <f t="shared" si="306"/>
        <v>1004.578947368421</v>
      </c>
      <c r="H5928" s="210" t="str">
        <f t="shared" si="303"/>
        <v>21/22FEIJÃO (1ª SAFRA)UNIÃO DA VITÓRIA (f)</v>
      </c>
      <c r="I5928" s="210" t="str">
        <f t="shared" si="304"/>
        <v>21/22FEIJÃO (1ª SAFRA)</v>
      </c>
      <c r="J5928" s="461"/>
      <c r="K5928" s="211"/>
    </row>
    <row r="5929" spans="1:11" ht="14.65" hidden="1" customHeight="1">
      <c r="A5929" s="215" t="s">
        <v>74</v>
      </c>
      <c r="B5929" s="213" t="s">
        <v>85</v>
      </c>
      <c r="C5929" s="209" t="s">
        <v>126</v>
      </c>
      <c r="D5929" s="202">
        <v>21</v>
      </c>
      <c r="F5929" s="202">
        <v>37.350000000000009</v>
      </c>
      <c r="G5929" s="202">
        <f t="shared" si="306"/>
        <v>1778.5714285714289</v>
      </c>
      <c r="H5929" s="210" t="str">
        <f t="shared" si="303"/>
        <v>21/22AMENDOIM (1ª SAFRA)APUCARANA (c)</v>
      </c>
      <c r="I5929" s="210" t="str">
        <f t="shared" si="304"/>
        <v>21/22AMENDOIM (1ª SAFRA)</v>
      </c>
      <c r="J5929" s="211" t="b">
        <f t="shared" si="305"/>
        <v>0</v>
      </c>
    </row>
    <row r="5930" spans="1:11" ht="14.65" hidden="1" customHeight="1">
      <c r="A5930" s="215" t="s">
        <v>74</v>
      </c>
      <c r="B5930" s="213" t="s">
        <v>85</v>
      </c>
      <c r="C5930" s="209" t="s">
        <v>128</v>
      </c>
      <c r="D5930" s="202">
        <v>63</v>
      </c>
      <c r="F5930" s="202">
        <v>87.88000000000001</v>
      </c>
      <c r="G5930" s="202">
        <f t="shared" si="306"/>
        <v>1394.9206349206352</v>
      </c>
      <c r="H5930" s="210" t="str">
        <f t="shared" si="303"/>
        <v>21/22AMENDOIM (1ª SAFRA)CAMPO MOURÃO (a)</v>
      </c>
      <c r="I5930" s="210" t="str">
        <f t="shared" si="304"/>
        <v>21/22AMENDOIM (1ª SAFRA)</v>
      </c>
      <c r="J5930" s="211" t="b">
        <f t="shared" si="305"/>
        <v>0</v>
      </c>
    </row>
    <row r="5931" spans="1:11" ht="14.65" hidden="1" customHeight="1">
      <c r="A5931" s="215" t="s">
        <v>74</v>
      </c>
      <c r="B5931" s="213" t="s">
        <v>85</v>
      </c>
      <c r="C5931" s="209" t="s">
        <v>130</v>
      </c>
      <c r="D5931" s="202">
        <v>50.5</v>
      </c>
      <c r="F5931" s="202">
        <v>57.170000000000009</v>
      </c>
      <c r="G5931" s="202">
        <f t="shared" si="306"/>
        <v>1132.0792079207922</v>
      </c>
      <c r="H5931" s="210" t="str">
        <f t="shared" si="303"/>
        <v>21/22AMENDOIM (1ª SAFRA)CASCAVEL (d)</v>
      </c>
      <c r="I5931" s="210" t="str">
        <f t="shared" si="304"/>
        <v>21/22AMENDOIM (1ª SAFRA)</v>
      </c>
      <c r="J5931" s="211" t="b">
        <f t="shared" si="305"/>
        <v>0</v>
      </c>
    </row>
    <row r="5932" spans="1:11" ht="14.65" hidden="1" customHeight="1">
      <c r="A5932" s="215" t="s">
        <v>74</v>
      </c>
      <c r="B5932" s="213" t="s">
        <v>85</v>
      </c>
      <c r="C5932" s="209" t="s">
        <v>136</v>
      </c>
      <c r="D5932" s="202">
        <v>105</v>
      </c>
      <c r="F5932" s="202">
        <v>168.00000000000006</v>
      </c>
      <c r="G5932" s="202">
        <f t="shared" si="306"/>
        <v>1600.0000000000005</v>
      </c>
      <c r="H5932" s="210" t="str">
        <f t="shared" si="303"/>
        <v>21/22AMENDOIM (1ª SAFRA)FRANCISCO BELTRÃO (e)</v>
      </c>
      <c r="I5932" s="210" t="str">
        <f t="shared" si="304"/>
        <v>21/22AMENDOIM (1ª SAFRA)</v>
      </c>
      <c r="J5932" s="211" t="b">
        <f t="shared" si="305"/>
        <v>0</v>
      </c>
    </row>
    <row r="5933" spans="1:11" ht="14.65" hidden="1" customHeight="1">
      <c r="A5933" s="215" t="s">
        <v>74</v>
      </c>
      <c r="B5933" s="213" t="s">
        <v>85</v>
      </c>
      <c r="C5933" s="209" t="s">
        <v>138</v>
      </c>
      <c r="D5933" s="202">
        <v>14</v>
      </c>
      <c r="F5933" s="202">
        <v>19.299999999999997</v>
      </c>
      <c r="G5933" s="202">
        <f t="shared" si="306"/>
        <v>1378.5714285714284</v>
      </c>
      <c r="H5933" s="210" t="str">
        <f t="shared" si="303"/>
        <v>21/22AMENDOIM (1ª SAFRA)GUARAPUAVA (f)</v>
      </c>
      <c r="I5933" s="210" t="str">
        <f t="shared" si="304"/>
        <v>21/22AMENDOIM (1ª SAFRA)</v>
      </c>
      <c r="J5933" s="211" t="b">
        <f t="shared" si="305"/>
        <v>0</v>
      </c>
    </row>
    <row r="5934" spans="1:11" ht="14.65" hidden="1" customHeight="1">
      <c r="A5934" s="215" t="s">
        <v>74</v>
      </c>
      <c r="B5934" s="213" t="s">
        <v>85</v>
      </c>
      <c r="C5934" s="209" t="s">
        <v>142</v>
      </c>
      <c r="D5934" s="202">
        <v>13</v>
      </c>
      <c r="F5934" s="202">
        <v>25.799999999999997</v>
      </c>
      <c r="G5934" s="202">
        <f t="shared" si="306"/>
        <v>1984.6153846153845</v>
      </c>
      <c r="H5934" s="210" t="str">
        <f t="shared" si="303"/>
        <v>21/22AMENDOIM (1ª SAFRA)IVAIPORÃ (c)</v>
      </c>
      <c r="I5934" s="210" t="str">
        <f t="shared" si="304"/>
        <v>21/22AMENDOIM (1ª SAFRA)</v>
      </c>
      <c r="J5934" s="211" t="b">
        <f t="shared" si="305"/>
        <v>0</v>
      </c>
    </row>
    <row r="5935" spans="1:11" ht="14.65" hidden="1" customHeight="1">
      <c r="A5935" s="215" t="s">
        <v>74</v>
      </c>
      <c r="B5935" s="213" t="s">
        <v>85</v>
      </c>
      <c r="C5935" s="209" t="s">
        <v>144</v>
      </c>
      <c r="D5935" s="202">
        <v>53</v>
      </c>
      <c r="F5935" s="202">
        <v>116.69999999999999</v>
      </c>
      <c r="G5935" s="202">
        <f t="shared" si="306"/>
        <v>2201.8867924528299</v>
      </c>
      <c r="H5935" s="210" t="str">
        <f t="shared" si="303"/>
        <v>21/22AMENDOIM (1ª SAFRA)JACAREZINHO (c)</v>
      </c>
      <c r="I5935" s="210" t="str">
        <f t="shared" si="304"/>
        <v>21/22AMENDOIM (1ª SAFRA)</v>
      </c>
      <c r="J5935" s="211" t="b">
        <f t="shared" si="305"/>
        <v>0</v>
      </c>
    </row>
    <row r="5936" spans="1:11" ht="14.65" hidden="1" customHeight="1">
      <c r="A5936" s="215" t="s">
        <v>74</v>
      </c>
      <c r="B5936" s="213" t="s">
        <v>85</v>
      </c>
      <c r="C5936" s="209" t="s">
        <v>146</v>
      </c>
      <c r="D5936" s="202">
        <v>35</v>
      </c>
      <c r="F5936" s="202">
        <v>24.5</v>
      </c>
      <c r="G5936" s="202">
        <f t="shared" si="306"/>
        <v>700</v>
      </c>
      <c r="H5936" s="210" t="str">
        <f t="shared" si="303"/>
        <v>21/22AMENDOIM (1ª SAFRA)LARANJEIRAS DO SUL (f)</v>
      </c>
      <c r="I5936" s="210" t="str">
        <f t="shared" si="304"/>
        <v>21/22AMENDOIM (1ª SAFRA)</v>
      </c>
      <c r="J5936" s="211" t="b">
        <f t="shared" si="305"/>
        <v>0</v>
      </c>
    </row>
    <row r="5937" spans="1:10" ht="14.65" hidden="1" customHeight="1">
      <c r="A5937" s="215" t="s">
        <v>74</v>
      </c>
      <c r="B5937" s="213" t="s">
        <v>85</v>
      </c>
      <c r="C5937" s="209" t="s">
        <v>148</v>
      </c>
      <c r="D5937" s="202">
        <v>11</v>
      </c>
      <c r="F5937" s="202">
        <v>22</v>
      </c>
      <c r="G5937" s="202">
        <f t="shared" si="306"/>
        <v>2000</v>
      </c>
      <c r="H5937" s="210" t="str">
        <f t="shared" si="303"/>
        <v>21/22AMENDOIM (1ª SAFRA)LONDRINA (c)</v>
      </c>
      <c r="I5937" s="210" t="str">
        <f t="shared" si="304"/>
        <v>21/22AMENDOIM (1ª SAFRA)</v>
      </c>
      <c r="J5937" s="211" t="b">
        <f t="shared" si="305"/>
        <v>0</v>
      </c>
    </row>
    <row r="5938" spans="1:10" ht="14.65" hidden="1" customHeight="1">
      <c r="A5938" s="215" t="s">
        <v>74</v>
      </c>
      <c r="B5938" s="213" t="s">
        <v>85</v>
      </c>
      <c r="C5938" s="209" t="s">
        <v>150</v>
      </c>
      <c r="D5938" s="202">
        <v>24.5</v>
      </c>
      <c r="F5938" s="202">
        <v>32.85</v>
      </c>
      <c r="G5938" s="202">
        <f t="shared" si="306"/>
        <v>1340.8163265306123</v>
      </c>
      <c r="H5938" s="210" t="str">
        <f t="shared" si="303"/>
        <v>21/22AMENDOIM (1ª SAFRA)MARINGÁ (c)</v>
      </c>
      <c r="I5938" s="210" t="str">
        <f t="shared" si="304"/>
        <v>21/22AMENDOIM (1ª SAFRA)</v>
      </c>
      <c r="J5938" s="211" t="b">
        <f t="shared" si="305"/>
        <v>0</v>
      </c>
    </row>
    <row r="5939" spans="1:10" ht="14.65" hidden="1" customHeight="1">
      <c r="A5939" s="215" t="s">
        <v>74</v>
      </c>
      <c r="B5939" s="213" t="s">
        <v>85</v>
      </c>
      <c r="C5939" s="209" t="s">
        <v>154</v>
      </c>
      <c r="D5939" s="202">
        <v>956</v>
      </c>
      <c r="F5939" s="202">
        <v>2955.9</v>
      </c>
      <c r="G5939" s="202">
        <f t="shared" si="306"/>
        <v>3091.9456066945609</v>
      </c>
      <c r="H5939" s="210" t="str">
        <f t="shared" si="303"/>
        <v>21/22AMENDOIM (1ª SAFRA)PARANAVAÍ (b)</v>
      </c>
      <c r="I5939" s="210" t="str">
        <f t="shared" si="304"/>
        <v>21/22AMENDOIM (1ª SAFRA)</v>
      </c>
      <c r="J5939" s="211" t="b">
        <f t="shared" si="305"/>
        <v>0</v>
      </c>
    </row>
    <row r="5940" spans="1:10" ht="14.65" hidden="1" customHeight="1">
      <c r="A5940" s="215" t="s">
        <v>74</v>
      </c>
      <c r="B5940" s="213" t="s">
        <v>85</v>
      </c>
      <c r="C5940" s="209" t="s">
        <v>155</v>
      </c>
      <c r="D5940" s="202">
        <v>23</v>
      </c>
      <c r="F5940" s="202">
        <v>12.799999999999999</v>
      </c>
      <c r="G5940" s="202">
        <f t="shared" si="306"/>
        <v>556.52173913043475</v>
      </c>
      <c r="H5940" s="210" t="str">
        <f t="shared" si="303"/>
        <v>21/22AMENDOIM (1ª SAFRA)PATO BRANCO (e)</v>
      </c>
      <c r="I5940" s="210" t="str">
        <f t="shared" si="304"/>
        <v>21/22AMENDOIM (1ª SAFRA)</v>
      </c>
      <c r="J5940" s="211" t="b">
        <f t="shared" si="305"/>
        <v>0</v>
      </c>
    </row>
    <row r="5941" spans="1:10" ht="14.65" hidden="1" customHeight="1">
      <c r="A5941" s="215" t="s">
        <v>74</v>
      </c>
      <c r="B5941" s="213" t="s">
        <v>85</v>
      </c>
      <c r="C5941" s="209" t="s">
        <v>156</v>
      </c>
      <c r="D5941" s="202">
        <v>13</v>
      </c>
      <c r="F5941" s="202">
        <v>20.6</v>
      </c>
      <c r="G5941" s="202">
        <f t="shared" si="306"/>
        <v>1584.6153846153848</v>
      </c>
      <c r="H5941" s="210" t="str">
        <f t="shared" si="303"/>
        <v>21/22AMENDOIM (1ª SAFRA)PITANGA (f)</v>
      </c>
      <c r="I5941" s="210" t="str">
        <f t="shared" si="304"/>
        <v>21/22AMENDOIM (1ª SAFRA)</v>
      </c>
      <c r="J5941" s="211" t="b">
        <f t="shared" si="305"/>
        <v>0</v>
      </c>
    </row>
    <row r="5942" spans="1:10" ht="14.65" hidden="1" customHeight="1">
      <c r="A5942" s="215" t="s">
        <v>74</v>
      </c>
      <c r="B5942" s="213" t="s">
        <v>85</v>
      </c>
      <c r="C5942" s="209" t="s">
        <v>158</v>
      </c>
      <c r="D5942" s="202">
        <v>91</v>
      </c>
      <c r="F5942" s="202">
        <v>186.6</v>
      </c>
      <c r="G5942" s="202">
        <f t="shared" si="306"/>
        <v>2050.5494505494503</v>
      </c>
      <c r="H5942" s="210" t="str">
        <f t="shared" si="303"/>
        <v>21/22AMENDOIM (1ª SAFRA)TOLEDO (d)</v>
      </c>
      <c r="I5942" s="210" t="str">
        <f t="shared" si="304"/>
        <v>21/22AMENDOIM (1ª SAFRA)</v>
      </c>
      <c r="J5942" s="211" t="b">
        <f t="shared" si="305"/>
        <v>0</v>
      </c>
    </row>
    <row r="5943" spans="1:10" ht="14.65" hidden="1" customHeight="1">
      <c r="A5943" s="215" t="s">
        <v>74</v>
      </c>
      <c r="B5943" s="213" t="s">
        <v>85</v>
      </c>
      <c r="C5943" s="209" t="s">
        <v>159</v>
      </c>
      <c r="D5943" s="202">
        <v>97</v>
      </c>
      <c r="F5943" s="202">
        <v>101.85</v>
      </c>
      <c r="G5943" s="202">
        <f t="shared" si="306"/>
        <v>1050</v>
      </c>
      <c r="H5943" s="210" t="str">
        <f t="shared" si="303"/>
        <v>21/22AMENDOIM (1ª SAFRA)UMUARAMA (b)</v>
      </c>
      <c r="I5943" s="210" t="str">
        <f t="shared" si="304"/>
        <v>21/22AMENDOIM (1ª SAFRA)</v>
      </c>
      <c r="J5943" s="211" t="b">
        <f t="shared" si="305"/>
        <v>0</v>
      </c>
    </row>
    <row r="5944" spans="1:10" ht="14.65" hidden="1" customHeight="1">
      <c r="A5944" s="215" t="s">
        <v>74</v>
      </c>
      <c r="B5944" s="213" t="s">
        <v>85</v>
      </c>
      <c r="C5944" s="209" t="s">
        <v>160</v>
      </c>
      <c r="D5944" s="202">
        <v>9</v>
      </c>
      <c r="F5944" s="202">
        <v>9</v>
      </c>
      <c r="G5944" s="202">
        <f t="shared" si="306"/>
        <v>1000</v>
      </c>
      <c r="H5944" s="210" t="str">
        <f t="shared" si="303"/>
        <v>21/22AMENDOIM (1ª SAFRA)UNIÃO DA VITÓRIA (f)</v>
      </c>
      <c r="I5944" s="210" t="str">
        <f t="shared" si="304"/>
        <v>21/22AMENDOIM (1ª SAFRA)</v>
      </c>
      <c r="J5944" s="211" t="b">
        <f t="shared" si="305"/>
        <v>0</v>
      </c>
    </row>
    <row r="5945" spans="1:10" ht="14.65" hidden="1" customHeight="1">
      <c r="A5945" s="215" t="s">
        <v>74</v>
      </c>
      <c r="B5945" s="209" t="s">
        <v>87</v>
      </c>
      <c r="C5945" s="209" t="s">
        <v>126</v>
      </c>
      <c r="D5945" s="202">
        <v>22.5</v>
      </c>
      <c r="F5945" s="202">
        <v>35.449999999999996</v>
      </c>
      <c r="G5945" s="202">
        <f t="shared" si="306"/>
        <v>1575.5555555555554</v>
      </c>
      <c r="H5945" s="210" t="str">
        <f t="shared" si="303"/>
        <v>21/22ARROZ SEQUEIROAPUCARANA (c)</v>
      </c>
      <c r="I5945" s="210" t="str">
        <f t="shared" si="304"/>
        <v>21/22ARROZ SEQUEIRO</v>
      </c>
      <c r="J5945" s="211"/>
    </row>
    <row r="5946" spans="1:10" ht="14.65" hidden="1" customHeight="1">
      <c r="A5946" s="215" t="s">
        <v>74</v>
      </c>
      <c r="B5946" s="209" t="s">
        <v>87</v>
      </c>
      <c r="C5946" s="209" t="s">
        <v>128</v>
      </c>
      <c r="D5946" s="202">
        <v>3</v>
      </c>
      <c r="F5946" s="202">
        <v>5.0999999999999996</v>
      </c>
      <c r="G5946" s="202">
        <f t="shared" si="306"/>
        <v>1700</v>
      </c>
      <c r="H5946" s="210" t="str">
        <f t="shared" si="303"/>
        <v>21/22ARROZ SEQUEIROCAMPO MOURÃO (a)</v>
      </c>
      <c r="I5946" s="210" t="str">
        <f t="shared" si="304"/>
        <v>21/22ARROZ SEQUEIRO</v>
      </c>
      <c r="J5946" s="211"/>
    </row>
    <row r="5947" spans="1:10" ht="14.65" hidden="1" customHeight="1">
      <c r="A5947" s="215" t="s">
        <v>74</v>
      </c>
      <c r="B5947" s="209" t="s">
        <v>87</v>
      </c>
      <c r="C5947" s="209" t="s">
        <v>132</v>
      </c>
      <c r="D5947" s="202">
        <v>50</v>
      </c>
      <c r="F5947" s="202">
        <v>111</v>
      </c>
      <c r="G5947" s="202">
        <f t="shared" si="306"/>
        <v>2220</v>
      </c>
      <c r="H5947" s="210" t="str">
        <f t="shared" si="303"/>
        <v>21/22ARROZ SEQUEIROCORNÉLIO PROCÓPIO (c)</v>
      </c>
      <c r="I5947" s="210" t="str">
        <f t="shared" si="304"/>
        <v>21/22ARROZ SEQUEIRO</v>
      </c>
      <c r="J5947" s="211"/>
    </row>
    <row r="5948" spans="1:10" ht="14.65" hidden="1" customHeight="1">
      <c r="A5948" s="215" t="s">
        <v>74</v>
      </c>
      <c r="B5948" s="209" t="s">
        <v>87</v>
      </c>
      <c r="C5948" s="209" t="s">
        <v>134</v>
      </c>
      <c r="D5948" s="202">
        <v>65</v>
      </c>
      <c r="F5948" s="202">
        <v>103.74000000000001</v>
      </c>
      <c r="G5948" s="202">
        <f t="shared" si="306"/>
        <v>1596</v>
      </c>
      <c r="H5948" s="210" t="str">
        <f t="shared" si="303"/>
        <v>21/22ARROZ SEQUEIROCURITIBA (f)</v>
      </c>
      <c r="I5948" s="210" t="str">
        <f t="shared" si="304"/>
        <v>21/22ARROZ SEQUEIRO</v>
      </c>
      <c r="J5948" s="211"/>
    </row>
    <row r="5949" spans="1:10" ht="14.65" hidden="1" customHeight="1">
      <c r="A5949" s="215" t="s">
        <v>74</v>
      </c>
      <c r="B5949" s="209" t="s">
        <v>87</v>
      </c>
      <c r="C5949" s="209" t="s">
        <v>136</v>
      </c>
      <c r="D5949" s="202">
        <v>27</v>
      </c>
      <c r="F5949" s="202">
        <v>27</v>
      </c>
      <c r="G5949" s="202">
        <f t="shared" si="306"/>
        <v>1000</v>
      </c>
      <c r="H5949" s="210" t="str">
        <f t="shared" ref="H5949:H6011" si="307">A5949&amp;B5949&amp;C5949</f>
        <v>21/22ARROZ SEQUEIROFRANCISCO BELTRÃO (e)</v>
      </c>
      <c r="I5949" s="210" t="str">
        <f t="shared" ref="I5949:I6011" si="308">A5949&amp;B5949</f>
        <v>21/22ARROZ SEQUEIRO</v>
      </c>
      <c r="J5949" s="211"/>
    </row>
    <row r="5950" spans="1:10" ht="14.65" hidden="1" customHeight="1">
      <c r="A5950" s="215" t="s">
        <v>74</v>
      </c>
      <c r="B5950" s="209" t="s">
        <v>87</v>
      </c>
      <c r="C5950" s="209" t="s">
        <v>138</v>
      </c>
      <c r="D5950" s="202">
        <v>173</v>
      </c>
      <c r="F5950" s="202">
        <v>356</v>
      </c>
      <c r="G5950" s="202">
        <f t="shared" si="306"/>
        <v>2057.8034682080925</v>
      </c>
      <c r="H5950" s="210" t="str">
        <f t="shared" si="307"/>
        <v>21/22ARROZ SEQUEIROGUARAPUAVA (f)</v>
      </c>
      <c r="I5950" s="210" t="str">
        <f t="shared" si="308"/>
        <v>21/22ARROZ SEQUEIRO</v>
      </c>
      <c r="J5950" s="211"/>
    </row>
    <row r="5951" spans="1:10" ht="14.65" hidden="1" customHeight="1">
      <c r="A5951" s="215" t="s">
        <v>74</v>
      </c>
      <c r="B5951" s="209" t="s">
        <v>87</v>
      </c>
      <c r="C5951" s="209" t="s">
        <v>140</v>
      </c>
      <c r="D5951" s="202">
        <v>64</v>
      </c>
      <c r="F5951" s="202">
        <v>133.25</v>
      </c>
      <c r="G5951" s="202">
        <f t="shared" si="306"/>
        <v>2082.03125</v>
      </c>
      <c r="H5951" s="210" t="str">
        <f t="shared" si="307"/>
        <v>21/22ARROZ SEQUEIROIRATI (f)</v>
      </c>
      <c r="I5951" s="210" t="str">
        <f t="shared" si="308"/>
        <v>21/22ARROZ SEQUEIRO</v>
      </c>
      <c r="J5951" s="211"/>
    </row>
    <row r="5952" spans="1:10" ht="14.65" hidden="1" customHeight="1">
      <c r="A5952" s="215" t="s">
        <v>74</v>
      </c>
      <c r="B5952" s="209" t="s">
        <v>87</v>
      </c>
      <c r="C5952" s="209" t="s">
        <v>142</v>
      </c>
      <c r="D5952" s="202">
        <v>14</v>
      </c>
      <c r="F5952" s="202">
        <v>24.900000000000002</v>
      </c>
      <c r="G5952" s="202">
        <f t="shared" si="306"/>
        <v>1778.5714285714287</v>
      </c>
      <c r="H5952" s="210" t="str">
        <f t="shared" si="307"/>
        <v>21/22ARROZ SEQUEIROIVAIPORÃ (c)</v>
      </c>
      <c r="I5952" s="210" t="str">
        <f t="shared" si="308"/>
        <v>21/22ARROZ SEQUEIRO</v>
      </c>
      <c r="J5952" s="211"/>
    </row>
    <row r="5953" spans="1:64" ht="14.65" hidden="1" customHeight="1">
      <c r="A5953" s="215" t="s">
        <v>74</v>
      </c>
      <c r="B5953" s="209" t="s">
        <v>87</v>
      </c>
      <c r="C5953" s="209" t="s">
        <v>144</v>
      </c>
      <c r="D5953" s="202">
        <v>800</v>
      </c>
      <c r="F5953" s="202">
        <v>1240.3499999999999</v>
      </c>
      <c r="G5953" s="202">
        <f t="shared" si="306"/>
        <v>1550.4375</v>
      </c>
      <c r="H5953" s="210" t="str">
        <f t="shared" si="307"/>
        <v>21/22ARROZ SEQUEIROJACAREZINHO (c)</v>
      </c>
      <c r="I5953" s="210" t="str">
        <f t="shared" si="308"/>
        <v>21/22ARROZ SEQUEIRO</v>
      </c>
      <c r="J5953" s="211"/>
    </row>
    <row r="5954" spans="1:64" ht="14.65" hidden="1" customHeight="1">
      <c r="A5954" s="215" t="s">
        <v>74</v>
      </c>
      <c r="B5954" s="209" t="s">
        <v>87</v>
      </c>
      <c r="C5954" s="209" t="s">
        <v>146</v>
      </c>
      <c r="D5954" s="202">
        <v>110</v>
      </c>
      <c r="F5954" s="202">
        <v>121</v>
      </c>
      <c r="G5954" s="202">
        <f t="shared" si="306"/>
        <v>1100</v>
      </c>
      <c r="H5954" s="210" t="str">
        <f t="shared" si="307"/>
        <v>21/22ARROZ SEQUEIROLARANJEIRAS DO SUL (f)</v>
      </c>
      <c r="I5954" s="210" t="str">
        <f t="shared" si="308"/>
        <v>21/22ARROZ SEQUEIRO</v>
      </c>
      <c r="J5954" s="211"/>
    </row>
    <row r="5955" spans="1:64" ht="14.65" hidden="1" customHeight="1">
      <c r="A5955" s="215" t="s">
        <v>74</v>
      </c>
      <c r="B5955" s="209" t="s">
        <v>87</v>
      </c>
      <c r="C5955" s="209" t="s">
        <v>152</v>
      </c>
      <c r="D5955" s="202">
        <v>6</v>
      </c>
      <c r="F5955" s="202">
        <v>11.25</v>
      </c>
      <c r="G5955" s="202">
        <f t="shared" si="306"/>
        <v>1875</v>
      </c>
      <c r="H5955" s="210" t="str">
        <f t="shared" si="307"/>
        <v>21/22ARROZ SEQUEIROPARANAGUÁ (f)</v>
      </c>
      <c r="I5955" s="210" t="str">
        <f t="shared" si="308"/>
        <v>21/22ARROZ SEQUEIRO</v>
      </c>
      <c r="J5955" s="211"/>
    </row>
    <row r="5956" spans="1:64" ht="14.65" hidden="1" customHeight="1">
      <c r="A5956" s="215" t="s">
        <v>74</v>
      </c>
      <c r="B5956" s="209" t="s">
        <v>87</v>
      </c>
      <c r="C5956" s="209" t="s">
        <v>155</v>
      </c>
      <c r="D5956" s="202">
        <v>15</v>
      </c>
      <c r="F5956" s="202">
        <v>20</v>
      </c>
      <c r="G5956" s="202">
        <f t="shared" si="306"/>
        <v>1333.3333333333333</v>
      </c>
      <c r="H5956" s="210" t="str">
        <f t="shared" si="307"/>
        <v>21/22ARROZ SEQUEIROPATO BRANCO (e)</v>
      </c>
      <c r="I5956" s="210" t="str">
        <f t="shared" si="308"/>
        <v>21/22ARROZ SEQUEIRO</v>
      </c>
      <c r="J5956" s="211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/>
      <c r="BE5956"/>
      <c r="BF5956"/>
      <c r="BG5956"/>
      <c r="BH5956"/>
      <c r="BI5956"/>
      <c r="BJ5956"/>
      <c r="BK5956"/>
      <c r="BL5956"/>
    </row>
    <row r="5957" spans="1:64" ht="14.65" hidden="1" customHeight="1">
      <c r="A5957" s="215" t="s">
        <v>74</v>
      </c>
      <c r="B5957" s="209" t="s">
        <v>87</v>
      </c>
      <c r="C5957" s="209" t="s">
        <v>156</v>
      </c>
      <c r="D5957" s="202">
        <v>94</v>
      </c>
      <c r="F5957" s="202">
        <v>165.45</v>
      </c>
      <c r="G5957" s="202">
        <f t="shared" si="306"/>
        <v>1760.1063829787233</v>
      </c>
      <c r="H5957" s="210" t="str">
        <f t="shared" si="307"/>
        <v>21/22ARROZ SEQUEIROPITANGA (f)</v>
      </c>
      <c r="I5957" s="210" t="str">
        <f t="shared" si="308"/>
        <v>21/22ARROZ SEQUEIRO</v>
      </c>
      <c r="J5957" s="211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/>
      <c r="BE5957"/>
      <c r="BF5957"/>
      <c r="BG5957"/>
      <c r="BH5957"/>
      <c r="BI5957"/>
      <c r="BJ5957"/>
      <c r="BK5957"/>
      <c r="BL5957"/>
    </row>
    <row r="5958" spans="1:64" ht="14.65" hidden="1" customHeight="1">
      <c r="A5958" s="215" t="s">
        <v>74</v>
      </c>
      <c r="B5958" s="209" t="s">
        <v>87</v>
      </c>
      <c r="C5958" s="209" t="s">
        <v>157</v>
      </c>
      <c r="D5958" s="202">
        <v>187</v>
      </c>
      <c r="F5958" s="202">
        <v>275.02999999999997</v>
      </c>
      <c r="G5958" s="202">
        <f t="shared" si="306"/>
        <v>1470.7486631016043</v>
      </c>
      <c r="H5958" s="210" t="str">
        <f t="shared" si="307"/>
        <v>21/22ARROZ SEQUEIROPONTA GROSSA (f)</v>
      </c>
      <c r="I5958" s="210" t="str">
        <f t="shared" si="308"/>
        <v>21/22ARROZ SEQUEIRO</v>
      </c>
      <c r="J5958" s="211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/>
      <c r="BE5958"/>
      <c r="BF5958"/>
      <c r="BG5958"/>
      <c r="BH5958"/>
      <c r="BI5958"/>
      <c r="BJ5958"/>
      <c r="BK5958"/>
      <c r="BL5958"/>
    </row>
    <row r="5959" spans="1:64" ht="14.65" hidden="1" customHeight="1">
      <c r="A5959" s="215" t="s">
        <v>74</v>
      </c>
      <c r="B5959" s="209" t="s">
        <v>87</v>
      </c>
      <c r="C5959" s="209" t="s">
        <v>158</v>
      </c>
      <c r="D5959" s="202">
        <v>20</v>
      </c>
      <c r="F5959" s="202">
        <v>40</v>
      </c>
      <c r="G5959" s="202">
        <f t="shared" si="306"/>
        <v>2000</v>
      </c>
      <c r="H5959" s="210" t="str">
        <f t="shared" si="307"/>
        <v>21/22ARROZ SEQUEIROTOLEDO (d)</v>
      </c>
      <c r="I5959" s="210" t="str">
        <f t="shared" si="308"/>
        <v>21/22ARROZ SEQUEIRO</v>
      </c>
      <c r="J5959" s="211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/>
      <c r="BE5959"/>
      <c r="BF5959"/>
      <c r="BG5959"/>
      <c r="BH5959"/>
      <c r="BI5959"/>
      <c r="BJ5959"/>
      <c r="BK5959"/>
      <c r="BL5959"/>
    </row>
    <row r="5960" spans="1:64" ht="14.65" hidden="1" customHeight="1">
      <c r="A5960" s="215" t="s">
        <v>74</v>
      </c>
      <c r="B5960" s="209" t="s">
        <v>87</v>
      </c>
      <c r="C5960" s="209" t="s">
        <v>160</v>
      </c>
      <c r="D5960" s="202">
        <v>180</v>
      </c>
      <c r="F5960" s="202">
        <v>360</v>
      </c>
      <c r="G5960" s="202">
        <f t="shared" si="306"/>
        <v>2000</v>
      </c>
      <c r="H5960" s="210" t="str">
        <f t="shared" si="307"/>
        <v>21/22ARROZ SEQUEIROUNIÃO DA VITÓRIA (f)</v>
      </c>
      <c r="I5960" s="210" t="str">
        <f t="shared" si="308"/>
        <v>21/22ARROZ SEQUEIRO</v>
      </c>
      <c r="J5960" s="211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/>
      <c r="BE5960"/>
      <c r="BF5960"/>
      <c r="BG5960"/>
      <c r="BH5960"/>
      <c r="BI5960"/>
      <c r="BJ5960"/>
      <c r="BK5960"/>
      <c r="BL5960"/>
    </row>
    <row r="5961" spans="1:64" ht="14.65" hidden="1" customHeight="1">
      <c r="A5961" s="215" t="s">
        <v>74</v>
      </c>
      <c r="B5961" s="209" t="s">
        <v>86</v>
      </c>
      <c r="C5961" s="209" t="s">
        <v>128</v>
      </c>
      <c r="D5961" s="202">
        <v>18</v>
      </c>
      <c r="F5961" s="202">
        <v>108</v>
      </c>
      <c r="G5961" s="202">
        <f t="shared" si="306"/>
        <v>6000</v>
      </c>
      <c r="H5961" s="210" t="str">
        <f t="shared" si="307"/>
        <v>21/22ARROZ IRRIGADOCAMPO MOURÃO (a)</v>
      </c>
      <c r="I5961" s="210" t="str">
        <f t="shared" si="308"/>
        <v>21/22ARROZ IRRIGADO</v>
      </c>
      <c r="J5961" s="211"/>
    </row>
    <row r="5962" spans="1:64" ht="14.65" hidden="1" customHeight="1">
      <c r="A5962" s="215" t="s">
        <v>74</v>
      </c>
      <c r="B5962" s="209" t="s">
        <v>86</v>
      </c>
      <c r="C5962" s="209" t="s">
        <v>130</v>
      </c>
      <c r="D5962" s="222">
        <v>4</v>
      </c>
      <c r="E5962" s="222"/>
      <c r="F5962" s="202">
        <v>20</v>
      </c>
      <c r="G5962" s="202">
        <f t="shared" si="306"/>
        <v>5000</v>
      </c>
      <c r="H5962" s="210" t="str">
        <f t="shared" si="307"/>
        <v>21/22ARROZ IRRIGADOCASCAVEL (d)</v>
      </c>
      <c r="I5962" s="210" t="str">
        <f t="shared" si="308"/>
        <v>21/22ARROZ IRRIGADO</v>
      </c>
      <c r="J5962" s="211"/>
    </row>
    <row r="5963" spans="1:64" ht="14.65" hidden="1" customHeight="1">
      <c r="A5963" s="215" t="s">
        <v>74</v>
      </c>
      <c r="B5963" s="209" t="s">
        <v>86</v>
      </c>
      <c r="C5963" s="209" t="s">
        <v>132</v>
      </c>
      <c r="D5963" s="222">
        <v>48</v>
      </c>
      <c r="E5963" s="222"/>
      <c r="F5963" s="202">
        <v>241.92000000000002</v>
      </c>
      <c r="G5963" s="202">
        <f t="shared" si="306"/>
        <v>5040</v>
      </c>
      <c r="H5963" s="210" t="str">
        <f t="shared" si="307"/>
        <v>21/22ARROZ IRRIGADOCORNÉLIO PROCÓPIO (c)</v>
      </c>
      <c r="I5963" s="210" t="str">
        <f t="shared" si="308"/>
        <v>21/22ARROZ IRRIGADO</v>
      </c>
      <c r="J5963" s="211"/>
    </row>
    <row r="5964" spans="1:64" ht="14.65" hidden="1" customHeight="1">
      <c r="A5964" s="215" t="s">
        <v>74</v>
      </c>
      <c r="B5964" s="209" t="s">
        <v>86</v>
      </c>
      <c r="C5964" s="209" t="s">
        <v>144</v>
      </c>
      <c r="D5964" s="222">
        <v>200</v>
      </c>
      <c r="E5964" s="222"/>
      <c r="F5964" s="202">
        <v>1340</v>
      </c>
      <c r="G5964" s="202">
        <f t="shared" si="306"/>
        <v>6700</v>
      </c>
      <c r="H5964" s="210" t="str">
        <f t="shared" si="307"/>
        <v>21/22ARROZ IRRIGADOJACAREZINHO (c)</v>
      </c>
      <c r="I5964" s="210" t="str">
        <f t="shared" si="308"/>
        <v>21/22ARROZ IRRIGADO</v>
      </c>
      <c r="J5964" s="211"/>
    </row>
    <row r="5965" spans="1:64" ht="14.65" hidden="1" customHeight="1">
      <c r="A5965" s="215" t="s">
        <v>74</v>
      </c>
      <c r="B5965" s="209" t="s">
        <v>86</v>
      </c>
      <c r="C5965" s="209" t="s">
        <v>148</v>
      </c>
      <c r="D5965" s="222">
        <v>20</v>
      </c>
      <c r="E5965" s="222"/>
      <c r="F5965" s="202">
        <v>150</v>
      </c>
      <c r="G5965" s="202">
        <f t="shared" si="306"/>
        <v>7500</v>
      </c>
      <c r="H5965" s="210" t="str">
        <f t="shared" si="307"/>
        <v>21/22ARROZ IRRIGADOLONDRINA (c)</v>
      </c>
      <c r="I5965" s="210" t="str">
        <f t="shared" si="308"/>
        <v>21/22ARROZ IRRIGADO</v>
      </c>
      <c r="J5965" s="211"/>
    </row>
    <row r="5966" spans="1:64" ht="14.65" hidden="1" customHeight="1">
      <c r="A5966" s="215" t="s">
        <v>74</v>
      </c>
      <c r="B5966" s="209" t="s">
        <v>86</v>
      </c>
      <c r="C5966" s="209" t="s">
        <v>150</v>
      </c>
      <c r="D5966" s="222">
        <v>2.42</v>
      </c>
      <c r="E5966" s="222"/>
      <c r="F5966" s="202">
        <v>4.84</v>
      </c>
      <c r="G5966" s="202">
        <f t="shared" si="306"/>
        <v>2000</v>
      </c>
      <c r="H5966" s="210" t="str">
        <f t="shared" si="307"/>
        <v>21/22ARROZ IRRIGADOMARINGÁ (c)</v>
      </c>
      <c r="I5966" s="210" t="str">
        <f t="shared" si="308"/>
        <v>21/22ARROZ IRRIGADO</v>
      </c>
      <c r="J5966" s="211"/>
    </row>
    <row r="5967" spans="1:64" ht="14.65" hidden="1" customHeight="1">
      <c r="A5967" s="215" t="s">
        <v>74</v>
      </c>
      <c r="B5967" s="209" t="s">
        <v>86</v>
      </c>
      <c r="C5967" s="209" t="s">
        <v>152</v>
      </c>
      <c r="D5967" s="222">
        <v>1490</v>
      </c>
      <c r="E5967" s="222"/>
      <c r="F5967" s="202">
        <v>10332</v>
      </c>
      <c r="G5967" s="202">
        <f t="shared" si="306"/>
        <v>6934.2281879194634</v>
      </c>
      <c r="H5967" s="210" t="str">
        <f t="shared" si="307"/>
        <v>21/22ARROZ IRRIGADOPARANAGUÁ (f)</v>
      </c>
      <c r="I5967" s="210" t="str">
        <f t="shared" si="308"/>
        <v>21/22ARROZ IRRIGADO</v>
      </c>
      <c r="J5967" s="211"/>
    </row>
    <row r="5968" spans="1:64" ht="14.65" hidden="1" customHeight="1">
      <c r="A5968" s="215" t="s">
        <v>74</v>
      </c>
      <c r="B5968" s="209" t="s">
        <v>86</v>
      </c>
      <c r="C5968" s="209" t="s">
        <v>154</v>
      </c>
      <c r="D5968" s="222">
        <v>14498</v>
      </c>
      <c r="E5968" s="222">
        <v>2000</v>
      </c>
      <c r="F5968" s="202">
        <v>102267</v>
      </c>
      <c r="G5968" s="202">
        <f>F5968/(D5968-E5968)*1000</f>
        <v>8182.6692270763315</v>
      </c>
      <c r="H5968" s="210" t="str">
        <f t="shared" si="307"/>
        <v>21/22ARROZ IRRIGADOPARANAVAÍ (b)</v>
      </c>
      <c r="I5968" s="210" t="str">
        <f t="shared" si="308"/>
        <v>21/22ARROZ IRRIGADO</v>
      </c>
      <c r="J5968" s="211"/>
    </row>
    <row r="5969" spans="1:64" ht="14.65" hidden="1" customHeight="1">
      <c r="A5969" s="215" t="s">
        <v>74</v>
      </c>
      <c r="B5969" s="209" t="s">
        <v>86</v>
      </c>
      <c r="C5969" s="209" t="s">
        <v>159</v>
      </c>
      <c r="D5969" s="222">
        <v>3114</v>
      </c>
      <c r="E5969" s="222"/>
      <c r="F5969" s="202">
        <v>23763</v>
      </c>
      <c r="G5969" s="202">
        <f t="shared" si="306"/>
        <v>7631.0211946050104</v>
      </c>
      <c r="H5969" s="210" t="str">
        <f t="shared" si="307"/>
        <v>21/22ARROZ IRRIGADOUMUARAMA (b)</v>
      </c>
      <c r="I5969" s="210" t="str">
        <f t="shared" si="308"/>
        <v>21/22ARROZ IRRIGADO</v>
      </c>
      <c r="J5969" s="211"/>
    </row>
    <row r="5970" spans="1:64" ht="14.65" hidden="1" customHeight="1">
      <c r="A5970" s="215" t="s">
        <v>74</v>
      </c>
      <c r="B5970" s="213" t="s">
        <v>90</v>
      </c>
      <c r="C5970" s="209" t="s">
        <v>134</v>
      </c>
      <c r="D5970" s="202">
        <v>6455</v>
      </c>
      <c r="F5970" s="202">
        <v>169382.19999999998</v>
      </c>
      <c r="G5970" s="202">
        <f t="shared" ref="G5970:G6033" si="309">F5970/(D5970-E5970)*1000</f>
        <v>26240.464756003097</v>
      </c>
      <c r="H5970" s="210" t="str">
        <f t="shared" si="307"/>
        <v>21/22BATATA (1ª SAFRA)CURITIBA (f)</v>
      </c>
      <c r="I5970" s="210" t="str">
        <f t="shared" si="308"/>
        <v>21/22BATATA (1ª SAFRA)</v>
      </c>
      <c r="J5970" s="461" t="s">
        <v>287</v>
      </c>
      <c r="K5970" s="211">
        <v>6455</v>
      </c>
      <c r="L5970" s="204" t="b">
        <f t="shared" ref="L5970:L5999" si="310">LEFT(J5970,5)=LEFT(C5970,5)</f>
        <v>1</v>
      </c>
    </row>
    <row r="5971" spans="1:64" ht="14.65" hidden="1" customHeight="1">
      <c r="A5971" s="215" t="s">
        <v>74</v>
      </c>
      <c r="B5971" s="213" t="s">
        <v>90</v>
      </c>
      <c r="C5971" s="209" t="s">
        <v>136</v>
      </c>
      <c r="D5971" s="202">
        <v>38</v>
      </c>
      <c r="F5971" s="202">
        <v>418</v>
      </c>
      <c r="G5971" s="202">
        <f t="shared" si="309"/>
        <v>11000</v>
      </c>
      <c r="H5971" s="210" t="str">
        <f t="shared" si="307"/>
        <v>21/22BATATA (1ª SAFRA)FRANCISCO BELTRÃO (e)</v>
      </c>
      <c r="I5971" s="210" t="str">
        <f t="shared" si="308"/>
        <v>21/22BATATA (1ª SAFRA)</v>
      </c>
      <c r="J5971" s="461" t="s">
        <v>278</v>
      </c>
      <c r="K5971" s="211">
        <v>38</v>
      </c>
      <c r="L5971" s="204" t="b">
        <f t="shared" si="310"/>
        <v>1</v>
      </c>
    </row>
    <row r="5972" spans="1:64" ht="14.65" hidden="1" customHeight="1">
      <c r="A5972" s="215" t="s">
        <v>74</v>
      </c>
      <c r="B5972" s="213" t="s">
        <v>90</v>
      </c>
      <c r="C5972" s="209" t="s">
        <v>138</v>
      </c>
      <c r="D5972" s="202">
        <v>3290</v>
      </c>
      <c r="F5972" s="202">
        <v>127557.5</v>
      </c>
      <c r="G5972" s="202">
        <f t="shared" si="309"/>
        <v>38771.276595744683</v>
      </c>
      <c r="H5972" s="210" t="str">
        <f t="shared" si="307"/>
        <v>21/22BATATA (1ª SAFRA)GUARAPUAVA (f)</v>
      </c>
      <c r="I5972" s="210" t="str">
        <f t="shared" si="308"/>
        <v>21/22BATATA (1ª SAFRA)</v>
      </c>
      <c r="J5972" s="461" t="s">
        <v>279</v>
      </c>
      <c r="K5972" s="211">
        <v>3290</v>
      </c>
      <c r="L5972" s="204" t="b">
        <f t="shared" si="310"/>
        <v>1</v>
      </c>
    </row>
    <row r="5973" spans="1:64" ht="14.65" hidden="1" customHeight="1">
      <c r="A5973" s="215" t="s">
        <v>74</v>
      </c>
      <c r="B5973" s="213" t="s">
        <v>90</v>
      </c>
      <c r="C5973" s="209" t="s">
        <v>140</v>
      </c>
      <c r="D5973" s="202">
        <v>1030</v>
      </c>
      <c r="F5973" s="202">
        <v>33915</v>
      </c>
      <c r="G5973" s="202">
        <f t="shared" si="309"/>
        <v>32927.184466019418</v>
      </c>
      <c r="H5973" s="210" t="str">
        <f t="shared" si="307"/>
        <v>21/22BATATA (1ª SAFRA)IRATI (f)</v>
      </c>
      <c r="I5973" s="210" t="str">
        <f t="shared" si="308"/>
        <v>21/22BATATA (1ª SAFRA)</v>
      </c>
      <c r="J5973" s="461" t="s">
        <v>280</v>
      </c>
      <c r="K5973" s="211">
        <v>1030</v>
      </c>
      <c r="L5973" s="204" t="b">
        <f t="shared" si="310"/>
        <v>1</v>
      </c>
    </row>
    <row r="5974" spans="1:64" ht="14.65" hidden="1" customHeight="1">
      <c r="A5974" s="215" t="s">
        <v>74</v>
      </c>
      <c r="B5974" s="213" t="s">
        <v>90</v>
      </c>
      <c r="C5974" s="209" t="s">
        <v>146</v>
      </c>
      <c r="D5974" s="202">
        <v>4.5999999999999996</v>
      </c>
      <c r="F5974" s="202">
        <v>27.599999999999998</v>
      </c>
      <c r="G5974" s="202">
        <f t="shared" si="309"/>
        <v>6000</v>
      </c>
      <c r="H5974" s="210" t="str">
        <f t="shared" si="307"/>
        <v>21/22BATATA (1ª SAFRA)LARANJEIRAS DO SUL (f)</v>
      </c>
      <c r="I5974" s="210" t="str">
        <f t="shared" si="308"/>
        <v>21/22BATATA (1ª SAFRA)</v>
      </c>
      <c r="J5974" s="461" t="s">
        <v>281</v>
      </c>
      <c r="K5974" s="211">
        <v>4.5999999999999996</v>
      </c>
      <c r="L5974" s="204" t="b">
        <f t="shared" si="310"/>
        <v>1</v>
      </c>
    </row>
    <row r="5975" spans="1:64" ht="14.65" hidden="1" customHeight="1">
      <c r="A5975" s="215" t="s">
        <v>74</v>
      </c>
      <c r="B5975" s="213" t="s">
        <v>90</v>
      </c>
      <c r="C5975" s="209" t="s">
        <v>155</v>
      </c>
      <c r="D5975" s="202">
        <v>961</v>
      </c>
      <c r="F5975" s="202">
        <v>37691</v>
      </c>
      <c r="G5975" s="202">
        <f t="shared" si="309"/>
        <v>39220.603537981267</v>
      </c>
      <c r="H5975" s="210" t="str">
        <f t="shared" si="307"/>
        <v>21/22BATATA (1ª SAFRA)PATO BRANCO (e)</v>
      </c>
      <c r="I5975" s="210" t="str">
        <f t="shared" si="308"/>
        <v>21/22BATATA (1ª SAFRA)</v>
      </c>
      <c r="J5975" s="461" t="s">
        <v>282</v>
      </c>
      <c r="K5975" s="211">
        <v>961</v>
      </c>
      <c r="L5975" s="204" t="b">
        <f t="shared" si="310"/>
        <v>1</v>
      </c>
    </row>
    <row r="5976" spans="1:64" ht="14.65" hidden="1" customHeight="1">
      <c r="A5976" s="215" t="s">
        <v>74</v>
      </c>
      <c r="B5976" s="213" t="s">
        <v>90</v>
      </c>
      <c r="C5976" s="209" t="s">
        <v>156</v>
      </c>
      <c r="D5976" s="202">
        <v>100</v>
      </c>
      <c r="F5976" s="202">
        <v>780</v>
      </c>
      <c r="G5976" s="202">
        <f t="shared" si="309"/>
        <v>7800</v>
      </c>
      <c r="H5976" s="210" t="str">
        <f t="shared" si="307"/>
        <v>21/22BATATA (1ª SAFRA)PITANGA (f)</v>
      </c>
      <c r="I5976" s="210" t="str">
        <f t="shared" si="308"/>
        <v>21/22BATATA (1ª SAFRA)</v>
      </c>
      <c r="J5976" s="461" t="s">
        <v>283</v>
      </c>
      <c r="K5976" s="211">
        <v>100</v>
      </c>
      <c r="L5976" s="204" t="b">
        <f t="shared" si="310"/>
        <v>1</v>
      </c>
    </row>
    <row r="5977" spans="1:64" ht="14.65" hidden="1" customHeight="1">
      <c r="A5977" s="215" t="s">
        <v>74</v>
      </c>
      <c r="B5977" s="213" t="s">
        <v>90</v>
      </c>
      <c r="C5977" s="209" t="s">
        <v>157</v>
      </c>
      <c r="D5977" s="202">
        <v>2220</v>
      </c>
      <c r="F5977" s="202">
        <v>69475</v>
      </c>
      <c r="G5977" s="202">
        <f t="shared" si="309"/>
        <v>31295.045045045048</v>
      </c>
      <c r="H5977" s="210" t="str">
        <f t="shared" si="307"/>
        <v>21/22BATATA (1ª SAFRA)PONTA GROSSA (f)</v>
      </c>
      <c r="I5977" s="210" t="str">
        <f t="shared" si="308"/>
        <v>21/22BATATA (1ª SAFRA)</v>
      </c>
      <c r="J5977" s="461" t="s">
        <v>284</v>
      </c>
      <c r="K5977" s="211">
        <v>2220</v>
      </c>
      <c r="L5977" s="204" t="b">
        <f t="shared" si="310"/>
        <v>1</v>
      </c>
    </row>
    <row r="5978" spans="1:64" ht="14.65" hidden="1" customHeight="1">
      <c r="A5978" s="215" t="s">
        <v>74</v>
      </c>
      <c r="B5978" s="213" t="s">
        <v>90</v>
      </c>
      <c r="C5978" s="209" t="s">
        <v>160</v>
      </c>
      <c r="D5978" s="202">
        <v>1600</v>
      </c>
      <c r="F5978" s="202">
        <v>40500</v>
      </c>
      <c r="G5978" s="202">
        <f t="shared" si="309"/>
        <v>25312.5</v>
      </c>
      <c r="H5978" s="210" t="str">
        <f t="shared" si="307"/>
        <v>21/22BATATA (1ª SAFRA)UNIÃO DA VITÓRIA (f)</v>
      </c>
      <c r="I5978" s="210" t="str">
        <f t="shared" si="308"/>
        <v>21/22BATATA (1ª SAFRA)</v>
      </c>
      <c r="J5978" s="461" t="s">
        <v>286</v>
      </c>
      <c r="K5978" s="211">
        <v>1600</v>
      </c>
      <c r="L5978" s="204" t="b">
        <f t="shared" si="310"/>
        <v>1</v>
      </c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/>
      <c r="BE5978"/>
      <c r="BF5978"/>
      <c r="BG5978"/>
      <c r="BH5978"/>
      <c r="BI5978"/>
      <c r="BJ5978"/>
      <c r="BK5978"/>
      <c r="BL5978"/>
    </row>
    <row r="5979" spans="1:64" ht="14.65" hidden="1" customHeight="1">
      <c r="A5979" s="215" t="s">
        <v>74</v>
      </c>
      <c r="B5979" s="213" t="s">
        <v>103</v>
      </c>
      <c r="C5979" s="209" t="s">
        <v>126</v>
      </c>
      <c r="D5979" s="222">
        <v>6370</v>
      </c>
      <c r="E5979" s="222"/>
      <c r="F5979" s="202">
        <v>37629</v>
      </c>
      <c r="G5979" s="202">
        <f t="shared" si="309"/>
        <v>5907.2213500784928</v>
      </c>
      <c r="H5979" s="210" t="str">
        <f t="shared" si="307"/>
        <v>21/22MILHO (1ª SAFRA)APUCARANA (c)</v>
      </c>
      <c r="I5979" s="210" t="str">
        <f t="shared" si="308"/>
        <v>21/22MILHO (1ª SAFRA)</v>
      </c>
      <c r="J5979" s="461" t="s">
        <v>277</v>
      </c>
      <c r="K5979" s="211">
        <v>6370</v>
      </c>
      <c r="L5979" s="204" t="b">
        <f t="shared" si="310"/>
        <v>1</v>
      </c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/>
      <c r="BE5979"/>
      <c r="BF5979"/>
      <c r="BG5979"/>
      <c r="BH5979"/>
      <c r="BI5979"/>
      <c r="BJ5979"/>
      <c r="BK5979"/>
      <c r="BL5979"/>
    </row>
    <row r="5980" spans="1:64" ht="14.65" hidden="1" customHeight="1">
      <c r="A5980" s="215" t="s">
        <v>74</v>
      </c>
      <c r="B5980" s="213" t="s">
        <v>103</v>
      </c>
      <c r="C5980" s="209" t="s">
        <v>128</v>
      </c>
      <c r="D5980" s="222">
        <v>14020</v>
      </c>
      <c r="E5980" s="222">
        <v>110</v>
      </c>
      <c r="F5980" s="202">
        <v>79995.009999999995</v>
      </c>
      <c r="G5980" s="202">
        <f t="shared" si="309"/>
        <v>5750.8993529834652</v>
      </c>
      <c r="H5980" s="210" t="str">
        <f t="shared" si="307"/>
        <v>21/22MILHO (1ª SAFRA)CAMPO MOURÃO (a)</v>
      </c>
      <c r="I5980" s="210" t="str">
        <f t="shared" si="308"/>
        <v>21/22MILHO (1ª SAFRA)</v>
      </c>
      <c r="J5980" s="461" t="s">
        <v>268</v>
      </c>
      <c r="K5980" s="211">
        <v>13910</v>
      </c>
      <c r="L5980" s="204" t="b">
        <f t="shared" si="310"/>
        <v>1</v>
      </c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/>
      <c r="BE5980"/>
      <c r="BF5980"/>
      <c r="BG5980"/>
      <c r="BH5980"/>
      <c r="BI5980"/>
      <c r="BJ5980"/>
      <c r="BK5980"/>
      <c r="BL5980"/>
    </row>
    <row r="5981" spans="1:64" ht="14.65" hidden="1" customHeight="1">
      <c r="A5981" s="215" t="s">
        <v>74</v>
      </c>
      <c r="B5981" s="213" t="s">
        <v>103</v>
      </c>
      <c r="C5981" s="209" t="s">
        <v>130</v>
      </c>
      <c r="D5981" s="222">
        <v>24430</v>
      </c>
      <c r="E5981" s="222">
        <v>2450</v>
      </c>
      <c r="F5981" s="202">
        <v>110189.23999999999</v>
      </c>
      <c r="G5981" s="202">
        <f t="shared" si="309"/>
        <v>5013.1592356687897</v>
      </c>
      <c r="H5981" s="210" t="str">
        <f t="shared" si="307"/>
        <v>21/22MILHO (1ª SAFRA)CASCAVEL (d)</v>
      </c>
      <c r="I5981" s="210" t="str">
        <f t="shared" si="308"/>
        <v>21/22MILHO (1ª SAFRA)</v>
      </c>
      <c r="J5981" s="461" t="s">
        <v>269</v>
      </c>
      <c r="K5981" s="211">
        <v>21980</v>
      </c>
      <c r="L5981" s="204" t="b">
        <f t="shared" si="310"/>
        <v>1</v>
      </c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/>
      <c r="BE5981"/>
      <c r="BF5981"/>
      <c r="BG5981"/>
      <c r="BH5981"/>
      <c r="BI5981"/>
      <c r="BJ5981"/>
      <c r="BK5981"/>
      <c r="BL5981"/>
    </row>
    <row r="5982" spans="1:64" ht="14.65" hidden="1" customHeight="1">
      <c r="A5982" s="215" t="s">
        <v>74</v>
      </c>
      <c r="B5982" s="213" t="s">
        <v>103</v>
      </c>
      <c r="C5982" s="209" t="s">
        <v>132</v>
      </c>
      <c r="D5982" s="222">
        <v>7150</v>
      </c>
      <c r="E5982" s="222"/>
      <c r="F5982" s="202">
        <v>51052.200000000004</v>
      </c>
      <c r="G5982" s="202">
        <f t="shared" si="309"/>
        <v>7140.1678321678328</v>
      </c>
      <c r="H5982" s="210" t="str">
        <f t="shared" si="307"/>
        <v>21/22MILHO (1ª SAFRA)CORNÉLIO PROCÓPIO (c)</v>
      </c>
      <c r="I5982" s="210" t="str">
        <f t="shared" si="308"/>
        <v>21/22MILHO (1ª SAFRA)</v>
      </c>
      <c r="J5982" s="461" t="s">
        <v>270</v>
      </c>
      <c r="K5982" s="211">
        <v>7150</v>
      </c>
      <c r="L5982" s="204" t="b">
        <f t="shared" si="310"/>
        <v>1</v>
      </c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/>
      <c r="BE5982"/>
      <c r="BF5982"/>
      <c r="BG5982"/>
      <c r="BH5982"/>
      <c r="BI5982"/>
      <c r="BJ5982"/>
      <c r="BK5982"/>
      <c r="BL5982"/>
    </row>
    <row r="5983" spans="1:64" ht="14.65" hidden="1" customHeight="1">
      <c r="A5983" s="215" t="s">
        <v>74</v>
      </c>
      <c r="B5983" s="213" t="s">
        <v>103</v>
      </c>
      <c r="C5983" s="209" t="s">
        <v>134</v>
      </c>
      <c r="D5983" s="222">
        <v>60420</v>
      </c>
      <c r="E5983" s="222"/>
      <c r="F5983" s="202">
        <v>495463.33</v>
      </c>
      <c r="G5983" s="202">
        <f t="shared" si="309"/>
        <v>8200.3199271764315</v>
      </c>
      <c r="H5983" s="210" t="str">
        <f t="shared" si="307"/>
        <v>21/22MILHO (1ª SAFRA)CURITIBA (f)</v>
      </c>
      <c r="I5983" s="210" t="str">
        <f t="shared" si="308"/>
        <v>21/22MILHO (1ª SAFRA)</v>
      </c>
      <c r="J5983" s="461" t="s">
        <v>287</v>
      </c>
      <c r="K5983" s="211">
        <v>60420</v>
      </c>
      <c r="L5983" s="204" t="b">
        <f t="shared" si="310"/>
        <v>1</v>
      </c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/>
      <c r="BE5983"/>
      <c r="BF5983"/>
      <c r="BG5983"/>
      <c r="BH5983"/>
      <c r="BI5983"/>
      <c r="BJ5983"/>
      <c r="BK5983"/>
      <c r="BL5983"/>
    </row>
    <row r="5984" spans="1:64" ht="14.65" hidden="1" customHeight="1">
      <c r="A5984" s="215" t="s">
        <v>74</v>
      </c>
      <c r="B5984" s="213" t="s">
        <v>103</v>
      </c>
      <c r="C5984" s="209" t="s">
        <v>136</v>
      </c>
      <c r="D5984" s="222">
        <v>17200</v>
      </c>
      <c r="E5984" s="222">
        <v>3700</v>
      </c>
      <c r="F5984" s="202">
        <v>63507.5</v>
      </c>
      <c r="G5984" s="202">
        <f t="shared" si="309"/>
        <v>4704.2592592592591</v>
      </c>
      <c r="H5984" s="210" t="str">
        <f t="shared" si="307"/>
        <v>21/22MILHO (1ª SAFRA)FRANCISCO BELTRÃO (e)</v>
      </c>
      <c r="I5984" s="210" t="str">
        <f t="shared" si="308"/>
        <v>21/22MILHO (1ª SAFRA)</v>
      </c>
      <c r="J5984" s="461" t="s">
        <v>278</v>
      </c>
      <c r="K5984" s="211">
        <v>13500</v>
      </c>
      <c r="L5984" s="204" t="b">
        <f t="shared" si="310"/>
        <v>1</v>
      </c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/>
      <c r="BE5984"/>
      <c r="BF5984"/>
      <c r="BG5984"/>
      <c r="BH5984"/>
      <c r="BI5984"/>
      <c r="BJ5984"/>
      <c r="BK5984"/>
      <c r="BL5984"/>
    </row>
    <row r="5985" spans="1:64" ht="14.65" hidden="1" customHeight="1">
      <c r="A5985" s="215" t="s">
        <v>74</v>
      </c>
      <c r="B5985" s="213" t="s">
        <v>103</v>
      </c>
      <c r="C5985" s="209" t="s">
        <v>138</v>
      </c>
      <c r="D5985" s="222">
        <v>66000</v>
      </c>
      <c r="E5985" s="222">
        <v>100</v>
      </c>
      <c r="F5985" s="202">
        <v>544872</v>
      </c>
      <c r="G5985" s="202">
        <f t="shared" si="309"/>
        <v>8268.1638846737496</v>
      </c>
      <c r="H5985" s="210" t="str">
        <f t="shared" si="307"/>
        <v>21/22MILHO (1ª SAFRA)GUARAPUAVA (f)</v>
      </c>
      <c r="I5985" s="210" t="str">
        <f t="shared" si="308"/>
        <v>21/22MILHO (1ª SAFRA)</v>
      </c>
      <c r="J5985" s="461" t="s">
        <v>279</v>
      </c>
      <c r="K5985" s="211">
        <v>65900</v>
      </c>
      <c r="L5985" s="204" t="b">
        <f t="shared" si="310"/>
        <v>1</v>
      </c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/>
      <c r="BE5985"/>
      <c r="BF5985"/>
      <c r="BG5985"/>
      <c r="BH5985"/>
      <c r="BI5985"/>
      <c r="BJ5985"/>
      <c r="BK5985"/>
      <c r="BL5985"/>
    </row>
    <row r="5986" spans="1:64" ht="14.65" hidden="1" customHeight="1">
      <c r="A5986" s="215" t="s">
        <v>74</v>
      </c>
      <c r="B5986" s="213" t="s">
        <v>103</v>
      </c>
      <c r="C5986" s="209" t="s">
        <v>140</v>
      </c>
      <c r="D5986" s="222">
        <v>34350</v>
      </c>
      <c r="E5986" s="222"/>
      <c r="F5986" s="202">
        <v>204800</v>
      </c>
      <c r="G5986" s="202">
        <f t="shared" si="309"/>
        <v>5962.1542940320232</v>
      </c>
      <c r="H5986" s="210" t="str">
        <f t="shared" si="307"/>
        <v>21/22MILHO (1ª SAFRA)IRATI (f)</v>
      </c>
      <c r="I5986" s="210" t="str">
        <f t="shared" si="308"/>
        <v>21/22MILHO (1ª SAFRA)</v>
      </c>
      <c r="J5986" s="461" t="s">
        <v>280</v>
      </c>
      <c r="K5986" s="211">
        <v>34350</v>
      </c>
      <c r="L5986" s="204" t="b">
        <f t="shared" si="310"/>
        <v>1</v>
      </c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/>
      <c r="BE5986"/>
      <c r="BF5986"/>
      <c r="BG5986"/>
      <c r="BH5986"/>
      <c r="BI5986"/>
      <c r="BJ5986"/>
      <c r="BK5986"/>
      <c r="BL5986"/>
    </row>
    <row r="5987" spans="1:64" ht="14.65" hidden="1" customHeight="1">
      <c r="A5987" s="215" t="s">
        <v>74</v>
      </c>
      <c r="B5987" s="213" t="s">
        <v>103</v>
      </c>
      <c r="C5987" s="209" t="s">
        <v>142</v>
      </c>
      <c r="D5987" s="222">
        <v>4320</v>
      </c>
      <c r="E5987" s="222"/>
      <c r="F5987" s="202">
        <v>11314.840000000002</v>
      </c>
      <c r="G5987" s="202">
        <f t="shared" si="309"/>
        <v>2619.1759259259265</v>
      </c>
      <c r="H5987" s="210" t="str">
        <f t="shared" si="307"/>
        <v>21/22MILHO (1ª SAFRA)IVAIPORÃ (c)</v>
      </c>
      <c r="I5987" s="210" t="str">
        <f t="shared" si="308"/>
        <v>21/22MILHO (1ª SAFRA)</v>
      </c>
      <c r="J5987" s="461" t="s">
        <v>288</v>
      </c>
      <c r="K5987" s="211">
        <v>4320</v>
      </c>
      <c r="L5987" s="204" t="b">
        <f t="shared" si="310"/>
        <v>1</v>
      </c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/>
      <c r="BE5987"/>
      <c r="BF5987"/>
      <c r="BG5987"/>
      <c r="BH5987"/>
      <c r="BI5987"/>
      <c r="BJ5987"/>
      <c r="BK5987"/>
      <c r="BL5987"/>
    </row>
    <row r="5988" spans="1:64" ht="14.65" hidden="1" customHeight="1">
      <c r="A5988" s="215" t="s">
        <v>74</v>
      </c>
      <c r="B5988" s="213" t="s">
        <v>103</v>
      </c>
      <c r="C5988" s="209" t="s">
        <v>144</v>
      </c>
      <c r="D5988" s="222">
        <v>15200</v>
      </c>
      <c r="E5988" s="222"/>
      <c r="F5988" s="202">
        <v>95869</v>
      </c>
      <c r="G5988" s="202">
        <f t="shared" si="309"/>
        <v>6307.1710526315783</v>
      </c>
      <c r="H5988" s="210" t="str">
        <f t="shared" si="307"/>
        <v>21/22MILHO (1ª SAFRA)JACAREZINHO (c)</v>
      </c>
      <c r="I5988" s="210" t="str">
        <f t="shared" si="308"/>
        <v>21/22MILHO (1ª SAFRA)</v>
      </c>
      <c r="J5988" s="461" t="s">
        <v>271</v>
      </c>
      <c r="K5988" s="211">
        <v>15200</v>
      </c>
      <c r="L5988" s="204" t="b">
        <f t="shared" si="310"/>
        <v>1</v>
      </c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/>
      <c r="BE5988"/>
      <c r="BF5988"/>
      <c r="BG5988"/>
      <c r="BH5988"/>
      <c r="BI5988"/>
      <c r="BJ5988"/>
      <c r="BK5988"/>
      <c r="BL5988"/>
    </row>
    <row r="5989" spans="1:64" ht="14.65" hidden="1" customHeight="1">
      <c r="A5989" s="215" t="s">
        <v>74</v>
      </c>
      <c r="B5989" s="213" t="s">
        <v>103</v>
      </c>
      <c r="C5989" s="209" t="s">
        <v>146</v>
      </c>
      <c r="D5989" s="222">
        <v>19200</v>
      </c>
      <c r="E5989" s="222">
        <v>230</v>
      </c>
      <c r="F5989" s="202">
        <v>111174</v>
      </c>
      <c r="G5989" s="202">
        <f t="shared" si="309"/>
        <v>5860.5166051660517</v>
      </c>
      <c r="H5989" s="210" t="str">
        <f t="shared" si="307"/>
        <v>21/22MILHO (1ª SAFRA)LARANJEIRAS DO SUL (f)</v>
      </c>
      <c r="I5989" s="210" t="str">
        <f t="shared" si="308"/>
        <v>21/22MILHO (1ª SAFRA)</v>
      </c>
      <c r="J5989" s="461" t="s">
        <v>281</v>
      </c>
      <c r="K5989" s="211">
        <v>18970</v>
      </c>
      <c r="L5989" s="204" t="b">
        <f t="shared" si="310"/>
        <v>1</v>
      </c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/>
      <c r="BE5989"/>
      <c r="BF5989"/>
      <c r="BG5989"/>
      <c r="BH5989"/>
      <c r="BI5989"/>
      <c r="BJ5989"/>
      <c r="BK5989"/>
      <c r="BL5989"/>
    </row>
    <row r="5990" spans="1:64" ht="14.65" hidden="1" customHeight="1">
      <c r="A5990" s="215" t="s">
        <v>74</v>
      </c>
      <c r="B5990" s="213" t="s">
        <v>103</v>
      </c>
      <c r="C5990" s="209" t="s">
        <v>148</v>
      </c>
      <c r="D5990" s="222">
        <v>7181</v>
      </c>
      <c r="E5990" s="222"/>
      <c r="F5990" s="202">
        <v>52231.62</v>
      </c>
      <c r="G5990" s="202">
        <f t="shared" si="309"/>
        <v>7273.5858515527088</v>
      </c>
      <c r="H5990" s="210" t="str">
        <f t="shared" si="307"/>
        <v>21/22MILHO (1ª SAFRA)LONDRINA (c)</v>
      </c>
      <c r="I5990" s="210" t="str">
        <f t="shared" si="308"/>
        <v>21/22MILHO (1ª SAFRA)</v>
      </c>
      <c r="J5990" s="461" t="s">
        <v>272</v>
      </c>
      <c r="K5990" s="211">
        <v>7181</v>
      </c>
      <c r="L5990" s="204" t="b">
        <f t="shared" si="310"/>
        <v>1</v>
      </c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/>
      <c r="BE5990"/>
      <c r="BF5990"/>
      <c r="BG5990"/>
      <c r="BH5990"/>
      <c r="BI5990"/>
      <c r="BJ5990"/>
      <c r="BK5990"/>
      <c r="BL5990"/>
    </row>
    <row r="5991" spans="1:64" ht="14.65" hidden="1" customHeight="1">
      <c r="A5991" s="215" t="s">
        <v>74</v>
      </c>
      <c r="B5991" s="213" t="s">
        <v>103</v>
      </c>
      <c r="C5991" s="209" t="s">
        <v>150</v>
      </c>
      <c r="D5991" s="222">
        <v>749</v>
      </c>
      <c r="E5991" s="222">
        <v>70</v>
      </c>
      <c r="F5991" s="202">
        <v>2672.5</v>
      </c>
      <c r="G5991" s="202">
        <f t="shared" si="309"/>
        <v>3935.9351988217963</v>
      </c>
      <c r="H5991" s="210" t="str">
        <f t="shared" si="307"/>
        <v>21/22MILHO (1ª SAFRA)MARINGÁ (c)</v>
      </c>
      <c r="I5991" s="210" t="str">
        <f t="shared" si="308"/>
        <v>21/22MILHO (1ª SAFRA)</v>
      </c>
      <c r="J5991" s="461" t="s">
        <v>273</v>
      </c>
      <c r="K5991" s="211">
        <v>679</v>
      </c>
      <c r="L5991" s="204" t="b">
        <f t="shared" si="310"/>
        <v>1</v>
      </c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/>
      <c r="BE5991"/>
      <c r="BF5991"/>
      <c r="BG5991"/>
      <c r="BH5991"/>
      <c r="BI5991"/>
      <c r="BJ5991"/>
      <c r="BK5991"/>
      <c r="BL5991"/>
    </row>
    <row r="5992" spans="1:64" ht="14.65" hidden="1" customHeight="1">
      <c r="A5992" s="215" t="s">
        <v>74</v>
      </c>
      <c r="B5992" s="213" t="s">
        <v>103</v>
      </c>
      <c r="C5992" s="209" t="s">
        <v>152</v>
      </c>
      <c r="D5992" s="222">
        <v>50</v>
      </c>
      <c r="E5992" s="222"/>
      <c r="F5992" s="202">
        <v>171.25</v>
      </c>
      <c r="G5992" s="202">
        <f t="shared" si="309"/>
        <v>3425</v>
      </c>
      <c r="H5992" s="210" t="str">
        <f t="shared" si="307"/>
        <v>21/22MILHO (1ª SAFRA)PARANAGUÁ (f)</v>
      </c>
      <c r="I5992" s="210" t="str">
        <f t="shared" si="308"/>
        <v>21/22MILHO (1ª SAFRA)</v>
      </c>
      <c r="J5992" s="461" t="s">
        <v>274</v>
      </c>
      <c r="K5992" s="211">
        <v>50</v>
      </c>
      <c r="L5992" s="204" t="b">
        <f t="shared" si="310"/>
        <v>1</v>
      </c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/>
      <c r="BE5992"/>
      <c r="BF5992"/>
      <c r="BG5992"/>
      <c r="BH5992"/>
      <c r="BI5992"/>
      <c r="BJ5992"/>
      <c r="BK5992"/>
      <c r="BL5992"/>
    </row>
    <row r="5993" spans="1:64" ht="14.65" hidden="1" customHeight="1">
      <c r="A5993" s="215" t="s">
        <v>74</v>
      </c>
      <c r="B5993" s="213" t="s">
        <v>103</v>
      </c>
      <c r="C5993" s="209" t="s">
        <v>154</v>
      </c>
      <c r="D5993" s="222">
        <v>3167</v>
      </c>
      <c r="E5993" s="222">
        <v>592</v>
      </c>
      <c r="F5993" s="202">
        <v>3747.31</v>
      </c>
      <c r="G5993" s="202">
        <f t="shared" si="309"/>
        <v>1455.2660194174757</v>
      </c>
      <c r="H5993" s="210" t="str">
        <f t="shared" si="307"/>
        <v>21/22MILHO (1ª SAFRA)PARANAVAÍ (b)</v>
      </c>
      <c r="I5993" s="210" t="str">
        <f t="shared" si="308"/>
        <v>21/22MILHO (1ª SAFRA)</v>
      </c>
      <c r="J5993" s="461" t="s">
        <v>275</v>
      </c>
      <c r="K5993" s="211">
        <v>2575</v>
      </c>
      <c r="L5993" s="204" t="b">
        <f t="shared" si="310"/>
        <v>1</v>
      </c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/>
      <c r="BE5993"/>
      <c r="BF5993"/>
      <c r="BG5993"/>
      <c r="BH5993"/>
      <c r="BI5993"/>
      <c r="BJ5993"/>
      <c r="BK5993"/>
      <c r="BL5993"/>
    </row>
    <row r="5994" spans="1:64" ht="14.65" hidden="1" customHeight="1">
      <c r="A5994" s="215" t="s">
        <v>74</v>
      </c>
      <c r="B5994" s="213" t="s">
        <v>103</v>
      </c>
      <c r="C5994" s="209" t="s">
        <v>155</v>
      </c>
      <c r="D5994" s="222">
        <v>28000</v>
      </c>
      <c r="E5994" s="222"/>
      <c r="F5994" s="202">
        <v>218310</v>
      </c>
      <c r="G5994" s="202">
        <f t="shared" si="309"/>
        <v>7796.7857142857138</v>
      </c>
      <c r="H5994" s="210" t="str">
        <f t="shared" si="307"/>
        <v>21/22MILHO (1ª SAFRA)PATO BRANCO (e)</v>
      </c>
      <c r="I5994" s="210" t="str">
        <f t="shared" si="308"/>
        <v>21/22MILHO (1ª SAFRA)</v>
      </c>
      <c r="J5994" s="461" t="s">
        <v>282</v>
      </c>
      <c r="K5994" s="211">
        <v>28000</v>
      </c>
      <c r="L5994" s="204" t="b">
        <f t="shared" si="310"/>
        <v>1</v>
      </c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/>
      <c r="BE5994"/>
      <c r="BF5994"/>
      <c r="BG5994"/>
      <c r="BH5994"/>
      <c r="BI5994"/>
      <c r="BJ5994"/>
      <c r="BK5994"/>
      <c r="BL5994"/>
    </row>
    <row r="5995" spans="1:64" ht="14.65" hidden="1" customHeight="1">
      <c r="A5995" s="215" t="s">
        <v>74</v>
      </c>
      <c r="B5995" s="213" t="s">
        <v>103</v>
      </c>
      <c r="C5995" s="209" t="s">
        <v>156</v>
      </c>
      <c r="D5995" s="222">
        <v>15050</v>
      </c>
      <c r="E5995" s="222"/>
      <c r="F5995" s="202">
        <v>96553</v>
      </c>
      <c r="G5995" s="202">
        <f t="shared" si="309"/>
        <v>6415.48172757475</v>
      </c>
      <c r="H5995" s="210" t="str">
        <f t="shared" si="307"/>
        <v>21/22MILHO (1ª SAFRA)PITANGA (f)</v>
      </c>
      <c r="I5995" s="210" t="str">
        <f t="shared" si="308"/>
        <v>21/22MILHO (1ª SAFRA)</v>
      </c>
      <c r="J5995" s="461" t="s">
        <v>283</v>
      </c>
      <c r="K5995" s="211">
        <v>15050</v>
      </c>
      <c r="L5995" s="204" t="b">
        <f t="shared" si="310"/>
        <v>1</v>
      </c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/>
      <c r="BE5995"/>
      <c r="BF5995"/>
      <c r="BG5995"/>
      <c r="BH5995"/>
      <c r="BI5995"/>
      <c r="BJ5995"/>
      <c r="BK5995"/>
      <c r="BL5995"/>
    </row>
    <row r="5996" spans="1:64" ht="14.65" hidden="1" customHeight="1">
      <c r="A5996" s="215" t="s">
        <v>74</v>
      </c>
      <c r="B5996" s="213" t="s">
        <v>103</v>
      </c>
      <c r="C5996" s="209" t="s">
        <v>157</v>
      </c>
      <c r="D5996" s="222">
        <v>81750</v>
      </c>
      <c r="E5996" s="222"/>
      <c r="F5996" s="202">
        <v>694140</v>
      </c>
      <c r="G5996" s="202">
        <f t="shared" si="309"/>
        <v>8491.0091743119265</v>
      </c>
      <c r="H5996" s="210" t="str">
        <f t="shared" si="307"/>
        <v>21/22MILHO (1ª SAFRA)PONTA GROSSA (f)</v>
      </c>
      <c r="I5996" s="210" t="str">
        <f t="shared" si="308"/>
        <v>21/22MILHO (1ª SAFRA)</v>
      </c>
      <c r="J5996" s="461" t="s">
        <v>284</v>
      </c>
      <c r="K5996" s="211">
        <v>81750</v>
      </c>
      <c r="L5996" s="204" t="b">
        <f t="shared" si="310"/>
        <v>1</v>
      </c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/>
      <c r="BE5996"/>
      <c r="BF5996"/>
      <c r="BG5996"/>
      <c r="BH5996"/>
      <c r="BI5996"/>
      <c r="BJ5996"/>
      <c r="BK5996"/>
      <c r="BL5996"/>
    </row>
    <row r="5997" spans="1:64" ht="14.65" hidden="1" customHeight="1">
      <c r="A5997" s="215" t="s">
        <v>74</v>
      </c>
      <c r="B5997" s="213" t="s">
        <v>103</v>
      </c>
      <c r="C5997" s="209" t="s">
        <v>158</v>
      </c>
      <c r="D5997" s="222">
        <v>4707</v>
      </c>
      <c r="E5997" s="222">
        <v>1065</v>
      </c>
      <c r="F5997" s="202">
        <v>10124.299999999999</v>
      </c>
      <c r="G5997" s="202">
        <f t="shared" si="309"/>
        <v>2779.8736957715541</v>
      </c>
      <c r="H5997" s="210" t="str">
        <f t="shared" si="307"/>
        <v>21/22MILHO (1ª SAFRA)TOLEDO (d)</v>
      </c>
      <c r="I5997" s="210" t="str">
        <f t="shared" si="308"/>
        <v>21/22MILHO (1ª SAFRA)</v>
      </c>
      <c r="J5997" s="461" t="s">
        <v>285</v>
      </c>
      <c r="K5997" s="211">
        <v>3642</v>
      </c>
      <c r="L5997" s="204" t="b">
        <f t="shared" si="310"/>
        <v>1</v>
      </c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/>
      <c r="BE5997"/>
      <c r="BF5997"/>
      <c r="BG5997"/>
      <c r="BH5997"/>
      <c r="BI5997"/>
      <c r="BJ5997"/>
      <c r="BK5997"/>
      <c r="BL5997"/>
    </row>
    <row r="5998" spans="1:64" ht="14.65" hidden="1" customHeight="1">
      <c r="A5998" s="215" t="s">
        <v>74</v>
      </c>
      <c r="B5998" s="213" t="s">
        <v>103</v>
      </c>
      <c r="C5998" s="209" t="s">
        <v>159</v>
      </c>
      <c r="D5998" s="222">
        <v>2141</v>
      </c>
      <c r="E5998" s="222">
        <v>730</v>
      </c>
      <c r="F5998" s="202">
        <v>3911.7</v>
      </c>
      <c r="G5998" s="202">
        <f t="shared" si="309"/>
        <v>2772.2891566265057</v>
      </c>
      <c r="H5998" s="210" t="str">
        <f t="shared" si="307"/>
        <v>21/22MILHO (1ª SAFRA)UMUARAMA (b)</v>
      </c>
      <c r="I5998" s="210" t="str">
        <f t="shared" si="308"/>
        <v>21/22MILHO (1ª SAFRA)</v>
      </c>
      <c r="J5998" s="461" t="s">
        <v>276</v>
      </c>
      <c r="K5998" s="211">
        <v>1411</v>
      </c>
      <c r="L5998" s="204" t="b">
        <f t="shared" si="310"/>
        <v>1</v>
      </c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/>
      <c r="BE5998"/>
      <c r="BF5998"/>
      <c r="BG5998"/>
      <c r="BH5998"/>
      <c r="BI5998"/>
      <c r="BJ5998"/>
      <c r="BK5998"/>
      <c r="BL5998"/>
    </row>
    <row r="5999" spans="1:64" ht="14.65" hidden="1" customHeight="1">
      <c r="A5999" s="215" t="s">
        <v>74</v>
      </c>
      <c r="B5999" s="213" t="s">
        <v>103</v>
      </c>
      <c r="C5999" s="209" t="s">
        <v>160</v>
      </c>
      <c r="D5999" s="222">
        <v>19500</v>
      </c>
      <c r="E5999" s="222"/>
      <c r="F5999" s="202">
        <v>98280</v>
      </c>
      <c r="G5999" s="202">
        <f t="shared" si="309"/>
        <v>5040</v>
      </c>
      <c r="H5999" s="210" t="str">
        <f t="shared" si="307"/>
        <v>21/22MILHO (1ª SAFRA)UNIÃO DA VITÓRIA (f)</v>
      </c>
      <c r="I5999" s="210" t="str">
        <f t="shared" si="308"/>
        <v>21/22MILHO (1ª SAFRA)</v>
      </c>
      <c r="J5999" s="461" t="s">
        <v>286</v>
      </c>
      <c r="K5999" s="211">
        <v>19500</v>
      </c>
      <c r="L5999" s="204" t="b">
        <f t="shared" si="310"/>
        <v>1</v>
      </c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/>
      <c r="BE5999"/>
      <c r="BF5999"/>
      <c r="BG5999"/>
      <c r="BH5999"/>
      <c r="BI5999"/>
      <c r="BJ5999"/>
      <c r="BK5999"/>
      <c r="BL5999"/>
    </row>
    <row r="6000" spans="1:64" ht="14.65" hidden="1" customHeight="1">
      <c r="A6000" s="215" t="s">
        <v>74</v>
      </c>
      <c r="B6000" s="213" t="s">
        <v>106</v>
      </c>
      <c r="C6000" s="209" t="s">
        <v>126</v>
      </c>
      <c r="D6000" s="202">
        <v>131300</v>
      </c>
      <c r="F6000" s="202">
        <v>393657.5</v>
      </c>
      <c r="G6000" s="202">
        <f t="shared" si="309"/>
        <v>2998.1530845392231</v>
      </c>
      <c r="H6000" s="210" t="str">
        <f t="shared" si="307"/>
        <v>21/22SOJA (1ª SAFRA)APUCARANA (c)</v>
      </c>
      <c r="I6000" s="210" t="str">
        <f t="shared" si="308"/>
        <v>21/22SOJA (1ª SAFRA)</v>
      </c>
      <c r="J6000" s="461"/>
      <c r="K6000" s="211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/>
      <c r="BE6000"/>
      <c r="BF6000"/>
      <c r="BG6000"/>
      <c r="BH6000"/>
      <c r="BI6000"/>
      <c r="BJ6000"/>
      <c r="BK6000"/>
      <c r="BL6000"/>
    </row>
    <row r="6001" spans="1:64" ht="14.65" hidden="1" customHeight="1">
      <c r="A6001" s="215" t="s">
        <v>74</v>
      </c>
      <c r="B6001" s="213" t="s">
        <v>106</v>
      </c>
      <c r="C6001" s="209" t="s">
        <v>128</v>
      </c>
      <c r="D6001" s="202">
        <v>700650</v>
      </c>
      <c r="F6001" s="202">
        <v>1114548.8999999999</v>
      </c>
      <c r="G6001" s="202">
        <f t="shared" si="309"/>
        <v>1590.7356026546777</v>
      </c>
      <c r="H6001" s="210" t="str">
        <f t="shared" si="307"/>
        <v>21/22SOJA (1ª SAFRA)CAMPO MOURÃO (a)</v>
      </c>
      <c r="I6001" s="210" t="str">
        <f t="shared" si="308"/>
        <v>21/22SOJA (1ª SAFRA)</v>
      </c>
      <c r="J6001" s="461"/>
      <c r="K6001" s="21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/>
      <c r="BE6001"/>
      <c r="BF6001"/>
      <c r="BG6001"/>
      <c r="BH6001"/>
      <c r="BI6001"/>
      <c r="BJ6001"/>
      <c r="BK6001"/>
      <c r="BL6001"/>
    </row>
    <row r="6002" spans="1:64" ht="14.65" hidden="1" customHeight="1">
      <c r="A6002" s="215" t="s">
        <v>74</v>
      </c>
      <c r="B6002" s="213" t="s">
        <v>106</v>
      </c>
      <c r="C6002" s="209" t="s">
        <v>130</v>
      </c>
      <c r="D6002" s="202">
        <v>516682</v>
      </c>
      <c r="E6002" s="202">
        <v>5515</v>
      </c>
      <c r="F6002" s="202">
        <v>577154.26</v>
      </c>
      <c r="G6002" s="202">
        <f t="shared" si="309"/>
        <v>1129.0913928324794</v>
      </c>
      <c r="H6002" s="210" t="str">
        <f t="shared" si="307"/>
        <v>21/22SOJA (1ª SAFRA)CASCAVEL (d)</v>
      </c>
      <c r="I6002" s="210" t="str">
        <f t="shared" si="308"/>
        <v>21/22SOJA (1ª SAFRA)</v>
      </c>
      <c r="J6002" s="461"/>
      <c r="K6002" s="211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/>
      <c r="BE6002"/>
      <c r="BF6002"/>
      <c r="BG6002"/>
      <c r="BH6002"/>
      <c r="BI6002"/>
      <c r="BJ6002"/>
      <c r="BK6002"/>
      <c r="BL6002"/>
    </row>
    <row r="6003" spans="1:64" ht="14.65" hidden="1" customHeight="1">
      <c r="A6003" s="215" t="s">
        <v>74</v>
      </c>
      <c r="B6003" s="213" t="s">
        <v>106</v>
      </c>
      <c r="C6003" s="209" t="s">
        <v>132</v>
      </c>
      <c r="D6003" s="202">
        <v>348000</v>
      </c>
      <c r="F6003" s="202">
        <v>939644.79999999993</v>
      </c>
      <c r="G6003" s="202">
        <f t="shared" si="309"/>
        <v>2700.1287356321841</v>
      </c>
      <c r="H6003" s="210" t="str">
        <f t="shared" si="307"/>
        <v>21/22SOJA (1ª SAFRA)CORNÉLIO PROCÓPIO (c)</v>
      </c>
      <c r="I6003" s="210" t="str">
        <f t="shared" si="308"/>
        <v>21/22SOJA (1ª SAFRA)</v>
      </c>
      <c r="J6003" s="461"/>
      <c r="K6003" s="211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/>
      <c r="BE6003"/>
      <c r="BF6003"/>
      <c r="BG6003"/>
      <c r="BH6003"/>
      <c r="BI6003"/>
      <c r="BJ6003"/>
      <c r="BK6003"/>
      <c r="BL6003"/>
    </row>
    <row r="6004" spans="1:64" ht="14.65" hidden="1" customHeight="1">
      <c r="A6004" s="215" t="s">
        <v>74</v>
      </c>
      <c r="B6004" s="213" t="s">
        <v>106</v>
      </c>
      <c r="C6004" s="209" t="s">
        <v>134</v>
      </c>
      <c r="D6004" s="202">
        <v>174555</v>
      </c>
      <c r="F6004" s="202">
        <v>624902.87</v>
      </c>
      <c r="G6004" s="202">
        <f t="shared" si="309"/>
        <v>3579.9769127209188</v>
      </c>
      <c r="H6004" s="210" t="str">
        <f t="shared" si="307"/>
        <v>21/22SOJA (1ª SAFRA)CURITIBA (f)</v>
      </c>
      <c r="I6004" s="210" t="str">
        <f t="shared" si="308"/>
        <v>21/22SOJA (1ª SAFRA)</v>
      </c>
      <c r="J6004" s="461"/>
      <c r="K6004" s="211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/>
      <c r="BE6004"/>
      <c r="BF6004"/>
      <c r="BG6004"/>
      <c r="BH6004"/>
      <c r="BI6004"/>
      <c r="BJ6004"/>
      <c r="BK6004"/>
      <c r="BL6004"/>
    </row>
    <row r="6005" spans="1:64" ht="14.65" hidden="1" customHeight="1">
      <c r="A6005" s="215" t="s">
        <v>74</v>
      </c>
      <c r="B6005" s="213" t="s">
        <v>106</v>
      </c>
      <c r="C6005" s="209" t="s">
        <v>136</v>
      </c>
      <c r="D6005" s="202">
        <v>295270</v>
      </c>
      <c r="E6005" s="202">
        <v>2550</v>
      </c>
      <c r="F6005" s="202">
        <v>325647.5</v>
      </c>
      <c r="G6005" s="202">
        <f t="shared" si="309"/>
        <v>1112.4880431811969</v>
      </c>
      <c r="H6005" s="210" t="str">
        <f t="shared" si="307"/>
        <v>21/22SOJA (1ª SAFRA)FRANCISCO BELTRÃO (e)</v>
      </c>
      <c r="I6005" s="210" t="str">
        <f t="shared" si="308"/>
        <v>21/22SOJA (1ª SAFRA)</v>
      </c>
      <c r="J6005" s="461"/>
      <c r="K6005" s="211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/>
      <c r="BE6005"/>
      <c r="BF6005"/>
      <c r="BG6005"/>
      <c r="BH6005"/>
      <c r="BI6005"/>
      <c r="BJ6005"/>
      <c r="BK6005"/>
      <c r="BL6005"/>
    </row>
    <row r="6006" spans="1:64" ht="14.65" hidden="1" customHeight="1">
      <c r="A6006" s="215" t="s">
        <v>74</v>
      </c>
      <c r="B6006" s="213" t="s">
        <v>106</v>
      </c>
      <c r="C6006" s="209" t="s">
        <v>138</v>
      </c>
      <c r="D6006" s="202">
        <v>285170</v>
      </c>
      <c r="F6006" s="202">
        <v>1005197</v>
      </c>
      <c r="G6006" s="202">
        <f t="shared" si="309"/>
        <v>3524.9044429638461</v>
      </c>
      <c r="H6006" s="210" t="str">
        <f t="shared" si="307"/>
        <v>21/22SOJA (1ª SAFRA)GUARAPUAVA (f)</v>
      </c>
      <c r="I6006" s="210" t="str">
        <f t="shared" si="308"/>
        <v>21/22SOJA (1ª SAFRA)</v>
      </c>
      <c r="J6006" s="461"/>
      <c r="K6006" s="211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/>
      <c r="BE6006"/>
      <c r="BF6006"/>
      <c r="BG6006"/>
      <c r="BH6006"/>
      <c r="BI6006"/>
      <c r="BJ6006"/>
      <c r="BK6006"/>
      <c r="BL6006"/>
    </row>
    <row r="6007" spans="1:64" ht="14.65" hidden="1" customHeight="1">
      <c r="A6007" s="215" t="s">
        <v>74</v>
      </c>
      <c r="B6007" s="213" t="s">
        <v>106</v>
      </c>
      <c r="C6007" s="209" t="s">
        <v>140</v>
      </c>
      <c r="D6007" s="202">
        <v>192000</v>
      </c>
      <c r="F6007" s="202">
        <v>691300</v>
      </c>
      <c r="G6007" s="202">
        <f t="shared" si="309"/>
        <v>3600.5208333333335</v>
      </c>
      <c r="H6007" s="210" t="str">
        <f t="shared" si="307"/>
        <v>21/22SOJA (1ª SAFRA)IRATI (f)</v>
      </c>
      <c r="I6007" s="210" t="str">
        <f t="shared" si="308"/>
        <v>21/22SOJA (1ª SAFRA)</v>
      </c>
      <c r="J6007" s="461"/>
      <c r="K6007" s="211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/>
      <c r="BE6007"/>
      <c r="BF6007"/>
      <c r="BG6007"/>
      <c r="BH6007"/>
      <c r="BI6007"/>
      <c r="BJ6007"/>
      <c r="BK6007"/>
      <c r="BL6007"/>
    </row>
    <row r="6008" spans="1:64" ht="14.65" hidden="1" customHeight="1">
      <c r="A6008" s="215" t="s">
        <v>74</v>
      </c>
      <c r="B6008" s="213" t="s">
        <v>106</v>
      </c>
      <c r="C6008" s="209" t="s">
        <v>142</v>
      </c>
      <c r="D6008" s="202">
        <v>175110</v>
      </c>
      <c r="E6008" s="227"/>
      <c r="F6008" s="202">
        <v>322355.84999999998</v>
      </c>
      <c r="G6008" s="202">
        <f t="shared" si="309"/>
        <v>1840.8763063217407</v>
      </c>
      <c r="H6008" s="210" t="str">
        <f t="shared" si="307"/>
        <v>21/22SOJA (1ª SAFRA)IVAIPORÃ (c)</v>
      </c>
      <c r="I6008" s="210" t="str">
        <f t="shared" si="308"/>
        <v>21/22SOJA (1ª SAFRA)</v>
      </c>
      <c r="J6008" s="461"/>
      <c r="K6008" s="211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/>
      <c r="BE6008"/>
      <c r="BF6008"/>
      <c r="BG6008"/>
      <c r="BH6008"/>
      <c r="BI6008"/>
      <c r="BJ6008"/>
      <c r="BK6008"/>
      <c r="BL6008"/>
    </row>
    <row r="6009" spans="1:64" ht="14.65" hidden="1" customHeight="1">
      <c r="A6009" s="215" t="s">
        <v>74</v>
      </c>
      <c r="B6009" s="213" t="s">
        <v>106</v>
      </c>
      <c r="C6009" s="209" t="s">
        <v>144</v>
      </c>
      <c r="D6009" s="202">
        <v>173000</v>
      </c>
      <c r="F6009" s="202">
        <v>631319</v>
      </c>
      <c r="G6009" s="202">
        <f t="shared" si="309"/>
        <v>3649.2427745664741</v>
      </c>
      <c r="H6009" s="210" t="str">
        <f t="shared" si="307"/>
        <v>21/22SOJA (1ª SAFRA)JACAREZINHO (c)</v>
      </c>
      <c r="I6009" s="210" t="str">
        <f t="shared" si="308"/>
        <v>21/22SOJA (1ª SAFRA)</v>
      </c>
      <c r="J6009" s="461"/>
      <c r="K6009" s="211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/>
      <c r="BE6009"/>
      <c r="BF6009"/>
      <c r="BG6009"/>
      <c r="BH6009"/>
      <c r="BI6009"/>
      <c r="BJ6009"/>
      <c r="BK6009"/>
      <c r="BL6009"/>
    </row>
    <row r="6010" spans="1:64" ht="14.65" hidden="1" customHeight="1">
      <c r="A6010" s="215" t="s">
        <v>74</v>
      </c>
      <c r="B6010" s="213" t="s">
        <v>106</v>
      </c>
      <c r="C6010" s="209" t="s">
        <v>146</v>
      </c>
      <c r="D6010" s="202">
        <v>151400</v>
      </c>
      <c r="F6010" s="202">
        <v>294522</v>
      </c>
      <c r="G6010" s="202">
        <f t="shared" si="309"/>
        <v>1945.3236459709381</v>
      </c>
      <c r="H6010" s="210" t="str">
        <f t="shared" si="307"/>
        <v>21/22SOJA (1ª SAFRA)LARANJEIRAS DO SUL (f)</v>
      </c>
      <c r="I6010" s="210" t="str">
        <f t="shared" si="308"/>
        <v>21/22SOJA (1ª SAFRA)</v>
      </c>
      <c r="J6010" s="461"/>
      <c r="K6010" s="211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/>
      <c r="BE6010"/>
      <c r="BF6010"/>
      <c r="BG6010"/>
      <c r="BH6010"/>
      <c r="BI6010"/>
      <c r="BJ6010"/>
      <c r="BK6010"/>
      <c r="BL6010"/>
    </row>
    <row r="6011" spans="1:64" ht="14.65" hidden="1" customHeight="1">
      <c r="A6011" s="215" t="s">
        <v>74</v>
      </c>
      <c r="B6011" s="213" t="s">
        <v>106</v>
      </c>
      <c r="C6011" s="209" t="s">
        <v>148</v>
      </c>
      <c r="D6011" s="202">
        <v>327346</v>
      </c>
      <c r="F6011" s="202">
        <v>907471.8</v>
      </c>
      <c r="G6011" s="202">
        <f t="shared" si="309"/>
        <v>2772.2098330207182</v>
      </c>
      <c r="H6011" s="210" t="str">
        <f t="shared" si="307"/>
        <v>21/22SOJA (1ª SAFRA)LONDRINA (c)</v>
      </c>
      <c r="I6011" s="210" t="str">
        <f t="shared" si="308"/>
        <v>21/22SOJA (1ª SAFRA)</v>
      </c>
      <c r="J6011" s="461"/>
      <c r="K6011" s="2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/>
      <c r="BE6011"/>
      <c r="BF6011"/>
      <c r="BG6011"/>
      <c r="BH6011"/>
      <c r="BI6011"/>
      <c r="BJ6011"/>
      <c r="BK6011"/>
      <c r="BL6011"/>
    </row>
    <row r="6012" spans="1:64" ht="14.65" hidden="1" customHeight="1">
      <c r="A6012" s="215" t="s">
        <v>74</v>
      </c>
      <c r="B6012" s="213" t="s">
        <v>106</v>
      </c>
      <c r="C6012" s="209" t="s">
        <v>150</v>
      </c>
      <c r="D6012" s="202">
        <v>299065</v>
      </c>
      <c r="E6012" s="202">
        <v>464</v>
      </c>
      <c r="F6012" s="202">
        <v>395612.88</v>
      </c>
      <c r="G6012" s="202">
        <f t="shared" si="309"/>
        <v>1324.8879943469713</v>
      </c>
      <c r="H6012" s="210" t="str">
        <f t="shared" ref="H6012:H6076" si="311">A6012&amp;B6012&amp;C6012</f>
        <v>21/22SOJA (1ª SAFRA)MARINGÁ (c)</v>
      </c>
      <c r="I6012" s="210" t="str">
        <f t="shared" ref="I6012:I6076" si="312">A6012&amp;B6012</f>
        <v>21/22SOJA (1ª SAFRA)</v>
      </c>
      <c r="J6012" s="461"/>
      <c r="K6012" s="211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/>
      <c r="BE6012"/>
      <c r="BF6012"/>
      <c r="BG6012"/>
      <c r="BH6012"/>
      <c r="BI6012"/>
      <c r="BJ6012"/>
      <c r="BK6012"/>
      <c r="BL6012"/>
    </row>
    <row r="6013" spans="1:64" ht="14.65" hidden="1" customHeight="1">
      <c r="A6013" s="215" t="s">
        <v>74</v>
      </c>
      <c r="B6013" s="213" t="s">
        <v>106</v>
      </c>
      <c r="C6013" s="209" t="s">
        <v>154</v>
      </c>
      <c r="D6013" s="202">
        <v>74611</v>
      </c>
      <c r="F6013" s="202">
        <v>70397.440000000002</v>
      </c>
      <c r="G6013" s="202">
        <f t="shared" si="309"/>
        <v>943.52628968918793</v>
      </c>
      <c r="H6013" s="210" t="str">
        <f t="shared" si="311"/>
        <v>21/22SOJA (1ª SAFRA)PARANAVAÍ (b)</v>
      </c>
      <c r="I6013" s="210" t="str">
        <f t="shared" si="312"/>
        <v>21/22SOJA (1ª SAFRA)</v>
      </c>
      <c r="J6013" s="461"/>
      <c r="K6013" s="211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/>
      <c r="BE6013"/>
      <c r="BF6013"/>
      <c r="BG6013"/>
      <c r="BH6013"/>
      <c r="BI6013"/>
      <c r="BJ6013"/>
      <c r="BK6013"/>
      <c r="BL6013"/>
    </row>
    <row r="6014" spans="1:64" ht="14.65" hidden="1" customHeight="1">
      <c r="A6014" s="215" t="s">
        <v>74</v>
      </c>
      <c r="B6014" s="213" t="s">
        <v>106</v>
      </c>
      <c r="C6014" s="209" t="s">
        <v>155</v>
      </c>
      <c r="D6014" s="202">
        <v>340480</v>
      </c>
      <c r="F6014" s="202">
        <v>820882.75</v>
      </c>
      <c r="G6014" s="202">
        <f t="shared" si="309"/>
        <v>2410.9573249530076</v>
      </c>
      <c r="H6014" s="210" t="str">
        <f t="shared" si="311"/>
        <v>21/22SOJA (1ª SAFRA)PATO BRANCO (e)</v>
      </c>
      <c r="I6014" s="210" t="str">
        <f t="shared" si="312"/>
        <v>21/22SOJA (1ª SAFRA)</v>
      </c>
      <c r="J6014" s="461"/>
      <c r="K6014" s="211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/>
      <c r="BE6014"/>
      <c r="BF6014"/>
      <c r="BG6014"/>
      <c r="BH6014"/>
      <c r="BI6014"/>
      <c r="BJ6014"/>
      <c r="BK6014"/>
      <c r="BL6014"/>
    </row>
    <row r="6015" spans="1:64" ht="14.65" hidden="1" customHeight="1">
      <c r="A6015" s="215" t="s">
        <v>74</v>
      </c>
      <c r="B6015" s="213" t="s">
        <v>106</v>
      </c>
      <c r="C6015" s="209" t="s">
        <v>156</v>
      </c>
      <c r="D6015" s="202">
        <v>179100</v>
      </c>
      <c r="F6015" s="202">
        <v>522243</v>
      </c>
      <c r="G6015" s="202">
        <f t="shared" si="309"/>
        <v>2915.929648241206</v>
      </c>
      <c r="H6015" s="210" t="str">
        <f t="shared" si="311"/>
        <v>21/22SOJA (1ª SAFRA)PITANGA (f)</v>
      </c>
      <c r="I6015" s="210" t="str">
        <f t="shared" si="312"/>
        <v>21/22SOJA (1ª SAFRA)</v>
      </c>
      <c r="J6015" s="461"/>
      <c r="K6015" s="211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/>
      <c r="BE6015"/>
      <c r="BF6015"/>
      <c r="BG6015"/>
      <c r="BH6015"/>
      <c r="BI6015"/>
      <c r="BJ6015"/>
      <c r="BK6015"/>
      <c r="BL6015"/>
    </row>
    <row r="6016" spans="1:64" ht="14.65" hidden="1" customHeight="1">
      <c r="A6016" s="215" t="s">
        <v>74</v>
      </c>
      <c r="B6016" s="213" t="s">
        <v>106</v>
      </c>
      <c r="C6016" s="209" t="s">
        <v>157</v>
      </c>
      <c r="D6016" s="202">
        <v>543100</v>
      </c>
      <c r="F6016" s="202">
        <v>2046915</v>
      </c>
      <c r="G6016" s="202">
        <f t="shared" si="309"/>
        <v>3768.9467869637269</v>
      </c>
      <c r="H6016" s="210" t="str">
        <f t="shared" si="311"/>
        <v>21/22SOJA (1ª SAFRA)PONTA GROSSA (f)</v>
      </c>
      <c r="I6016" s="210" t="str">
        <f t="shared" si="312"/>
        <v>21/22SOJA (1ª SAFRA)</v>
      </c>
      <c r="J6016" s="461"/>
      <c r="K6016" s="211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/>
      <c r="BE6016"/>
      <c r="BF6016"/>
      <c r="BG6016"/>
      <c r="BH6016"/>
      <c r="BI6016"/>
      <c r="BJ6016"/>
      <c r="BK6016"/>
      <c r="BL6016"/>
    </row>
    <row r="6017" spans="1:64" ht="14.65" hidden="1" customHeight="1">
      <c r="A6017" s="215" t="s">
        <v>74</v>
      </c>
      <c r="B6017" s="213" t="s">
        <v>106</v>
      </c>
      <c r="C6017" s="209" t="s">
        <v>158</v>
      </c>
      <c r="D6017" s="202">
        <v>488745</v>
      </c>
      <c r="E6017" s="202">
        <v>21407</v>
      </c>
      <c r="F6017" s="202">
        <v>325392.52</v>
      </c>
      <c r="G6017" s="202">
        <f t="shared" si="309"/>
        <v>696.268054384621</v>
      </c>
      <c r="H6017" s="210" t="str">
        <f t="shared" si="311"/>
        <v>21/22SOJA (1ª SAFRA)TOLEDO (d)</v>
      </c>
      <c r="I6017" s="210" t="str">
        <f t="shared" si="312"/>
        <v>21/22SOJA (1ª SAFRA)</v>
      </c>
      <c r="J6017" s="461"/>
      <c r="K6017" s="211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/>
      <c r="BE6017"/>
      <c r="BF6017"/>
      <c r="BG6017"/>
      <c r="BH6017"/>
      <c r="BI6017"/>
      <c r="BJ6017"/>
      <c r="BK6017"/>
      <c r="BL6017"/>
    </row>
    <row r="6018" spans="1:64" ht="14.65" hidden="1" customHeight="1">
      <c r="A6018" s="215" t="s">
        <v>74</v>
      </c>
      <c r="B6018" s="213" t="s">
        <v>106</v>
      </c>
      <c r="C6018" s="209" t="s">
        <v>159</v>
      </c>
      <c r="D6018" s="202">
        <v>202749</v>
      </c>
      <c r="E6018" s="202">
        <v>1529</v>
      </c>
      <c r="F6018" s="202">
        <v>172171.45</v>
      </c>
      <c r="G6018" s="202">
        <f t="shared" si="309"/>
        <v>855.63785905973566</v>
      </c>
      <c r="H6018" s="210" t="str">
        <f t="shared" si="311"/>
        <v>21/22SOJA (1ª SAFRA)UMUARAMA (b)</v>
      </c>
      <c r="I6018" s="210" t="str">
        <f t="shared" si="312"/>
        <v>21/22SOJA (1ª SAFRA)</v>
      </c>
      <c r="J6018" s="461"/>
      <c r="K6018" s="211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/>
      <c r="BE6018"/>
      <c r="BF6018"/>
      <c r="BG6018"/>
      <c r="BH6018"/>
      <c r="BI6018"/>
      <c r="BJ6018"/>
      <c r="BK6018"/>
      <c r="BL6018"/>
    </row>
    <row r="6019" spans="1:64" ht="14.65" hidden="1" customHeight="1">
      <c r="A6019" s="215" t="s">
        <v>74</v>
      </c>
      <c r="B6019" s="213" t="s">
        <v>106</v>
      </c>
      <c r="C6019" s="209" t="s">
        <v>160</v>
      </c>
      <c r="D6019" s="202">
        <v>95000</v>
      </c>
      <c r="F6019" s="202">
        <v>266315</v>
      </c>
      <c r="G6019" s="202">
        <f t="shared" si="309"/>
        <v>2803.3157894736842</v>
      </c>
      <c r="H6019" s="210" t="str">
        <f t="shared" si="311"/>
        <v>21/22SOJA (1ª SAFRA)UNIÃO DA VITÓRIA (f)</v>
      </c>
      <c r="I6019" s="210" t="str">
        <f t="shared" si="312"/>
        <v>21/22SOJA (1ª SAFRA)</v>
      </c>
      <c r="J6019" s="461"/>
      <c r="K6019" s="211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/>
      <c r="BE6019"/>
      <c r="BF6019"/>
      <c r="BG6019"/>
      <c r="BH6019"/>
      <c r="BI6019"/>
      <c r="BJ6019"/>
      <c r="BK6019"/>
      <c r="BL6019"/>
    </row>
    <row r="6020" spans="1:64" ht="14.65" hidden="1" customHeight="1">
      <c r="A6020" s="215" t="s">
        <v>74</v>
      </c>
      <c r="B6020" s="213" t="s">
        <v>108</v>
      </c>
      <c r="C6020" s="209" t="s">
        <v>126</v>
      </c>
      <c r="D6020" s="202">
        <v>137.19999999999999</v>
      </c>
      <c r="F6020" s="202">
        <v>14340.6</v>
      </c>
      <c r="G6020" s="202">
        <f t="shared" si="309"/>
        <v>104523.32361516036</v>
      </c>
      <c r="H6020" s="210" t="str">
        <f t="shared" si="311"/>
        <v>21/22TOMATE (1ª SAFRA)APUCARANA (c)</v>
      </c>
      <c r="I6020" s="210" t="str">
        <f t="shared" si="312"/>
        <v>21/22TOMATE (1ª SAFRA)</v>
      </c>
      <c r="J6020" s="211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/>
      <c r="BE6020"/>
      <c r="BF6020"/>
      <c r="BG6020"/>
      <c r="BH6020"/>
      <c r="BI6020"/>
      <c r="BJ6020"/>
      <c r="BK6020"/>
      <c r="BL6020"/>
    </row>
    <row r="6021" spans="1:64" ht="14.65" hidden="1" customHeight="1">
      <c r="A6021" s="215" t="s">
        <v>74</v>
      </c>
      <c r="B6021" s="213" t="s">
        <v>108</v>
      </c>
      <c r="C6021" s="209" t="s">
        <v>128</v>
      </c>
      <c r="D6021" s="202">
        <v>30</v>
      </c>
      <c r="F6021" s="202">
        <v>1598.2</v>
      </c>
      <c r="G6021" s="202">
        <f t="shared" si="309"/>
        <v>53273.333333333336</v>
      </c>
      <c r="H6021" s="210" t="str">
        <f t="shared" si="311"/>
        <v>21/22TOMATE (1ª SAFRA)CAMPO MOURÃO (a)</v>
      </c>
      <c r="I6021" s="210" t="str">
        <f t="shared" si="312"/>
        <v>21/22TOMATE (1ª SAFRA)</v>
      </c>
      <c r="J6021" s="21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/>
      <c r="BE6021"/>
      <c r="BF6021"/>
      <c r="BG6021"/>
      <c r="BH6021"/>
      <c r="BI6021"/>
      <c r="BJ6021"/>
      <c r="BK6021"/>
      <c r="BL6021"/>
    </row>
    <row r="6022" spans="1:64" ht="14.65" hidden="1" customHeight="1">
      <c r="A6022" s="215" t="s">
        <v>74</v>
      </c>
      <c r="B6022" s="213" t="s">
        <v>108</v>
      </c>
      <c r="C6022" s="209" t="s">
        <v>130</v>
      </c>
      <c r="D6022" s="202">
        <v>56.7</v>
      </c>
      <c r="F6022" s="202">
        <v>3360.6</v>
      </c>
      <c r="G6022" s="202">
        <f t="shared" si="309"/>
        <v>59269.841269841265</v>
      </c>
      <c r="H6022" s="210" t="str">
        <f t="shared" si="311"/>
        <v>21/22TOMATE (1ª SAFRA)CASCAVEL (d)</v>
      </c>
      <c r="I6022" s="210" t="str">
        <f t="shared" si="312"/>
        <v>21/22TOMATE (1ª SAFRA)</v>
      </c>
      <c r="J6022" s="211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/>
      <c r="BE6022"/>
      <c r="BF6022"/>
      <c r="BG6022"/>
      <c r="BH6022"/>
      <c r="BI6022"/>
      <c r="BJ6022"/>
      <c r="BK6022"/>
      <c r="BL6022"/>
    </row>
    <row r="6023" spans="1:64" ht="14.65" hidden="1" customHeight="1">
      <c r="A6023" s="215" t="s">
        <v>74</v>
      </c>
      <c r="B6023" s="213" t="s">
        <v>108</v>
      </c>
      <c r="C6023" s="209" t="s">
        <v>132</v>
      </c>
      <c r="D6023" s="202">
        <v>220</v>
      </c>
      <c r="F6023" s="202">
        <v>11220.890000000001</v>
      </c>
      <c r="G6023" s="202">
        <f t="shared" si="309"/>
        <v>51004.045454545463</v>
      </c>
      <c r="H6023" s="210" t="str">
        <f t="shared" si="311"/>
        <v>21/22TOMATE (1ª SAFRA)CORNÉLIO PROCÓPIO (c)</v>
      </c>
      <c r="I6023" s="210" t="str">
        <f t="shared" si="312"/>
        <v>21/22TOMATE (1ª SAFRA)</v>
      </c>
      <c r="J6023" s="211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/>
      <c r="BE6023"/>
      <c r="BF6023"/>
      <c r="BG6023"/>
      <c r="BH6023"/>
      <c r="BI6023"/>
      <c r="BJ6023"/>
      <c r="BK6023"/>
      <c r="BL6023"/>
    </row>
    <row r="6024" spans="1:64" ht="14.65" hidden="1" customHeight="1">
      <c r="A6024" s="215" t="s">
        <v>74</v>
      </c>
      <c r="B6024" s="213" t="s">
        <v>108</v>
      </c>
      <c r="C6024" s="209" t="s">
        <v>134</v>
      </c>
      <c r="D6024" s="202">
        <v>412</v>
      </c>
      <c r="F6024" s="202">
        <v>18828.560000000001</v>
      </c>
      <c r="G6024" s="202">
        <f t="shared" si="309"/>
        <v>45700.388349514571</v>
      </c>
      <c r="H6024" s="210" t="str">
        <f t="shared" si="311"/>
        <v>21/22TOMATE (1ª SAFRA)CURITIBA (f)</v>
      </c>
      <c r="I6024" s="210" t="str">
        <f t="shared" si="312"/>
        <v>21/22TOMATE (1ª SAFRA)</v>
      </c>
      <c r="J6024" s="211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/>
      <c r="BE6024"/>
      <c r="BF6024"/>
      <c r="BG6024"/>
      <c r="BH6024"/>
      <c r="BI6024"/>
      <c r="BJ6024"/>
      <c r="BK6024"/>
      <c r="BL6024"/>
    </row>
    <row r="6025" spans="1:64" ht="14.65" hidden="1" customHeight="1">
      <c r="A6025" s="215" t="s">
        <v>74</v>
      </c>
      <c r="B6025" s="213" t="s">
        <v>108</v>
      </c>
      <c r="C6025" s="209" t="s">
        <v>136</v>
      </c>
      <c r="D6025" s="202">
        <v>75</v>
      </c>
      <c r="F6025" s="202">
        <v>3375</v>
      </c>
      <c r="G6025" s="202">
        <f t="shared" si="309"/>
        <v>45000</v>
      </c>
      <c r="H6025" s="210" t="str">
        <f t="shared" si="311"/>
        <v>21/22TOMATE (1ª SAFRA)FRANCISCO BELTRÃO (e)</v>
      </c>
      <c r="I6025" s="210" t="str">
        <f t="shared" si="312"/>
        <v>21/22TOMATE (1ª SAFRA)</v>
      </c>
      <c r="J6025" s="211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/>
      <c r="BE6025"/>
      <c r="BF6025"/>
      <c r="BG6025"/>
      <c r="BH6025"/>
      <c r="BI6025"/>
      <c r="BJ6025"/>
      <c r="BK6025"/>
      <c r="BL6025"/>
    </row>
    <row r="6026" spans="1:64" ht="14.65" hidden="1" customHeight="1">
      <c r="A6026" s="215" t="s">
        <v>74</v>
      </c>
      <c r="B6026" s="213" t="s">
        <v>108</v>
      </c>
      <c r="C6026" s="209" t="s">
        <v>138</v>
      </c>
      <c r="D6026" s="202">
        <v>115</v>
      </c>
      <c r="F6026" s="202">
        <v>6565</v>
      </c>
      <c r="G6026" s="202">
        <f t="shared" si="309"/>
        <v>57086.956521739135</v>
      </c>
      <c r="H6026" s="210" t="str">
        <f t="shared" si="311"/>
        <v>21/22TOMATE (1ª SAFRA)GUARAPUAVA (f)</v>
      </c>
      <c r="I6026" s="210" t="str">
        <f t="shared" si="312"/>
        <v>21/22TOMATE (1ª SAFRA)</v>
      </c>
      <c r="J6026" s="211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/>
      <c r="BE6026"/>
      <c r="BF6026"/>
      <c r="BG6026"/>
      <c r="BH6026"/>
      <c r="BI6026"/>
      <c r="BJ6026"/>
      <c r="BK6026"/>
      <c r="BL6026"/>
    </row>
    <row r="6027" spans="1:64" ht="14.65" hidden="1" customHeight="1">
      <c r="A6027" s="215" t="s">
        <v>74</v>
      </c>
      <c r="B6027" s="213" t="s">
        <v>108</v>
      </c>
      <c r="C6027" s="209" t="s">
        <v>140</v>
      </c>
      <c r="D6027" s="202">
        <v>29.5</v>
      </c>
      <c r="F6027" s="202">
        <v>840.75</v>
      </c>
      <c r="G6027" s="202">
        <f t="shared" si="309"/>
        <v>28500</v>
      </c>
      <c r="H6027" s="210" t="str">
        <f t="shared" si="311"/>
        <v>21/22TOMATE (1ª SAFRA)IRATI (f)</v>
      </c>
      <c r="I6027" s="210" t="str">
        <f t="shared" si="312"/>
        <v>21/22TOMATE (1ª SAFRA)</v>
      </c>
      <c r="J6027" s="211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/>
      <c r="BE6027"/>
      <c r="BF6027"/>
      <c r="BG6027"/>
      <c r="BH6027"/>
      <c r="BI6027"/>
      <c r="BJ6027"/>
      <c r="BK6027"/>
      <c r="BL6027"/>
    </row>
    <row r="6028" spans="1:64" ht="14.65" hidden="1" customHeight="1">
      <c r="A6028" s="215" t="s">
        <v>74</v>
      </c>
      <c r="B6028" s="213" t="s">
        <v>108</v>
      </c>
      <c r="C6028" s="209" t="s">
        <v>142</v>
      </c>
      <c r="D6028" s="202">
        <v>394</v>
      </c>
      <c r="F6028" s="202">
        <v>28145</v>
      </c>
      <c r="G6028" s="202">
        <f t="shared" si="309"/>
        <v>71434.01015228426</v>
      </c>
      <c r="H6028" s="210" t="str">
        <f t="shared" si="311"/>
        <v>21/22TOMATE (1ª SAFRA)IVAIPORÃ (c)</v>
      </c>
      <c r="I6028" s="210" t="str">
        <f t="shared" si="312"/>
        <v>21/22TOMATE (1ª SAFRA)</v>
      </c>
      <c r="J6028" s="211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/>
      <c r="BE6028"/>
      <c r="BF6028"/>
      <c r="BG6028"/>
      <c r="BH6028"/>
      <c r="BI6028"/>
      <c r="BJ6028"/>
      <c r="BK6028"/>
      <c r="BL6028"/>
    </row>
    <row r="6029" spans="1:64" ht="14.65" hidden="1" customHeight="1">
      <c r="A6029" s="215" t="s">
        <v>74</v>
      </c>
      <c r="B6029" s="213" t="s">
        <v>108</v>
      </c>
      <c r="C6029" s="209" t="s">
        <v>144</v>
      </c>
      <c r="D6029" s="202">
        <v>197</v>
      </c>
      <c r="F6029" s="202">
        <v>12008</v>
      </c>
      <c r="G6029" s="202">
        <f t="shared" si="309"/>
        <v>60954.314720812188</v>
      </c>
      <c r="H6029" s="210" t="str">
        <f t="shared" si="311"/>
        <v>21/22TOMATE (1ª SAFRA)JACAREZINHO (c)</v>
      </c>
      <c r="I6029" s="210" t="str">
        <f t="shared" si="312"/>
        <v>21/22TOMATE (1ª SAFRA)</v>
      </c>
      <c r="J6029" s="211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/>
      <c r="BE6029"/>
      <c r="BF6029"/>
      <c r="BG6029"/>
      <c r="BH6029"/>
      <c r="BI6029"/>
      <c r="BJ6029"/>
      <c r="BK6029"/>
      <c r="BL6029"/>
    </row>
    <row r="6030" spans="1:64" ht="14.65" hidden="1" customHeight="1">
      <c r="A6030" s="215" t="s">
        <v>74</v>
      </c>
      <c r="B6030" s="213" t="s">
        <v>108</v>
      </c>
      <c r="C6030" s="209" t="s">
        <v>146</v>
      </c>
      <c r="D6030" s="202">
        <v>12</v>
      </c>
      <c r="F6030" s="202">
        <v>547.19999999999993</v>
      </c>
      <c r="G6030" s="202">
        <f t="shared" si="309"/>
        <v>45599.999999999993</v>
      </c>
      <c r="H6030" s="210" t="str">
        <f t="shared" si="311"/>
        <v>21/22TOMATE (1ª SAFRA)LARANJEIRAS DO SUL (f)</v>
      </c>
      <c r="I6030" s="210" t="str">
        <f t="shared" si="312"/>
        <v>21/22TOMATE (1ª SAFRA)</v>
      </c>
      <c r="J6030" s="211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/>
      <c r="BE6030"/>
      <c r="BF6030"/>
      <c r="BG6030"/>
      <c r="BH6030"/>
      <c r="BI6030"/>
      <c r="BJ6030"/>
      <c r="BK6030"/>
      <c r="BL6030"/>
    </row>
    <row r="6031" spans="1:64" ht="14.65" hidden="1" customHeight="1">
      <c r="A6031" s="215" t="s">
        <v>74</v>
      </c>
      <c r="B6031" s="213" t="s">
        <v>108</v>
      </c>
      <c r="C6031" s="209" t="s">
        <v>148</v>
      </c>
      <c r="D6031" s="202">
        <v>101.29999999999998</v>
      </c>
      <c r="F6031" s="202">
        <v>6320.56</v>
      </c>
      <c r="G6031" s="202">
        <f t="shared" si="309"/>
        <v>62394.471865745327</v>
      </c>
      <c r="H6031" s="210" t="str">
        <f t="shared" si="311"/>
        <v>21/22TOMATE (1ª SAFRA)LONDRINA (c)</v>
      </c>
      <c r="I6031" s="210" t="str">
        <f t="shared" si="312"/>
        <v>21/22TOMATE (1ª SAFRA)</v>
      </c>
      <c r="J6031" s="21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/>
      <c r="BE6031"/>
      <c r="BF6031"/>
      <c r="BG6031"/>
      <c r="BH6031"/>
      <c r="BI6031"/>
      <c r="BJ6031"/>
      <c r="BK6031"/>
      <c r="BL6031"/>
    </row>
    <row r="6032" spans="1:64" ht="14.65" hidden="1" customHeight="1">
      <c r="A6032" s="215" t="s">
        <v>74</v>
      </c>
      <c r="B6032" s="213" t="s">
        <v>108</v>
      </c>
      <c r="C6032" s="209" t="s">
        <v>150</v>
      </c>
      <c r="D6032" s="202">
        <v>77.100000000000009</v>
      </c>
      <c r="F6032" s="202">
        <v>4706.6000000000004</v>
      </c>
      <c r="G6032" s="202">
        <f t="shared" si="309"/>
        <v>61045.395590142667</v>
      </c>
      <c r="H6032" s="210" t="str">
        <f t="shared" si="311"/>
        <v>21/22TOMATE (1ª SAFRA)MARINGÁ (c)</v>
      </c>
      <c r="I6032" s="210" t="str">
        <f t="shared" si="312"/>
        <v>21/22TOMATE (1ª SAFRA)</v>
      </c>
      <c r="J6032" s="211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/>
      <c r="BE6032"/>
      <c r="BF6032"/>
      <c r="BG6032"/>
      <c r="BH6032"/>
      <c r="BI6032"/>
      <c r="BJ6032"/>
      <c r="BK6032"/>
      <c r="BL6032"/>
    </row>
    <row r="6033" spans="1:64" ht="14.65" hidden="1" customHeight="1">
      <c r="A6033" s="215" t="s">
        <v>74</v>
      </c>
      <c r="B6033" s="213" t="s">
        <v>108</v>
      </c>
      <c r="C6033" s="209" t="s">
        <v>152</v>
      </c>
      <c r="D6033" s="202">
        <v>13</v>
      </c>
      <c r="F6033" s="202">
        <v>560</v>
      </c>
      <c r="G6033" s="202">
        <f t="shared" si="309"/>
        <v>43076.923076923078</v>
      </c>
      <c r="H6033" s="210" t="str">
        <f t="shared" si="311"/>
        <v>21/22TOMATE (1ª SAFRA)PARANAGUÁ (f)</v>
      </c>
      <c r="I6033" s="210" t="str">
        <f t="shared" si="312"/>
        <v>21/22TOMATE (1ª SAFRA)</v>
      </c>
      <c r="J6033" s="211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/>
      <c r="BE6033"/>
      <c r="BF6033"/>
      <c r="BG6033"/>
      <c r="BH6033"/>
      <c r="BI6033"/>
      <c r="BJ6033"/>
      <c r="BK6033"/>
      <c r="BL6033"/>
    </row>
    <row r="6034" spans="1:64" ht="14.65" hidden="1" customHeight="1">
      <c r="A6034" s="215" t="s">
        <v>74</v>
      </c>
      <c r="B6034" s="213" t="s">
        <v>108</v>
      </c>
      <c r="C6034" s="209" t="s">
        <v>154</v>
      </c>
      <c r="D6034" s="202">
        <v>9</v>
      </c>
      <c r="F6034" s="202">
        <v>451</v>
      </c>
      <c r="G6034" s="202">
        <f t="shared" ref="G6034" si="313">F6034/(D6034-E6034)*1000</f>
        <v>50111.111111111117</v>
      </c>
      <c r="H6034" s="210" t="str">
        <f t="shared" ref="H6034" si="314">A6034&amp;B6034&amp;C6034</f>
        <v>21/22TOMATE (1ª SAFRA)PARANAVAÍ (b)</v>
      </c>
      <c r="I6034" s="210" t="str">
        <f t="shared" ref="I6034" si="315">A6034&amp;B6034</f>
        <v>21/22TOMATE (1ª SAFRA)</v>
      </c>
      <c r="J6034" s="211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/>
      <c r="BE6034"/>
      <c r="BF6034"/>
      <c r="BG6034"/>
      <c r="BH6034"/>
      <c r="BI6034"/>
      <c r="BJ6034"/>
      <c r="BK6034"/>
      <c r="BL6034"/>
    </row>
    <row r="6035" spans="1:64" ht="14.65" hidden="1" customHeight="1">
      <c r="A6035" s="215" t="s">
        <v>74</v>
      </c>
      <c r="B6035" s="213" t="s">
        <v>108</v>
      </c>
      <c r="C6035" s="209" t="s">
        <v>155</v>
      </c>
      <c r="D6035" s="202">
        <v>38</v>
      </c>
      <c r="F6035" s="202">
        <v>2270</v>
      </c>
      <c r="G6035" s="202">
        <f t="shared" ref="G6035:G6097" si="316">F6035/(D6035-E6035)*1000</f>
        <v>59736.84210526316</v>
      </c>
      <c r="H6035" s="210" t="str">
        <f t="shared" si="311"/>
        <v>21/22TOMATE (1ª SAFRA)PATO BRANCO (e)</v>
      </c>
      <c r="I6035" s="210" t="str">
        <f t="shared" si="312"/>
        <v>21/22TOMATE (1ª SAFRA)</v>
      </c>
      <c r="J6035" s="211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/>
      <c r="BE6035"/>
      <c r="BF6035"/>
      <c r="BG6035"/>
      <c r="BH6035"/>
      <c r="BI6035"/>
      <c r="BJ6035"/>
      <c r="BK6035"/>
      <c r="BL6035"/>
    </row>
    <row r="6036" spans="1:64" ht="14.65" hidden="1" customHeight="1">
      <c r="A6036" s="215" t="s">
        <v>74</v>
      </c>
      <c r="B6036" s="213" t="s">
        <v>108</v>
      </c>
      <c r="C6036" s="209" t="s">
        <v>156</v>
      </c>
      <c r="D6036" s="202">
        <v>128.69999999999999</v>
      </c>
      <c r="F6036" s="202">
        <v>10762</v>
      </c>
      <c r="G6036" s="202">
        <f t="shared" si="316"/>
        <v>83620.823620823634</v>
      </c>
      <c r="H6036" s="210" t="str">
        <f t="shared" si="311"/>
        <v>21/22TOMATE (1ª SAFRA)PITANGA (f)</v>
      </c>
      <c r="I6036" s="210" t="str">
        <f t="shared" si="312"/>
        <v>21/22TOMATE (1ª SAFRA)</v>
      </c>
      <c r="J6036" s="211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/>
      <c r="BE6036"/>
      <c r="BF6036"/>
      <c r="BG6036"/>
      <c r="BH6036"/>
      <c r="BI6036"/>
      <c r="BJ6036"/>
      <c r="BK6036"/>
      <c r="BL6036"/>
    </row>
    <row r="6037" spans="1:64" ht="14.65" hidden="1" customHeight="1">
      <c r="A6037" s="215" t="s">
        <v>74</v>
      </c>
      <c r="B6037" s="213" t="s">
        <v>108</v>
      </c>
      <c r="C6037" s="209" t="s">
        <v>157</v>
      </c>
      <c r="D6037" s="202">
        <v>388.5</v>
      </c>
      <c r="F6037" s="202">
        <v>25167.5</v>
      </c>
      <c r="G6037" s="202">
        <f t="shared" si="316"/>
        <v>64781.209781209778</v>
      </c>
      <c r="H6037" s="210" t="str">
        <f t="shared" si="311"/>
        <v>21/22TOMATE (1ª SAFRA)PONTA GROSSA (f)</v>
      </c>
      <c r="I6037" s="210" t="str">
        <f t="shared" si="312"/>
        <v>21/22TOMATE (1ª SAFRA)</v>
      </c>
      <c r="J6037" s="211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/>
      <c r="BE6037"/>
      <c r="BF6037"/>
      <c r="BG6037"/>
      <c r="BH6037"/>
      <c r="BI6037"/>
      <c r="BJ6037"/>
      <c r="BK6037"/>
      <c r="BL6037"/>
    </row>
    <row r="6038" spans="1:64" ht="14.65" hidden="1" customHeight="1">
      <c r="A6038" s="215" t="s">
        <v>74</v>
      </c>
      <c r="B6038" s="213" t="s">
        <v>108</v>
      </c>
      <c r="C6038" s="209" t="s">
        <v>158</v>
      </c>
      <c r="D6038" s="202">
        <v>30.800000000000004</v>
      </c>
      <c r="F6038" s="202">
        <v>1684</v>
      </c>
      <c r="G6038" s="202">
        <f t="shared" si="316"/>
        <v>54675.324675324664</v>
      </c>
      <c r="H6038" s="210" t="str">
        <f t="shared" si="311"/>
        <v>21/22TOMATE (1ª SAFRA)TOLEDO (d)</v>
      </c>
      <c r="I6038" s="210" t="str">
        <f t="shared" si="312"/>
        <v>21/22TOMATE (1ª SAFRA)</v>
      </c>
      <c r="J6038" s="211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/>
      <c r="BE6038"/>
      <c r="BF6038"/>
      <c r="BG6038"/>
      <c r="BH6038"/>
      <c r="BI6038"/>
      <c r="BJ6038"/>
      <c r="BK6038"/>
      <c r="BL6038"/>
    </row>
    <row r="6039" spans="1:64" ht="14.65" hidden="1" customHeight="1">
      <c r="A6039" s="215" t="s">
        <v>74</v>
      </c>
      <c r="B6039" s="213" t="s">
        <v>108</v>
      </c>
      <c r="C6039" s="209" t="s">
        <v>159</v>
      </c>
      <c r="D6039" s="202">
        <v>16</v>
      </c>
      <c r="F6039" s="202">
        <v>902</v>
      </c>
      <c r="G6039" s="202">
        <f t="shared" si="316"/>
        <v>56375</v>
      </c>
      <c r="H6039" s="210" t="str">
        <f t="shared" si="311"/>
        <v>21/22TOMATE (1ª SAFRA)UMUARAMA (b)</v>
      </c>
      <c r="I6039" s="210" t="str">
        <f t="shared" si="312"/>
        <v>21/22TOMATE (1ª SAFRA)</v>
      </c>
      <c r="J6039" s="211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/>
      <c r="BE6039"/>
      <c r="BF6039"/>
      <c r="BG6039"/>
      <c r="BH6039"/>
      <c r="BI6039"/>
      <c r="BJ6039"/>
      <c r="BK6039"/>
      <c r="BL6039"/>
    </row>
    <row r="6040" spans="1:64" ht="14.65" hidden="1" customHeight="1">
      <c r="A6040" s="215" t="s">
        <v>74</v>
      </c>
      <c r="B6040" s="213" t="s">
        <v>108</v>
      </c>
      <c r="C6040" s="209" t="s">
        <v>160</v>
      </c>
      <c r="D6040" s="202">
        <v>9</v>
      </c>
      <c r="F6040" s="202">
        <v>450</v>
      </c>
      <c r="G6040" s="202">
        <f t="shared" si="316"/>
        <v>50000</v>
      </c>
      <c r="H6040" s="210" t="str">
        <f t="shared" si="311"/>
        <v>21/22TOMATE (1ª SAFRA)UNIÃO DA VITÓRIA (f)</v>
      </c>
      <c r="I6040" s="210" t="str">
        <f t="shared" si="312"/>
        <v>21/22TOMATE (1ª SAFRA)</v>
      </c>
      <c r="J6040" s="211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/>
      <c r="BE6040"/>
      <c r="BF6040"/>
      <c r="BG6040"/>
      <c r="BH6040"/>
      <c r="BI6040"/>
      <c r="BJ6040"/>
      <c r="BK6040"/>
      <c r="BL6040"/>
    </row>
    <row r="6041" spans="1:64" ht="14.65" hidden="1" customHeight="1">
      <c r="A6041" s="215" t="s">
        <v>74</v>
      </c>
      <c r="B6041" s="209" t="s">
        <v>105</v>
      </c>
      <c r="C6041" s="209" t="s">
        <v>126</v>
      </c>
      <c r="D6041" s="202">
        <v>120.5</v>
      </c>
      <c r="F6041" s="202">
        <v>41.57</v>
      </c>
      <c r="G6041" s="202">
        <f t="shared" si="316"/>
        <v>344.97925311203318</v>
      </c>
      <c r="H6041" s="210" t="str">
        <f t="shared" si="311"/>
        <v>21/22SERICICULTURAAPUCARANA (c)</v>
      </c>
      <c r="I6041" s="210" t="str">
        <f t="shared" si="312"/>
        <v>21/22SERICICULTURA</v>
      </c>
      <c r="J6041" s="211" t="s">
        <v>277</v>
      </c>
      <c r="K6041"/>
      <c r="L6041" s="204" t="b">
        <f t="shared" ref="L6041:L6057" si="317">LEFT(J6041,5)=LEFT(C6041,5)</f>
        <v>1</v>
      </c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/>
      <c r="BE6041"/>
      <c r="BF6041"/>
      <c r="BG6041"/>
      <c r="BH6041"/>
      <c r="BI6041"/>
      <c r="BJ6041"/>
      <c r="BK6041"/>
      <c r="BL6041"/>
    </row>
    <row r="6042" spans="1:64" ht="14.65" hidden="1" customHeight="1">
      <c r="A6042" s="215" t="s">
        <v>74</v>
      </c>
      <c r="B6042" s="209" t="s">
        <v>105</v>
      </c>
      <c r="C6042" s="209" t="s">
        <v>128</v>
      </c>
      <c r="D6042" s="202">
        <v>462.7</v>
      </c>
      <c r="F6042" s="202">
        <v>186.46999999999997</v>
      </c>
      <c r="G6042" s="202">
        <f t="shared" si="316"/>
        <v>403.00410633239676</v>
      </c>
      <c r="H6042" s="210" t="str">
        <f t="shared" si="311"/>
        <v>21/22SERICICULTURACAMPO MOURÃO (a)</v>
      </c>
      <c r="I6042" s="210" t="str">
        <f t="shared" si="312"/>
        <v>21/22SERICICULTURA</v>
      </c>
      <c r="J6042" s="211" t="s">
        <v>268</v>
      </c>
      <c r="K6042"/>
      <c r="L6042" s="204" t="b">
        <f t="shared" si="317"/>
        <v>1</v>
      </c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/>
      <c r="BE6042"/>
      <c r="BF6042"/>
      <c r="BG6042"/>
      <c r="BH6042"/>
      <c r="BI6042"/>
      <c r="BJ6042"/>
      <c r="BK6042"/>
      <c r="BL6042"/>
    </row>
    <row r="6043" spans="1:64" ht="14.65" hidden="1" customHeight="1">
      <c r="A6043" s="215" t="s">
        <v>74</v>
      </c>
      <c r="B6043" s="209" t="s">
        <v>105</v>
      </c>
      <c r="C6043" s="209" t="s">
        <v>130</v>
      </c>
      <c r="D6043" s="202">
        <v>134.04</v>
      </c>
      <c r="F6043" s="202">
        <v>70.77</v>
      </c>
      <c r="G6043" s="202">
        <f t="shared" si="316"/>
        <v>527.97672336615926</v>
      </c>
      <c r="H6043" s="210" t="str">
        <f t="shared" si="311"/>
        <v>21/22SERICICULTURACASCAVEL (d)</v>
      </c>
      <c r="I6043" s="210" t="str">
        <f t="shared" si="312"/>
        <v>21/22SERICICULTURA</v>
      </c>
      <c r="J6043" s="211" t="s">
        <v>269</v>
      </c>
      <c r="K6043"/>
      <c r="L6043" s="204" t="b">
        <f t="shared" si="317"/>
        <v>1</v>
      </c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/>
      <c r="BE6043"/>
      <c r="BF6043"/>
      <c r="BG6043"/>
      <c r="BH6043"/>
      <c r="BI6043"/>
      <c r="BJ6043"/>
      <c r="BK6043"/>
      <c r="BL6043"/>
    </row>
    <row r="6044" spans="1:64" ht="14.65" hidden="1" customHeight="1">
      <c r="A6044" s="215" t="s">
        <v>74</v>
      </c>
      <c r="B6044" s="209" t="s">
        <v>105</v>
      </c>
      <c r="C6044" s="209" t="s">
        <v>132</v>
      </c>
      <c r="D6044" s="202">
        <v>95.9</v>
      </c>
      <c r="F6044" s="202">
        <v>19.259999999999998</v>
      </c>
      <c r="G6044" s="202">
        <f t="shared" si="316"/>
        <v>200.83420229405627</v>
      </c>
      <c r="H6044" s="210" t="str">
        <f t="shared" si="311"/>
        <v>21/22SERICICULTURACORNÉLIO PROCÓPIO (c)</v>
      </c>
      <c r="I6044" s="210" t="str">
        <f t="shared" si="312"/>
        <v>21/22SERICICULTURA</v>
      </c>
      <c r="J6044" s="211" t="s">
        <v>270</v>
      </c>
      <c r="K6044"/>
      <c r="L6044" s="204" t="b">
        <f t="shared" si="317"/>
        <v>1</v>
      </c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/>
      <c r="BE6044"/>
      <c r="BF6044"/>
      <c r="BG6044"/>
      <c r="BH6044"/>
      <c r="BI6044"/>
      <c r="BJ6044"/>
      <c r="BK6044"/>
      <c r="BL6044"/>
    </row>
    <row r="6045" spans="1:64" ht="14.65" hidden="1" customHeight="1">
      <c r="A6045" s="215" t="s">
        <v>74</v>
      </c>
      <c r="B6045" s="209" t="s">
        <v>105</v>
      </c>
      <c r="C6045" s="209" t="s">
        <v>136</v>
      </c>
      <c r="D6045" s="202">
        <v>42.699999999999996</v>
      </c>
      <c r="F6045" s="202">
        <v>16.52</v>
      </c>
      <c r="G6045" s="202">
        <f t="shared" si="316"/>
        <v>386.88524590163934</v>
      </c>
      <c r="H6045" s="210" t="str">
        <f t="shared" si="311"/>
        <v>21/22SERICICULTURAFRANCISCO BELTRÃO (e)</v>
      </c>
      <c r="I6045" s="210" t="str">
        <f t="shared" si="312"/>
        <v>21/22SERICICULTURA</v>
      </c>
      <c r="J6045" s="211" t="s">
        <v>278</v>
      </c>
      <c r="K6045"/>
      <c r="L6045" s="204" t="b">
        <f t="shared" si="317"/>
        <v>1</v>
      </c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/>
      <c r="BE6045"/>
      <c r="BF6045"/>
      <c r="BG6045"/>
      <c r="BH6045"/>
      <c r="BI6045"/>
      <c r="BJ6045"/>
      <c r="BK6045"/>
      <c r="BL6045"/>
    </row>
    <row r="6046" spans="1:64" ht="14.65" hidden="1" customHeight="1">
      <c r="A6046" s="215" t="s">
        <v>74</v>
      </c>
      <c r="B6046" s="209" t="s">
        <v>105</v>
      </c>
      <c r="C6046" s="209" t="s">
        <v>138</v>
      </c>
      <c r="D6046" s="202">
        <v>11.8</v>
      </c>
      <c r="F6046" s="202">
        <v>2.23</v>
      </c>
      <c r="G6046" s="202">
        <f t="shared" si="316"/>
        <v>188.9830508474576</v>
      </c>
      <c r="H6046" s="210" t="str">
        <f t="shared" si="311"/>
        <v>21/22SERICICULTURAGUARAPUAVA (f)</v>
      </c>
      <c r="I6046" s="210" t="str">
        <f t="shared" si="312"/>
        <v>21/22SERICICULTURA</v>
      </c>
      <c r="J6046" s="211" t="s">
        <v>279</v>
      </c>
      <c r="K6046"/>
      <c r="L6046" s="204" t="b">
        <f t="shared" si="317"/>
        <v>1</v>
      </c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/>
      <c r="BE6046"/>
      <c r="BF6046"/>
      <c r="BG6046"/>
      <c r="BH6046"/>
      <c r="BI6046"/>
      <c r="BJ6046"/>
      <c r="BK6046"/>
      <c r="BL6046"/>
    </row>
    <row r="6047" spans="1:64" ht="14.65" hidden="1" customHeight="1">
      <c r="A6047" s="215" t="s">
        <v>74</v>
      </c>
      <c r="B6047" s="209" t="s">
        <v>105</v>
      </c>
      <c r="C6047" s="209" t="s">
        <v>142</v>
      </c>
      <c r="D6047" s="202">
        <v>228</v>
      </c>
      <c r="F6047" s="202">
        <v>116.29999999999998</v>
      </c>
      <c r="G6047" s="202">
        <f t="shared" si="316"/>
        <v>510.08771929824559</v>
      </c>
      <c r="H6047" s="210" t="str">
        <f t="shared" si="311"/>
        <v>21/22SERICICULTURAIVAIPORÃ (c)</v>
      </c>
      <c r="I6047" s="210" t="str">
        <f t="shared" si="312"/>
        <v>21/22SERICICULTURA</v>
      </c>
      <c r="J6047" s="211" t="s">
        <v>288</v>
      </c>
      <c r="K6047"/>
      <c r="L6047" s="204" t="b">
        <f t="shared" si="317"/>
        <v>1</v>
      </c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/>
      <c r="BE6047"/>
      <c r="BF6047"/>
      <c r="BG6047"/>
      <c r="BH6047"/>
      <c r="BI6047"/>
      <c r="BJ6047"/>
      <c r="BK6047"/>
      <c r="BL6047"/>
    </row>
    <row r="6048" spans="1:64" ht="14.65" hidden="1" customHeight="1">
      <c r="A6048" s="215" t="s">
        <v>74</v>
      </c>
      <c r="B6048" s="209" t="s">
        <v>105</v>
      </c>
      <c r="C6048" s="209" t="s">
        <v>144</v>
      </c>
      <c r="D6048" s="202">
        <v>291.17</v>
      </c>
      <c r="F6048" s="202">
        <v>105.49</v>
      </c>
      <c r="G6048" s="202">
        <f t="shared" si="316"/>
        <v>362.29693993199845</v>
      </c>
      <c r="H6048" s="210" t="str">
        <f t="shared" si="311"/>
        <v>21/22SERICICULTURAJACAREZINHO (c)</v>
      </c>
      <c r="I6048" s="210" t="str">
        <f t="shared" si="312"/>
        <v>21/22SERICICULTURA</v>
      </c>
      <c r="J6048" s="211" t="s">
        <v>271</v>
      </c>
      <c r="K6048"/>
      <c r="L6048" s="204" t="b">
        <f t="shared" si="317"/>
        <v>1</v>
      </c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/>
      <c r="BE6048"/>
      <c r="BF6048"/>
      <c r="BG6048"/>
      <c r="BH6048"/>
      <c r="BI6048"/>
      <c r="BJ6048"/>
      <c r="BK6048"/>
      <c r="BL6048"/>
    </row>
    <row r="6049" spans="1:64" ht="14.65" hidden="1" customHeight="1">
      <c r="A6049" s="215" t="s">
        <v>74</v>
      </c>
      <c r="B6049" s="209" t="s">
        <v>105</v>
      </c>
      <c r="C6049" s="209" t="s">
        <v>146</v>
      </c>
      <c r="D6049" s="202">
        <v>260</v>
      </c>
      <c r="F6049" s="202">
        <v>127.91</v>
      </c>
      <c r="G6049" s="202">
        <f t="shared" si="316"/>
        <v>491.96153846153845</v>
      </c>
      <c r="H6049" s="210" t="str">
        <f t="shared" si="311"/>
        <v>21/22SERICICULTURALARANJEIRAS DO SUL (f)</v>
      </c>
      <c r="I6049" s="210" t="str">
        <f t="shared" si="312"/>
        <v>21/22SERICICULTURA</v>
      </c>
      <c r="J6049" s="211" t="s">
        <v>281</v>
      </c>
      <c r="K6049"/>
      <c r="L6049" s="204" t="b">
        <f t="shared" si="317"/>
        <v>1</v>
      </c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/>
      <c r="BE6049"/>
      <c r="BF6049"/>
      <c r="BG6049"/>
      <c r="BH6049"/>
      <c r="BI6049"/>
      <c r="BJ6049"/>
      <c r="BK6049"/>
      <c r="BL6049"/>
    </row>
    <row r="6050" spans="1:64" ht="14.65" hidden="1" customHeight="1">
      <c r="A6050" s="215" t="s">
        <v>74</v>
      </c>
      <c r="B6050" s="209" t="s">
        <v>105</v>
      </c>
      <c r="C6050" s="209" t="s">
        <v>148</v>
      </c>
      <c r="D6050" s="202">
        <v>86.4</v>
      </c>
      <c r="F6050" s="202">
        <v>21.370000000000005</v>
      </c>
      <c r="G6050" s="202">
        <f t="shared" si="316"/>
        <v>247.33796296296302</v>
      </c>
      <c r="H6050" s="210" t="str">
        <f t="shared" si="311"/>
        <v>21/22SERICICULTURALONDRINA (c)</v>
      </c>
      <c r="I6050" s="210" t="str">
        <f t="shared" si="312"/>
        <v>21/22SERICICULTURA</v>
      </c>
      <c r="J6050" s="211" t="s">
        <v>272</v>
      </c>
      <c r="K6050"/>
      <c r="L6050" s="204" t="b">
        <f t="shared" si="317"/>
        <v>1</v>
      </c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/>
      <c r="BE6050"/>
      <c r="BF6050"/>
      <c r="BG6050"/>
      <c r="BH6050"/>
      <c r="BI6050"/>
      <c r="BJ6050"/>
      <c r="BK6050"/>
      <c r="BL6050"/>
    </row>
    <row r="6051" spans="1:64" ht="14.65" hidden="1" customHeight="1">
      <c r="A6051" s="215" t="s">
        <v>74</v>
      </c>
      <c r="B6051" s="209" t="s">
        <v>105</v>
      </c>
      <c r="C6051" s="209" t="s">
        <v>150</v>
      </c>
      <c r="D6051" s="202">
        <v>786.50000000000011</v>
      </c>
      <c r="F6051" s="202">
        <v>267.37</v>
      </c>
      <c r="G6051" s="202">
        <f t="shared" si="316"/>
        <v>339.94914176732357</v>
      </c>
      <c r="H6051" s="210" t="str">
        <f t="shared" si="311"/>
        <v>21/22SERICICULTURAMARINGÁ (c)</v>
      </c>
      <c r="I6051" s="210" t="str">
        <f t="shared" si="312"/>
        <v>21/22SERICICULTURA</v>
      </c>
      <c r="J6051" s="211" t="s">
        <v>273</v>
      </c>
      <c r="K6051"/>
      <c r="L6051" s="204" t="b">
        <f t="shared" si="317"/>
        <v>1</v>
      </c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/>
      <c r="BE6051"/>
      <c r="BF6051"/>
      <c r="BG6051"/>
      <c r="BH6051"/>
      <c r="BI6051"/>
      <c r="BJ6051"/>
      <c r="BK6051"/>
      <c r="BL6051"/>
    </row>
    <row r="6052" spans="1:64" ht="14.65" hidden="1" customHeight="1">
      <c r="A6052" s="215" t="s">
        <v>74</v>
      </c>
      <c r="B6052" s="209" t="s">
        <v>105</v>
      </c>
      <c r="C6052" s="209" t="s">
        <v>154</v>
      </c>
      <c r="D6052" s="202">
        <v>486.01</v>
      </c>
      <c r="F6052" s="202">
        <v>175.24</v>
      </c>
      <c r="G6052" s="202">
        <f t="shared" si="316"/>
        <v>360.56871257793051</v>
      </c>
      <c r="H6052" s="210" t="str">
        <f t="shared" si="311"/>
        <v>21/22SERICICULTURAPARANAVAÍ (b)</v>
      </c>
      <c r="I6052" s="210" t="str">
        <f t="shared" si="312"/>
        <v>21/22SERICICULTURA</v>
      </c>
      <c r="J6052" s="211" t="s">
        <v>275</v>
      </c>
      <c r="K6052"/>
      <c r="L6052" s="204" t="b">
        <f t="shared" si="317"/>
        <v>1</v>
      </c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/>
      <c r="BE6052"/>
      <c r="BF6052"/>
      <c r="BG6052"/>
      <c r="BH6052"/>
      <c r="BI6052"/>
      <c r="BJ6052"/>
      <c r="BK6052"/>
      <c r="BL6052"/>
    </row>
    <row r="6053" spans="1:64" ht="14.65" hidden="1" customHeight="1">
      <c r="A6053" s="215" t="s">
        <v>74</v>
      </c>
      <c r="B6053" s="209" t="s">
        <v>105</v>
      </c>
      <c r="C6053" s="209" t="s">
        <v>156</v>
      </c>
      <c r="D6053" s="202">
        <v>362.15</v>
      </c>
      <c r="F6053" s="202">
        <v>152.56</v>
      </c>
      <c r="G6053" s="202">
        <f t="shared" si="316"/>
        <v>421.26190804915092</v>
      </c>
      <c r="H6053" s="210" t="str">
        <f t="shared" si="311"/>
        <v>21/22SERICICULTURAPITANGA (f)</v>
      </c>
      <c r="I6053" s="210" t="str">
        <f t="shared" si="312"/>
        <v>21/22SERICICULTURA</v>
      </c>
      <c r="J6053" s="211" t="s">
        <v>283</v>
      </c>
      <c r="K6053"/>
      <c r="L6053" s="204" t="b">
        <f t="shared" si="317"/>
        <v>1</v>
      </c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/>
      <c r="BE6053"/>
      <c r="BF6053"/>
      <c r="BG6053"/>
      <c r="BH6053"/>
      <c r="BI6053"/>
      <c r="BJ6053"/>
      <c r="BK6053"/>
      <c r="BL6053"/>
    </row>
    <row r="6054" spans="1:64" ht="14.65" hidden="1" customHeight="1">
      <c r="A6054" s="215" t="s">
        <v>74</v>
      </c>
      <c r="B6054" s="209" t="s">
        <v>105</v>
      </c>
      <c r="C6054" s="209" t="s">
        <v>157</v>
      </c>
      <c r="D6054" s="202">
        <v>15</v>
      </c>
      <c r="F6054" s="202">
        <v>3.96</v>
      </c>
      <c r="G6054" s="202">
        <f t="shared" si="316"/>
        <v>264</v>
      </c>
      <c r="H6054" s="210" t="str">
        <f t="shared" si="311"/>
        <v>21/22SERICICULTURAPONTA GROSSA (f)</v>
      </c>
      <c r="I6054" s="210" t="str">
        <f t="shared" si="312"/>
        <v>21/22SERICICULTURA</v>
      </c>
      <c r="J6054" s="211" t="s">
        <v>284</v>
      </c>
      <c r="K6054"/>
      <c r="L6054" s="204" t="b">
        <f t="shared" si="317"/>
        <v>1</v>
      </c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/>
      <c r="BE6054"/>
      <c r="BF6054"/>
      <c r="BG6054"/>
      <c r="BH6054"/>
      <c r="BI6054"/>
      <c r="BJ6054"/>
      <c r="BK6054"/>
      <c r="BL6054"/>
    </row>
    <row r="6055" spans="1:64" ht="14.65" hidden="1" customHeight="1">
      <c r="A6055" s="215" t="s">
        <v>74</v>
      </c>
      <c r="B6055" s="209" t="s">
        <v>105</v>
      </c>
      <c r="C6055" s="209" t="s">
        <v>158</v>
      </c>
      <c r="D6055" s="202">
        <v>4.78</v>
      </c>
      <c r="F6055" s="202">
        <v>2.5300000000000002</v>
      </c>
      <c r="G6055" s="202">
        <f t="shared" si="316"/>
        <v>529.28870292887029</v>
      </c>
      <c r="H6055" s="210" t="str">
        <f t="shared" si="311"/>
        <v>21/22SERICICULTURATOLEDO (d)</v>
      </c>
      <c r="I6055" s="210" t="str">
        <f t="shared" si="312"/>
        <v>21/22SERICICULTURA</v>
      </c>
      <c r="J6055" s="211" t="s">
        <v>285</v>
      </c>
      <c r="K6055"/>
      <c r="L6055" s="204" t="b">
        <f t="shared" si="317"/>
        <v>1</v>
      </c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/>
      <c r="BE6055"/>
      <c r="BF6055"/>
      <c r="BG6055"/>
      <c r="BH6055"/>
      <c r="BI6055"/>
      <c r="BJ6055"/>
      <c r="BK6055"/>
      <c r="BL6055"/>
    </row>
    <row r="6056" spans="1:64" ht="14.65" hidden="1" customHeight="1">
      <c r="A6056" s="215" t="s">
        <v>74</v>
      </c>
      <c r="B6056" s="209" t="s">
        <v>105</v>
      </c>
      <c r="C6056" s="209" t="s">
        <v>159</v>
      </c>
      <c r="D6056" s="202">
        <v>439.00000000000011</v>
      </c>
      <c r="F6056" s="202">
        <v>158.85999999999999</v>
      </c>
      <c r="G6056" s="202">
        <f t="shared" si="316"/>
        <v>361.86788154897482</v>
      </c>
      <c r="H6056" s="210" t="str">
        <f t="shared" si="311"/>
        <v>21/22SERICICULTURAUMUARAMA (b)</v>
      </c>
      <c r="I6056" s="210" t="str">
        <f t="shared" si="312"/>
        <v>21/22SERICICULTURA</v>
      </c>
      <c r="J6056" s="211" t="s">
        <v>276</v>
      </c>
      <c r="K6056"/>
      <c r="L6056" s="204" t="b">
        <f t="shared" si="317"/>
        <v>1</v>
      </c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/>
      <c r="BE6056"/>
      <c r="BF6056"/>
      <c r="BG6056"/>
      <c r="BH6056"/>
      <c r="BI6056"/>
      <c r="BJ6056"/>
      <c r="BK6056"/>
      <c r="BL6056"/>
    </row>
    <row r="6057" spans="1:64" ht="14.65" hidden="1" customHeight="1">
      <c r="A6057" s="215" t="s">
        <v>74</v>
      </c>
      <c r="B6057" s="209" t="s">
        <v>105</v>
      </c>
      <c r="C6057" s="209" t="s">
        <v>160</v>
      </c>
      <c r="D6057" s="202">
        <v>5.08</v>
      </c>
      <c r="F6057" s="202">
        <v>0.77</v>
      </c>
      <c r="G6057" s="202">
        <f t="shared" si="316"/>
        <v>151.57480314960631</v>
      </c>
      <c r="H6057" s="210" t="str">
        <f t="shared" si="311"/>
        <v>21/22SERICICULTURAUNIÃO DA VITÓRIA (f)</v>
      </c>
      <c r="I6057" s="210" t="str">
        <f t="shared" si="312"/>
        <v>21/22SERICICULTURA</v>
      </c>
      <c r="J6057" s="211" t="s">
        <v>286</v>
      </c>
      <c r="K6057"/>
      <c r="L6057" s="204" t="b">
        <f t="shared" si="317"/>
        <v>1</v>
      </c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/>
      <c r="BE6057"/>
      <c r="BF6057"/>
      <c r="BG6057"/>
      <c r="BH6057"/>
      <c r="BI6057"/>
      <c r="BJ6057"/>
      <c r="BK6057"/>
      <c r="BL6057"/>
    </row>
    <row r="6058" spans="1:64" ht="14.65" hidden="1" customHeight="1">
      <c r="A6058" s="215" t="s">
        <v>74</v>
      </c>
      <c r="B6058" s="209" t="s">
        <v>102</v>
      </c>
      <c r="C6058" s="209" t="s">
        <v>126</v>
      </c>
      <c r="D6058" s="202">
        <v>255</v>
      </c>
      <c r="F6058" s="202">
        <v>4081</v>
      </c>
      <c r="G6058" s="202">
        <f t="shared" si="316"/>
        <v>16003.921568627451</v>
      </c>
      <c r="H6058" s="210" t="str">
        <f t="shared" si="311"/>
        <v>21/22MANDIOCAAPUCARANA (c)</v>
      </c>
      <c r="I6058" s="210" t="str">
        <f t="shared" si="312"/>
        <v>21/22MANDIOCA</v>
      </c>
      <c r="J6058" s="461" t="s">
        <v>277</v>
      </c>
      <c r="K6058" s="465">
        <v>4081</v>
      </c>
      <c r="L6058" s="204" t="b">
        <f>LEFT(K6058,5)=LEFT(F6058,5)</f>
        <v>1</v>
      </c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/>
      <c r="BE6058"/>
      <c r="BF6058"/>
      <c r="BG6058"/>
      <c r="BH6058"/>
      <c r="BI6058"/>
      <c r="BJ6058"/>
      <c r="BK6058"/>
      <c r="BL6058"/>
    </row>
    <row r="6059" spans="1:64" ht="14.65" hidden="1" customHeight="1">
      <c r="A6059" s="215" t="s">
        <v>74</v>
      </c>
      <c r="B6059" s="221" t="s">
        <v>102</v>
      </c>
      <c r="C6059" s="221" t="s">
        <v>128</v>
      </c>
      <c r="D6059" s="222">
        <v>12132</v>
      </c>
      <c r="E6059" s="222"/>
      <c r="F6059" s="202">
        <v>218646.25</v>
      </c>
      <c r="G6059" s="202">
        <f t="shared" si="316"/>
        <v>18022.275799538409</v>
      </c>
      <c r="H6059" s="210" t="str">
        <f t="shared" si="311"/>
        <v>21/22MANDIOCACAMPO MOURÃO (a)</v>
      </c>
      <c r="I6059" s="210" t="str">
        <f t="shared" si="312"/>
        <v>21/22MANDIOCA</v>
      </c>
      <c r="J6059" s="461" t="s">
        <v>268</v>
      </c>
      <c r="K6059" s="465">
        <v>218646.25</v>
      </c>
      <c r="L6059" s="204" t="b">
        <f t="shared" ref="L6059:L6078" si="318">LEFT(K6059,5)=LEFT(F6059,5)</f>
        <v>1</v>
      </c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/>
      <c r="BE6059"/>
      <c r="BF6059"/>
      <c r="BG6059"/>
      <c r="BH6059"/>
      <c r="BI6059"/>
      <c r="BJ6059"/>
      <c r="BK6059"/>
      <c r="BL6059"/>
    </row>
    <row r="6060" spans="1:64" ht="14.65" hidden="1" customHeight="1">
      <c r="A6060" s="215" t="s">
        <v>74</v>
      </c>
      <c r="B6060" s="221" t="s">
        <v>102</v>
      </c>
      <c r="C6060" s="221" t="s">
        <v>130</v>
      </c>
      <c r="D6060" s="222">
        <v>2910</v>
      </c>
      <c r="E6060" s="222"/>
      <c r="F6060" s="202">
        <v>58082.75</v>
      </c>
      <c r="G6060" s="202">
        <f t="shared" si="316"/>
        <v>19959.707903780069</v>
      </c>
      <c r="H6060" s="210" t="str">
        <f t="shared" si="311"/>
        <v>21/22MANDIOCACASCAVEL (d)</v>
      </c>
      <c r="I6060" s="210" t="str">
        <f t="shared" si="312"/>
        <v>21/22MANDIOCA</v>
      </c>
      <c r="J6060" s="461" t="s">
        <v>269</v>
      </c>
      <c r="K6060" s="465">
        <v>58082.75</v>
      </c>
      <c r="L6060" s="204" t="b">
        <f t="shared" si="318"/>
        <v>1</v>
      </c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/>
      <c r="BE6060"/>
      <c r="BF6060"/>
      <c r="BG6060"/>
      <c r="BH6060"/>
      <c r="BI6060"/>
      <c r="BJ6060"/>
      <c r="BK6060"/>
      <c r="BL6060"/>
    </row>
    <row r="6061" spans="1:64" ht="14.65" hidden="1" customHeight="1">
      <c r="A6061" s="215" t="s">
        <v>74</v>
      </c>
      <c r="B6061" s="221" t="s">
        <v>102</v>
      </c>
      <c r="C6061" s="221" t="s">
        <v>132</v>
      </c>
      <c r="D6061" s="222">
        <v>450</v>
      </c>
      <c r="E6061" s="222"/>
      <c r="F6061" s="202">
        <v>9809.9</v>
      </c>
      <c r="G6061" s="202">
        <f t="shared" si="316"/>
        <v>21799.777777777777</v>
      </c>
      <c r="H6061" s="210" t="str">
        <f t="shared" si="311"/>
        <v>21/22MANDIOCACORNÉLIO PROCÓPIO (c)</v>
      </c>
      <c r="I6061" s="210" t="str">
        <f t="shared" si="312"/>
        <v>21/22MANDIOCA</v>
      </c>
      <c r="J6061" s="461" t="s">
        <v>270</v>
      </c>
      <c r="K6061" s="465">
        <v>9809.9</v>
      </c>
      <c r="L6061" s="204" t="b">
        <f t="shared" si="318"/>
        <v>1</v>
      </c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/>
      <c r="BE6061"/>
      <c r="BF6061"/>
      <c r="BG6061"/>
      <c r="BH6061"/>
      <c r="BI6061"/>
      <c r="BJ6061"/>
      <c r="BK6061"/>
      <c r="BL6061"/>
    </row>
    <row r="6062" spans="1:64" ht="14.65" hidden="1" customHeight="1">
      <c r="A6062" s="215" t="s">
        <v>74</v>
      </c>
      <c r="B6062" s="221" t="s">
        <v>102</v>
      </c>
      <c r="C6062" s="221" t="s">
        <v>134</v>
      </c>
      <c r="D6062" s="222">
        <v>7800</v>
      </c>
      <c r="E6062" s="222"/>
      <c r="F6062" s="202">
        <v>162242.77000000002</v>
      </c>
      <c r="G6062" s="202">
        <f t="shared" si="316"/>
        <v>20800.35512820513</v>
      </c>
      <c r="H6062" s="210" t="str">
        <f t="shared" si="311"/>
        <v>21/22MANDIOCACURITIBA (f)</v>
      </c>
      <c r="I6062" s="210" t="str">
        <f t="shared" si="312"/>
        <v>21/22MANDIOCA</v>
      </c>
      <c r="J6062" s="461" t="s">
        <v>287</v>
      </c>
      <c r="K6062" s="465">
        <v>162242.77000000002</v>
      </c>
      <c r="L6062" s="204" t="b">
        <f t="shared" si="318"/>
        <v>1</v>
      </c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/>
      <c r="BE6062"/>
      <c r="BF6062"/>
      <c r="BG6062"/>
      <c r="BH6062"/>
      <c r="BI6062"/>
      <c r="BJ6062"/>
      <c r="BK6062"/>
      <c r="BL6062"/>
    </row>
    <row r="6063" spans="1:64" ht="14.65" hidden="1" customHeight="1">
      <c r="A6063" s="215" t="s">
        <v>74</v>
      </c>
      <c r="B6063" s="221" t="s">
        <v>102</v>
      </c>
      <c r="C6063" s="221" t="s">
        <v>136</v>
      </c>
      <c r="D6063" s="222">
        <v>1632</v>
      </c>
      <c r="E6063" s="222"/>
      <c r="F6063" s="202">
        <v>34082</v>
      </c>
      <c r="G6063" s="202">
        <f t="shared" si="316"/>
        <v>20883.578431372549</v>
      </c>
      <c r="H6063" s="210" t="str">
        <f t="shared" si="311"/>
        <v>21/22MANDIOCAFRANCISCO BELTRÃO (e)</v>
      </c>
      <c r="I6063" s="210" t="str">
        <f t="shared" si="312"/>
        <v>21/22MANDIOCA</v>
      </c>
      <c r="J6063" s="461" t="s">
        <v>278</v>
      </c>
      <c r="K6063" s="465">
        <v>34082</v>
      </c>
      <c r="L6063" s="204" t="b">
        <f t="shared" si="318"/>
        <v>1</v>
      </c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/>
      <c r="BE6063"/>
      <c r="BF6063"/>
      <c r="BG6063"/>
      <c r="BH6063"/>
      <c r="BI6063"/>
      <c r="BJ6063"/>
      <c r="BK6063"/>
      <c r="BL6063"/>
    </row>
    <row r="6064" spans="1:64" ht="14.65" hidden="1" customHeight="1">
      <c r="A6064" s="215" t="s">
        <v>74</v>
      </c>
      <c r="B6064" s="221" t="s">
        <v>102</v>
      </c>
      <c r="C6064" s="221" t="s">
        <v>138</v>
      </c>
      <c r="D6064" s="222">
        <v>1191</v>
      </c>
      <c r="E6064" s="222"/>
      <c r="F6064" s="202">
        <v>22969</v>
      </c>
      <c r="G6064" s="202">
        <f t="shared" si="316"/>
        <v>19285.474391267842</v>
      </c>
      <c r="H6064" s="210" t="str">
        <f t="shared" si="311"/>
        <v>21/22MANDIOCAGUARAPUAVA (f)</v>
      </c>
      <c r="I6064" s="210" t="str">
        <f t="shared" si="312"/>
        <v>21/22MANDIOCA</v>
      </c>
      <c r="J6064" s="461" t="s">
        <v>279</v>
      </c>
      <c r="K6064" s="465">
        <v>22969</v>
      </c>
      <c r="L6064" s="204" t="b">
        <f t="shared" si="318"/>
        <v>1</v>
      </c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/>
      <c r="BE6064"/>
      <c r="BF6064"/>
      <c r="BG6064"/>
      <c r="BH6064"/>
      <c r="BI6064"/>
      <c r="BJ6064"/>
      <c r="BK6064"/>
      <c r="BL6064"/>
    </row>
    <row r="6065" spans="1:64" ht="14.65" hidden="1" customHeight="1">
      <c r="A6065" s="215" t="s">
        <v>74</v>
      </c>
      <c r="B6065" s="221" t="s">
        <v>102</v>
      </c>
      <c r="C6065" s="221" t="s">
        <v>140</v>
      </c>
      <c r="D6065" s="222">
        <v>675</v>
      </c>
      <c r="E6065" s="222"/>
      <c r="F6065" s="202">
        <v>12487.5</v>
      </c>
      <c r="G6065" s="202">
        <f t="shared" si="316"/>
        <v>18500</v>
      </c>
      <c r="H6065" s="210" t="str">
        <f t="shared" si="311"/>
        <v>21/22MANDIOCAIRATI (f)</v>
      </c>
      <c r="I6065" s="210" t="str">
        <f t="shared" si="312"/>
        <v>21/22MANDIOCA</v>
      </c>
      <c r="J6065" s="461" t="s">
        <v>280</v>
      </c>
      <c r="K6065" s="465">
        <v>12487.5</v>
      </c>
      <c r="L6065" s="204" t="b">
        <f t="shared" si="318"/>
        <v>1</v>
      </c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/>
      <c r="BE6065"/>
      <c r="BF6065"/>
      <c r="BG6065"/>
      <c r="BH6065"/>
      <c r="BI6065"/>
      <c r="BJ6065"/>
      <c r="BK6065"/>
      <c r="BL6065"/>
    </row>
    <row r="6066" spans="1:64" ht="14.65" hidden="1" customHeight="1">
      <c r="A6066" s="215" t="s">
        <v>74</v>
      </c>
      <c r="B6066" s="221" t="s">
        <v>102</v>
      </c>
      <c r="C6066" s="221" t="s">
        <v>142</v>
      </c>
      <c r="D6066" s="222">
        <v>364</v>
      </c>
      <c r="E6066" s="222"/>
      <c r="F6066" s="202">
        <v>8183</v>
      </c>
      <c r="G6066" s="202">
        <f t="shared" si="316"/>
        <v>22480.76923076923</v>
      </c>
      <c r="H6066" s="210" t="str">
        <f t="shared" si="311"/>
        <v>21/22MANDIOCAIVAIPORÃ (c)</v>
      </c>
      <c r="I6066" s="210" t="str">
        <f t="shared" si="312"/>
        <v>21/22MANDIOCA</v>
      </c>
      <c r="J6066" s="461" t="s">
        <v>288</v>
      </c>
      <c r="K6066" s="465">
        <v>8183</v>
      </c>
      <c r="L6066" s="204" t="b">
        <f t="shared" si="318"/>
        <v>1</v>
      </c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/>
      <c r="BE6066"/>
      <c r="BF6066"/>
      <c r="BG6066"/>
      <c r="BH6066"/>
      <c r="BI6066"/>
      <c r="BJ6066"/>
      <c r="BK6066"/>
      <c r="BL6066"/>
    </row>
    <row r="6067" spans="1:64" ht="14.65" hidden="1" customHeight="1">
      <c r="A6067" s="215" t="s">
        <v>74</v>
      </c>
      <c r="B6067" s="221" t="s">
        <v>102</v>
      </c>
      <c r="C6067" s="221" t="s">
        <v>144</v>
      </c>
      <c r="D6067" s="222">
        <v>1200</v>
      </c>
      <c r="E6067" s="222"/>
      <c r="F6067" s="202">
        <v>28436</v>
      </c>
      <c r="G6067" s="202">
        <f t="shared" si="316"/>
        <v>23696.666666666664</v>
      </c>
      <c r="H6067" s="210" t="str">
        <f t="shared" si="311"/>
        <v>21/22MANDIOCAJACAREZINHO (c)</v>
      </c>
      <c r="I6067" s="210" t="str">
        <f t="shared" si="312"/>
        <v>21/22MANDIOCA</v>
      </c>
      <c r="J6067" s="461" t="s">
        <v>271</v>
      </c>
      <c r="K6067" s="465">
        <v>28436</v>
      </c>
      <c r="L6067" s="204" t="b">
        <f t="shared" si="318"/>
        <v>1</v>
      </c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/>
      <c r="BE6067"/>
      <c r="BF6067"/>
      <c r="BG6067"/>
      <c r="BH6067"/>
      <c r="BI6067"/>
      <c r="BJ6067"/>
      <c r="BK6067"/>
      <c r="BL6067"/>
    </row>
    <row r="6068" spans="1:64" ht="14.65" hidden="1" customHeight="1">
      <c r="A6068" s="215" t="s">
        <v>74</v>
      </c>
      <c r="B6068" s="221" t="s">
        <v>102</v>
      </c>
      <c r="C6068" s="221" t="s">
        <v>146</v>
      </c>
      <c r="D6068" s="222">
        <v>1350</v>
      </c>
      <c r="E6068" s="222"/>
      <c r="F6068" s="202">
        <v>39149.5</v>
      </c>
      <c r="G6068" s="202">
        <f t="shared" si="316"/>
        <v>28999.629629629631</v>
      </c>
      <c r="H6068" s="210" t="str">
        <f t="shared" si="311"/>
        <v>21/22MANDIOCALARANJEIRAS DO SUL (f)</v>
      </c>
      <c r="I6068" s="210" t="str">
        <f t="shared" si="312"/>
        <v>21/22MANDIOCA</v>
      </c>
      <c r="J6068" s="461" t="s">
        <v>281</v>
      </c>
      <c r="K6068" s="465">
        <v>39149.5</v>
      </c>
      <c r="L6068" s="204" t="b">
        <f t="shared" si="318"/>
        <v>1</v>
      </c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/>
      <c r="BE6068"/>
      <c r="BF6068"/>
      <c r="BG6068"/>
      <c r="BH6068"/>
      <c r="BI6068"/>
      <c r="BJ6068"/>
      <c r="BK6068"/>
      <c r="BL6068"/>
    </row>
    <row r="6069" spans="1:64" ht="14.65" hidden="1" customHeight="1">
      <c r="A6069" s="215" t="s">
        <v>74</v>
      </c>
      <c r="B6069" s="221" t="s">
        <v>102</v>
      </c>
      <c r="C6069" s="221" t="s">
        <v>148</v>
      </c>
      <c r="D6069" s="222">
        <v>1821</v>
      </c>
      <c r="E6069" s="222"/>
      <c r="F6069" s="202">
        <v>35352.9</v>
      </c>
      <c r="G6069" s="202">
        <f t="shared" si="316"/>
        <v>19414.003294892918</v>
      </c>
      <c r="H6069" s="210" t="str">
        <f t="shared" si="311"/>
        <v>21/22MANDIOCALONDRINA (c)</v>
      </c>
      <c r="I6069" s="210" t="str">
        <f t="shared" si="312"/>
        <v>21/22MANDIOCA</v>
      </c>
      <c r="J6069" s="461" t="s">
        <v>272</v>
      </c>
      <c r="K6069" s="465">
        <v>35352.9</v>
      </c>
      <c r="L6069" s="204" t="b">
        <f t="shared" si="318"/>
        <v>1</v>
      </c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/>
      <c r="BE6069"/>
      <c r="BF6069"/>
      <c r="BG6069"/>
      <c r="BH6069"/>
      <c r="BI6069"/>
      <c r="BJ6069"/>
      <c r="BK6069"/>
      <c r="BL6069"/>
    </row>
    <row r="6070" spans="1:64" ht="14.65" hidden="1" customHeight="1">
      <c r="A6070" s="215" t="s">
        <v>74</v>
      </c>
      <c r="B6070" s="221" t="s">
        <v>102</v>
      </c>
      <c r="C6070" s="221" t="s">
        <v>150</v>
      </c>
      <c r="D6070" s="222">
        <v>9321</v>
      </c>
      <c r="E6070" s="222"/>
      <c r="F6070" s="202">
        <v>239223</v>
      </c>
      <c r="G6070" s="202">
        <f t="shared" si="316"/>
        <v>25664.950112648858</v>
      </c>
      <c r="H6070" s="210" t="str">
        <f t="shared" si="311"/>
        <v>21/22MANDIOCAMARINGÁ (c)</v>
      </c>
      <c r="I6070" s="210" t="str">
        <f t="shared" si="312"/>
        <v>21/22MANDIOCA</v>
      </c>
      <c r="J6070" s="461" t="s">
        <v>273</v>
      </c>
      <c r="K6070" s="465">
        <v>239223</v>
      </c>
      <c r="L6070" s="204" t="b">
        <f t="shared" si="318"/>
        <v>1</v>
      </c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/>
      <c r="BE6070"/>
      <c r="BF6070"/>
      <c r="BG6070"/>
      <c r="BH6070"/>
      <c r="BI6070"/>
      <c r="BJ6070"/>
      <c r="BK6070"/>
      <c r="BL6070"/>
    </row>
    <row r="6071" spans="1:64" ht="14.65" hidden="1" customHeight="1">
      <c r="A6071" s="215" t="s">
        <v>74</v>
      </c>
      <c r="B6071" s="221" t="s">
        <v>102</v>
      </c>
      <c r="C6071" s="221" t="s">
        <v>152</v>
      </c>
      <c r="D6071" s="222">
        <v>572</v>
      </c>
      <c r="E6071" s="222"/>
      <c r="F6071" s="202">
        <v>10077</v>
      </c>
      <c r="G6071" s="202">
        <f t="shared" si="316"/>
        <v>17617.132867132867</v>
      </c>
      <c r="H6071" s="210" t="str">
        <f t="shared" si="311"/>
        <v>21/22MANDIOCAPARANAGUÁ (f)</v>
      </c>
      <c r="I6071" s="210" t="str">
        <f t="shared" si="312"/>
        <v>21/22MANDIOCA</v>
      </c>
      <c r="J6071" s="461" t="s">
        <v>274</v>
      </c>
      <c r="K6071" s="465">
        <v>10077</v>
      </c>
      <c r="L6071" s="204" t="b">
        <f t="shared" si="318"/>
        <v>1</v>
      </c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/>
      <c r="BE6071"/>
      <c r="BF6071"/>
      <c r="BG6071"/>
      <c r="BH6071"/>
      <c r="BI6071"/>
      <c r="BJ6071"/>
      <c r="BK6071"/>
      <c r="BL6071"/>
    </row>
    <row r="6072" spans="1:64" ht="14.65" hidden="1" customHeight="1">
      <c r="A6072" s="215" t="s">
        <v>74</v>
      </c>
      <c r="B6072" s="221" t="s">
        <v>102</v>
      </c>
      <c r="C6072" s="221" t="s">
        <v>154</v>
      </c>
      <c r="D6072" s="222">
        <v>35966.699999999997</v>
      </c>
      <c r="E6072" s="222"/>
      <c r="F6072" s="202">
        <v>903898.54</v>
      </c>
      <c r="G6072" s="202">
        <f t="shared" si="316"/>
        <v>25131.539451770666</v>
      </c>
      <c r="H6072" s="210" t="str">
        <f t="shared" si="311"/>
        <v>21/22MANDIOCAPARANAVAÍ (b)</v>
      </c>
      <c r="I6072" s="210" t="str">
        <f t="shared" si="312"/>
        <v>21/22MANDIOCA</v>
      </c>
      <c r="J6072" s="461" t="s">
        <v>275</v>
      </c>
      <c r="K6072" s="465">
        <v>903898.54</v>
      </c>
      <c r="L6072" s="204" t="b">
        <f t="shared" si="318"/>
        <v>1</v>
      </c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/>
      <c r="BE6072"/>
      <c r="BF6072"/>
      <c r="BG6072"/>
      <c r="BH6072"/>
      <c r="BI6072"/>
      <c r="BJ6072"/>
      <c r="BK6072"/>
      <c r="BL6072"/>
    </row>
    <row r="6073" spans="1:64" ht="14.65" hidden="1" customHeight="1">
      <c r="A6073" s="215" t="s">
        <v>74</v>
      </c>
      <c r="B6073" s="221" t="s">
        <v>102</v>
      </c>
      <c r="C6073" s="221" t="s">
        <v>155</v>
      </c>
      <c r="D6073" s="222">
        <v>1224</v>
      </c>
      <c r="E6073" s="222"/>
      <c r="F6073" s="202">
        <v>24405</v>
      </c>
      <c r="G6073" s="202">
        <f t="shared" si="316"/>
        <v>19938.725490196077</v>
      </c>
      <c r="H6073" s="210" t="str">
        <f t="shared" si="311"/>
        <v>21/22MANDIOCAPATO BRANCO (e)</v>
      </c>
      <c r="I6073" s="210" t="str">
        <f t="shared" si="312"/>
        <v>21/22MANDIOCA</v>
      </c>
      <c r="J6073" s="461" t="s">
        <v>282</v>
      </c>
      <c r="K6073" s="465">
        <v>24405</v>
      </c>
      <c r="L6073" s="204" t="b">
        <f t="shared" si="318"/>
        <v>1</v>
      </c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/>
      <c r="BE6073"/>
      <c r="BF6073"/>
      <c r="BG6073"/>
      <c r="BH6073"/>
      <c r="BI6073"/>
      <c r="BJ6073"/>
      <c r="BK6073"/>
      <c r="BL6073"/>
    </row>
    <row r="6074" spans="1:64" ht="14.65" hidden="1" customHeight="1">
      <c r="A6074" s="215" t="s">
        <v>74</v>
      </c>
      <c r="B6074" s="221" t="s">
        <v>102</v>
      </c>
      <c r="C6074" s="221" t="s">
        <v>156</v>
      </c>
      <c r="D6074" s="222">
        <v>577</v>
      </c>
      <c r="E6074" s="222"/>
      <c r="F6074" s="202">
        <v>16304</v>
      </c>
      <c r="G6074" s="202">
        <f t="shared" si="316"/>
        <v>28256.499133448873</v>
      </c>
      <c r="H6074" s="210" t="str">
        <f t="shared" si="311"/>
        <v>21/22MANDIOCAPITANGA (f)</v>
      </c>
      <c r="I6074" s="210" t="str">
        <f t="shared" si="312"/>
        <v>21/22MANDIOCA</v>
      </c>
      <c r="J6074" s="461" t="s">
        <v>283</v>
      </c>
      <c r="K6074" s="465">
        <v>16304</v>
      </c>
      <c r="L6074" s="204" t="b">
        <f t="shared" si="318"/>
        <v>1</v>
      </c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/>
      <c r="BE6074"/>
      <c r="BF6074"/>
      <c r="BG6074"/>
      <c r="BH6074"/>
      <c r="BI6074"/>
      <c r="BJ6074"/>
      <c r="BK6074"/>
      <c r="BL6074"/>
    </row>
    <row r="6075" spans="1:64" ht="14.65" hidden="1" customHeight="1">
      <c r="A6075" s="215" t="s">
        <v>74</v>
      </c>
      <c r="B6075" s="221" t="s">
        <v>102</v>
      </c>
      <c r="C6075" s="221" t="s">
        <v>157</v>
      </c>
      <c r="D6075" s="222">
        <v>1200</v>
      </c>
      <c r="E6075" s="222"/>
      <c r="F6075" s="202">
        <v>24618</v>
      </c>
      <c r="G6075" s="202">
        <f t="shared" si="316"/>
        <v>20515</v>
      </c>
      <c r="H6075" s="210" t="str">
        <f t="shared" si="311"/>
        <v>21/22MANDIOCAPONTA GROSSA (f)</v>
      </c>
      <c r="I6075" s="210" t="str">
        <f t="shared" si="312"/>
        <v>21/22MANDIOCA</v>
      </c>
      <c r="J6075" s="461" t="s">
        <v>284</v>
      </c>
      <c r="K6075" s="465">
        <v>24618</v>
      </c>
      <c r="L6075" s="204" t="b">
        <f t="shared" si="318"/>
        <v>1</v>
      </c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/>
      <c r="BE6075"/>
      <c r="BF6075"/>
      <c r="BG6075"/>
      <c r="BH6075"/>
      <c r="BI6075"/>
      <c r="BJ6075"/>
      <c r="BK6075"/>
      <c r="BL6075"/>
    </row>
    <row r="6076" spans="1:64" ht="14.65" hidden="1" customHeight="1">
      <c r="A6076" s="215" t="s">
        <v>74</v>
      </c>
      <c r="B6076" s="221" t="s">
        <v>102</v>
      </c>
      <c r="C6076" s="221" t="s">
        <v>158</v>
      </c>
      <c r="D6076" s="222">
        <v>4060</v>
      </c>
      <c r="E6076" s="222"/>
      <c r="F6076" s="202">
        <v>106419</v>
      </c>
      <c r="G6076" s="202">
        <f t="shared" si="316"/>
        <v>26211.576354679804</v>
      </c>
      <c r="H6076" s="210" t="str">
        <f t="shared" si="311"/>
        <v>21/22MANDIOCATOLEDO (d)</v>
      </c>
      <c r="I6076" s="210" t="str">
        <f t="shared" si="312"/>
        <v>21/22MANDIOCA</v>
      </c>
      <c r="J6076" s="461" t="s">
        <v>285</v>
      </c>
      <c r="K6076" s="465">
        <v>106419</v>
      </c>
      <c r="L6076" s="204" t="b">
        <f t="shared" si="318"/>
        <v>1</v>
      </c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/>
      <c r="BE6076"/>
      <c r="BF6076"/>
      <c r="BG6076"/>
      <c r="BH6076"/>
      <c r="BI6076"/>
      <c r="BJ6076"/>
      <c r="BK6076"/>
      <c r="BL6076"/>
    </row>
    <row r="6077" spans="1:64" ht="14.65" hidden="1" customHeight="1">
      <c r="A6077" s="215" t="s">
        <v>74</v>
      </c>
      <c r="B6077" s="221" t="s">
        <v>102</v>
      </c>
      <c r="C6077" s="221" t="s">
        <v>159</v>
      </c>
      <c r="D6077" s="222">
        <v>42934</v>
      </c>
      <c r="E6077" s="222"/>
      <c r="F6077" s="202">
        <v>1064145.6599999997</v>
      </c>
      <c r="G6077" s="202">
        <f t="shared" si="316"/>
        <v>24785.616527693663</v>
      </c>
      <c r="H6077" s="210" t="str">
        <f t="shared" ref="H6077:H6137" si="319">A6077&amp;B6077&amp;C6077</f>
        <v>21/22MANDIOCAUMUARAMA (b)</v>
      </c>
      <c r="I6077" s="210" t="str">
        <f t="shared" ref="I6077:I6137" si="320">A6077&amp;B6077</f>
        <v>21/22MANDIOCA</v>
      </c>
      <c r="J6077" s="461" t="s">
        <v>276</v>
      </c>
      <c r="K6077" s="465">
        <v>1064145.6599999997</v>
      </c>
      <c r="L6077" s="204" t="b">
        <f t="shared" si="318"/>
        <v>1</v>
      </c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/>
      <c r="BE6077"/>
      <c r="BF6077"/>
      <c r="BG6077"/>
      <c r="BH6077"/>
      <c r="BI6077"/>
      <c r="BJ6077"/>
      <c r="BK6077"/>
      <c r="BL6077"/>
    </row>
    <row r="6078" spans="1:64" ht="14.65" hidden="1" customHeight="1">
      <c r="A6078" s="215" t="s">
        <v>74</v>
      </c>
      <c r="B6078" s="221" t="s">
        <v>102</v>
      </c>
      <c r="C6078" s="221" t="s">
        <v>160</v>
      </c>
      <c r="D6078" s="222">
        <v>990</v>
      </c>
      <c r="E6078" s="222"/>
      <c r="F6078" s="202">
        <v>16929</v>
      </c>
      <c r="G6078" s="202">
        <v>17050</v>
      </c>
      <c r="H6078" s="210" t="str">
        <f t="shared" si="319"/>
        <v>21/22MANDIOCAUNIÃO DA VITÓRIA (f)</v>
      </c>
      <c r="I6078" s="210" t="str">
        <f t="shared" si="320"/>
        <v>21/22MANDIOCA</v>
      </c>
      <c r="J6078" s="461" t="s">
        <v>286</v>
      </c>
      <c r="K6078" s="465">
        <v>16929</v>
      </c>
      <c r="L6078" s="204" t="b">
        <f t="shared" si="318"/>
        <v>1</v>
      </c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/>
      <c r="BE6078"/>
      <c r="BF6078"/>
      <c r="BG6078"/>
      <c r="BH6078"/>
      <c r="BI6078"/>
      <c r="BJ6078"/>
      <c r="BK6078"/>
      <c r="BL6078"/>
    </row>
    <row r="6079" spans="1:64" ht="14.65" hidden="1" customHeight="1">
      <c r="A6079" s="215" t="s">
        <v>74</v>
      </c>
      <c r="B6079" s="209" t="s">
        <v>295</v>
      </c>
      <c r="C6079" s="209" t="s">
        <v>126</v>
      </c>
      <c r="D6079" s="202">
        <v>170</v>
      </c>
      <c r="F6079" s="202">
        <v>391.20000000000005</v>
      </c>
      <c r="G6079" s="202">
        <f t="shared" si="316"/>
        <v>2301.1764705882356</v>
      </c>
      <c r="H6079" s="210" t="str">
        <f t="shared" si="319"/>
        <v>21/22TABACOAPUCARANA (c)</v>
      </c>
      <c r="I6079" s="210" t="str">
        <f t="shared" si="320"/>
        <v>21/22TABACO</v>
      </c>
      <c r="J6079" s="461"/>
      <c r="K6079" s="211"/>
    </row>
    <row r="6080" spans="1:64" ht="14.65" hidden="1" customHeight="1">
      <c r="A6080" s="215" t="s">
        <v>74</v>
      </c>
      <c r="B6080" s="209" t="s">
        <v>295</v>
      </c>
      <c r="C6080" s="209" t="s">
        <v>128</v>
      </c>
      <c r="D6080" s="202">
        <v>33</v>
      </c>
      <c r="F6080" s="202">
        <v>59.4</v>
      </c>
      <c r="G6080" s="202">
        <f t="shared" si="316"/>
        <v>1800</v>
      </c>
      <c r="H6080" s="210" t="str">
        <f t="shared" si="319"/>
        <v>21/22TABACOCAMPO MOURÃO (a)</v>
      </c>
      <c r="I6080" s="210" t="str">
        <f t="shared" si="320"/>
        <v>21/22TABACO</v>
      </c>
      <c r="J6080" s="461"/>
      <c r="K6080" s="211"/>
    </row>
    <row r="6081" spans="1:11" ht="14.65" hidden="1" customHeight="1">
      <c r="A6081" s="215" t="s">
        <v>74</v>
      </c>
      <c r="B6081" s="209" t="s">
        <v>295</v>
      </c>
      <c r="C6081" s="209" t="s">
        <v>130</v>
      </c>
      <c r="D6081" s="202">
        <v>1587</v>
      </c>
      <c r="F6081" s="202">
        <v>3569.05</v>
      </c>
      <c r="G6081" s="202">
        <f t="shared" si="316"/>
        <v>2248.9287964713294</v>
      </c>
      <c r="H6081" s="210" t="str">
        <f t="shared" si="319"/>
        <v>21/22TABACOCASCAVEL (d)</v>
      </c>
      <c r="I6081" s="210" t="str">
        <f t="shared" si="320"/>
        <v>21/22TABACO</v>
      </c>
      <c r="J6081" s="461"/>
      <c r="K6081" s="211"/>
    </row>
    <row r="6082" spans="1:11" ht="14.65" hidden="1" customHeight="1">
      <c r="A6082" s="215" t="s">
        <v>74</v>
      </c>
      <c r="B6082" s="209" t="s">
        <v>295</v>
      </c>
      <c r="C6082" s="209" t="s">
        <v>134</v>
      </c>
      <c r="D6082" s="202">
        <v>8153</v>
      </c>
      <c r="F6082" s="202">
        <v>19158.5</v>
      </c>
      <c r="G6082" s="202">
        <f t="shared" si="316"/>
        <v>2349.8712130504109</v>
      </c>
      <c r="H6082" s="210" t="str">
        <f t="shared" si="319"/>
        <v>21/22TABACOCURITIBA (f)</v>
      </c>
      <c r="I6082" s="210" t="str">
        <f t="shared" si="320"/>
        <v>21/22TABACO</v>
      </c>
      <c r="J6082" s="461"/>
      <c r="K6082" s="211"/>
    </row>
    <row r="6083" spans="1:11" ht="14.65" hidden="1" customHeight="1">
      <c r="A6083" s="215" t="s">
        <v>74</v>
      </c>
      <c r="B6083" s="209" t="s">
        <v>295</v>
      </c>
      <c r="C6083" s="209" t="s">
        <v>136</v>
      </c>
      <c r="D6083" s="202">
        <v>745</v>
      </c>
      <c r="F6083" s="202">
        <v>1355.7600000000002</v>
      </c>
      <c r="G6083" s="202">
        <f t="shared" si="316"/>
        <v>1819.8120805369131</v>
      </c>
      <c r="H6083" s="210" t="str">
        <f t="shared" si="319"/>
        <v>21/22TABACOFRANCISCO BELTRÃO (e)</v>
      </c>
      <c r="I6083" s="210" t="str">
        <f t="shared" si="320"/>
        <v>21/22TABACO</v>
      </c>
      <c r="J6083" s="461"/>
      <c r="K6083" s="211"/>
    </row>
    <row r="6084" spans="1:11" ht="14.65" hidden="1" customHeight="1">
      <c r="A6084" s="215" t="s">
        <v>74</v>
      </c>
      <c r="B6084" s="209" t="s">
        <v>295</v>
      </c>
      <c r="C6084" s="209" t="s">
        <v>138</v>
      </c>
      <c r="D6084" s="202">
        <v>5152</v>
      </c>
      <c r="F6084" s="202">
        <v>11780.1</v>
      </c>
      <c r="G6084" s="202">
        <f t="shared" si="316"/>
        <v>2286.5100931677016</v>
      </c>
      <c r="H6084" s="210" t="str">
        <f t="shared" si="319"/>
        <v>21/22TABACOGUARAPUAVA (f)</v>
      </c>
      <c r="I6084" s="210" t="str">
        <f t="shared" si="320"/>
        <v>21/22TABACO</v>
      </c>
      <c r="J6084" s="461"/>
      <c r="K6084" s="211"/>
    </row>
    <row r="6085" spans="1:11" ht="14.65" hidden="1" customHeight="1">
      <c r="A6085" s="215" t="s">
        <v>74</v>
      </c>
      <c r="B6085" s="209" t="s">
        <v>295</v>
      </c>
      <c r="C6085" s="209" t="s">
        <v>140</v>
      </c>
      <c r="D6085" s="202">
        <v>23435</v>
      </c>
      <c r="F6085" s="202">
        <v>53263.670000000006</v>
      </c>
      <c r="G6085" s="202">
        <f t="shared" si="316"/>
        <v>2272.8256880733948</v>
      </c>
      <c r="H6085" s="210" t="str">
        <f t="shared" si="319"/>
        <v>21/22TABACOIRATI (f)</v>
      </c>
      <c r="I6085" s="210" t="str">
        <f t="shared" si="320"/>
        <v>21/22TABACO</v>
      </c>
      <c r="J6085" s="461"/>
      <c r="K6085" s="211"/>
    </row>
    <row r="6086" spans="1:11" ht="14.65" hidden="1" customHeight="1">
      <c r="A6086" s="215" t="s">
        <v>74</v>
      </c>
      <c r="B6086" s="209" t="s">
        <v>295</v>
      </c>
      <c r="C6086" s="209" t="s">
        <v>142</v>
      </c>
      <c r="D6086" s="202">
        <v>57</v>
      </c>
      <c r="F6086" s="202">
        <v>127.5</v>
      </c>
      <c r="G6086" s="202">
        <f t="shared" si="316"/>
        <v>2236.8421052631579</v>
      </c>
      <c r="H6086" s="210" t="str">
        <f t="shared" si="319"/>
        <v>21/22TABACOIVAIPORÃ (c)</v>
      </c>
      <c r="I6086" s="210" t="str">
        <f t="shared" si="320"/>
        <v>21/22TABACO</v>
      </c>
      <c r="J6086" s="461"/>
      <c r="K6086" s="211"/>
    </row>
    <row r="6087" spans="1:11" ht="14.65" hidden="1" customHeight="1">
      <c r="A6087" s="215" t="s">
        <v>74</v>
      </c>
      <c r="B6087" s="209" t="s">
        <v>295</v>
      </c>
      <c r="C6087" s="209" t="s">
        <v>146</v>
      </c>
      <c r="D6087" s="202">
        <v>1003</v>
      </c>
      <c r="F6087" s="202">
        <v>2096.0099999999998</v>
      </c>
      <c r="G6087" s="202">
        <f t="shared" si="316"/>
        <v>2089.7407776669988</v>
      </c>
      <c r="H6087" s="210" t="str">
        <f t="shared" si="319"/>
        <v>21/22TABACOLARANJEIRAS DO SUL (f)</v>
      </c>
      <c r="I6087" s="210" t="str">
        <f t="shared" si="320"/>
        <v>21/22TABACO</v>
      </c>
      <c r="J6087" s="461"/>
      <c r="K6087" s="211"/>
    </row>
    <row r="6088" spans="1:11" ht="14.65" hidden="1" customHeight="1">
      <c r="A6088" s="215" t="s">
        <v>74</v>
      </c>
      <c r="B6088" s="209" t="s">
        <v>295</v>
      </c>
      <c r="C6088" s="209" t="s">
        <v>155</v>
      </c>
      <c r="D6088" s="202">
        <v>63.2</v>
      </c>
      <c r="F6088" s="202">
        <v>135.6</v>
      </c>
      <c r="G6088" s="202">
        <f t="shared" si="316"/>
        <v>2145.5696202531644</v>
      </c>
      <c r="H6088" s="210" t="str">
        <f t="shared" si="319"/>
        <v>21/22TABACOPATO BRANCO (e)</v>
      </c>
      <c r="I6088" s="210" t="str">
        <f t="shared" si="320"/>
        <v>21/22TABACO</v>
      </c>
      <c r="J6088" s="461"/>
      <c r="K6088" s="211"/>
    </row>
    <row r="6089" spans="1:11" ht="14.65" hidden="1" customHeight="1">
      <c r="A6089" s="215" t="s">
        <v>74</v>
      </c>
      <c r="B6089" s="209" t="s">
        <v>295</v>
      </c>
      <c r="C6089" s="209" t="s">
        <v>156</v>
      </c>
      <c r="D6089" s="202">
        <v>7</v>
      </c>
      <c r="F6089" s="202">
        <v>18.45</v>
      </c>
      <c r="G6089" s="202">
        <f t="shared" si="316"/>
        <v>2635.7142857142858</v>
      </c>
      <c r="H6089" s="210" t="str">
        <f t="shared" si="319"/>
        <v>21/22TABACOPITANGA (f)</v>
      </c>
      <c r="I6089" s="210" t="str">
        <f t="shared" si="320"/>
        <v>21/22TABACO</v>
      </c>
      <c r="J6089" s="461"/>
      <c r="K6089" s="211"/>
    </row>
    <row r="6090" spans="1:11" ht="14.65" hidden="1" customHeight="1">
      <c r="A6090" s="215" t="s">
        <v>74</v>
      </c>
      <c r="B6090" s="209" t="s">
        <v>295</v>
      </c>
      <c r="C6090" s="209" t="s">
        <v>157</v>
      </c>
      <c r="D6090" s="202">
        <v>21414</v>
      </c>
      <c r="F6090" s="202">
        <v>47184.54</v>
      </c>
      <c r="G6090" s="202">
        <f t="shared" si="316"/>
        <v>2203.4435416082938</v>
      </c>
      <c r="H6090" s="210" t="str">
        <f t="shared" si="319"/>
        <v>21/22TABACOPONTA GROSSA (f)</v>
      </c>
      <c r="I6090" s="210" t="str">
        <f t="shared" si="320"/>
        <v>21/22TABACO</v>
      </c>
      <c r="J6090" s="461"/>
      <c r="K6090" s="211"/>
    </row>
    <row r="6091" spans="1:11" ht="14.65" hidden="1" customHeight="1">
      <c r="A6091" s="215" t="s">
        <v>74</v>
      </c>
      <c r="B6091" s="209" t="s">
        <v>295</v>
      </c>
      <c r="C6091" s="209" t="s">
        <v>158</v>
      </c>
      <c r="D6091" s="202">
        <v>528</v>
      </c>
      <c r="F6091" s="202">
        <v>1209.3199999999997</v>
      </c>
      <c r="G6091" s="202">
        <f t="shared" si="316"/>
        <v>2290.3787878787871</v>
      </c>
      <c r="H6091" s="210" t="str">
        <f t="shared" si="319"/>
        <v>21/22TABACOTOLEDO (d)</v>
      </c>
      <c r="I6091" s="210" t="str">
        <f t="shared" si="320"/>
        <v>21/22TABACO</v>
      </c>
      <c r="J6091" s="461"/>
      <c r="K6091" s="211"/>
    </row>
    <row r="6092" spans="1:11" ht="14.65" hidden="1" customHeight="1">
      <c r="A6092" s="215" t="s">
        <v>74</v>
      </c>
      <c r="B6092" s="209" t="s">
        <v>295</v>
      </c>
      <c r="C6092" s="209" t="s">
        <v>160</v>
      </c>
      <c r="D6092" s="202">
        <v>7310</v>
      </c>
      <c r="F6092" s="202">
        <v>16202.5</v>
      </c>
      <c r="G6092" s="202">
        <f t="shared" si="316"/>
        <v>2216.4842681258551</v>
      </c>
      <c r="H6092" s="210" t="str">
        <f t="shared" si="319"/>
        <v>21/22TABACOUNIÃO DA VITÓRIA (f)</v>
      </c>
      <c r="I6092" s="210" t="str">
        <f t="shared" si="320"/>
        <v>21/22TABACO</v>
      </c>
      <c r="J6092" s="461"/>
      <c r="K6092" s="211"/>
    </row>
    <row r="6093" spans="1:11" ht="14.65" hidden="1" customHeight="1">
      <c r="A6093" s="215" t="s">
        <v>74</v>
      </c>
      <c r="B6093" s="213" t="s">
        <v>91</v>
      </c>
      <c r="C6093" s="209" t="s">
        <v>128</v>
      </c>
      <c r="D6093" s="202">
        <v>412</v>
      </c>
      <c r="F6093" s="202">
        <v>11429.2</v>
      </c>
      <c r="G6093" s="202">
        <f t="shared" si="316"/>
        <v>27740.776699029127</v>
      </c>
      <c r="H6093" s="210" t="str">
        <f t="shared" si="319"/>
        <v>21/22BATATA (2ª SAFRA)CAMPO MOURÃO (a)</v>
      </c>
      <c r="I6093" s="210" t="str">
        <f t="shared" si="320"/>
        <v>21/22BATATA (2ª SAFRA)</v>
      </c>
      <c r="J6093" s="211"/>
    </row>
    <row r="6094" spans="1:11" ht="14.65" hidden="1" customHeight="1">
      <c r="A6094" s="215" t="s">
        <v>74</v>
      </c>
      <c r="B6094" s="213" t="s">
        <v>91</v>
      </c>
      <c r="C6094" s="209" t="s">
        <v>132</v>
      </c>
      <c r="D6094" s="202">
        <v>360</v>
      </c>
      <c r="F6094" s="202">
        <v>9180.02</v>
      </c>
      <c r="G6094" s="202">
        <f t="shared" si="316"/>
        <v>25500.055555555555</v>
      </c>
      <c r="H6094" s="210" t="str">
        <f t="shared" si="319"/>
        <v>21/22BATATA (2ª SAFRA)CORNÉLIO PROCÓPIO (c)</v>
      </c>
      <c r="I6094" s="210" t="str">
        <f t="shared" si="320"/>
        <v>21/22BATATA (2ª SAFRA)</v>
      </c>
      <c r="J6094" s="211"/>
    </row>
    <row r="6095" spans="1:11" ht="14.65" hidden="1" customHeight="1">
      <c r="A6095" s="215" t="s">
        <v>74</v>
      </c>
      <c r="B6095" s="213" t="s">
        <v>91</v>
      </c>
      <c r="C6095" s="209" t="s">
        <v>134</v>
      </c>
      <c r="D6095" s="202">
        <v>2316</v>
      </c>
      <c r="F6095" s="202">
        <v>54102.06</v>
      </c>
      <c r="G6095" s="202">
        <f t="shared" si="316"/>
        <v>23360.129533678755</v>
      </c>
      <c r="H6095" s="210" t="str">
        <f t="shared" si="319"/>
        <v>21/22BATATA (2ª SAFRA)CURITIBA (f)</v>
      </c>
      <c r="I6095" s="210" t="str">
        <f t="shared" si="320"/>
        <v>21/22BATATA (2ª SAFRA)</v>
      </c>
      <c r="J6095" s="211"/>
    </row>
    <row r="6096" spans="1:11" ht="14.65" hidden="1" customHeight="1">
      <c r="A6096" s="215" t="s">
        <v>74</v>
      </c>
      <c r="B6096" s="213" t="s">
        <v>91</v>
      </c>
      <c r="C6096" s="209" t="s">
        <v>138</v>
      </c>
      <c r="D6096" s="202">
        <v>3677</v>
      </c>
      <c r="F6096" s="202">
        <v>124433.9</v>
      </c>
      <c r="G6096" s="202">
        <f t="shared" si="316"/>
        <v>33841.147674734835</v>
      </c>
      <c r="H6096" s="210" t="str">
        <f t="shared" si="319"/>
        <v>21/22BATATA (2ª SAFRA)GUARAPUAVA (f)</v>
      </c>
      <c r="I6096" s="210" t="str">
        <f t="shared" si="320"/>
        <v>21/22BATATA (2ª SAFRA)</v>
      </c>
      <c r="J6096" s="211"/>
    </row>
    <row r="6097" spans="1:11" ht="14.65" hidden="1" customHeight="1">
      <c r="A6097" s="215" t="s">
        <v>74</v>
      </c>
      <c r="B6097" s="213" t="s">
        <v>91</v>
      </c>
      <c r="C6097" s="209" t="s">
        <v>140</v>
      </c>
      <c r="D6097" s="202">
        <v>1020</v>
      </c>
      <c r="F6097" s="202">
        <v>29485</v>
      </c>
      <c r="G6097" s="202">
        <f t="shared" si="316"/>
        <v>28906.862745098038</v>
      </c>
      <c r="H6097" s="210" t="str">
        <f t="shared" si="319"/>
        <v>21/22BATATA (2ª SAFRA)IRATI (f)</v>
      </c>
      <c r="I6097" s="210" t="str">
        <f t="shared" si="320"/>
        <v>21/22BATATA (2ª SAFRA)</v>
      </c>
      <c r="J6097" s="211"/>
    </row>
    <row r="6098" spans="1:11" ht="14.65" hidden="1" customHeight="1">
      <c r="A6098" s="215" t="s">
        <v>74</v>
      </c>
      <c r="B6098" s="213" t="s">
        <v>91</v>
      </c>
      <c r="C6098" s="209" t="s">
        <v>155</v>
      </c>
      <c r="D6098" s="202">
        <v>380</v>
      </c>
      <c r="F6098" s="202">
        <v>12730</v>
      </c>
      <c r="G6098" s="202">
        <f t="shared" ref="G6098:G6160" si="321">F6098/(D6098-E6098)*1000</f>
        <v>33500</v>
      </c>
      <c r="H6098" s="210" t="str">
        <f t="shared" si="319"/>
        <v>21/22BATATA (2ª SAFRA)PATO BRANCO (e)</v>
      </c>
      <c r="I6098" s="210" t="str">
        <f t="shared" si="320"/>
        <v>21/22BATATA (2ª SAFRA)</v>
      </c>
      <c r="J6098" s="211"/>
    </row>
    <row r="6099" spans="1:11" ht="14.65" hidden="1" customHeight="1">
      <c r="A6099" s="215" t="s">
        <v>74</v>
      </c>
      <c r="B6099" s="213" t="s">
        <v>91</v>
      </c>
      <c r="C6099" s="209" t="s">
        <v>156</v>
      </c>
      <c r="D6099" s="202">
        <v>70</v>
      </c>
      <c r="F6099" s="202">
        <v>490</v>
      </c>
      <c r="G6099" s="202">
        <f t="shared" si="321"/>
        <v>7000</v>
      </c>
      <c r="H6099" s="210" t="str">
        <f t="shared" si="319"/>
        <v>21/22BATATA (2ª SAFRA)PITANGA (f)</v>
      </c>
      <c r="I6099" s="210" t="str">
        <f t="shared" si="320"/>
        <v>21/22BATATA (2ª SAFRA)</v>
      </c>
      <c r="J6099" s="211"/>
    </row>
    <row r="6100" spans="1:11" ht="14.65" hidden="1" customHeight="1">
      <c r="A6100" s="215" t="s">
        <v>74</v>
      </c>
      <c r="B6100" s="213" t="s">
        <v>91</v>
      </c>
      <c r="C6100" s="209" t="s">
        <v>157</v>
      </c>
      <c r="D6100" s="202">
        <v>1652</v>
      </c>
      <c r="F6100" s="202">
        <v>49740</v>
      </c>
      <c r="G6100" s="202">
        <f t="shared" si="321"/>
        <v>30108.958837772399</v>
      </c>
      <c r="H6100" s="210" t="str">
        <f t="shared" si="319"/>
        <v>21/22BATATA (2ª SAFRA)PONTA GROSSA (f)</v>
      </c>
      <c r="I6100" s="210" t="str">
        <f t="shared" si="320"/>
        <v>21/22BATATA (2ª SAFRA)</v>
      </c>
      <c r="J6100" s="211"/>
    </row>
    <row r="6101" spans="1:11" ht="14.65" hidden="1" customHeight="1">
      <c r="A6101" s="215" t="s">
        <v>74</v>
      </c>
      <c r="B6101" s="213" t="s">
        <v>91</v>
      </c>
      <c r="C6101" s="209" t="s">
        <v>160</v>
      </c>
      <c r="D6101" s="202">
        <v>1300</v>
      </c>
      <c r="F6101" s="202">
        <v>24995</v>
      </c>
      <c r="G6101" s="202">
        <f t="shared" si="321"/>
        <v>19226.923076923074</v>
      </c>
      <c r="H6101" s="210" t="str">
        <f t="shared" si="319"/>
        <v>21/22BATATA (2ª SAFRA)UNIÃO DA VITÓRIA (f)</v>
      </c>
      <c r="I6101" s="210" t="str">
        <f t="shared" si="320"/>
        <v>21/22BATATA (2ª SAFRA)</v>
      </c>
      <c r="J6101" s="211"/>
    </row>
    <row r="6102" spans="1:11" ht="14.65" hidden="1" customHeight="1">
      <c r="A6102" s="215" t="s">
        <v>74</v>
      </c>
      <c r="B6102" s="213" t="s">
        <v>92</v>
      </c>
      <c r="C6102" s="209" t="s">
        <v>126</v>
      </c>
      <c r="D6102" s="202">
        <v>2228</v>
      </c>
      <c r="F6102" s="202">
        <v>1894.92</v>
      </c>
      <c r="G6102" s="202">
        <f t="shared" si="321"/>
        <v>850.50269299820468</v>
      </c>
      <c r="H6102" s="210" t="str">
        <f t="shared" si="319"/>
        <v>21/22CAFÉAPUCARANA (c)</v>
      </c>
      <c r="I6102" s="210" t="str">
        <f t="shared" si="320"/>
        <v>21/22CAFÉ</v>
      </c>
      <c r="J6102" s="461"/>
      <c r="K6102" s="211"/>
    </row>
    <row r="6103" spans="1:11" ht="14.65" hidden="1" customHeight="1">
      <c r="A6103" s="215" t="s">
        <v>74</v>
      </c>
      <c r="B6103" s="213" t="s">
        <v>92</v>
      </c>
      <c r="C6103" s="209" t="s">
        <v>128</v>
      </c>
      <c r="D6103" s="202">
        <v>775</v>
      </c>
      <c r="F6103" s="202">
        <v>569.91</v>
      </c>
      <c r="G6103" s="202">
        <f t="shared" si="321"/>
        <v>735.36774193548376</v>
      </c>
      <c r="H6103" s="210" t="str">
        <f t="shared" si="319"/>
        <v>21/22CAFÉCAMPO MOURÃO (a)</v>
      </c>
      <c r="I6103" s="210" t="str">
        <f t="shared" si="320"/>
        <v>21/22CAFÉ</v>
      </c>
      <c r="J6103" s="461"/>
      <c r="K6103" s="211"/>
    </row>
    <row r="6104" spans="1:11" ht="14.65" hidden="1" customHeight="1">
      <c r="A6104" s="215" t="s">
        <v>74</v>
      </c>
      <c r="B6104" s="213" t="s">
        <v>92</v>
      </c>
      <c r="C6104" s="209" t="s">
        <v>130</v>
      </c>
      <c r="D6104" s="202">
        <v>11</v>
      </c>
      <c r="F6104" s="202">
        <v>10.199999999999999</v>
      </c>
      <c r="G6104" s="202">
        <f t="shared" si="321"/>
        <v>927.27272727272725</v>
      </c>
      <c r="H6104" s="210" t="str">
        <f t="shared" si="319"/>
        <v>21/22CAFÉCASCAVEL (d)</v>
      </c>
      <c r="I6104" s="210" t="str">
        <f t="shared" si="320"/>
        <v>21/22CAFÉ</v>
      </c>
      <c r="J6104" s="461"/>
      <c r="K6104" s="211"/>
    </row>
    <row r="6105" spans="1:11" ht="14.65" hidden="1" customHeight="1">
      <c r="A6105" s="215" t="s">
        <v>74</v>
      </c>
      <c r="B6105" s="213" t="s">
        <v>92</v>
      </c>
      <c r="C6105" s="209" t="s">
        <v>132</v>
      </c>
      <c r="D6105" s="202">
        <v>2700</v>
      </c>
      <c r="F6105" s="202">
        <v>1620.06</v>
      </c>
      <c r="G6105" s="202">
        <f t="shared" si="321"/>
        <v>600.02222222222224</v>
      </c>
      <c r="H6105" s="210" t="str">
        <f t="shared" si="319"/>
        <v>21/22CAFÉCORNÉLIO PROCÓPIO (c)</v>
      </c>
      <c r="I6105" s="210" t="str">
        <f t="shared" si="320"/>
        <v>21/22CAFÉ</v>
      </c>
      <c r="J6105" s="461"/>
      <c r="K6105" s="211"/>
    </row>
    <row r="6106" spans="1:11" ht="14.65" hidden="1" customHeight="1">
      <c r="A6106" s="215" t="s">
        <v>74</v>
      </c>
      <c r="B6106" s="213" t="s">
        <v>92</v>
      </c>
      <c r="C6106" s="209" t="s">
        <v>142</v>
      </c>
      <c r="D6106" s="202">
        <v>2056</v>
      </c>
      <c r="F6106" s="202">
        <v>1697.18</v>
      </c>
      <c r="G6106" s="202">
        <f t="shared" si="321"/>
        <v>825.47665369649803</v>
      </c>
      <c r="H6106" s="210" t="str">
        <f t="shared" si="319"/>
        <v>21/22CAFÉIVAIPORÃ (c)</v>
      </c>
      <c r="I6106" s="210" t="str">
        <f t="shared" si="320"/>
        <v>21/22CAFÉ</v>
      </c>
      <c r="J6106" s="461"/>
      <c r="K6106" s="211"/>
    </row>
    <row r="6107" spans="1:11" ht="14.65" hidden="1" customHeight="1">
      <c r="A6107" s="215" t="s">
        <v>74</v>
      </c>
      <c r="B6107" s="213" t="s">
        <v>92</v>
      </c>
      <c r="C6107" s="209" t="s">
        <v>144</v>
      </c>
      <c r="D6107" s="202">
        <v>14670</v>
      </c>
      <c r="F6107" s="202">
        <v>21278.289999999997</v>
      </c>
      <c r="G6107" s="202">
        <f t="shared" si="321"/>
        <v>1450.4628493524197</v>
      </c>
      <c r="H6107" s="210" t="str">
        <f t="shared" si="319"/>
        <v>21/22CAFÉJACAREZINHO (c)</v>
      </c>
      <c r="I6107" s="210" t="str">
        <f t="shared" si="320"/>
        <v>21/22CAFÉ</v>
      </c>
      <c r="J6107" s="461"/>
      <c r="K6107" s="211"/>
    </row>
    <row r="6108" spans="1:11" ht="14.65" hidden="1" customHeight="1">
      <c r="A6108" s="215" t="s">
        <v>74</v>
      </c>
      <c r="B6108" s="213" t="s">
        <v>92</v>
      </c>
      <c r="C6108" s="209" t="s">
        <v>148</v>
      </c>
      <c r="D6108" s="202">
        <v>1351.1</v>
      </c>
      <c r="F6108" s="202">
        <v>932.31999999999994</v>
      </c>
      <c r="G6108" s="202">
        <f t="shared" si="321"/>
        <v>690.04514839760202</v>
      </c>
      <c r="H6108" s="210" t="str">
        <f t="shared" si="319"/>
        <v>21/22CAFÉLONDRINA (c)</v>
      </c>
      <c r="I6108" s="210" t="str">
        <f t="shared" si="320"/>
        <v>21/22CAFÉ</v>
      </c>
      <c r="J6108" s="461"/>
      <c r="K6108" s="211"/>
    </row>
    <row r="6109" spans="1:11" ht="14.65" hidden="1" customHeight="1">
      <c r="A6109" s="215" t="s">
        <v>74</v>
      </c>
      <c r="B6109" s="213" t="s">
        <v>92</v>
      </c>
      <c r="C6109" s="209" t="s">
        <v>150</v>
      </c>
      <c r="D6109" s="202">
        <v>945.50000000000011</v>
      </c>
      <c r="F6109" s="202">
        <v>328.47</v>
      </c>
      <c r="G6109" s="202">
        <f t="shared" si="321"/>
        <v>347.40349021681646</v>
      </c>
      <c r="H6109" s="210" t="str">
        <f t="shared" si="319"/>
        <v>21/22CAFÉMARINGÁ (c)</v>
      </c>
      <c r="I6109" s="210" t="str">
        <f t="shared" si="320"/>
        <v>21/22CAFÉ</v>
      </c>
      <c r="J6109" s="461"/>
      <c r="K6109" s="211"/>
    </row>
    <row r="6110" spans="1:11" ht="14.65" hidden="1" customHeight="1">
      <c r="A6110" s="215" t="s">
        <v>74</v>
      </c>
      <c r="B6110" s="213" t="s">
        <v>92</v>
      </c>
      <c r="C6110" s="209" t="s">
        <v>154</v>
      </c>
      <c r="D6110" s="202">
        <v>233.49000000000004</v>
      </c>
      <c r="F6110" s="202">
        <v>199.14</v>
      </c>
      <c r="G6110" s="202">
        <f t="shared" si="321"/>
        <v>852.88449184119224</v>
      </c>
      <c r="H6110" s="210" t="str">
        <f t="shared" si="319"/>
        <v>21/22CAFÉPARANAVAÍ (b)</v>
      </c>
      <c r="I6110" s="210" t="str">
        <f t="shared" si="320"/>
        <v>21/22CAFÉ</v>
      </c>
      <c r="J6110" s="461"/>
      <c r="K6110" s="211"/>
    </row>
    <row r="6111" spans="1:11" ht="14.65" hidden="1" customHeight="1">
      <c r="A6111" s="215" t="s">
        <v>74</v>
      </c>
      <c r="B6111" s="213" t="s">
        <v>92</v>
      </c>
      <c r="C6111" s="209" t="s">
        <v>157</v>
      </c>
      <c r="D6111" s="202">
        <v>95</v>
      </c>
      <c r="F6111" s="202">
        <v>123.5</v>
      </c>
      <c r="G6111" s="202">
        <f t="shared" si="321"/>
        <v>1300</v>
      </c>
      <c r="H6111" s="210" t="str">
        <f t="shared" si="319"/>
        <v>21/22CAFÉPONTA GROSSA (f)</v>
      </c>
      <c r="I6111" s="210" t="str">
        <f t="shared" si="320"/>
        <v>21/22CAFÉ</v>
      </c>
      <c r="J6111" s="461"/>
      <c r="K6111" s="211"/>
    </row>
    <row r="6112" spans="1:11" ht="14.65" hidden="1" customHeight="1">
      <c r="A6112" s="215" t="s">
        <v>74</v>
      </c>
      <c r="B6112" s="213" t="s">
        <v>92</v>
      </c>
      <c r="C6112" s="209" t="s">
        <v>158</v>
      </c>
      <c r="D6112" s="202">
        <v>233</v>
      </c>
      <c r="F6112" s="202">
        <v>305</v>
      </c>
      <c r="G6112" s="202">
        <f t="shared" si="321"/>
        <v>1309.0128755364808</v>
      </c>
      <c r="H6112" s="210" t="str">
        <f t="shared" si="319"/>
        <v>21/22CAFÉTOLEDO (d)</v>
      </c>
      <c r="I6112" s="210" t="str">
        <f t="shared" si="320"/>
        <v>21/22CAFÉ</v>
      </c>
      <c r="J6112" s="461"/>
      <c r="K6112" s="211"/>
    </row>
    <row r="6113" spans="1:11" ht="14.65" hidden="1" customHeight="1">
      <c r="A6113" s="215" t="s">
        <v>74</v>
      </c>
      <c r="B6113" s="213" t="s">
        <v>92</v>
      </c>
      <c r="C6113" s="209" t="s">
        <v>159</v>
      </c>
      <c r="D6113" s="202">
        <v>658</v>
      </c>
      <c r="F6113" s="202">
        <v>280.72000000000008</v>
      </c>
      <c r="G6113" s="202">
        <f t="shared" si="321"/>
        <v>426.62613981762934</v>
      </c>
      <c r="H6113" s="210" t="str">
        <f t="shared" si="319"/>
        <v>21/22CAFÉUMUARAMA (b)</v>
      </c>
      <c r="I6113" s="210" t="str">
        <f t="shared" si="320"/>
        <v>21/22CAFÉ</v>
      </c>
      <c r="J6113" s="461"/>
      <c r="K6113" s="211"/>
    </row>
    <row r="6114" spans="1:11" ht="14.65" hidden="1" customHeight="1">
      <c r="A6114" s="215" t="s">
        <v>74</v>
      </c>
      <c r="B6114" s="209" t="s">
        <v>93</v>
      </c>
      <c r="C6114" s="209" t="s">
        <v>126</v>
      </c>
      <c r="D6114" s="202">
        <v>9776</v>
      </c>
      <c r="F6114" s="202">
        <v>903375</v>
      </c>
      <c r="G6114" s="202">
        <f t="shared" si="321"/>
        <v>92407.4263502455</v>
      </c>
      <c r="H6114" s="210" t="str">
        <f t="shared" si="319"/>
        <v>21/22CANA-DE-AÇÚCARAPUCARANA (c)</v>
      </c>
      <c r="I6114" s="210" t="str">
        <f t="shared" si="320"/>
        <v>21/22CANA-DE-AÇÚCAR</v>
      </c>
      <c r="J6114" s="461"/>
      <c r="K6114" s="211"/>
    </row>
    <row r="6115" spans="1:11" ht="14.65" hidden="1" customHeight="1">
      <c r="A6115" s="215" t="s">
        <v>74</v>
      </c>
      <c r="B6115" s="209" t="s">
        <v>93</v>
      </c>
      <c r="C6115" s="209" t="s">
        <v>128</v>
      </c>
      <c r="D6115" s="222">
        <v>28400</v>
      </c>
      <c r="F6115" s="202">
        <v>1833665.7799999998</v>
      </c>
      <c r="G6115" s="202">
        <f t="shared" si="321"/>
        <v>64565.696478873237</v>
      </c>
      <c r="H6115" s="210" t="str">
        <f t="shared" si="319"/>
        <v>21/22CANA-DE-AÇÚCARCAMPO MOURÃO (a)</v>
      </c>
      <c r="I6115" s="210" t="str">
        <f t="shared" si="320"/>
        <v>21/22CANA-DE-AÇÚCAR</v>
      </c>
      <c r="J6115" s="461"/>
      <c r="K6115" s="211"/>
    </row>
    <row r="6116" spans="1:11" ht="14.65" hidden="1" customHeight="1">
      <c r="A6116" s="215" t="s">
        <v>74</v>
      </c>
      <c r="B6116" s="209" t="s">
        <v>93</v>
      </c>
      <c r="C6116" s="209" t="s">
        <v>130</v>
      </c>
      <c r="D6116" s="202">
        <v>514</v>
      </c>
      <c r="F6116" s="202">
        <v>23749</v>
      </c>
      <c r="G6116" s="202">
        <f t="shared" si="321"/>
        <v>46204.280155642024</v>
      </c>
      <c r="H6116" s="210" t="str">
        <f t="shared" si="319"/>
        <v>21/22CANA-DE-AÇÚCARCASCAVEL (d)</v>
      </c>
      <c r="I6116" s="210" t="str">
        <f t="shared" si="320"/>
        <v>21/22CANA-DE-AÇÚCAR</v>
      </c>
      <c r="J6116" s="461"/>
      <c r="K6116" s="211"/>
    </row>
    <row r="6117" spans="1:11" ht="14.65" hidden="1" customHeight="1">
      <c r="A6117" s="215" t="s">
        <v>74</v>
      </c>
      <c r="B6117" s="209" t="s">
        <v>93</v>
      </c>
      <c r="C6117" s="209" t="s">
        <v>132</v>
      </c>
      <c r="D6117" s="202">
        <v>25200</v>
      </c>
      <c r="F6117" s="202">
        <v>2182235</v>
      </c>
      <c r="G6117" s="202">
        <f t="shared" si="321"/>
        <v>86596.626984126982</v>
      </c>
      <c r="H6117" s="210" t="str">
        <f t="shared" si="319"/>
        <v>21/22CANA-DE-AÇÚCARCORNÉLIO PROCÓPIO (c)</v>
      </c>
      <c r="I6117" s="210" t="str">
        <f t="shared" si="320"/>
        <v>21/22CANA-DE-AÇÚCAR</v>
      </c>
      <c r="J6117" s="461"/>
      <c r="K6117" s="211"/>
    </row>
    <row r="6118" spans="1:11" ht="14.65" hidden="1" customHeight="1">
      <c r="A6118" s="215" t="s">
        <v>74</v>
      </c>
      <c r="B6118" s="209" t="s">
        <v>93</v>
      </c>
      <c r="C6118" s="209" t="s">
        <v>134</v>
      </c>
      <c r="D6118" s="202">
        <v>475</v>
      </c>
      <c r="F6118" s="202">
        <v>19916.8</v>
      </c>
      <c r="G6118" s="202">
        <f t="shared" si="321"/>
        <v>41930.105263157893</v>
      </c>
      <c r="H6118" s="210" t="str">
        <f t="shared" si="319"/>
        <v>21/22CANA-DE-AÇÚCARCURITIBA (f)</v>
      </c>
      <c r="I6118" s="210" t="str">
        <f t="shared" si="320"/>
        <v>21/22CANA-DE-AÇÚCAR</v>
      </c>
      <c r="J6118" s="461"/>
      <c r="K6118" s="211"/>
    </row>
    <row r="6119" spans="1:11" ht="14.65" hidden="1" customHeight="1">
      <c r="A6119" s="215" t="s">
        <v>74</v>
      </c>
      <c r="B6119" s="209" t="s">
        <v>93</v>
      </c>
      <c r="C6119" s="209" t="s">
        <v>136</v>
      </c>
      <c r="D6119" s="202">
        <v>443</v>
      </c>
      <c r="F6119" s="202">
        <v>22150</v>
      </c>
      <c r="G6119" s="202">
        <f t="shared" si="321"/>
        <v>50000</v>
      </c>
      <c r="H6119" s="210" t="str">
        <f t="shared" si="319"/>
        <v>21/22CANA-DE-AÇÚCARFRANCISCO BELTRÃO (e)</v>
      </c>
      <c r="I6119" s="210" t="str">
        <f t="shared" si="320"/>
        <v>21/22CANA-DE-AÇÚCAR</v>
      </c>
      <c r="J6119" s="461"/>
      <c r="K6119" s="211"/>
    </row>
    <row r="6120" spans="1:11" ht="14.65" hidden="1" customHeight="1">
      <c r="A6120" s="215" t="s">
        <v>74</v>
      </c>
      <c r="B6120" s="209" t="s">
        <v>93</v>
      </c>
      <c r="C6120" s="209" t="s">
        <v>138</v>
      </c>
      <c r="D6120" s="202">
        <v>62</v>
      </c>
      <c r="F6120" s="202">
        <v>2867</v>
      </c>
      <c r="G6120" s="202">
        <f t="shared" si="321"/>
        <v>46241.93548387097</v>
      </c>
      <c r="H6120" s="210" t="str">
        <f t="shared" si="319"/>
        <v>21/22CANA-DE-AÇÚCARGUARAPUAVA (f)</v>
      </c>
      <c r="I6120" s="210" t="str">
        <f t="shared" si="320"/>
        <v>21/22CANA-DE-AÇÚCAR</v>
      </c>
      <c r="J6120" s="461"/>
      <c r="K6120" s="211"/>
    </row>
    <row r="6121" spans="1:11" ht="14.65" hidden="1" customHeight="1">
      <c r="A6121" s="215" t="s">
        <v>74</v>
      </c>
      <c r="B6121" s="209" t="s">
        <v>93</v>
      </c>
      <c r="C6121" s="209" t="s">
        <v>142</v>
      </c>
      <c r="D6121" s="202">
        <v>3925</v>
      </c>
      <c r="F6121" s="202">
        <v>286075</v>
      </c>
      <c r="G6121" s="202">
        <f t="shared" si="321"/>
        <v>72885.350318471334</v>
      </c>
      <c r="H6121" s="210" t="str">
        <f t="shared" si="319"/>
        <v>21/22CANA-DE-AÇÚCARIVAIPORÃ (c)</v>
      </c>
      <c r="I6121" s="210" t="str">
        <f t="shared" si="320"/>
        <v>21/22CANA-DE-AÇÚCAR</v>
      </c>
      <c r="J6121" s="461"/>
      <c r="K6121" s="211"/>
    </row>
    <row r="6122" spans="1:11" ht="14.65" hidden="1" customHeight="1">
      <c r="A6122" s="215" t="s">
        <v>74</v>
      </c>
      <c r="B6122" s="209" t="s">
        <v>93</v>
      </c>
      <c r="C6122" s="209" t="s">
        <v>144</v>
      </c>
      <c r="D6122" s="202">
        <v>44500</v>
      </c>
      <c r="F6122" s="202">
        <v>3921620</v>
      </c>
      <c r="G6122" s="202">
        <f t="shared" si="321"/>
        <v>88126.292134831456</v>
      </c>
      <c r="H6122" s="210" t="str">
        <f t="shared" si="319"/>
        <v>21/22CANA-DE-AÇÚCARJACAREZINHO (c)</v>
      </c>
      <c r="I6122" s="210" t="str">
        <f t="shared" si="320"/>
        <v>21/22CANA-DE-AÇÚCAR</v>
      </c>
      <c r="J6122" s="461"/>
      <c r="K6122" s="211"/>
    </row>
    <row r="6123" spans="1:11" ht="14.65" hidden="1" customHeight="1">
      <c r="A6123" s="215" t="s">
        <v>74</v>
      </c>
      <c r="B6123" s="209" t="s">
        <v>93</v>
      </c>
      <c r="C6123" s="209" t="s">
        <v>146</v>
      </c>
      <c r="D6123" s="202">
        <v>600</v>
      </c>
      <c r="F6123" s="202">
        <v>22800</v>
      </c>
      <c r="G6123" s="202">
        <f t="shared" si="321"/>
        <v>38000</v>
      </c>
      <c r="H6123" s="210" t="str">
        <f t="shared" si="319"/>
        <v>21/22CANA-DE-AÇÚCARLARANJEIRAS DO SUL (f)</v>
      </c>
      <c r="I6123" s="210" t="str">
        <f t="shared" si="320"/>
        <v>21/22CANA-DE-AÇÚCAR</v>
      </c>
      <c r="J6123" s="461"/>
      <c r="K6123" s="211"/>
    </row>
    <row r="6124" spans="1:11" ht="14.65" hidden="1" customHeight="1">
      <c r="A6124" s="215" t="s">
        <v>74</v>
      </c>
      <c r="B6124" s="209" t="s">
        <v>93</v>
      </c>
      <c r="C6124" s="209" t="s">
        <v>148</v>
      </c>
      <c r="D6124" s="201">
        <v>47867</v>
      </c>
      <c r="F6124" s="202">
        <v>3628573.56</v>
      </c>
      <c r="G6124" s="202">
        <f t="shared" si="321"/>
        <v>75805.326425303443</v>
      </c>
      <c r="H6124" s="210" t="str">
        <f t="shared" si="319"/>
        <v>21/22CANA-DE-AÇÚCARLONDRINA (c)</v>
      </c>
      <c r="I6124" s="210" t="str">
        <f t="shared" si="320"/>
        <v>21/22CANA-DE-AÇÚCAR</v>
      </c>
      <c r="J6124" s="461"/>
      <c r="K6124" s="211"/>
    </row>
    <row r="6125" spans="1:11" ht="14.65" hidden="1" customHeight="1">
      <c r="A6125" s="215" t="s">
        <v>74</v>
      </c>
      <c r="B6125" s="209" t="s">
        <v>93</v>
      </c>
      <c r="C6125" s="209" t="s">
        <v>150</v>
      </c>
      <c r="D6125" s="202">
        <v>86560</v>
      </c>
      <c r="F6125" s="202">
        <v>6237563.9800000004</v>
      </c>
      <c r="G6125" s="202">
        <f t="shared" si="321"/>
        <v>72060.582024029587</v>
      </c>
      <c r="H6125" s="210" t="str">
        <f t="shared" si="319"/>
        <v>21/22CANA-DE-AÇÚCARMARINGÁ (c)</v>
      </c>
      <c r="I6125" s="210" t="str">
        <f t="shared" si="320"/>
        <v>21/22CANA-DE-AÇÚCAR</v>
      </c>
      <c r="J6125" s="461"/>
      <c r="K6125" s="211"/>
    </row>
    <row r="6126" spans="1:11" ht="14.65" hidden="1" customHeight="1">
      <c r="A6126" s="215" t="s">
        <v>74</v>
      </c>
      <c r="B6126" s="209" t="s">
        <v>93</v>
      </c>
      <c r="C6126" s="209" t="s">
        <v>152</v>
      </c>
      <c r="D6126" s="202">
        <v>208</v>
      </c>
      <c r="F6126" s="202">
        <v>8390</v>
      </c>
      <c r="G6126" s="202">
        <f t="shared" si="321"/>
        <v>40336.538461538461</v>
      </c>
      <c r="H6126" s="210" t="str">
        <f t="shared" si="319"/>
        <v>21/22CANA-DE-AÇÚCARPARANAGUÁ (f)</v>
      </c>
      <c r="I6126" s="210" t="str">
        <f t="shared" si="320"/>
        <v>21/22CANA-DE-AÇÚCAR</v>
      </c>
      <c r="J6126" s="461"/>
      <c r="K6126" s="211"/>
    </row>
    <row r="6127" spans="1:11" ht="14.65" hidden="1" customHeight="1">
      <c r="A6127" s="215" t="s">
        <v>74</v>
      </c>
      <c r="B6127" s="209" t="s">
        <v>93</v>
      </c>
      <c r="C6127" s="209" t="s">
        <v>154</v>
      </c>
      <c r="D6127" s="202">
        <v>164134</v>
      </c>
      <c r="F6127" s="202">
        <v>9629314.1699999981</v>
      </c>
      <c r="G6127" s="202">
        <f t="shared" si="321"/>
        <v>58667.39475063057</v>
      </c>
      <c r="H6127" s="210" t="str">
        <f t="shared" si="319"/>
        <v>21/22CANA-DE-AÇÚCARPARANAVAÍ (b)</v>
      </c>
      <c r="I6127" s="210" t="str">
        <f t="shared" si="320"/>
        <v>21/22CANA-DE-AÇÚCAR</v>
      </c>
      <c r="J6127" s="461"/>
      <c r="K6127" s="211"/>
    </row>
    <row r="6128" spans="1:11" ht="14.65" hidden="1" customHeight="1">
      <c r="A6128" s="215" t="s">
        <v>74</v>
      </c>
      <c r="B6128" s="209" t="s">
        <v>93</v>
      </c>
      <c r="C6128" s="209" t="s">
        <v>155</v>
      </c>
      <c r="D6128" s="202">
        <v>304</v>
      </c>
      <c r="F6128" s="202">
        <v>12130</v>
      </c>
      <c r="G6128" s="202">
        <f t="shared" si="321"/>
        <v>39901.315789473687</v>
      </c>
      <c r="H6128" s="210" t="str">
        <f t="shared" si="319"/>
        <v>21/22CANA-DE-AÇÚCARPATO BRANCO (e)</v>
      </c>
      <c r="I6128" s="210" t="str">
        <f t="shared" si="320"/>
        <v>21/22CANA-DE-AÇÚCAR</v>
      </c>
      <c r="J6128" s="461"/>
      <c r="K6128" s="211"/>
    </row>
    <row r="6129" spans="1:11" ht="14.65" hidden="1" customHeight="1">
      <c r="A6129" s="215" t="s">
        <v>74</v>
      </c>
      <c r="B6129" s="209" t="s">
        <v>93</v>
      </c>
      <c r="C6129" s="209" t="s">
        <v>156</v>
      </c>
      <c r="D6129" s="201">
        <v>149</v>
      </c>
      <c r="F6129" s="202">
        <v>6660</v>
      </c>
      <c r="G6129" s="202">
        <f t="shared" si="321"/>
        <v>44697.986577181211</v>
      </c>
      <c r="H6129" s="210" t="str">
        <f t="shared" si="319"/>
        <v>21/22CANA-DE-AÇÚCARPITANGA (f)</v>
      </c>
      <c r="I6129" s="210" t="str">
        <f t="shared" si="320"/>
        <v>21/22CANA-DE-AÇÚCAR</v>
      </c>
      <c r="J6129" s="461"/>
      <c r="K6129" s="211"/>
    </row>
    <row r="6130" spans="1:11" ht="14.65" hidden="1" customHeight="1">
      <c r="A6130" s="215" t="s">
        <v>74</v>
      </c>
      <c r="B6130" s="209" t="s">
        <v>93</v>
      </c>
      <c r="C6130" s="209" t="s">
        <v>157</v>
      </c>
      <c r="D6130" s="202">
        <v>40</v>
      </c>
      <c r="F6130" s="202">
        <v>1600</v>
      </c>
      <c r="G6130" s="202">
        <f t="shared" si="321"/>
        <v>40000</v>
      </c>
      <c r="H6130" s="210" t="str">
        <f t="shared" si="319"/>
        <v>21/22CANA-DE-AÇÚCARPONTA GROSSA (f)</v>
      </c>
      <c r="I6130" s="210" t="str">
        <f t="shared" si="320"/>
        <v>21/22CANA-DE-AÇÚCAR</v>
      </c>
      <c r="J6130" s="461"/>
      <c r="K6130" s="211"/>
    </row>
    <row r="6131" spans="1:11" ht="14.65" hidden="1" customHeight="1">
      <c r="A6131" s="215" t="s">
        <v>74</v>
      </c>
      <c r="B6131" s="209" t="s">
        <v>93</v>
      </c>
      <c r="C6131" s="209" t="s">
        <v>158</v>
      </c>
      <c r="D6131" s="202">
        <v>935</v>
      </c>
      <c r="F6131" s="202">
        <v>56200</v>
      </c>
      <c r="G6131" s="202">
        <f t="shared" si="321"/>
        <v>60106.951871657759</v>
      </c>
      <c r="H6131" s="210" t="str">
        <f t="shared" si="319"/>
        <v>21/22CANA-DE-AÇÚCARTOLEDO (d)</v>
      </c>
      <c r="I6131" s="210" t="str">
        <f t="shared" si="320"/>
        <v>21/22CANA-DE-AÇÚCAR</v>
      </c>
      <c r="J6131" s="461"/>
      <c r="K6131" s="211"/>
    </row>
    <row r="6132" spans="1:11" ht="14.65" hidden="1" customHeight="1">
      <c r="A6132" s="215" t="s">
        <v>74</v>
      </c>
      <c r="B6132" s="209" t="s">
        <v>93</v>
      </c>
      <c r="C6132" s="209" t="s">
        <v>159</v>
      </c>
      <c r="D6132" s="202">
        <v>73018.149999999994</v>
      </c>
      <c r="F6132" s="202">
        <v>2921325.8499999996</v>
      </c>
      <c r="G6132" s="202">
        <f t="shared" si="321"/>
        <v>40008.215080771006</v>
      </c>
      <c r="H6132" s="210" t="str">
        <f t="shared" si="319"/>
        <v>21/22CANA-DE-AÇÚCARUMUARAMA (b)</v>
      </c>
      <c r="I6132" s="210" t="str">
        <f t="shared" si="320"/>
        <v>21/22CANA-DE-AÇÚCAR</v>
      </c>
      <c r="J6132" s="461"/>
      <c r="K6132" s="211"/>
    </row>
    <row r="6133" spans="1:11" ht="14.65" hidden="1" customHeight="1">
      <c r="A6133" s="215" t="s">
        <v>74</v>
      </c>
      <c r="B6133" s="221" t="s">
        <v>93</v>
      </c>
      <c r="C6133" s="209" t="s">
        <v>160</v>
      </c>
      <c r="D6133" s="202">
        <v>250</v>
      </c>
      <c r="F6133" s="202">
        <v>8758.5</v>
      </c>
      <c r="G6133" s="202">
        <f t="shared" si="321"/>
        <v>35034</v>
      </c>
      <c r="H6133" s="210" t="str">
        <f t="shared" si="319"/>
        <v>21/22CANA-DE-AÇÚCARUNIÃO DA VITÓRIA (f)</v>
      </c>
      <c r="I6133" s="210" t="str">
        <f t="shared" si="320"/>
        <v>21/22CANA-DE-AÇÚCAR</v>
      </c>
      <c r="J6133" s="461"/>
      <c r="K6133" s="211"/>
    </row>
    <row r="6134" spans="1:11" ht="14.65" hidden="1" customHeight="1">
      <c r="A6134" s="215" t="s">
        <v>74</v>
      </c>
      <c r="B6134" s="213" t="s">
        <v>98</v>
      </c>
      <c r="C6134" s="209" t="s">
        <v>126</v>
      </c>
      <c r="D6134" s="202">
        <v>144</v>
      </c>
      <c r="F6134" s="202">
        <v>255.89999999999998</v>
      </c>
      <c r="G6134" s="202">
        <f t="shared" si="321"/>
        <v>1777.083333333333</v>
      </c>
      <c r="H6134" s="210" t="str">
        <f t="shared" si="319"/>
        <v>21/22FEIJÃO (2ª SAFRA)APUCARANA (c)</v>
      </c>
      <c r="I6134" s="210" t="str">
        <f t="shared" si="320"/>
        <v>21/22FEIJÃO (2ª SAFRA)</v>
      </c>
      <c r="J6134" s="461"/>
      <c r="K6134" s="211"/>
    </row>
    <row r="6135" spans="1:11" ht="14.65" hidden="1" customHeight="1">
      <c r="A6135" s="215" t="s">
        <v>74</v>
      </c>
      <c r="B6135" s="213" t="s">
        <v>98</v>
      </c>
      <c r="C6135" s="209" t="s">
        <v>128</v>
      </c>
      <c r="D6135" s="202">
        <v>4543</v>
      </c>
      <c r="F6135" s="202">
        <v>7178.15</v>
      </c>
      <c r="G6135" s="202">
        <f t="shared" si="321"/>
        <v>1580.0462249614791</v>
      </c>
      <c r="H6135" s="210" t="str">
        <f t="shared" si="319"/>
        <v>21/22FEIJÃO (2ª SAFRA)CAMPO MOURÃO (a)</v>
      </c>
      <c r="I6135" s="210" t="str">
        <f t="shared" si="320"/>
        <v>21/22FEIJÃO (2ª SAFRA)</v>
      </c>
      <c r="J6135" s="461"/>
      <c r="K6135" s="211"/>
    </row>
    <row r="6136" spans="1:11" ht="14.65" hidden="1" customHeight="1">
      <c r="A6136" s="215" t="s">
        <v>74</v>
      </c>
      <c r="B6136" s="213" t="s">
        <v>98</v>
      </c>
      <c r="C6136" s="209" t="s">
        <v>130</v>
      </c>
      <c r="D6136" s="202">
        <v>13138</v>
      </c>
      <c r="F6136" s="202">
        <v>20837.07</v>
      </c>
      <c r="G6136" s="202">
        <f t="shared" si="321"/>
        <v>1586.0153752473741</v>
      </c>
      <c r="H6136" s="210" t="str">
        <f t="shared" si="319"/>
        <v>21/22FEIJÃO (2ª SAFRA)CASCAVEL (d)</v>
      </c>
      <c r="I6136" s="210" t="str">
        <f t="shared" si="320"/>
        <v>21/22FEIJÃO (2ª SAFRA)</v>
      </c>
      <c r="J6136" s="461"/>
      <c r="K6136" s="211"/>
    </row>
    <row r="6137" spans="1:11" ht="14.65" hidden="1" customHeight="1">
      <c r="A6137" s="215" t="s">
        <v>74</v>
      </c>
      <c r="B6137" s="213" t="s">
        <v>98</v>
      </c>
      <c r="C6137" s="209" t="s">
        <v>132</v>
      </c>
      <c r="D6137" s="202">
        <v>100</v>
      </c>
      <c r="F6137" s="202">
        <v>102.00000000000001</v>
      </c>
      <c r="G6137" s="202">
        <f t="shared" si="321"/>
        <v>1020.0000000000002</v>
      </c>
      <c r="H6137" s="210" t="str">
        <f t="shared" si="319"/>
        <v>21/22FEIJÃO (2ª SAFRA)CORNÉLIO PROCÓPIO (c)</v>
      </c>
      <c r="I6137" s="210" t="str">
        <f t="shared" si="320"/>
        <v>21/22FEIJÃO (2ª SAFRA)</v>
      </c>
      <c r="J6137" s="461"/>
      <c r="K6137" s="211"/>
    </row>
    <row r="6138" spans="1:11" ht="14.65" hidden="1" customHeight="1">
      <c r="A6138" s="215" t="s">
        <v>74</v>
      </c>
      <c r="B6138" s="213" t="s">
        <v>98</v>
      </c>
      <c r="C6138" s="209" t="s">
        <v>134</v>
      </c>
      <c r="D6138" s="202">
        <v>7901</v>
      </c>
      <c r="F6138" s="202">
        <v>14382.55</v>
      </c>
      <c r="G6138" s="202">
        <f t="shared" si="321"/>
        <v>1820.3455258827996</v>
      </c>
      <c r="H6138" s="210" t="str">
        <f t="shared" ref="H6138:H6204" si="322">A6138&amp;B6138&amp;C6138</f>
        <v>21/22FEIJÃO (2ª SAFRA)CURITIBA (f)</v>
      </c>
      <c r="I6138" s="210" t="str">
        <f t="shared" ref="I6138:I6204" si="323">A6138&amp;B6138</f>
        <v>21/22FEIJÃO (2ª SAFRA)</v>
      </c>
      <c r="J6138" s="461"/>
      <c r="K6138" s="211"/>
    </row>
    <row r="6139" spans="1:11" ht="14.65" hidden="1" customHeight="1">
      <c r="A6139" s="215" t="s">
        <v>74</v>
      </c>
      <c r="B6139" s="213" t="s">
        <v>98</v>
      </c>
      <c r="C6139" s="209" t="s">
        <v>136</v>
      </c>
      <c r="D6139" s="202">
        <v>52100</v>
      </c>
      <c r="E6139" s="202">
        <v>250</v>
      </c>
      <c r="F6139" s="202">
        <v>72994</v>
      </c>
      <c r="G6139" s="202">
        <f t="shared" si="321"/>
        <v>1407.7917068466729</v>
      </c>
      <c r="H6139" s="210" t="str">
        <f t="shared" si="322"/>
        <v>21/22FEIJÃO (2ª SAFRA)FRANCISCO BELTRÃO (e)</v>
      </c>
      <c r="I6139" s="210" t="str">
        <f t="shared" si="323"/>
        <v>21/22FEIJÃO (2ª SAFRA)</v>
      </c>
      <c r="J6139" s="461"/>
      <c r="K6139" s="211"/>
    </row>
    <row r="6140" spans="1:11" ht="14.65" hidden="1" customHeight="1">
      <c r="A6140" s="215" t="s">
        <v>74</v>
      </c>
      <c r="B6140" s="213" t="s">
        <v>98</v>
      </c>
      <c r="C6140" s="209" t="s">
        <v>138</v>
      </c>
      <c r="D6140" s="202">
        <v>44290</v>
      </c>
      <c r="E6140" s="202">
        <v>390</v>
      </c>
      <c r="F6140" s="202">
        <v>69882</v>
      </c>
      <c r="G6140" s="202">
        <f t="shared" si="321"/>
        <v>1591.8451025056947</v>
      </c>
      <c r="H6140" s="210" t="str">
        <f t="shared" si="322"/>
        <v>21/22FEIJÃO (2ª SAFRA)GUARAPUAVA (f)</v>
      </c>
      <c r="I6140" s="210" t="str">
        <f t="shared" si="323"/>
        <v>21/22FEIJÃO (2ª SAFRA)</v>
      </c>
      <c r="J6140" s="461"/>
      <c r="K6140" s="211"/>
    </row>
    <row r="6141" spans="1:11" ht="14.65" hidden="1" customHeight="1">
      <c r="A6141" s="215" t="s">
        <v>74</v>
      </c>
      <c r="B6141" s="213" t="s">
        <v>98</v>
      </c>
      <c r="C6141" s="209" t="s">
        <v>140</v>
      </c>
      <c r="D6141" s="202">
        <v>19300</v>
      </c>
      <c r="F6141" s="202">
        <v>34799</v>
      </c>
      <c r="G6141" s="202">
        <f t="shared" si="321"/>
        <v>1803.0569948186528</v>
      </c>
      <c r="H6141" s="210" t="str">
        <f t="shared" si="322"/>
        <v>21/22FEIJÃO (2ª SAFRA)IRATI (f)</v>
      </c>
      <c r="I6141" s="210" t="str">
        <f t="shared" si="323"/>
        <v>21/22FEIJÃO (2ª SAFRA)</v>
      </c>
      <c r="J6141" s="461"/>
      <c r="K6141" s="211"/>
    </row>
    <row r="6142" spans="1:11" ht="14.65" hidden="1" customHeight="1">
      <c r="A6142" s="215" t="s">
        <v>74</v>
      </c>
      <c r="B6142" s="213" t="s">
        <v>98</v>
      </c>
      <c r="C6142" s="209" t="s">
        <v>142</v>
      </c>
      <c r="D6142" s="202">
        <v>382</v>
      </c>
      <c r="F6142" s="202">
        <v>385.5</v>
      </c>
      <c r="G6142" s="202">
        <f t="shared" si="321"/>
        <v>1009.1623036649215</v>
      </c>
      <c r="H6142" s="210" t="str">
        <f t="shared" si="322"/>
        <v>21/22FEIJÃO (2ª SAFRA)IVAIPORÃ (c)</v>
      </c>
      <c r="I6142" s="210" t="str">
        <f t="shared" si="323"/>
        <v>21/22FEIJÃO (2ª SAFRA)</v>
      </c>
      <c r="J6142" s="461"/>
      <c r="K6142" s="211"/>
    </row>
    <row r="6143" spans="1:11" ht="14.65" hidden="1" customHeight="1">
      <c r="A6143" s="215" t="s">
        <v>74</v>
      </c>
      <c r="B6143" s="213" t="s">
        <v>98</v>
      </c>
      <c r="C6143" s="209" t="s">
        <v>144</v>
      </c>
      <c r="D6143" s="202">
        <v>5500</v>
      </c>
      <c r="F6143" s="202">
        <v>8815.2999999999993</v>
      </c>
      <c r="G6143" s="202">
        <f t="shared" si="321"/>
        <v>1602.7818181818182</v>
      </c>
      <c r="H6143" s="210" t="str">
        <f t="shared" si="322"/>
        <v>21/22FEIJÃO (2ª SAFRA)JACAREZINHO (c)</v>
      </c>
      <c r="I6143" s="210" t="str">
        <f t="shared" si="323"/>
        <v>21/22FEIJÃO (2ª SAFRA)</v>
      </c>
      <c r="J6143" s="461"/>
      <c r="K6143" s="211"/>
    </row>
    <row r="6144" spans="1:11" ht="14.65" hidden="1" customHeight="1">
      <c r="A6144" s="215" t="s">
        <v>74</v>
      </c>
      <c r="B6144" s="213" t="s">
        <v>98</v>
      </c>
      <c r="C6144" s="209" t="s">
        <v>146</v>
      </c>
      <c r="D6144" s="202">
        <v>20800</v>
      </c>
      <c r="E6144" s="202">
        <v>1120</v>
      </c>
      <c r="F6144" s="202">
        <v>26475.599999999999</v>
      </c>
      <c r="G6144" s="202">
        <f t="shared" si="321"/>
        <v>1345.3048780487804</v>
      </c>
      <c r="H6144" s="210" t="str">
        <f t="shared" si="322"/>
        <v>21/22FEIJÃO (2ª SAFRA)LARANJEIRAS DO SUL (f)</v>
      </c>
      <c r="I6144" s="210" t="str">
        <f t="shared" si="323"/>
        <v>21/22FEIJÃO (2ª SAFRA)</v>
      </c>
      <c r="J6144" s="461"/>
      <c r="K6144" s="211"/>
    </row>
    <row r="6145" spans="1:12" ht="14.65" hidden="1" customHeight="1">
      <c r="A6145" s="215" t="s">
        <v>74</v>
      </c>
      <c r="B6145" s="213" t="s">
        <v>98</v>
      </c>
      <c r="C6145" s="209" t="s">
        <v>152</v>
      </c>
      <c r="D6145" s="202">
        <v>14</v>
      </c>
      <c r="F6145" s="202">
        <v>13.55</v>
      </c>
      <c r="G6145" s="202">
        <f>F6145/(D6145-E6145)*1000</f>
        <v>967.85714285714289</v>
      </c>
      <c r="H6145" s="210" t="str">
        <f>A6145&amp;B6145&amp;C6145</f>
        <v>21/22FEIJÃO (2ª SAFRA)PARANAGUÁ (f)</v>
      </c>
      <c r="I6145" s="210" t="str">
        <f>A6145&amp;B6145</f>
        <v>21/22FEIJÃO (2ª SAFRA)</v>
      </c>
      <c r="J6145" s="461"/>
      <c r="K6145" s="211"/>
    </row>
    <row r="6146" spans="1:12" ht="14.65" hidden="1" customHeight="1">
      <c r="A6146" s="215" t="s">
        <v>74</v>
      </c>
      <c r="B6146" s="213" t="s">
        <v>98</v>
      </c>
      <c r="C6146" s="209" t="s">
        <v>154</v>
      </c>
      <c r="D6146" s="202">
        <v>121</v>
      </c>
      <c r="F6146" s="202">
        <v>331.58000000000004</v>
      </c>
      <c r="G6146" s="202">
        <f t="shared" si="321"/>
        <v>2740.3305785123971</v>
      </c>
      <c r="H6146" s="210" t="str">
        <f t="shared" si="322"/>
        <v>21/22FEIJÃO (2ª SAFRA)PARANAVAÍ (b)</v>
      </c>
      <c r="I6146" s="210" t="str">
        <f t="shared" si="323"/>
        <v>21/22FEIJÃO (2ª SAFRA)</v>
      </c>
      <c r="J6146" s="461"/>
      <c r="K6146" s="211"/>
    </row>
    <row r="6147" spans="1:12" ht="14.65" hidden="1" customHeight="1">
      <c r="A6147" s="215" t="s">
        <v>74</v>
      </c>
      <c r="B6147" s="213" t="s">
        <v>98</v>
      </c>
      <c r="C6147" s="209" t="s">
        <v>155</v>
      </c>
      <c r="D6147" s="202">
        <v>108200</v>
      </c>
      <c r="E6147" s="202">
        <v>50</v>
      </c>
      <c r="F6147" s="202">
        <v>182025.60000000001</v>
      </c>
      <c r="G6147" s="202">
        <f t="shared" si="321"/>
        <v>1683.0846047156726</v>
      </c>
      <c r="H6147" s="210" t="str">
        <f t="shared" si="322"/>
        <v>21/22FEIJÃO (2ª SAFRA)PATO BRANCO (e)</v>
      </c>
      <c r="I6147" s="210" t="str">
        <f t="shared" si="323"/>
        <v>21/22FEIJÃO (2ª SAFRA)</v>
      </c>
      <c r="J6147" s="461"/>
      <c r="K6147" s="211"/>
    </row>
    <row r="6148" spans="1:12" ht="14.65" hidden="1" customHeight="1">
      <c r="A6148" s="215" t="s">
        <v>74</v>
      </c>
      <c r="B6148" s="213" t="s">
        <v>98</v>
      </c>
      <c r="C6148" s="209" t="s">
        <v>156</v>
      </c>
      <c r="D6148" s="202">
        <v>8345</v>
      </c>
      <c r="F6148" s="202">
        <v>16612.099999999999</v>
      </c>
      <c r="G6148" s="202">
        <f t="shared" si="321"/>
        <v>1990.6650689035348</v>
      </c>
      <c r="H6148" s="210" t="str">
        <f t="shared" si="322"/>
        <v>21/22FEIJÃO (2ª SAFRA)PITANGA (f)</v>
      </c>
      <c r="I6148" s="210" t="str">
        <f t="shared" si="323"/>
        <v>21/22FEIJÃO (2ª SAFRA)</v>
      </c>
      <c r="J6148" s="461"/>
      <c r="K6148" s="211"/>
    </row>
    <row r="6149" spans="1:12" ht="14.65" hidden="1" customHeight="1">
      <c r="A6149" s="215" t="s">
        <v>74</v>
      </c>
      <c r="B6149" s="213" t="s">
        <v>98</v>
      </c>
      <c r="C6149" s="209" t="s">
        <v>157</v>
      </c>
      <c r="D6149" s="202">
        <v>50990</v>
      </c>
      <c r="F6149" s="202">
        <v>106727</v>
      </c>
      <c r="G6149" s="202">
        <f t="shared" si="321"/>
        <v>2093.0966856246323</v>
      </c>
      <c r="H6149" s="210" t="str">
        <f t="shared" si="322"/>
        <v>21/22FEIJÃO (2ª SAFRA)PONTA GROSSA (f)</v>
      </c>
      <c r="I6149" s="210" t="str">
        <f t="shared" si="323"/>
        <v>21/22FEIJÃO (2ª SAFRA)</v>
      </c>
      <c r="J6149" s="461"/>
      <c r="K6149" s="211"/>
    </row>
    <row r="6150" spans="1:12" ht="14.65" hidden="1" customHeight="1">
      <c r="A6150" s="215" t="s">
        <v>74</v>
      </c>
      <c r="B6150" s="213" t="s">
        <v>98</v>
      </c>
      <c r="C6150" s="209" t="s">
        <v>158</v>
      </c>
      <c r="D6150" s="202">
        <v>14</v>
      </c>
      <c r="F6150" s="202">
        <v>24.200000000000003</v>
      </c>
      <c r="G6150" s="202">
        <f t="shared" si="321"/>
        <v>1728.5714285714289</v>
      </c>
      <c r="H6150" s="210" t="str">
        <f t="shared" si="322"/>
        <v>21/22FEIJÃO (2ª SAFRA)TOLEDO (d)</v>
      </c>
      <c r="I6150" s="210" t="str">
        <f t="shared" si="323"/>
        <v>21/22FEIJÃO (2ª SAFRA)</v>
      </c>
      <c r="J6150" s="461"/>
      <c r="K6150" s="211"/>
    </row>
    <row r="6151" spans="1:12" ht="14.65" hidden="1" customHeight="1">
      <c r="A6151" s="215" t="s">
        <v>74</v>
      </c>
      <c r="B6151" s="225" t="s">
        <v>98</v>
      </c>
      <c r="C6151" s="209" t="s">
        <v>160</v>
      </c>
      <c r="D6151" s="202">
        <v>7000</v>
      </c>
      <c r="F6151" s="202">
        <v>8408</v>
      </c>
      <c r="G6151" s="202">
        <f t="shared" si="321"/>
        <v>1201.1428571428571</v>
      </c>
      <c r="H6151" s="210" t="str">
        <f t="shared" si="322"/>
        <v>21/22FEIJÃO (2ª SAFRA)UNIÃO DA VITÓRIA (f)</v>
      </c>
      <c r="I6151" s="210" t="str">
        <f t="shared" si="323"/>
        <v>21/22FEIJÃO (2ª SAFRA)</v>
      </c>
      <c r="J6151" s="461"/>
      <c r="K6151" s="211"/>
    </row>
    <row r="6152" spans="1:12" ht="14.65" hidden="1" customHeight="1">
      <c r="A6152" s="215" t="s">
        <v>74</v>
      </c>
      <c r="B6152" s="213" t="s">
        <v>104</v>
      </c>
      <c r="C6152" s="209" t="s">
        <v>126</v>
      </c>
      <c r="D6152" s="202">
        <v>61700</v>
      </c>
      <c r="F6152" s="202">
        <v>233180</v>
      </c>
      <c r="G6152" s="202">
        <f t="shared" si="321"/>
        <v>3779.2544570502432</v>
      </c>
      <c r="H6152" s="210" t="str">
        <f t="shared" si="322"/>
        <v>21/22MILHO (2ª SAFRA)APUCARANA (c)</v>
      </c>
      <c r="I6152" s="210" t="str">
        <f t="shared" si="323"/>
        <v>21/22MILHO (2ª SAFRA)</v>
      </c>
      <c r="J6152" s="461" t="s">
        <v>277</v>
      </c>
      <c r="K6152" s="211">
        <v>61700</v>
      </c>
      <c r="L6152" s="204" t="b">
        <f>K6152=D6152</f>
        <v>1</v>
      </c>
    </row>
    <row r="6153" spans="1:12" ht="14.65" hidden="1" customHeight="1">
      <c r="A6153" s="215" t="s">
        <v>74</v>
      </c>
      <c r="B6153" s="213" t="s">
        <v>104</v>
      </c>
      <c r="C6153" s="209" t="s">
        <v>128</v>
      </c>
      <c r="D6153" s="202">
        <v>444500</v>
      </c>
      <c r="F6153" s="202">
        <v>2177421</v>
      </c>
      <c r="G6153" s="202">
        <f t="shared" si="321"/>
        <v>4898.5849268841393</v>
      </c>
      <c r="H6153" s="210" t="str">
        <f t="shared" si="322"/>
        <v>21/22MILHO (2ª SAFRA)CAMPO MOURÃO (a)</v>
      </c>
      <c r="I6153" s="210" t="str">
        <f t="shared" si="323"/>
        <v>21/22MILHO (2ª SAFRA)</v>
      </c>
      <c r="J6153" s="461" t="s">
        <v>268</v>
      </c>
      <c r="K6153" s="211">
        <v>444500</v>
      </c>
      <c r="L6153" s="204" t="b">
        <f t="shared" ref="L6153" si="324">K6153=D6153</f>
        <v>1</v>
      </c>
    </row>
    <row r="6154" spans="1:12" ht="14.65" hidden="1" customHeight="1">
      <c r="A6154" s="215" t="s">
        <v>74</v>
      </c>
      <c r="B6154" s="213" t="s">
        <v>104</v>
      </c>
      <c r="C6154" s="209" t="s">
        <v>130</v>
      </c>
      <c r="D6154" s="202">
        <v>368792</v>
      </c>
      <c r="E6154" s="202">
        <v>1400</v>
      </c>
      <c r="F6154" s="202">
        <v>2167879.65</v>
      </c>
      <c r="G6154" s="202">
        <f t="shared" si="321"/>
        <v>5900.7263359027957</v>
      </c>
      <c r="H6154" s="210" t="str">
        <f t="shared" si="322"/>
        <v>21/22MILHO (2ª SAFRA)CASCAVEL (d)</v>
      </c>
      <c r="I6154" s="210" t="str">
        <f t="shared" si="323"/>
        <v>21/22MILHO (2ª SAFRA)</v>
      </c>
      <c r="J6154" s="461" t="s">
        <v>269</v>
      </c>
      <c r="K6154" s="211">
        <v>367392</v>
      </c>
      <c r="L6154" s="204" t="b">
        <f>K6154=D6154-E6154</f>
        <v>1</v>
      </c>
    </row>
    <row r="6155" spans="1:12" ht="14.65" hidden="1" customHeight="1">
      <c r="A6155" s="215" t="s">
        <v>74</v>
      </c>
      <c r="B6155" s="213" t="s">
        <v>104</v>
      </c>
      <c r="C6155" s="209" t="s">
        <v>132</v>
      </c>
      <c r="D6155" s="202">
        <v>213500</v>
      </c>
      <c r="F6155" s="202">
        <v>909521.4</v>
      </c>
      <c r="G6155" s="202">
        <f t="shared" si="321"/>
        <v>4260.0533957845428</v>
      </c>
      <c r="H6155" s="210" t="str">
        <f t="shared" si="322"/>
        <v>21/22MILHO (2ª SAFRA)CORNÉLIO PROCÓPIO (c)</v>
      </c>
      <c r="I6155" s="210" t="str">
        <f t="shared" si="323"/>
        <v>21/22MILHO (2ª SAFRA)</v>
      </c>
      <c r="J6155" s="461" t="s">
        <v>270</v>
      </c>
      <c r="K6155" s="211">
        <v>213500</v>
      </c>
      <c r="L6155" s="204" t="b">
        <f t="shared" ref="L6155:L6170" si="325">K6155=D6155-E6155</f>
        <v>1</v>
      </c>
    </row>
    <row r="6156" spans="1:12" ht="14.65" hidden="1" customHeight="1">
      <c r="A6156" s="215" t="s">
        <v>74</v>
      </c>
      <c r="B6156" s="213" t="s">
        <v>104</v>
      </c>
      <c r="C6156" s="209" t="s">
        <v>136</v>
      </c>
      <c r="D6156" s="202">
        <v>100050</v>
      </c>
      <c r="E6156" s="202">
        <v>1200</v>
      </c>
      <c r="F6156" s="202">
        <v>464730</v>
      </c>
      <c r="G6156" s="202">
        <f t="shared" si="321"/>
        <v>4701.3657056145676</v>
      </c>
      <c r="H6156" s="210" t="str">
        <f t="shared" si="322"/>
        <v>21/22MILHO (2ª SAFRA)FRANCISCO BELTRÃO (e)</v>
      </c>
      <c r="I6156" s="210" t="str">
        <f t="shared" si="323"/>
        <v>21/22MILHO (2ª SAFRA)</v>
      </c>
      <c r="J6156" s="461" t="s">
        <v>278</v>
      </c>
      <c r="K6156" s="211">
        <v>98850</v>
      </c>
      <c r="L6156" s="204" t="b">
        <f t="shared" si="325"/>
        <v>1</v>
      </c>
    </row>
    <row r="6157" spans="1:12" ht="14.65" hidden="1" customHeight="1">
      <c r="A6157" s="215" t="s">
        <v>74</v>
      </c>
      <c r="B6157" s="213" t="s">
        <v>104</v>
      </c>
      <c r="C6157" s="209" t="s">
        <v>138</v>
      </c>
      <c r="D6157" s="202">
        <v>6870</v>
      </c>
      <c r="E6157" s="202">
        <v>245</v>
      </c>
      <c r="F6157" s="202">
        <v>33008</v>
      </c>
      <c r="G6157" s="202">
        <f t="shared" si="321"/>
        <v>4982.3396226415098</v>
      </c>
      <c r="H6157" s="210" t="str">
        <f t="shared" si="322"/>
        <v>21/22MILHO (2ª SAFRA)GUARAPUAVA (f)</v>
      </c>
      <c r="I6157" s="210" t="str">
        <f t="shared" si="323"/>
        <v>21/22MILHO (2ª SAFRA)</v>
      </c>
      <c r="J6157" s="461" t="s">
        <v>279</v>
      </c>
      <c r="K6157" s="211">
        <v>6625</v>
      </c>
      <c r="L6157" s="204" t="b">
        <f t="shared" si="325"/>
        <v>1</v>
      </c>
    </row>
    <row r="6158" spans="1:12" ht="14.65" hidden="1" customHeight="1">
      <c r="A6158" s="215" t="s">
        <v>74</v>
      </c>
      <c r="B6158" s="213" t="s">
        <v>104</v>
      </c>
      <c r="C6158" s="209" t="s">
        <v>140</v>
      </c>
      <c r="D6158" s="202">
        <v>11500</v>
      </c>
      <c r="F6158" s="202">
        <v>73905</v>
      </c>
      <c r="G6158" s="202">
        <f t="shared" si="321"/>
        <v>6426.5217391304341</v>
      </c>
      <c r="H6158" s="210" t="str">
        <f t="shared" si="322"/>
        <v>21/22MILHO (2ª SAFRA)IRATI (f)</v>
      </c>
      <c r="I6158" s="210" t="str">
        <f t="shared" si="323"/>
        <v>21/22MILHO (2ª SAFRA)</v>
      </c>
      <c r="J6158" s="461" t="s">
        <v>280</v>
      </c>
      <c r="K6158" s="211">
        <v>11500</v>
      </c>
      <c r="L6158" s="204" t="b">
        <f t="shared" si="325"/>
        <v>1</v>
      </c>
    </row>
    <row r="6159" spans="1:12" ht="14.65" hidden="1" customHeight="1">
      <c r="A6159" s="215" t="s">
        <v>74</v>
      </c>
      <c r="B6159" s="213" t="s">
        <v>104</v>
      </c>
      <c r="C6159" s="209" t="s">
        <v>142</v>
      </c>
      <c r="D6159" s="202">
        <v>115135</v>
      </c>
      <c r="F6159" s="202">
        <v>511973.95999999996</v>
      </c>
      <c r="G6159" s="202">
        <f t="shared" si="321"/>
        <v>4446.7274069570503</v>
      </c>
      <c r="H6159" s="210" t="str">
        <f t="shared" si="322"/>
        <v>21/22MILHO (2ª SAFRA)IVAIPORÃ (c)</v>
      </c>
      <c r="I6159" s="210" t="str">
        <f t="shared" si="323"/>
        <v>21/22MILHO (2ª SAFRA)</v>
      </c>
      <c r="J6159" s="461" t="s">
        <v>288</v>
      </c>
      <c r="K6159" s="211">
        <v>115135</v>
      </c>
      <c r="L6159" s="204" t="b">
        <f t="shared" si="325"/>
        <v>1</v>
      </c>
    </row>
    <row r="6160" spans="1:12" ht="14.65" hidden="1" customHeight="1">
      <c r="A6160" s="215" t="s">
        <v>74</v>
      </c>
      <c r="B6160" s="213" t="s">
        <v>104</v>
      </c>
      <c r="C6160" s="209" t="s">
        <v>144</v>
      </c>
      <c r="D6160" s="202">
        <v>95320</v>
      </c>
      <c r="F6160" s="202">
        <v>506264</v>
      </c>
      <c r="G6160" s="202">
        <f t="shared" si="321"/>
        <v>5311.2043642467479</v>
      </c>
      <c r="H6160" s="210" t="str">
        <f t="shared" si="322"/>
        <v>21/22MILHO (2ª SAFRA)JACAREZINHO (c)</v>
      </c>
      <c r="I6160" s="210" t="str">
        <f t="shared" si="323"/>
        <v>21/22MILHO (2ª SAFRA)</v>
      </c>
      <c r="J6160" s="461" t="s">
        <v>271</v>
      </c>
      <c r="K6160" s="211">
        <v>95320</v>
      </c>
      <c r="L6160" s="204" t="b">
        <f t="shared" si="325"/>
        <v>1</v>
      </c>
    </row>
    <row r="6161" spans="1:12" ht="14.65" hidden="1" customHeight="1">
      <c r="A6161" s="215" t="s">
        <v>74</v>
      </c>
      <c r="B6161" s="213" t="s">
        <v>104</v>
      </c>
      <c r="C6161" s="209" t="s">
        <v>146</v>
      </c>
      <c r="D6161" s="202">
        <v>20300</v>
      </c>
      <c r="E6161" s="202">
        <v>2010</v>
      </c>
      <c r="F6161" s="202">
        <v>60179.1</v>
      </c>
      <c r="G6161" s="202">
        <f t="shared" ref="G6161:G6227" si="326">F6161/(D6161-E6161)*1000</f>
        <v>3290.2733734281028</v>
      </c>
      <c r="H6161" s="210" t="str">
        <f t="shared" si="322"/>
        <v>21/22MILHO (2ª SAFRA)LARANJEIRAS DO SUL (f)</v>
      </c>
      <c r="I6161" s="210" t="str">
        <f t="shared" si="323"/>
        <v>21/22MILHO (2ª SAFRA)</v>
      </c>
      <c r="J6161" s="461" t="s">
        <v>281</v>
      </c>
      <c r="K6161" s="211">
        <v>18290</v>
      </c>
      <c r="L6161" s="204" t="b">
        <f t="shared" si="325"/>
        <v>1</v>
      </c>
    </row>
    <row r="6162" spans="1:12" ht="14.65" hidden="1" customHeight="1">
      <c r="A6162" s="215" t="s">
        <v>74</v>
      </c>
      <c r="B6162" s="213" t="s">
        <v>104</v>
      </c>
      <c r="C6162" s="209" t="s">
        <v>148</v>
      </c>
      <c r="D6162" s="202">
        <v>247425</v>
      </c>
      <c r="F6162" s="202">
        <v>1225450</v>
      </c>
      <c r="G6162" s="202">
        <f t="shared" si="326"/>
        <v>4952.813984035567</v>
      </c>
      <c r="H6162" s="210" t="str">
        <f t="shared" si="322"/>
        <v>21/22MILHO (2ª SAFRA)LONDRINA (c)</v>
      </c>
      <c r="I6162" s="210" t="str">
        <f t="shared" si="323"/>
        <v>21/22MILHO (2ª SAFRA)</v>
      </c>
      <c r="J6162" s="461" t="s">
        <v>272</v>
      </c>
      <c r="K6162" s="211">
        <v>247425</v>
      </c>
      <c r="L6162" s="204" t="b">
        <f t="shared" si="325"/>
        <v>1</v>
      </c>
    </row>
    <row r="6163" spans="1:12" ht="14.65" hidden="1" customHeight="1">
      <c r="A6163" s="215" t="s">
        <v>74</v>
      </c>
      <c r="B6163" s="213" t="s">
        <v>104</v>
      </c>
      <c r="C6163" s="209" t="s">
        <v>150</v>
      </c>
      <c r="D6163" s="202">
        <v>262081.44</v>
      </c>
      <c r="F6163" s="202">
        <v>1003097.0299999999</v>
      </c>
      <c r="G6163" s="202">
        <f t="shared" si="326"/>
        <v>3827.4249027325245</v>
      </c>
      <c r="H6163" s="210" t="str">
        <f t="shared" si="322"/>
        <v>21/22MILHO (2ª SAFRA)MARINGÁ (c)</v>
      </c>
      <c r="I6163" s="210" t="str">
        <f t="shared" si="323"/>
        <v>21/22MILHO (2ª SAFRA)</v>
      </c>
      <c r="J6163" s="461" t="s">
        <v>273</v>
      </c>
      <c r="K6163" s="211">
        <v>262081.44</v>
      </c>
      <c r="L6163" s="204" t="b">
        <f t="shared" si="325"/>
        <v>1</v>
      </c>
    </row>
    <row r="6164" spans="1:12" ht="14.65" hidden="1" customHeight="1">
      <c r="A6164" s="215" t="s">
        <v>74</v>
      </c>
      <c r="B6164" s="213" t="s">
        <v>104</v>
      </c>
      <c r="C6164" s="209" t="s">
        <v>154</v>
      </c>
      <c r="D6164" s="202">
        <v>51623</v>
      </c>
      <c r="F6164" s="202">
        <v>160129.81</v>
      </c>
      <c r="G6164" s="202">
        <f t="shared" si="326"/>
        <v>3101.9082579470391</v>
      </c>
      <c r="H6164" s="210" t="str">
        <f t="shared" si="322"/>
        <v>21/22MILHO (2ª SAFRA)PARANAVAÍ (b)</v>
      </c>
      <c r="I6164" s="210" t="str">
        <f t="shared" si="323"/>
        <v>21/22MILHO (2ª SAFRA)</v>
      </c>
      <c r="J6164" s="461" t="s">
        <v>275</v>
      </c>
      <c r="K6164" s="211">
        <v>51623</v>
      </c>
      <c r="L6164" s="204" t="b">
        <f t="shared" si="325"/>
        <v>1</v>
      </c>
    </row>
    <row r="6165" spans="1:12" ht="14.65" hidden="1" customHeight="1">
      <c r="A6165" s="215" t="s">
        <v>74</v>
      </c>
      <c r="B6165" s="213" t="s">
        <v>104</v>
      </c>
      <c r="C6165" s="209" t="s">
        <v>155</v>
      </c>
      <c r="D6165" s="202">
        <v>89200</v>
      </c>
      <c r="F6165" s="202">
        <v>504490</v>
      </c>
      <c r="G6165" s="202">
        <f t="shared" si="326"/>
        <v>5655.7174887892379</v>
      </c>
      <c r="H6165" s="210" t="str">
        <f t="shared" si="322"/>
        <v>21/22MILHO (2ª SAFRA)PATO BRANCO (e)</v>
      </c>
      <c r="I6165" s="210" t="str">
        <f t="shared" si="323"/>
        <v>21/22MILHO (2ª SAFRA)</v>
      </c>
      <c r="J6165" s="461" t="s">
        <v>282</v>
      </c>
      <c r="K6165" s="211">
        <v>89200</v>
      </c>
      <c r="L6165" s="204" t="b">
        <f t="shared" si="325"/>
        <v>1</v>
      </c>
    </row>
    <row r="6166" spans="1:12" ht="14.65" hidden="1" customHeight="1">
      <c r="A6166" s="215" t="s">
        <v>74</v>
      </c>
      <c r="B6166" s="213" t="s">
        <v>104</v>
      </c>
      <c r="C6166" s="209" t="s">
        <v>156</v>
      </c>
      <c r="D6166" s="202">
        <v>19800</v>
      </c>
      <c r="F6166" s="202">
        <v>90405</v>
      </c>
      <c r="G6166" s="202">
        <f t="shared" si="326"/>
        <v>4565.9090909090901</v>
      </c>
      <c r="H6166" s="210" t="str">
        <f t="shared" si="322"/>
        <v>21/22MILHO (2ª SAFRA)PITANGA (f)</v>
      </c>
      <c r="I6166" s="210" t="str">
        <f t="shared" si="323"/>
        <v>21/22MILHO (2ª SAFRA)</v>
      </c>
      <c r="J6166" s="461" t="s">
        <v>283</v>
      </c>
      <c r="K6166" s="211">
        <v>19800</v>
      </c>
      <c r="L6166" s="204" t="b">
        <f t="shared" si="325"/>
        <v>1</v>
      </c>
    </row>
    <row r="6167" spans="1:12" ht="14.65" hidden="1" customHeight="1">
      <c r="A6167" s="215" t="s">
        <v>74</v>
      </c>
      <c r="B6167" s="213" t="s">
        <v>104</v>
      </c>
      <c r="C6167" s="209" t="s">
        <v>157</v>
      </c>
      <c r="D6167" s="202">
        <v>32150</v>
      </c>
      <c r="F6167" s="202">
        <v>187100</v>
      </c>
      <c r="G6167" s="202">
        <f t="shared" si="326"/>
        <v>5819.5956454121306</v>
      </c>
      <c r="H6167" s="210" t="str">
        <f t="shared" si="322"/>
        <v>21/22MILHO (2ª SAFRA)PONTA GROSSA (f)</v>
      </c>
      <c r="I6167" s="210" t="str">
        <f t="shared" si="323"/>
        <v>21/22MILHO (2ª SAFRA)</v>
      </c>
      <c r="J6167" s="461" t="s">
        <v>284</v>
      </c>
      <c r="K6167" s="211">
        <v>32150</v>
      </c>
      <c r="L6167" s="204" t="b">
        <f t="shared" si="325"/>
        <v>1</v>
      </c>
    </row>
    <row r="6168" spans="1:12" ht="14.65" hidden="1" customHeight="1">
      <c r="A6168" s="215" t="s">
        <v>74</v>
      </c>
      <c r="B6168" s="213" t="s">
        <v>104</v>
      </c>
      <c r="C6168" s="209" t="s">
        <v>158</v>
      </c>
      <c r="D6168" s="202">
        <v>448329</v>
      </c>
      <c r="E6168" s="202">
        <v>13750</v>
      </c>
      <c r="F6168" s="202">
        <v>2513345.9</v>
      </c>
      <c r="G6168" s="202">
        <f t="shared" si="326"/>
        <v>5783.4039380641952</v>
      </c>
      <c r="H6168" s="210" t="str">
        <f t="shared" si="322"/>
        <v>21/22MILHO (2ª SAFRA)TOLEDO (d)</v>
      </c>
      <c r="I6168" s="210" t="str">
        <f t="shared" si="323"/>
        <v>21/22MILHO (2ª SAFRA)</v>
      </c>
      <c r="J6168" s="461" t="s">
        <v>285</v>
      </c>
      <c r="K6168" s="211">
        <v>434579</v>
      </c>
      <c r="L6168" s="204" t="b">
        <f t="shared" si="325"/>
        <v>1</v>
      </c>
    </row>
    <row r="6169" spans="1:12" ht="14.65" hidden="1" customHeight="1">
      <c r="A6169" s="215" t="s">
        <v>74</v>
      </c>
      <c r="B6169" s="213" t="s">
        <v>104</v>
      </c>
      <c r="C6169" s="209" t="s">
        <v>159</v>
      </c>
      <c r="D6169" s="202">
        <v>147200</v>
      </c>
      <c r="F6169" s="202">
        <v>443652.5</v>
      </c>
      <c r="G6169" s="202">
        <f t="shared" si="326"/>
        <v>3013.943614130435</v>
      </c>
      <c r="H6169" s="210" t="str">
        <f t="shared" si="322"/>
        <v>21/22MILHO (2ª SAFRA)UMUARAMA (b)</v>
      </c>
      <c r="I6169" s="210" t="str">
        <f t="shared" si="323"/>
        <v>21/22MILHO (2ª SAFRA)</v>
      </c>
      <c r="J6169" s="461" t="s">
        <v>276</v>
      </c>
      <c r="K6169" s="211">
        <v>147200</v>
      </c>
      <c r="L6169" s="204" t="b">
        <f t="shared" si="325"/>
        <v>1</v>
      </c>
    </row>
    <row r="6170" spans="1:12" ht="14.65" hidden="1" customHeight="1">
      <c r="A6170" s="215" t="s">
        <v>74</v>
      </c>
      <c r="B6170" s="225" t="s">
        <v>104</v>
      </c>
      <c r="C6170" s="209" t="s">
        <v>160</v>
      </c>
      <c r="D6170" s="202">
        <v>3000</v>
      </c>
      <c r="F6170" s="202">
        <v>7250</v>
      </c>
      <c r="G6170" s="202">
        <f t="shared" si="326"/>
        <v>2416.6666666666665</v>
      </c>
      <c r="H6170" s="210" t="str">
        <f t="shared" si="322"/>
        <v>21/22MILHO (2ª SAFRA)UNIÃO DA VITÓRIA (f)</v>
      </c>
      <c r="I6170" s="210" t="str">
        <f t="shared" si="323"/>
        <v>21/22MILHO (2ª SAFRA)</v>
      </c>
      <c r="J6170" s="461" t="s">
        <v>286</v>
      </c>
      <c r="K6170" s="211">
        <v>3000</v>
      </c>
      <c r="L6170" s="204" t="b">
        <f t="shared" si="325"/>
        <v>1</v>
      </c>
    </row>
    <row r="6171" spans="1:12" ht="12.75" hidden="1" customHeight="1">
      <c r="A6171" s="215" t="s">
        <v>74</v>
      </c>
      <c r="B6171" s="213" t="s">
        <v>107</v>
      </c>
      <c r="C6171" s="209" t="s">
        <v>128</v>
      </c>
      <c r="D6171" s="202">
        <v>1181</v>
      </c>
      <c r="F6171" s="202">
        <v>3224.5</v>
      </c>
      <c r="G6171" s="202">
        <f t="shared" si="326"/>
        <v>2730.3132938187973</v>
      </c>
      <c r="H6171" s="210" t="str">
        <f t="shared" si="322"/>
        <v>21/22SOJA (2ª SAFRA)CAMPO MOURÃO (a)</v>
      </c>
      <c r="I6171" s="210" t="str">
        <f t="shared" si="323"/>
        <v>21/22SOJA (2ª SAFRA)</v>
      </c>
      <c r="J6171" s="461" t="s">
        <v>268</v>
      </c>
      <c r="K6171" s="211">
        <v>1181</v>
      </c>
      <c r="L6171" s="204" t="b">
        <f t="shared" ref="L6171:L6194" si="327">LEFT(J6171,5)=LEFT(C6171,5)</f>
        <v>1</v>
      </c>
    </row>
    <row r="6172" spans="1:12" ht="12.75" hidden="1" customHeight="1">
      <c r="A6172" s="215" t="s">
        <v>74</v>
      </c>
      <c r="B6172" s="213" t="s">
        <v>107</v>
      </c>
      <c r="C6172" s="209" t="s">
        <v>130</v>
      </c>
      <c r="D6172" s="202">
        <v>312</v>
      </c>
      <c r="F6172" s="202">
        <v>743.79</v>
      </c>
      <c r="G6172" s="202">
        <f t="shared" si="326"/>
        <v>2383.9423076923076</v>
      </c>
      <c r="H6172" s="210" t="str">
        <f t="shared" si="322"/>
        <v>21/22SOJA (2ª SAFRA)CASCAVEL (d)</v>
      </c>
      <c r="I6172" s="210" t="str">
        <f t="shared" si="323"/>
        <v>21/22SOJA (2ª SAFRA)</v>
      </c>
      <c r="J6172" s="461" t="s">
        <v>269</v>
      </c>
      <c r="K6172" s="211">
        <v>312</v>
      </c>
      <c r="L6172" s="204" t="b">
        <f t="shared" si="327"/>
        <v>1</v>
      </c>
    </row>
    <row r="6173" spans="1:12" ht="12.75" hidden="1" customHeight="1">
      <c r="A6173" s="215" t="s">
        <v>74</v>
      </c>
      <c r="B6173" s="213" t="s">
        <v>107</v>
      </c>
      <c r="C6173" s="209" t="s">
        <v>136</v>
      </c>
      <c r="D6173" s="202">
        <v>3570</v>
      </c>
      <c r="F6173" s="202">
        <v>7114</v>
      </c>
      <c r="G6173" s="202">
        <f t="shared" si="326"/>
        <v>1992.7170868347339</v>
      </c>
      <c r="H6173" s="210" t="str">
        <f t="shared" si="322"/>
        <v>21/22SOJA (2ª SAFRA)FRANCISCO BELTRÃO (e)</v>
      </c>
      <c r="I6173" s="210" t="str">
        <f t="shared" si="323"/>
        <v>21/22SOJA (2ª SAFRA)</v>
      </c>
      <c r="J6173" s="461" t="s">
        <v>278</v>
      </c>
      <c r="K6173" s="211">
        <v>3570</v>
      </c>
      <c r="L6173" s="204" t="b">
        <f t="shared" si="327"/>
        <v>1</v>
      </c>
    </row>
    <row r="6174" spans="1:12" ht="12.75" hidden="1" customHeight="1">
      <c r="A6174" s="215" t="s">
        <v>74</v>
      </c>
      <c r="B6174" s="213" t="s">
        <v>107</v>
      </c>
      <c r="C6174" s="209" t="s">
        <v>138</v>
      </c>
      <c r="D6174" s="202">
        <v>4010</v>
      </c>
      <c r="F6174" s="202">
        <v>11033</v>
      </c>
      <c r="G6174" s="202">
        <f t="shared" si="326"/>
        <v>2751.3715710723191</v>
      </c>
      <c r="H6174" s="210" t="str">
        <f t="shared" si="322"/>
        <v>21/22SOJA (2ª SAFRA)GUARAPUAVA (f)</v>
      </c>
      <c r="I6174" s="210" t="str">
        <f t="shared" si="323"/>
        <v>21/22SOJA (2ª SAFRA)</v>
      </c>
      <c r="J6174" s="461" t="s">
        <v>279</v>
      </c>
      <c r="K6174" s="211">
        <v>4010</v>
      </c>
      <c r="L6174" s="204" t="b">
        <f t="shared" si="327"/>
        <v>1</v>
      </c>
    </row>
    <row r="6175" spans="1:12" ht="12.75" hidden="1" customHeight="1">
      <c r="A6175" s="215" t="s">
        <v>74</v>
      </c>
      <c r="B6175" s="213" t="s">
        <v>107</v>
      </c>
      <c r="C6175" s="209" t="s">
        <v>140</v>
      </c>
      <c r="D6175" s="202">
        <v>16100</v>
      </c>
      <c r="F6175" s="202">
        <v>47980</v>
      </c>
      <c r="G6175" s="202">
        <f t="shared" si="326"/>
        <v>2980.1242236024846</v>
      </c>
      <c r="H6175" s="210" t="str">
        <f t="shared" si="322"/>
        <v>21/22SOJA (2ª SAFRA)IRATI (f)</v>
      </c>
      <c r="I6175" s="210" t="str">
        <f t="shared" si="323"/>
        <v>21/22SOJA (2ª SAFRA)</v>
      </c>
      <c r="J6175" s="461" t="s">
        <v>280</v>
      </c>
      <c r="K6175" s="211">
        <v>16100</v>
      </c>
      <c r="L6175" s="204" t="b">
        <f t="shared" si="327"/>
        <v>1</v>
      </c>
    </row>
    <row r="6176" spans="1:12" ht="12.75" hidden="1" customHeight="1">
      <c r="A6176" s="215" t="s">
        <v>74</v>
      </c>
      <c r="B6176" s="213" t="s">
        <v>107</v>
      </c>
      <c r="C6176" s="209" t="s">
        <v>146</v>
      </c>
      <c r="D6176" s="202">
        <v>200</v>
      </c>
      <c r="F6176" s="202">
        <v>360</v>
      </c>
      <c r="G6176" s="202">
        <f t="shared" si="326"/>
        <v>1800</v>
      </c>
      <c r="H6176" s="210" t="str">
        <f t="shared" si="322"/>
        <v>21/22SOJA (2ª SAFRA)LARANJEIRAS DO SUL (f)</v>
      </c>
      <c r="I6176" s="210" t="str">
        <f t="shared" si="323"/>
        <v>21/22SOJA (2ª SAFRA)</v>
      </c>
      <c r="J6176" s="461" t="s">
        <v>281</v>
      </c>
      <c r="K6176" s="211">
        <v>200</v>
      </c>
      <c r="L6176" s="204" t="b">
        <f t="shared" si="327"/>
        <v>1</v>
      </c>
    </row>
    <row r="6177" spans="1:12" ht="12.75" hidden="1" customHeight="1">
      <c r="A6177" s="215" t="s">
        <v>74</v>
      </c>
      <c r="B6177" s="213" t="s">
        <v>107</v>
      </c>
      <c r="C6177" s="209" t="s">
        <v>155</v>
      </c>
      <c r="D6177" s="202">
        <v>7632</v>
      </c>
      <c r="F6177" s="202">
        <v>21664</v>
      </c>
      <c r="G6177" s="202">
        <f t="shared" si="326"/>
        <v>2838.5744234800836</v>
      </c>
      <c r="H6177" s="210" t="str">
        <f t="shared" si="322"/>
        <v>21/22SOJA (2ª SAFRA)PATO BRANCO (e)</v>
      </c>
      <c r="I6177" s="210" t="str">
        <f t="shared" si="323"/>
        <v>21/22SOJA (2ª SAFRA)</v>
      </c>
      <c r="J6177" s="461" t="s">
        <v>282</v>
      </c>
      <c r="K6177" s="211">
        <v>7632</v>
      </c>
      <c r="L6177" s="204" t="b">
        <f t="shared" si="327"/>
        <v>1</v>
      </c>
    </row>
    <row r="6178" spans="1:12" ht="12.75" hidden="1" customHeight="1">
      <c r="A6178" s="215" t="s">
        <v>74</v>
      </c>
      <c r="B6178" s="213" t="s">
        <v>107</v>
      </c>
      <c r="C6178" s="209" t="s">
        <v>157</v>
      </c>
      <c r="D6178" s="202">
        <v>15550</v>
      </c>
      <c r="F6178" s="202">
        <v>47225</v>
      </c>
      <c r="G6178" s="202">
        <f t="shared" si="326"/>
        <v>3036.9774919614151</v>
      </c>
      <c r="H6178" s="210" t="str">
        <f t="shared" si="322"/>
        <v>21/22SOJA (2ª SAFRA)PONTA GROSSA (f)</v>
      </c>
      <c r="I6178" s="210" t="str">
        <f t="shared" si="323"/>
        <v>21/22SOJA (2ª SAFRA)</v>
      </c>
      <c r="J6178" s="461" t="s">
        <v>284</v>
      </c>
      <c r="K6178" s="211">
        <v>15550</v>
      </c>
      <c r="L6178" s="204" t="b">
        <f t="shared" si="327"/>
        <v>1</v>
      </c>
    </row>
    <row r="6179" spans="1:12" ht="12.75" hidden="1" customHeight="1">
      <c r="A6179" s="215" t="s">
        <v>74</v>
      </c>
      <c r="B6179" s="213" t="s">
        <v>107</v>
      </c>
      <c r="C6179" s="209" t="s">
        <v>160</v>
      </c>
      <c r="D6179" s="202">
        <v>6000</v>
      </c>
      <c r="F6179" s="202">
        <v>11995</v>
      </c>
      <c r="G6179" s="202">
        <f t="shared" si="326"/>
        <v>1999.1666666666667</v>
      </c>
      <c r="H6179" s="210" t="str">
        <f t="shared" si="322"/>
        <v>21/22SOJA (2ª SAFRA)UNIÃO DA VITÓRIA (f)</v>
      </c>
      <c r="I6179" s="210" t="str">
        <f t="shared" si="323"/>
        <v>21/22SOJA (2ª SAFRA)</v>
      </c>
      <c r="J6179" s="461" t="s">
        <v>286</v>
      </c>
      <c r="K6179" s="211">
        <v>6000</v>
      </c>
      <c r="L6179" s="204" t="b">
        <f t="shared" si="327"/>
        <v>1</v>
      </c>
    </row>
    <row r="6180" spans="1:12" ht="12.75" hidden="1" customHeight="1">
      <c r="A6180" s="215" t="s">
        <v>74</v>
      </c>
      <c r="B6180" s="213" t="s">
        <v>109</v>
      </c>
      <c r="C6180" s="209" t="s">
        <v>126</v>
      </c>
      <c r="D6180" s="202">
        <v>133.19999999999999</v>
      </c>
      <c r="F6180" s="202">
        <v>13230.6</v>
      </c>
      <c r="G6180" s="202">
        <f t="shared" si="326"/>
        <v>99328.828828828846</v>
      </c>
      <c r="H6180" s="210" t="str">
        <f t="shared" si="322"/>
        <v>21/22TOMATE (2ª SAFRA)APUCARANA (c)</v>
      </c>
      <c r="I6180" s="210" t="str">
        <f t="shared" si="323"/>
        <v>21/22TOMATE (2ª SAFRA)</v>
      </c>
      <c r="J6180" s="211" t="s">
        <v>277</v>
      </c>
      <c r="K6180" s="204">
        <v>133.19999999999999</v>
      </c>
      <c r="L6180" s="204" t="b">
        <f t="shared" si="327"/>
        <v>1</v>
      </c>
    </row>
    <row r="6181" spans="1:12" ht="12.75" hidden="1" customHeight="1">
      <c r="A6181" s="215" t="s">
        <v>74</v>
      </c>
      <c r="B6181" s="213" t="s">
        <v>109</v>
      </c>
      <c r="C6181" s="209" t="s">
        <v>128</v>
      </c>
      <c r="D6181" s="202">
        <v>32</v>
      </c>
      <c r="F6181" s="202">
        <v>2194</v>
      </c>
      <c r="G6181" s="202">
        <f>F6181/(D6181-E6181)*1000</f>
        <v>68562.5</v>
      </c>
      <c r="H6181" s="210" t="str">
        <f>A6181&amp;B6181&amp;C6181</f>
        <v>21/22TOMATE (2ª SAFRA)CAMPO MOURÃO (a)</v>
      </c>
      <c r="I6181" s="210" t="str">
        <f>A6181&amp;B6181</f>
        <v>21/22TOMATE (2ª SAFRA)</v>
      </c>
      <c r="J6181" s="211" t="s">
        <v>268</v>
      </c>
      <c r="K6181" s="204">
        <v>32</v>
      </c>
      <c r="L6181" s="204" t="b">
        <f t="shared" si="327"/>
        <v>1</v>
      </c>
    </row>
    <row r="6182" spans="1:12" ht="12.75" hidden="1" customHeight="1">
      <c r="A6182" s="215" t="s">
        <v>74</v>
      </c>
      <c r="B6182" s="213" t="s">
        <v>109</v>
      </c>
      <c r="C6182" s="209" t="s">
        <v>130</v>
      </c>
      <c r="D6182" s="202">
        <v>59.9</v>
      </c>
      <c r="F6182" s="202">
        <v>2877.2</v>
      </c>
      <c r="G6182" s="202">
        <f t="shared" si="326"/>
        <v>48033.388981636061</v>
      </c>
      <c r="H6182" s="210" t="str">
        <f t="shared" si="322"/>
        <v>21/22TOMATE (2ª SAFRA)CASCAVEL (d)</v>
      </c>
      <c r="I6182" s="210" t="str">
        <f t="shared" si="323"/>
        <v>21/22TOMATE (2ª SAFRA)</v>
      </c>
      <c r="J6182" s="211" t="s">
        <v>269</v>
      </c>
      <c r="K6182" s="204">
        <v>59.9</v>
      </c>
      <c r="L6182" s="204" t="b">
        <f t="shared" si="327"/>
        <v>1</v>
      </c>
    </row>
    <row r="6183" spans="1:12" ht="12.75" hidden="1" customHeight="1">
      <c r="A6183" s="215" t="s">
        <v>74</v>
      </c>
      <c r="B6183" s="213" t="s">
        <v>109</v>
      </c>
      <c r="C6183" s="209" t="s">
        <v>132</v>
      </c>
      <c r="D6183" s="202">
        <v>180</v>
      </c>
      <c r="F6183" s="202">
        <v>7920</v>
      </c>
      <c r="G6183" s="202">
        <f t="shared" si="326"/>
        <v>44000</v>
      </c>
      <c r="H6183" s="210" t="str">
        <f t="shared" si="322"/>
        <v>21/22TOMATE (2ª SAFRA)CORNÉLIO PROCÓPIO (c)</v>
      </c>
      <c r="I6183" s="210" t="str">
        <f t="shared" si="323"/>
        <v>21/22TOMATE (2ª SAFRA)</v>
      </c>
      <c r="J6183" s="211" t="s">
        <v>270</v>
      </c>
      <c r="K6183" s="204">
        <v>180</v>
      </c>
      <c r="L6183" s="204" t="b">
        <f t="shared" si="327"/>
        <v>1</v>
      </c>
    </row>
    <row r="6184" spans="1:12" ht="12.75" hidden="1" customHeight="1">
      <c r="A6184" s="215" t="s">
        <v>74</v>
      </c>
      <c r="B6184" s="213" t="s">
        <v>109</v>
      </c>
      <c r="C6184" s="209" t="s">
        <v>138</v>
      </c>
      <c r="D6184" s="202">
        <v>14.5</v>
      </c>
      <c r="F6184" s="202">
        <v>830</v>
      </c>
      <c r="G6184" s="202">
        <f t="shared" si="326"/>
        <v>57241.379310344826</v>
      </c>
      <c r="H6184" s="210" t="str">
        <f t="shared" si="322"/>
        <v>21/22TOMATE (2ª SAFRA)GUARAPUAVA (f)</v>
      </c>
      <c r="I6184" s="210" t="str">
        <f t="shared" si="323"/>
        <v>21/22TOMATE (2ª SAFRA)</v>
      </c>
      <c r="J6184" s="211" t="s">
        <v>279</v>
      </c>
      <c r="K6184" s="204">
        <v>14.5</v>
      </c>
      <c r="L6184" s="204" t="b">
        <f t="shared" si="327"/>
        <v>1</v>
      </c>
    </row>
    <row r="6185" spans="1:12" ht="12.75" hidden="1" customHeight="1">
      <c r="A6185" s="215" t="s">
        <v>74</v>
      </c>
      <c r="B6185" s="213" t="s">
        <v>109</v>
      </c>
      <c r="C6185" s="209" t="s">
        <v>140</v>
      </c>
      <c r="D6185" s="202">
        <v>15</v>
      </c>
      <c r="F6185" s="202">
        <v>442.5</v>
      </c>
      <c r="G6185" s="202">
        <f t="shared" si="326"/>
        <v>29500</v>
      </c>
      <c r="H6185" s="210" t="str">
        <f t="shared" si="322"/>
        <v>21/22TOMATE (2ª SAFRA)IRATI (f)</v>
      </c>
      <c r="I6185" s="210" t="str">
        <f t="shared" si="323"/>
        <v>21/22TOMATE (2ª SAFRA)</v>
      </c>
      <c r="J6185" s="211" t="s">
        <v>280</v>
      </c>
      <c r="K6185" s="204">
        <v>15</v>
      </c>
      <c r="L6185" s="204" t="b">
        <f t="shared" si="327"/>
        <v>1</v>
      </c>
    </row>
    <row r="6186" spans="1:12" ht="12.75" hidden="1" customHeight="1">
      <c r="A6186" s="215" t="s">
        <v>74</v>
      </c>
      <c r="B6186" s="213" t="s">
        <v>109</v>
      </c>
      <c r="C6186" s="209" t="s">
        <v>142</v>
      </c>
      <c r="D6186" s="202">
        <v>326</v>
      </c>
      <c r="F6186" s="202">
        <v>22290</v>
      </c>
      <c r="G6186" s="202">
        <f t="shared" si="326"/>
        <v>68374.233128834356</v>
      </c>
      <c r="H6186" s="210" t="str">
        <f t="shared" si="322"/>
        <v>21/22TOMATE (2ª SAFRA)IVAIPORÃ (c)</v>
      </c>
      <c r="I6186" s="210" t="str">
        <f t="shared" si="323"/>
        <v>21/22TOMATE (2ª SAFRA)</v>
      </c>
      <c r="J6186" s="211" t="s">
        <v>288</v>
      </c>
      <c r="K6186" s="204">
        <v>326</v>
      </c>
      <c r="L6186" s="204" t="b">
        <f t="shared" si="327"/>
        <v>1</v>
      </c>
    </row>
    <row r="6187" spans="1:12" ht="12.75" hidden="1" customHeight="1">
      <c r="A6187" s="215" t="s">
        <v>74</v>
      </c>
      <c r="B6187" s="213" t="s">
        <v>109</v>
      </c>
      <c r="C6187" s="209" t="s">
        <v>144</v>
      </c>
      <c r="D6187" s="202">
        <v>190</v>
      </c>
      <c r="F6187" s="202">
        <v>11800.5</v>
      </c>
      <c r="G6187" s="202">
        <f t="shared" si="326"/>
        <v>62107.894736842107</v>
      </c>
      <c r="H6187" s="210" t="str">
        <f t="shared" si="322"/>
        <v>21/22TOMATE (2ª SAFRA)JACAREZINHO (c)</v>
      </c>
      <c r="I6187" s="210" t="str">
        <f t="shared" si="323"/>
        <v>21/22TOMATE (2ª SAFRA)</v>
      </c>
      <c r="J6187" s="211" t="s">
        <v>271</v>
      </c>
      <c r="K6187" s="204">
        <v>190</v>
      </c>
      <c r="L6187" s="204" t="b">
        <f t="shared" si="327"/>
        <v>1</v>
      </c>
    </row>
    <row r="6188" spans="1:12" ht="12.75" hidden="1" customHeight="1">
      <c r="A6188" s="215" t="s">
        <v>74</v>
      </c>
      <c r="B6188" s="213" t="s">
        <v>109</v>
      </c>
      <c r="C6188" s="209" t="s">
        <v>146</v>
      </c>
      <c r="D6188" s="202">
        <v>6</v>
      </c>
      <c r="F6188" s="202">
        <v>355.2</v>
      </c>
      <c r="G6188" s="202">
        <f t="shared" si="326"/>
        <v>59199.999999999993</v>
      </c>
      <c r="H6188" s="210" t="str">
        <f t="shared" si="322"/>
        <v>21/22TOMATE (2ª SAFRA)LARANJEIRAS DO SUL (f)</v>
      </c>
      <c r="I6188" s="210" t="str">
        <f t="shared" si="323"/>
        <v>21/22TOMATE (2ª SAFRA)</v>
      </c>
      <c r="J6188" s="211" t="s">
        <v>281</v>
      </c>
      <c r="K6188" s="204">
        <v>6</v>
      </c>
      <c r="L6188" s="204" t="b">
        <f t="shared" si="327"/>
        <v>1</v>
      </c>
    </row>
    <row r="6189" spans="1:12" ht="12.75" hidden="1" customHeight="1">
      <c r="A6189" s="215" t="s">
        <v>74</v>
      </c>
      <c r="B6189" s="213" t="s">
        <v>109</v>
      </c>
      <c r="C6189" s="209" t="s">
        <v>148</v>
      </c>
      <c r="D6189" s="202">
        <v>105.8</v>
      </c>
      <c r="F6189" s="202">
        <v>7278.1799999999994</v>
      </c>
      <c r="G6189" s="202">
        <f t="shared" ref="G6189" si="328">F6189/(D6189-E6189)*1000</f>
        <v>68791.871455576562</v>
      </c>
      <c r="H6189" s="210" t="str">
        <f t="shared" ref="H6189" si="329">A6189&amp;B6189&amp;C6189</f>
        <v>21/22TOMATE (2ª SAFRA)LONDRINA (c)</v>
      </c>
      <c r="I6189" s="210" t="str">
        <f t="shared" ref="I6189" si="330">A6189&amp;B6189</f>
        <v>21/22TOMATE (2ª SAFRA)</v>
      </c>
      <c r="J6189" s="211" t="s">
        <v>272</v>
      </c>
      <c r="K6189" s="204">
        <v>105.8</v>
      </c>
      <c r="L6189" s="204" t="b">
        <f t="shared" si="327"/>
        <v>1</v>
      </c>
    </row>
    <row r="6190" spans="1:12" ht="12.75" hidden="1" customHeight="1">
      <c r="A6190" s="215" t="s">
        <v>74</v>
      </c>
      <c r="B6190" s="213" t="s">
        <v>109</v>
      </c>
      <c r="C6190" s="209" t="s">
        <v>150</v>
      </c>
      <c r="D6190" s="202">
        <v>69.900000000000006</v>
      </c>
      <c r="F6190" s="202">
        <v>4292</v>
      </c>
      <c r="G6190" s="202">
        <f t="shared" si="326"/>
        <v>61402.002861230321</v>
      </c>
      <c r="H6190" s="210" t="str">
        <f t="shared" si="322"/>
        <v>21/22TOMATE (2ª SAFRA)MARINGÁ (c)</v>
      </c>
      <c r="I6190" s="210" t="str">
        <f t="shared" si="323"/>
        <v>21/22TOMATE (2ª SAFRA)</v>
      </c>
      <c r="J6190" s="211" t="s">
        <v>273</v>
      </c>
      <c r="K6190" s="204">
        <v>69.900000000000006</v>
      </c>
      <c r="L6190" s="204" t="b">
        <f t="shared" si="327"/>
        <v>1</v>
      </c>
    </row>
    <row r="6191" spans="1:12" ht="12.75" hidden="1" customHeight="1">
      <c r="A6191" s="215" t="s">
        <v>74</v>
      </c>
      <c r="B6191" s="213" t="s">
        <v>109</v>
      </c>
      <c r="C6191" s="209" t="s">
        <v>152</v>
      </c>
      <c r="D6191" s="202">
        <v>13</v>
      </c>
      <c r="F6191" s="202">
        <v>520</v>
      </c>
      <c r="G6191" s="202">
        <f t="shared" si="326"/>
        <v>40000</v>
      </c>
      <c r="H6191" s="210" t="str">
        <f t="shared" si="322"/>
        <v>21/22TOMATE (2ª SAFRA)PARANAGUÁ (f)</v>
      </c>
      <c r="I6191" s="210" t="str">
        <f t="shared" si="323"/>
        <v>21/22TOMATE (2ª SAFRA)</v>
      </c>
      <c r="J6191" s="211" t="s">
        <v>274</v>
      </c>
      <c r="K6191" s="204">
        <v>13</v>
      </c>
      <c r="L6191" s="204" t="b">
        <f t="shared" si="327"/>
        <v>1</v>
      </c>
    </row>
    <row r="6192" spans="1:12" ht="12.75" hidden="1" customHeight="1">
      <c r="A6192" s="215" t="s">
        <v>74</v>
      </c>
      <c r="B6192" s="213" t="s">
        <v>109</v>
      </c>
      <c r="C6192" s="209" t="s">
        <v>156</v>
      </c>
      <c r="D6192" s="202">
        <v>114.7</v>
      </c>
      <c r="F6192" s="202">
        <v>8895</v>
      </c>
      <c r="G6192" s="202">
        <f t="shared" si="326"/>
        <v>77550.130775937214</v>
      </c>
      <c r="H6192" s="210" t="str">
        <f t="shared" si="322"/>
        <v>21/22TOMATE (2ª SAFRA)PITANGA (f)</v>
      </c>
      <c r="I6192" s="210" t="str">
        <f t="shared" si="323"/>
        <v>21/22TOMATE (2ª SAFRA)</v>
      </c>
      <c r="J6192" s="211" t="s">
        <v>283</v>
      </c>
      <c r="K6192" s="204">
        <v>114.7</v>
      </c>
      <c r="L6192" s="204" t="b">
        <f t="shared" si="327"/>
        <v>1</v>
      </c>
    </row>
    <row r="6193" spans="1:12" ht="12.75" hidden="1" customHeight="1">
      <c r="A6193" s="215" t="s">
        <v>74</v>
      </c>
      <c r="B6193" s="213" t="s">
        <v>109</v>
      </c>
      <c r="C6193" s="209" t="s">
        <v>157</v>
      </c>
      <c r="D6193" s="202">
        <v>368.5</v>
      </c>
      <c r="F6193" s="202">
        <v>24985</v>
      </c>
      <c r="G6193" s="202">
        <f t="shared" si="326"/>
        <v>67801.899592944363</v>
      </c>
      <c r="H6193" s="210" t="str">
        <f t="shared" si="322"/>
        <v>21/22TOMATE (2ª SAFRA)PONTA GROSSA (f)</v>
      </c>
      <c r="I6193" s="210" t="str">
        <f t="shared" si="323"/>
        <v>21/22TOMATE (2ª SAFRA)</v>
      </c>
      <c r="J6193" s="211" t="s">
        <v>284</v>
      </c>
      <c r="K6193" s="204">
        <v>368.5</v>
      </c>
      <c r="L6193" s="204" t="b">
        <f t="shared" si="327"/>
        <v>1</v>
      </c>
    </row>
    <row r="6194" spans="1:12" ht="12.75" hidden="1" customHeight="1">
      <c r="A6194" s="215" t="s">
        <v>74</v>
      </c>
      <c r="B6194" s="213" t="s">
        <v>109</v>
      </c>
      <c r="C6194" s="209" t="s">
        <v>159</v>
      </c>
      <c r="D6194" s="202">
        <v>17.3</v>
      </c>
      <c r="F6194" s="202">
        <v>949</v>
      </c>
      <c r="G6194" s="202">
        <f t="shared" si="326"/>
        <v>54855.491329479766</v>
      </c>
      <c r="H6194" s="210" t="str">
        <f t="shared" si="322"/>
        <v>21/22TOMATE (2ª SAFRA)UMUARAMA (b)</v>
      </c>
      <c r="I6194" s="210" t="str">
        <f t="shared" si="323"/>
        <v>21/22TOMATE (2ª SAFRA)</v>
      </c>
      <c r="J6194" s="211" t="s">
        <v>276</v>
      </c>
      <c r="K6194" s="204">
        <v>17.3</v>
      </c>
      <c r="L6194" s="204" t="b">
        <f t="shared" si="327"/>
        <v>1</v>
      </c>
    </row>
    <row r="6195" spans="1:12" ht="12.75" hidden="1" customHeight="1">
      <c r="A6195" s="215" t="s">
        <v>74</v>
      </c>
      <c r="B6195" s="209" t="s">
        <v>88</v>
      </c>
      <c r="C6195" s="213" t="s">
        <v>126</v>
      </c>
      <c r="D6195" s="202">
        <v>11200</v>
      </c>
      <c r="E6195" s="202">
        <v>425</v>
      </c>
      <c r="F6195" s="202">
        <v>24651.25</v>
      </c>
      <c r="G6195" s="202">
        <f t="shared" si="326"/>
        <v>2287.8190255220416</v>
      </c>
      <c r="H6195" s="210" t="str">
        <f t="shared" si="322"/>
        <v>21/22AVEIA BRANCAAPUCARANA (c)</v>
      </c>
      <c r="I6195" s="210" t="str">
        <f t="shared" si="323"/>
        <v>21/22AVEIA BRANCA</v>
      </c>
      <c r="K6195" s="461"/>
    </row>
    <row r="6196" spans="1:12" ht="12.75" hidden="1" customHeight="1">
      <c r="A6196" s="215" t="s">
        <v>74</v>
      </c>
      <c r="B6196" s="209" t="s">
        <v>88</v>
      </c>
      <c r="C6196" s="209" t="s">
        <v>128</v>
      </c>
      <c r="D6196" s="202">
        <v>34830</v>
      </c>
      <c r="E6196" s="204"/>
      <c r="F6196" s="202">
        <v>81148.899999999994</v>
      </c>
      <c r="G6196" s="202">
        <f t="shared" si="326"/>
        <v>2329.8564455928795</v>
      </c>
      <c r="H6196" s="210" t="str">
        <f t="shared" si="322"/>
        <v>21/22AVEIA BRANCACAMPO MOURÃO (a)</v>
      </c>
      <c r="I6196" s="210" t="str">
        <f t="shared" si="323"/>
        <v>21/22AVEIA BRANCA</v>
      </c>
      <c r="K6196" s="461"/>
    </row>
    <row r="6197" spans="1:12" ht="12.75" hidden="1" customHeight="1">
      <c r="A6197" s="215" t="s">
        <v>74</v>
      </c>
      <c r="B6197" s="209" t="s">
        <v>88</v>
      </c>
      <c r="C6197" s="209" t="s">
        <v>130</v>
      </c>
      <c r="D6197" s="202">
        <v>2975</v>
      </c>
      <c r="E6197" s="202">
        <v>100</v>
      </c>
      <c r="F6197" s="202">
        <v>5002.43</v>
      </c>
      <c r="G6197" s="202">
        <f t="shared" si="326"/>
        <v>1739.9756521739132</v>
      </c>
      <c r="H6197" s="210" t="str">
        <f t="shared" si="322"/>
        <v>21/22AVEIA BRANCACASCAVEL (d)</v>
      </c>
      <c r="I6197" s="210" t="str">
        <f t="shared" si="323"/>
        <v>21/22AVEIA BRANCA</v>
      </c>
      <c r="K6197" s="461"/>
    </row>
    <row r="6198" spans="1:12" ht="12.75" hidden="1" customHeight="1">
      <c r="A6198" s="215" t="s">
        <v>74</v>
      </c>
      <c r="B6198" s="209" t="s">
        <v>88</v>
      </c>
      <c r="C6198" s="209" t="s">
        <v>132</v>
      </c>
      <c r="D6198" s="202">
        <v>420</v>
      </c>
      <c r="F6198" s="202">
        <v>957.59999999999991</v>
      </c>
      <c r="G6198" s="202">
        <f t="shared" si="326"/>
        <v>2280</v>
      </c>
      <c r="H6198" s="210" t="str">
        <f t="shared" si="322"/>
        <v>21/22AVEIA BRANCACORNÉLIO PROCÓPIO (c)</v>
      </c>
      <c r="I6198" s="210" t="str">
        <f t="shared" si="323"/>
        <v>21/22AVEIA BRANCA</v>
      </c>
      <c r="K6198" s="461"/>
    </row>
    <row r="6199" spans="1:12" ht="12.75" hidden="1" customHeight="1">
      <c r="A6199" s="215" t="s">
        <v>74</v>
      </c>
      <c r="B6199" s="209" t="s">
        <v>88</v>
      </c>
      <c r="C6199" s="209" t="s">
        <v>136</v>
      </c>
      <c r="D6199" s="202">
        <v>3660</v>
      </c>
      <c r="E6199" s="204"/>
      <c r="F6199" s="202">
        <v>7320</v>
      </c>
      <c r="G6199" s="202">
        <f t="shared" si="326"/>
        <v>2000</v>
      </c>
      <c r="H6199" s="210" t="str">
        <f t="shared" si="322"/>
        <v>21/22AVEIA BRANCAFRANCISCO BELTRÃO (e)</v>
      </c>
      <c r="I6199" s="210" t="str">
        <f t="shared" si="323"/>
        <v>21/22AVEIA BRANCA</v>
      </c>
      <c r="K6199" s="461"/>
    </row>
    <row r="6200" spans="1:12" ht="12.75" hidden="1" customHeight="1">
      <c r="A6200" s="215" t="s">
        <v>74</v>
      </c>
      <c r="B6200" s="209" t="s">
        <v>88</v>
      </c>
      <c r="C6200" s="209" t="s">
        <v>138</v>
      </c>
      <c r="D6200" s="202">
        <v>7650</v>
      </c>
      <c r="E6200" s="204"/>
      <c r="F6200" s="202">
        <v>20208</v>
      </c>
      <c r="G6200" s="202">
        <f t="shared" si="326"/>
        <v>2641.5686274509803</v>
      </c>
      <c r="H6200" s="210" t="str">
        <f t="shared" si="322"/>
        <v>21/22AVEIA BRANCAGUARAPUAVA (f)</v>
      </c>
      <c r="I6200" s="210" t="str">
        <f t="shared" si="323"/>
        <v>21/22AVEIA BRANCA</v>
      </c>
      <c r="K6200" s="461"/>
    </row>
    <row r="6201" spans="1:12" ht="12.75" hidden="1" customHeight="1">
      <c r="A6201" s="215" t="s">
        <v>74</v>
      </c>
      <c r="B6201" s="209" t="s">
        <v>88</v>
      </c>
      <c r="C6201" s="209" t="s">
        <v>140</v>
      </c>
      <c r="D6201" s="202">
        <v>5575</v>
      </c>
      <c r="E6201" s="204"/>
      <c r="F6201" s="202">
        <v>15540</v>
      </c>
      <c r="G6201" s="202">
        <f t="shared" si="326"/>
        <v>2787.4439461883408</v>
      </c>
      <c r="H6201" s="210" t="str">
        <f t="shared" si="322"/>
        <v>21/22AVEIA BRANCAIRATI (f)</v>
      </c>
      <c r="I6201" s="210" t="str">
        <f t="shared" si="323"/>
        <v>21/22AVEIA BRANCA</v>
      </c>
      <c r="K6201" s="461"/>
    </row>
    <row r="6202" spans="1:12" ht="12.75" hidden="1" customHeight="1">
      <c r="A6202" s="215" t="s">
        <v>74</v>
      </c>
      <c r="B6202" s="209" t="s">
        <v>88</v>
      </c>
      <c r="C6202" s="209" t="s">
        <v>142</v>
      </c>
      <c r="D6202" s="202">
        <v>1570</v>
      </c>
      <c r="E6202" s="204"/>
      <c r="F6202" s="202">
        <v>4224</v>
      </c>
      <c r="G6202" s="202">
        <f t="shared" si="326"/>
        <v>2690.4458598726114</v>
      </c>
      <c r="H6202" s="210" t="str">
        <f t="shared" si="322"/>
        <v>21/22AVEIA BRANCAIVAIPORÃ (c)</v>
      </c>
      <c r="I6202" s="210" t="str">
        <f t="shared" si="323"/>
        <v>21/22AVEIA BRANCA</v>
      </c>
      <c r="K6202" s="461"/>
    </row>
    <row r="6203" spans="1:12" ht="12.75" hidden="1" customHeight="1">
      <c r="A6203" s="215" t="s">
        <v>74</v>
      </c>
      <c r="B6203" s="209" t="s">
        <v>88</v>
      </c>
      <c r="C6203" s="209" t="s">
        <v>144</v>
      </c>
      <c r="D6203" s="202">
        <v>3200</v>
      </c>
      <c r="F6203" s="202">
        <v>6710.5</v>
      </c>
      <c r="G6203" s="202">
        <f t="shared" si="326"/>
        <v>2097.03125</v>
      </c>
      <c r="H6203" s="210" t="str">
        <f t="shared" si="322"/>
        <v>21/22AVEIA BRANCAJACAREZINHO (c)</v>
      </c>
      <c r="I6203" s="210" t="str">
        <f t="shared" si="323"/>
        <v>21/22AVEIA BRANCA</v>
      </c>
      <c r="K6203" s="461"/>
    </row>
    <row r="6204" spans="1:12" ht="12.75" hidden="1" customHeight="1">
      <c r="A6204" s="215" t="s">
        <v>74</v>
      </c>
      <c r="B6204" s="209" t="s">
        <v>88</v>
      </c>
      <c r="C6204" s="209" t="s">
        <v>146</v>
      </c>
      <c r="D6204" s="202">
        <v>1950</v>
      </c>
      <c r="E6204" s="202">
        <v>190</v>
      </c>
      <c r="F6204" s="202">
        <v>2128.9</v>
      </c>
      <c r="G6204" s="202">
        <f t="shared" si="326"/>
        <v>1209.6022727272727</v>
      </c>
      <c r="H6204" s="210" t="str">
        <f t="shared" si="322"/>
        <v>21/22AVEIA BRANCALARANJEIRAS DO SUL (f)</v>
      </c>
      <c r="I6204" s="210" t="str">
        <f t="shared" si="323"/>
        <v>21/22AVEIA BRANCA</v>
      </c>
      <c r="K6204" s="461"/>
    </row>
    <row r="6205" spans="1:12" ht="12.75" hidden="1" customHeight="1">
      <c r="A6205" s="215" t="s">
        <v>74</v>
      </c>
      <c r="B6205" s="209" t="s">
        <v>88</v>
      </c>
      <c r="C6205" s="209" t="s">
        <v>148</v>
      </c>
      <c r="D6205" s="202">
        <v>3125</v>
      </c>
      <c r="E6205" s="204"/>
      <c r="F6205" s="202">
        <v>4669</v>
      </c>
      <c r="G6205" s="202">
        <f t="shared" si="326"/>
        <v>1494.0800000000002</v>
      </c>
      <c r="H6205" s="210" t="str">
        <f t="shared" ref="H6205:H6271" si="331">A6205&amp;B6205&amp;C6205</f>
        <v>21/22AVEIA BRANCALONDRINA (c)</v>
      </c>
      <c r="I6205" s="210" t="str">
        <f t="shared" ref="I6205:I6271" si="332">A6205&amp;B6205</f>
        <v>21/22AVEIA BRANCA</v>
      </c>
      <c r="K6205" s="461"/>
    </row>
    <row r="6206" spans="1:12" ht="12.75" hidden="1" customHeight="1">
      <c r="A6206" s="215" t="s">
        <v>74</v>
      </c>
      <c r="B6206" s="209" t="s">
        <v>88</v>
      </c>
      <c r="C6206" s="209" t="s">
        <v>150</v>
      </c>
      <c r="D6206" s="202">
        <v>415</v>
      </c>
      <c r="E6206" s="204"/>
      <c r="F6206" s="202">
        <v>574.5</v>
      </c>
      <c r="G6206" s="202">
        <f t="shared" si="326"/>
        <v>1384.3373493975903</v>
      </c>
      <c r="H6206" s="210" t="str">
        <f t="shared" si="331"/>
        <v>21/22AVEIA BRANCAMARINGÁ (c)</v>
      </c>
      <c r="I6206" s="210" t="str">
        <f t="shared" si="332"/>
        <v>21/22AVEIA BRANCA</v>
      </c>
      <c r="K6206" s="461"/>
    </row>
    <row r="6207" spans="1:12" ht="12.75" hidden="1" customHeight="1">
      <c r="A6207" s="215" t="s">
        <v>74</v>
      </c>
      <c r="B6207" s="209" t="s">
        <v>88</v>
      </c>
      <c r="C6207" s="209" t="s">
        <v>155</v>
      </c>
      <c r="D6207" s="202">
        <v>6590</v>
      </c>
      <c r="E6207" s="204"/>
      <c r="F6207" s="202">
        <v>12435</v>
      </c>
      <c r="G6207" s="202">
        <f t="shared" si="326"/>
        <v>1886.9499241274659</v>
      </c>
      <c r="H6207" s="210" t="str">
        <f t="shared" si="331"/>
        <v>21/22AVEIA BRANCAPATO BRANCO (e)</v>
      </c>
      <c r="I6207" s="210" t="str">
        <f t="shared" si="332"/>
        <v>21/22AVEIA BRANCA</v>
      </c>
      <c r="K6207" s="461"/>
    </row>
    <row r="6208" spans="1:12" ht="12.75" hidden="1" customHeight="1">
      <c r="A6208" s="215" t="s">
        <v>74</v>
      </c>
      <c r="B6208" s="209" t="s">
        <v>88</v>
      </c>
      <c r="C6208" s="209" t="s">
        <v>156</v>
      </c>
      <c r="D6208" s="202">
        <v>2650</v>
      </c>
      <c r="E6208" s="204"/>
      <c r="F6208" s="202">
        <v>6490</v>
      </c>
      <c r="G6208" s="202">
        <f t="shared" si="326"/>
        <v>2449.0566037735848</v>
      </c>
      <c r="H6208" s="210" t="str">
        <f t="shared" si="331"/>
        <v>21/22AVEIA BRANCAPITANGA (f)</v>
      </c>
      <c r="I6208" s="210" t="str">
        <f t="shared" si="332"/>
        <v>21/22AVEIA BRANCA</v>
      </c>
      <c r="K6208" s="461"/>
    </row>
    <row r="6209" spans="1:11" ht="12.75" hidden="1" customHeight="1">
      <c r="A6209" s="215" t="s">
        <v>74</v>
      </c>
      <c r="B6209" s="209" t="s">
        <v>88</v>
      </c>
      <c r="C6209" s="209" t="s">
        <v>157</v>
      </c>
      <c r="D6209" s="202">
        <v>22800</v>
      </c>
      <c r="E6209" s="204"/>
      <c r="F6209" s="202">
        <v>52243</v>
      </c>
      <c r="G6209" s="202">
        <f t="shared" si="326"/>
        <v>2291.3596491228068</v>
      </c>
      <c r="H6209" s="210" t="str">
        <f t="shared" si="331"/>
        <v>21/22AVEIA BRANCAPONTA GROSSA (f)</v>
      </c>
      <c r="I6209" s="210" t="str">
        <f t="shared" si="332"/>
        <v>21/22AVEIA BRANCA</v>
      </c>
      <c r="K6209" s="461"/>
    </row>
    <row r="6210" spans="1:11" ht="12.75" hidden="1" customHeight="1">
      <c r="A6210" s="215" t="s">
        <v>74</v>
      </c>
      <c r="B6210" s="209" t="s">
        <v>88</v>
      </c>
      <c r="C6210" s="209" t="s">
        <v>158</v>
      </c>
      <c r="D6210" s="202">
        <v>540</v>
      </c>
      <c r="E6210" s="204"/>
      <c r="F6210" s="202">
        <v>756</v>
      </c>
      <c r="G6210" s="202">
        <f t="shared" ref="G6210" si="333">F6210/(D6210-E6210)*1000</f>
        <v>1400</v>
      </c>
      <c r="H6210" s="210" t="str">
        <f t="shared" ref="H6210" si="334">A6210&amp;B6210&amp;C6210</f>
        <v>21/22AVEIA BRANCATOLEDO (d)</v>
      </c>
      <c r="I6210" s="210" t="str">
        <f t="shared" ref="I6210" si="335">A6210&amp;B6210</f>
        <v>21/22AVEIA BRANCA</v>
      </c>
      <c r="K6210" s="461"/>
    </row>
    <row r="6211" spans="1:11" ht="12.75" hidden="1" customHeight="1">
      <c r="A6211" s="215" t="s">
        <v>74</v>
      </c>
      <c r="B6211" s="209" t="s">
        <v>88</v>
      </c>
      <c r="C6211" s="209" t="s">
        <v>159</v>
      </c>
      <c r="D6211" s="202">
        <v>70</v>
      </c>
      <c r="E6211" s="204"/>
      <c r="F6211" s="202">
        <v>91</v>
      </c>
      <c r="G6211" s="202">
        <f t="shared" si="326"/>
        <v>1300</v>
      </c>
      <c r="H6211" s="210" t="str">
        <f t="shared" si="331"/>
        <v>21/22AVEIA BRANCAUMUARAMA (b)</v>
      </c>
      <c r="I6211" s="210" t="str">
        <f t="shared" si="332"/>
        <v>21/22AVEIA BRANCA</v>
      </c>
      <c r="K6211" s="461"/>
    </row>
    <row r="6212" spans="1:11" ht="12.75" hidden="1" customHeight="1">
      <c r="A6212" s="215" t="s">
        <v>74</v>
      </c>
      <c r="B6212" s="209" t="s">
        <v>89</v>
      </c>
      <c r="C6212" s="209" t="s">
        <v>126</v>
      </c>
      <c r="D6212" s="462">
        <v>1750</v>
      </c>
      <c r="E6212" s="204"/>
      <c r="F6212" s="202">
        <v>3330</v>
      </c>
      <c r="G6212" s="202">
        <f t="shared" si="326"/>
        <v>1902.8571428571429</v>
      </c>
      <c r="H6212" s="210" t="str">
        <f t="shared" si="331"/>
        <v>21/22AVEIA PRETAAPUCARANA (c)</v>
      </c>
      <c r="I6212" s="210" t="str">
        <f t="shared" si="332"/>
        <v>21/22AVEIA PRETA</v>
      </c>
      <c r="J6212" s="461"/>
      <c r="K6212" s="211"/>
    </row>
    <row r="6213" spans="1:11" ht="12.75" hidden="1" customHeight="1">
      <c r="A6213" s="215" t="s">
        <v>74</v>
      </c>
      <c r="B6213" s="209" t="s">
        <v>89</v>
      </c>
      <c r="C6213" s="209" t="s">
        <v>128</v>
      </c>
      <c r="D6213" s="462">
        <v>32350</v>
      </c>
      <c r="E6213" s="204"/>
      <c r="F6213" s="202">
        <v>44915</v>
      </c>
      <c r="G6213" s="202">
        <f t="shared" si="326"/>
        <v>1388.4080370942813</v>
      </c>
      <c r="H6213" s="210" t="str">
        <f t="shared" si="331"/>
        <v>21/22AVEIA PRETACAMPO MOURÃO (a)</v>
      </c>
      <c r="I6213" s="210" t="str">
        <f t="shared" si="332"/>
        <v>21/22AVEIA PRETA</v>
      </c>
      <c r="J6213" s="461"/>
      <c r="K6213" s="211"/>
    </row>
    <row r="6214" spans="1:11" ht="12.75" hidden="1" customHeight="1">
      <c r="A6214" s="215" t="s">
        <v>74</v>
      </c>
      <c r="B6214" s="209" t="s">
        <v>89</v>
      </c>
      <c r="C6214" s="209" t="s">
        <v>130</v>
      </c>
      <c r="D6214" s="462">
        <v>4015</v>
      </c>
      <c r="E6214" s="202">
        <v>225</v>
      </c>
      <c r="F6214" s="202">
        <v>3675.5499999999997</v>
      </c>
      <c r="G6214" s="202">
        <f t="shared" si="326"/>
        <v>969.80211081794187</v>
      </c>
      <c r="H6214" s="210" t="str">
        <f t="shared" si="331"/>
        <v>21/22AVEIA PRETACASCAVEL (d)</v>
      </c>
      <c r="I6214" s="210" t="str">
        <f t="shared" si="332"/>
        <v>21/22AVEIA PRETA</v>
      </c>
      <c r="J6214" s="461"/>
      <c r="K6214" s="211"/>
    </row>
    <row r="6215" spans="1:11" ht="12.75" hidden="1" customHeight="1">
      <c r="A6215" s="215" t="s">
        <v>74</v>
      </c>
      <c r="B6215" s="209" t="s">
        <v>89</v>
      </c>
      <c r="C6215" s="209" t="s">
        <v>132</v>
      </c>
      <c r="D6215" s="462">
        <v>980</v>
      </c>
      <c r="E6215" s="204"/>
      <c r="F6215" s="202">
        <v>1470</v>
      </c>
      <c r="G6215" s="202">
        <f t="shared" si="326"/>
        <v>1500</v>
      </c>
      <c r="H6215" s="210" t="str">
        <f t="shared" si="331"/>
        <v>21/22AVEIA PRETACORNÉLIO PROCÓPIO (c)</v>
      </c>
      <c r="I6215" s="210" t="str">
        <f t="shared" si="332"/>
        <v>21/22AVEIA PRETA</v>
      </c>
      <c r="J6215" s="461"/>
      <c r="K6215" s="211"/>
    </row>
    <row r="6216" spans="1:11" ht="12.75" hidden="1" customHeight="1">
      <c r="A6216" s="215" t="s">
        <v>74</v>
      </c>
      <c r="B6216" s="209" t="s">
        <v>89</v>
      </c>
      <c r="C6216" s="209" t="s">
        <v>136</v>
      </c>
      <c r="D6216" s="462">
        <v>2670</v>
      </c>
      <c r="E6216" s="204"/>
      <c r="F6216" s="202">
        <v>3204</v>
      </c>
      <c r="G6216" s="202">
        <f t="shared" si="326"/>
        <v>1200</v>
      </c>
      <c r="H6216" s="210" t="str">
        <f t="shared" si="331"/>
        <v>21/22AVEIA PRETAFRANCISCO BELTRÃO (e)</v>
      </c>
      <c r="I6216" s="210" t="str">
        <f t="shared" si="332"/>
        <v>21/22AVEIA PRETA</v>
      </c>
      <c r="J6216" s="461"/>
      <c r="K6216" s="211"/>
    </row>
    <row r="6217" spans="1:11" ht="12.75" hidden="1" customHeight="1">
      <c r="A6217" s="215" t="s">
        <v>74</v>
      </c>
      <c r="B6217" s="209" t="s">
        <v>89</v>
      </c>
      <c r="C6217" s="209" t="s">
        <v>138</v>
      </c>
      <c r="D6217" s="462">
        <v>30000</v>
      </c>
      <c r="E6217" s="204">
        <v>1100</v>
      </c>
      <c r="F6217" s="202">
        <v>37973</v>
      </c>
      <c r="G6217" s="202">
        <f t="shared" si="326"/>
        <v>1313.9446366782006</v>
      </c>
      <c r="H6217" s="210" t="str">
        <f t="shared" si="331"/>
        <v>21/22AVEIA PRETAGUARAPUAVA (f)</v>
      </c>
      <c r="I6217" s="210" t="str">
        <f t="shared" si="332"/>
        <v>21/22AVEIA PRETA</v>
      </c>
      <c r="J6217" s="461"/>
      <c r="K6217" s="211"/>
    </row>
    <row r="6218" spans="1:11" ht="12.75" hidden="1" customHeight="1">
      <c r="A6218" s="215" t="s">
        <v>74</v>
      </c>
      <c r="B6218" s="209" t="s">
        <v>89</v>
      </c>
      <c r="C6218" s="209" t="s">
        <v>140</v>
      </c>
      <c r="D6218" s="462">
        <v>18400</v>
      </c>
      <c r="E6218" s="204"/>
      <c r="F6218" s="202">
        <v>36780</v>
      </c>
      <c r="G6218" s="202">
        <f t="shared" si="326"/>
        <v>1998.913043478261</v>
      </c>
      <c r="H6218" s="210" t="str">
        <f t="shared" si="331"/>
        <v>21/22AVEIA PRETAIRATI (f)</v>
      </c>
      <c r="I6218" s="210" t="str">
        <f t="shared" si="332"/>
        <v>21/22AVEIA PRETA</v>
      </c>
      <c r="J6218" s="461"/>
      <c r="K6218" s="211"/>
    </row>
    <row r="6219" spans="1:11" ht="12.75" hidden="1" customHeight="1">
      <c r="A6219" s="215" t="s">
        <v>74</v>
      </c>
      <c r="B6219" s="209" t="s">
        <v>89</v>
      </c>
      <c r="C6219" s="209" t="s">
        <v>142</v>
      </c>
      <c r="D6219" s="462">
        <v>1200</v>
      </c>
      <c r="E6219" s="204"/>
      <c r="F6219" s="202">
        <v>1458</v>
      </c>
      <c r="G6219" s="202">
        <f t="shared" si="326"/>
        <v>1215</v>
      </c>
      <c r="H6219" s="210" t="str">
        <f t="shared" si="331"/>
        <v>21/22AVEIA PRETAIVAIPORÃ (c)</v>
      </c>
      <c r="I6219" s="210" t="str">
        <f t="shared" si="332"/>
        <v>21/22AVEIA PRETA</v>
      </c>
      <c r="J6219" s="461"/>
      <c r="K6219" s="211"/>
    </row>
    <row r="6220" spans="1:11" ht="12.75" hidden="1" customHeight="1">
      <c r="A6220" s="215" t="s">
        <v>74</v>
      </c>
      <c r="B6220" s="209" t="s">
        <v>89</v>
      </c>
      <c r="C6220" s="209" t="s">
        <v>144</v>
      </c>
      <c r="D6220" s="462">
        <v>2200</v>
      </c>
      <c r="E6220" s="204"/>
      <c r="F6220" s="202">
        <v>3523.8</v>
      </c>
      <c r="G6220" s="202">
        <f t="shared" si="326"/>
        <v>1601.727272727273</v>
      </c>
      <c r="H6220" s="210" t="str">
        <f t="shared" si="331"/>
        <v>21/22AVEIA PRETAJACAREZINHO (c)</v>
      </c>
      <c r="I6220" s="210" t="str">
        <f t="shared" si="332"/>
        <v>21/22AVEIA PRETA</v>
      </c>
      <c r="J6220" s="461"/>
      <c r="K6220" s="211"/>
    </row>
    <row r="6221" spans="1:11" ht="12.75" hidden="1" customHeight="1">
      <c r="A6221" s="215" t="s">
        <v>74</v>
      </c>
      <c r="B6221" s="209" t="s">
        <v>89</v>
      </c>
      <c r="C6221" s="209" t="s">
        <v>146</v>
      </c>
      <c r="D6221" s="462">
        <v>5500</v>
      </c>
      <c r="E6221" s="204"/>
      <c r="F6221" s="202">
        <v>5388.7</v>
      </c>
      <c r="G6221" s="202">
        <f t="shared" si="326"/>
        <v>979.76363636363624</v>
      </c>
      <c r="H6221" s="210" t="str">
        <f t="shared" si="331"/>
        <v>21/22AVEIA PRETALARANJEIRAS DO SUL (f)</v>
      </c>
      <c r="I6221" s="210" t="str">
        <f t="shared" si="332"/>
        <v>21/22AVEIA PRETA</v>
      </c>
      <c r="J6221" s="461"/>
      <c r="K6221" s="211"/>
    </row>
    <row r="6222" spans="1:11" ht="12.75" hidden="1" customHeight="1">
      <c r="A6222" s="215" t="s">
        <v>74</v>
      </c>
      <c r="B6222" s="209" t="s">
        <v>89</v>
      </c>
      <c r="C6222" s="209" t="s">
        <v>148</v>
      </c>
      <c r="D6222" s="462">
        <v>225</v>
      </c>
      <c r="E6222" s="204"/>
      <c r="F6222" s="202">
        <v>338</v>
      </c>
      <c r="G6222" s="202">
        <f t="shared" si="326"/>
        <v>1502.2222222222222</v>
      </c>
      <c r="H6222" s="210" t="str">
        <f t="shared" si="331"/>
        <v>21/22AVEIA PRETALONDRINA (c)</v>
      </c>
      <c r="I6222" s="210" t="str">
        <f t="shared" si="332"/>
        <v>21/22AVEIA PRETA</v>
      </c>
      <c r="J6222" s="461"/>
      <c r="K6222" s="211"/>
    </row>
    <row r="6223" spans="1:11" ht="12.75" hidden="1" customHeight="1">
      <c r="A6223" s="215" t="s">
        <v>74</v>
      </c>
      <c r="B6223" s="209" t="s">
        <v>89</v>
      </c>
      <c r="C6223" s="209" t="s">
        <v>150</v>
      </c>
      <c r="D6223" s="462">
        <v>694</v>
      </c>
      <c r="E6223" s="204"/>
      <c r="F6223" s="202">
        <v>876</v>
      </c>
      <c r="G6223" s="202">
        <f t="shared" si="326"/>
        <v>1262.2478386167147</v>
      </c>
      <c r="H6223" s="210" t="str">
        <f t="shared" si="331"/>
        <v>21/22AVEIA PRETAMARINGÁ (c)</v>
      </c>
      <c r="I6223" s="210" t="str">
        <f t="shared" si="332"/>
        <v>21/22AVEIA PRETA</v>
      </c>
      <c r="J6223" s="461"/>
      <c r="K6223" s="211"/>
    </row>
    <row r="6224" spans="1:11" ht="12.75" hidden="1" customHeight="1">
      <c r="A6224" s="215" t="s">
        <v>74</v>
      </c>
      <c r="B6224" s="209" t="s">
        <v>89</v>
      </c>
      <c r="C6224" s="209" t="s">
        <v>155</v>
      </c>
      <c r="D6224" s="462">
        <v>8390</v>
      </c>
      <c r="E6224" s="204"/>
      <c r="F6224" s="202">
        <v>12164</v>
      </c>
      <c r="G6224" s="202">
        <f t="shared" si="326"/>
        <v>1449.8212157330154</v>
      </c>
      <c r="H6224" s="210" t="str">
        <f t="shared" si="331"/>
        <v>21/22AVEIA PRETAPATO BRANCO (e)</v>
      </c>
      <c r="I6224" s="210" t="str">
        <f t="shared" si="332"/>
        <v>21/22AVEIA PRETA</v>
      </c>
      <c r="J6224" s="461"/>
      <c r="K6224" s="211"/>
    </row>
    <row r="6225" spans="1:12" ht="12.75" hidden="1" customHeight="1">
      <c r="A6225" s="215" t="s">
        <v>74</v>
      </c>
      <c r="B6225" s="209" t="s">
        <v>89</v>
      </c>
      <c r="C6225" s="209" t="s">
        <v>156</v>
      </c>
      <c r="D6225" s="462">
        <v>5770</v>
      </c>
      <c r="E6225" s="204"/>
      <c r="F6225" s="202">
        <v>10381.5</v>
      </c>
      <c r="G6225" s="202">
        <f t="shared" si="326"/>
        <v>1799.220103986135</v>
      </c>
      <c r="H6225" s="210" t="str">
        <f t="shared" si="331"/>
        <v>21/22AVEIA PRETAPITANGA (f)</v>
      </c>
      <c r="I6225" s="210" t="str">
        <f t="shared" si="332"/>
        <v>21/22AVEIA PRETA</v>
      </c>
      <c r="J6225" s="461"/>
      <c r="K6225" s="211"/>
    </row>
    <row r="6226" spans="1:12" ht="12.75" hidden="1" customHeight="1">
      <c r="A6226" s="215" t="s">
        <v>74</v>
      </c>
      <c r="B6226" s="209" t="s">
        <v>89</v>
      </c>
      <c r="C6226" s="209" t="s">
        <v>157</v>
      </c>
      <c r="D6226" s="462">
        <v>25400</v>
      </c>
      <c r="E6226" s="204"/>
      <c r="F6226" s="202">
        <v>29968</v>
      </c>
      <c r="G6226" s="202">
        <f t="shared" si="326"/>
        <v>1179.8425196850392</v>
      </c>
      <c r="H6226" s="210" t="str">
        <f t="shared" si="331"/>
        <v>21/22AVEIA PRETAPONTA GROSSA (f)</v>
      </c>
      <c r="I6226" s="210" t="str">
        <f t="shared" si="332"/>
        <v>21/22AVEIA PRETA</v>
      </c>
      <c r="J6226" s="461"/>
      <c r="K6226" s="211"/>
    </row>
    <row r="6227" spans="1:12" ht="12.75" hidden="1" customHeight="1">
      <c r="A6227" s="215" t="s">
        <v>74</v>
      </c>
      <c r="B6227" s="209" t="s">
        <v>89</v>
      </c>
      <c r="C6227" s="209" t="s">
        <v>158</v>
      </c>
      <c r="D6227" s="462">
        <v>2580</v>
      </c>
      <c r="E6227" s="204"/>
      <c r="F6227" s="202">
        <v>3341.5</v>
      </c>
      <c r="G6227" s="202">
        <f t="shared" si="326"/>
        <v>1295.1550387596899</v>
      </c>
      <c r="H6227" s="210" t="str">
        <f t="shared" si="331"/>
        <v>21/22AVEIA PRETATOLEDO (d)</v>
      </c>
      <c r="I6227" s="210" t="str">
        <f t="shared" si="332"/>
        <v>21/22AVEIA PRETA</v>
      </c>
      <c r="J6227" s="461"/>
      <c r="K6227" s="211"/>
    </row>
    <row r="6228" spans="1:12" ht="12.75" hidden="1" customHeight="1">
      <c r="A6228" s="215" t="s">
        <v>74</v>
      </c>
      <c r="B6228" s="209" t="s">
        <v>89</v>
      </c>
      <c r="C6228" s="209" t="s">
        <v>159</v>
      </c>
      <c r="D6228" s="462">
        <v>743</v>
      </c>
      <c r="E6228" s="204"/>
      <c r="F6228" s="202">
        <v>726.7</v>
      </c>
      <c r="G6228" s="202">
        <f t="shared" ref="G6228:G6296" si="336">F6228/(D6228-E6228)*1000</f>
        <v>978.06191117092874</v>
      </c>
      <c r="H6228" s="210" t="str">
        <f t="shared" si="331"/>
        <v>21/22AVEIA PRETAUMUARAMA (b)</v>
      </c>
      <c r="I6228" s="210" t="str">
        <f t="shared" si="332"/>
        <v>21/22AVEIA PRETA</v>
      </c>
      <c r="J6228" s="461"/>
      <c r="K6228" s="211"/>
    </row>
    <row r="6229" spans="1:12" ht="12.75" hidden="1" customHeight="1">
      <c r="A6229" s="215" t="s">
        <v>74</v>
      </c>
      <c r="B6229" s="209" t="s">
        <v>89</v>
      </c>
      <c r="C6229" s="209" t="s">
        <v>160</v>
      </c>
      <c r="D6229" s="462">
        <v>2500</v>
      </c>
      <c r="E6229" s="204"/>
      <c r="F6229" s="202">
        <v>2260</v>
      </c>
      <c r="G6229" s="202">
        <f t="shared" si="336"/>
        <v>904</v>
      </c>
      <c r="H6229" s="210" t="str">
        <f t="shared" si="331"/>
        <v>21/22AVEIA PRETAUNIÃO DA VITÓRIA (f)</v>
      </c>
      <c r="I6229" s="210" t="str">
        <f t="shared" si="332"/>
        <v>21/22AVEIA PRETA</v>
      </c>
      <c r="J6229" s="461"/>
      <c r="K6229" s="211"/>
    </row>
    <row r="6230" spans="1:12" ht="12.75" hidden="1" customHeight="1">
      <c r="A6230" s="215" t="s">
        <v>74</v>
      </c>
      <c r="B6230" s="209" t="s">
        <v>94</v>
      </c>
      <c r="C6230" s="209" t="s">
        <v>126</v>
      </c>
      <c r="D6230">
        <v>84</v>
      </c>
      <c r="E6230" s="204"/>
      <c r="F6230" s="202">
        <v>140.30000000000001</v>
      </c>
      <c r="G6230" s="202">
        <f t="shared" si="336"/>
        <v>1670.2380952380954</v>
      </c>
      <c r="H6230" s="210" t="str">
        <f t="shared" si="331"/>
        <v>21/22CANOLAAPUCARANA (c)</v>
      </c>
      <c r="I6230" s="210" t="str">
        <f t="shared" si="332"/>
        <v>21/22CANOLA</v>
      </c>
      <c r="J6230" s="211"/>
    </row>
    <row r="6231" spans="1:12" ht="12.75" hidden="1" customHeight="1">
      <c r="A6231" s="215" t="s">
        <v>74</v>
      </c>
      <c r="B6231" s="209" t="s">
        <v>94</v>
      </c>
      <c r="C6231" s="209" t="s">
        <v>138</v>
      </c>
      <c r="D6231">
        <v>480</v>
      </c>
      <c r="E6231" s="204"/>
      <c r="F6231" s="202">
        <v>740.5</v>
      </c>
      <c r="G6231" s="202">
        <f t="shared" si="336"/>
        <v>1542.7083333333333</v>
      </c>
      <c r="H6231" s="210" t="str">
        <f t="shared" si="331"/>
        <v>21/22CANOLAGUARAPUAVA (f)</v>
      </c>
      <c r="I6231" s="210" t="str">
        <f t="shared" si="332"/>
        <v>21/22CANOLA</v>
      </c>
      <c r="J6231" s="211"/>
    </row>
    <row r="6232" spans="1:12" ht="12.75" hidden="1" customHeight="1">
      <c r="A6232" s="215" t="s">
        <v>74</v>
      </c>
      <c r="B6232" s="209" t="s">
        <v>94</v>
      </c>
      <c r="C6232" s="209" t="s">
        <v>155</v>
      </c>
      <c r="D6232" s="202">
        <v>363</v>
      </c>
      <c r="F6232" s="202">
        <v>591.01</v>
      </c>
      <c r="G6232" s="202">
        <f t="shared" si="336"/>
        <v>1628.1267217630855</v>
      </c>
      <c r="H6232" s="210" t="str">
        <f t="shared" si="331"/>
        <v>21/22CANOLAPATO BRANCO (e)</v>
      </c>
      <c r="I6232" s="210" t="str">
        <f t="shared" si="332"/>
        <v>21/22CANOLA</v>
      </c>
      <c r="J6232" s="211"/>
    </row>
    <row r="6233" spans="1:12" ht="12.75" hidden="1" customHeight="1">
      <c r="A6233" s="215" t="s">
        <v>74</v>
      </c>
      <c r="B6233" s="209" t="s">
        <v>94</v>
      </c>
      <c r="C6233" s="209" t="s">
        <v>157</v>
      </c>
      <c r="D6233" s="202">
        <v>149</v>
      </c>
      <c r="F6233" s="202">
        <v>320.64999999999998</v>
      </c>
      <c r="G6233" s="202">
        <f t="shared" ref="G6233" si="337">F6233/(D6233-E6233)*1000</f>
        <v>2152.0134228187917</v>
      </c>
      <c r="H6233" s="210" t="str">
        <f t="shared" ref="H6233" si="338">A6233&amp;B6233&amp;C6233</f>
        <v>21/22CANOLAPONTA GROSSA (f)</v>
      </c>
      <c r="I6233" s="210" t="str">
        <f t="shared" ref="I6233" si="339">A6233&amp;B6233</f>
        <v>21/22CANOLA</v>
      </c>
      <c r="J6233" s="211"/>
    </row>
    <row r="6234" spans="1:12" ht="12.75" hidden="1" customHeight="1">
      <c r="A6234" s="215" t="s">
        <v>74</v>
      </c>
      <c r="B6234" s="209" t="s">
        <v>96</v>
      </c>
      <c r="C6234" s="209" t="s">
        <v>138</v>
      </c>
      <c r="D6234" s="202">
        <v>810</v>
      </c>
      <c r="F6234" s="202">
        <v>1668</v>
      </c>
      <c r="G6234" s="202">
        <f t="shared" si="336"/>
        <v>2059.2592592592591</v>
      </c>
      <c r="H6234" s="210" t="str">
        <f t="shared" si="331"/>
        <v>21/22CENTEIOGUARAPUAVA (f)</v>
      </c>
      <c r="I6234" s="210" t="str">
        <f t="shared" si="332"/>
        <v>21/22CENTEIO</v>
      </c>
      <c r="J6234" s="211" t="s">
        <v>279</v>
      </c>
      <c r="K6234" s="204">
        <v>810</v>
      </c>
      <c r="L6234" s="204" t="b">
        <f t="shared" ref="L6234:L6247" si="340">LEFT(J6234,5)=LEFT(C6234,5)</f>
        <v>1</v>
      </c>
    </row>
    <row r="6235" spans="1:12" ht="12.75" hidden="1" customHeight="1">
      <c r="A6235" s="215" t="s">
        <v>74</v>
      </c>
      <c r="B6235" s="209" t="s">
        <v>96</v>
      </c>
      <c r="C6235" s="209" t="s">
        <v>140</v>
      </c>
      <c r="D6235" s="202">
        <v>1080</v>
      </c>
      <c r="F6235" s="202">
        <v>2406</v>
      </c>
      <c r="G6235" s="202">
        <f t="shared" si="336"/>
        <v>2227.7777777777778</v>
      </c>
      <c r="H6235" s="210" t="str">
        <f t="shared" si="331"/>
        <v>21/22CENTEIOIRATI (f)</v>
      </c>
      <c r="I6235" s="210" t="str">
        <f t="shared" si="332"/>
        <v>21/22CENTEIO</v>
      </c>
      <c r="J6235" s="211" t="s">
        <v>280</v>
      </c>
      <c r="K6235" s="204">
        <v>1080</v>
      </c>
      <c r="L6235" s="204" t="b">
        <f t="shared" si="340"/>
        <v>1</v>
      </c>
    </row>
    <row r="6236" spans="1:12" ht="12.75" hidden="1" customHeight="1">
      <c r="A6236" s="215" t="s">
        <v>74</v>
      </c>
      <c r="B6236" s="209" t="s">
        <v>96</v>
      </c>
      <c r="C6236" s="209" t="s">
        <v>155</v>
      </c>
      <c r="D6236" s="202">
        <v>110</v>
      </c>
      <c r="F6236" s="202">
        <v>133</v>
      </c>
      <c r="G6236" s="202">
        <f t="shared" si="336"/>
        <v>1209.090909090909</v>
      </c>
      <c r="H6236" s="210" t="str">
        <f t="shared" si="331"/>
        <v>21/22CENTEIOPATO BRANCO (e)</v>
      </c>
      <c r="I6236" s="210" t="str">
        <f t="shared" si="332"/>
        <v>21/22CENTEIO</v>
      </c>
      <c r="J6236" s="211" t="s">
        <v>282</v>
      </c>
      <c r="K6236" s="204">
        <v>110</v>
      </c>
      <c r="L6236" s="204" t="b">
        <f t="shared" si="340"/>
        <v>1</v>
      </c>
    </row>
    <row r="6237" spans="1:12" ht="12.75" hidden="1" customHeight="1">
      <c r="A6237" s="215" t="s">
        <v>74</v>
      </c>
      <c r="B6237" s="209" t="s">
        <v>96</v>
      </c>
      <c r="C6237" s="209" t="s">
        <v>157</v>
      </c>
      <c r="D6237" s="202">
        <v>900</v>
      </c>
      <c r="F6237" s="202">
        <v>1692</v>
      </c>
      <c r="G6237" s="202">
        <f t="shared" si="336"/>
        <v>1880</v>
      </c>
      <c r="H6237" s="210" t="str">
        <f t="shared" si="331"/>
        <v>21/22CENTEIOPONTA GROSSA (f)</v>
      </c>
      <c r="I6237" s="210" t="str">
        <f t="shared" si="332"/>
        <v>21/22CENTEIO</v>
      </c>
      <c r="J6237" s="211" t="s">
        <v>284</v>
      </c>
      <c r="K6237" s="204">
        <v>900</v>
      </c>
      <c r="L6237" s="204" t="b">
        <f t="shared" si="340"/>
        <v>1</v>
      </c>
    </row>
    <row r="6238" spans="1:12" ht="12.75" hidden="1" customHeight="1">
      <c r="A6238" s="215" t="s">
        <v>74</v>
      </c>
      <c r="B6238" s="213" t="s">
        <v>97</v>
      </c>
      <c r="C6238" s="209" t="s">
        <v>126</v>
      </c>
      <c r="D6238" s="202">
        <v>12</v>
      </c>
      <c r="F6238" s="202">
        <v>60</v>
      </c>
      <c r="G6238" s="202">
        <f t="shared" ref="G6238" si="341">F6238/(D6238-E6238)*1000</f>
        <v>5000</v>
      </c>
      <c r="H6238" s="210" t="str">
        <f t="shared" ref="H6238" si="342">A6238&amp;B6238&amp;C6238</f>
        <v>21/22CEVADAAPUCARANA (c)</v>
      </c>
      <c r="I6238" s="210" t="str">
        <f t="shared" ref="I6238" si="343">A6238&amp;B6238</f>
        <v>21/22CEVADA</v>
      </c>
      <c r="J6238" s="461" t="s">
        <v>277</v>
      </c>
      <c r="K6238" s="211">
        <v>12</v>
      </c>
      <c r="L6238" s="204" t="b">
        <f t="shared" si="340"/>
        <v>1</v>
      </c>
    </row>
    <row r="6239" spans="1:12" ht="12.75" hidden="1" customHeight="1">
      <c r="A6239" s="215" t="s">
        <v>74</v>
      </c>
      <c r="B6239" s="213" t="s">
        <v>97</v>
      </c>
      <c r="C6239" s="209" t="s">
        <v>134</v>
      </c>
      <c r="D6239" s="202">
        <v>2390</v>
      </c>
      <c r="F6239" s="202">
        <v>9393.5</v>
      </c>
      <c r="G6239" s="202">
        <f t="shared" si="336"/>
        <v>3930.3347280334729</v>
      </c>
      <c r="H6239" s="210" t="str">
        <f t="shared" si="331"/>
        <v>21/22CEVADACURITIBA (f)</v>
      </c>
      <c r="I6239" s="210" t="str">
        <f t="shared" si="332"/>
        <v>21/22CEVADA</v>
      </c>
      <c r="J6239" s="461" t="s">
        <v>287</v>
      </c>
      <c r="K6239" s="211">
        <v>2390</v>
      </c>
      <c r="L6239" s="204" t="b">
        <f t="shared" si="340"/>
        <v>1</v>
      </c>
    </row>
    <row r="6240" spans="1:12" ht="12.75" hidden="1" customHeight="1">
      <c r="A6240" s="215" t="s">
        <v>74</v>
      </c>
      <c r="B6240" s="209" t="s">
        <v>97</v>
      </c>
      <c r="C6240" s="209" t="s">
        <v>138</v>
      </c>
      <c r="D6240">
        <v>44990</v>
      </c>
      <c r="E6240" s="204"/>
      <c r="F6240" s="202">
        <v>191909.85</v>
      </c>
      <c r="G6240" s="202">
        <f t="shared" si="336"/>
        <v>4265.6112469437658</v>
      </c>
      <c r="H6240" s="210" t="str">
        <f t="shared" si="331"/>
        <v>21/22CEVADAGUARAPUAVA (f)</v>
      </c>
      <c r="I6240" s="210" t="str">
        <f t="shared" si="332"/>
        <v>21/22CEVADA</v>
      </c>
      <c r="J6240" s="461" t="s">
        <v>279</v>
      </c>
      <c r="K6240" s="211">
        <v>44990</v>
      </c>
      <c r="L6240" s="204" t="b">
        <f t="shared" si="340"/>
        <v>1</v>
      </c>
    </row>
    <row r="6241" spans="1:12" ht="12.75" hidden="1" customHeight="1">
      <c r="A6241" s="215" t="s">
        <v>74</v>
      </c>
      <c r="B6241" s="209" t="s">
        <v>97</v>
      </c>
      <c r="C6241" s="209" t="s">
        <v>140</v>
      </c>
      <c r="D6241">
        <v>4440</v>
      </c>
      <c r="E6241" s="204"/>
      <c r="F6241" s="202">
        <v>15456</v>
      </c>
      <c r="G6241" s="202">
        <f t="shared" si="336"/>
        <v>3481.0810810810813</v>
      </c>
      <c r="H6241" s="210" t="str">
        <f t="shared" si="331"/>
        <v>21/22CEVADAIRATI (f)</v>
      </c>
      <c r="I6241" s="210" t="str">
        <f t="shared" si="332"/>
        <v>21/22CEVADA</v>
      </c>
      <c r="J6241" s="461" t="s">
        <v>280</v>
      </c>
      <c r="K6241" s="211">
        <v>4440</v>
      </c>
      <c r="L6241" s="204" t="b">
        <f t="shared" si="340"/>
        <v>1</v>
      </c>
    </row>
    <row r="6242" spans="1:12" ht="12.75" hidden="1" customHeight="1">
      <c r="A6242" s="215" t="s">
        <v>74</v>
      </c>
      <c r="B6242" s="209" t="s">
        <v>97</v>
      </c>
      <c r="C6242" s="209" t="s">
        <v>146</v>
      </c>
      <c r="D6242">
        <v>34</v>
      </c>
      <c r="E6242" s="204"/>
      <c r="F6242" s="202">
        <v>115.6</v>
      </c>
      <c r="G6242" s="202">
        <f t="shared" ref="G6242" si="344">F6242/(D6242-E6242)*1000</f>
        <v>3400</v>
      </c>
      <c r="H6242" s="210" t="str">
        <f t="shared" ref="H6242" si="345">A6242&amp;B6242&amp;C6242</f>
        <v>21/22CEVADALARANJEIRAS DO SUL (f)</v>
      </c>
      <c r="I6242" s="210" t="str">
        <f t="shared" ref="I6242" si="346">A6242&amp;B6242</f>
        <v>21/22CEVADA</v>
      </c>
      <c r="J6242" s="461" t="s">
        <v>281</v>
      </c>
      <c r="K6242" s="211">
        <v>34</v>
      </c>
      <c r="L6242" s="204" t="b">
        <f t="shared" ref="L6242" si="347">LEFT(J6242,5)=LEFT(C6242,5)</f>
        <v>1</v>
      </c>
    </row>
    <row r="6243" spans="1:12" ht="12.75" hidden="1" customHeight="1">
      <c r="A6243" s="215" t="s">
        <v>74</v>
      </c>
      <c r="B6243" s="209" t="s">
        <v>97</v>
      </c>
      <c r="C6243" s="209" t="s">
        <v>155</v>
      </c>
      <c r="D6243">
        <v>404.5</v>
      </c>
      <c r="E6243" s="204"/>
      <c r="F6243" s="202">
        <v>1830.8700000000001</v>
      </c>
      <c r="G6243" s="202">
        <f t="shared" si="336"/>
        <v>4526.2546353522866</v>
      </c>
      <c r="H6243" s="210" t="str">
        <f t="shared" si="331"/>
        <v>21/22CEVADAPATO BRANCO (e)</v>
      </c>
      <c r="I6243" s="210" t="str">
        <f t="shared" si="332"/>
        <v>21/22CEVADA</v>
      </c>
      <c r="J6243" s="461" t="s">
        <v>282</v>
      </c>
      <c r="K6243" s="211">
        <v>404.5</v>
      </c>
      <c r="L6243" s="204" t="b">
        <f t="shared" si="340"/>
        <v>1</v>
      </c>
    </row>
    <row r="6244" spans="1:12" ht="12.75" hidden="1" customHeight="1">
      <c r="A6244" s="215" t="s">
        <v>74</v>
      </c>
      <c r="B6244" s="209" t="s">
        <v>97</v>
      </c>
      <c r="C6244" s="209" t="s">
        <v>156</v>
      </c>
      <c r="D6244">
        <v>1603</v>
      </c>
      <c r="E6244" s="204"/>
      <c r="F6244" s="202">
        <v>6416.4</v>
      </c>
      <c r="G6244" s="202">
        <f t="shared" si="336"/>
        <v>4002.744853399875</v>
      </c>
      <c r="H6244" s="210" t="str">
        <f t="shared" si="331"/>
        <v>21/22CEVADAPITANGA (f)</v>
      </c>
      <c r="I6244" s="210" t="str">
        <f t="shared" si="332"/>
        <v>21/22CEVADA</v>
      </c>
      <c r="J6244" s="461" t="s">
        <v>283</v>
      </c>
      <c r="K6244" s="211">
        <v>1603</v>
      </c>
      <c r="L6244" s="204" t="b">
        <f t="shared" si="340"/>
        <v>1</v>
      </c>
    </row>
    <row r="6245" spans="1:12" ht="12.75" hidden="1" customHeight="1">
      <c r="A6245" s="215" t="s">
        <v>74</v>
      </c>
      <c r="B6245" s="209" t="s">
        <v>97</v>
      </c>
      <c r="C6245" s="209" t="s">
        <v>157</v>
      </c>
      <c r="D6245">
        <v>29255</v>
      </c>
      <c r="E6245" s="204"/>
      <c r="F6245" s="202">
        <v>105941.15</v>
      </c>
      <c r="G6245" s="202">
        <f t="shared" si="336"/>
        <v>3621.3006323705349</v>
      </c>
      <c r="H6245" s="210" t="str">
        <f t="shared" si="331"/>
        <v>21/22CEVADAPONTA GROSSA (f)</v>
      </c>
      <c r="I6245" s="210" t="str">
        <f t="shared" si="332"/>
        <v>21/22CEVADA</v>
      </c>
      <c r="J6245" s="461" t="s">
        <v>284</v>
      </c>
      <c r="K6245" s="211">
        <v>29255</v>
      </c>
      <c r="L6245" s="204" t="b">
        <f t="shared" si="340"/>
        <v>1</v>
      </c>
    </row>
    <row r="6246" spans="1:12" ht="12.75" hidden="1" customHeight="1">
      <c r="A6246" s="215" t="s">
        <v>74</v>
      </c>
      <c r="B6246" s="209" t="s">
        <v>97</v>
      </c>
      <c r="C6246" s="209" t="s">
        <v>158</v>
      </c>
      <c r="D6246">
        <v>793.8</v>
      </c>
      <c r="E6246" s="204"/>
      <c r="F6246" s="202">
        <v>1762.32</v>
      </c>
      <c r="G6246" s="202">
        <f t="shared" si="336"/>
        <v>2220.1058201058204</v>
      </c>
      <c r="H6246" s="210" t="str">
        <f t="shared" si="331"/>
        <v>21/22CEVADATOLEDO (d)</v>
      </c>
      <c r="I6246" s="210" t="str">
        <f t="shared" si="332"/>
        <v>21/22CEVADA</v>
      </c>
      <c r="J6246" s="461" t="s">
        <v>285</v>
      </c>
      <c r="K6246" s="211">
        <v>793.8</v>
      </c>
      <c r="L6246" s="204" t="b">
        <f t="shared" si="340"/>
        <v>1</v>
      </c>
    </row>
    <row r="6247" spans="1:12" ht="12.75" hidden="1" customHeight="1">
      <c r="A6247" s="215" t="s">
        <v>74</v>
      </c>
      <c r="B6247" s="209" t="s">
        <v>97</v>
      </c>
      <c r="C6247" s="209" t="s">
        <v>160</v>
      </c>
      <c r="D6247">
        <v>700</v>
      </c>
      <c r="E6247" s="204"/>
      <c r="F6247" s="202">
        <v>1700</v>
      </c>
      <c r="G6247" s="202">
        <f t="shared" si="336"/>
        <v>2428.5714285714284</v>
      </c>
      <c r="H6247" s="210" t="str">
        <f t="shared" si="331"/>
        <v>21/22CEVADAUNIÃO DA VITÓRIA (f)</v>
      </c>
      <c r="I6247" s="210" t="str">
        <f t="shared" si="332"/>
        <v>21/22CEVADA</v>
      </c>
      <c r="J6247" s="461" t="s">
        <v>286</v>
      </c>
      <c r="K6247" s="211">
        <v>700</v>
      </c>
      <c r="L6247" s="204" t="b">
        <f t="shared" si="340"/>
        <v>1</v>
      </c>
    </row>
    <row r="6248" spans="1:12" ht="12.75" hidden="1" customHeight="1">
      <c r="A6248" s="215" t="s">
        <v>74</v>
      </c>
      <c r="B6248" s="209" t="s">
        <v>110</v>
      </c>
      <c r="C6248" s="209" t="s">
        <v>126</v>
      </c>
      <c r="D6248" s="201">
        <v>49500</v>
      </c>
      <c r="E6248" s="201"/>
      <c r="F6248" s="202">
        <v>129430</v>
      </c>
      <c r="G6248" s="202">
        <f t="shared" si="336"/>
        <v>2614.7474747474744</v>
      </c>
      <c r="H6248" s="210" t="str">
        <f t="shared" si="331"/>
        <v>21/22TRIGOAPUCARANA (c)</v>
      </c>
      <c r="I6248" s="210" t="str">
        <f t="shared" si="332"/>
        <v>21/22TRIGO</v>
      </c>
      <c r="J6248" s="461"/>
      <c r="K6248" s="211"/>
    </row>
    <row r="6249" spans="1:12" ht="12.75" hidden="1" customHeight="1">
      <c r="A6249" s="215" t="s">
        <v>74</v>
      </c>
      <c r="B6249" s="209" t="s">
        <v>110</v>
      </c>
      <c r="C6249" s="209" t="s">
        <v>128</v>
      </c>
      <c r="D6249" s="201">
        <v>97030</v>
      </c>
      <c r="E6249" s="201"/>
      <c r="F6249" s="202">
        <v>272077.68</v>
      </c>
      <c r="G6249" s="202">
        <f t="shared" si="336"/>
        <v>2804.0573018654022</v>
      </c>
      <c r="H6249" s="210" t="str">
        <f t="shared" si="331"/>
        <v>21/22TRIGOCAMPO MOURÃO (a)</v>
      </c>
      <c r="I6249" s="210" t="str">
        <f t="shared" si="332"/>
        <v>21/22TRIGO</v>
      </c>
      <c r="J6249" s="461"/>
      <c r="K6249" s="211"/>
    </row>
    <row r="6250" spans="1:12" ht="12.75" hidden="1" customHeight="1">
      <c r="A6250" s="215" t="s">
        <v>74</v>
      </c>
      <c r="B6250" s="209" t="s">
        <v>110</v>
      </c>
      <c r="C6250" s="209" t="s">
        <v>130</v>
      </c>
      <c r="D6250" s="201">
        <v>141390</v>
      </c>
      <c r="E6250" s="201">
        <v>2577</v>
      </c>
      <c r="F6250" s="202">
        <v>311726.08000000002</v>
      </c>
      <c r="G6250" s="202">
        <f t="shared" si="336"/>
        <v>2245.6548017836944</v>
      </c>
      <c r="H6250" s="210" t="str">
        <f t="shared" si="331"/>
        <v>21/22TRIGOCASCAVEL (d)</v>
      </c>
      <c r="I6250" s="210" t="str">
        <f t="shared" si="332"/>
        <v>21/22TRIGO</v>
      </c>
      <c r="J6250" s="461"/>
      <c r="K6250" s="211"/>
    </row>
    <row r="6251" spans="1:12" ht="12.75" hidden="1" customHeight="1">
      <c r="A6251" s="215" t="s">
        <v>74</v>
      </c>
      <c r="B6251" s="209" t="s">
        <v>110</v>
      </c>
      <c r="C6251" s="209" t="s">
        <v>132</v>
      </c>
      <c r="D6251" s="201">
        <v>100000</v>
      </c>
      <c r="E6251" s="201"/>
      <c r="F6251" s="202">
        <v>258039.6</v>
      </c>
      <c r="G6251" s="202">
        <f t="shared" si="336"/>
        <v>2580.3959999999997</v>
      </c>
      <c r="H6251" s="210" t="str">
        <f t="shared" si="331"/>
        <v>21/22TRIGOCORNÉLIO PROCÓPIO (c)</v>
      </c>
      <c r="I6251" s="210" t="str">
        <f t="shared" si="332"/>
        <v>21/22TRIGO</v>
      </c>
      <c r="J6251" s="461"/>
      <c r="K6251" s="211"/>
    </row>
    <row r="6252" spans="1:12" ht="12.75" hidden="1" customHeight="1">
      <c r="A6252" s="215" t="s">
        <v>74</v>
      </c>
      <c r="B6252" s="213" t="s">
        <v>110</v>
      </c>
      <c r="C6252" s="209" t="s">
        <v>134</v>
      </c>
      <c r="D6252" s="201">
        <v>22465</v>
      </c>
      <c r="F6252" s="202">
        <v>80423.539999999994</v>
      </c>
      <c r="G6252" s="202">
        <f t="shared" si="336"/>
        <v>3579.9483641219672</v>
      </c>
      <c r="H6252" s="210" t="str">
        <f t="shared" si="331"/>
        <v>21/22TRIGOCURITIBA (f)</v>
      </c>
      <c r="I6252" s="210" t="str">
        <f t="shared" si="332"/>
        <v>21/22TRIGO</v>
      </c>
      <c r="J6252" s="461"/>
      <c r="K6252" s="211"/>
    </row>
    <row r="6253" spans="1:12" ht="12.75" hidden="1" customHeight="1">
      <c r="A6253" s="215" t="s">
        <v>74</v>
      </c>
      <c r="B6253" s="213" t="s">
        <v>110</v>
      </c>
      <c r="C6253" s="209" t="s">
        <v>136</v>
      </c>
      <c r="D6253" s="201">
        <v>129650</v>
      </c>
      <c r="E6253" s="202">
        <v>500</v>
      </c>
      <c r="F6253" s="202">
        <v>358725</v>
      </c>
      <c r="G6253" s="202">
        <f t="shared" si="336"/>
        <v>2777.5842044134729</v>
      </c>
      <c r="H6253" s="210" t="str">
        <f t="shared" si="331"/>
        <v>21/22TRIGOFRANCISCO BELTRÃO (e)</v>
      </c>
      <c r="I6253" s="210" t="str">
        <f t="shared" si="332"/>
        <v>21/22TRIGO</v>
      </c>
      <c r="J6253" s="461"/>
      <c r="K6253" s="211"/>
    </row>
    <row r="6254" spans="1:12" ht="12.75" hidden="1" customHeight="1">
      <c r="A6254" s="215" t="s">
        <v>74</v>
      </c>
      <c r="B6254" s="213" t="s">
        <v>110</v>
      </c>
      <c r="C6254" s="209" t="s">
        <v>138</v>
      </c>
      <c r="D6254" s="201">
        <v>72100</v>
      </c>
      <c r="F6254" s="202">
        <v>262972.58999999997</v>
      </c>
      <c r="G6254" s="202">
        <f t="shared" si="336"/>
        <v>3647.3313453536748</v>
      </c>
      <c r="H6254" s="210" t="str">
        <f t="shared" si="331"/>
        <v>21/22TRIGOGUARAPUAVA (f)</v>
      </c>
      <c r="I6254" s="210" t="str">
        <f t="shared" si="332"/>
        <v>21/22TRIGO</v>
      </c>
      <c r="J6254" s="461"/>
      <c r="K6254" s="211"/>
    </row>
    <row r="6255" spans="1:12" s="204" customFormat="1" ht="12.75" hidden="1" customHeight="1">
      <c r="A6255" s="215" t="s">
        <v>74</v>
      </c>
      <c r="B6255" s="213" t="s">
        <v>110</v>
      </c>
      <c r="C6255" s="209" t="s">
        <v>140</v>
      </c>
      <c r="D6255" s="201">
        <v>20300</v>
      </c>
      <c r="E6255" s="202"/>
      <c r="F6255" s="202">
        <v>69015</v>
      </c>
      <c r="G6255" s="202">
        <f t="shared" si="336"/>
        <v>3399.7536945812808</v>
      </c>
      <c r="H6255" s="459" t="str">
        <f t="shared" si="331"/>
        <v>21/22TRIGOIRATI (f)</v>
      </c>
      <c r="I6255" s="459" t="str">
        <f t="shared" si="332"/>
        <v>21/22TRIGO</v>
      </c>
      <c r="J6255" s="461"/>
      <c r="K6255" s="211"/>
    </row>
    <row r="6256" spans="1:12" ht="12.75" hidden="1" customHeight="1">
      <c r="A6256" s="215" t="s">
        <v>74</v>
      </c>
      <c r="B6256" s="213" t="s">
        <v>110</v>
      </c>
      <c r="C6256" s="209" t="s">
        <v>142</v>
      </c>
      <c r="D6256" s="201">
        <v>55495</v>
      </c>
      <c r="F6256" s="202">
        <v>163800.03999999998</v>
      </c>
      <c r="G6256" s="202">
        <f t="shared" si="336"/>
        <v>2951.6179836021261</v>
      </c>
      <c r="H6256" s="210" t="str">
        <f t="shared" si="331"/>
        <v>21/22TRIGOIVAIPORÃ (c)</v>
      </c>
      <c r="I6256" s="210" t="str">
        <f t="shared" si="332"/>
        <v>21/22TRIGO</v>
      </c>
      <c r="J6256" s="461"/>
      <c r="K6256" s="211"/>
    </row>
    <row r="6257" spans="1:11" ht="12.75" hidden="1" customHeight="1">
      <c r="A6257" s="215" t="s">
        <v>74</v>
      </c>
      <c r="B6257" s="213" t="s">
        <v>110</v>
      </c>
      <c r="C6257" s="209" t="s">
        <v>144</v>
      </c>
      <c r="D6257" s="201">
        <v>51000</v>
      </c>
      <c r="F6257" s="202">
        <v>142891</v>
      </c>
      <c r="G6257" s="202">
        <f t="shared" si="336"/>
        <v>2801.7843137254899</v>
      </c>
      <c r="H6257" s="210" t="str">
        <f t="shared" si="331"/>
        <v>21/22TRIGOJACAREZINHO (c)</v>
      </c>
      <c r="I6257" s="210" t="str">
        <f t="shared" si="332"/>
        <v>21/22TRIGO</v>
      </c>
      <c r="J6257" s="461"/>
      <c r="K6257" s="211"/>
    </row>
    <row r="6258" spans="1:11" ht="12.75" hidden="1" customHeight="1">
      <c r="A6258" s="215" t="s">
        <v>74</v>
      </c>
      <c r="B6258" s="213" t="s">
        <v>110</v>
      </c>
      <c r="C6258" s="209" t="s">
        <v>146</v>
      </c>
      <c r="D6258" s="201">
        <v>44600</v>
      </c>
      <c r="F6258" s="202">
        <v>117909.46</v>
      </c>
      <c r="G6258" s="202">
        <f t="shared" si="336"/>
        <v>2643.709865470852</v>
      </c>
      <c r="H6258" s="210" t="str">
        <f t="shared" si="331"/>
        <v>21/22TRIGOLARANJEIRAS DO SUL (f)</v>
      </c>
      <c r="I6258" s="210" t="str">
        <f t="shared" si="332"/>
        <v>21/22TRIGO</v>
      </c>
      <c r="J6258" s="461"/>
      <c r="K6258" s="211"/>
    </row>
    <row r="6259" spans="1:11" ht="12.75" hidden="1" customHeight="1">
      <c r="A6259" s="215" t="s">
        <v>74</v>
      </c>
      <c r="B6259" s="213" t="s">
        <v>110</v>
      </c>
      <c r="C6259" s="209" t="s">
        <v>148</v>
      </c>
      <c r="D6259" s="201">
        <v>65187</v>
      </c>
      <c r="F6259" s="202">
        <v>191118.6</v>
      </c>
      <c r="G6259" s="202">
        <f t="shared" si="336"/>
        <v>2931.8514427723321</v>
      </c>
      <c r="H6259" s="210" t="str">
        <f t="shared" si="331"/>
        <v>21/22TRIGOLONDRINA (c)</v>
      </c>
      <c r="I6259" s="210" t="str">
        <f t="shared" si="332"/>
        <v>21/22TRIGO</v>
      </c>
      <c r="J6259" s="461"/>
      <c r="K6259" s="211"/>
    </row>
    <row r="6260" spans="1:11" ht="12.75" hidden="1" customHeight="1">
      <c r="A6260" s="215" t="s">
        <v>74</v>
      </c>
      <c r="B6260" s="213" t="s">
        <v>110</v>
      </c>
      <c r="C6260" s="209" t="s">
        <v>150</v>
      </c>
      <c r="D6260" s="201">
        <v>14036</v>
      </c>
      <c r="F6260" s="202">
        <v>29530</v>
      </c>
      <c r="G6260" s="202">
        <f t="shared" si="336"/>
        <v>2103.8757480763752</v>
      </c>
      <c r="H6260" s="210" t="str">
        <f t="shared" si="331"/>
        <v>21/22TRIGOMARINGÁ (c)</v>
      </c>
      <c r="I6260" s="210" t="str">
        <f t="shared" si="332"/>
        <v>21/22TRIGO</v>
      </c>
      <c r="J6260" s="461"/>
      <c r="K6260" s="211"/>
    </row>
    <row r="6261" spans="1:11" ht="12.75" hidden="1" customHeight="1">
      <c r="A6261" s="215" t="s">
        <v>74</v>
      </c>
      <c r="B6261" s="213" t="s">
        <v>110</v>
      </c>
      <c r="C6261" s="209" t="s">
        <v>154</v>
      </c>
      <c r="D6261" s="201">
        <v>242</v>
      </c>
      <c r="F6261" s="202">
        <v>363</v>
      </c>
      <c r="G6261" s="202">
        <f t="shared" si="336"/>
        <v>1500</v>
      </c>
      <c r="H6261" s="210" t="str">
        <f t="shared" si="331"/>
        <v>21/22TRIGOPARANAVAÍ (b)</v>
      </c>
      <c r="I6261" s="210" t="str">
        <f t="shared" si="332"/>
        <v>21/22TRIGO</v>
      </c>
      <c r="J6261" s="461"/>
      <c r="K6261" s="211"/>
    </row>
    <row r="6262" spans="1:11" ht="12.75" hidden="1" customHeight="1">
      <c r="A6262" s="215" t="s">
        <v>74</v>
      </c>
      <c r="B6262" s="213" t="s">
        <v>110</v>
      </c>
      <c r="C6262" s="209" t="s">
        <v>155</v>
      </c>
      <c r="D6262" s="201">
        <v>81750</v>
      </c>
      <c r="F6262" s="202">
        <v>253843.90999999997</v>
      </c>
      <c r="G6262" s="202">
        <f t="shared" si="336"/>
        <v>3105.1242813455656</v>
      </c>
      <c r="H6262" s="210" t="str">
        <f t="shared" si="331"/>
        <v>21/22TRIGOPATO BRANCO (e)</v>
      </c>
      <c r="I6262" s="210" t="str">
        <f t="shared" si="332"/>
        <v>21/22TRIGO</v>
      </c>
      <c r="J6262" s="461"/>
      <c r="K6262" s="211"/>
    </row>
    <row r="6263" spans="1:11" ht="12.75" hidden="1" customHeight="1">
      <c r="A6263" s="215" t="s">
        <v>74</v>
      </c>
      <c r="B6263" s="213" t="s">
        <v>110</v>
      </c>
      <c r="C6263" s="209" t="s">
        <v>156</v>
      </c>
      <c r="D6263" s="201">
        <v>75900</v>
      </c>
      <c r="F6263" s="202">
        <v>189306.84000000003</v>
      </c>
      <c r="G6263" s="202">
        <f t="shared" si="336"/>
        <v>2494.1612648221344</v>
      </c>
      <c r="H6263" s="210" t="str">
        <f t="shared" si="331"/>
        <v>21/22TRIGOPITANGA (f)</v>
      </c>
      <c r="I6263" s="210" t="str">
        <f t="shared" si="332"/>
        <v>21/22TRIGO</v>
      </c>
      <c r="J6263" s="461"/>
      <c r="K6263" s="211"/>
    </row>
    <row r="6264" spans="1:11" ht="12.75" hidden="1" customHeight="1">
      <c r="A6264" s="215" t="s">
        <v>74</v>
      </c>
      <c r="B6264" s="213" t="s">
        <v>110</v>
      </c>
      <c r="C6264" s="209" t="s">
        <v>157</v>
      </c>
      <c r="D6264" s="201">
        <v>173700</v>
      </c>
      <c r="F6264" s="202">
        <v>570321.28</v>
      </c>
      <c r="G6264" s="202">
        <f t="shared" si="336"/>
        <v>3283.3694876223376</v>
      </c>
      <c r="H6264" s="210" t="str">
        <f t="shared" si="331"/>
        <v>21/22TRIGOPONTA GROSSA (f)</v>
      </c>
      <c r="I6264" s="210" t="str">
        <f t="shared" si="332"/>
        <v>21/22TRIGO</v>
      </c>
      <c r="J6264" s="461"/>
      <c r="K6264" s="211"/>
    </row>
    <row r="6265" spans="1:11" ht="12.75" hidden="1" customHeight="1">
      <c r="A6265" s="215" t="s">
        <v>74</v>
      </c>
      <c r="B6265" s="213" t="s">
        <v>110</v>
      </c>
      <c r="C6265" s="209" t="s">
        <v>158</v>
      </c>
      <c r="D6265" s="201">
        <v>30374</v>
      </c>
      <c r="F6265" s="202">
        <v>76865.25</v>
      </c>
      <c r="G6265" s="202">
        <f t="shared" si="336"/>
        <v>2530.6265226838741</v>
      </c>
      <c r="H6265" s="210" t="str">
        <f t="shared" si="331"/>
        <v>21/22TRIGOTOLEDO (d)</v>
      </c>
      <c r="I6265" s="210" t="str">
        <f t="shared" si="332"/>
        <v>21/22TRIGO</v>
      </c>
      <c r="J6265" s="461"/>
      <c r="K6265" s="211"/>
    </row>
    <row r="6266" spans="1:11" ht="12.75" hidden="1" customHeight="1">
      <c r="A6266" s="215" t="s">
        <v>74</v>
      </c>
      <c r="B6266" s="213" t="s">
        <v>110</v>
      </c>
      <c r="C6266" s="209" t="s">
        <v>159</v>
      </c>
      <c r="D6266" s="201">
        <v>2455</v>
      </c>
      <c r="F6266" s="202">
        <v>6811</v>
      </c>
      <c r="G6266" s="202">
        <f t="shared" si="336"/>
        <v>2774.3380855397149</v>
      </c>
      <c r="H6266" s="210" t="str">
        <f t="shared" si="331"/>
        <v>21/22TRIGOUMUARAMA (b)</v>
      </c>
      <c r="I6266" s="210" t="str">
        <f t="shared" si="332"/>
        <v>21/22TRIGO</v>
      </c>
      <c r="J6266" s="461"/>
      <c r="K6266" s="211"/>
    </row>
    <row r="6267" spans="1:11" ht="12.75" hidden="1" customHeight="1">
      <c r="A6267" s="215" t="s">
        <v>74</v>
      </c>
      <c r="B6267" s="213" t="s">
        <v>110</v>
      </c>
      <c r="C6267" s="209" t="s">
        <v>160</v>
      </c>
      <c r="D6267" s="201">
        <v>10700</v>
      </c>
      <c r="F6267" s="202">
        <v>30237.5</v>
      </c>
      <c r="G6267" s="202">
        <f t="shared" si="336"/>
        <v>2825.9345794392525</v>
      </c>
      <c r="H6267" s="210" t="str">
        <f t="shared" si="331"/>
        <v>21/22TRIGOUNIÃO DA VITÓRIA (f)</v>
      </c>
      <c r="I6267" s="210" t="str">
        <f t="shared" si="332"/>
        <v>21/22TRIGO</v>
      </c>
      <c r="J6267" s="461"/>
      <c r="K6267" s="211"/>
    </row>
    <row r="6268" spans="1:11" ht="12.75" hidden="1" customHeight="1">
      <c r="A6268" s="215" t="s">
        <v>74</v>
      </c>
      <c r="B6268" s="213" t="s">
        <v>111</v>
      </c>
      <c r="C6268" s="209" t="s">
        <v>126</v>
      </c>
      <c r="D6268" s="202">
        <v>80</v>
      </c>
      <c r="F6268" s="202">
        <v>208</v>
      </c>
      <c r="G6268" s="202">
        <f t="shared" si="336"/>
        <v>2600</v>
      </c>
      <c r="H6268" s="210" t="str">
        <f t="shared" si="331"/>
        <v>21/22TRITICALEAPUCARANA (c)</v>
      </c>
      <c r="I6268" s="210" t="str">
        <f t="shared" si="332"/>
        <v>21/22TRITICALE</v>
      </c>
    </row>
    <row r="6269" spans="1:11" ht="12.75" hidden="1" customHeight="1">
      <c r="A6269" s="215" t="s">
        <v>74</v>
      </c>
      <c r="B6269" s="213" t="s">
        <v>111</v>
      </c>
      <c r="C6269" s="209" t="s">
        <v>128</v>
      </c>
      <c r="D6269" s="202">
        <v>800</v>
      </c>
      <c r="F6269" s="202">
        <v>2050</v>
      </c>
      <c r="G6269" s="202">
        <f t="shared" si="336"/>
        <v>2562.5</v>
      </c>
      <c r="H6269" s="210" t="str">
        <f t="shared" si="331"/>
        <v>21/22TRITICALECAMPO MOURÃO (a)</v>
      </c>
      <c r="I6269" s="210" t="str">
        <f t="shared" si="332"/>
        <v>21/22TRITICALE</v>
      </c>
    </row>
    <row r="6270" spans="1:11" ht="12.75" hidden="1" customHeight="1">
      <c r="A6270" s="215" t="s">
        <v>74</v>
      </c>
      <c r="B6270" s="213" t="s">
        <v>111</v>
      </c>
      <c r="C6270" s="209" t="s">
        <v>138</v>
      </c>
      <c r="D6270" s="202">
        <v>5300</v>
      </c>
      <c r="F6270" s="202">
        <v>18354</v>
      </c>
      <c r="G6270" s="202">
        <f t="shared" si="336"/>
        <v>3463.018867924528</v>
      </c>
      <c r="H6270" s="210" t="str">
        <f t="shared" si="331"/>
        <v>21/22TRITICALEGUARAPUAVA (f)</v>
      </c>
      <c r="I6270" s="210" t="str">
        <f t="shared" si="332"/>
        <v>21/22TRITICALE</v>
      </c>
    </row>
    <row r="6271" spans="1:11" s="204" customFormat="1" ht="12.75" hidden="1" customHeight="1">
      <c r="A6271" s="215" t="s">
        <v>74</v>
      </c>
      <c r="B6271" s="213" t="s">
        <v>111</v>
      </c>
      <c r="C6271" s="209" t="s">
        <v>140</v>
      </c>
      <c r="D6271" s="202">
        <v>620</v>
      </c>
      <c r="E6271" s="202"/>
      <c r="F6271" s="202">
        <v>1654.8</v>
      </c>
      <c r="G6271" s="202">
        <f t="shared" si="336"/>
        <v>2669.0322580645161</v>
      </c>
      <c r="H6271" s="459" t="str">
        <f t="shared" si="331"/>
        <v>21/22TRITICALEIRATI (f)</v>
      </c>
      <c r="I6271" s="459" t="str">
        <f t="shared" si="332"/>
        <v>21/22TRITICALE</v>
      </c>
    </row>
    <row r="6272" spans="1:11" ht="12.75" hidden="1" customHeight="1">
      <c r="A6272" s="215" t="s">
        <v>74</v>
      </c>
      <c r="B6272" s="213" t="s">
        <v>111</v>
      </c>
      <c r="C6272" s="209" t="s">
        <v>146</v>
      </c>
      <c r="D6272" s="202">
        <v>200</v>
      </c>
      <c r="F6272" s="202">
        <v>450</v>
      </c>
      <c r="G6272" s="202">
        <f t="shared" si="336"/>
        <v>2250</v>
      </c>
      <c r="H6272" s="210" t="str">
        <f t="shared" ref="H6272:H6277" si="348">A6272&amp;B6272&amp;C6272</f>
        <v>21/22TRITICALELARANJEIRAS DO SUL (f)</v>
      </c>
      <c r="I6272" s="210" t="str">
        <f t="shared" ref="I6272:I6277" si="349">A6272&amp;B6272</f>
        <v>21/22TRITICALE</v>
      </c>
    </row>
    <row r="6273" spans="1:64" ht="12.75" hidden="1" customHeight="1">
      <c r="A6273" s="215" t="s">
        <v>74</v>
      </c>
      <c r="B6273" s="213" t="s">
        <v>111</v>
      </c>
      <c r="C6273" s="209" t="s">
        <v>150</v>
      </c>
      <c r="D6273" s="202">
        <v>5</v>
      </c>
      <c r="F6273" s="202">
        <v>6</v>
      </c>
      <c r="G6273" s="202">
        <f t="shared" ref="G6273" si="350">F6273/(D6273-E6273)*1000</f>
        <v>1200</v>
      </c>
      <c r="H6273" s="210" t="str">
        <f t="shared" si="348"/>
        <v>21/22TRITICALEMARINGÁ (c)</v>
      </c>
      <c r="I6273" s="210" t="str">
        <f t="shared" si="349"/>
        <v>21/22TRITICALE</v>
      </c>
    </row>
    <row r="6274" spans="1:64" ht="12.75" hidden="1" customHeight="1">
      <c r="A6274" s="215" t="s">
        <v>74</v>
      </c>
      <c r="B6274" s="213" t="s">
        <v>111</v>
      </c>
      <c r="C6274" s="209" t="s">
        <v>155</v>
      </c>
      <c r="D6274" s="202">
        <v>225</v>
      </c>
      <c r="F6274" s="202">
        <v>482.5</v>
      </c>
      <c r="G6274" s="202">
        <f t="shared" si="336"/>
        <v>2144.4444444444443</v>
      </c>
      <c r="H6274" s="210" t="str">
        <f t="shared" si="348"/>
        <v>21/22TRITICALEPATO BRANCO (e)</v>
      </c>
      <c r="I6274" s="210" t="str">
        <f t="shared" si="349"/>
        <v>21/22TRITICALE</v>
      </c>
    </row>
    <row r="6275" spans="1:64" ht="12.75" hidden="1" customHeight="1">
      <c r="A6275" s="215" t="s">
        <v>74</v>
      </c>
      <c r="B6275" s="213" t="s">
        <v>111</v>
      </c>
      <c r="C6275" s="209" t="s">
        <v>156</v>
      </c>
      <c r="D6275" s="202">
        <v>2125</v>
      </c>
      <c r="F6275" s="202">
        <v>5950.5</v>
      </c>
      <c r="G6275" s="202">
        <f t="shared" si="336"/>
        <v>2800.2352941176468</v>
      </c>
      <c r="H6275" s="210" t="str">
        <f t="shared" si="348"/>
        <v>21/22TRITICALEPITANGA (f)</v>
      </c>
      <c r="I6275" s="210" t="str">
        <f t="shared" si="349"/>
        <v>21/22TRITICALE</v>
      </c>
    </row>
    <row r="6276" spans="1:64" ht="12.75" hidden="1" customHeight="1">
      <c r="A6276" s="215" t="s">
        <v>74</v>
      </c>
      <c r="B6276" s="213" t="s">
        <v>111</v>
      </c>
      <c r="C6276" s="209" t="s">
        <v>157</v>
      </c>
      <c r="D6276" s="202">
        <v>2150</v>
      </c>
      <c r="F6276" s="202">
        <v>5838</v>
      </c>
      <c r="G6276" s="202">
        <f t="shared" si="336"/>
        <v>2715.3488372093025</v>
      </c>
      <c r="H6276" s="210" t="str">
        <f t="shared" si="348"/>
        <v>21/22TRITICALEPONTA GROSSA (f)</v>
      </c>
      <c r="I6276" s="210" t="str">
        <f t="shared" si="349"/>
        <v>21/22TRITICALE</v>
      </c>
    </row>
    <row r="6277" spans="1:64" ht="12.75" hidden="1" customHeight="1">
      <c r="A6277" s="215" t="s">
        <v>74</v>
      </c>
      <c r="B6277" s="213" t="s">
        <v>111</v>
      </c>
      <c r="C6277" s="209" t="s">
        <v>158</v>
      </c>
      <c r="D6277" s="202">
        <v>40</v>
      </c>
      <c r="F6277" s="202">
        <v>80</v>
      </c>
      <c r="G6277" s="202">
        <f t="shared" si="336"/>
        <v>2000</v>
      </c>
      <c r="H6277" s="210" t="str">
        <f t="shared" si="348"/>
        <v>21/22TRITICALETOLEDO (d)</v>
      </c>
      <c r="I6277" s="210" t="str">
        <f t="shared" si="349"/>
        <v>21/22TRITICALE</v>
      </c>
    </row>
    <row r="6278" spans="1:64" ht="14.65" hidden="1" customHeight="1">
      <c r="A6278" s="215" t="s">
        <v>262</v>
      </c>
      <c r="B6278" s="209" t="s">
        <v>95</v>
      </c>
      <c r="C6278" s="209" t="s">
        <v>126</v>
      </c>
      <c r="D6278" s="202">
        <v>0</v>
      </c>
      <c r="F6278" s="202">
        <v>0</v>
      </c>
      <c r="G6278" s="202" t="e">
        <f t="shared" si="336"/>
        <v>#DIV/0!</v>
      </c>
      <c r="H6278" s="210" t="str">
        <f t="shared" ref="H6278:H6342" si="351">A6278&amp;B6278&amp;C6278</f>
        <v>22/23CEBOLAAPUCARANA (c)</v>
      </c>
      <c r="I6278" s="210" t="str">
        <f t="shared" ref="I6278:I6342" si="352">A6278&amp;B6278</f>
        <v>22/23CEBOLA</v>
      </c>
      <c r="J6278" s="211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/>
      <c r="BE6278"/>
      <c r="BF6278"/>
      <c r="BG6278"/>
      <c r="BH6278"/>
      <c r="BI6278"/>
      <c r="BJ6278"/>
      <c r="BK6278"/>
      <c r="BL6278"/>
    </row>
    <row r="6279" spans="1:64" ht="14.65" hidden="1" customHeight="1">
      <c r="A6279" s="215" t="s">
        <v>262</v>
      </c>
      <c r="B6279" s="209" t="s">
        <v>95</v>
      </c>
      <c r="C6279" s="209" t="s">
        <v>132</v>
      </c>
      <c r="D6279" s="462">
        <v>24</v>
      </c>
      <c r="F6279" s="462">
        <v>215.56</v>
      </c>
      <c r="G6279" s="202">
        <f t="shared" si="336"/>
        <v>8981.6666666666679</v>
      </c>
      <c r="H6279" s="210" t="str">
        <f t="shared" si="351"/>
        <v>22/23CEBOLACORNÉLIO PROCÓPIO (c)</v>
      </c>
      <c r="I6279" s="210" t="str">
        <f t="shared" si="352"/>
        <v>22/23CEBOLA</v>
      </c>
      <c r="J6279" s="211"/>
      <c r="K6279"/>
      <c r="L6279"/>
      <c r="M6279" s="486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/>
      <c r="BE6279"/>
      <c r="BF6279"/>
      <c r="BG6279"/>
      <c r="BH6279"/>
      <c r="BI6279"/>
      <c r="BJ6279"/>
      <c r="BK6279"/>
      <c r="BL6279"/>
    </row>
    <row r="6280" spans="1:64" ht="14.65" hidden="1" customHeight="1">
      <c r="A6280" s="215" t="s">
        <v>262</v>
      </c>
      <c r="B6280" s="209" t="s">
        <v>95</v>
      </c>
      <c r="C6280" s="209" t="s">
        <v>134</v>
      </c>
      <c r="D6280" s="462">
        <v>1630</v>
      </c>
      <c r="F6280" s="462">
        <v>46454.45</v>
      </c>
      <c r="G6280" s="202">
        <f t="shared" si="336"/>
        <v>28499.662576687115</v>
      </c>
      <c r="H6280" s="210" t="str">
        <f t="shared" si="351"/>
        <v>22/23CEBOLACURITIBA (f)</v>
      </c>
      <c r="I6280" s="210" t="str">
        <f t="shared" si="352"/>
        <v>22/23CEBOLA</v>
      </c>
      <c r="J6280" s="211"/>
      <c r="K6280"/>
      <c r="L6280"/>
      <c r="M6280" s="486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/>
      <c r="BE6280"/>
      <c r="BF6280"/>
      <c r="BG6280"/>
      <c r="BH6280"/>
      <c r="BI6280"/>
      <c r="BJ6280"/>
      <c r="BK6280"/>
      <c r="BL6280"/>
    </row>
    <row r="6281" spans="1:64" ht="14.65" hidden="1" customHeight="1">
      <c r="A6281" s="215" t="s">
        <v>262</v>
      </c>
      <c r="B6281" s="209" t="s">
        <v>95</v>
      </c>
      <c r="C6281" s="209" t="s">
        <v>136</v>
      </c>
      <c r="D6281" s="462">
        <v>32</v>
      </c>
      <c r="F6281" s="462">
        <v>320</v>
      </c>
      <c r="G6281" s="202">
        <f t="shared" si="336"/>
        <v>10000</v>
      </c>
      <c r="H6281" s="210" t="str">
        <f t="shared" si="351"/>
        <v>22/23CEBOLAFRANCISCO BELTRÃO (e)</v>
      </c>
      <c r="I6281" s="210" t="str">
        <f t="shared" si="352"/>
        <v>22/23CEBOLA</v>
      </c>
      <c r="J6281" s="211"/>
      <c r="K6281"/>
      <c r="L6281"/>
      <c r="M6281" s="486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/>
      <c r="BE6281"/>
      <c r="BF6281"/>
      <c r="BG6281"/>
      <c r="BH6281"/>
      <c r="BI6281"/>
      <c r="BJ6281"/>
      <c r="BK6281"/>
      <c r="BL6281"/>
    </row>
    <row r="6282" spans="1:64" ht="14.65" hidden="1" customHeight="1">
      <c r="A6282" s="215" t="s">
        <v>262</v>
      </c>
      <c r="B6282" s="209" t="s">
        <v>95</v>
      </c>
      <c r="C6282" s="209" t="s">
        <v>138</v>
      </c>
      <c r="D6282" s="462">
        <v>690</v>
      </c>
      <c r="F6282" s="462">
        <v>36125</v>
      </c>
      <c r="G6282" s="202">
        <f t="shared" si="336"/>
        <v>52355.07246376812</v>
      </c>
      <c r="H6282" s="210" t="str">
        <f t="shared" si="351"/>
        <v>22/23CEBOLAGUARAPUAVA (f)</v>
      </c>
      <c r="I6282" s="210" t="str">
        <f t="shared" si="352"/>
        <v>22/23CEBOLA</v>
      </c>
      <c r="J6282" s="211"/>
      <c r="K6282"/>
      <c r="L6282"/>
      <c r="M6282" s="486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/>
      <c r="BE6282"/>
      <c r="BF6282"/>
      <c r="BG6282"/>
      <c r="BH6282"/>
      <c r="BI6282"/>
      <c r="BJ6282"/>
      <c r="BK6282"/>
      <c r="BL6282"/>
    </row>
    <row r="6283" spans="1:64" ht="14.65" hidden="1" customHeight="1">
      <c r="A6283" s="215" t="s">
        <v>262</v>
      </c>
      <c r="B6283" s="209" t="s">
        <v>95</v>
      </c>
      <c r="C6283" s="209" t="s">
        <v>140</v>
      </c>
      <c r="D6283" s="462">
        <v>649</v>
      </c>
      <c r="F6283" s="462">
        <v>21029.5</v>
      </c>
      <c r="G6283" s="202">
        <f t="shared" si="336"/>
        <v>32402.92758089368</v>
      </c>
      <c r="H6283" s="210" t="str">
        <f t="shared" si="351"/>
        <v>22/23CEBOLAIRATI (f)</v>
      </c>
      <c r="I6283" s="210" t="str">
        <f t="shared" si="352"/>
        <v>22/23CEBOLA</v>
      </c>
      <c r="J6283" s="211"/>
      <c r="M6283" s="486"/>
      <c r="N6283"/>
    </row>
    <row r="6284" spans="1:64" ht="14.65" hidden="1" customHeight="1">
      <c r="A6284" s="215" t="s">
        <v>262</v>
      </c>
      <c r="B6284" s="209" t="s">
        <v>95</v>
      </c>
      <c r="C6284" s="209" t="s">
        <v>144</v>
      </c>
      <c r="D6284" s="462">
        <v>80</v>
      </c>
      <c r="F6284" s="462">
        <v>1640.5000000000002</v>
      </c>
      <c r="G6284" s="202">
        <f t="shared" si="336"/>
        <v>20506.25</v>
      </c>
      <c r="H6284" s="210" t="str">
        <f t="shared" si="351"/>
        <v>22/23CEBOLAJACAREZINHO (c)</v>
      </c>
      <c r="I6284" s="210" t="str">
        <f t="shared" si="352"/>
        <v>22/23CEBOLA</v>
      </c>
      <c r="J6284" s="211"/>
      <c r="M6284" s="486"/>
      <c r="N6284"/>
    </row>
    <row r="6285" spans="1:64" ht="14.65" hidden="1" customHeight="1">
      <c r="A6285" s="215" t="s">
        <v>262</v>
      </c>
      <c r="B6285" s="209" t="s">
        <v>95</v>
      </c>
      <c r="C6285" s="209" t="s">
        <v>146</v>
      </c>
      <c r="D6285" s="462">
        <v>4.0000000000000009</v>
      </c>
      <c r="F6285" s="462">
        <v>32</v>
      </c>
      <c r="G6285" s="202">
        <f t="shared" si="336"/>
        <v>7999.9999999999982</v>
      </c>
      <c r="H6285" s="210" t="str">
        <f t="shared" si="351"/>
        <v>22/23CEBOLALARANJEIRAS DO SUL (f)</v>
      </c>
      <c r="I6285" s="210" t="str">
        <f t="shared" si="352"/>
        <v>22/23CEBOLA</v>
      </c>
      <c r="J6285" s="211"/>
      <c r="M6285" s="486"/>
      <c r="N6285"/>
    </row>
    <row r="6286" spans="1:64" ht="14.65" hidden="1" customHeight="1">
      <c r="A6286" s="215" t="s">
        <v>262</v>
      </c>
      <c r="B6286" s="209" t="s">
        <v>95</v>
      </c>
      <c r="C6286" s="209" t="s">
        <v>150</v>
      </c>
      <c r="D6286" s="462">
        <v>1</v>
      </c>
      <c r="F6286" s="462">
        <v>10</v>
      </c>
      <c r="H6286" s="210" t="str">
        <f t="shared" si="351"/>
        <v>22/23CEBOLAMARINGÁ (c)</v>
      </c>
      <c r="I6286" s="210"/>
      <c r="J6286" s="211"/>
      <c r="M6286" s="486"/>
      <c r="N6286"/>
    </row>
    <row r="6287" spans="1:64" ht="14.65" hidden="1" customHeight="1">
      <c r="A6287" s="215" t="s">
        <v>262</v>
      </c>
      <c r="B6287" s="209" t="s">
        <v>95</v>
      </c>
      <c r="C6287" s="209" t="s">
        <v>155</v>
      </c>
      <c r="D6287" s="462">
        <v>47</v>
      </c>
      <c r="F6287" s="462">
        <v>1457.98</v>
      </c>
      <c r="G6287" s="202">
        <f t="shared" si="336"/>
        <v>31020.851063829788</v>
      </c>
      <c r="H6287" s="210" t="str">
        <f t="shared" si="351"/>
        <v>22/23CEBOLAPATO BRANCO (e)</v>
      </c>
      <c r="I6287" s="210" t="str">
        <f t="shared" si="352"/>
        <v>22/23CEBOLA</v>
      </c>
      <c r="J6287" s="211"/>
      <c r="M6287" s="486"/>
      <c r="N6287"/>
    </row>
    <row r="6288" spans="1:64" ht="14.65" hidden="1" customHeight="1">
      <c r="A6288" s="215" t="s">
        <v>262</v>
      </c>
      <c r="B6288" s="209" t="s">
        <v>95</v>
      </c>
      <c r="C6288" s="209" t="s">
        <v>156</v>
      </c>
      <c r="D6288" s="462">
        <v>17.5</v>
      </c>
      <c r="F6288" s="462">
        <v>463.09999999999991</v>
      </c>
      <c r="G6288" s="202">
        <f t="shared" si="336"/>
        <v>26462.857142857138</v>
      </c>
      <c r="H6288" s="210" t="str">
        <f t="shared" si="351"/>
        <v>22/23CEBOLAPITANGA (f)</v>
      </c>
      <c r="I6288" s="210" t="str">
        <f t="shared" si="352"/>
        <v>22/23CEBOLA</v>
      </c>
      <c r="J6288" s="211"/>
      <c r="M6288" s="486"/>
      <c r="N6288"/>
    </row>
    <row r="6289" spans="1:14" ht="14.65" hidden="1" customHeight="1">
      <c r="A6289" s="215" t="s">
        <v>262</v>
      </c>
      <c r="B6289" s="209" t="s">
        <v>95</v>
      </c>
      <c r="C6289" s="209" t="s">
        <v>157</v>
      </c>
      <c r="D6289" s="462">
        <v>129</v>
      </c>
      <c r="F6289" s="462">
        <v>2773.5</v>
      </c>
      <c r="G6289" s="202">
        <f t="shared" si="336"/>
        <v>21500</v>
      </c>
      <c r="H6289" s="210" t="str">
        <f t="shared" si="351"/>
        <v>22/23CEBOLAPONTA GROSSA (f)</v>
      </c>
      <c r="I6289" s="210" t="str">
        <f t="shared" si="352"/>
        <v>22/23CEBOLA</v>
      </c>
      <c r="J6289" s="211"/>
      <c r="M6289" s="486"/>
      <c r="N6289"/>
    </row>
    <row r="6290" spans="1:14" ht="14.65" hidden="1" customHeight="1">
      <c r="A6290" s="215" t="s">
        <v>262</v>
      </c>
      <c r="B6290" s="209" t="s">
        <v>95</v>
      </c>
      <c r="C6290" s="209" t="s">
        <v>160</v>
      </c>
      <c r="D6290" s="462">
        <v>110</v>
      </c>
      <c r="F6290" s="462">
        <v>1902</v>
      </c>
      <c r="G6290" s="202">
        <f t="shared" si="336"/>
        <v>17290.909090909088</v>
      </c>
      <c r="H6290" s="210" t="str">
        <f t="shared" si="351"/>
        <v>22/23CEBOLAUNIÃO DA VITÓRIA (f)</v>
      </c>
      <c r="I6290" s="210" t="str">
        <f t="shared" si="352"/>
        <v>22/23CEBOLA</v>
      </c>
      <c r="J6290" s="211"/>
      <c r="M6290" s="486"/>
      <c r="N6290"/>
    </row>
    <row r="6291" spans="1:14" ht="14.65" hidden="1" customHeight="1">
      <c r="A6291" s="215" t="s">
        <v>74</v>
      </c>
      <c r="B6291" s="209" t="s">
        <v>84</v>
      </c>
      <c r="C6291" s="209" t="s">
        <v>126</v>
      </c>
      <c r="D6291" s="202">
        <v>8</v>
      </c>
      <c r="F6291" s="202">
        <v>25</v>
      </c>
      <c r="G6291" s="202">
        <f t="shared" si="336"/>
        <v>3125</v>
      </c>
      <c r="H6291" s="210" t="str">
        <f t="shared" si="351"/>
        <v>21/22ALHOAPUCARANA (c)</v>
      </c>
      <c r="I6291" s="210" t="str">
        <f t="shared" si="352"/>
        <v>21/22ALHO</v>
      </c>
      <c r="J6291" s="211" t="b">
        <f>FALSE</f>
        <v>0</v>
      </c>
    </row>
    <row r="6292" spans="1:14" ht="14.65" hidden="1" customHeight="1">
      <c r="A6292" s="215" t="s">
        <v>74</v>
      </c>
      <c r="B6292" s="209" t="s">
        <v>84</v>
      </c>
      <c r="C6292" s="209" t="s">
        <v>128</v>
      </c>
      <c r="D6292" s="202">
        <v>15</v>
      </c>
      <c r="F6292" s="202">
        <v>18</v>
      </c>
      <c r="G6292" s="202">
        <f t="shared" si="336"/>
        <v>1200</v>
      </c>
      <c r="H6292" s="210" t="str">
        <f t="shared" si="351"/>
        <v>21/22ALHOCAMPO MOURÃO (a)</v>
      </c>
      <c r="I6292" s="210" t="str">
        <f t="shared" si="352"/>
        <v>21/22ALHO</v>
      </c>
      <c r="J6292" s="211" t="b">
        <f>FALSE</f>
        <v>0</v>
      </c>
    </row>
    <row r="6293" spans="1:14" ht="14.65" hidden="1" customHeight="1">
      <c r="A6293" s="215" t="s">
        <v>74</v>
      </c>
      <c r="B6293" s="209" t="s">
        <v>84</v>
      </c>
      <c r="C6293" s="209" t="s">
        <v>130</v>
      </c>
      <c r="D6293" s="202">
        <v>44</v>
      </c>
      <c r="F6293" s="202">
        <v>218</v>
      </c>
      <c r="G6293" s="202">
        <f t="shared" si="336"/>
        <v>4954.545454545454</v>
      </c>
      <c r="H6293" s="210" t="str">
        <f t="shared" si="351"/>
        <v>21/22ALHOCASCAVEL (d)</v>
      </c>
      <c r="I6293" s="210" t="str">
        <f t="shared" si="352"/>
        <v>21/22ALHO</v>
      </c>
      <c r="J6293" s="211" t="b">
        <f>FALSE</f>
        <v>0</v>
      </c>
    </row>
    <row r="6294" spans="1:14" ht="14.65" hidden="1" customHeight="1">
      <c r="A6294" s="215" t="s">
        <v>74</v>
      </c>
      <c r="B6294" s="209" t="s">
        <v>84</v>
      </c>
      <c r="C6294" s="209" t="s">
        <v>132</v>
      </c>
      <c r="D6294" s="202">
        <v>34</v>
      </c>
      <c r="F6294" s="202">
        <v>340</v>
      </c>
      <c r="G6294" s="202">
        <f t="shared" si="336"/>
        <v>10000</v>
      </c>
      <c r="H6294" s="210" t="str">
        <f t="shared" si="351"/>
        <v>21/22ALHOCORNÉLIO PROCÓPIO (c)</v>
      </c>
      <c r="I6294" s="210" t="str">
        <f t="shared" si="352"/>
        <v>21/22ALHO</v>
      </c>
      <c r="J6294" s="211" t="b">
        <f>FALSE</f>
        <v>0</v>
      </c>
    </row>
    <row r="6295" spans="1:14" ht="14.65" hidden="1" customHeight="1">
      <c r="A6295" s="215" t="s">
        <v>74</v>
      </c>
      <c r="B6295" s="209" t="s">
        <v>84</v>
      </c>
      <c r="C6295" s="209" t="s">
        <v>136</v>
      </c>
      <c r="D6295" s="202">
        <v>29</v>
      </c>
      <c r="F6295" s="202">
        <v>121</v>
      </c>
      <c r="G6295" s="202">
        <f t="shared" si="336"/>
        <v>4172.4137931034484</v>
      </c>
      <c r="H6295" s="210" t="str">
        <f t="shared" si="351"/>
        <v>21/22ALHOFRANCISCO BELTRÃO (e)</v>
      </c>
      <c r="I6295" s="210" t="str">
        <f t="shared" si="352"/>
        <v>21/22ALHO</v>
      </c>
      <c r="J6295" s="211" t="b">
        <f>FALSE</f>
        <v>0</v>
      </c>
    </row>
    <row r="6296" spans="1:14" ht="14.65" hidden="1" customHeight="1">
      <c r="A6296" s="215" t="s">
        <v>74</v>
      </c>
      <c r="B6296" s="209" t="s">
        <v>84</v>
      </c>
      <c r="C6296" s="209" t="s">
        <v>138</v>
      </c>
      <c r="D6296" s="202">
        <v>25</v>
      </c>
      <c r="F6296" s="202">
        <v>127</v>
      </c>
      <c r="G6296" s="202">
        <f t="shared" si="336"/>
        <v>5080</v>
      </c>
      <c r="H6296" s="210" t="str">
        <f t="shared" si="351"/>
        <v>21/22ALHOGUARAPUAVA (f)</v>
      </c>
      <c r="I6296" s="210" t="str">
        <f t="shared" si="352"/>
        <v>21/22ALHO</v>
      </c>
      <c r="J6296" s="211" t="b">
        <f>FALSE</f>
        <v>0</v>
      </c>
    </row>
    <row r="6297" spans="1:14" ht="14.65" hidden="1" customHeight="1">
      <c r="A6297" s="215" t="s">
        <v>74</v>
      </c>
      <c r="B6297" s="209" t="s">
        <v>84</v>
      </c>
      <c r="C6297" s="209" t="s">
        <v>140</v>
      </c>
      <c r="D6297" s="202">
        <v>15</v>
      </c>
      <c r="F6297" s="202">
        <v>57</v>
      </c>
      <c r="G6297" s="202">
        <f t="shared" ref="G6297:G6360" si="353">F6297/(D6297-E6297)*1000</f>
        <v>3800</v>
      </c>
      <c r="H6297" s="210" t="str">
        <f t="shared" si="351"/>
        <v>21/22ALHOIRATI (f)</v>
      </c>
      <c r="I6297" s="210" t="str">
        <f t="shared" si="352"/>
        <v>21/22ALHO</v>
      </c>
      <c r="J6297" s="211" t="b">
        <f>FALSE</f>
        <v>0</v>
      </c>
    </row>
    <row r="6298" spans="1:14" ht="14.65" hidden="1" customHeight="1">
      <c r="A6298" s="215" t="s">
        <v>74</v>
      </c>
      <c r="B6298" s="209" t="s">
        <v>84</v>
      </c>
      <c r="C6298" s="209" t="s">
        <v>142</v>
      </c>
      <c r="D6298" s="202">
        <v>7</v>
      </c>
      <c r="F6298" s="202">
        <v>19</v>
      </c>
      <c r="G6298" s="202">
        <f t="shared" si="353"/>
        <v>2714.2857142857142</v>
      </c>
      <c r="H6298" s="210" t="str">
        <f t="shared" si="351"/>
        <v>21/22ALHOIVAIPORÃ (c)</v>
      </c>
      <c r="I6298" s="210" t="str">
        <f t="shared" si="352"/>
        <v>21/22ALHO</v>
      </c>
      <c r="J6298" s="211" t="b">
        <f>FALSE</f>
        <v>0</v>
      </c>
    </row>
    <row r="6299" spans="1:14" ht="14.65" hidden="1" customHeight="1">
      <c r="A6299" s="215" t="s">
        <v>74</v>
      </c>
      <c r="B6299" s="209" t="s">
        <v>84</v>
      </c>
      <c r="C6299" s="209" t="s">
        <v>144</v>
      </c>
      <c r="D6299" s="202">
        <v>80</v>
      </c>
      <c r="F6299" s="202">
        <v>520</v>
      </c>
      <c r="G6299" s="202">
        <f t="shared" si="353"/>
        <v>6500</v>
      </c>
      <c r="H6299" s="210" t="str">
        <f t="shared" si="351"/>
        <v>21/22ALHOJACAREZINHO (c)</v>
      </c>
      <c r="I6299" s="210" t="str">
        <f t="shared" si="352"/>
        <v>21/22ALHO</v>
      </c>
      <c r="J6299" s="211" t="b">
        <f>FALSE</f>
        <v>0</v>
      </c>
    </row>
    <row r="6300" spans="1:14" ht="14.65" hidden="1" customHeight="1">
      <c r="A6300" s="215" t="s">
        <v>74</v>
      </c>
      <c r="B6300" s="213" t="s">
        <v>84</v>
      </c>
      <c r="C6300" s="209" t="s">
        <v>146</v>
      </c>
      <c r="D6300" s="202">
        <v>8</v>
      </c>
      <c r="F6300" s="202">
        <v>16</v>
      </c>
      <c r="G6300" s="202">
        <f t="shared" si="353"/>
        <v>2000</v>
      </c>
      <c r="H6300" s="210" t="str">
        <f t="shared" si="351"/>
        <v>21/22ALHOLARANJEIRAS DO SUL (f)</v>
      </c>
      <c r="I6300" s="210" t="str">
        <f t="shared" si="352"/>
        <v>21/22ALHO</v>
      </c>
      <c r="J6300" s="211" t="b">
        <f>FALSE</f>
        <v>0</v>
      </c>
    </row>
    <row r="6301" spans="1:14" ht="14.65" hidden="1" customHeight="1">
      <c r="A6301" s="215" t="s">
        <v>74</v>
      </c>
      <c r="B6301" s="213" t="s">
        <v>84</v>
      </c>
      <c r="C6301" s="209" t="s">
        <v>150</v>
      </c>
      <c r="D6301" s="202">
        <v>10</v>
      </c>
      <c r="F6301" s="202">
        <v>55</v>
      </c>
      <c r="G6301" s="202">
        <f t="shared" si="353"/>
        <v>5500</v>
      </c>
      <c r="H6301" s="210" t="str">
        <f t="shared" si="351"/>
        <v>21/22ALHOMARINGÁ (c)</v>
      </c>
      <c r="I6301" s="210" t="str">
        <f t="shared" si="352"/>
        <v>21/22ALHO</v>
      </c>
      <c r="J6301" s="211" t="b">
        <f>FALSE</f>
        <v>0</v>
      </c>
    </row>
    <row r="6302" spans="1:14" ht="14.65" hidden="1" customHeight="1">
      <c r="A6302" s="215" t="s">
        <v>74</v>
      </c>
      <c r="B6302" s="209" t="s">
        <v>84</v>
      </c>
      <c r="C6302" s="209" t="s">
        <v>155</v>
      </c>
      <c r="D6302" s="202">
        <v>13</v>
      </c>
      <c r="F6302" s="202">
        <v>68</v>
      </c>
      <c r="G6302" s="202">
        <f t="shared" si="353"/>
        <v>5230.7692307692305</v>
      </c>
      <c r="H6302" s="210" t="str">
        <f t="shared" si="351"/>
        <v>21/22ALHOPATO BRANCO (e)</v>
      </c>
      <c r="I6302" s="210" t="str">
        <f t="shared" si="352"/>
        <v>21/22ALHO</v>
      </c>
      <c r="J6302" s="211" t="b">
        <f>FALSE</f>
        <v>0</v>
      </c>
    </row>
    <row r="6303" spans="1:14" ht="14.65" hidden="1" customHeight="1">
      <c r="A6303" s="215" t="s">
        <v>74</v>
      </c>
      <c r="B6303" s="209" t="s">
        <v>84</v>
      </c>
      <c r="C6303" s="209" t="s">
        <v>156</v>
      </c>
      <c r="D6303" s="202">
        <v>8</v>
      </c>
      <c r="F6303" s="202">
        <v>27</v>
      </c>
      <c r="G6303" s="202">
        <f t="shared" si="353"/>
        <v>3375</v>
      </c>
      <c r="H6303" s="210" t="str">
        <f t="shared" si="351"/>
        <v>21/22ALHOPITANGA (f)</v>
      </c>
      <c r="I6303" s="210" t="str">
        <f t="shared" si="352"/>
        <v>21/22ALHO</v>
      </c>
      <c r="J6303" s="211" t="b">
        <f>FALSE</f>
        <v>0</v>
      </c>
    </row>
    <row r="6304" spans="1:14" ht="14.65" hidden="1" customHeight="1">
      <c r="A6304" s="215" t="s">
        <v>74</v>
      </c>
      <c r="B6304" s="209" t="s">
        <v>84</v>
      </c>
      <c r="C6304" s="209" t="s">
        <v>157</v>
      </c>
      <c r="D6304" s="202">
        <v>26</v>
      </c>
      <c r="F6304" s="202">
        <v>77</v>
      </c>
      <c r="G6304" s="202">
        <f t="shared" si="353"/>
        <v>2961.5384615384619</v>
      </c>
      <c r="H6304" s="210" t="str">
        <f t="shared" si="351"/>
        <v>21/22ALHOPONTA GROSSA (f)</v>
      </c>
      <c r="I6304" s="210" t="str">
        <f t="shared" si="352"/>
        <v>21/22ALHO</v>
      </c>
      <c r="J6304" s="211" t="b">
        <f>FALSE</f>
        <v>0</v>
      </c>
    </row>
    <row r="6305" spans="1:10" ht="14.65" hidden="1" customHeight="1">
      <c r="A6305" s="215" t="s">
        <v>74</v>
      </c>
      <c r="B6305" s="209" t="s">
        <v>84</v>
      </c>
      <c r="C6305" s="209" t="s">
        <v>158</v>
      </c>
      <c r="D6305" s="202">
        <v>4</v>
      </c>
      <c r="F6305" s="202">
        <v>6</v>
      </c>
      <c r="G6305" s="202">
        <f t="shared" si="353"/>
        <v>1500</v>
      </c>
      <c r="H6305" s="210" t="str">
        <f t="shared" si="351"/>
        <v>21/22ALHOTOLEDO (d)</v>
      </c>
      <c r="I6305" s="210" t="str">
        <f t="shared" si="352"/>
        <v>21/22ALHO</v>
      </c>
      <c r="J6305" s="211" t="b">
        <f>FALSE</f>
        <v>0</v>
      </c>
    </row>
    <row r="6306" spans="1:10" ht="14.65" hidden="1" customHeight="1">
      <c r="A6306" s="215" t="s">
        <v>74</v>
      </c>
      <c r="B6306" s="209" t="s">
        <v>84</v>
      </c>
      <c r="C6306" s="209" t="s">
        <v>160</v>
      </c>
      <c r="D6306" s="202">
        <v>9</v>
      </c>
      <c r="F6306" s="202">
        <v>24</v>
      </c>
      <c r="G6306" s="202">
        <f t="shared" si="353"/>
        <v>2666.6666666666665</v>
      </c>
      <c r="H6306" s="210" t="str">
        <f t="shared" si="351"/>
        <v>21/22ALHOUNIÃO DA VITÓRIA (f)</v>
      </c>
      <c r="I6306" s="210" t="str">
        <f t="shared" si="352"/>
        <v>21/22ALHO</v>
      </c>
      <c r="J6306" s="211" t="b">
        <f>FALSE</f>
        <v>0</v>
      </c>
    </row>
    <row r="6307" spans="1:10" ht="14.65" hidden="1" customHeight="1">
      <c r="A6307" s="215" t="s">
        <v>74</v>
      </c>
      <c r="B6307" s="213" t="s">
        <v>99</v>
      </c>
      <c r="C6307" s="209" t="s">
        <v>132</v>
      </c>
      <c r="D6307" s="202">
        <v>130</v>
      </c>
      <c r="F6307" s="202">
        <v>93.66</v>
      </c>
      <c r="G6307" s="202">
        <f t="shared" si="353"/>
        <v>720.46153846153845</v>
      </c>
      <c r="H6307" s="210" t="str">
        <f t="shared" si="351"/>
        <v>21/22FEIJÃO (3ª SAFRA)CORNÉLIO PROCÓPIO (c)</v>
      </c>
      <c r="I6307" s="210" t="str">
        <f t="shared" si="352"/>
        <v>21/22FEIJÃO (3ª SAFRA)</v>
      </c>
      <c r="J6307" s="211" t="b">
        <f>FALSE</f>
        <v>0</v>
      </c>
    </row>
    <row r="6308" spans="1:10" ht="14.65" hidden="1" customHeight="1">
      <c r="A6308" s="215" t="s">
        <v>74</v>
      </c>
      <c r="B6308" s="213" t="s">
        <v>99</v>
      </c>
      <c r="C6308" s="213" t="s">
        <v>144</v>
      </c>
      <c r="D6308" s="202">
        <v>200</v>
      </c>
      <c r="F6308" s="202">
        <v>180.14000000000001</v>
      </c>
      <c r="G6308" s="202">
        <f t="shared" si="353"/>
        <v>900.7</v>
      </c>
      <c r="H6308" s="210" t="str">
        <f t="shared" si="351"/>
        <v>21/22FEIJÃO (3ª SAFRA)JACAREZINHO (c)</v>
      </c>
      <c r="I6308" s="210" t="str">
        <f t="shared" si="352"/>
        <v>21/22FEIJÃO (3ª SAFRA)</v>
      </c>
      <c r="J6308" s="211" t="b">
        <f>FALSE</f>
        <v>0</v>
      </c>
    </row>
    <row r="6309" spans="1:10" ht="14.65" hidden="1" customHeight="1">
      <c r="A6309" s="215" t="s">
        <v>74</v>
      </c>
      <c r="B6309" s="213" t="s">
        <v>99</v>
      </c>
      <c r="C6309" s="213" t="s">
        <v>150</v>
      </c>
      <c r="D6309" s="202">
        <v>132</v>
      </c>
      <c r="F6309" s="202">
        <v>189.54999999999998</v>
      </c>
      <c r="G6309" s="202">
        <f t="shared" ref="G6309" si="354">F6309/(D6309-E6309)*1000</f>
        <v>1435.9848484848483</v>
      </c>
      <c r="H6309" s="210" t="str">
        <f t="shared" ref="H6309" si="355">A6309&amp;B6309&amp;C6309</f>
        <v>21/22FEIJÃO (3ª SAFRA)MARINGÁ (c)</v>
      </c>
      <c r="I6309" s="210" t="str">
        <f t="shared" ref="I6309" si="356">A6309&amp;B6309</f>
        <v>21/22FEIJÃO (3ª SAFRA)</v>
      </c>
      <c r="J6309" s="211" t="b">
        <f>FALSE</f>
        <v>0</v>
      </c>
    </row>
    <row r="6310" spans="1:10" ht="14.65" hidden="1" customHeight="1">
      <c r="A6310" s="215" t="s">
        <v>74</v>
      </c>
      <c r="B6310" s="213" t="s">
        <v>99</v>
      </c>
      <c r="C6310" s="213" t="s">
        <v>154</v>
      </c>
      <c r="D6310" s="202">
        <v>145</v>
      </c>
      <c r="F6310" s="202">
        <v>513.01</v>
      </c>
      <c r="G6310" s="202">
        <f t="shared" si="353"/>
        <v>3538</v>
      </c>
      <c r="H6310" s="210" t="str">
        <f t="shared" si="351"/>
        <v>21/22FEIJÃO (3ª SAFRA)PARANAVAÍ (b)</v>
      </c>
      <c r="I6310" s="210" t="str">
        <f t="shared" si="352"/>
        <v>21/22FEIJÃO (3ª SAFRA)</v>
      </c>
      <c r="J6310" s="211" t="b">
        <f>FALSE</f>
        <v>0</v>
      </c>
    </row>
    <row r="6311" spans="1:10" ht="12.75" hidden="1" customHeight="1">
      <c r="A6311" s="215" t="s">
        <v>262</v>
      </c>
      <c r="B6311" s="213" t="s">
        <v>58</v>
      </c>
      <c r="C6311" s="209" t="s">
        <v>126</v>
      </c>
      <c r="D6311" s="462">
        <v>81</v>
      </c>
      <c r="F6311" s="462">
        <v>146.35</v>
      </c>
      <c r="G6311" s="202">
        <f t="shared" si="353"/>
        <v>1806.7901234567901</v>
      </c>
      <c r="H6311" s="210" t="str">
        <f t="shared" si="351"/>
        <v>22/23FEIJÃO (1ª SAFRA)APUCARANA (c)</v>
      </c>
      <c r="I6311" s="210" t="str">
        <f t="shared" si="352"/>
        <v>22/23FEIJÃO (1ª SAFRA)</v>
      </c>
      <c r="J6311" s="211" t="b">
        <f t="shared" ref="J6311:J6374" si="357">FALSE</f>
        <v>0</v>
      </c>
    </row>
    <row r="6312" spans="1:10" ht="12.75" hidden="1" customHeight="1">
      <c r="A6312" s="215" t="s">
        <v>262</v>
      </c>
      <c r="B6312" s="213" t="s">
        <v>58</v>
      </c>
      <c r="C6312" s="209" t="s">
        <v>128</v>
      </c>
      <c r="D6312" s="462">
        <v>1790</v>
      </c>
      <c r="F6312" s="462">
        <v>3876.5</v>
      </c>
      <c r="G6312" s="202">
        <f t="shared" si="353"/>
        <v>2165.6424581005585</v>
      </c>
      <c r="H6312" s="210" t="str">
        <f t="shared" si="351"/>
        <v>22/23FEIJÃO (1ª SAFRA)CAMPO MOURÃO (a)</v>
      </c>
      <c r="I6312" s="210" t="str">
        <f t="shared" si="352"/>
        <v>22/23FEIJÃO (1ª SAFRA)</v>
      </c>
      <c r="J6312" s="211" t="b">
        <f t="shared" si="357"/>
        <v>0</v>
      </c>
    </row>
    <row r="6313" spans="1:10" ht="12.75" hidden="1" customHeight="1">
      <c r="A6313" s="215" t="s">
        <v>262</v>
      </c>
      <c r="B6313" s="213" t="s">
        <v>58</v>
      </c>
      <c r="C6313" s="209" t="s">
        <v>130</v>
      </c>
      <c r="D6313" s="462">
        <v>1283</v>
      </c>
      <c r="F6313" s="462">
        <v>2496.11</v>
      </c>
      <c r="G6313" s="202">
        <f t="shared" si="353"/>
        <v>1945.5261106780983</v>
      </c>
      <c r="H6313" s="210" t="str">
        <f t="shared" si="351"/>
        <v>22/23FEIJÃO (1ª SAFRA)CASCAVEL (d)</v>
      </c>
      <c r="I6313" s="210" t="str">
        <f t="shared" si="352"/>
        <v>22/23FEIJÃO (1ª SAFRA)</v>
      </c>
      <c r="J6313" s="211" t="b">
        <f t="shared" si="357"/>
        <v>0</v>
      </c>
    </row>
    <row r="6314" spans="1:10" ht="12.75" hidden="1" customHeight="1">
      <c r="A6314" s="215" t="s">
        <v>262</v>
      </c>
      <c r="B6314" s="213" t="s">
        <v>58</v>
      </c>
      <c r="C6314" s="209" t="s">
        <v>132</v>
      </c>
      <c r="D6314" s="462">
        <v>120</v>
      </c>
      <c r="F6314" s="462">
        <v>107.94</v>
      </c>
      <c r="G6314" s="202">
        <f t="shared" si="353"/>
        <v>899.5</v>
      </c>
      <c r="H6314" s="210" t="str">
        <f t="shared" si="351"/>
        <v>22/23FEIJÃO (1ª SAFRA)CORNÉLIO PROCÓPIO (c)</v>
      </c>
      <c r="I6314" s="210" t="str">
        <f t="shared" si="352"/>
        <v>22/23FEIJÃO (1ª SAFRA)</v>
      </c>
      <c r="J6314" s="211" t="b">
        <f t="shared" si="357"/>
        <v>0</v>
      </c>
    </row>
    <row r="6315" spans="1:10" ht="12.75" hidden="1" customHeight="1">
      <c r="A6315" s="215" t="s">
        <v>262</v>
      </c>
      <c r="B6315" s="213" t="s">
        <v>58</v>
      </c>
      <c r="C6315" s="209" t="s">
        <v>134</v>
      </c>
      <c r="D6315" s="462">
        <v>13272</v>
      </c>
      <c r="F6315" s="462">
        <v>26389.7</v>
      </c>
      <c r="G6315" s="202">
        <f t="shared" si="353"/>
        <v>1988.3740204942737</v>
      </c>
      <c r="H6315" s="210" t="str">
        <f t="shared" si="351"/>
        <v>22/23FEIJÃO (1ª SAFRA)CURITIBA (f)</v>
      </c>
      <c r="I6315" s="210" t="str">
        <f t="shared" si="352"/>
        <v>22/23FEIJÃO (1ª SAFRA)</v>
      </c>
      <c r="J6315" s="211" t="b">
        <f t="shared" si="357"/>
        <v>0</v>
      </c>
    </row>
    <row r="6316" spans="1:10" ht="12.75" hidden="1" customHeight="1">
      <c r="A6316" s="215" t="s">
        <v>262</v>
      </c>
      <c r="B6316" s="213" t="s">
        <v>58</v>
      </c>
      <c r="C6316" s="209" t="s">
        <v>136</v>
      </c>
      <c r="D6316" s="462">
        <v>1790</v>
      </c>
      <c r="F6316" s="462">
        <v>2555</v>
      </c>
      <c r="G6316" s="202">
        <f t="shared" si="353"/>
        <v>1427.3743016759777</v>
      </c>
      <c r="H6316" s="210" t="str">
        <f t="shared" si="351"/>
        <v>22/23FEIJÃO (1ª SAFRA)FRANCISCO BELTRÃO (e)</v>
      </c>
      <c r="I6316" s="210" t="str">
        <f t="shared" si="352"/>
        <v>22/23FEIJÃO (1ª SAFRA)</v>
      </c>
      <c r="J6316" s="211" t="b">
        <f t="shared" si="357"/>
        <v>0</v>
      </c>
    </row>
    <row r="6317" spans="1:10" ht="12.75" hidden="1" customHeight="1">
      <c r="A6317" s="215" t="s">
        <v>262</v>
      </c>
      <c r="B6317" s="213" t="s">
        <v>58</v>
      </c>
      <c r="C6317" s="209" t="s">
        <v>138</v>
      </c>
      <c r="D6317" s="462">
        <v>13340</v>
      </c>
      <c r="F6317" s="462">
        <v>25065</v>
      </c>
      <c r="G6317" s="202">
        <f t="shared" si="353"/>
        <v>1878.9355322338829</v>
      </c>
      <c r="H6317" s="210" t="str">
        <f t="shared" si="351"/>
        <v>22/23FEIJÃO (1ª SAFRA)GUARAPUAVA (f)</v>
      </c>
      <c r="I6317" s="210" t="str">
        <f t="shared" si="352"/>
        <v>22/23FEIJÃO (1ª SAFRA)</v>
      </c>
      <c r="J6317" s="211" t="b">
        <f t="shared" si="357"/>
        <v>0</v>
      </c>
    </row>
    <row r="6318" spans="1:10" ht="12.75" hidden="1" customHeight="1">
      <c r="A6318" s="215" t="s">
        <v>262</v>
      </c>
      <c r="B6318" s="213" t="s">
        <v>58</v>
      </c>
      <c r="C6318" s="209" t="s">
        <v>140</v>
      </c>
      <c r="D6318" s="462">
        <v>24900</v>
      </c>
      <c r="F6318" s="462">
        <v>49531.5</v>
      </c>
      <c r="G6318" s="202">
        <f t="shared" si="353"/>
        <v>1989.2168674698796</v>
      </c>
      <c r="H6318" s="210" t="str">
        <f t="shared" si="351"/>
        <v>22/23FEIJÃO (1ª SAFRA)IRATI (f)</v>
      </c>
      <c r="I6318" s="210" t="str">
        <f t="shared" si="352"/>
        <v>22/23FEIJÃO (1ª SAFRA)</v>
      </c>
      <c r="J6318" s="211" t="b">
        <f t="shared" si="357"/>
        <v>0</v>
      </c>
    </row>
    <row r="6319" spans="1:10" ht="12.75" hidden="1" customHeight="1">
      <c r="A6319" s="215" t="s">
        <v>262</v>
      </c>
      <c r="B6319" s="213" t="s">
        <v>58</v>
      </c>
      <c r="C6319" s="209" t="s">
        <v>142</v>
      </c>
      <c r="D6319" s="462">
        <v>405</v>
      </c>
      <c r="F6319" s="462">
        <v>411.35</v>
      </c>
      <c r="G6319" s="202">
        <f t="shared" si="353"/>
        <v>1015.6790123456791</v>
      </c>
      <c r="H6319" s="210" t="str">
        <f t="shared" si="351"/>
        <v>22/23FEIJÃO (1ª SAFRA)IVAIPORÃ (c)</v>
      </c>
      <c r="I6319" s="210" t="str">
        <f t="shared" si="352"/>
        <v>22/23FEIJÃO (1ª SAFRA)</v>
      </c>
      <c r="J6319" s="211" t="b">
        <f t="shared" si="357"/>
        <v>0</v>
      </c>
    </row>
    <row r="6320" spans="1:10" ht="12.75" hidden="1" customHeight="1">
      <c r="A6320" s="215" t="s">
        <v>262</v>
      </c>
      <c r="B6320" s="213" t="s">
        <v>58</v>
      </c>
      <c r="C6320" s="209" t="s">
        <v>144</v>
      </c>
      <c r="D6320" s="462">
        <v>7000</v>
      </c>
      <c r="F6320" s="462">
        <v>9099.76</v>
      </c>
      <c r="G6320" s="202">
        <f t="shared" si="353"/>
        <v>1299.9657142857143</v>
      </c>
      <c r="H6320" s="210" t="str">
        <f t="shared" si="351"/>
        <v>22/23FEIJÃO (1ª SAFRA)JACAREZINHO (c)</v>
      </c>
      <c r="I6320" s="210" t="str">
        <f t="shared" si="352"/>
        <v>22/23FEIJÃO (1ª SAFRA)</v>
      </c>
      <c r="J6320" s="211" t="b">
        <f t="shared" si="357"/>
        <v>0</v>
      </c>
    </row>
    <row r="6321" spans="1:10" ht="12.75" hidden="1" customHeight="1">
      <c r="A6321" s="215" t="s">
        <v>262</v>
      </c>
      <c r="B6321" s="213" t="s">
        <v>58</v>
      </c>
      <c r="C6321" s="209" t="s">
        <v>146</v>
      </c>
      <c r="D6321" s="462">
        <v>1930</v>
      </c>
      <c r="F6321" s="462">
        <v>2843.7999999999997</v>
      </c>
      <c r="G6321" s="202">
        <f t="shared" si="353"/>
        <v>1473.4715025906735</v>
      </c>
      <c r="H6321" s="210" t="str">
        <f t="shared" si="351"/>
        <v>22/23FEIJÃO (1ª SAFRA)LARANJEIRAS DO SUL (f)</v>
      </c>
      <c r="I6321" s="210" t="str">
        <f t="shared" si="352"/>
        <v>22/23FEIJÃO (1ª SAFRA)</v>
      </c>
      <c r="J6321" s="211" t="b">
        <f t="shared" si="357"/>
        <v>0</v>
      </c>
    </row>
    <row r="6322" spans="1:10" ht="12.75" hidden="1" customHeight="1">
      <c r="A6322" s="215" t="s">
        <v>262</v>
      </c>
      <c r="B6322" s="213" t="s">
        <v>58</v>
      </c>
      <c r="C6322" s="209" t="s">
        <v>148</v>
      </c>
      <c r="D6322" s="462"/>
      <c r="G6322" s="202" t="e">
        <f t="shared" si="353"/>
        <v>#DIV/0!</v>
      </c>
      <c r="H6322" s="210" t="str">
        <f t="shared" si="351"/>
        <v>22/23FEIJÃO (1ª SAFRA)LONDRINA (c)</v>
      </c>
      <c r="I6322" s="210" t="str">
        <f t="shared" si="352"/>
        <v>22/23FEIJÃO (1ª SAFRA)</v>
      </c>
      <c r="J6322" s="211" t="b">
        <f t="shared" si="357"/>
        <v>0</v>
      </c>
    </row>
    <row r="6323" spans="1:10" ht="12.75" hidden="1" customHeight="1">
      <c r="A6323" s="215" t="s">
        <v>262</v>
      </c>
      <c r="B6323" s="213" t="s">
        <v>58</v>
      </c>
      <c r="C6323" s="209" t="s">
        <v>150</v>
      </c>
      <c r="D6323" s="462">
        <v>236.5</v>
      </c>
      <c r="F6323" s="462">
        <v>340.7</v>
      </c>
      <c r="G6323" s="202">
        <f t="shared" si="353"/>
        <v>1440.5919661733615</v>
      </c>
      <c r="H6323" s="210" t="str">
        <f t="shared" si="351"/>
        <v>22/23FEIJÃO (1ª SAFRA)MARINGÁ (c)</v>
      </c>
      <c r="I6323" s="210" t="str">
        <f t="shared" si="352"/>
        <v>22/23FEIJÃO (1ª SAFRA)</v>
      </c>
      <c r="J6323" s="211" t="b">
        <f t="shared" si="357"/>
        <v>0</v>
      </c>
    </row>
    <row r="6324" spans="1:10" ht="12.75" hidden="1" customHeight="1">
      <c r="A6324" s="215" t="s">
        <v>262</v>
      </c>
      <c r="B6324" s="213" t="s">
        <v>58</v>
      </c>
      <c r="C6324" s="209" t="s">
        <v>152</v>
      </c>
      <c r="D6324" s="462">
        <v>12</v>
      </c>
      <c r="F6324" s="462">
        <v>11.6</v>
      </c>
      <c r="G6324" s="202">
        <f t="shared" si="353"/>
        <v>966.66666666666663</v>
      </c>
      <c r="H6324" s="210" t="str">
        <f t="shared" si="351"/>
        <v>22/23FEIJÃO (1ª SAFRA)PARANAGUÁ (f)</v>
      </c>
      <c r="I6324" s="210" t="str">
        <f t="shared" si="352"/>
        <v>22/23FEIJÃO (1ª SAFRA)</v>
      </c>
      <c r="J6324" s="211" t="b">
        <f t="shared" si="357"/>
        <v>0</v>
      </c>
    </row>
    <row r="6325" spans="1:10" ht="12.75" hidden="1" customHeight="1">
      <c r="A6325" s="215" t="s">
        <v>262</v>
      </c>
      <c r="B6325" s="213" t="s">
        <v>58</v>
      </c>
      <c r="C6325" s="209" t="s">
        <v>154</v>
      </c>
      <c r="D6325" s="462">
        <v>188</v>
      </c>
      <c r="F6325" s="462">
        <v>316.68</v>
      </c>
      <c r="G6325" s="202">
        <f t="shared" si="353"/>
        <v>1684.4680851063829</v>
      </c>
      <c r="H6325" s="210" t="str">
        <f t="shared" si="351"/>
        <v>22/23FEIJÃO (1ª SAFRA)PARANAVAÍ (b)</v>
      </c>
      <c r="I6325" s="210" t="str">
        <f t="shared" si="352"/>
        <v>22/23FEIJÃO (1ª SAFRA)</v>
      </c>
      <c r="J6325" s="211" t="b">
        <f t="shared" si="357"/>
        <v>0</v>
      </c>
    </row>
    <row r="6326" spans="1:10" ht="12.75" hidden="1" customHeight="1">
      <c r="A6326" s="215" t="s">
        <v>262</v>
      </c>
      <c r="B6326" s="213" t="s">
        <v>58</v>
      </c>
      <c r="C6326" s="209" t="s">
        <v>155</v>
      </c>
      <c r="D6326" s="462">
        <v>4010</v>
      </c>
      <c r="F6326" s="462">
        <v>7730</v>
      </c>
      <c r="G6326" s="202">
        <f t="shared" si="353"/>
        <v>1927.6807980049875</v>
      </c>
      <c r="H6326" s="210" t="str">
        <f t="shared" si="351"/>
        <v>22/23FEIJÃO (1ª SAFRA)PATO BRANCO (e)</v>
      </c>
      <c r="I6326" s="210" t="str">
        <f t="shared" si="352"/>
        <v>22/23FEIJÃO (1ª SAFRA)</v>
      </c>
      <c r="J6326" s="211" t="b">
        <f t="shared" si="357"/>
        <v>0</v>
      </c>
    </row>
    <row r="6327" spans="1:10" ht="12.75" hidden="1" customHeight="1">
      <c r="A6327" s="215" t="s">
        <v>262</v>
      </c>
      <c r="B6327" s="213" t="s">
        <v>58</v>
      </c>
      <c r="C6327" s="209" t="s">
        <v>156</v>
      </c>
      <c r="D6327" s="462">
        <v>4140</v>
      </c>
      <c r="F6327" s="462">
        <v>7856.9</v>
      </c>
      <c r="G6327" s="202">
        <f t="shared" si="353"/>
        <v>1897.8019323671497</v>
      </c>
      <c r="H6327" s="210" t="str">
        <f t="shared" si="351"/>
        <v>22/23FEIJÃO (1ª SAFRA)PITANGA (f)</v>
      </c>
      <c r="I6327" s="210" t="str">
        <f t="shared" si="352"/>
        <v>22/23FEIJÃO (1ª SAFRA)</v>
      </c>
      <c r="J6327" s="211" t="b">
        <f t="shared" si="357"/>
        <v>0</v>
      </c>
    </row>
    <row r="6328" spans="1:10" ht="12.75" hidden="1" customHeight="1">
      <c r="A6328" s="215" t="s">
        <v>262</v>
      </c>
      <c r="B6328" s="213" t="s">
        <v>58</v>
      </c>
      <c r="C6328" s="209" t="s">
        <v>157</v>
      </c>
      <c r="D6328" s="462">
        <v>23780</v>
      </c>
      <c r="F6328" s="462">
        <v>45484</v>
      </c>
      <c r="G6328" s="202">
        <f t="shared" si="353"/>
        <v>1912.6997476871322</v>
      </c>
      <c r="H6328" s="210" t="str">
        <f t="shared" si="351"/>
        <v>22/23FEIJÃO (1ª SAFRA)PONTA GROSSA (f)</v>
      </c>
      <c r="I6328" s="210" t="str">
        <f t="shared" si="352"/>
        <v>22/23FEIJÃO (1ª SAFRA)</v>
      </c>
      <c r="J6328" s="211" t="b">
        <f t="shared" si="357"/>
        <v>0</v>
      </c>
    </row>
    <row r="6329" spans="1:10" ht="12.75" hidden="1" customHeight="1">
      <c r="A6329" s="215" t="s">
        <v>262</v>
      </c>
      <c r="B6329" s="213" t="s">
        <v>58</v>
      </c>
      <c r="C6329" s="209" t="s">
        <v>158</v>
      </c>
      <c r="D6329" s="462">
        <v>22</v>
      </c>
      <c r="F6329" s="462">
        <v>33.4</v>
      </c>
      <c r="G6329" s="202">
        <f t="shared" si="353"/>
        <v>1518.181818181818</v>
      </c>
      <c r="H6329" s="210" t="str">
        <f t="shared" si="351"/>
        <v>22/23FEIJÃO (1ª SAFRA)TOLEDO (d)</v>
      </c>
      <c r="I6329" s="210" t="str">
        <f t="shared" si="352"/>
        <v>22/23FEIJÃO (1ª SAFRA)</v>
      </c>
      <c r="J6329" s="211" t="b">
        <f t="shared" si="357"/>
        <v>0</v>
      </c>
    </row>
    <row r="6330" spans="1:10" ht="12.75" hidden="1" customHeight="1">
      <c r="A6330" s="215" t="s">
        <v>262</v>
      </c>
      <c r="B6330" s="213" t="s">
        <v>58</v>
      </c>
      <c r="C6330" s="209" t="s">
        <v>159</v>
      </c>
      <c r="D6330" s="462"/>
      <c r="F6330" s="462"/>
      <c r="G6330" s="202" t="e">
        <f t="shared" si="353"/>
        <v>#DIV/0!</v>
      </c>
      <c r="H6330" s="210" t="str">
        <f t="shared" si="351"/>
        <v>22/23FEIJÃO (1ª SAFRA)UMUARAMA (b)</v>
      </c>
      <c r="I6330" s="210" t="str">
        <f t="shared" si="352"/>
        <v>22/23FEIJÃO (1ª SAFRA)</v>
      </c>
      <c r="J6330" s="211" t="b">
        <f t="shared" si="357"/>
        <v>0</v>
      </c>
    </row>
    <row r="6331" spans="1:10" ht="12.75" hidden="1" customHeight="1">
      <c r="A6331" s="215" t="s">
        <v>262</v>
      </c>
      <c r="B6331" s="213" t="s">
        <v>58</v>
      </c>
      <c r="C6331" s="209" t="s">
        <v>160</v>
      </c>
      <c r="D6331" s="462">
        <v>15500</v>
      </c>
      <c r="F6331" s="462">
        <v>22525</v>
      </c>
      <c r="G6331" s="202">
        <f t="shared" si="353"/>
        <v>1453.2258064516127</v>
      </c>
      <c r="H6331" s="210" t="str">
        <f t="shared" si="351"/>
        <v>22/23FEIJÃO (1ª SAFRA)UNIÃO DA VITÓRIA (f)</v>
      </c>
      <c r="I6331" s="210" t="str">
        <f t="shared" si="352"/>
        <v>22/23FEIJÃO (1ª SAFRA)</v>
      </c>
      <c r="J6331" s="211" t="b">
        <f t="shared" si="357"/>
        <v>0</v>
      </c>
    </row>
    <row r="6332" spans="1:10" ht="14.65" hidden="1" customHeight="1">
      <c r="A6332" s="215" t="s">
        <v>262</v>
      </c>
      <c r="B6332" s="213" t="s">
        <v>85</v>
      </c>
      <c r="C6332" s="209" t="s">
        <v>126</v>
      </c>
      <c r="D6332" s="489">
        <v>19.5</v>
      </c>
      <c r="E6332" s="490"/>
      <c r="F6332" s="489">
        <v>44.85</v>
      </c>
      <c r="G6332" s="202">
        <f t="shared" si="353"/>
        <v>2300.0000000000005</v>
      </c>
      <c r="H6332" s="210" t="str">
        <f t="shared" si="351"/>
        <v>22/23AMENDOIM (1ª SAFRA)APUCARANA (c)</v>
      </c>
      <c r="I6332" s="210" t="str">
        <f t="shared" si="352"/>
        <v>22/23AMENDOIM (1ª SAFRA)</v>
      </c>
      <c r="J6332" s="211" t="b">
        <f t="shared" si="357"/>
        <v>0</v>
      </c>
    </row>
    <row r="6333" spans="1:10" ht="14.65" hidden="1" customHeight="1">
      <c r="A6333" s="215" t="s">
        <v>262</v>
      </c>
      <c r="B6333" s="213" t="s">
        <v>85</v>
      </c>
      <c r="C6333" s="209" t="s">
        <v>128</v>
      </c>
      <c r="D6333" s="489">
        <v>40</v>
      </c>
      <c r="E6333" s="490"/>
      <c r="F6333" s="489">
        <v>69.8</v>
      </c>
      <c r="G6333" s="202">
        <f t="shared" si="353"/>
        <v>1744.9999999999998</v>
      </c>
      <c r="H6333" s="210" t="str">
        <f t="shared" si="351"/>
        <v>22/23AMENDOIM (1ª SAFRA)CAMPO MOURÃO (a)</v>
      </c>
      <c r="I6333" s="210" t="str">
        <f t="shared" si="352"/>
        <v>22/23AMENDOIM (1ª SAFRA)</v>
      </c>
      <c r="J6333" s="211" t="b">
        <f t="shared" si="357"/>
        <v>0</v>
      </c>
    </row>
    <row r="6334" spans="1:10" ht="14.65" hidden="1" customHeight="1">
      <c r="A6334" s="215" t="s">
        <v>262</v>
      </c>
      <c r="B6334" s="213" t="s">
        <v>85</v>
      </c>
      <c r="C6334" s="209" t="s">
        <v>130</v>
      </c>
      <c r="D6334" s="489">
        <v>40</v>
      </c>
      <c r="E6334" s="490"/>
      <c r="F6334" s="489">
        <v>73.320000000000007</v>
      </c>
      <c r="G6334" s="202">
        <f t="shared" si="353"/>
        <v>1833.0000000000002</v>
      </c>
      <c r="H6334" s="210" t="str">
        <f t="shared" si="351"/>
        <v>22/23AMENDOIM (1ª SAFRA)CASCAVEL (d)</v>
      </c>
      <c r="I6334" s="210" t="str">
        <f t="shared" si="352"/>
        <v>22/23AMENDOIM (1ª SAFRA)</v>
      </c>
      <c r="J6334" s="211" t="b">
        <f t="shared" si="357"/>
        <v>0</v>
      </c>
    </row>
    <row r="6335" spans="1:10" ht="14.65" hidden="1" customHeight="1">
      <c r="A6335" s="215" t="s">
        <v>262</v>
      </c>
      <c r="B6335" s="213" t="s">
        <v>85</v>
      </c>
      <c r="C6335" s="209" t="s">
        <v>136</v>
      </c>
      <c r="D6335" s="489">
        <v>70</v>
      </c>
      <c r="E6335" s="490"/>
      <c r="F6335" s="489">
        <v>140</v>
      </c>
      <c r="G6335" s="202">
        <f t="shared" si="353"/>
        <v>2000</v>
      </c>
      <c r="H6335" s="210" t="str">
        <f t="shared" si="351"/>
        <v>22/23AMENDOIM (1ª SAFRA)FRANCISCO BELTRÃO (e)</v>
      </c>
      <c r="I6335" s="210" t="str">
        <f t="shared" si="352"/>
        <v>22/23AMENDOIM (1ª SAFRA)</v>
      </c>
      <c r="J6335" s="211" t="b">
        <f t="shared" si="357"/>
        <v>0</v>
      </c>
    </row>
    <row r="6336" spans="1:10" ht="14.65" hidden="1" customHeight="1">
      <c r="A6336" s="215" t="s">
        <v>262</v>
      </c>
      <c r="B6336" s="213" t="s">
        <v>85</v>
      </c>
      <c r="C6336" s="209" t="s">
        <v>138</v>
      </c>
      <c r="D6336" s="489">
        <v>10.5</v>
      </c>
      <c r="E6336" s="490"/>
      <c r="F6336" s="489">
        <v>15.87</v>
      </c>
      <c r="G6336" s="202">
        <f t="shared" si="353"/>
        <v>1511.4285714285713</v>
      </c>
      <c r="H6336" s="210" t="str">
        <f t="shared" si="351"/>
        <v>22/23AMENDOIM (1ª SAFRA)GUARAPUAVA (f)</v>
      </c>
      <c r="I6336" s="210" t="str">
        <f t="shared" si="352"/>
        <v>22/23AMENDOIM (1ª SAFRA)</v>
      </c>
      <c r="J6336" s="211" t="b">
        <f t="shared" si="357"/>
        <v>0</v>
      </c>
    </row>
    <row r="6337" spans="1:10" ht="14.65" hidden="1" customHeight="1">
      <c r="A6337" s="215" t="s">
        <v>262</v>
      </c>
      <c r="B6337" s="213" t="s">
        <v>85</v>
      </c>
      <c r="C6337" s="209" t="s">
        <v>142</v>
      </c>
      <c r="D6337" s="489">
        <v>13</v>
      </c>
      <c r="E6337" s="490"/>
      <c r="F6337" s="489">
        <v>25.799999999999997</v>
      </c>
      <c r="G6337" s="202">
        <f t="shared" si="353"/>
        <v>1984.6153846153845</v>
      </c>
      <c r="H6337" s="210" t="str">
        <f t="shared" si="351"/>
        <v>22/23AMENDOIM (1ª SAFRA)IVAIPORÃ (c)</v>
      </c>
      <c r="I6337" s="210" t="str">
        <f t="shared" si="352"/>
        <v>22/23AMENDOIM (1ª SAFRA)</v>
      </c>
      <c r="J6337" s="211" t="b">
        <f t="shared" si="357"/>
        <v>0</v>
      </c>
    </row>
    <row r="6338" spans="1:10" ht="14.65" hidden="1" customHeight="1">
      <c r="A6338" s="215" t="s">
        <v>262</v>
      </c>
      <c r="B6338" s="213" t="s">
        <v>85</v>
      </c>
      <c r="C6338" s="209" t="s">
        <v>144</v>
      </c>
      <c r="D6338" s="489">
        <v>53</v>
      </c>
      <c r="E6338" s="490"/>
      <c r="F6338" s="489">
        <v>111.33999999999999</v>
      </c>
      <c r="G6338" s="202">
        <f t="shared" si="353"/>
        <v>2100.7547169811319</v>
      </c>
      <c r="H6338" s="210" t="str">
        <f t="shared" si="351"/>
        <v>22/23AMENDOIM (1ª SAFRA)JACAREZINHO (c)</v>
      </c>
      <c r="I6338" s="210" t="str">
        <f t="shared" si="352"/>
        <v>22/23AMENDOIM (1ª SAFRA)</v>
      </c>
      <c r="J6338" s="211" t="b">
        <f t="shared" si="357"/>
        <v>0</v>
      </c>
    </row>
    <row r="6339" spans="1:10" ht="14.65" hidden="1" customHeight="1">
      <c r="A6339" s="215" t="s">
        <v>262</v>
      </c>
      <c r="B6339" s="213" t="s">
        <v>85</v>
      </c>
      <c r="C6339" s="209" t="s">
        <v>146</v>
      </c>
      <c r="D6339" s="489">
        <v>35</v>
      </c>
      <c r="E6339" s="490"/>
      <c r="F6339" s="489">
        <v>57.05</v>
      </c>
      <c r="G6339" s="202">
        <f t="shared" si="353"/>
        <v>1630</v>
      </c>
      <c r="H6339" s="210" t="str">
        <f t="shared" si="351"/>
        <v>22/23AMENDOIM (1ª SAFRA)LARANJEIRAS DO SUL (f)</v>
      </c>
      <c r="I6339" s="210" t="str">
        <f t="shared" si="352"/>
        <v>22/23AMENDOIM (1ª SAFRA)</v>
      </c>
      <c r="J6339" s="211" t="b">
        <f t="shared" si="357"/>
        <v>0</v>
      </c>
    </row>
    <row r="6340" spans="1:10" ht="14.65" hidden="1" customHeight="1">
      <c r="A6340" s="215" t="s">
        <v>262</v>
      </c>
      <c r="B6340" s="213" t="s">
        <v>85</v>
      </c>
      <c r="C6340" s="209" t="s">
        <v>148</v>
      </c>
      <c r="D6340" s="489">
        <v>11</v>
      </c>
      <c r="E6340" s="490"/>
      <c r="F6340" s="489">
        <v>22</v>
      </c>
      <c r="G6340" s="202">
        <f t="shared" si="353"/>
        <v>2000</v>
      </c>
      <c r="H6340" s="210" t="str">
        <f t="shared" si="351"/>
        <v>22/23AMENDOIM (1ª SAFRA)LONDRINA (c)</v>
      </c>
      <c r="I6340" s="210" t="str">
        <f t="shared" si="352"/>
        <v>22/23AMENDOIM (1ª SAFRA)</v>
      </c>
      <c r="J6340" s="211" t="b">
        <f t="shared" si="357"/>
        <v>0</v>
      </c>
    </row>
    <row r="6341" spans="1:10" ht="14.65" hidden="1" customHeight="1">
      <c r="A6341" s="215" t="s">
        <v>262</v>
      </c>
      <c r="B6341" s="213" t="s">
        <v>85</v>
      </c>
      <c r="C6341" s="209" t="s">
        <v>150</v>
      </c>
      <c r="D6341" s="489">
        <v>43.5</v>
      </c>
      <c r="E6341" s="490"/>
      <c r="F6341" s="489">
        <v>71.600000000000009</v>
      </c>
      <c r="G6341" s="202">
        <f t="shared" ref="G6341" si="358">F6341/(D6341-E6341)*1000</f>
        <v>1645.977011494253</v>
      </c>
      <c r="H6341" s="210" t="str">
        <f t="shared" ref="H6341" si="359">A6341&amp;B6341&amp;C6341</f>
        <v>22/23AMENDOIM (1ª SAFRA)MARINGÁ (c)</v>
      </c>
      <c r="I6341" s="210" t="str">
        <f t="shared" ref="I6341" si="360">A6341&amp;B6341</f>
        <v>22/23AMENDOIM (1ª SAFRA)</v>
      </c>
      <c r="J6341" s="211" t="b">
        <f t="shared" si="357"/>
        <v>0</v>
      </c>
    </row>
    <row r="6342" spans="1:10" ht="14.65" hidden="1" customHeight="1">
      <c r="A6342" s="215" t="s">
        <v>262</v>
      </c>
      <c r="B6342" s="213" t="s">
        <v>85</v>
      </c>
      <c r="C6342" s="209" t="s">
        <v>154</v>
      </c>
      <c r="D6342" s="489">
        <v>1678</v>
      </c>
      <c r="E6342" s="490"/>
      <c r="F6342" s="489">
        <v>6985.2500000000009</v>
      </c>
      <c r="G6342" s="202">
        <f t="shared" si="353"/>
        <v>4162.8426698450548</v>
      </c>
      <c r="H6342" s="210" t="str">
        <f t="shared" si="351"/>
        <v>22/23AMENDOIM (1ª SAFRA)PARANAVAÍ (b)</v>
      </c>
      <c r="I6342" s="210" t="str">
        <f t="shared" si="352"/>
        <v>22/23AMENDOIM (1ª SAFRA)</v>
      </c>
      <c r="J6342" s="211" t="b">
        <f t="shared" si="357"/>
        <v>0</v>
      </c>
    </row>
    <row r="6343" spans="1:10" ht="14.65" hidden="1" customHeight="1">
      <c r="A6343" s="215" t="s">
        <v>262</v>
      </c>
      <c r="B6343" s="213" t="s">
        <v>85</v>
      </c>
      <c r="C6343" s="209" t="s">
        <v>155</v>
      </c>
      <c r="D6343" s="489">
        <v>23</v>
      </c>
      <c r="E6343" s="490"/>
      <c r="F6343" s="489">
        <v>23</v>
      </c>
      <c r="G6343" s="202">
        <f t="shared" si="353"/>
        <v>1000</v>
      </c>
      <c r="H6343" s="210" t="str">
        <f t="shared" ref="H6343:H6406" si="361">A6343&amp;B6343&amp;C6343</f>
        <v>22/23AMENDOIM (1ª SAFRA)PATO BRANCO (e)</v>
      </c>
      <c r="I6343" s="210" t="str">
        <f t="shared" ref="I6343:I6406" si="362">A6343&amp;B6343</f>
        <v>22/23AMENDOIM (1ª SAFRA)</v>
      </c>
      <c r="J6343" s="211" t="b">
        <f t="shared" si="357"/>
        <v>0</v>
      </c>
    </row>
    <row r="6344" spans="1:10" ht="14.65" hidden="1" customHeight="1">
      <c r="A6344" s="215" t="s">
        <v>262</v>
      </c>
      <c r="B6344" s="213" t="s">
        <v>85</v>
      </c>
      <c r="C6344" s="209" t="s">
        <v>156</v>
      </c>
      <c r="D6344" s="489">
        <v>11</v>
      </c>
      <c r="E6344" s="490"/>
      <c r="F6344" s="489">
        <v>18.920000000000002</v>
      </c>
      <c r="G6344" s="202">
        <f t="shared" si="353"/>
        <v>1720.0000000000002</v>
      </c>
      <c r="H6344" s="210" t="str">
        <f t="shared" si="361"/>
        <v>22/23AMENDOIM (1ª SAFRA)PITANGA (f)</v>
      </c>
      <c r="I6344" s="210" t="str">
        <f t="shared" si="362"/>
        <v>22/23AMENDOIM (1ª SAFRA)</v>
      </c>
      <c r="J6344" s="211" t="b">
        <f t="shared" si="357"/>
        <v>0</v>
      </c>
    </row>
    <row r="6345" spans="1:10" ht="14.65" hidden="1" customHeight="1">
      <c r="A6345" s="215" t="s">
        <v>262</v>
      </c>
      <c r="B6345" s="213" t="s">
        <v>85</v>
      </c>
      <c r="C6345" s="209" t="s">
        <v>158</v>
      </c>
      <c r="D6345" s="489">
        <v>68</v>
      </c>
      <c r="E6345" s="490"/>
      <c r="F6345" s="489">
        <v>156.80000000000001</v>
      </c>
      <c r="G6345" s="202">
        <f t="shared" si="353"/>
        <v>2305.8823529411766</v>
      </c>
      <c r="H6345" s="210" t="str">
        <f t="shared" si="361"/>
        <v>22/23AMENDOIM (1ª SAFRA)TOLEDO (d)</v>
      </c>
      <c r="I6345" s="210" t="str">
        <f t="shared" si="362"/>
        <v>22/23AMENDOIM (1ª SAFRA)</v>
      </c>
      <c r="J6345" s="211" t="b">
        <f t="shared" si="357"/>
        <v>0</v>
      </c>
    </row>
    <row r="6346" spans="1:10" ht="14.65" hidden="1" customHeight="1">
      <c r="A6346" s="215" t="s">
        <v>262</v>
      </c>
      <c r="B6346" s="213" t="s">
        <v>85</v>
      </c>
      <c r="C6346" s="209" t="s">
        <v>159</v>
      </c>
      <c r="D6346" s="489"/>
      <c r="E6346" s="490"/>
      <c r="F6346" s="489"/>
      <c r="G6346" s="202" t="e">
        <f t="shared" si="353"/>
        <v>#DIV/0!</v>
      </c>
      <c r="H6346" s="210" t="str">
        <f t="shared" si="361"/>
        <v>22/23AMENDOIM (1ª SAFRA)UMUARAMA (b)</v>
      </c>
      <c r="I6346" s="210" t="str">
        <f t="shared" si="362"/>
        <v>22/23AMENDOIM (1ª SAFRA)</v>
      </c>
      <c r="J6346" s="211" t="b">
        <f t="shared" si="357"/>
        <v>0</v>
      </c>
    </row>
    <row r="6347" spans="1:10" ht="14.65" hidden="1" customHeight="1">
      <c r="A6347" s="215" t="s">
        <v>262</v>
      </c>
      <c r="B6347" s="213" t="s">
        <v>85</v>
      </c>
      <c r="C6347" s="209" t="s">
        <v>160</v>
      </c>
      <c r="D6347" s="489">
        <v>9</v>
      </c>
      <c r="E6347" s="490"/>
      <c r="F6347" s="490">
        <v>9</v>
      </c>
      <c r="G6347" s="202">
        <f t="shared" si="353"/>
        <v>1000</v>
      </c>
      <c r="H6347" s="210" t="str">
        <f t="shared" si="361"/>
        <v>22/23AMENDOIM (1ª SAFRA)UNIÃO DA VITÓRIA (f)</v>
      </c>
      <c r="I6347" s="210" t="str">
        <f t="shared" si="362"/>
        <v>22/23AMENDOIM (1ª SAFRA)</v>
      </c>
      <c r="J6347" s="211" t="b">
        <f t="shared" si="357"/>
        <v>0</v>
      </c>
    </row>
    <row r="6348" spans="1:10" ht="14.65" hidden="1" customHeight="1">
      <c r="A6348" s="215" t="s">
        <v>262</v>
      </c>
      <c r="B6348" s="209" t="s">
        <v>87</v>
      </c>
      <c r="C6348" s="209" t="s">
        <v>126</v>
      </c>
      <c r="D6348" s="202">
        <v>17.5</v>
      </c>
      <c r="F6348" s="202">
        <v>32.4</v>
      </c>
      <c r="G6348" s="202">
        <f t="shared" si="353"/>
        <v>1851.4285714285713</v>
      </c>
      <c r="H6348" s="210" t="str">
        <f t="shared" si="361"/>
        <v>22/23ARROZ SEQUEIROAPUCARANA (c)</v>
      </c>
      <c r="I6348" s="210" t="str">
        <f t="shared" si="362"/>
        <v>22/23ARROZ SEQUEIRO</v>
      </c>
      <c r="J6348" s="211" t="b">
        <f t="shared" si="357"/>
        <v>0</v>
      </c>
    </row>
    <row r="6349" spans="1:10" ht="14.65" hidden="1" customHeight="1">
      <c r="A6349" s="215" t="s">
        <v>262</v>
      </c>
      <c r="B6349" s="209" t="s">
        <v>87</v>
      </c>
      <c r="C6349" s="209" t="s">
        <v>128</v>
      </c>
      <c r="D6349" s="202"/>
      <c r="G6349" s="202" t="e">
        <f>F6349/(D6349-E6349)*1000</f>
        <v>#DIV/0!</v>
      </c>
      <c r="H6349" s="210" t="str">
        <f t="shared" si="361"/>
        <v>22/23ARROZ SEQUEIROCAMPO MOURÃO (a)</v>
      </c>
      <c r="I6349" s="210" t="str">
        <f t="shared" si="362"/>
        <v>22/23ARROZ SEQUEIRO</v>
      </c>
      <c r="J6349" s="211" t="b">
        <f t="shared" si="357"/>
        <v>0</v>
      </c>
    </row>
    <row r="6350" spans="1:10" ht="14.65" hidden="1" customHeight="1">
      <c r="A6350" s="215" t="s">
        <v>262</v>
      </c>
      <c r="B6350" s="209" t="s">
        <v>87</v>
      </c>
      <c r="C6350" s="209" t="s">
        <v>130</v>
      </c>
      <c r="D6350" s="202"/>
      <c r="G6350" s="202" t="e">
        <f t="shared" si="353"/>
        <v>#DIV/0!</v>
      </c>
      <c r="H6350" s="210" t="str">
        <f t="shared" si="361"/>
        <v>22/23ARROZ SEQUEIROCASCAVEL (d)</v>
      </c>
      <c r="I6350" s="210" t="str">
        <f t="shared" si="362"/>
        <v>22/23ARROZ SEQUEIRO</v>
      </c>
      <c r="J6350" s="211" t="b">
        <f t="shared" si="357"/>
        <v>0</v>
      </c>
    </row>
    <row r="6351" spans="1:10" ht="14.65" hidden="1" customHeight="1">
      <c r="A6351" s="215" t="s">
        <v>262</v>
      </c>
      <c r="B6351" s="209" t="s">
        <v>87</v>
      </c>
      <c r="C6351" s="209" t="s">
        <v>132</v>
      </c>
      <c r="D6351" s="486">
        <v>40</v>
      </c>
      <c r="F6351" s="486">
        <v>84.18</v>
      </c>
      <c r="G6351" s="202">
        <f t="shared" si="353"/>
        <v>2104.5000000000005</v>
      </c>
      <c r="H6351" s="210" t="str">
        <f t="shared" si="361"/>
        <v>22/23ARROZ SEQUEIROCORNÉLIO PROCÓPIO (c)</v>
      </c>
      <c r="I6351" s="210" t="str">
        <f t="shared" si="362"/>
        <v>22/23ARROZ SEQUEIRO</v>
      </c>
      <c r="J6351" s="211" t="b">
        <f t="shared" si="357"/>
        <v>0</v>
      </c>
    </row>
    <row r="6352" spans="1:10" ht="14.65" hidden="1" customHeight="1">
      <c r="A6352" s="215" t="s">
        <v>262</v>
      </c>
      <c r="B6352" s="209" t="s">
        <v>87</v>
      </c>
      <c r="C6352" s="209" t="s">
        <v>134</v>
      </c>
      <c r="D6352" s="486">
        <v>59</v>
      </c>
      <c r="F6352" s="486">
        <v>84.8</v>
      </c>
      <c r="G6352" s="202">
        <f t="shared" si="353"/>
        <v>1437.2881355932204</v>
      </c>
      <c r="H6352" s="210" t="str">
        <f t="shared" si="361"/>
        <v>22/23ARROZ SEQUEIROCURITIBA (f)</v>
      </c>
      <c r="I6352" s="210" t="str">
        <f t="shared" si="362"/>
        <v>22/23ARROZ SEQUEIRO</v>
      </c>
      <c r="J6352" s="211" t="b">
        <f t="shared" si="357"/>
        <v>0</v>
      </c>
    </row>
    <row r="6353" spans="1:64" ht="14.65" hidden="1" customHeight="1">
      <c r="A6353" s="215" t="s">
        <v>262</v>
      </c>
      <c r="B6353" s="209" t="s">
        <v>87</v>
      </c>
      <c r="C6353" s="209" t="s">
        <v>136</v>
      </c>
      <c r="D6353" s="486">
        <v>27</v>
      </c>
      <c r="F6353" s="486">
        <v>48.6</v>
      </c>
      <c r="G6353" s="202">
        <f t="shared" si="353"/>
        <v>1800</v>
      </c>
      <c r="H6353" s="210" t="str">
        <f t="shared" si="361"/>
        <v>22/23ARROZ SEQUEIROFRANCISCO BELTRÃO (e)</v>
      </c>
      <c r="I6353" s="210" t="str">
        <f t="shared" si="362"/>
        <v>22/23ARROZ SEQUEIRO</v>
      </c>
      <c r="J6353" s="211" t="b">
        <f t="shared" si="357"/>
        <v>0</v>
      </c>
    </row>
    <row r="6354" spans="1:64" ht="14.65" hidden="1" customHeight="1">
      <c r="A6354" s="215" t="s">
        <v>262</v>
      </c>
      <c r="B6354" s="209" t="s">
        <v>87</v>
      </c>
      <c r="C6354" s="209" t="s">
        <v>138</v>
      </c>
      <c r="D6354" s="486">
        <v>93</v>
      </c>
      <c r="F6354" s="486">
        <v>216.4</v>
      </c>
      <c r="G6354" s="202">
        <f t="shared" si="353"/>
        <v>2326.8817204301076</v>
      </c>
      <c r="H6354" s="210" t="str">
        <f t="shared" si="361"/>
        <v>22/23ARROZ SEQUEIROGUARAPUAVA (f)</v>
      </c>
      <c r="I6354" s="210" t="str">
        <f t="shared" si="362"/>
        <v>22/23ARROZ SEQUEIRO</v>
      </c>
      <c r="J6354" s="211" t="b">
        <f t="shared" si="357"/>
        <v>0</v>
      </c>
    </row>
    <row r="6355" spans="1:64" ht="14.65" hidden="1" customHeight="1">
      <c r="A6355" s="215" t="s">
        <v>262</v>
      </c>
      <c r="B6355" s="209" t="s">
        <v>87</v>
      </c>
      <c r="C6355" s="209" t="s">
        <v>140</v>
      </c>
      <c r="D6355" s="486">
        <v>52</v>
      </c>
      <c r="F6355" s="486">
        <v>105.55</v>
      </c>
      <c r="G6355" s="202">
        <f t="shared" si="353"/>
        <v>2029.8076923076924</v>
      </c>
      <c r="H6355" s="210" t="str">
        <f t="shared" si="361"/>
        <v>22/23ARROZ SEQUEIROIRATI (f)</v>
      </c>
      <c r="I6355" s="210" t="str">
        <f t="shared" si="362"/>
        <v>22/23ARROZ SEQUEIRO</v>
      </c>
      <c r="J6355" s="211" t="b">
        <f t="shared" si="357"/>
        <v>0</v>
      </c>
    </row>
    <row r="6356" spans="1:64" ht="14.65" hidden="1" customHeight="1">
      <c r="A6356" s="215" t="s">
        <v>262</v>
      </c>
      <c r="B6356" s="209" t="s">
        <v>87</v>
      </c>
      <c r="C6356" s="209" t="s">
        <v>142</v>
      </c>
      <c r="D6356" s="486">
        <v>13</v>
      </c>
      <c r="F6356" s="486">
        <v>23.05</v>
      </c>
      <c r="G6356" s="202">
        <f t="shared" si="353"/>
        <v>1773.0769230769233</v>
      </c>
      <c r="H6356" s="210" t="str">
        <f t="shared" si="361"/>
        <v>22/23ARROZ SEQUEIROIVAIPORÃ (c)</v>
      </c>
      <c r="I6356" s="210" t="str">
        <f t="shared" si="362"/>
        <v>22/23ARROZ SEQUEIRO</v>
      </c>
      <c r="J6356" s="211" t="b">
        <f t="shared" si="357"/>
        <v>0</v>
      </c>
    </row>
    <row r="6357" spans="1:64" ht="14.65" hidden="1" customHeight="1">
      <c r="A6357" s="215" t="s">
        <v>262</v>
      </c>
      <c r="B6357" s="209" t="s">
        <v>87</v>
      </c>
      <c r="C6357" s="209" t="s">
        <v>144</v>
      </c>
      <c r="D6357" s="486">
        <v>700</v>
      </c>
      <c r="F6357" s="486">
        <v>1334.17</v>
      </c>
      <c r="G6357" s="202">
        <f t="shared" si="353"/>
        <v>1905.9571428571428</v>
      </c>
      <c r="H6357" s="210" t="str">
        <f t="shared" si="361"/>
        <v>22/23ARROZ SEQUEIROJACAREZINHO (c)</v>
      </c>
      <c r="I6357" s="210" t="str">
        <f t="shared" si="362"/>
        <v>22/23ARROZ SEQUEIRO</v>
      </c>
      <c r="J6357" s="211" t="b">
        <f t="shared" si="357"/>
        <v>0</v>
      </c>
    </row>
    <row r="6358" spans="1:64" ht="14.65" hidden="1" customHeight="1">
      <c r="A6358" s="215" t="s">
        <v>262</v>
      </c>
      <c r="B6358" s="209" t="s">
        <v>87</v>
      </c>
      <c r="C6358" s="209" t="s">
        <v>146</v>
      </c>
      <c r="D6358" s="486">
        <v>108</v>
      </c>
      <c r="F6358" s="486">
        <v>194.6</v>
      </c>
      <c r="G6358" s="202">
        <f t="shared" si="353"/>
        <v>1801.8518518518517</v>
      </c>
      <c r="H6358" s="210" t="str">
        <f t="shared" si="361"/>
        <v>22/23ARROZ SEQUEIROLARANJEIRAS DO SUL (f)</v>
      </c>
      <c r="I6358" s="210" t="str">
        <f t="shared" si="362"/>
        <v>22/23ARROZ SEQUEIRO</v>
      </c>
      <c r="J6358" s="211" t="b">
        <f t="shared" si="357"/>
        <v>0</v>
      </c>
    </row>
    <row r="6359" spans="1:64" ht="14.65" hidden="1" customHeight="1">
      <c r="A6359" s="215" t="s">
        <v>262</v>
      </c>
      <c r="B6359" s="209" t="s">
        <v>87</v>
      </c>
      <c r="C6359" s="209" t="s">
        <v>148</v>
      </c>
      <c r="D6359" s="487"/>
      <c r="G6359" s="202" t="e">
        <f t="shared" si="353"/>
        <v>#DIV/0!</v>
      </c>
      <c r="H6359" s="210" t="str">
        <f t="shared" si="361"/>
        <v>22/23ARROZ SEQUEIROLONDRINA (c)</v>
      </c>
      <c r="I6359" s="210" t="str">
        <f t="shared" si="362"/>
        <v>22/23ARROZ SEQUEIRO</v>
      </c>
      <c r="J6359" s="211" t="b">
        <f t="shared" si="357"/>
        <v>0</v>
      </c>
    </row>
    <row r="6360" spans="1:64" ht="14.65" hidden="1" customHeight="1">
      <c r="A6360" s="215" t="s">
        <v>262</v>
      </c>
      <c r="B6360" s="209" t="s">
        <v>87</v>
      </c>
      <c r="C6360" s="209" t="s">
        <v>152</v>
      </c>
      <c r="D6360" s="486">
        <v>5</v>
      </c>
      <c r="F6360" s="486">
        <v>9.8000000000000007</v>
      </c>
      <c r="G6360" s="202">
        <f t="shared" si="353"/>
        <v>1960.0000000000002</v>
      </c>
      <c r="H6360" s="210" t="str">
        <f t="shared" si="361"/>
        <v>22/23ARROZ SEQUEIROPARANAGUÁ (f)</v>
      </c>
      <c r="I6360" s="210" t="str">
        <f t="shared" si="362"/>
        <v>22/23ARROZ SEQUEIRO</v>
      </c>
      <c r="J6360" s="211" t="b">
        <f t="shared" si="357"/>
        <v>0</v>
      </c>
    </row>
    <row r="6361" spans="1:64" ht="14.65" hidden="1" customHeight="1">
      <c r="A6361" s="215" t="s">
        <v>262</v>
      </c>
      <c r="B6361" s="209" t="s">
        <v>87</v>
      </c>
      <c r="C6361" s="209" t="s">
        <v>155</v>
      </c>
      <c r="D6361" s="486">
        <v>15</v>
      </c>
      <c r="F6361" s="486">
        <v>18</v>
      </c>
      <c r="G6361" s="202">
        <f t="shared" ref="G6361:G6372" si="363">F6361/(D6361-E6361)*1000</f>
        <v>1200</v>
      </c>
      <c r="H6361" s="210" t="str">
        <f t="shared" si="361"/>
        <v>22/23ARROZ SEQUEIROPATO BRANCO (e)</v>
      </c>
      <c r="I6361" s="210" t="str">
        <f t="shared" si="362"/>
        <v>22/23ARROZ SEQUEIRO</v>
      </c>
      <c r="J6361" s="211" t="b">
        <f t="shared" si="357"/>
        <v>0</v>
      </c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/>
      <c r="BE6361"/>
      <c r="BF6361"/>
      <c r="BG6361"/>
      <c r="BH6361"/>
      <c r="BI6361"/>
      <c r="BJ6361"/>
      <c r="BK6361"/>
      <c r="BL6361"/>
    </row>
    <row r="6362" spans="1:64" ht="14.65" hidden="1" customHeight="1">
      <c r="A6362" s="215" t="s">
        <v>262</v>
      </c>
      <c r="B6362" s="209" t="s">
        <v>87</v>
      </c>
      <c r="C6362" s="209" t="s">
        <v>156</v>
      </c>
      <c r="D6362" s="486">
        <v>79</v>
      </c>
      <c r="F6362" s="486">
        <v>181.7</v>
      </c>
      <c r="G6362" s="202">
        <f t="shared" si="363"/>
        <v>2300</v>
      </c>
      <c r="H6362" s="210" t="str">
        <f t="shared" si="361"/>
        <v>22/23ARROZ SEQUEIROPITANGA (f)</v>
      </c>
      <c r="I6362" s="210" t="str">
        <f t="shared" si="362"/>
        <v>22/23ARROZ SEQUEIRO</v>
      </c>
      <c r="J6362" s="211" t="b">
        <f t="shared" si="357"/>
        <v>0</v>
      </c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/>
      <c r="BE6362"/>
      <c r="BF6362"/>
      <c r="BG6362"/>
      <c r="BH6362"/>
      <c r="BI6362"/>
      <c r="BJ6362"/>
      <c r="BK6362"/>
      <c r="BL6362"/>
    </row>
    <row r="6363" spans="1:64" ht="14.65" hidden="1" customHeight="1">
      <c r="A6363" s="215" t="s">
        <v>262</v>
      </c>
      <c r="B6363" s="209" t="s">
        <v>87</v>
      </c>
      <c r="C6363" s="209" t="s">
        <v>157</v>
      </c>
      <c r="D6363" s="486">
        <v>172</v>
      </c>
      <c r="F6363" s="486">
        <v>392.4</v>
      </c>
      <c r="G6363" s="202">
        <f t="shared" si="363"/>
        <v>2281.395348837209</v>
      </c>
      <c r="H6363" s="210" t="str">
        <f t="shared" si="361"/>
        <v>22/23ARROZ SEQUEIROPONTA GROSSA (f)</v>
      </c>
      <c r="I6363" s="210" t="str">
        <f t="shared" si="362"/>
        <v>22/23ARROZ SEQUEIRO</v>
      </c>
      <c r="J6363" s="211" t="b">
        <f t="shared" si="357"/>
        <v>0</v>
      </c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/>
      <c r="BE6363"/>
      <c r="BF6363"/>
      <c r="BG6363"/>
      <c r="BH6363"/>
      <c r="BI6363"/>
      <c r="BJ6363"/>
      <c r="BK6363"/>
      <c r="BL6363"/>
    </row>
    <row r="6364" spans="1:64" ht="14.65" hidden="1" customHeight="1">
      <c r="A6364" s="215" t="s">
        <v>262</v>
      </c>
      <c r="B6364" s="209" t="s">
        <v>87</v>
      </c>
      <c r="C6364" s="209" t="s">
        <v>158</v>
      </c>
      <c r="D6364" s="486">
        <v>10</v>
      </c>
      <c r="F6364" s="486">
        <v>20</v>
      </c>
      <c r="G6364" s="202">
        <f t="shared" si="363"/>
        <v>2000</v>
      </c>
      <c r="H6364" s="210" t="str">
        <f t="shared" si="361"/>
        <v>22/23ARROZ SEQUEIROTOLEDO (d)</v>
      </c>
      <c r="I6364" s="210" t="str">
        <f t="shared" si="362"/>
        <v>22/23ARROZ SEQUEIRO</v>
      </c>
      <c r="J6364" s="211" t="b">
        <f t="shared" si="357"/>
        <v>0</v>
      </c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/>
      <c r="BE6364"/>
      <c r="BF6364"/>
      <c r="BG6364"/>
      <c r="BH6364"/>
      <c r="BI6364"/>
      <c r="BJ6364"/>
      <c r="BK6364"/>
      <c r="BL6364"/>
    </row>
    <row r="6365" spans="1:64" ht="14.65" hidden="1" customHeight="1">
      <c r="A6365" s="215" t="s">
        <v>262</v>
      </c>
      <c r="B6365" s="209" t="s">
        <v>87</v>
      </c>
      <c r="C6365" s="209" t="s">
        <v>160</v>
      </c>
      <c r="D6365" s="486">
        <v>180</v>
      </c>
      <c r="F6365" s="486">
        <v>360</v>
      </c>
      <c r="G6365" s="202">
        <f t="shared" si="363"/>
        <v>2000</v>
      </c>
      <c r="H6365" s="210" t="str">
        <f t="shared" si="361"/>
        <v>22/23ARROZ SEQUEIROUNIÃO DA VITÓRIA (f)</v>
      </c>
      <c r="I6365" s="210" t="str">
        <f t="shared" si="362"/>
        <v>22/23ARROZ SEQUEIRO</v>
      </c>
      <c r="J6365" s="211" t="b">
        <f t="shared" si="357"/>
        <v>0</v>
      </c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/>
      <c r="BE6365"/>
      <c r="BF6365"/>
      <c r="BG6365"/>
      <c r="BH6365"/>
      <c r="BI6365"/>
      <c r="BJ6365"/>
      <c r="BK6365"/>
      <c r="BL6365"/>
    </row>
    <row r="6366" spans="1:64" ht="14.65" hidden="1" customHeight="1">
      <c r="A6366" s="215" t="s">
        <v>262</v>
      </c>
      <c r="B6366" s="209" t="s">
        <v>86</v>
      </c>
      <c r="C6366" s="209" t="s">
        <v>128</v>
      </c>
      <c r="D6366" s="486"/>
      <c r="F6366" s="486"/>
      <c r="G6366" s="202" t="e">
        <f t="shared" si="363"/>
        <v>#DIV/0!</v>
      </c>
      <c r="H6366" s="210" t="str">
        <f t="shared" si="361"/>
        <v>22/23ARROZ IRRIGADOCAMPO MOURÃO (a)</v>
      </c>
      <c r="I6366" s="210" t="str">
        <f t="shared" si="362"/>
        <v>22/23ARROZ IRRIGADO</v>
      </c>
      <c r="J6366" s="211" t="b">
        <f t="shared" si="357"/>
        <v>0</v>
      </c>
    </row>
    <row r="6367" spans="1:64" ht="14.65" hidden="1" customHeight="1">
      <c r="A6367" s="215" t="s">
        <v>262</v>
      </c>
      <c r="B6367" s="209" t="s">
        <v>86</v>
      </c>
      <c r="C6367" s="209" t="s">
        <v>130</v>
      </c>
      <c r="D6367" s="486">
        <v>3</v>
      </c>
      <c r="E6367" s="222"/>
      <c r="F6367" s="202">
        <v>15</v>
      </c>
      <c r="G6367" s="202">
        <f t="shared" si="363"/>
        <v>5000</v>
      </c>
      <c r="H6367" s="210" t="str">
        <f t="shared" si="361"/>
        <v>22/23ARROZ IRRIGADOCASCAVEL (d)</v>
      </c>
      <c r="I6367" s="210" t="str">
        <f t="shared" si="362"/>
        <v>22/23ARROZ IRRIGADO</v>
      </c>
      <c r="J6367" s="211" t="b">
        <f t="shared" si="357"/>
        <v>0</v>
      </c>
    </row>
    <row r="6368" spans="1:64" ht="14.65" hidden="1" customHeight="1">
      <c r="A6368" s="215" t="s">
        <v>262</v>
      </c>
      <c r="B6368" s="209" t="s">
        <v>86</v>
      </c>
      <c r="C6368" s="209" t="s">
        <v>132</v>
      </c>
      <c r="D6368" s="486">
        <v>48</v>
      </c>
      <c r="E6368" s="222"/>
      <c r="F6368" s="462">
        <v>230.4</v>
      </c>
      <c r="G6368" s="202">
        <f t="shared" si="363"/>
        <v>4800</v>
      </c>
      <c r="H6368" s="210" t="str">
        <f t="shared" si="361"/>
        <v>22/23ARROZ IRRIGADOCORNÉLIO PROCÓPIO (c)</v>
      </c>
      <c r="I6368" s="210" t="str">
        <f t="shared" si="362"/>
        <v>22/23ARROZ IRRIGADO</v>
      </c>
      <c r="J6368" s="211" t="b">
        <f t="shared" si="357"/>
        <v>0</v>
      </c>
    </row>
    <row r="6369" spans="1:64" ht="14.65" hidden="1" customHeight="1">
      <c r="A6369" s="215" t="s">
        <v>262</v>
      </c>
      <c r="B6369" s="209" t="s">
        <v>86</v>
      </c>
      <c r="C6369" s="209" t="s">
        <v>144</v>
      </c>
      <c r="D6369" s="486">
        <v>220</v>
      </c>
      <c r="E6369" s="222"/>
      <c r="F6369" s="462">
        <v>1474</v>
      </c>
      <c r="G6369" s="202">
        <f t="shared" si="363"/>
        <v>6700</v>
      </c>
      <c r="H6369" s="210" t="str">
        <f t="shared" si="361"/>
        <v>22/23ARROZ IRRIGADOJACAREZINHO (c)</v>
      </c>
      <c r="I6369" s="210" t="str">
        <f t="shared" si="362"/>
        <v>22/23ARROZ IRRIGADO</v>
      </c>
      <c r="J6369" s="211" t="b">
        <f t="shared" si="357"/>
        <v>0</v>
      </c>
    </row>
    <row r="6370" spans="1:64" ht="14.65" hidden="1" customHeight="1">
      <c r="A6370" s="215" t="s">
        <v>262</v>
      </c>
      <c r="B6370" s="209" t="s">
        <v>86</v>
      </c>
      <c r="C6370" s="209" t="s">
        <v>148</v>
      </c>
      <c r="D6370" s="486">
        <v>20</v>
      </c>
      <c r="E6370" s="222"/>
      <c r="F6370" s="462">
        <v>150</v>
      </c>
      <c r="G6370" s="202">
        <f t="shared" si="363"/>
        <v>7500</v>
      </c>
      <c r="H6370" s="210" t="str">
        <f t="shared" si="361"/>
        <v>22/23ARROZ IRRIGADOLONDRINA (c)</v>
      </c>
      <c r="I6370" s="210" t="str">
        <f t="shared" si="362"/>
        <v>22/23ARROZ IRRIGADO</v>
      </c>
      <c r="J6370" s="211" t="b">
        <f t="shared" si="357"/>
        <v>0</v>
      </c>
    </row>
    <row r="6371" spans="1:64" ht="14.65" hidden="1" customHeight="1">
      <c r="A6371" s="215" t="s">
        <v>262</v>
      </c>
      <c r="B6371" s="209" t="s">
        <v>86</v>
      </c>
      <c r="C6371" s="209" t="s">
        <v>150</v>
      </c>
      <c r="D6371" s="486">
        <v>2.4</v>
      </c>
      <c r="E6371" s="222"/>
      <c r="F6371" s="462">
        <v>4.8</v>
      </c>
      <c r="G6371" s="202">
        <f t="shared" si="363"/>
        <v>2000</v>
      </c>
      <c r="H6371" s="210" t="str">
        <f t="shared" si="361"/>
        <v>22/23ARROZ IRRIGADOMARINGÁ (c)</v>
      </c>
      <c r="I6371" s="210" t="str">
        <f t="shared" si="362"/>
        <v>22/23ARROZ IRRIGADO</v>
      </c>
      <c r="J6371" s="211" t="b">
        <f t="shared" si="357"/>
        <v>0</v>
      </c>
    </row>
    <row r="6372" spans="1:64" ht="14.65" hidden="1" customHeight="1">
      <c r="A6372" s="215" t="s">
        <v>262</v>
      </c>
      <c r="B6372" s="209" t="s">
        <v>86</v>
      </c>
      <c r="C6372" s="209" t="s">
        <v>152</v>
      </c>
      <c r="D6372" s="486">
        <v>1440</v>
      </c>
      <c r="E6372" s="222"/>
      <c r="F6372" s="462">
        <v>10179.5</v>
      </c>
      <c r="G6372" s="202">
        <f t="shared" si="363"/>
        <v>7069.0972222222217</v>
      </c>
      <c r="H6372" s="210" t="str">
        <f t="shared" si="361"/>
        <v>22/23ARROZ IRRIGADOPARANAGUÁ (f)</v>
      </c>
      <c r="I6372" s="210" t="str">
        <f t="shared" si="362"/>
        <v>22/23ARROZ IRRIGADO</v>
      </c>
      <c r="J6372" s="211" t="b">
        <f t="shared" si="357"/>
        <v>0</v>
      </c>
    </row>
    <row r="6373" spans="1:64" ht="14.65" hidden="1" customHeight="1">
      <c r="A6373" s="215" t="s">
        <v>262</v>
      </c>
      <c r="B6373" s="209" t="s">
        <v>86</v>
      </c>
      <c r="C6373" s="209" t="s">
        <v>154</v>
      </c>
      <c r="D6373" s="486">
        <v>14363</v>
      </c>
      <c r="E6373" s="222"/>
      <c r="F6373" s="462">
        <v>119921.8</v>
      </c>
      <c r="G6373" s="202">
        <f>F6373/(D6373-E6373)*1000</f>
        <v>8349.3559841258793</v>
      </c>
      <c r="H6373" s="210" t="str">
        <f t="shared" si="361"/>
        <v>22/23ARROZ IRRIGADOPARANAVAÍ (b)</v>
      </c>
      <c r="I6373" s="210" t="str">
        <f t="shared" si="362"/>
        <v>22/23ARROZ IRRIGADO</v>
      </c>
      <c r="J6373" s="211" t="b">
        <f t="shared" si="357"/>
        <v>0</v>
      </c>
    </row>
    <row r="6374" spans="1:64" ht="14.65" hidden="1" customHeight="1">
      <c r="A6374" s="215" t="s">
        <v>262</v>
      </c>
      <c r="B6374" s="209" t="s">
        <v>86</v>
      </c>
      <c r="C6374" s="209" t="s">
        <v>159</v>
      </c>
      <c r="D6374" s="486">
        <v>2666</v>
      </c>
      <c r="E6374" s="222"/>
      <c r="F6374" s="462">
        <v>19778.2</v>
      </c>
      <c r="G6374" s="202">
        <f t="shared" ref="G6374:G6437" si="364">F6374/(D6374-E6374)*1000</f>
        <v>7418.6796699174802</v>
      </c>
      <c r="H6374" s="210" t="str">
        <f t="shared" si="361"/>
        <v>22/23ARROZ IRRIGADOUMUARAMA (b)</v>
      </c>
      <c r="I6374" s="210" t="str">
        <f t="shared" si="362"/>
        <v>22/23ARROZ IRRIGADO</v>
      </c>
      <c r="J6374" s="211" t="b">
        <f t="shared" si="357"/>
        <v>0</v>
      </c>
    </row>
    <row r="6375" spans="1:64" ht="14.65" hidden="1" customHeight="1">
      <c r="A6375" s="215" t="s">
        <v>262</v>
      </c>
      <c r="B6375" s="213" t="s">
        <v>90</v>
      </c>
      <c r="C6375" s="209" t="s">
        <v>134</v>
      </c>
      <c r="D6375" s="462">
        <v>7301</v>
      </c>
      <c r="F6375" s="462">
        <v>202233.2</v>
      </c>
      <c r="G6375" s="202">
        <f t="shared" si="364"/>
        <v>27699.383646075879</v>
      </c>
      <c r="H6375" s="210" t="str">
        <f t="shared" si="361"/>
        <v>22/23BATATA (1ª SAFRA)CURITIBA (f)</v>
      </c>
      <c r="I6375" s="210" t="str">
        <f t="shared" si="362"/>
        <v>22/23BATATA (1ª SAFRA)</v>
      </c>
      <c r="J6375" s="211">
        <v>0</v>
      </c>
    </row>
    <row r="6376" spans="1:64" ht="14.65" hidden="1" customHeight="1">
      <c r="A6376" s="215" t="s">
        <v>262</v>
      </c>
      <c r="B6376" s="213" t="s">
        <v>90</v>
      </c>
      <c r="C6376" s="209" t="s">
        <v>136</v>
      </c>
      <c r="D6376" s="462">
        <v>29</v>
      </c>
      <c r="F6376" s="462">
        <v>319</v>
      </c>
      <c r="G6376" s="202">
        <f t="shared" si="364"/>
        <v>11000</v>
      </c>
      <c r="H6376" s="210" t="str">
        <f t="shared" si="361"/>
        <v>22/23BATATA (1ª SAFRA)FRANCISCO BELTRÃO (e)</v>
      </c>
      <c r="I6376" s="210" t="str">
        <f t="shared" si="362"/>
        <v>22/23BATATA (1ª SAFRA)</v>
      </c>
      <c r="J6376" s="211">
        <v>0</v>
      </c>
    </row>
    <row r="6377" spans="1:64" ht="14.65" hidden="1" customHeight="1">
      <c r="A6377" s="215" t="s">
        <v>262</v>
      </c>
      <c r="B6377" s="213" t="s">
        <v>90</v>
      </c>
      <c r="C6377" s="209" t="s">
        <v>138</v>
      </c>
      <c r="D6377" s="462">
        <v>3050</v>
      </c>
      <c r="F6377" s="462">
        <v>125318</v>
      </c>
      <c r="G6377" s="202">
        <f t="shared" si="364"/>
        <v>41087.868852459018</v>
      </c>
      <c r="H6377" s="210" t="str">
        <f t="shared" si="361"/>
        <v>22/23BATATA (1ª SAFRA)GUARAPUAVA (f)</v>
      </c>
      <c r="I6377" s="210" t="str">
        <f t="shared" si="362"/>
        <v>22/23BATATA (1ª SAFRA)</v>
      </c>
      <c r="J6377" s="211">
        <v>0</v>
      </c>
    </row>
    <row r="6378" spans="1:64" ht="14.65" hidden="1" customHeight="1">
      <c r="A6378" s="215" t="s">
        <v>262</v>
      </c>
      <c r="B6378" s="213" t="s">
        <v>90</v>
      </c>
      <c r="C6378" s="209" t="s">
        <v>140</v>
      </c>
      <c r="D6378" s="462">
        <v>640</v>
      </c>
      <c r="F6378" s="462">
        <v>20725</v>
      </c>
      <c r="G6378" s="202">
        <f t="shared" si="364"/>
        <v>32382.8125</v>
      </c>
      <c r="H6378" s="210" t="str">
        <f t="shared" si="361"/>
        <v>22/23BATATA (1ª SAFRA)IRATI (f)</v>
      </c>
      <c r="I6378" s="210" t="str">
        <f t="shared" si="362"/>
        <v>22/23BATATA (1ª SAFRA)</v>
      </c>
      <c r="J6378" s="211">
        <v>0</v>
      </c>
    </row>
    <row r="6379" spans="1:64" ht="14.65" hidden="1" customHeight="1">
      <c r="A6379" s="215" t="s">
        <v>262</v>
      </c>
      <c r="B6379" s="213" t="s">
        <v>90</v>
      </c>
      <c r="C6379" s="209" t="s">
        <v>146</v>
      </c>
      <c r="D6379" s="462">
        <v>4.5999999999999996</v>
      </c>
      <c r="F6379" s="462">
        <v>50.6</v>
      </c>
      <c r="G6379" s="202">
        <f t="shared" si="364"/>
        <v>11000.000000000002</v>
      </c>
      <c r="H6379" s="210" t="str">
        <f t="shared" si="361"/>
        <v>22/23BATATA (1ª SAFRA)LARANJEIRAS DO SUL (f)</v>
      </c>
      <c r="I6379" s="210" t="str">
        <f t="shared" si="362"/>
        <v>22/23BATATA (1ª SAFRA)</v>
      </c>
      <c r="J6379" s="211">
        <v>0</v>
      </c>
    </row>
    <row r="6380" spans="1:64" ht="14.65" hidden="1" customHeight="1">
      <c r="A6380" s="215" t="s">
        <v>262</v>
      </c>
      <c r="B6380" s="213" t="s">
        <v>90</v>
      </c>
      <c r="C6380" s="209" t="s">
        <v>155</v>
      </c>
      <c r="D6380" s="462">
        <v>1182</v>
      </c>
      <c r="F6380" s="462">
        <v>46462</v>
      </c>
      <c r="G6380" s="202">
        <f t="shared" si="364"/>
        <v>39307.952622673431</v>
      </c>
      <c r="H6380" s="210" t="str">
        <f t="shared" si="361"/>
        <v>22/23BATATA (1ª SAFRA)PATO BRANCO (e)</v>
      </c>
      <c r="I6380" s="210" t="str">
        <f t="shared" si="362"/>
        <v>22/23BATATA (1ª SAFRA)</v>
      </c>
      <c r="J6380" s="211">
        <v>0</v>
      </c>
    </row>
    <row r="6381" spans="1:64" ht="14.65" hidden="1" customHeight="1">
      <c r="A6381" s="215" t="s">
        <v>262</v>
      </c>
      <c r="B6381" s="213" t="s">
        <v>90</v>
      </c>
      <c r="C6381" s="209" t="s">
        <v>156</v>
      </c>
      <c r="D6381" s="462">
        <v>135</v>
      </c>
      <c r="F6381" s="462">
        <v>1093.5</v>
      </c>
      <c r="G6381" s="202">
        <f t="shared" si="364"/>
        <v>8100</v>
      </c>
      <c r="H6381" s="210" t="str">
        <f t="shared" si="361"/>
        <v>22/23BATATA (1ª SAFRA)PITANGA (f)</v>
      </c>
      <c r="I6381" s="210" t="str">
        <f t="shared" si="362"/>
        <v>22/23BATATA (1ª SAFRA)</v>
      </c>
      <c r="J6381" s="211">
        <v>0</v>
      </c>
    </row>
    <row r="6382" spans="1:64" ht="14.65" hidden="1" customHeight="1">
      <c r="A6382" s="215" t="s">
        <v>262</v>
      </c>
      <c r="B6382" s="213" t="s">
        <v>90</v>
      </c>
      <c r="C6382" s="209" t="s">
        <v>157</v>
      </c>
      <c r="D6382" s="462">
        <v>2020</v>
      </c>
      <c r="F6382" s="462">
        <v>65740</v>
      </c>
      <c r="G6382" s="202">
        <f t="shared" si="364"/>
        <v>32544.554455445541</v>
      </c>
      <c r="H6382" s="210" t="str">
        <f t="shared" si="361"/>
        <v>22/23BATATA (1ª SAFRA)PONTA GROSSA (f)</v>
      </c>
      <c r="I6382" s="210" t="str">
        <f t="shared" si="362"/>
        <v>22/23BATATA (1ª SAFRA)</v>
      </c>
      <c r="J6382" s="211">
        <v>0</v>
      </c>
    </row>
    <row r="6383" spans="1:64" ht="14.65" hidden="1" customHeight="1">
      <c r="A6383" s="215" t="s">
        <v>262</v>
      </c>
      <c r="B6383" s="213" t="s">
        <v>90</v>
      </c>
      <c r="C6383" s="209" t="s">
        <v>160</v>
      </c>
      <c r="D6383" s="462">
        <v>1750</v>
      </c>
      <c r="F6383" s="462">
        <v>49290</v>
      </c>
      <c r="G6383" s="202">
        <f t="shared" si="364"/>
        <v>28165.714285714286</v>
      </c>
      <c r="H6383" s="210" t="str">
        <f t="shared" si="361"/>
        <v>22/23BATATA (1ª SAFRA)UNIÃO DA VITÓRIA (f)</v>
      </c>
      <c r="I6383" s="210" t="str">
        <f t="shared" si="362"/>
        <v>22/23BATATA (1ª SAFRA)</v>
      </c>
      <c r="J6383" s="211">
        <v>0</v>
      </c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/>
      <c r="BE6383"/>
      <c r="BF6383"/>
      <c r="BG6383"/>
      <c r="BH6383"/>
      <c r="BI6383"/>
      <c r="BJ6383"/>
      <c r="BK6383"/>
      <c r="BL6383"/>
    </row>
    <row r="6384" spans="1:64" ht="14.65" hidden="1" customHeight="1">
      <c r="A6384" s="215" t="s">
        <v>262</v>
      </c>
      <c r="B6384" s="213" t="s">
        <v>103</v>
      </c>
      <c r="C6384" s="209" t="s">
        <v>126</v>
      </c>
      <c r="D6384" s="462">
        <v>3925</v>
      </c>
      <c r="E6384" s="222"/>
      <c r="F6384" s="462">
        <v>39810</v>
      </c>
      <c r="G6384" s="202">
        <f t="shared" si="364"/>
        <v>10142.675159235669</v>
      </c>
      <c r="H6384" s="210" t="str">
        <f t="shared" si="361"/>
        <v>22/23MILHO (1ª SAFRA)APUCARANA (c)</v>
      </c>
      <c r="I6384" s="210" t="str">
        <f t="shared" si="362"/>
        <v>22/23MILHO (1ª SAFRA)</v>
      </c>
      <c r="J6384" s="211">
        <v>0</v>
      </c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/>
      <c r="BE6384"/>
      <c r="BF6384"/>
      <c r="BG6384"/>
      <c r="BH6384"/>
      <c r="BI6384"/>
      <c r="BJ6384"/>
      <c r="BK6384"/>
      <c r="BL6384"/>
    </row>
    <row r="6385" spans="1:64" ht="14.65" hidden="1" customHeight="1">
      <c r="A6385" s="215" t="s">
        <v>262</v>
      </c>
      <c r="B6385" s="213" t="s">
        <v>103</v>
      </c>
      <c r="C6385" s="209" t="s">
        <v>128</v>
      </c>
      <c r="D6385" s="462">
        <v>10490</v>
      </c>
      <c r="E6385" s="222"/>
      <c r="F6385" s="462">
        <v>106485.02</v>
      </c>
      <c r="G6385" s="202">
        <f t="shared" si="364"/>
        <v>10151.098188751192</v>
      </c>
      <c r="H6385" s="210" t="str">
        <f t="shared" si="361"/>
        <v>22/23MILHO (1ª SAFRA)CAMPO MOURÃO (a)</v>
      </c>
      <c r="I6385" s="210" t="str">
        <f t="shared" si="362"/>
        <v>22/23MILHO (1ª SAFRA)</v>
      </c>
      <c r="J6385" s="211">
        <v>0</v>
      </c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/>
      <c r="BE6385"/>
      <c r="BF6385"/>
      <c r="BG6385"/>
      <c r="BH6385"/>
      <c r="BI6385"/>
      <c r="BJ6385"/>
      <c r="BK6385"/>
      <c r="BL6385"/>
    </row>
    <row r="6386" spans="1:64" ht="14.65" hidden="1" customHeight="1">
      <c r="A6386" s="215" t="s">
        <v>262</v>
      </c>
      <c r="B6386" s="213" t="s">
        <v>103</v>
      </c>
      <c r="C6386" s="209" t="s">
        <v>130</v>
      </c>
      <c r="D6386" s="462">
        <v>11945</v>
      </c>
      <c r="E6386" s="222"/>
      <c r="F6386" s="462">
        <v>131720.29999999999</v>
      </c>
      <c r="G6386" s="202">
        <f t="shared" si="364"/>
        <v>11027.233151946421</v>
      </c>
      <c r="H6386" s="210" t="str">
        <f t="shared" si="361"/>
        <v>22/23MILHO (1ª SAFRA)CASCAVEL (d)</v>
      </c>
      <c r="I6386" s="210" t="str">
        <f t="shared" si="362"/>
        <v>22/23MILHO (1ª SAFRA)</v>
      </c>
      <c r="J6386" s="211">
        <v>0</v>
      </c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/>
      <c r="BE6386"/>
      <c r="BF6386"/>
      <c r="BG6386"/>
      <c r="BH6386"/>
      <c r="BI6386"/>
      <c r="BJ6386"/>
      <c r="BK6386"/>
      <c r="BL6386"/>
    </row>
    <row r="6387" spans="1:64" ht="14.65" hidden="1" customHeight="1">
      <c r="A6387" s="215" t="s">
        <v>262</v>
      </c>
      <c r="B6387" s="213" t="s">
        <v>103</v>
      </c>
      <c r="C6387" s="209" t="s">
        <v>132</v>
      </c>
      <c r="D6387" s="462">
        <v>4000</v>
      </c>
      <c r="E6387" s="222"/>
      <c r="F6387" s="462">
        <v>36793.799999999996</v>
      </c>
      <c r="G6387" s="202">
        <f t="shared" si="364"/>
        <v>9198.4499999999989</v>
      </c>
      <c r="H6387" s="210" t="str">
        <f t="shared" si="361"/>
        <v>22/23MILHO (1ª SAFRA)CORNÉLIO PROCÓPIO (c)</v>
      </c>
      <c r="I6387" s="210" t="str">
        <f t="shared" si="362"/>
        <v>22/23MILHO (1ª SAFRA)</v>
      </c>
      <c r="J6387" s="211">
        <v>0</v>
      </c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/>
      <c r="BE6387"/>
      <c r="BF6387"/>
      <c r="BG6387"/>
      <c r="BH6387"/>
      <c r="BI6387"/>
      <c r="BJ6387"/>
      <c r="BK6387"/>
      <c r="BL6387"/>
    </row>
    <row r="6388" spans="1:64" ht="14.65" hidden="1" customHeight="1">
      <c r="A6388" s="215" t="s">
        <v>262</v>
      </c>
      <c r="B6388" s="213" t="s">
        <v>103</v>
      </c>
      <c r="C6388" s="209" t="s">
        <v>134</v>
      </c>
      <c r="D6388" s="462">
        <v>35276</v>
      </c>
      <c r="E6388" s="222"/>
      <c r="F6388" s="462">
        <v>334495.38</v>
      </c>
      <c r="G6388" s="202">
        <f t="shared" si="364"/>
        <v>9482.2366481460485</v>
      </c>
      <c r="H6388" s="210" t="str">
        <f t="shared" si="361"/>
        <v>22/23MILHO (1ª SAFRA)CURITIBA (f)</v>
      </c>
      <c r="I6388" s="210" t="str">
        <f t="shared" si="362"/>
        <v>22/23MILHO (1ª SAFRA)</v>
      </c>
      <c r="J6388" s="211">
        <v>0</v>
      </c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/>
      <c r="BE6388"/>
      <c r="BF6388"/>
      <c r="BG6388"/>
      <c r="BH6388"/>
      <c r="BI6388"/>
      <c r="BJ6388"/>
      <c r="BK6388"/>
      <c r="BL6388"/>
    </row>
    <row r="6389" spans="1:64" ht="14.65" hidden="1" customHeight="1">
      <c r="A6389" s="215" t="s">
        <v>262</v>
      </c>
      <c r="B6389" s="213" t="s">
        <v>103</v>
      </c>
      <c r="C6389" s="209" t="s">
        <v>136</v>
      </c>
      <c r="D6389" s="462">
        <v>19880</v>
      </c>
      <c r="E6389" s="222"/>
      <c r="F6389" s="462">
        <v>177235</v>
      </c>
      <c r="G6389" s="202">
        <f t="shared" si="364"/>
        <v>8915.2414486921534</v>
      </c>
      <c r="H6389" s="210" t="str">
        <f t="shared" si="361"/>
        <v>22/23MILHO (1ª SAFRA)FRANCISCO BELTRÃO (e)</v>
      </c>
      <c r="I6389" s="210" t="str">
        <f t="shared" si="362"/>
        <v>22/23MILHO (1ª SAFRA)</v>
      </c>
      <c r="J6389" s="211">
        <v>0</v>
      </c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/>
      <c r="BE6389"/>
      <c r="BF6389"/>
      <c r="BG6389"/>
      <c r="BH6389"/>
      <c r="BI6389"/>
      <c r="BJ6389"/>
      <c r="BK6389"/>
      <c r="BL6389"/>
    </row>
    <row r="6390" spans="1:64" ht="14.65" hidden="1" customHeight="1">
      <c r="A6390" s="215" t="s">
        <v>262</v>
      </c>
      <c r="B6390" s="213" t="s">
        <v>103</v>
      </c>
      <c r="C6390" s="209" t="s">
        <v>138</v>
      </c>
      <c r="D6390" s="462">
        <v>59900</v>
      </c>
      <c r="E6390" s="222"/>
      <c r="F6390" s="462">
        <v>703290</v>
      </c>
      <c r="G6390" s="202">
        <f t="shared" si="364"/>
        <v>11741.068447412355</v>
      </c>
      <c r="H6390" s="210" t="str">
        <f t="shared" si="361"/>
        <v>22/23MILHO (1ª SAFRA)GUARAPUAVA (f)</v>
      </c>
      <c r="I6390" s="210" t="str">
        <f t="shared" si="362"/>
        <v>22/23MILHO (1ª SAFRA)</v>
      </c>
      <c r="J6390" s="211">
        <v>0</v>
      </c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/>
      <c r="BE6390"/>
      <c r="BF6390"/>
      <c r="BG6390"/>
      <c r="BH6390"/>
      <c r="BI6390"/>
      <c r="BJ6390"/>
      <c r="BK6390"/>
      <c r="BL6390"/>
    </row>
    <row r="6391" spans="1:64" ht="14.65" hidden="1" customHeight="1">
      <c r="A6391" s="215" t="s">
        <v>262</v>
      </c>
      <c r="B6391" s="213" t="s">
        <v>103</v>
      </c>
      <c r="C6391" s="209" t="s">
        <v>140</v>
      </c>
      <c r="D6391" s="462">
        <v>27350</v>
      </c>
      <c r="E6391" s="222"/>
      <c r="F6391" s="462">
        <v>258170</v>
      </c>
      <c r="G6391" s="202">
        <f t="shared" si="364"/>
        <v>9439.488117001827</v>
      </c>
      <c r="H6391" s="210" t="str">
        <f t="shared" si="361"/>
        <v>22/23MILHO (1ª SAFRA)IRATI (f)</v>
      </c>
      <c r="I6391" s="210" t="str">
        <f t="shared" si="362"/>
        <v>22/23MILHO (1ª SAFRA)</v>
      </c>
      <c r="J6391" s="211">
        <v>0</v>
      </c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/>
      <c r="BE6391"/>
      <c r="BF6391"/>
      <c r="BG6391"/>
      <c r="BH6391"/>
      <c r="BI6391"/>
      <c r="BJ6391"/>
      <c r="BK6391"/>
      <c r="BL6391"/>
    </row>
    <row r="6392" spans="1:64" ht="14.65" hidden="1" customHeight="1">
      <c r="A6392" s="215" t="s">
        <v>262</v>
      </c>
      <c r="B6392" s="213" t="s">
        <v>103</v>
      </c>
      <c r="C6392" s="209" t="s">
        <v>142</v>
      </c>
      <c r="D6392" s="462">
        <v>4370</v>
      </c>
      <c r="E6392" s="222"/>
      <c r="F6392" s="462">
        <v>36045</v>
      </c>
      <c r="G6392" s="202">
        <f t="shared" si="364"/>
        <v>8248.2837528604105</v>
      </c>
      <c r="H6392" s="210" t="str">
        <f t="shared" si="361"/>
        <v>22/23MILHO (1ª SAFRA)IVAIPORÃ (c)</v>
      </c>
      <c r="I6392" s="210" t="str">
        <f t="shared" si="362"/>
        <v>22/23MILHO (1ª SAFRA)</v>
      </c>
      <c r="J6392" s="211">
        <v>0</v>
      </c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/>
      <c r="BE6392"/>
      <c r="BF6392"/>
      <c r="BG6392"/>
      <c r="BH6392"/>
      <c r="BI6392"/>
      <c r="BJ6392"/>
      <c r="BK6392"/>
      <c r="BL6392"/>
    </row>
    <row r="6393" spans="1:64" ht="14.65" hidden="1" customHeight="1">
      <c r="A6393" s="215" t="s">
        <v>262</v>
      </c>
      <c r="B6393" s="213" t="s">
        <v>103</v>
      </c>
      <c r="C6393" s="209" t="s">
        <v>144</v>
      </c>
      <c r="D6393" s="462">
        <v>13500</v>
      </c>
      <c r="E6393" s="222"/>
      <c r="F6393" s="462">
        <v>114794.3</v>
      </c>
      <c r="G6393" s="202">
        <f t="shared" si="364"/>
        <v>8503.281481481481</v>
      </c>
      <c r="H6393" s="210" t="str">
        <f t="shared" si="361"/>
        <v>22/23MILHO (1ª SAFRA)JACAREZINHO (c)</v>
      </c>
      <c r="I6393" s="210" t="str">
        <f t="shared" si="362"/>
        <v>22/23MILHO (1ª SAFRA)</v>
      </c>
      <c r="J6393" s="211">
        <v>0</v>
      </c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/>
      <c r="BE6393"/>
      <c r="BF6393"/>
      <c r="BG6393"/>
      <c r="BH6393"/>
      <c r="BI6393"/>
      <c r="BJ6393"/>
      <c r="BK6393"/>
      <c r="BL6393"/>
    </row>
    <row r="6394" spans="1:64" ht="14.65" hidden="1" customHeight="1">
      <c r="A6394" s="215" t="s">
        <v>262</v>
      </c>
      <c r="B6394" s="213" t="s">
        <v>103</v>
      </c>
      <c r="C6394" s="209" t="s">
        <v>146</v>
      </c>
      <c r="D6394" s="462">
        <v>17100</v>
      </c>
      <c r="E6394" s="222"/>
      <c r="F6394" s="462">
        <v>188952</v>
      </c>
      <c r="G6394" s="202">
        <f t="shared" si="364"/>
        <v>11049.82456140351</v>
      </c>
      <c r="H6394" s="210" t="str">
        <f t="shared" si="361"/>
        <v>22/23MILHO (1ª SAFRA)LARANJEIRAS DO SUL (f)</v>
      </c>
      <c r="I6394" s="210" t="str">
        <f t="shared" si="362"/>
        <v>22/23MILHO (1ª SAFRA)</v>
      </c>
      <c r="J6394" s="211">
        <v>0</v>
      </c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/>
      <c r="BE6394"/>
      <c r="BF6394"/>
      <c r="BG6394"/>
      <c r="BH6394"/>
      <c r="BI6394"/>
      <c r="BJ6394"/>
      <c r="BK6394"/>
      <c r="BL6394"/>
    </row>
    <row r="6395" spans="1:64" ht="14.65" hidden="1" customHeight="1">
      <c r="A6395" s="215" t="s">
        <v>262</v>
      </c>
      <c r="B6395" s="213" t="s">
        <v>103</v>
      </c>
      <c r="C6395" s="209" t="s">
        <v>148</v>
      </c>
      <c r="D6395" s="462">
        <v>3750</v>
      </c>
      <c r="E6395" s="222"/>
      <c r="F6395" s="462">
        <v>35431.199999999997</v>
      </c>
      <c r="G6395" s="202">
        <f t="shared" si="364"/>
        <v>9448.32</v>
      </c>
      <c r="H6395" s="210" t="str">
        <f t="shared" si="361"/>
        <v>22/23MILHO (1ª SAFRA)LONDRINA (c)</v>
      </c>
      <c r="I6395" s="210" t="str">
        <f t="shared" si="362"/>
        <v>22/23MILHO (1ª SAFRA)</v>
      </c>
      <c r="J6395" s="211">
        <v>0</v>
      </c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/>
      <c r="BE6395"/>
      <c r="BF6395"/>
      <c r="BG6395"/>
      <c r="BH6395"/>
      <c r="BI6395"/>
      <c r="BJ6395"/>
      <c r="BK6395"/>
      <c r="BL6395"/>
    </row>
    <row r="6396" spans="1:64" ht="14.65" hidden="1" customHeight="1">
      <c r="A6396" s="215" t="s">
        <v>262</v>
      </c>
      <c r="B6396" s="213" t="s">
        <v>103</v>
      </c>
      <c r="C6396" s="209" t="s">
        <v>150</v>
      </c>
      <c r="D6396" s="462">
        <v>337</v>
      </c>
      <c r="E6396" s="222"/>
      <c r="F6396" s="462">
        <v>2230.2000000000003</v>
      </c>
      <c r="G6396" s="202">
        <f t="shared" si="364"/>
        <v>6617.8041543026711</v>
      </c>
      <c r="H6396" s="210" t="str">
        <f t="shared" si="361"/>
        <v>22/23MILHO (1ª SAFRA)MARINGÁ (c)</v>
      </c>
      <c r="I6396" s="210" t="str">
        <f t="shared" si="362"/>
        <v>22/23MILHO (1ª SAFRA)</v>
      </c>
      <c r="J6396" s="211">
        <v>0</v>
      </c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/>
      <c r="BE6396"/>
      <c r="BF6396"/>
      <c r="BG6396"/>
      <c r="BH6396"/>
      <c r="BI6396"/>
      <c r="BJ6396"/>
      <c r="BK6396"/>
      <c r="BL6396"/>
    </row>
    <row r="6397" spans="1:64" ht="14.65" hidden="1" customHeight="1">
      <c r="A6397" s="215" t="s">
        <v>262</v>
      </c>
      <c r="B6397" s="213" t="s">
        <v>103</v>
      </c>
      <c r="C6397" s="209" t="s">
        <v>152</v>
      </c>
      <c r="D6397" s="462">
        <v>50</v>
      </c>
      <c r="E6397" s="222"/>
      <c r="F6397" s="462">
        <v>166</v>
      </c>
      <c r="G6397" s="202">
        <f t="shared" si="364"/>
        <v>3320</v>
      </c>
      <c r="H6397" s="210" t="str">
        <f t="shared" si="361"/>
        <v>22/23MILHO (1ª SAFRA)PARANAGUÁ (f)</v>
      </c>
      <c r="I6397" s="210" t="str">
        <f t="shared" si="362"/>
        <v>22/23MILHO (1ª SAFRA)</v>
      </c>
      <c r="J6397" s="211">
        <v>0</v>
      </c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/>
      <c r="BE6397"/>
      <c r="BF6397"/>
      <c r="BG6397"/>
      <c r="BH6397"/>
      <c r="BI6397"/>
      <c r="BJ6397"/>
      <c r="BK6397"/>
      <c r="BL6397"/>
    </row>
    <row r="6398" spans="1:64" ht="14.65" hidden="1" customHeight="1">
      <c r="A6398" s="215" t="s">
        <v>262</v>
      </c>
      <c r="B6398" s="213" t="s">
        <v>103</v>
      </c>
      <c r="C6398" s="209" t="s">
        <v>154</v>
      </c>
      <c r="D6398" s="462">
        <v>1570</v>
      </c>
      <c r="E6398" s="222"/>
      <c r="F6398" s="462">
        <v>6205.1900000000005</v>
      </c>
      <c r="G6398" s="202">
        <f t="shared" si="364"/>
        <v>3952.3503184713377</v>
      </c>
      <c r="H6398" s="210" t="str">
        <f t="shared" si="361"/>
        <v>22/23MILHO (1ª SAFRA)PARANAVAÍ (b)</v>
      </c>
      <c r="I6398" s="210" t="str">
        <f t="shared" si="362"/>
        <v>22/23MILHO (1ª SAFRA)</v>
      </c>
      <c r="J6398" s="211">
        <v>0</v>
      </c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/>
      <c r="BE6398"/>
      <c r="BF6398"/>
      <c r="BG6398"/>
      <c r="BH6398"/>
      <c r="BI6398"/>
      <c r="BJ6398"/>
      <c r="BK6398"/>
      <c r="BL6398"/>
    </row>
    <row r="6399" spans="1:64" ht="14.65" hidden="1" customHeight="1">
      <c r="A6399" s="215" t="s">
        <v>262</v>
      </c>
      <c r="B6399" s="213" t="s">
        <v>103</v>
      </c>
      <c r="C6399" s="209" t="s">
        <v>155</v>
      </c>
      <c r="D6399" s="462">
        <v>26650</v>
      </c>
      <c r="E6399" s="222"/>
      <c r="F6399" s="462">
        <v>270220</v>
      </c>
      <c r="G6399" s="202">
        <f t="shared" si="364"/>
        <v>10139.587242026266</v>
      </c>
      <c r="H6399" s="210" t="str">
        <f t="shared" si="361"/>
        <v>22/23MILHO (1ª SAFRA)PATO BRANCO (e)</v>
      </c>
      <c r="I6399" s="210" t="str">
        <f t="shared" si="362"/>
        <v>22/23MILHO (1ª SAFRA)</v>
      </c>
      <c r="J6399" s="211">
        <v>0</v>
      </c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/>
      <c r="BE6399"/>
      <c r="BF6399"/>
      <c r="BG6399"/>
      <c r="BH6399"/>
      <c r="BI6399"/>
      <c r="BJ6399"/>
      <c r="BK6399"/>
      <c r="BL6399"/>
    </row>
    <row r="6400" spans="1:64" ht="14.65" hidden="1" customHeight="1">
      <c r="A6400" s="215" t="s">
        <v>262</v>
      </c>
      <c r="B6400" s="213" t="s">
        <v>103</v>
      </c>
      <c r="C6400" s="209" t="s">
        <v>156</v>
      </c>
      <c r="D6400" s="462">
        <v>12000</v>
      </c>
      <c r="E6400" s="222"/>
      <c r="F6400" s="462">
        <v>111595</v>
      </c>
      <c r="G6400" s="202">
        <f t="shared" si="364"/>
        <v>9299.5833333333321</v>
      </c>
      <c r="H6400" s="210" t="str">
        <f t="shared" si="361"/>
        <v>22/23MILHO (1ª SAFRA)PITANGA (f)</v>
      </c>
      <c r="I6400" s="210" t="str">
        <f t="shared" si="362"/>
        <v>22/23MILHO (1ª SAFRA)</v>
      </c>
      <c r="J6400" s="211">
        <v>0</v>
      </c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/>
      <c r="BE6400"/>
      <c r="BF6400"/>
      <c r="BG6400"/>
      <c r="BH6400"/>
      <c r="BI6400"/>
      <c r="BJ6400"/>
      <c r="BK6400"/>
      <c r="BL6400"/>
    </row>
    <row r="6401" spans="1:64" ht="14.65" hidden="1" customHeight="1">
      <c r="A6401" s="215" t="s">
        <v>262</v>
      </c>
      <c r="B6401" s="213" t="s">
        <v>103</v>
      </c>
      <c r="C6401" s="209" t="s">
        <v>157</v>
      </c>
      <c r="D6401" s="462">
        <v>78530</v>
      </c>
      <c r="E6401" s="222"/>
      <c r="F6401" s="462">
        <v>915430</v>
      </c>
      <c r="G6401" s="202">
        <f t="shared" si="364"/>
        <v>11657.073729784795</v>
      </c>
      <c r="H6401" s="210" t="str">
        <f t="shared" si="361"/>
        <v>22/23MILHO (1ª SAFRA)PONTA GROSSA (f)</v>
      </c>
      <c r="I6401" s="210" t="str">
        <f t="shared" si="362"/>
        <v>22/23MILHO (1ª SAFRA)</v>
      </c>
      <c r="J6401" s="211">
        <v>0</v>
      </c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/>
      <c r="BE6401"/>
      <c r="BF6401"/>
      <c r="BG6401"/>
      <c r="BH6401"/>
      <c r="BI6401"/>
      <c r="BJ6401"/>
      <c r="BK6401"/>
      <c r="BL6401"/>
    </row>
    <row r="6402" spans="1:64" ht="14.65" hidden="1" customHeight="1">
      <c r="A6402" s="215" t="s">
        <v>262</v>
      </c>
      <c r="B6402" s="213" t="s">
        <v>103</v>
      </c>
      <c r="C6402" s="209" t="s">
        <v>158</v>
      </c>
      <c r="D6402" s="462">
        <v>3475</v>
      </c>
      <c r="E6402" s="222"/>
      <c r="F6402" s="462">
        <v>28927.019999999997</v>
      </c>
      <c r="G6402" s="202">
        <f t="shared" si="364"/>
        <v>8324.3223021582726</v>
      </c>
      <c r="H6402" s="210" t="str">
        <f t="shared" si="361"/>
        <v>22/23MILHO (1ª SAFRA)TOLEDO (d)</v>
      </c>
      <c r="I6402" s="210" t="str">
        <f t="shared" si="362"/>
        <v>22/23MILHO (1ª SAFRA)</v>
      </c>
      <c r="J6402" s="211">
        <v>0</v>
      </c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/>
      <c r="BE6402"/>
      <c r="BF6402"/>
      <c r="BG6402"/>
      <c r="BH6402"/>
      <c r="BI6402"/>
      <c r="BJ6402"/>
      <c r="BK6402"/>
      <c r="BL6402"/>
    </row>
    <row r="6403" spans="1:64" ht="14.65" hidden="1" customHeight="1">
      <c r="A6403" s="215" t="s">
        <v>262</v>
      </c>
      <c r="B6403" s="213" t="s">
        <v>103</v>
      </c>
      <c r="C6403" s="209" t="s">
        <v>159</v>
      </c>
      <c r="D6403" s="462">
        <v>1679</v>
      </c>
      <c r="E6403" s="222"/>
      <c r="F6403" s="462">
        <v>8668.5</v>
      </c>
      <c r="G6403" s="202">
        <f t="shared" si="364"/>
        <v>5162.8945801072059</v>
      </c>
      <c r="H6403" s="210" t="str">
        <f t="shared" si="361"/>
        <v>22/23MILHO (1ª SAFRA)UMUARAMA (b)</v>
      </c>
      <c r="I6403" s="210" t="str">
        <f t="shared" si="362"/>
        <v>22/23MILHO (1ª SAFRA)</v>
      </c>
      <c r="J6403" s="211">
        <v>0</v>
      </c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/>
      <c r="BE6403"/>
      <c r="BF6403"/>
      <c r="BG6403"/>
      <c r="BH6403"/>
      <c r="BI6403"/>
      <c r="BJ6403"/>
      <c r="BK6403"/>
      <c r="BL6403"/>
    </row>
    <row r="6404" spans="1:64" ht="14.65" hidden="1" customHeight="1">
      <c r="A6404" s="215" t="s">
        <v>262</v>
      </c>
      <c r="B6404" s="213" t="s">
        <v>103</v>
      </c>
      <c r="C6404" s="209" t="s">
        <v>160</v>
      </c>
      <c r="D6404" s="462">
        <v>18800</v>
      </c>
      <c r="E6404" s="222"/>
      <c r="F6404" s="462">
        <v>132226</v>
      </c>
      <c r="G6404" s="202">
        <f t="shared" si="364"/>
        <v>7033.2978723404258</v>
      </c>
      <c r="H6404" s="210" t="str">
        <f t="shared" si="361"/>
        <v>22/23MILHO (1ª SAFRA)UNIÃO DA VITÓRIA (f)</v>
      </c>
      <c r="I6404" s="210" t="str">
        <f t="shared" si="362"/>
        <v>22/23MILHO (1ª SAFRA)</v>
      </c>
      <c r="J6404" s="211">
        <v>0</v>
      </c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/>
      <c r="BE6404"/>
      <c r="BF6404"/>
      <c r="BG6404"/>
      <c r="BH6404"/>
      <c r="BI6404"/>
      <c r="BJ6404"/>
      <c r="BK6404"/>
      <c r="BL6404"/>
    </row>
    <row r="6405" spans="1:64" ht="14.65" hidden="1" customHeight="1">
      <c r="A6405" s="215" t="s">
        <v>262</v>
      </c>
      <c r="B6405" s="213" t="s">
        <v>106</v>
      </c>
      <c r="C6405" s="209" t="s">
        <v>126</v>
      </c>
      <c r="D6405" s="462">
        <v>136850</v>
      </c>
      <c r="F6405" s="462">
        <v>507025</v>
      </c>
      <c r="G6405" s="202">
        <f t="shared" si="364"/>
        <v>3704.9689440993789</v>
      </c>
      <c r="H6405" s="210" t="str">
        <f t="shared" si="361"/>
        <v>22/23SOJA (1ª SAFRA)APUCARANA (c)</v>
      </c>
      <c r="I6405" s="210" t="str">
        <f t="shared" si="362"/>
        <v>22/23SOJA (1ª SAFRA)</v>
      </c>
      <c r="J6405" s="211">
        <v>0</v>
      </c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/>
      <c r="BE6405"/>
      <c r="BF6405"/>
      <c r="BG6405"/>
      <c r="BH6405"/>
      <c r="BI6405"/>
      <c r="BJ6405"/>
      <c r="BK6405"/>
      <c r="BL6405"/>
    </row>
    <row r="6406" spans="1:64" ht="14.65" hidden="1" customHeight="1">
      <c r="A6406" s="215" t="s">
        <v>262</v>
      </c>
      <c r="B6406" s="213" t="s">
        <v>106</v>
      </c>
      <c r="C6406" s="209" t="s">
        <v>128</v>
      </c>
      <c r="D6406" s="462">
        <v>707950</v>
      </c>
      <c r="F6406" s="462">
        <v>2944027</v>
      </c>
      <c r="G6406" s="202">
        <f t="shared" si="364"/>
        <v>4158.5239070555835</v>
      </c>
      <c r="H6406" s="210" t="str">
        <f t="shared" si="361"/>
        <v>22/23SOJA (1ª SAFRA)CAMPO MOURÃO (a)</v>
      </c>
      <c r="I6406" s="210" t="str">
        <f t="shared" si="362"/>
        <v>22/23SOJA (1ª SAFRA)</v>
      </c>
      <c r="J6406" s="211">
        <v>0</v>
      </c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/>
      <c r="BE6406"/>
      <c r="BF6406"/>
      <c r="BG6406"/>
      <c r="BH6406"/>
      <c r="BI6406"/>
      <c r="BJ6406"/>
      <c r="BK6406"/>
      <c r="BL6406"/>
    </row>
    <row r="6407" spans="1:64" ht="14.65" hidden="1" customHeight="1">
      <c r="A6407" s="215" t="s">
        <v>262</v>
      </c>
      <c r="B6407" s="213" t="s">
        <v>106</v>
      </c>
      <c r="C6407" s="209" t="s">
        <v>130</v>
      </c>
      <c r="D6407" s="462">
        <v>534408</v>
      </c>
      <c r="F6407" s="462">
        <v>2059754.2600000002</v>
      </c>
      <c r="G6407" s="202">
        <f t="shared" si="364"/>
        <v>3854.2728776515328</v>
      </c>
      <c r="H6407" s="210" t="str">
        <f t="shared" ref="H6407:H6471" si="365">A6407&amp;B6407&amp;C6407</f>
        <v>22/23SOJA (1ª SAFRA)CASCAVEL (d)</v>
      </c>
      <c r="I6407" s="210" t="str">
        <f t="shared" ref="I6407:I6471" si="366">A6407&amp;B6407</f>
        <v>22/23SOJA (1ª SAFRA)</v>
      </c>
      <c r="J6407" s="211">
        <v>0</v>
      </c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/>
      <c r="BE6407"/>
      <c r="BF6407"/>
      <c r="BG6407"/>
      <c r="BH6407"/>
      <c r="BI6407"/>
      <c r="BJ6407"/>
      <c r="BK6407"/>
      <c r="BL6407"/>
    </row>
    <row r="6408" spans="1:64" ht="14.65" hidden="1" customHeight="1">
      <c r="A6408" s="215" t="s">
        <v>262</v>
      </c>
      <c r="B6408" s="213" t="s">
        <v>106</v>
      </c>
      <c r="C6408" s="209" t="s">
        <v>132</v>
      </c>
      <c r="D6408" s="462">
        <v>344080</v>
      </c>
      <c r="F6408" s="462">
        <v>1259353.2</v>
      </c>
      <c r="G6408" s="202">
        <f t="shared" si="364"/>
        <v>3660.0592885375495</v>
      </c>
      <c r="H6408" s="210" t="str">
        <f t="shared" si="365"/>
        <v>22/23SOJA (1ª SAFRA)CORNÉLIO PROCÓPIO (c)</v>
      </c>
      <c r="I6408" s="210" t="str">
        <f t="shared" si="366"/>
        <v>22/23SOJA (1ª SAFRA)</v>
      </c>
      <c r="J6408" s="211">
        <v>0</v>
      </c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/>
      <c r="BE6408"/>
      <c r="BF6408"/>
      <c r="BG6408"/>
      <c r="BH6408"/>
      <c r="BI6408"/>
      <c r="BJ6408"/>
      <c r="BK6408"/>
      <c r="BL6408"/>
    </row>
    <row r="6409" spans="1:64" ht="14.65" hidden="1" customHeight="1">
      <c r="A6409" s="215" t="s">
        <v>262</v>
      </c>
      <c r="B6409" s="213" t="s">
        <v>106</v>
      </c>
      <c r="C6409" s="209" t="s">
        <v>134</v>
      </c>
      <c r="D6409" s="462">
        <v>138108</v>
      </c>
      <c r="F6409" s="462">
        <v>521476.93</v>
      </c>
      <c r="G6409" s="202">
        <f t="shared" si="364"/>
        <v>3775.8633098734326</v>
      </c>
      <c r="H6409" s="210" t="str">
        <f t="shared" si="365"/>
        <v>22/23SOJA (1ª SAFRA)CURITIBA (f)</v>
      </c>
      <c r="I6409" s="210" t="str">
        <f t="shared" si="366"/>
        <v>22/23SOJA (1ª SAFRA)</v>
      </c>
      <c r="J6409" s="211">
        <v>0</v>
      </c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/>
      <c r="BE6409"/>
      <c r="BF6409"/>
      <c r="BG6409"/>
      <c r="BH6409"/>
      <c r="BI6409"/>
      <c r="BJ6409"/>
      <c r="BK6409"/>
      <c r="BL6409"/>
    </row>
    <row r="6410" spans="1:64" ht="14.65" hidden="1" customHeight="1">
      <c r="A6410" s="215" t="s">
        <v>262</v>
      </c>
      <c r="B6410" s="213" t="s">
        <v>106</v>
      </c>
      <c r="C6410" s="209" t="s">
        <v>136</v>
      </c>
      <c r="D6410" s="462">
        <v>302130</v>
      </c>
      <c r="E6410" s="202">
        <v>1000</v>
      </c>
      <c r="F6410" s="462">
        <v>1220774</v>
      </c>
      <c r="G6410" s="202">
        <f t="shared" si="364"/>
        <v>4053.9766878092519</v>
      </c>
      <c r="H6410" s="210" t="str">
        <f t="shared" si="365"/>
        <v>22/23SOJA (1ª SAFRA)FRANCISCO BELTRÃO (e)</v>
      </c>
      <c r="I6410" s="210" t="str">
        <f t="shared" si="366"/>
        <v>22/23SOJA (1ª SAFRA)</v>
      </c>
      <c r="J6410" s="211">
        <v>0</v>
      </c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/>
      <c r="BE6410"/>
      <c r="BF6410"/>
      <c r="BG6410"/>
      <c r="BH6410"/>
      <c r="BI6410"/>
      <c r="BJ6410"/>
      <c r="BK6410"/>
      <c r="BL6410"/>
    </row>
    <row r="6411" spans="1:64" ht="14.65" hidden="1" customHeight="1">
      <c r="A6411" s="215" t="s">
        <v>262</v>
      </c>
      <c r="B6411" s="213" t="s">
        <v>106</v>
      </c>
      <c r="C6411" s="209" t="s">
        <v>138</v>
      </c>
      <c r="D6411" s="462">
        <v>294010</v>
      </c>
      <c r="F6411" s="462">
        <v>1194317</v>
      </c>
      <c r="G6411" s="202">
        <f t="shared" si="364"/>
        <v>4062.1645522261147</v>
      </c>
      <c r="H6411" s="210" t="str">
        <f t="shared" si="365"/>
        <v>22/23SOJA (1ª SAFRA)GUARAPUAVA (f)</v>
      </c>
      <c r="I6411" s="210" t="str">
        <f t="shared" si="366"/>
        <v>22/23SOJA (1ª SAFRA)</v>
      </c>
      <c r="J6411" s="211">
        <v>0</v>
      </c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/>
      <c r="BE6411"/>
      <c r="BF6411"/>
      <c r="BG6411"/>
      <c r="BH6411"/>
      <c r="BI6411"/>
      <c r="BJ6411"/>
      <c r="BK6411"/>
      <c r="BL6411"/>
    </row>
    <row r="6412" spans="1:64" ht="14.65" hidden="1" customHeight="1">
      <c r="A6412" s="215" t="s">
        <v>262</v>
      </c>
      <c r="B6412" s="213" t="s">
        <v>106</v>
      </c>
      <c r="C6412" s="209" t="s">
        <v>140</v>
      </c>
      <c r="D6412" s="462">
        <v>193500</v>
      </c>
      <c r="F6412" s="462">
        <v>772855</v>
      </c>
      <c r="G6412" s="202">
        <f t="shared" si="364"/>
        <v>3994.0826873385013</v>
      </c>
      <c r="H6412" s="210" t="str">
        <f t="shared" si="365"/>
        <v>22/23SOJA (1ª SAFRA)IRATI (f)</v>
      </c>
      <c r="I6412" s="210" t="str">
        <f t="shared" si="366"/>
        <v>22/23SOJA (1ª SAFRA)</v>
      </c>
      <c r="J6412" s="211">
        <v>0</v>
      </c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/>
      <c r="BE6412"/>
      <c r="BF6412"/>
      <c r="BG6412"/>
      <c r="BH6412"/>
      <c r="BI6412"/>
      <c r="BJ6412"/>
      <c r="BK6412"/>
      <c r="BL6412"/>
    </row>
    <row r="6413" spans="1:64" ht="14.65" hidden="1" customHeight="1">
      <c r="A6413" s="215" t="s">
        <v>262</v>
      </c>
      <c r="B6413" s="213" t="s">
        <v>106</v>
      </c>
      <c r="C6413" s="209" t="s">
        <v>142</v>
      </c>
      <c r="D6413" s="462">
        <v>175610</v>
      </c>
      <c r="F6413" s="462">
        <v>626835.80000000005</v>
      </c>
      <c r="G6413" s="202">
        <f t="shared" si="364"/>
        <v>3569.4766812823873</v>
      </c>
      <c r="H6413" s="210" t="str">
        <f t="shared" si="365"/>
        <v>22/23SOJA (1ª SAFRA)IVAIPORÃ (c)</v>
      </c>
      <c r="I6413" s="210" t="str">
        <f t="shared" si="366"/>
        <v>22/23SOJA (1ª SAFRA)</v>
      </c>
      <c r="J6413" s="211">
        <v>0</v>
      </c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/>
      <c r="BE6413"/>
      <c r="BF6413"/>
      <c r="BG6413"/>
      <c r="BH6413"/>
      <c r="BI6413"/>
      <c r="BJ6413"/>
      <c r="BK6413"/>
      <c r="BL6413"/>
    </row>
    <row r="6414" spans="1:64" ht="14.65" hidden="1" customHeight="1">
      <c r="A6414" s="215" t="s">
        <v>262</v>
      </c>
      <c r="B6414" s="213" t="s">
        <v>106</v>
      </c>
      <c r="C6414" s="209" t="s">
        <v>144</v>
      </c>
      <c r="D6414" s="462">
        <v>172400</v>
      </c>
      <c r="F6414" s="462">
        <v>683116.29999999993</v>
      </c>
      <c r="G6414" s="202">
        <f t="shared" si="364"/>
        <v>3962.3915313225052</v>
      </c>
      <c r="H6414" s="210" t="str">
        <f t="shared" si="365"/>
        <v>22/23SOJA (1ª SAFRA)JACAREZINHO (c)</v>
      </c>
      <c r="I6414" s="210" t="str">
        <f t="shared" si="366"/>
        <v>22/23SOJA (1ª SAFRA)</v>
      </c>
      <c r="J6414" s="211">
        <v>0</v>
      </c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/>
      <c r="BE6414"/>
      <c r="BF6414"/>
      <c r="BG6414"/>
      <c r="BH6414"/>
      <c r="BI6414"/>
      <c r="BJ6414"/>
      <c r="BK6414"/>
      <c r="BL6414"/>
    </row>
    <row r="6415" spans="1:64" ht="14.65" hidden="1" customHeight="1">
      <c r="A6415" s="215" t="s">
        <v>262</v>
      </c>
      <c r="B6415" s="213" t="s">
        <v>106</v>
      </c>
      <c r="C6415" s="209" t="s">
        <v>146</v>
      </c>
      <c r="D6415" s="462">
        <v>171100</v>
      </c>
      <c r="F6415" s="462">
        <v>734753</v>
      </c>
      <c r="G6415" s="202">
        <f t="shared" si="364"/>
        <v>4294.2898889538283</v>
      </c>
      <c r="H6415" s="210" t="str">
        <f t="shared" si="365"/>
        <v>22/23SOJA (1ª SAFRA)LARANJEIRAS DO SUL (f)</v>
      </c>
      <c r="I6415" s="210" t="str">
        <f t="shared" si="366"/>
        <v>22/23SOJA (1ª SAFRA)</v>
      </c>
      <c r="J6415" s="211">
        <v>0</v>
      </c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/>
      <c r="BE6415"/>
      <c r="BF6415"/>
      <c r="BG6415"/>
      <c r="BH6415"/>
      <c r="BI6415"/>
      <c r="BJ6415"/>
      <c r="BK6415"/>
      <c r="BL6415"/>
    </row>
    <row r="6416" spans="1:64" ht="14.65" hidden="1" customHeight="1">
      <c r="A6416" s="215" t="s">
        <v>262</v>
      </c>
      <c r="B6416" s="213" t="s">
        <v>106</v>
      </c>
      <c r="C6416" s="209" t="s">
        <v>148</v>
      </c>
      <c r="D6416" s="462">
        <v>333570</v>
      </c>
      <c r="F6416" s="462">
        <v>1289303</v>
      </c>
      <c r="G6416" s="202">
        <f t="shared" si="364"/>
        <v>3865.1647330395422</v>
      </c>
      <c r="H6416" s="210" t="str">
        <f t="shared" si="365"/>
        <v>22/23SOJA (1ª SAFRA)LONDRINA (c)</v>
      </c>
      <c r="I6416" s="210" t="str">
        <f t="shared" si="366"/>
        <v>22/23SOJA (1ª SAFRA)</v>
      </c>
      <c r="J6416" s="211">
        <v>0</v>
      </c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/>
      <c r="BE6416"/>
      <c r="BF6416"/>
      <c r="BG6416"/>
      <c r="BH6416"/>
      <c r="BI6416"/>
      <c r="BJ6416"/>
      <c r="BK6416"/>
      <c r="BL6416"/>
    </row>
    <row r="6417" spans="1:64" ht="14.65" hidden="1" customHeight="1">
      <c r="A6417" s="215" t="s">
        <v>262</v>
      </c>
      <c r="B6417" s="213" t="s">
        <v>106</v>
      </c>
      <c r="C6417" s="209" t="s">
        <v>150</v>
      </c>
      <c r="D6417" s="462">
        <v>301265</v>
      </c>
      <c r="F6417" s="462">
        <v>1226503.5</v>
      </c>
      <c r="G6417" s="202">
        <f t="shared" si="364"/>
        <v>4071.178198595921</v>
      </c>
      <c r="H6417" s="210" t="str">
        <f t="shared" si="365"/>
        <v>22/23SOJA (1ª SAFRA)MARINGÁ (c)</v>
      </c>
      <c r="I6417" s="210" t="str">
        <f t="shared" si="366"/>
        <v>22/23SOJA (1ª SAFRA)</v>
      </c>
      <c r="J6417" s="211">
        <v>0</v>
      </c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/>
      <c r="BE6417"/>
      <c r="BF6417"/>
      <c r="BG6417"/>
      <c r="BH6417"/>
      <c r="BI6417"/>
      <c r="BJ6417"/>
      <c r="BK6417"/>
      <c r="BL6417"/>
    </row>
    <row r="6418" spans="1:64" ht="14.65" hidden="1" customHeight="1">
      <c r="A6418" s="215" t="s">
        <v>262</v>
      </c>
      <c r="B6418" s="213" t="s">
        <v>106</v>
      </c>
      <c r="C6418" s="209" t="s">
        <v>154</v>
      </c>
      <c r="D6418" s="462">
        <v>68444</v>
      </c>
      <c r="F6418" s="462">
        <v>269897.46999999997</v>
      </c>
      <c r="G6418" s="202">
        <f t="shared" si="364"/>
        <v>3943.3327976155683</v>
      </c>
      <c r="H6418" s="210" t="str">
        <f t="shared" si="365"/>
        <v>22/23SOJA (1ª SAFRA)PARANAVAÍ (b)</v>
      </c>
      <c r="I6418" s="210" t="str">
        <f t="shared" si="366"/>
        <v>22/23SOJA (1ª SAFRA)</v>
      </c>
      <c r="J6418" s="211">
        <v>0</v>
      </c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/>
      <c r="BE6418"/>
      <c r="BF6418"/>
      <c r="BG6418"/>
      <c r="BH6418"/>
      <c r="BI6418"/>
      <c r="BJ6418"/>
      <c r="BK6418"/>
      <c r="BL6418"/>
    </row>
    <row r="6419" spans="1:64" ht="14.65" hidden="1" customHeight="1">
      <c r="A6419" s="215" t="s">
        <v>262</v>
      </c>
      <c r="B6419" s="213" t="s">
        <v>106</v>
      </c>
      <c r="C6419" s="209" t="s">
        <v>155</v>
      </c>
      <c r="D6419" s="462">
        <v>346200</v>
      </c>
      <c r="F6419" s="462">
        <v>1389170</v>
      </c>
      <c r="G6419" s="202">
        <f t="shared" si="364"/>
        <v>4012.6227614095901</v>
      </c>
      <c r="H6419" s="210" t="str">
        <f t="shared" si="365"/>
        <v>22/23SOJA (1ª SAFRA)PATO BRANCO (e)</v>
      </c>
      <c r="I6419" s="210" t="str">
        <f t="shared" si="366"/>
        <v>22/23SOJA (1ª SAFRA)</v>
      </c>
      <c r="J6419" s="211">
        <v>0</v>
      </c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/>
      <c r="BE6419"/>
      <c r="BF6419"/>
      <c r="BG6419"/>
      <c r="BH6419"/>
      <c r="BI6419"/>
      <c r="BJ6419"/>
      <c r="BK6419"/>
      <c r="BL6419"/>
    </row>
    <row r="6420" spans="1:64" ht="14.65" hidden="1" customHeight="1">
      <c r="A6420" s="215" t="s">
        <v>262</v>
      </c>
      <c r="B6420" s="213" t="s">
        <v>106</v>
      </c>
      <c r="C6420" s="209" t="s">
        <v>156</v>
      </c>
      <c r="D6420" s="462">
        <v>190100</v>
      </c>
      <c r="F6420" s="462">
        <v>731943</v>
      </c>
      <c r="G6420" s="202">
        <f t="shared" si="364"/>
        <v>3850.3051025775908</v>
      </c>
      <c r="H6420" s="210" t="str">
        <f t="shared" si="365"/>
        <v>22/23SOJA (1ª SAFRA)PITANGA (f)</v>
      </c>
      <c r="I6420" s="210" t="str">
        <f t="shared" si="366"/>
        <v>22/23SOJA (1ª SAFRA)</v>
      </c>
      <c r="J6420" s="211">
        <v>0</v>
      </c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/>
      <c r="BE6420"/>
      <c r="BF6420"/>
      <c r="BG6420"/>
      <c r="BH6420"/>
      <c r="BI6420"/>
      <c r="BJ6420"/>
      <c r="BK6420"/>
      <c r="BL6420"/>
    </row>
    <row r="6421" spans="1:64" ht="14.65" hidden="1" customHeight="1">
      <c r="A6421" s="215" t="s">
        <v>262</v>
      </c>
      <c r="B6421" s="213" t="s">
        <v>106</v>
      </c>
      <c r="C6421" s="209" t="s">
        <v>157</v>
      </c>
      <c r="D6421" s="462">
        <v>541200</v>
      </c>
      <c r="F6421" s="462">
        <v>2235880</v>
      </c>
      <c r="G6421" s="202">
        <f t="shared" si="364"/>
        <v>4131.3377679231335</v>
      </c>
      <c r="H6421" s="210" t="str">
        <f t="shared" si="365"/>
        <v>22/23SOJA (1ª SAFRA)PONTA GROSSA (f)</v>
      </c>
      <c r="I6421" s="210" t="str">
        <f t="shared" si="366"/>
        <v>22/23SOJA (1ª SAFRA)</v>
      </c>
      <c r="J6421" s="211">
        <v>0</v>
      </c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/>
      <c r="BE6421"/>
      <c r="BF6421"/>
      <c r="BG6421"/>
      <c r="BH6421"/>
      <c r="BI6421"/>
      <c r="BJ6421"/>
      <c r="BK6421"/>
      <c r="BL6421"/>
    </row>
    <row r="6422" spans="1:64" ht="14.65" hidden="1" customHeight="1">
      <c r="A6422" s="215" t="s">
        <v>262</v>
      </c>
      <c r="B6422" s="213" t="s">
        <v>106</v>
      </c>
      <c r="C6422" s="209" t="s">
        <v>158</v>
      </c>
      <c r="D6422" s="462">
        <v>489905</v>
      </c>
      <c r="F6422" s="462">
        <v>1542523.7499999998</v>
      </c>
      <c r="G6422" s="202">
        <f t="shared" si="364"/>
        <v>3148.6180994274396</v>
      </c>
      <c r="H6422" s="210" t="str">
        <f t="shared" si="365"/>
        <v>22/23SOJA (1ª SAFRA)TOLEDO (d)</v>
      </c>
      <c r="I6422" s="210" t="str">
        <f t="shared" si="366"/>
        <v>22/23SOJA (1ª SAFRA)</v>
      </c>
      <c r="J6422" s="211">
        <v>0</v>
      </c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/>
      <c r="BE6422"/>
      <c r="BF6422"/>
      <c r="BG6422"/>
      <c r="BH6422"/>
      <c r="BI6422"/>
      <c r="BJ6422"/>
      <c r="BK6422"/>
      <c r="BL6422"/>
    </row>
    <row r="6423" spans="1:64" ht="14.65" hidden="1" customHeight="1">
      <c r="A6423" s="215" t="s">
        <v>262</v>
      </c>
      <c r="B6423" s="213" t="s">
        <v>106</v>
      </c>
      <c r="C6423" s="209" t="s">
        <v>159</v>
      </c>
      <c r="D6423" s="462">
        <v>206644</v>
      </c>
      <c r="F6423" s="462">
        <v>717867.2</v>
      </c>
      <c r="G6423" s="202">
        <f t="shared" si="364"/>
        <v>3473.9319796364757</v>
      </c>
      <c r="H6423" s="210" t="str">
        <f t="shared" si="365"/>
        <v>22/23SOJA (1ª SAFRA)UMUARAMA (b)</v>
      </c>
      <c r="I6423" s="210" t="str">
        <f t="shared" si="366"/>
        <v>22/23SOJA (1ª SAFRA)</v>
      </c>
      <c r="J6423" s="211">
        <v>0</v>
      </c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/>
      <c r="BE6423"/>
      <c r="BF6423"/>
      <c r="BG6423"/>
      <c r="BH6423"/>
      <c r="BI6423"/>
      <c r="BJ6423"/>
      <c r="BK6423"/>
      <c r="BL6423"/>
    </row>
    <row r="6424" spans="1:64" ht="14.65" hidden="1" customHeight="1">
      <c r="A6424" s="215" t="s">
        <v>262</v>
      </c>
      <c r="B6424" s="213" t="s">
        <v>106</v>
      </c>
      <c r="C6424" s="209" t="s">
        <v>160</v>
      </c>
      <c r="D6424" s="462">
        <v>100000</v>
      </c>
      <c r="F6424" s="462">
        <v>380109</v>
      </c>
      <c r="G6424" s="202">
        <f t="shared" si="364"/>
        <v>3801.0899999999997</v>
      </c>
      <c r="H6424" s="210" t="str">
        <f t="shared" si="365"/>
        <v>22/23SOJA (1ª SAFRA)UNIÃO DA VITÓRIA (f)</v>
      </c>
      <c r="I6424" s="210" t="str">
        <f t="shared" si="366"/>
        <v>22/23SOJA (1ª SAFRA)</v>
      </c>
      <c r="J6424" s="211">
        <v>0</v>
      </c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/>
      <c r="BE6424"/>
      <c r="BF6424"/>
      <c r="BG6424"/>
      <c r="BH6424"/>
      <c r="BI6424"/>
      <c r="BJ6424"/>
      <c r="BK6424"/>
      <c r="BL6424"/>
    </row>
    <row r="6425" spans="1:64" ht="14.65" hidden="1" customHeight="1">
      <c r="A6425" s="215" t="s">
        <v>262</v>
      </c>
      <c r="B6425" s="213" t="s">
        <v>108</v>
      </c>
      <c r="C6425" s="209" t="s">
        <v>126</v>
      </c>
      <c r="D6425" s="462">
        <v>151.69999999999999</v>
      </c>
      <c r="F6425" s="462">
        <v>16192.6</v>
      </c>
      <c r="G6425" s="202">
        <f t="shared" si="364"/>
        <v>106740.93605800923</v>
      </c>
      <c r="H6425" s="210" t="str">
        <f t="shared" si="365"/>
        <v>22/23TOMATE (1ª SAFRA)APUCARANA (c)</v>
      </c>
      <c r="I6425" s="210" t="str">
        <f t="shared" si="366"/>
        <v>22/23TOMATE (1ª SAFRA)</v>
      </c>
      <c r="J6425" s="211">
        <v>0</v>
      </c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/>
      <c r="BE6425"/>
      <c r="BF6425"/>
      <c r="BG6425"/>
      <c r="BH6425"/>
      <c r="BI6425"/>
      <c r="BJ6425"/>
      <c r="BK6425"/>
      <c r="BL6425"/>
    </row>
    <row r="6426" spans="1:64" ht="14.65" hidden="1" customHeight="1">
      <c r="A6426" s="215" t="s">
        <v>262</v>
      </c>
      <c r="B6426" s="213" t="s">
        <v>108</v>
      </c>
      <c r="C6426" s="209" t="s">
        <v>128</v>
      </c>
      <c r="D6426" s="462">
        <v>24</v>
      </c>
      <c r="F6426" s="462">
        <v>1925</v>
      </c>
      <c r="G6426" s="202">
        <f t="shared" si="364"/>
        <v>80208.333333333328</v>
      </c>
      <c r="H6426" s="210" t="str">
        <f t="shared" si="365"/>
        <v>22/23TOMATE (1ª SAFRA)CAMPO MOURÃO (a)</v>
      </c>
      <c r="I6426" s="210" t="str">
        <f t="shared" si="366"/>
        <v>22/23TOMATE (1ª SAFRA)</v>
      </c>
      <c r="J6426" s="211">
        <v>0</v>
      </c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/>
      <c r="BE6426"/>
      <c r="BF6426"/>
      <c r="BG6426"/>
      <c r="BH6426"/>
      <c r="BI6426"/>
      <c r="BJ6426"/>
      <c r="BK6426"/>
      <c r="BL6426"/>
    </row>
    <row r="6427" spans="1:64" ht="14.65" hidden="1" customHeight="1">
      <c r="A6427" s="215" t="s">
        <v>262</v>
      </c>
      <c r="B6427" s="213" t="s">
        <v>108</v>
      </c>
      <c r="C6427" s="209" t="s">
        <v>130</v>
      </c>
      <c r="D6427" s="462">
        <v>52.74</v>
      </c>
      <c r="F6427" s="462">
        <v>2937.1</v>
      </c>
      <c r="G6427" s="202">
        <f t="shared" si="364"/>
        <v>55690.178232840342</v>
      </c>
      <c r="H6427" s="210" t="str">
        <f t="shared" si="365"/>
        <v>22/23TOMATE (1ª SAFRA)CASCAVEL (d)</v>
      </c>
      <c r="I6427" s="210" t="str">
        <f t="shared" si="366"/>
        <v>22/23TOMATE (1ª SAFRA)</v>
      </c>
      <c r="J6427" s="211">
        <v>0</v>
      </c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/>
      <c r="BE6427"/>
      <c r="BF6427"/>
      <c r="BG6427"/>
      <c r="BH6427"/>
      <c r="BI6427"/>
      <c r="BJ6427"/>
      <c r="BK6427"/>
      <c r="BL6427"/>
    </row>
    <row r="6428" spans="1:64" ht="14.65" hidden="1" customHeight="1">
      <c r="A6428" s="215" t="s">
        <v>262</v>
      </c>
      <c r="B6428" s="213" t="s">
        <v>108</v>
      </c>
      <c r="C6428" s="209" t="s">
        <v>132</v>
      </c>
      <c r="D6428" s="462">
        <v>221.5</v>
      </c>
      <c r="F6428" s="462">
        <v>11584.199999999999</v>
      </c>
      <c r="G6428" s="202">
        <f t="shared" si="364"/>
        <v>52298.871331828435</v>
      </c>
      <c r="H6428" s="210" t="str">
        <f t="shared" si="365"/>
        <v>22/23TOMATE (1ª SAFRA)CORNÉLIO PROCÓPIO (c)</v>
      </c>
      <c r="I6428" s="210" t="str">
        <f t="shared" si="366"/>
        <v>22/23TOMATE (1ª SAFRA)</v>
      </c>
      <c r="J6428" s="211">
        <v>0</v>
      </c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/>
      <c r="BE6428"/>
      <c r="BF6428"/>
      <c r="BG6428"/>
      <c r="BH6428"/>
      <c r="BI6428"/>
      <c r="BJ6428"/>
      <c r="BK6428"/>
      <c r="BL6428"/>
    </row>
    <row r="6429" spans="1:64" ht="14.65" hidden="1" customHeight="1">
      <c r="A6429" s="215" t="s">
        <v>262</v>
      </c>
      <c r="B6429" s="213" t="s">
        <v>108</v>
      </c>
      <c r="C6429" s="209" t="s">
        <v>134</v>
      </c>
      <c r="D6429" s="462">
        <v>409</v>
      </c>
      <c r="F6429" s="462">
        <v>18267.3</v>
      </c>
      <c r="G6429" s="202">
        <f t="shared" si="364"/>
        <v>44663.325183374087</v>
      </c>
      <c r="H6429" s="210" t="str">
        <f t="shared" si="365"/>
        <v>22/23TOMATE (1ª SAFRA)CURITIBA (f)</v>
      </c>
      <c r="I6429" s="210" t="str">
        <f t="shared" si="366"/>
        <v>22/23TOMATE (1ª SAFRA)</v>
      </c>
      <c r="J6429" s="211">
        <v>0</v>
      </c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/>
      <c r="BE6429"/>
      <c r="BF6429"/>
      <c r="BG6429"/>
      <c r="BH6429"/>
      <c r="BI6429"/>
      <c r="BJ6429"/>
      <c r="BK6429"/>
      <c r="BL6429"/>
    </row>
    <row r="6430" spans="1:64" ht="14.65" hidden="1" customHeight="1">
      <c r="A6430" s="215" t="s">
        <v>262</v>
      </c>
      <c r="B6430" s="213" t="s">
        <v>108</v>
      </c>
      <c r="C6430" s="209" t="s">
        <v>136</v>
      </c>
      <c r="D6430" s="462">
        <v>75</v>
      </c>
      <c r="F6430" s="462">
        <v>3375</v>
      </c>
      <c r="G6430" s="202">
        <f t="shared" si="364"/>
        <v>45000</v>
      </c>
      <c r="H6430" s="210" t="str">
        <f t="shared" si="365"/>
        <v>22/23TOMATE (1ª SAFRA)FRANCISCO BELTRÃO (e)</v>
      </c>
      <c r="I6430" s="210" t="str">
        <f t="shared" si="366"/>
        <v>22/23TOMATE (1ª SAFRA)</v>
      </c>
      <c r="J6430" s="211">
        <v>0</v>
      </c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/>
      <c r="BE6430"/>
      <c r="BF6430"/>
      <c r="BG6430"/>
      <c r="BH6430"/>
      <c r="BI6430"/>
      <c r="BJ6430"/>
      <c r="BK6430"/>
      <c r="BL6430"/>
    </row>
    <row r="6431" spans="1:64" ht="14.65" hidden="1" customHeight="1">
      <c r="A6431" s="215" t="s">
        <v>262</v>
      </c>
      <c r="B6431" s="213" t="s">
        <v>108</v>
      </c>
      <c r="C6431" s="209" t="s">
        <v>138</v>
      </c>
      <c r="D6431" s="462">
        <v>105</v>
      </c>
      <c r="F6431" s="462">
        <v>6297.6</v>
      </c>
      <c r="G6431" s="202">
        <f t="shared" si="364"/>
        <v>59977.142857142855</v>
      </c>
      <c r="H6431" s="210" t="str">
        <f t="shared" si="365"/>
        <v>22/23TOMATE (1ª SAFRA)GUARAPUAVA (f)</v>
      </c>
      <c r="I6431" s="210" t="str">
        <f t="shared" si="366"/>
        <v>22/23TOMATE (1ª SAFRA)</v>
      </c>
      <c r="J6431" s="211">
        <v>0</v>
      </c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/>
      <c r="BE6431"/>
      <c r="BF6431"/>
      <c r="BG6431"/>
      <c r="BH6431"/>
      <c r="BI6431"/>
      <c r="BJ6431"/>
      <c r="BK6431"/>
      <c r="BL6431"/>
    </row>
    <row r="6432" spans="1:64" ht="14.65" hidden="1" customHeight="1">
      <c r="A6432" s="215" t="s">
        <v>262</v>
      </c>
      <c r="B6432" s="213" t="s">
        <v>108</v>
      </c>
      <c r="C6432" s="209" t="s">
        <v>140</v>
      </c>
      <c r="D6432" s="462">
        <v>28.5</v>
      </c>
      <c r="F6432" s="462">
        <v>1246</v>
      </c>
      <c r="G6432" s="202">
        <f t="shared" si="364"/>
        <v>43719.298245614031</v>
      </c>
      <c r="H6432" s="210" t="str">
        <f t="shared" si="365"/>
        <v>22/23TOMATE (1ª SAFRA)IRATI (f)</v>
      </c>
      <c r="I6432" s="210" t="str">
        <f t="shared" si="366"/>
        <v>22/23TOMATE (1ª SAFRA)</v>
      </c>
      <c r="J6432" s="211">
        <v>0</v>
      </c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/>
      <c r="BE6432"/>
      <c r="BF6432"/>
      <c r="BG6432"/>
      <c r="BH6432"/>
      <c r="BI6432"/>
      <c r="BJ6432"/>
      <c r="BK6432"/>
      <c r="BL6432"/>
    </row>
    <row r="6433" spans="1:64" ht="14.65" hidden="1" customHeight="1">
      <c r="A6433" s="215" t="s">
        <v>262</v>
      </c>
      <c r="B6433" s="213" t="s">
        <v>108</v>
      </c>
      <c r="C6433" s="209" t="s">
        <v>142</v>
      </c>
      <c r="D6433" s="462">
        <v>394</v>
      </c>
      <c r="F6433" s="462">
        <v>28145</v>
      </c>
      <c r="G6433" s="202">
        <f t="shared" si="364"/>
        <v>71434.01015228426</v>
      </c>
      <c r="H6433" s="210" t="str">
        <f t="shared" si="365"/>
        <v>22/23TOMATE (1ª SAFRA)IVAIPORÃ (c)</v>
      </c>
      <c r="I6433" s="210" t="str">
        <f t="shared" si="366"/>
        <v>22/23TOMATE (1ª SAFRA)</v>
      </c>
      <c r="J6433" s="211">
        <v>0</v>
      </c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/>
      <c r="BE6433"/>
      <c r="BF6433"/>
      <c r="BG6433"/>
      <c r="BH6433"/>
      <c r="BI6433"/>
      <c r="BJ6433"/>
      <c r="BK6433"/>
      <c r="BL6433"/>
    </row>
    <row r="6434" spans="1:64" ht="14.65" hidden="1" customHeight="1">
      <c r="A6434" s="215" t="s">
        <v>262</v>
      </c>
      <c r="B6434" s="213" t="s">
        <v>108</v>
      </c>
      <c r="C6434" s="209" t="s">
        <v>144</v>
      </c>
      <c r="D6434" s="462">
        <v>190</v>
      </c>
      <c r="F6434" s="462">
        <v>11605.3</v>
      </c>
      <c r="G6434" s="202">
        <f t="shared" si="364"/>
        <v>61080.526315789473</v>
      </c>
      <c r="H6434" s="210" t="str">
        <f t="shared" si="365"/>
        <v>22/23TOMATE (1ª SAFRA)JACAREZINHO (c)</v>
      </c>
      <c r="I6434" s="210" t="str">
        <f t="shared" si="366"/>
        <v>22/23TOMATE (1ª SAFRA)</v>
      </c>
      <c r="J6434" s="211">
        <v>0</v>
      </c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/>
      <c r="BE6434"/>
      <c r="BF6434"/>
      <c r="BG6434"/>
      <c r="BH6434"/>
      <c r="BI6434"/>
      <c r="BJ6434"/>
      <c r="BK6434"/>
      <c r="BL6434"/>
    </row>
    <row r="6435" spans="1:64" ht="14.65" hidden="1" customHeight="1">
      <c r="A6435" s="215" t="s">
        <v>262</v>
      </c>
      <c r="B6435" s="213" t="s">
        <v>108</v>
      </c>
      <c r="C6435" s="209" t="s">
        <v>146</v>
      </c>
      <c r="D6435" s="462">
        <v>14</v>
      </c>
      <c r="F6435" s="462">
        <v>721.2</v>
      </c>
      <c r="G6435" s="202">
        <f t="shared" si="364"/>
        <v>51514.285714285717</v>
      </c>
      <c r="H6435" s="210" t="str">
        <f t="shared" si="365"/>
        <v>22/23TOMATE (1ª SAFRA)LARANJEIRAS DO SUL (f)</v>
      </c>
      <c r="I6435" s="210" t="str">
        <f t="shared" si="366"/>
        <v>22/23TOMATE (1ª SAFRA)</v>
      </c>
      <c r="J6435" s="211">
        <v>0</v>
      </c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/>
      <c r="BE6435"/>
      <c r="BF6435"/>
      <c r="BG6435"/>
      <c r="BH6435"/>
      <c r="BI6435"/>
      <c r="BJ6435"/>
      <c r="BK6435"/>
      <c r="BL6435"/>
    </row>
    <row r="6436" spans="1:64" ht="14.65" hidden="1" customHeight="1">
      <c r="A6436" s="215" t="s">
        <v>262</v>
      </c>
      <c r="B6436" s="213" t="s">
        <v>108</v>
      </c>
      <c r="C6436" s="209" t="s">
        <v>148</v>
      </c>
      <c r="D6436" s="462">
        <v>155.1</v>
      </c>
      <c r="F6436" s="462">
        <v>10289</v>
      </c>
      <c r="G6436" s="202">
        <f t="shared" si="364"/>
        <v>66337.846550612507</v>
      </c>
      <c r="H6436" s="210" t="str">
        <f t="shared" si="365"/>
        <v>22/23TOMATE (1ª SAFRA)LONDRINA (c)</v>
      </c>
      <c r="I6436" s="210" t="str">
        <f t="shared" si="366"/>
        <v>22/23TOMATE (1ª SAFRA)</v>
      </c>
      <c r="J6436" s="211">
        <v>0</v>
      </c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/>
      <c r="BE6436"/>
      <c r="BF6436"/>
      <c r="BG6436"/>
      <c r="BH6436"/>
      <c r="BI6436"/>
      <c r="BJ6436"/>
      <c r="BK6436"/>
      <c r="BL6436"/>
    </row>
    <row r="6437" spans="1:64" ht="14.65" hidden="1" customHeight="1">
      <c r="A6437" s="215" t="s">
        <v>262</v>
      </c>
      <c r="B6437" s="213" t="s">
        <v>108</v>
      </c>
      <c r="C6437" s="209" t="s">
        <v>150</v>
      </c>
      <c r="D6437" s="462">
        <v>72.300000000000011</v>
      </c>
      <c r="F6437" s="462">
        <v>4315.5</v>
      </c>
      <c r="G6437" s="202">
        <f t="shared" si="364"/>
        <v>59688.796680497915</v>
      </c>
      <c r="H6437" s="210" t="str">
        <f t="shared" si="365"/>
        <v>22/23TOMATE (1ª SAFRA)MARINGÁ (c)</v>
      </c>
      <c r="I6437" s="210" t="str">
        <f t="shared" si="366"/>
        <v>22/23TOMATE (1ª SAFRA)</v>
      </c>
      <c r="J6437" s="211">
        <v>0</v>
      </c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/>
      <c r="BE6437"/>
      <c r="BF6437"/>
      <c r="BG6437"/>
      <c r="BH6437"/>
      <c r="BI6437"/>
      <c r="BJ6437"/>
      <c r="BK6437"/>
      <c r="BL6437"/>
    </row>
    <row r="6438" spans="1:64" ht="14.65" hidden="1" customHeight="1">
      <c r="A6438" s="215" t="s">
        <v>262</v>
      </c>
      <c r="B6438" s="213" t="s">
        <v>108</v>
      </c>
      <c r="C6438" s="209" t="s">
        <v>152</v>
      </c>
      <c r="D6438" s="462">
        <v>13</v>
      </c>
      <c r="F6438" s="462">
        <v>520</v>
      </c>
      <c r="G6438" s="202">
        <f t="shared" ref="G6438:G6502" si="367">F6438/(D6438-E6438)*1000</f>
        <v>40000</v>
      </c>
      <c r="H6438" s="210" t="str">
        <f t="shared" si="365"/>
        <v>22/23TOMATE (1ª SAFRA)PARANAGUÁ (f)</v>
      </c>
      <c r="I6438" s="210" t="str">
        <f t="shared" si="366"/>
        <v>22/23TOMATE (1ª SAFRA)</v>
      </c>
      <c r="J6438" s="211">
        <v>0</v>
      </c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/>
      <c r="BE6438"/>
      <c r="BF6438"/>
      <c r="BG6438"/>
      <c r="BH6438"/>
      <c r="BI6438"/>
      <c r="BJ6438"/>
      <c r="BK6438"/>
      <c r="BL6438"/>
    </row>
    <row r="6439" spans="1:64" ht="14.65" hidden="1" customHeight="1">
      <c r="A6439" s="215" t="s">
        <v>262</v>
      </c>
      <c r="B6439" s="213" t="s">
        <v>108</v>
      </c>
      <c r="C6439" s="209" t="s">
        <v>154</v>
      </c>
      <c r="D6439" s="462">
        <v>15</v>
      </c>
      <c r="F6439" s="462">
        <v>634</v>
      </c>
      <c r="H6439" s="210" t="str">
        <f t="shared" si="365"/>
        <v>22/23TOMATE (1ª SAFRA)PARANAVAÍ (b)</v>
      </c>
      <c r="I6439" s="210" t="str">
        <f t="shared" si="366"/>
        <v>22/23TOMATE (1ª SAFRA)</v>
      </c>
      <c r="J6439" s="211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/>
      <c r="BE6439"/>
      <c r="BF6439"/>
      <c r="BG6439"/>
      <c r="BH6439"/>
      <c r="BI6439"/>
      <c r="BJ6439"/>
      <c r="BK6439"/>
      <c r="BL6439"/>
    </row>
    <row r="6440" spans="1:64" ht="14.65" hidden="1" customHeight="1">
      <c r="A6440" s="215" t="s">
        <v>262</v>
      </c>
      <c r="B6440" s="213" t="s">
        <v>108</v>
      </c>
      <c r="C6440" s="209" t="s">
        <v>155</v>
      </c>
      <c r="D6440" s="462">
        <v>39</v>
      </c>
      <c r="F6440" s="462">
        <v>2320</v>
      </c>
      <c r="G6440" s="202">
        <f t="shared" si="367"/>
        <v>59487.179487179492</v>
      </c>
      <c r="H6440" s="210" t="str">
        <f t="shared" si="365"/>
        <v>22/23TOMATE (1ª SAFRA)PATO BRANCO (e)</v>
      </c>
      <c r="I6440" s="210" t="str">
        <f t="shared" si="366"/>
        <v>22/23TOMATE (1ª SAFRA)</v>
      </c>
      <c r="J6440" s="211">
        <v>0</v>
      </c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/>
      <c r="BE6440"/>
      <c r="BF6440"/>
      <c r="BG6440"/>
      <c r="BH6440"/>
      <c r="BI6440"/>
      <c r="BJ6440"/>
      <c r="BK6440"/>
      <c r="BL6440"/>
    </row>
    <row r="6441" spans="1:64" ht="14.65" hidden="1" customHeight="1">
      <c r="A6441" s="215" t="s">
        <v>262</v>
      </c>
      <c r="B6441" s="213" t="s">
        <v>108</v>
      </c>
      <c r="C6441" s="209" t="s">
        <v>156</v>
      </c>
      <c r="D6441" s="462">
        <v>162.80000000000001</v>
      </c>
      <c r="F6441" s="462">
        <v>16510</v>
      </c>
      <c r="G6441" s="202">
        <f t="shared" si="367"/>
        <v>101412.77641277641</v>
      </c>
      <c r="H6441" s="210" t="str">
        <f t="shared" si="365"/>
        <v>22/23TOMATE (1ª SAFRA)PITANGA (f)</v>
      </c>
      <c r="I6441" s="210" t="str">
        <f t="shared" si="366"/>
        <v>22/23TOMATE (1ª SAFRA)</v>
      </c>
      <c r="J6441" s="211">
        <v>0</v>
      </c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/>
      <c r="BE6441"/>
      <c r="BF6441"/>
      <c r="BG6441"/>
      <c r="BH6441"/>
      <c r="BI6441"/>
      <c r="BJ6441"/>
      <c r="BK6441"/>
      <c r="BL6441"/>
    </row>
    <row r="6442" spans="1:64" ht="14.65" hidden="1" customHeight="1">
      <c r="A6442" s="215" t="s">
        <v>262</v>
      </c>
      <c r="B6442" s="213" t="s">
        <v>108</v>
      </c>
      <c r="C6442" s="209" t="s">
        <v>157</v>
      </c>
      <c r="D6442" s="462">
        <v>393</v>
      </c>
      <c r="F6442" s="462">
        <v>25040</v>
      </c>
      <c r="G6442" s="202">
        <f t="shared" si="367"/>
        <v>63715.012722646308</v>
      </c>
      <c r="H6442" s="210" t="str">
        <f t="shared" si="365"/>
        <v>22/23TOMATE (1ª SAFRA)PONTA GROSSA (f)</v>
      </c>
      <c r="I6442" s="210" t="str">
        <f t="shared" si="366"/>
        <v>22/23TOMATE (1ª SAFRA)</v>
      </c>
      <c r="J6442" s="211">
        <v>0</v>
      </c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/>
      <c r="BE6442"/>
      <c r="BF6442"/>
      <c r="BG6442"/>
      <c r="BH6442"/>
      <c r="BI6442"/>
      <c r="BJ6442"/>
      <c r="BK6442"/>
      <c r="BL6442"/>
    </row>
    <row r="6443" spans="1:64" ht="14.65" hidden="1" customHeight="1">
      <c r="A6443" s="215" t="s">
        <v>262</v>
      </c>
      <c r="B6443" s="213" t="s">
        <v>108</v>
      </c>
      <c r="C6443" s="209" t="s">
        <v>158</v>
      </c>
      <c r="D6443" s="462">
        <v>27.300000000000004</v>
      </c>
      <c r="F6443" s="462">
        <v>1456</v>
      </c>
      <c r="G6443" s="202">
        <f t="shared" si="367"/>
        <v>53333.333333333321</v>
      </c>
      <c r="H6443" s="210" t="str">
        <f t="shared" si="365"/>
        <v>22/23TOMATE (1ª SAFRA)TOLEDO (d)</v>
      </c>
      <c r="I6443" s="210" t="str">
        <f t="shared" si="366"/>
        <v>22/23TOMATE (1ª SAFRA)</v>
      </c>
      <c r="J6443" s="211">
        <v>0</v>
      </c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/>
      <c r="BE6443"/>
      <c r="BF6443"/>
      <c r="BG6443"/>
      <c r="BH6443"/>
      <c r="BI6443"/>
      <c r="BJ6443"/>
      <c r="BK6443"/>
      <c r="BL6443"/>
    </row>
    <row r="6444" spans="1:64" ht="14.65" hidden="1" customHeight="1">
      <c r="A6444" s="215" t="s">
        <v>262</v>
      </c>
      <c r="B6444" s="213" t="s">
        <v>108</v>
      </c>
      <c r="C6444" s="209" t="s">
        <v>159</v>
      </c>
      <c r="D6444" s="462">
        <v>20.100000000000001</v>
      </c>
      <c r="F6444" s="462">
        <v>1070</v>
      </c>
      <c r="G6444" s="202">
        <f t="shared" si="367"/>
        <v>53233.830845771139</v>
      </c>
      <c r="H6444" s="210" t="str">
        <f t="shared" si="365"/>
        <v>22/23TOMATE (1ª SAFRA)UMUARAMA (b)</v>
      </c>
      <c r="I6444" s="210" t="str">
        <f t="shared" si="366"/>
        <v>22/23TOMATE (1ª SAFRA)</v>
      </c>
      <c r="J6444" s="211">
        <v>0</v>
      </c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/>
      <c r="BE6444"/>
      <c r="BF6444"/>
      <c r="BG6444"/>
      <c r="BH6444"/>
      <c r="BI6444"/>
      <c r="BJ6444"/>
      <c r="BK6444"/>
      <c r="BL6444"/>
    </row>
    <row r="6445" spans="1:64" ht="14.65" hidden="1" customHeight="1">
      <c r="A6445" s="215" t="s">
        <v>262</v>
      </c>
      <c r="B6445" s="213" t="s">
        <v>108</v>
      </c>
      <c r="C6445" s="209" t="s">
        <v>160</v>
      </c>
      <c r="D6445" s="462">
        <v>17</v>
      </c>
      <c r="F6445" s="462">
        <v>864</v>
      </c>
      <c r="G6445" s="202">
        <f t="shared" si="367"/>
        <v>50823.529411764706</v>
      </c>
      <c r="H6445" s="210" t="str">
        <f t="shared" si="365"/>
        <v>22/23TOMATE (1ª SAFRA)UNIÃO DA VITÓRIA (f)</v>
      </c>
      <c r="I6445" s="210" t="str">
        <f t="shared" si="366"/>
        <v>22/23TOMATE (1ª SAFRA)</v>
      </c>
      <c r="J6445" s="211">
        <v>0</v>
      </c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/>
      <c r="BE6445"/>
      <c r="BF6445"/>
      <c r="BG6445"/>
      <c r="BH6445"/>
      <c r="BI6445"/>
      <c r="BJ6445"/>
      <c r="BK6445"/>
      <c r="BL6445"/>
    </row>
    <row r="6446" spans="1:64" ht="14.65" hidden="1" customHeight="1">
      <c r="A6446" s="215" t="s">
        <v>262</v>
      </c>
      <c r="B6446" s="209" t="s">
        <v>105</v>
      </c>
      <c r="C6446" s="209" t="s">
        <v>126</v>
      </c>
      <c r="D6446" s="462">
        <v>78.199999999999989</v>
      </c>
      <c r="F6446" s="486">
        <v>33.799999999999997</v>
      </c>
      <c r="G6446" s="202">
        <f t="shared" si="367"/>
        <v>432.22506393861892</v>
      </c>
      <c r="H6446" s="210" t="str">
        <f t="shared" si="365"/>
        <v>22/23SERICICULTURAAPUCARANA (c)</v>
      </c>
      <c r="I6446" s="210" t="str">
        <f t="shared" si="366"/>
        <v>22/23SERICICULTURA</v>
      </c>
      <c r="J6446" s="211">
        <v>0</v>
      </c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/>
      <c r="BE6446"/>
      <c r="BF6446"/>
      <c r="BG6446"/>
      <c r="BH6446"/>
      <c r="BI6446"/>
      <c r="BJ6446"/>
      <c r="BK6446"/>
      <c r="BL6446"/>
    </row>
    <row r="6447" spans="1:64" ht="14.65" hidden="1" customHeight="1">
      <c r="A6447" s="215" t="s">
        <v>262</v>
      </c>
      <c r="B6447" s="209" t="s">
        <v>105</v>
      </c>
      <c r="C6447" s="209" t="s">
        <v>128</v>
      </c>
      <c r="D6447" s="462">
        <v>347</v>
      </c>
      <c r="F6447" s="486">
        <v>163.22999999999999</v>
      </c>
      <c r="G6447" s="202">
        <f t="shared" si="367"/>
        <v>470.40345821325644</v>
      </c>
      <c r="H6447" s="210" t="str">
        <f t="shared" si="365"/>
        <v>22/23SERICICULTURACAMPO MOURÃO (a)</v>
      </c>
      <c r="I6447" s="210" t="str">
        <f t="shared" si="366"/>
        <v>22/23SERICICULTURA</v>
      </c>
      <c r="J6447" s="211">
        <v>0</v>
      </c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/>
      <c r="BE6447"/>
      <c r="BF6447"/>
      <c r="BG6447"/>
      <c r="BH6447"/>
      <c r="BI6447"/>
      <c r="BJ6447"/>
      <c r="BK6447"/>
      <c r="BL6447"/>
    </row>
    <row r="6448" spans="1:64" ht="14.65" hidden="1" customHeight="1">
      <c r="A6448" s="215" t="s">
        <v>262</v>
      </c>
      <c r="B6448" s="209" t="s">
        <v>105</v>
      </c>
      <c r="C6448" s="209" t="s">
        <v>130</v>
      </c>
      <c r="D6448" s="462">
        <v>108.6</v>
      </c>
      <c r="F6448" s="486">
        <v>64.040000000000006</v>
      </c>
      <c r="G6448" s="202">
        <f t="shared" si="367"/>
        <v>589.68692449355444</v>
      </c>
      <c r="H6448" s="210" t="str">
        <f t="shared" si="365"/>
        <v>22/23SERICICULTURACASCAVEL (d)</v>
      </c>
      <c r="I6448" s="210" t="str">
        <f t="shared" si="366"/>
        <v>22/23SERICICULTURA</v>
      </c>
      <c r="J6448" s="211">
        <v>0</v>
      </c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/>
      <c r="BE6448"/>
      <c r="BF6448"/>
      <c r="BG6448"/>
      <c r="BH6448"/>
      <c r="BI6448"/>
      <c r="BJ6448"/>
      <c r="BK6448"/>
      <c r="BL6448"/>
    </row>
    <row r="6449" spans="1:64" ht="14.65" hidden="1" customHeight="1">
      <c r="A6449" s="215" t="s">
        <v>262</v>
      </c>
      <c r="B6449" s="209" t="s">
        <v>105</v>
      </c>
      <c r="C6449" s="209" t="s">
        <v>132</v>
      </c>
      <c r="D6449" s="462">
        <v>42</v>
      </c>
      <c r="F6449" s="486">
        <v>12.440000000000001</v>
      </c>
      <c r="G6449" s="202">
        <f t="shared" si="367"/>
        <v>296.1904761904762</v>
      </c>
      <c r="H6449" s="210" t="str">
        <f t="shared" si="365"/>
        <v>22/23SERICICULTURACORNÉLIO PROCÓPIO (c)</v>
      </c>
      <c r="I6449" s="210" t="str">
        <f t="shared" si="366"/>
        <v>22/23SERICICULTURA</v>
      </c>
      <c r="J6449" s="211">
        <v>0</v>
      </c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/>
      <c r="BE6449"/>
      <c r="BF6449"/>
      <c r="BG6449"/>
      <c r="BH6449"/>
      <c r="BI6449"/>
      <c r="BJ6449"/>
      <c r="BK6449"/>
      <c r="BL6449"/>
    </row>
    <row r="6450" spans="1:64" ht="14.65" hidden="1" customHeight="1">
      <c r="A6450" s="215" t="s">
        <v>262</v>
      </c>
      <c r="B6450" s="209" t="s">
        <v>105</v>
      </c>
      <c r="C6450" s="209" t="s">
        <v>136</v>
      </c>
      <c r="D6450" s="462">
        <v>35.47</v>
      </c>
      <c r="F6450" s="486">
        <v>16.009999999999998</v>
      </c>
      <c r="G6450" s="202">
        <f t="shared" si="367"/>
        <v>451.36735269241609</v>
      </c>
      <c r="H6450" s="210" t="str">
        <f t="shared" si="365"/>
        <v>22/23SERICICULTURAFRANCISCO BELTRÃO (e)</v>
      </c>
      <c r="I6450" s="210" t="str">
        <f t="shared" si="366"/>
        <v>22/23SERICICULTURA</v>
      </c>
      <c r="J6450" s="211">
        <v>0</v>
      </c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/>
      <c r="BE6450"/>
      <c r="BF6450"/>
      <c r="BG6450"/>
      <c r="BH6450"/>
      <c r="BI6450"/>
      <c r="BJ6450"/>
      <c r="BK6450"/>
      <c r="BL6450"/>
    </row>
    <row r="6451" spans="1:64" ht="14.65" hidden="1" customHeight="1">
      <c r="A6451" s="215" t="s">
        <v>262</v>
      </c>
      <c r="B6451" s="209" t="s">
        <v>105</v>
      </c>
      <c r="C6451" s="209" t="s">
        <v>138</v>
      </c>
      <c r="D6451" s="462">
        <v>8.6999999999999993</v>
      </c>
      <c r="F6451" s="486">
        <v>1.44</v>
      </c>
      <c r="G6451" s="202">
        <f t="shared" si="367"/>
        <v>165.51724137931035</v>
      </c>
      <c r="H6451" s="210" t="str">
        <f t="shared" si="365"/>
        <v>22/23SERICICULTURAGUARAPUAVA (f)</v>
      </c>
      <c r="I6451" s="210" t="str">
        <f t="shared" si="366"/>
        <v>22/23SERICICULTURA</v>
      </c>
      <c r="J6451" s="211">
        <v>0</v>
      </c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/>
      <c r="BE6451"/>
      <c r="BF6451"/>
      <c r="BG6451"/>
      <c r="BH6451"/>
      <c r="BI6451"/>
      <c r="BJ6451"/>
      <c r="BK6451"/>
      <c r="BL6451"/>
    </row>
    <row r="6452" spans="1:64" ht="14.65" hidden="1" customHeight="1">
      <c r="A6452" s="215" t="s">
        <v>262</v>
      </c>
      <c r="B6452" s="209" t="s">
        <v>105</v>
      </c>
      <c r="C6452" s="209" t="s">
        <v>142</v>
      </c>
      <c r="D6452" s="462">
        <v>227</v>
      </c>
      <c r="F6452" s="486">
        <v>115.69999999999999</v>
      </c>
      <c r="G6452" s="202">
        <f t="shared" si="367"/>
        <v>509.69162995594706</v>
      </c>
      <c r="H6452" s="210" t="str">
        <f t="shared" si="365"/>
        <v>22/23SERICICULTURAIVAIPORÃ (c)</v>
      </c>
      <c r="I6452" s="210" t="str">
        <f t="shared" si="366"/>
        <v>22/23SERICICULTURA</v>
      </c>
      <c r="J6452" s="211">
        <v>0</v>
      </c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/>
      <c r="BE6452"/>
      <c r="BF6452"/>
      <c r="BG6452"/>
      <c r="BH6452"/>
      <c r="BI6452"/>
      <c r="BJ6452"/>
      <c r="BK6452"/>
      <c r="BL6452"/>
    </row>
    <row r="6453" spans="1:64" ht="14.65" hidden="1" customHeight="1">
      <c r="A6453" s="215" t="s">
        <v>262</v>
      </c>
      <c r="B6453" s="209" t="s">
        <v>105</v>
      </c>
      <c r="C6453" s="209" t="s">
        <v>144</v>
      </c>
      <c r="D6453" s="462">
        <v>172.91</v>
      </c>
      <c r="F6453" s="486">
        <v>68.25</v>
      </c>
      <c r="G6453" s="202">
        <f t="shared" si="367"/>
        <v>394.71401307038343</v>
      </c>
      <c r="H6453" s="210" t="str">
        <f t="shared" si="365"/>
        <v>22/23SERICICULTURAJACAREZINHO (c)</v>
      </c>
      <c r="I6453" s="210" t="str">
        <f t="shared" si="366"/>
        <v>22/23SERICICULTURA</v>
      </c>
      <c r="J6453" s="211">
        <v>0</v>
      </c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/>
      <c r="BE6453"/>
      <c r="BF6453"/>
      <c r="BG6453"/>
      <c r="BH6453"/>
      <c r="BI6453"/>
      <c r="BJ6453"/>
      <c r="BK6453"/>
      <c r="BL6453"/>
    </row>
    <row r="6454" spans="1:64" ht="14.65" hidden="1" customHeight="1">
      <c r="A6454" s="215" t="s">
        <v>262</v>
      </c>
      <c r="B6454" s="209" t="s">
        <v>105</v>
      </c>
      <c r="C6454" s="209" t="s">
        <v>146</v>
      </c>
      <c r="D6454" s="462">
        <v>212</v>
      </c>
      <c r="F6454" s="486">
        <v>108.44</v>
      </c>
      <c r="G6454" s="202">
        <f t="shared" si="367"/>
        <v>511.5094339622641</v>
      </c>
      <c r="H6454" s="210" t="str">
        <f t="shared" si="365"/>
        <v>22/23SERICICULTURALARANJEIRAS DO SUL (f)</v>
      </c>
      <c r="I6454" s="210" t="str">
        <f t="shared" si="366"/>
        <v>22/23SERICICULTURA</v>
      </c>
      <c r="J6454" s="211">
        <v>0</v>
      </c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/>
      <c r="BE6454"/>
      <c r="BF6454"/>
      <c r="BG6454"/>
      <c r="BH6454"/>
      <c r="BI6454"/>
      <c r="BJ6454"/>
      <c r="BK6454"/>
      <c r="BL6454"/>
    </row>
    <row r="6455" spans="1:64" ht="14.65" hidden="1" customHeight="1">
      <c r="A6455" s="215" t="s">
        <v>262</v>
      </c>
      <c r="B6455" s="209" t="s">
        <v>105</v>
      </c>
      <c r="C6455" s="209" t="s">
        <v>148</v>
      </c>
      <c r="D6455" s="462">
        <v>58.3</v>
      </c>
      <c r="F6455" s="486">
        <v>17.16</v>
      </c>
      <c r="G6455" s="202">
        <f t="shared" si="367"/>
        <v>294.33962264150944</v>
      </c>
      <c r="H6455" s="210" t="str">
        <f t="shared" si="365"/>
        <v>22/23SERICICULTURALONDRINA (c)</v>
      </c>
      <c r="I6455" s="210" t="str">
        <f t="shared" si="366"/>
        <v>22/23SERICICULTURA</v>
      </c>
      <c r="J6455" s="211">
        <v>0</v>
      </c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/>
      <c r="BE6455"/>
      <c r="BF6455"/>
      <c r="BG6455"/>
      <c r="BH6455"/>
      <c r="BI6455"/>
      <c r="BJ6455"/>
      <c r="BK6455"/>
      <c r="BL6455"/>
    </row>
    <row r="6456" spans="1:64" ht="14.65" hidden="1" customHeight="1">
      <c r="A6456" s="215" t="s">
        <v>262</v>
      </c>
      <c r="B6456" s="209" t="s">
        <v>105</v>
      </c>
      <c r="C6456" s="209" t="s">
        <v>150</v>
      </c>
      <c r="D6456" s="462">
        <v>470.3</v>
      </c>
      <c r="F6456" s="486">
        <v>231.3</v>
      </c>
      <c r="G6456" s="202">
        <f t="shared" si="367"/>
        <v>491.81373591324689</v>
      </c>
      <c r="H6456" s="210" t="str">
        <f t="shared" si="365"/>
        <v>22/23SERICICULTURAMARINGÁ (c)</v>
      </c>
      <c r="I6456" s="210" t="str">
        <f t="shared" si="366"/>
        <v>22/23SERICICULTURA</v>
      </c>
      <c r="J6456" s="211">
        <v>0</v>
      </c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/>
      <c r="BE6456"/>
      <c r="BF6456"/>
      <c r="BG6456"/>
      <c r="BH6456"/>
      <c r="BI6456"/>
      <c r="BJ6456"/>
      <c r="BK6456"/>
      <c r="BL6456"/>
    </row>
    <row r="6457" spans="1:64" ht="14.65" hidden="1" customHeight="1">
      <c r="A6457" s="215" t="s">
        <v>262</v>
      </c>
      <c r="B6457" s="209" t="s">
        <v>105</v>
      </c>
      <c r="C6457" s="209" t="s">
        <v>154</v>
      </c>
      <c r="D6457" s="462">
        <v>358.89</v>
      </c>
      <c r="F6457" s="486">
        <v>166.35000000000002</v>
      </c>
      <c r="G6457" s="202">
        <f t="shared" si="367"/>
        <v>463.51249686533487</v>
      </c>
      <c r="H6457" s="210" t="str">
        <f t="shared" si="365"/>
        <v>22/23SERICICULTURAPARANAVAÍ (b)</v>
      </c>
      <c r="I6457" s="210" t="str">
        <f t="shared" si="366"/>
        <v>22/23SERICICULTURA</v>
      </c>
      <c r="J6457" s="211">
        <v>0</v>
      </c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/>
      <c r="BE6457"/>
      <c r="BF6457"/>
      <c r="BG6457"/>
      <c r="BH6457"/>
      <c r="BI6457"/>
      <c r="BJ6457"/>
      <c r="BK6457"/>
      <c r="BL6457"/>
    </row>
    <row r="6458" spans="1:64" ht="14.65" hidden="1" customHeight="1">
      <c r="A6458" s="215" t="s">
        <v>262</v>
      </c>
      <c r="B6458" s="209" t="s">
        <v>105</v>
      </c>
      <c r="C6458" s="209" t="s">
        <v>156</v>
      </c>
      <c r="D6458" s="462">
        <v>308.89999999999998</v>
      </c>
      <c r="F6458" s="486">
        <v>129.88999999999999</v>
      </c>
      <c r="G6458" s="202">
        <f t="shared" si="367"/>
        <v>420.49206863062477</v>
      </c>
      <c r="H6458" s="210" t="str">
        <f t="shared" si="365"/>
        <v>22/23SERICICULTURAPITANGA (f)</v>
      </c>
      <c r="I6458" s="210" t="str">
        <f t="shared" si="366"/>
        <v>22/23SERICICULTURA</v>
      </c>
      <c r="J6458" s="211">
        <v>0</v>
      </c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/>
      <c r="BE6458"/>
      <c r="BF6458"/>
      <c r="BG6458"/>
      <c r="BH6458"/>
      <c r="BI6458"/>
      <c r="BJ6458"/>
      <c r="BK6458"/>
      <c r="BL6458"/>
    </row>
    <row r="6459" spans="1:64" ht="14.65" hidden="1" customHeight="1">
      <c r="A6459" s="215" t="s">
        <v>262</v>
      </c>
      <c r="B6459" s="209" t="s">
        <v>105</v>
      </c>
      <c r="C6459" s="209" t="s">
        <v>157</v>
      </c>
      <c r="D6459" s="462">
        <v>15</v>
      </c>
      <c r="F6459" s="486">
        <v>7.95</v>
      </c>
      <c r="G6459" s="202">
        <f t="shared" si="367"/>
        <v>530</v>
      </c>
      <c r="H6459" s="210" t="str">
        <f t="shared" si="365"/>
        <v>22/23SERICICULTURAPONTA GROSSA (f)</v>
      </c>
      <c r="I6459" s="210" t="str">
        <f t="shared" si="366"/>
        <v>22/23SERICICULTURA</v>
      </c>
      <c r="J6459" s="211">
        <v>0</v>
      </c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/>
      <c r="BE6459"/>
      <c r="BF6459"/>
      <c r="BG6459"/>
      <c r="BH6459"/>
      <c r="BI6459"/>
      <c r="BJ6459"/>
      <c r="BK6459"/>
      <c r="BL6459"/>
    </row>
    <row r="6460" spans="1:64" ht="14.65" hidden="1" customHeight="1">
      <c r="A6460" s="215" t="s">
        <v>262</v>
      </c>
      <c r="B6460" s="209" t="s">
        <v>105</v>
      </c>
      <c r="C6460" s="209" t="s">
        <v>158</v>
      </c>
      <c r="D6460" s="462">
        <v>4.8</v>
      </c>
      <c r="F6460" s="486">
        <v>3.16</v>
      </c>
      <c r="G6460" s="202">
        <f t="shared" si="367"/>
        <v>658.33333333333348</v>
      </c>
      <c r="H6460" s="210" t="str">
        <f t="shared" si="365"/>
        <v>22/23SERICICULTURATOLEDO (d)</v>
      </c>
      <c r="I6460" s="210" t="str">
        <f t="shared" si="366"/>
        <v>22/23SERICICULTURA</v>
      </c>
      <c r="J6460" s="211">
        <v>0</v>
      </c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/>
      <c r="BE6460"/>
      <c r="BF6460"/>
      <c r="BG6460"/>
      <c r="BH6460"/>
      <c r="BI6460"/>
      <c r="BJ6460"/>
      <c r="BK6460"/>
      <c r="BL6460"/>
    </row>
    <row r="6461" spans="1:64" ht="14.65" hidden="1" customHeight="1">
      <c r="A6461" s="215" t="s">
        <v>262</v>
      </c>
      <c r="B6461" s="209" t="s">
        <v>105</v>
      </c>
      <c r="C6461" s="209" t="s">
        <v>159</v>
      </c>
      <c r="D6461" s="462">
        <v>287.45</v>
      </c>
      <c r="F6461" s="486">
        <v>161.99</v>
      </c>
      <c r="G6461" s="202">
        <f t="shared" si="367"/>
        <v>563.54148547573504</v>
      </c>
      <c r="H6461" s="210" t="str">
        <f t="shared" si="365"/>
        <v>22/23SERICICULTURAUMUARAMA (b)</v>
      </c>
      <c r="I6461" s="210" t="str">
        <f t="shared" si="366"/>
        <v>22/23SERICICULTURA</v>
      </c>
      <c r="J6461" s="211">
        <v>0</v>
      </c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/>
      <c r="BE6461"/>
      <c r="BF6461"/>
      <c r="BG6461"/>
      <c r="BH6461"/>
      <c r="BI6461"/>
      <c r="BJ6461"/>
      <c r="BK6461"/>
      <c r="BL6461"/>
    </row>
    <row r="6462" spans="1:64" ht="14.65" hidden="1" customHeight="1">
      <c r="A6462" s="215" t="s">
        <v>262</v>
      </c>
      <c r="B6462" s="209" t="s">
        <v>105</v>
      </c>
      <c r="C6462" s="209" t="s">
        <v>160</v>
      </c>
      <c r="D6462" s="462"/>
      <c r="F6462" s="462"/>
      <c r="G6462" s="202" t="e">
        <f t="shared" si="367"/>
        <v>#DIV/0!</v>
      </c>
      <c r="H6462" s="210" t="str">
        <f t="shared" si="365"/>
        <v>22/23SERICICULTURAUNIÃO DA VITÓRIA (f)</v>
      </c>
      <c r="I6462" s="210" t="str">
        <f t="shared" si="366"/>
        <v>22/23SERICICULTURA</v>
      </c>
      <c r="J6462" s="211">
        <v>0</v>
      </c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/>
      <c r="BE6462"/>
      <c r="BF6462"/>
      <c r="BG6462"/>
      <c r="BH6462"/>
      <c r="BI6462"/>
      <c r="BJ6462"/>
      <c r="BK6462"/>
      <c r="BL6462"/>
    </row>
    <row r="6463" spans="1:64" ht="14.65" hidden="1" customHeight="1">
      <c r="A6463" s="215" t="s">
        <v>262</v>
      </c>
      <c r="B6463" s="209" t="s">
        <v>102</v>
      </c>
      <c r="C6463" s="209" t="s">
        <v>126</v>
      </c>
      <c r="D6463" s="462">
        <v>293</v>
      </c>
      <c r="F6463" s="462">
        <v>4980.5</v>
      </c>
      <c r="G6463" s="202">
        <f t="shared" si="367"/>
        <v>16998.293515358364</v>
      </c>
      <c r="H6463" s="210" t="str">
        <f t="shared" si="365"/>
        <v>22/23MANDIOCAAPUCARANA (c)</v>
      </c>
      <c r="I6463" s="210" t="str">
        <f t="shared" si="366"/>
        <v>22/23MANDIOCA</v>
      </c>
      <c r="J6463" s="211">
        <v>0</v>
      </c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/>
      <c r="BE6463"/>
      <c r="BF6463"/>
      <c r="BG6463"/>
      <c r="BH6463"/>
      <c r="BI6463"/>
      <c r="BJ6463"/>
      <c r="BK6463"/>
      <c r="BL6463"/>
    </row>
    <row r="6464" spans="1:64" ht="14.65" hidden="1" customHeight="1">
      <c r="A6464" s="215" t="s">
        <v>262</v>
      </c>
      <c r="B6464" s="221" t="s">
        <v>102</v>
      </c>
      <c r="C6464" s="221" t="s">
        <v>128</v>
      </c>
      <c r="D6464" s="462">
        <v>13868</v>
      </c>
      <c r="E6464" s="222"/>
      <c r="F6464" s="462">
        <v>368513</v>
      </c>
      <c r="G6464" s="202">
        <f t="shared" si="367"/>
        <v>26572.901644072688</v>
      </c>
      <c r="H6464" s="210" t="str">
        <f t="shared" si="365"/>
        <v>22/23MANDIOCACAMPO MOURÃO (a)</v>
      </c>
      <c r="I6464" s="210" t="str">
        <f t="shared" si="366"/>
        <v>22/23MANDIOCA</v>
      </c>
      <c r="J6464" s="211">
        <v>0</v>
      </c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/>
      <c r="BE6464"/>
      <c r="BF6464"/>
      <c r="BG6464"/>
      <c r="BH6464"/>
      <c r="BI6464"/>
      <c r="BJ6464"/>
      <c r="BK6464"/>
      <c r="BL6464"/>
    </row>
    <row r="6465" spans="1:64" ht="14.65" hidden="1" customHeight="1">
      <c r="A6465" s="215" t="s">
        <v>262</v>
      </c>
      <c r="B6465" s="221" t="s">
        <v>102</v>
      </c>
      <c r="C6465" s="221" t="s">
        <v>130</v>
      </c>
      <c r="D6465" s="462">
        <v>2977</v>
      </c>
      <c r="E6465" s="222"/>
      <c r="F6465" s="462">
        <v>65738.959999999992</v>
      </c>
      <c r="G6465" s="202">
        <f t="shared" si="367"/>
        <v>22082.28417870339</v>
      </c>
      <c r="H6465" s="210" t="str">
        <f t="shared" si="365"/>
        <v>22/23MANDIOCACASCAVEL (d)</v>
      </c>
      <c r="I6465" s="210" t="str">
        <f t="shared" si="366"/>
        <v>22/23MANDIOCA</v>
      </c>
      <c r="J6465" s="211">
        <v>0</v>
      </c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/>
      <c r="BE6465"/>
      <c r="BF6465"/>
      <c r="BG6465"/>
      <c r="BH6465"/>
      <c r="BI6465"/>
      <c r="BJ6465"/>
      <c r="BK6465"/>
      <c r="BL6465"/>
    </row>
    <row r="6466" spans="1:64" ht="14.65" hidden="1" customHeight="1">
      <c r="A6466" s="215" t="s">
        <v>262</v>
      </c>
      <c r="B6466" s="221" t="s">
        <v>102</v>
      </c>
      <c r="C6466" s="221" t="s">
        <v>132</v>
      </c>
      <c r="D6466" s="462">
        <v>520</v>
      </c>
      <c r="E6466" s="222"/>
      <c r="F6466" s="462">
        <v>11277.6</v>
      </c>
      <c r="G6466" s="202">
        <f t="shared" si="367"/>
        <v>21687.692307692309</v>
      </c>
      <c r="H6466" s="210" t="str">
        <f t="shared" si="365"/>
        <v>22/23MANDIOCACORNÉLIO PROCÓPIO (c)</v>
      </c>
      <c r="I6466" s="210" t="str">
        <f t="shared" si="366"/>
        <v>22/23MANDIOCA</v>
      </c>
      <c r="J6466" s="211">
        <v>0</v>
      </c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/>
      <c r="BE6466"/>
      <c r="BF6466"/>
      <c r="BG6466"/>
      <c r="BH6466"/>
      <c r="BI6466"/>
      <c r="BJ6466"/>
      <c r="BK6466"/>
      <c r="BL6466"/>
    </row>
    <row r="6467" spans="1:64" ht="14.65" hidden="1" customHeight="1">
      <c r="A6467" s="215" t="s">
        <v>262</v>
      </c>
      <c r="B6467" s="221" t="s">
        <v>102</v>
      </c>
      <c r="C6467" s="221" t="s">
        <v>134</v>
      </c>
      <c r="D6467" s="462">
        <v>7624</v>
      </c>
      <c r="E6467" s="222"/>
      <c r="F6467" s="462">
        <v>132051.49000000002</v>
      </c>
      <c r="G6467" s="202">
        <f t="shared" si="367"/>
        <v>17320.499737670518</v>
      </c>
      <c r="H6467" s="210" t="str">
        <f t="shared" si="365"/>
        <v>22/23MANDIOCACURITIBA (f)</v>
      </c>
      <c r="I6467" s="210" t="str">
        <f t="shared" si="366"/>
        <v>22/23MANDIOCA</v>
      </c>
      <c r="J6467" s="211">
        <v>0</v>
      </c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/>
      <c r="BE6467"/>
      <c r="BF6467"/>
      <c r="BG6467"/>
      <c r="BH6467"/>
      <c r="BI6467"/>
      <c r="BJ6467"/>
      <c r="BK6467"/>
      <c r="BL6467"/>
    </row>
    <row r="6468" spans="1:64" ht="14.65" hidden="1" customHeight="1">
      <c r="A6468" s="215" t="s">
        <v>262</v>
      </c>
      <c r="B6468" s="221" t="s">
        <v>102</v>
      </c>
      <c r="C6468" s="221" t="s">
        <v>136</v>
      </c>
      <c r="D6468" s="462">
        <v>1392</v>
      </c>
      <c r="E6468" s="222"/>
      <c r="F6468" s="462">
        <v>29061</v>
      </c>
      <c r="G6468" s="202">
        <f t="shared" si="367"/>
        <v>20877.155172413793</v>
      </c>
      <c r="H6468" s="210" t="str">
        <f t="shared" si="365"/>
        <v>22/23MANDIOCAFRANCISCO BELTRÃO (e)</v>
      </c>
      <c r="I6468" s="210" t="str">
        <f t="shared" si="366"/>
        <v>22/23MANDIOCA</v>
      </c>
      <c r="J6468" s="211">
        <v>0</v>
      </c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/>
      <c r="BE6468"/>
      <c r="BF6468"/>
      <c r="BG6468"/>
      <c r="BH6468"/>
      <c r="BI6468"/>
      <c r="BJ6468"/>
      <c r="BK6468"/>
      <c r="BL6468"/>
    </row>
    <row r="6469" spans="1:64" ht="14.65" hidden="1" customHeight="1">
      <c r="A6469" s="215" t="s">
        <v>262</v>
      </c>
      <c r="B6469" s="221" t="s">
        <v>102</v>
      </c>
      <c r="C6469" s="221" t="s">
        <v>138</v>
      </c>
      <c r="D6469" s="462">
        <v>1160</v>
      </c>
      <c r="E6469" s="222"/>
      <c r="F6469" s="462">
        <v>22228.1</v>
      </c>
      <c r="G6469" s="202">
        <f t="shared" si="367"/>
        <v>19162.15517241379</v>
      </c>
      <c r="H6469" s="210" t="str">
        <f t="shared" si="365"/>
        <v>22/23MANDIOCAGUARAPUAVA (f)</v>
      </c>
      <c r="I6469" s="210" t="str">
        <f t="shared" si="366"/>
        <v>22/23MANDIOCA</v>
      </c>
      <c r="J6469" s="211">
        <v>0</v>
      </c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/>
      <c r="BE6469"/>
      <c r="BF6469"/>
      <c r="BG6469"/>
      <c r="BH6469"/>
      <c r="BI6469"/>
      <c r="BJ6469"/>
      <c r="BK6469"/>
      <c r="BL6469"/>
    </row>
    <row r="6470" spans="1:64" ht="14.65" hidden="1" customHeight="1">
      <c r="A6470" s="215" t="s">
        <v>262</v>
      </c>
      <c r="B6470" s="221" t="s">
        <v>102</v>
      </c>
      <c r="C6470" s="221" t="s">
        <v>140</v>
      </c>
      <c r="D6470" s="462">
        <v>605</v>
      </c>
      <c r="E6470" s="222"/>
      <c r="F6470" s="462">
        <v>11482.5</v>
      </c>
      <c r="G6470" s="202">
        <f t="shared" si="367"/>
        <v>18979.338842975205</v>
      </c>
      <c r="H6470" s="210" t="str">
        <f t="shared" si="365"/>
        <v>22/23MANDIOCAIRATI (f)</v>
      </c>
      <c r="I6470" s="210" t="str">
        <f t="shared" si="366"/>
        <v>22/23MANDIOCA</v>
      </c>
      <c r="J6470" s="211">
        <v>0</v>
      </c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/>
      <c r="BE6470"/>
      <c r="BF6470"/>
      <c r="BG6470"/>
      <c r="BH6470"/>
      <c r="BI6470"/>
      <c r="BJ6470"/>
      <c r="BK6470"/>
      <c r="BL6470"/>
    </row>
    <row r="6471" spans="1:64" ht="14.65" hidden="1" customHeight="1">
      <c r="A6471" s="215" t="s">
        <v>262</v>
      </c>
      <c r="B6471" s="221" t="s">
        <v>102</v>
      </c>
      <c r="C6471" s="221" t="s">
        <v>142</v>
      </c>
      <c r="D6471" s="462">
        <v>353</v>
      </c>
      <c r="E6471" s="222"/>
      <c r="F6471" s="462">
        <v>7926</v>
      </c>
      <c r="G6471" s="202">
        <f t="shared" si="367"/>
        <v>22453.257790368272</v>
      </c>
      <c r="H6471" s="210" t="str">
        <f t="shared" si="365"/>
        <v>22/23MANDIOCAIVAIPORÃ (c)</v>
      </c>
      <c r="I6471" s="210" t="str">
        <f t="shared" si="366"/>
        <v>22/23MANDIOCA</v>
      </c>
      <c r="J6471" s="211">
        <v>0</v>
      </c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/>
      <c r="BE6471"/>
      <c r="BF6471"/>
      <c r="BG6471"/>
      <c r="BH6471"/>
      <c r="BI6471"/>
      <c r="BJ6471"/>
      <c r="BK6471"/>
      <c r="BL6471"/>
    </row>
    <row r="6472" spans="1:64" ht="14.65" hidden="1" customHeight="1">
      <c r="A6472" s="215" t="s">
        <v>262</v>
      </c>
      <c r="B6472" s="221" t="s">
        <v>102</v>
      </c>
      <c r="C6472" s="221" t="s">
        <v>144</v>
      </c>
      <c r="D6472" s="462">
        <v>1200</v>
      </c>
      <c r="E6472" s="222"/>
      <c r="F6472" s="462">
        <v>29082.799999999999</v>
      </c>
      <c r="G6472" s="202">
        <f t="shared" si="367"/>
        <v>24235.666666666668</v>
      </c>
      <c r="H6472" s="210" t="str">
        <f t="shared" ref="H6472:H6534" si="368">A6472&amp;B6472&amp;C6472</f>
        <v>22/23MANDIOCAJACAREZINHO (c)</v>
      </c>
      <c r="I6472" s="210" t="str">
        <f t="shared" ref="I6472:I6534" si="369">A6472&amp;B6472</f>
        <v>22/23MANDIOCA</v>
      </c>
      <c r="J6472" s="211">
        <v>0</v>
      </c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/>
      <c r="BE6472"/>
      <c r="BF6472"/>
      <c r="BG6472"/>
      <c r="BH6472"/>
      <c r="BI6472"/>
      <c r="BJ6472"/>
      <c r="BK6472"/>
      <c r="BL6472"/>
    </row>
    <row r="6473" spans="1:64" ht="14.65" hidden="1" customHeight="1">
      <c r="A6473" s="215" t="s">
        <v>262</v>
      </c>
      <c r="B6473" s="221" t="s">
        <v>102</v>
      </c>
      <c r="C6473" s="221" t="s">
        <v>146</v>
      </c>
      <c r="D6473" s="462">
        <v>1410</v>
      </c>
      <c r="E6473" s="222"/>
      <c r="F6473" s="462">
        <v>25228.5</v>
      </c>
      <c r="G6473" s="202">
        <f t="shared" si="367"/>
        <v>17892.553191489362</v>
      </c>
      <c r="H6473" s="210" t="str">
        <f t="shared" si="368"/>
        <v>22/23MANDIOCALARANJEIRAS DO SUL (f)</v>
      </c>
      <c r="I6473" s="210" t="str">
        <f t="shared" si="369"/>
        <v>22/23MANDIOCA</v>
      </c>
      <c r="J6473" s="211">
        <v>0</v>
      </c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/>
      <c r="BE6473"/>
      <c r="BF6473"/>
      <c r="BG6473"/>
      <c r="BH6473"/>
      <c r="BI6473"/>
      <c r="BJ6473"/>
      <c r="BK6473"/>
      <c r="BL6473"/>
    </row>
    <row r="6474" spans="1:64" ht="14.65" hidden="1" customHeight="1">
      <c r="A6474" s="215" t="s">
        <v>262</v>
      </c>
      <c r="B6474" s="221" t="s">
        <v>102</v>
      </c>
      <c r="C6474" s="221" t="s">
        <v>148</v>
      </c>
      <c r="D6474" s="462">
        <v>1992</v>
      </c>
      <c r="E6474" s="222"/>
      <c r="F6474" s="462">
        <v>39815.97</v>
      </c>
      <c r="G6474" s="202">
        <f t="shared" si="367"/>
        <v>19987.936746987951</v>
      </c>
      <c r="H6474" s="210" t="str">
        <f t="shared" si="368"/>
        <v>22/23MANDIOCALONDRINA (c)</v>
      </c>
      <c r="I6474" s="210" t="str">
        <f t="shared" si="369"/>
        <v>22/23MANDIOCA</v>
      </c>
      <c r="J6474" s="211">
        <v>0</v>
      </c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/>
      <c r="BE6474"/>
      <c r="BF6474"/>
      <c r="BG6474"/>
      <c r="BH6474"/>
      <c r="BI6474"/>
      <c r="BJ6474"/>
      <c r="BK6474"/>
      <c r="BL6474"/>
    </row>
    <row r="6475" spans="1:64" ht="14.65" hidden="1" customHeight="1">
      <c r="A6475" s="215" t="s">
        <v>262</v>
      </c>
      <c r="B6475" s="221" t="s">
        <v>102</v>
      </c>
      <c r="C6475" s="221" t="s">
        <v>150</v>
      </c>
      <c r="D6475" s="462">
        <v>8905</v>
      </c>
      <c r="E6475" s="222"/>
      <c r="F6475" s="462">
        <v>246806.90999999997</v>
      </c>
      <c r="G6475" s="202">
        <f t="shared" si="367"/>
        <v>27715.542953396965</v>
      </c>
      <c r="H6475" s="210" t="str">
        <f t="shared" si="368"/>
        <v>22/23MANDIOCAMARINGÁ (c)</v>
      </c>
      <c r="I6475" s="210" t="str">
        <f t="shared" si="369"/>
        <v>22/23MANDIOCA</v>
      </c>
      <c r="J6475" s="211">
        <v>0</v>
      </c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/>
      <c r="BE6475"/>
      <c r="BF6475"/>
      <c r="BG6475"/>
      <c r="BH6475"/>
      <c r="BI6475"/>
      <c r="BJ6475"/>
      <c r="BK6475"/>
      <c r="BL6475"/>
    </row>
    <row r="6476" spans="1:64" ht="14.65" hidden="1" customHeight="1">
      <c r="A6476" s="215" t="s">
        <v>262</v>
      </c>
      <c r="B6476" s="221" t="s">
        <v>102</v>
      </c>
      <c r="C6476" s="221" t="s">
        <v>152</v>
      </c>
      <c r="D6476" s="462">
        <v>621</v>
      </c>
      <c r="E6476" s="222"/>
      <c r="F6476" s="462">
        <v>10197</v>
      </c>
      <c r="G6476" s="202">
        <f t="shared" si="367"/>
        <v>16420.289855072464</v>
      </c>
      <c r="H6476" s="210" t="str">
        <f t="shared" si="368"/>
        <v>22/23MANDIOCAPARANAGUÁ (f)</v>
      </c>
      <c r="I6476" s="210" t="str">
        <f t="shared" si="369"/>
        <v>22/23MANDIOCA</v>
      </c>
      <c r="J6476" s="211">
        <v>0</v>
      </c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/>
      <c r="BE6476"/>
      <c r="BF6476"/>
      <c r="BG6476"/>
      <c r="BH6476"/>
      <c r="BI6476"/>
      <c r="BJ6476"/>
      <c r="BK6476"/>
      <c r="BL6476"/>
    </row>
    <row r="6477" spans="1:64" ht="14.65" hidden="1" customHeight="1">
      <c r="A6477" s="215" t="s">
        <v>262</v>
      </c>
      <c r="B6477" s="221" t="s">
        <v>102</v>
      </c>
      <c r="C6477" s="221" t="s">
        <v>154</v>
      </c>
      <c r="D6477" s="462">
        <v>42438.7</v>
      </c>
      <c r="E6477" s="222"/>
      <c r="F6477" s="462">
        <v>1082426.5699999998</v>
      </c>
      <c r="G6477" s="202">
        <f t="shared" si="367"/>
        <v>25505.648617888859</v>
      </c>
      <c r="H6477" s="210" t="str">
        <f t="shared" si="368"/>
        <v>22/23MANDIOCAPARANAVAÍ (b)</v>
      </c>
      <c r="I6477" s="210" t="str">
        <f t="shared" si="369"/>
        <v>22/23MANDIOCA</v>
      </c>
      <c r="J6477" s="211">
        <v>0</v>
      </c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/>
      <c r="BE6477"/>
      <c r="BF6477"/>
      <c r="BG6477"/>
      <c r="BH6477"/>
      <c r="BI6477"/>
      <c r="BJ6477"/>
      <c r="BK6477"/>
      <c r="BL6477"/>
    </row>
    <row r="6478" spans="1:64" ht="14.65" hidden="1" customHeight="1">
      <c r="A6478" s="215" t="s">
        <v>262</v>
      </c>
      <c r="B6478" s="221" t="s">
        <v>102</v>
      </c>
      <c r="C6478" s="221" t="s">
        <v>155</v>
      </c>
      <c r="D6478" s="462">
        <v>1114</v>
      </c>
      <c r="E6478" s="222"/>
      <c r="F6478" s="462">
        <v>22280</v>
      </c>
      <c r="G6478" s="202">
        <f t="shared" si="367"/>
        <v>20000</v>
      </c>
      <c r="H6478" s="210" t="str">
        <f t="shared" si="368"/>
        <v>22/23MANDIOCAPATO BRANCO (e)</v>
      </c>
      <c r="I6478" s="210" t="str">
        <f t="shared" si="369"/>
        <v>22/23MANDIOCA</v>
      </c>
      <c r="J6478" s="211">
        <v>0</v>
      </c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/>
      <c r="BE6478"/>
      <c r="BF6478"/>
      <c r="BG6478"/>
      <c r="BH6478"/>
      <c r="BI6478"/>
      <c r="BJ6478"/>
      <c r="BK6478"/>
      <c r="BL6478"/>
    </row>
    <row r="6479" spans="1:64" ht="14.65" hidden="1" customHeight="1">
      <c r="A6479" s="215" t="s">
        <v>262</v>
      </c>
      <c r="B6479" s="221" t="s">
        <v>102</v>
      </c>
      <c r="C6479" s="221" t="s">
        <v>156</v>
      </c>
      <c r="D6479" s="462">
        <v>645</v>
      </c>
      <c r="E6479" s="222"/>
      <c r="F6479" s="462">
        <v>15711</v>
      </c>
      <c r="G6479" s="202">
        <f t="shared" si="367"/>
        <v>24358.139534883721</v>
      </c>
      <c r="H6479" s="210" t="str">
        <f t="shared" si="368"/>
        <v>22/23MANDIOCAPITANGA (f)</v>
      </c>
      <c r="I6479" s="210" t="str">
        <f t="shared" si="369"/>
        <v>22/23MANDIOCA</v>
      </c>
      <c r="J6479" s="211">
        <v>0</v>
      </c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/>
      <c r="BE6479"/>
      <c r="BF6479"/>
      <c r="BG6479"/>
      <c r="BH6479"/>
      <c r="BI6479"/>
      <c r="BJ6479"/>
      <c r="BK6479"/>
      <c r="BL6479"/>
    </row>
    <row r="6480" spans="1:64" ht="14.65" hidden="1" customHeight="1">
      <c r="A6480" s="215" t="s">
        <v>262</v>
      </c>
      <c r="B6480" s="221" t="s">
        <v>102</v>
      </c>
      <c r="C6480" s="221" t="s">
        <v>157</v>
      </c>
      <c r="D6480" s="462">
        <v>1250</v>
      </c>
      <c r="E6480" s="222"/>
      <c r="F6480" s="462">
        <v>25650</v>
      </c>
      <c r="G6480" s="202">
        <f t="shared" si="367"/>
        <v>20520</v>
      </c>
      <c r="H6480" s="210" t="str">
        <f t="shared" si="368"/>
        <v>22/23MANDIOCAPONTA GROSSA (f)</v>
      </c>
      <c r="I6480" s="210" t="str">
        <f t="shared" si="369"/>
        <v>22/23MANDIOCA</v>
      </c>
      <c r="J6480" s="211">
        <v>0</v>
      </c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/>
      <c r="BE6480"/>
      <c r="BF6480"/>
      <c r="BG6480"/>
      <c r="BH6480"/>
      <c r="BI6480"/>
      <c r="BJ6480"/>
      <c r="BK6480"/>
      <c r="BL6480"/>
    </row>
    <row r="6481" spans="1:64" ht="14.65" hidden="1" customHeight="1">
      <c r="A6481" s="215" t="s">
        <v>262</v>
      </c>
      <c r="B6481" s="221" t="s">
        <v>102</v>
      </c>
      <c r="C6481" s="221" t="s">
        <v>158</v>
      </c>
      <c r="D6481" s="462">
        <v>3994</v>
      </c>
      <c r="E6481" s="222"/>
      <c r="F6481" s="462">
        <v>112252</v>
      </c>
      <c r="G6481" s="202">
        <f>F6481/(D6481-E6481)*1000</f>
        <v>28105.15773660491</v>
      </c>
      <c r="H6481" s="210" t="str">
        <f t="shared" si="368"/>
        <v>22/23MANDIOCATOLEDO (d)</v>
      </c>
      <c r="I6481" s="210" t="str">
        <f t="shared" si="369"/>
        <v>22/23MANDIOCA</v>
      </c>
      <c r="J6481" s="211">
        <v>0</v>
      </c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/>
      <c r="BE6481"/>
      <c r="BF6481"/>
      <c r="BG6481"/>
      <c r="BH6481"/>
      <c r="BI6481"/>
      <c r="BJ6481"/>
      <c r="BK6481"/>
      <c r="BL6481"/>
    </row>
    <row r="6482" spans="1:64" ht="14.65" hidden="1" customHeight="1">
      <c r="A6482" s="215" t="s">
        <v>262</v>
      </c>
      <c r="B6482" s="221" t="s">
        <v>102</v>
      </c>
      <c r="C6482" s="221" t="s">
        <v>159</v>
      </c>
      <c r="D6482" s="462">
        <v>46817</v>
      </c>
      <c r="E6482" s="222"/>
      <c r="F6482" s="462">
        <v>1287807.33</v>
      </c>
      <c r="G6482" s="202">
        <f>F6482/(D6482-E6482)*1000</f>
        <v>27507.258688083388</v>
      </c>
      <c r="H6482" s="210" t="str">
        <f t="shared" si="368"/>
        <v>22/23MANDIOCAUMUARAMA (b)</v>
      </c>
      <c r="I6482" s="210" t="str">
        <f t="shared" si="369"/>
        <v>22/23MANDIOCA</v>
      </c>
      <c r="J6482" s="211">
        <v>0</v>
      </c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/>
      <c r="BE6482"/>
      <c r="BF6482"/>
      <c r="BG6482"/>
      <c r="BH6482"/>
      <c r="BI6482"/>
      <c r="BJ6482"/>
      <c r="BK6482"/>
      <c r="BL6482"/>
    </row>
    <row r="6483" spans="1:64" ht="14.65" hidden="1" customHeight="1">
      <c r="A6483" s="215" t="s">
        <v>262</v>
      </c>
      <c r="B6483" s="221" t="s">
        <v>102</v>
      </c>
      <c r="C6483" s="221" t="s">
        <v>160</v>
      </c>
      <c r="D6483" s="462">
        <v>1000</v>
      </c>
      <c r="E6483" s="222"/>
      <c r="F6483" s="462">
        <v>17095</v>
      </c>
      <c r="G6483" s="202">
        <f t="shared" si="367"/>
        <v>17095</v>
      </c>
      <c r="H6483" s="210" t="str">
        <f t="shared" si="368"/>
        <v>22/23MANDIOCAUNIÃO DA VITÓRIA (f)</v>
      </c>
      <c r="I6483" s="210" t="str">
        <f t="shared" si="369"/>
        <v>22/23MANDIOCA</v>
      </c>
      <c r="J6483" s="211">
        <v>0</v>
      </c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/>
      <c r="BE6483"/>
      <c r="BF6483"/>
      <c r="BG6483"/>
      <c r="BH6483"/>
      <c r="BI6483"/>
      <c r="BJ6483"/>
      <c r="BK6483"/>
      <c r="BL6483"/>
    </row>
    <row r="6484" spans="1:64" ht="14.65" hidden="1" customHeight="1">
      <c r="A6484" s="215" t="s">
        <v>262</v>
      </c>
      <c r="B6484" s="209" t="s">
        <v>295</v>
      </c>
      <c r="C6484" s="209" t="s">
        <v>126</v>
      </c>
      <c r="D6484" s="462">
        <v>289</v>
      </c>
      <c r="F6484" s="462">
        <v>528.20000000000005</v>
      </c>
      <c r="G6484" s="202">
        <f t="shared" si="367"/>
        <v>1827.6816608996542</v>
      </c>
      <c r="H6484" s="210" t="str">
        <f t="shared" si="368"/>
        <v>22/23TABACOAPUCARANA (c)</v>
      </c>
      <c r="I6484" s="210" t="str">
        <f t="shared" si="369"/>
        <v>22/23TABACO</v>
      </c>
      <c r="J6484" s="211">
        <v>0</v>
      </c>
    </row>
    <row r="6485" spans="1:64" ht="14.65" hidden="1" customHeight="1">
      <c r="A6485" s="215" t="s">
        <v>262</v>
      </c>
      <c r="B6485" s="209" t="s">
        <v>295</v>
      </c>
      <c r="C6485" s="209" t="s">
        <v>128</v>
      </c>
      <c r="D6485" s="462">
        <v>40</v>
      </c>
      <c r="F6485" s="462">
        <v>72</v>
      </c>
      <c r="G6485" s="202">
        <f t="shared" si="367"/>
        <v>1800</v>
      </c>
      <c r="H6485" s="210" t="str">
        <f t="shared" si="368"/>
        <v>22/23TABACOCAMPO MOURÃO (a)</v>
      </c>
      <c r="I6485" s="210" t="str">
        <f t="shared" si="369"/>
        <v>22/23TABACO</v>
      </c>
      <c r="J6485" s="211">
        <v>0</v>
      </c>
    </row>
    <row r="6486" spans="1:64" ht="14.65" hidden="1" customHeight="1">
      <c r="A6486" s="215" t="s">
        <v>262</v>
      </c>
      <c r="B6486" s="209" t="s">
        <v>295</v>
      </c>
      <c r="C6486" s="209" t="s">
        <v>130</v>
      </c>
      <c r="D6486" s="462">
        <v>1410</v>
      </c>
      <c r="F6486" s="462">
        <v>3003</v>
      </c>
      <c r="G6486" s="202">
        <f t="shared" si="367"/>
        <v>2129.7872340425533</v>
      </c>
      <c r="H6486" s="210" t="str">
        <f t="shared" si="368"/>
        <v>22/23TABACOCASCAVEL (d)</v>
      </c>
      <c r="I6486" s="210" t="str">
        <f t="shared" si="369"/>
        <v>22/23TABACO</v>
      </c>
      <c r="J6486" s="211">
        <v>0</v>
      </c>
    </row>
    <row r="6487" spans="1:64" ht="14.65" hidden="1" customHeight="1">
      <c r="A6487" s="215" t="s">
        <v>262</v>
      </c>
      <c r="B6487" s="209" t="s">
        <v>295</v>
      </c>
      <c r="C6487" s="209" t="s">
        <v>134</v>
      </c>
      <c r="D6487" s="462">
        <v>8848</v>
      </c>
      <c r="F6487" s="462">
        <v>22665.21</v>
      </c>
      <c r="G6487" s="202">
        <f t="shared" si="367"/>
        <v>2561.619575045208</v>
      </c>
      <c r="H6487" s="210" t="str">
        <f t="shared" si="368"/>
        <v>22/23TABACOCURITIBA (f)</v>
      </c>
      <c r="I6487" s="210" t="str">
        <f t="shared" si="369"/>
        <v>22/23TABACO</v>
      </c>
      <c r="J6487" s="211">
        <v>0</v>
      </c>
    </row>
    <row r="6488" spans="1:64" ht="14.65" hidden="1" customHeight="1">
      <c r="A6488" s="215" t="s">
        <v>262</v>
      </c>
      <c r="B6488" s="209" t="s">
        <v>295</v>
      </c>
      <c r="C6488" s="209" t="s">
        <v>136</v>
      </c>
      <c r="D6488" s="462">
        <v>822</v>
      </c>
      <c r="F6488" s="462">
        <v>1697.5600000000006</v>
      </c>
      <c r="G6488" s="202">
        <f t="shared" si="367"/>
        <v>2065.1581508515824</v>
      </c>
      <c r="H6488" s="210" t="str">
        <f t="shared" si="368"/>
        <v>22/23TABACOFRANCISCO BELTRÃO (e)</v>
      </c>
      <c r="I6488" s="210" t="str">
        <f t="shared" si="369"/>
        <v>22/23TABACO</v>
      </c>
      <c r="J6488" s="211">
        <v>0</v>
      </c>
    </row>
    <row r="6489" spans="1:64" ht="14.65" hidden="1" customHeight="1">
      <c r="A6489" s="215" t="s">
        <v>262</v>
      </c>
      <c r="B6489" s="209" t="s">
        <v>295</v>
      </c>
      <c r="C6489" s="209" t="s">
        <v>138</v>
      </c>
      <c r="D6489" s="462">
        <v>5470</v>
      </c>
      <c r="F6489" s="462">
        <v>12430.539999999999</v>
      </c>
      <c r="G6489" s="202">
        <f t="shared" si="367"/>
        <v>2272.4936014625227</v>
      </c>
      <c r="H6489" s="210" t="str">
        <f t="shared" si="368"/>
        <v>22/23TABACOGUARAPUAVA (f)</v>
      </c>
      <c r="I6489" s="210" t="str">
        <f t="shared" si="369"/>
        <v>22/23TABACO</v>
      </c>
      <c r="J6489" s="211">
        <v>0</v>
      </c>
    </row>
    <row r="6490" spans="1:64" ht="14.65" hidden="1" customHeight="1">
      <c r="A6490" s="215" t="s">
        <v>262</v>
      </c>
      <c r="B6490" s="209" t="s">
        <v>295</v>
      </c>
      <c r="C6490" s="209" t="s">
        <v>140</v>
      </c>
      <c r="D6490" s="462">
        <v>21224</v>
      </c>
      <c r="F6490" s="462">
        <v>50428.229999999996</v>
      </c>
      <c r="G6490" s="202">
        <f t="shared" si="367"/>
        <v>2376.0002826988311</v>
      </c>
      <c r="H6490" s="210" t="str">
        <f t="shared" si="368"/>
        <v>22/23TABACOIRATI (f)</v>
      </c>
      <c r="I6490" s="210" t="str">
        <f t="shared" si="369"/>
        <v>22/23TABACO</v>
      </c>
      <c r="J6490" s="211">
        <v>0</v>
      </c>
    </row>
    <row r="6491" spans="1:64" ht="14.65" hidden="1" customHeight="1">
      <c r="A6491" s="215" t="s">
        <v>262</v>
      </c>
      <c r="B6491" s="209" t="s">
        <v>295</v>
      </c>
      <c r="C6491" s="209" t="s">
        <v>142</v>
      </c>
      <c r="D6491" s="462">
        <v>53</v>
      </c>
      <c r="F6491" s="462">
        <v>119.5</v>
      </c>
      <c r="G6491" s="202">
        <f t="shared" si="367"/>
        <v>2254.7169811320755</v>
      </c>
      <c r="H6491" s="210" t="str">
        <f t="shared" si="368"/>
        <v>22/23TABACOIVAIPORÃ (c)</v>
      </c>
      <c r="I6491" s="210" t="str">
        <f t="shared" si="369"/>
        <v>22/23TABACO</v>
      </c>
      <c r="J6491" s="211">
        <v>0</v>
      </c>
    </row>
    <row r="6492" spans="1:64" ht="14.65" hidden="1" customHeight="1">
      <c r="A6492" s="215" t="s">
        <v>262</v>
      </c>
      <c r="B6492" s="209" t="s">
        <v>295</v>
      </c>
      <c r="C6492" s="209" t="s">
        <v>146</v>
      </c>
      <c r="D6492" s="462">
        <v>1444</v>
      </c>
      <c r="F6492" s="462">
        <v>2994.6600000000003</v>
      </c>
      <c r="G6492" s="202">
        <f t="shared" si="367"/>
        <v>2073.8642659279781</v>
      </c>
      <c r="H6492" s="210" t="str">
        <f t="shared" si="368"/>
        <v>22/23TABACOLARANJEIRAS DO SUL (f)</v>
      </c>
      <c r="I6492" s="210" t="str">
        <f t="shared" si="369"/>
        <v>22/23TABACO</v>
      </c>
      <c r="J6492" s="211">
        <v>0</v>
      </c>
    </row>
    <row r="6493" spans="1:64" ht="14.65" hidden="1" customHeight="1">
      <c r="A6493" s="215" t="s">
        <v>262</v>
      </c>
      <c r="B6493" s="209" t="s">
        <v>295</v>
      </c>
      <c r="C6493" s="209" t="s">
        <v>155</v>
      </c>
      <c r="D6493" s="462">
        <v>71.3</v>
      </c>
      <c r="F6493" s="462">
        <v>172.5</v>
      </c>
      <c r="G6493" s="202">
        <f t="shared" si="367"/>
        <v>2419.3548387096776</v>
      </c>
      <c r="H6493" s="210" t="str">
        <f t="shared" si="368"/>
        <v>22/23TABACOPATO BRANCO (e)</v>
      </c>
      <c r="I6493" s="210" t="str">
        <f t="shared" si="369"/>
        <v>22/23TABACO</v>
      </c>
      <c r="J6493" s="211">
        <v>0</v>
      </c>
    </row>
    <row r="6494" spans="1:64" ht="14.65" hidden="1" customHeight="1">
      <c r="A6494" s="215" t="s">
        <v>262</v>
      </c>
      <c r="B6494" s="209" t="s">
        <v>295</v>
      </c>
      <c r="C6494" s="209" t="s">
        <v>156</v>
      </c>
      <c r="D6494" s="462">
        <v>28.59</v>
      </c>
      <c r="F6494" s="462">
        <v>61.57</v>
      </c>
      <c r="G6494" s="202">
        <f t="shared" si="367"/>
        <v>2153.5501923749566</v>
      </c>
      <c r="H6494" s="210" t="str">
        <f t="shared" si="368"/>
        <v>22/23TABACOPITANGA (f)</v>
      </c>
      <c r="I6494" s="210" t="str">
        <f t="shared" si="369"/>
        <v>22/23TABACO</v>
      </c>
      <c r="J6494" s="211">
        <v>0</v>
      </c>
    </row>
    <row r="6495" spans="1:64" ht="14.65" hidden="1" customHeight="1">
      <c r="A6495" s="215" t="s">
        <v>262</v>
      </c>
      <c r="B6495" s="209" t="s">
        <v>295</v>
      </c>
      <c r="C6495" s="209" t="s">
        <v>157</v>
      </c>
      <c r="D6495" s="462">
        <v>21924</v>
      </c>
      <c r="F6495" s="462">
        <v>54010.2</v>
      </c>
      <c r="G6495" s="202">
        <f t="shared" si="367"/>
        <v>2463.5194307608099</v>
      </c>
      <c r="H6495" s="210" t="str">
        <f t="shared" si="368"/>
        <v>22/23TABACOPONTA GROSSA (f)</v>
      </c>
      <c r="I6495" s="210" t="str">
        <f t="shared" si="369"/>
        <v>22/23TABACO</v>
      </c>
      <c r="J6495" s="211">
        <v>0</v>
      </c>
    </row>
    <row r="6496" spans="1:64" ht="14.65" hidden="1" customHeight="1">
      <c r="A6496" s="215" t="s">
        <v>262</v>
      </c>
      <c r="B6496" s="209" t="s">
        <v>295</v>
      </c>
      <c r="C6496" s="209" t="s">
        <v>158</v>
      </c>
      <c r="D6496" s="462">
        <v>486</v>
      </c>
      <c r="F6496" s="462">
        <v>887.99</v>
      </c>
      <c r="G6496" s="202">
        <f t="shared" si="367"/>
        <v>1827.1399176954733</v>
      </c>
      <c r="H6496" s="210" t="str">
        <f t="shared" si="368"/>
        <v>22/23TABACOTOLEDO (d)</v>
      </c>
      <c r="I6496" s="210" t="str">
        <f t="shared" si="369"/>
        <v>22/23TABACO</v>
      </c>
      <c r="J6496" s="211">
        <v>0</v>
      </c>
    </row>
    <row r="6497" spans="1:10" ht="14.65" hidden="1" customHeight="1">
      <c r="A6497" s="215" t="s">
        <v>262</v>
      </c>
      <c r="B6497" s="209" t="s">
        <v>295</v>
      </c>
      <c r="C6497" s="209" t="s">
        <v>159</v>
      </c>
      <c r="D6497" s="462">
        <v>15</v>
      </c>
      <c r="F6497" s="462">
        <v>32.53</v>
      </c>
      <c r="G6497" s="202">
        <f t="shared" si="367"/>
        <v>2168.666666666667</v>
      </c>
      <c r="H6497" s="210" t="str">
        <f t="shared" si="368"/>
        <v>22/23TABACOUMUARAMA (b)</v>
      </c>
      <c r="I6497" s="210" t="str">
        <f t="shared" si="369"/>
        <v>22/23TABACO</v>
      </c>
      <c r="J6497" s="211">
        <v>0</v>
      </c>
    </row>
    <row r="6498" spans="1:10" ht="14.65" hidden="1" customHeight="1">
      <c r="A6498" s="215" t="s">
        <v>262</v>
      </c>
      <c r="B6498" s="209" t="s">
        <v>295</v>
      </c>
      <c r="C6498" s="209" t="s">
        <v>160</v>
      </c>
      <c r="D6498" s="462">
        <v>8105</v>
      </c>
      <c r="F6498" s="462">
        <v>18299.900000000001</v>
      </c>
      <c r="G6498" s="202">
        <f t="shared" si="367"/>
        <v>2257.8531770512027</v>
      </c>
      <c r="H6498" s="210" t="str">
        <f t="shared" si="368"/>
        <v>22/23TABACOUNIÃO DA VITÓRIA (f)</v>
      </c>
      <c r="I6498" s="210" t="str">
        <f t="shared" si="369"/>
        <v>22/23TABACO</v>
      </c>
      <c r="J6498" s="211">
        <v>0</v>
      </c>
    </row>
    <row r="6499" spans="1:10" ht="14.65" hidden="1" customHeight="1">
      <c r="A6499" s="215" t="s">
        <v>262</v>
      </c>
      <c r="B6499" s="213" t="s">
        <v>91</v>
      </c>
      <c r="C6499" s="209" t="s">
        <v>128</v>
      </c>
      <c r="D6499" s="462">
        <v>635</v>
      </c>
      <c r="F6499" s="462">
        <v>22860</v>
      </c>
      <c r="G6499" s="202">
        <f t="shared" si="367"/>
        <v>36000</v>
      </c>
      <c r="H6499" s="210" t="str">
        <f t="shared" si="368"/>
        <v>22/23BATATA (2ª SAFRA)CAMPO MOURÃO (a)</v>
      </c>
      <c r="I6499" s="210" t="str">
        <f t="shared" si="369"/>
        <v>22/23BATATA (2ª SAFRA)</v>
      </c>
      <c r="J6499" s="211" t="b">
        <f t="shared" ref="J6499:J6691" si="370">FALSE</f>
        <v>0</v>
      </c>
    </row>
    <row r="6500" spans="1:10" ht="14.65" hidden="1" customHeight="1">
      <c r="A6500" s="215" t="s">
        <v>262</v>
      </c>
      <c r="B6500" s="213" t="s">
        <v>91</v>
      </c>
      <c r="C6500" s="209" t="s">
        <v>132</v>
      </c>
      <c r="D6500" s="462">
        <v>570</v>
      </c>
      <c r="F6500" s="462">
        <v>17100</v>
      </c>
      <c r="G6500" s="202">
        <f t="shared" si="367"/>
        <v>30000</v>
      </c>
      <c r="H6500" s="210" t="str">
        <f t="shared" si="368"/>
        <v>22/23BATATA (2ª SAFRA)CORNÉLIO PROCÓPIO (c)</v>
      </c>
      <c r="I6500" s="210" t="str">
        <f t="shared" si="369"/>
        <v>22/23BATATA (2ª SAFRA)</v>
      </c>
      <c r="J6500" s="211" t="b">
        <f t="shared" si="370"/>
        <v>0</v>
      </c>
    </row>
    <row r="6501" spans="1:10" ht="14.65" hidden="1" customHeight="1">
      <c r="A6501" s="215" t="s">
        <v>262</v>
      </c>
      <c r="B6501" s="213" t="s">
        <v>91</v>
      </c>
      <c r="C6501" s="209" t="s">
        <v>134</v>
      </c>
      <c r="D6501" s="462">
        <v>2352</v>
      </c>
      <c r="F6501" s="462">
        <v>54801.450000000004</v>
      </c>
      <c r="G6501" s="202">
        <f t="shared" si="367"/>
        <v>23299.936224489797</v>
      </c>
      <c r="H6501" s="210" t="str">
        <f t="shared" si="368"/>
        <v>22/23BATATA (2ª SAFRA)CURITIBA (f)</v>
      </c>
      <c r="I6501" s="210" t="str">
        <f t="shared" si="369"/>
        <v>22/23BATATA (2ª SAFRA)</v>
      </c>
      <c r="J6501" s="211" t="b">
        <f t="shared" si="370"/>
        <v>0</v>
      </c>
    </row>
    <row r="6502" spans="1:10" ht="14.65" hidden="1" customHeight="1">
      <c r="A6502" s="215" t="s">
        <v>262</v>
      </c>
      <c r="B6502" s="213" t="s">
        <v>91</v>
      </c>
      <c r="C6502" s="209" t="s">
        <v>138</v>
      </c>
      <c r="D6502" s="462">
        <v>3680</v>
      </c>
      <c r="F6502" s="462">
        <v>131368</v>
      </c>
      <c r="G6502" s="202">
        <f t="shared" si="367"/>
        <v>35697.826086956527</v>
      </c>
      <c r="H6502" s="210" t="str">
        <f t="shared" si="368"/>
        <v>22/23BATATA (2ª SAFRA)GUARAPUAVA (f)</v>
      </c>
      <c r="I6502" s="210" t="str">
        <f t="shared" si="369"/>
        <v>22/23BATATA (2ª SAFRA)</v>
      </c>
      <c r="J6502" s="211" t="b">
        <f t="shared" si="370"/>
        <v>0</v>
      </c>
    </row>
    <row r="6503" spans="1:10" ht="14.65" hidden="1" customHeight="1">
      <c r="A6503" s="215" t="s">
        <v>262</v>
      </c>
      <c r="B6503" s="213" t="s">
        <v>91</v>
      </c>
      <c r="C6503" s="209" t="s">
        <v>140</v>
      </c>
      <c r="D6503" s="462">
        <v>400</v>
      </c>
      <c r="F6503" s="462">
        <v>11465</v>
      </c>
      <c r="G6503" s="202">
        <f t="shared" ref="G6503:G6550" si="371">F6503/(D6503-E6503)*1000</f>
        <v>28662.5</v>
      </c>
      <c r="H6503" s="210" t="str">
        <f t="shared" si="368"/>
        <v>22/23BATATA (2ª SAFRA)IRATI (f)</v>
      </c>
      <c r="I6503" s="210" t="str">
        <f t="shared" si="369"/>
        <v>22/23BATATA (2ª SAFRA)</v>
      </c>
      <c r="J6503" s="211" t="b">
        <f t="shared" si="370"/>
        <v>0</v>
      </c>
    </row>
    <row r="6504" spans="1:10" ht="14.65" hidden="1" customHeight="1">
      <c r="A6504" s="215" t="s">
        <v>262</v>
      </c>
      <c r="B6504" s="213" t="s">
        <v>91</v>
      </c>
      <c r="C6504" s="209" t="s">
        <v>155</v>
      </c>
      <c r="D6504" s="462">
        <v>462</v>
      </c>
      <c r="F6504" s="462">
        <v>15079.96</v>
      </c>
      <c r="G6504" s="202">
        <f t="shared" si="371"/>
        <v>32640.60606060606</v>
      </c>
      <c r="H6504" s="210" t="str">
        <f t="shared" si="368"/>
        <v>22/23BATATA (2ª SAFRA)PATO BRANCO (e)</v>
      </c>
      <c r="I6504" s="210" t="str">
        <f t="shared" si="369"/>
        <v>22/23BATATA (2ª SAFRA)</v>
      </c>
      <c r="J6504" s="211" t="b">
        <f t="shared" si="370"/>
        <v>0</v>
      </c>
    </row>
    <row r="6505" spans="1:10" ht="14.65" hidden="1" customHeight="1">
      <c r="A6505" s="215" t="s">
        <v>262</v>
      </c>
      <c r="B6505" s="213" t="s">
        <v>91</v>
      </c>
      <c r="C6505" s="209" t="s">
        <v>156</v>
      </c>
      <c r="D6505" s="202"/>
      <c r="G6505" s="202" t="e">
        <f t="shared" si="371"/>
        <v>#DIV/0!</v>
      </c>
      <c r="H6505" s="210" t="str">
        <f t="shared" si="368"/>
        <v>22/23BATATA (2ª SAFRA)PITANGA (f)</v>
      </c>
      <c r="I6505" s="210" t="str">
        <f t="shared" si="369"/>
        <v>22/23BATATA (2ª SAFRA)</v>
      </c>
      <c r="J6505" s="211" t="b">
        <f t="shared" si="370"/>
        <v>0</v>
      </c>
    </row>
    <row r="6506" spans="1:10" ht="14.65" hidden="1" customHeight="1">
      <c r="A6506" s="215" t="s">
        <v>262</v>
      </c>
      <c r="B6506" s="213" t="s">
        <v>91</v>
      </c>
      <c r="C6506" s="209" t="s">
        <v>157</v>
      </c>
      <c r="D6506" s="462">
        <v>1629</v>
      </c>
      <c r="F6506" s="462">
        <v>44075</v>
      </c>
      <c r="G6506" s="202">
        <f t="shared" si="371"/>
        <v>27056.476365868628</v>
      </c>
      <c r="H6506" s="210" t="str">
        <f t="shared" si="368"/>
        <v>22/23BATATA (2ª SAFRA)PONTA GROSSA (f)</v>
      </c>
      <c r="I6506" s="210" t="str">
        <f t="shared" si="369"/>
        <v>22/23BATATA (2ª SAFRA)</v>
      </c>
      <c r="J6506" s="211" t="b">
        <f t="shared" si="370"/>
        <v>0</v>
      </c>
    </row>
    <row r="6507" spans="1:10" ht="14.65" hidden="1" customHeight="1">
      <c r="A6507" s="215" t="s">
        <v>262</v>
      </c>
      <c r="B6507" s="213" t="s">
        <v>91</v>
      </c>
      <c r="C6507" s="209" t="s">
        <v>160</v>
      </c>
      <c r="D6507" s="462">
        <v>1450</v>
      </c>
      <c r="F6507" s="462">
        <v>23200</v>
      </c>
      <c r="G6507" s="202">
        <f t="shared" si="371"/>
        <v>16000</v>
      </c>
      <c r="H6507" s="210" t="str">
        <f t="shared" si="368"/>
        <v>22/23BATATA (2ª SAFRA)UNIÃO DA VITÓRIA (f)</v>
      </c>
      <c r="I6507" s="210" t="str">
        <f t="shared" si="369"/>
        <v>22/23BATATA (2ª SAFRA)</v>
      </c>
      <c r="J6507" s="211" t="b">
        <f t="shared" si="370"/>
        <v>0</v>
      </c>
    </row>
    <row r="6508" spans="1:10" ht="14.65" hidden="1" customHeight="1">
      <c r="A6508" s="215" t="s">
        <v>262</v>
      </c>
      <c r="B6508" s="213" t="s">
        <v>92</v>
      </c>
      <c r="C6508" s="209" t="s">
        <v>126</v>
      </c>
      <c r="D6508" s="462">
        <v>1887</v>
      </c>
      <c r="F6508" s="462">
        <v>4041.8</v>
      </c>
      <c r="G6508" s="202">
        <f t="shared" si="371"/>
        <v>2141.9183889772125</v>
      </c>
      <c r="H6508" s="210" t="str">
        <f t="shared" si="368"/>
        <v>22/23CAFÉAPUCARANA (c)</v>
      </c>
      <c r="I6508" s="210" t="str">
        <f t="shared" si="369"/>
        <v>22/23CAFÉ</v>
      </c>
      <c r="J6508" s="211" t="b">
        <f t="shared" si="370"/>
        <v>0</v>
      </c>
    </row>
    <row r="6509" spans="1:10" ht="14.65" hidden="1" customHeight="1">
      <c r="A6509" s="215" t="s">
        <v>262</v>
      </c>
      <c r="B6509" s="213" t="s">
        <v>92</v>
      </c>
      <c r="C6509" s="209" t="s">
        <v>128</v>
      </c>
      <c r="D6509" s="462">
        <v>723</v>
      </c>
      <c r="F6509" s="462">
        <v>856.5</v>
      </c>
      <c r="G6509" s="202">
        <f t="shared" si="371"/>
        <v>1184.6473029045644</v>
      </c>
      <c r="H6509" s="210" t="str">
        <f t="shared" si="368"/>
        <v>22/23CAFÉCAMPO MOURÃO (a)</v>
      </c>
      <c r="I6509" s="210" t="str">
        <f t="shared" si="369"/>
        <v>22/23CAFÉ</v>
      </c>
      <c r="J6509" s="211" t="b">
        <f t="shared" si="370"/>
        <v>0</v>
      </c>
    </row>
    <row r="6510" spans="1:10" ht="14.65" hidden="1" customHeight="1">
      <c r="A6510" s="215" t="s">
        <v>262</v>
      </c>
      <c r="B6510" s="213" t="s">
        <v>92</v>
      </c>
      <c r="C6510" s="209" t="s">
        <v>130</v>
      </c>
      <c r="D6510" s="462">
        <v>13.25</v>
      </c>
      <c r="F6510" s="462">
        <v>14.31</v>
      </c>
      <c r="G6510" s="202">
        <f t="shared" si="371"/>
        <v>1080</v>
      </c>
      <c r="H6510" s="210" t="str">
        <f t="shared" si="368"/>
        <v>22/23CAFÉCASCAVEL (d)</v>
      </c>
      <c r="I6510" s="210" t="str">
        <f t="shared" si="369"/>
        <v>22/23CAFÉ</v>
      </c>
      <c r="J6510" s="211" t="b">
        <f t="shared" si="370"/>
        <v>0</v>
      </c>
    </row>
    <row r="6511" spans="1:10" ht="14.65" hidden="1" customHeight="1">
      <c r="A6511" s="215" t="s">
        <v>262</v>
      </c>
      <c r="B6511" s="213" t="s">
        <v>92</v>
      </c>
      <c r="C6511" s="209" t="s">
        <v>132</v>
      </c>
      <c r="D6511" s="462">
        <v>3124</v>
      </c>
      <c r="F6511" s="462">
        <v>5064.84</v>
      </c>
      <c r="G6511" s="202">
        <f t="shared" si="371"/>
        <v>1621.267605633803</v>
      </c>
      <c r="H6511" s="210" t="str">
        <f t="shared" si="368"/>
        <v>22/23CAFÉCORNÉLIO PROCÓPIO (c)</v>
      </c>
      <c r="I6511" s="210" t="str">
        <f t="shared" si="369"/>
        <v>22/23CAFÉ</v>
      </c>
      <c r="J6511" s="211" t="b">
        <f t="shared" si="370"/>
        <v>0</v>
      </c>
    </row>
    <row r="6512" spans="1:10" ht="14.65" hidden="1" customHeight="1">
      <c r="A6512" s="215" t="s">
        <v>262</v>
      </c>
      <c r="B6512" s="213" t="s">
        <v>92</v>
      </c>
      <c r="C6512" s="209" t="s">
        <v>142</v>
      </c>
      <c r="D6512" s="462">
        <v>1935</v>
      </c>
      <c r="F6512" s="462">
        <v>2569.04</v>
      </c>
      <c r="G6512" s="202">
        <f t="shared" si="371"/>
        <v>1327.6692506459949</v>
      </c>
      <c r="H6512" s="210" t="str">
        <f t="shared" si="368"/>
        <v>22/23CAFÉIVAIPORÃ (c)</v>
      </c>
      <c r="I6512" s="210" t="str">
        <f t="shared" si="369"/>
        <v>22/23CAFÉ</v>
      </c>
      <c r="J6512" s="211" t="b">
        <f t="shared" si="370"/>
        <v>0</v>
      </c>
    </row>
    <row r="6513" spans="1:10" ht="14.65" hidden="1" customHeight="1">
      <c r="A6513" s="215" t="s">
        <v>262</v>
      </c>
      <c r="B6513" s="213" t="s">
        <v>92</v>
      </c>
      <c r="C6513" s="209" t="s">
        <v>144</v>
      </c>
      <c r="D6513" s="462">
        <v>14200</v>
      </c>
      <c r="F6513" s="462">
        <v>26696.720000000001</v>
      </c>
      <c r="G6513" s="202">
        <f t="shared" si="371"/>
        <v>1880.0507042253523</v>
      </c>
      <c r="H6513" s="210" t="str">
        <f t="shared" si="368"/>
        <v>22/23CAFÉJACAREZINHO (c)</v>
      </c>
      <c r="I6513" s="210" t="str">
        <f t="shared" si="369"/>
        <v>22/23CAFÉ</v>
      </c>
      <c r="J6513" s="211" t="b">
        <f t="shared" si="370"/>
        <v>0</v>
      </c>
    </row>
    <row r="6514" spans="1:10" ht="14.65" hidden="1" customHeight="1">
      <c r="A6514" s="215" t="s">
        <v>262</v>
      </c>
      <c r="B6514" s="213" t="s">
        <v>92</v>
      </c>
      <c r="C6514" s="209" t="s">
        <v>148</v>
      </c>
      <c r="D6514" s="462">
        <v>1089.8</v>
      </c>
      <c r="F6514" s="462">
        <v>1167.7400000000002</v>
      </c>
      <c r="G6514" s="202">
        <f t="shared" si="371"/>
        <v>1071.5177096714997</v>
      </c>
      <c r="H6514" s="210" t="str">
        <f t="shared" si="368"/>
        <v>22/23CAFÉLONDRINA (c)</v>
      </c>
      <c r="I6514" s="210" t="str">
        <f t="shared" si="369"/>
        <v>22/23CAFÉ</v>
      </c>
      <c r="J6514" s="211" t="b">
        <f t="shared" si="370"/>
        <v>0</v>
      </c>
    </row>
    <row r="6515" spans="1:10" ht="14.65" hidden="1" customHeight="1">
      <c r="A6515" s="215" t="s">
        <v>262</v>
      </c>
      <c r="B6515" s="213" t="s">
        <v>92</v>
      </c>
      <c r="C6515" s="209" t="s">
        <v>150</v>
      </c>
      <c r="D6515" s="462">
        <v>889.16</v>
      </c>
      <c r="F6515" s="462">
        <v>1605.32</v>
      </c>
      <c r="G6515" s="202">
        <f t="shared" si="371"/>
        <v>1805.4343425255297</v>
      </c>
      <c r="H6515" s="210" t="str">
        <f t="shared" si="368"/>
        <v>22/23CAFÉMARINGÁ (c)</v>
      </c>
      <c r="I6515" s="210" t="str">
        <f t="shared" si="369"/>
        <v>22/23CAFÉ</v>
      </c>
      <c r="J6515" s="211" t="b">
        <f t="shared" si="370"/>
        <v>0</v>
      </c>
    </row>
    <row r="6516" spans="1:10" ht="14.65" hidden="1" customHeight="1">
      <c r="A6516" s="215" t="s">
        <v>262</v>
      </c>
      <c r="B6516" s="213" t="s">
        <v>92</v>
      </c>
      <c r="C6516" s="209" t="s">
        <v>154</v>
      </c>
      <c r="D6516" s="462">
        <v>229.35000000000002</v>
      </c>
      <c r="F6516" s="462">
        <v>204.78999999999994</v>
      </c>
      <c r="G6516" s="202">
        <f t="shared" si="371"/>
        <v>892.91475910180907</v>
      </c>
      <c r="H6516" s="210" t="str">
        <f t="shared" si="368"/>
        <v>22/23CAFÉPARANAVAÍ (b)</v>
      </c>
      <c r="I6516" s="210" t="str">
        <f t="shared" si="369"/>
        <v>22/23CAFÉ</v>
      </c>
      <c r="J6516" s="211" t="b">
        <f t="shared" si="370"/>
        <v>0</v>
      </c>
    </row>
    <row r="6517" spans="1:10" ht="14.65" hidden="1" customHeight="1">
      <c r="A6517" s="215" t="s">
        <v>262</v>
      </c>
      <c r="B6517" s="213" t="s">
        <v>92</v>
      </c>
      <c r="C6517" s="209" t="s">
        <v>157</v>
      </c>
      <c r="D6517" s="462">
        <v>85</v>
      </c>
      <c r="F6517" s="462">
        <v>119</v>
      </c>
      <c r="G6517" s="202">
        <f t="shared" si="371"/>
        <v>1400</v>
      </c>
      <c r="H6517" s="210" t="str">
        <f t="shared" si="368"/>
        <v>22/23CAFÉPONTA GROSSA (f)</v>
      </c>
      <c r="I6517" s="210" t="str">
        <f t="shared" si="369"/>
        <v>22/23CAFÉ</v>
      </c>
      <c r="J6517" s="211" t="b">
        <f t="shared" si="370"/>
        <v>0</v>
      </c>
    </row>
    <row r="6518" spans="1:10" ht="14.65" hidden="1" customHeight="1">
      <c r="A6518" s="215" t="s">
        <v>262</v>
      </c>
      <c r="B6518" s="213" t="s">
        <v>92</v>
      </c>
      <c r="C6518" s="209" t="s">
        <v>158</v>
      </c>
      <c r="D6518" s="462">
        <v>219</v>
      </c>
      <c r="F6518" s="462">
        <v>414.5</v>
      </c>
      <c r="G6518" s="202">
        <f t="shared" si="371"/>
        <v>1892.6940639269408</v>
      </c>
      <c r="H6518" s="210" t="str">
        <f t="shared" si="368"/>
        <v>22/23CAFÉTOLEDO (d)</v>
      </c>
      <c r="I6518" s="210" t="str">
        <f t="shared" si="369"/>
        <v>22/23CAFÉ</v>
      </c>
      <c r="J6518" s="211" t="b">
        <f t="shared" si="370"/>
        <v>0</v>
      </c>
    </row>
    <row r="6519" spans="1:10" ht="14.65" hidden="1" customHeight="1">
      <c r="A6519" s="215" t="s">
        <v>262</v>
      </c>
      <c r="B6519" s="213" t="s">
        <v>92</v>
      </c>
      <c r="C6519" s="209" t="s">
        <v>159</v>
      </c>
      <c r="D6519" s="462">
        <v>638</v>
      </c>
      <c r="F6519" s="462">
        <v>576.27</v>
      </c>
      <c r="G6519" s="202">
        <f t="shared" si="371"/>
        <v>903.24451410658298</v>
      </c>
      <c r="H6519" s="210" t="str">
        <f t="shared" si="368"/>
        <v>22/23CAFÉUMUARAMA (b)</v>
      </c>
      <c r="I6519" s="210" t="str">
        <f t="shared" si="369"/>
        <v>22/23CAFÉ</v>
      </c>
      <c r="J6519" s="211" t="b">
        <f t="shared" si="370"/>
        <v>0</v>
      </c>
    </row>
    <row r="6520" spans="1:10" ht="14.65" hidden="1" customHeight="1">
      <c r="A6520" s="215" t="s">
        <v>262</v>
      </c>
      <c r="B6520" s="209" t="s">
        <v>93</v>
      </c>
      <c r="C6520" s="209" t="s">
        <v>126</v>
      </c>
      <c r="D6520" s="462">
        <v>10218</v>
      </c>
      <c r="F6520" s="462">
        <v>940499</v>
      </c>
      <c r="G6520" s="202">
        <f t="shared" si="371"/>
        <v>92043.354863965549</v>
      </c>
      <c r="H6520" s="210" t="str">
        <f t="shared" si="368"/>
        <v>22/23CANA-DE-AÇÚCARAPUCARANA (c)</v>
      </c>
      <c r="I6520" s="210" t="str">
        <f t="shared" si="369"/>
        <v>22/23CANA-DE-AÇÚCAR</v>
      </c>
      <c r="J6520" s="211" t="b">
        <f t="shared" si="370"/>
        <v>0</v>
      </c>
    </row>
    <row r="6521" spans="1:10" ht="14.65" hidden="1" customHeight="1">
      <c r="A6521" s="215" t="s">
        <v>262</v>
      </c>
      <c r="B6521" s="209" t="s">
        <v>93</v>
      </c>
      <c r="C6521" s="209" t="s">
        <v>128</v>
      </c>
      <c r="D6521" s="462">
        <v>27467</v>
      </c>
      <c r="F6521" s="462">
        <v>1930087.5099999998</v>
      </c>
      <c r="G6521" s="202">
        <f t="shared" si="371"/>
        <v>70269.323551898633</v>
      </c>
      <c r="H6521" s="210" t="str">
        <f t="shared" si="368"/>
        <v>22/23CANA-DE-AÇÚCARCAMPO MOURÃO (a)</v>
      </c>
      <c r="I6521" s="210" t="str">
        <f t="shared" si="369"/>
        <v>22/23CANA-DE-AÇÚCAR</v>
      </c>
      <c r="J6521" s="211" t="b">
        <f t="shared" si="370"/>
        <v>0</v>
      </c>
    </row>
    <row r="6522" spans="1:10" ht="14.65" hidden="1" customHeight="1">
      <c r="A6522" s="215" t="s">
        <v>262</v>
      </c>
      <c r="B6522" s="209" t="s">
        <v>93</v>
      </c>
      <c r="C6522" s="209" t="s">
        <v>130</v>
      </c>
      <c r="D6522" s="462">
        <v>502</v>
      </c>
      <c r="F6522" s="462">
        <v>26150.5</v>
      </c>
      <c r="G6522" s="202">
        <f t="shared" si="371"/>
        <v>52092.629482071716</v>
      </c>
      <c r="H6522" s="210" t="str">
        <f t="shared" si="368"/>
        <v>22/23CANA-DE-AÇÚCARCASCAVEL (d)</v>
      </c>
      <c r="I6522" s="210" t="str">
        <f t="shared" si="369"/>
        <v>22/23CANA-DE-AÇÚCAR</v>
      </c>
      <c r="J6522" s="211" t="b">
        <f t="shared" si="370"/>
        <v>0</v>
      </c>
    </row>
    <row r="6523" spans="1:10" ht="14.65" hidden="1" customHeight="1">
      <c r="A6523" s="215" t="s">
        <v>262</v>
      </c>
      <c r="B6523" s="209" t="s">
        <v>93</v>
      </c>
      <c r="C6523" s="209" t="s">
        <v>132</v>
      </c>
      <c r="D6523" s="462">
        <v>29521.7</v>
      </c>
      <c r="F6523" s="462">
        <v>2509344.5</v>
      </c>
      <c r="G6523" s="202">
        <f t="shared" si="371"/>
        <v>85000</v>
      </c>
      <c r="H6523" s="210" t="str">
        <f t="shared" si="368"/>
        <v>22/23CANA-DE-AÇÚCARCORNÉLIO PROCÓPIO (c)</v>
      </c>
      <c r="I6523" s="210" t="str">
        <f t="shared" si="369"/>
        <v>22/23CANA-DE-AÇÚCAR</v>
      </c>
      <c r="J6523" s="211" t="b">
        <f t="shared" si="370"/>
        <v>0</v>
      </c>
    </row>
    <row r="6524" spans="1:10" ht="14.65" hidden="1" customHeight="1">
      <c r="A6524" s="215" t="s">
        <v>262</v>
      </c>
      <c r="B6524" s="209" t="s">
        <v>93</v>
      </c>
      <c r="C6524" s="209" t="s">
        <v>134</v>
      </c>
      <c r="D6524" s="462">
        <v>455</v>
      </c>
      <c r="F6524" s="462">
        <v>19110</v>
      </c>
      <c r="G6524" s="202">
        <f t="shared" si="371"/>
        <v>42000</v>
      </c>
      <c r="H6524" s="210" t="str">
        <f t="shared" si="368"/>
        <v>22/23CANA-DE-AÇÚCARCURITIBA (f)</v>
      </c>
      <c r="I6524" s="210" t="str">
        <f t="shared" si="369"/>
        <v>22/23CANA-DE-AÇÚCAR</v>
      </c>
      <c r="J6524" s="211" t="b">
        <f t="shared" si="370"/>
        <v>0</v>
      </c>
    </row>
    <row r="6525" spans="1:10" ht="14.65" hidden="1" customHeight="1">
      <c r="A6525" s="215" t="s">
        <v>262</v>
      </c>
      <c r="B6525" s="209" t="s">
        <v>93</v>
      </c>
      <c r="C6525" s="209" t="s">
        <v>136</v>
      </c>
      <c r="D6525" s="462">
        <v>413</v>
      </c>
      <c r="F6525" s="462">
        <v>24780</v>
      </c>
      <c r="G6525" s="202">
        <f t="shared" si="371"/>
        <v>60000</v>
      </c>
      <c r="H6525" s="210" t="str">
        <f t="shared" si="368"/>
        <v>22/23CANA-DE-AÇÚCARFRANCISCO BELTRÃO (e)</v>
      </c>
      <c r="I6525" s="210" t="str">
        <f t="shared" si="369"/>
        <v>22/23CANA-DE-AÇÚCAR</v>
      </c>
      <c r="J6525" s="211" t="b">
        <f t="shared" si="370"/>
        <v>0</v>
      </c>
    </row>
    <row r="6526" spans="1:10" ht="14.65" hidden="1" customHeight="1">
      <c r="A6526" s="215" t="s">
        <v>262</v>
      </c>
      <c r="B6526" s="209" t="s">
        <v>93</v>
      </c>
      <c r="C6526" s="209" t="s">
        <v>138</v>
      </c>
      <c r="D6526" s="462">
        <v>68</v>
      </c>
      <c r="F6526" s="462">
        <v>3365</v>
      </c>
      <c r="G6526" s="202">
        <f t="shared" si="371"/>
        <v>49485.294117647056</v>
      </c>
      <c r="H6526" s="210" t="str">
        <f t="shared" si="368"/>
        <v>22/23CANA-DE-AÇÚCARGUARAPUAVA (f)</v>
      </c>
      <c r="I6526" s="210" t="str">
        <f t="shared" si="369"/>
        <v>22/23CANA-DE-AÇÚCAR</v>
      </c>
      <c r="J6526" s="211" t="b">
        <f t="shared" si="370"/>
        <v>0</v>
      </c>
    </row>
    <row r="6527" spans="1:10" ht="14.65" hidden="1" customHeight="1">
      <c r="A6527" s="215" t="s">
        <v>262</v>
      </c>
      <c r="B6527" s="209" t="s">
        <v>93</v>
      </c>
      <c r="C6527" s="209" t="s">
        <v>142</v>
      </c>
      <c r="D6527" s="462">
        <v>4118</v>
      </c>
      <c r="F6527" s="462">
        <v>314985</v>
      </c>
      <c r="G6527" s="202">
        <f t="shared" si="371"/>
        <v>76489.800874210792</v>
      </c>
      <c r="H6527" s="210" t="str">
        <f t="shared" si="368"/>
        <v>22/23CANA-DE-AÇÚCARIVAIPORÃ (c)</v>
      </c>
      <c r="I6527" s="210" t="str">
        <f t="shared" si="369"/>
        <v>22/23CANA-DE-AÇÚCAR</v>
      </c>
      <c r="J6527" s="211" t="b">
        <f t="shared" si="370"/>
        <v>0</v>
      </c>
    </row>
    <row r="6528" spans="1:10" ht="14.65" hidden="1" customHeight="1">
      <c r="A6528" s="215" t="s">
        <v>262</v>
      </c>
      <c r="B6528" s="209" t="s">
        <v>93</v>
      </c>
      <c r="C6528" s="209" t="s">
        <v>144</v>
      </c>
      <c r="D6528" s="462">
        <v>27900</v>
      </c>
      <c r="F6528" s="462">
        <v>2441700</v>
      </c>
      <c r="G6528" s="202">
        <f t="shared" si="371"/>
        <v>87516.129032258061</v>
      </c>
      <c r="H6528" s="210" t="str">
        <f t="shared" si="368"/>
        <v>22/23CANA-DE-AÇÚCARJACAREZINHO (c)</v>
      </c>
      <c r="I6528" s="210" t="str">
        <f t="shared" si="369"/>
        <v>22/23CANA-DE-AÇÚCAR</v>
      </c>
      <c r="J6528" s="211" t="b">
        <f t="shared" si="370"/>
        <v>0</v>
      </c>
    </row>
    <row r="6529" spans="1:10" ht="14.65" hidden="1" customHeight="1">
      <c r="A6529" s="215" t="s">
        <v>262</v>
      </c>
      <c r="B6529" s="209" t="s">
        <v>93</v>
      </c>
      <c r="C6529" s="209" t="s">
        <v>146</v>
      </c>
      <c r="D6529" s="462">
        <v>600</v>
      </c>
      <c r="F6529" s="462">
        <v>24120</v>
      </c>
      <c r="G6529" s="202">
        <f t="shared" si="371"/>
        <v>40200</v>
      </c>
      <c r="H6529" s="210" t="str">
        <f t="shared" si="368"/>
        <v>22/23CANA-DE-AÇÚCARLARANJEIRAS DO SUL (f)</v>
      </c>
      <c r="I6529" s="210" t="str">
        <f t="shared" si="369"/>
        <v>22/23CANA-DE-AÇÚCAR</v>
      </c>
      <c r="J6529" s="211" t="b">
        <f t="shared" si="370"/>
        <v>0</v>
      </c>
    </row>
    <row r="6530" spans="1:10" ht="14.65" hidden="1" customHeight="1">
      <c r="A6530" s="215" t="s">
        <v>262</v>
      </c>
      <c r="B6530" s="209" t="s">
        <v>93</v>
      </c>
      <c r="C6530" s="209" t="s">
        <v>148</v>
      </c>
      <c r="D6530" s="462">
        <v>47031</v>
      </c>
      <c r="F6530" s="462">
        <v>4003121.86</v>
      </c>
      <c r="G6530" s="202">
        <f t="shared" si="371"/>
        <v>85116.66475303522</v>
      </c>
      <c r="H6530" s="210" t="str">
        <f t="shared" si="368"/>
        <v>22/23CANA-DE-AÇÚCARLONDRINA (c)</v>
      </c>
      <c r="I6530" s="210" t="str">
        <f t="shared" si="369"/>
        <v>22/23CANA-DE-AÇÚCAR</v>
      </c>
      <c r="J6530" s="211" t="b">
        <f t="shared" si="370"/>
        <v>0</v>
      </c>
    </row>
    <row r="6531" spans="1:10" ht="14.65" hidden="1" customHeight="1">
      <c r="A6531" s="215" t="s">
        <v>262</v>
      </c>
      <c r="B6531" s="209" t="s">
        <v>93</v>
      </c>
      <c r="C6531" s="209" t="s">
        <v>150</v>
      </c>
      <c r="D6531" s="462">
        <v>86308</v>
      </c>
      <c r="F6531" s="462">
        <v>7724321.0300000003</v>
      </c>
      <c r="G6531" s="202">
        <f t="shared" si="371"/>
        <v>89497.161676785472</v>
      </c>
      <c r="H6531" s="210" t="str">
        <f t="shared" si="368"/>
        <v>22/23CANA-DE-AÇÚCARMARINGÁ (c)</v>
      </c>
      <c r="I6531" s="210" t="str">
        <f t="shared" si="369"/>
        <v>22/23CANA-DE-AÇÚCAR</v>
      </c>
      <c r="J6531" s="211" t="b">
        <f t="shared" si="370"/>
        <v>0</v>
      </c>
    </row>
    <row r="6532" spans="1:10" ht="14.65" hidden="1" customHeight="1">
      <c r="A6532" s="215" t="s">
        <v>262</v>
      </c>
      <c r="B6532" s="209" t="s">
        <v>93</v>
      </c>
      <c r="C6532" s="209" t="s">
        <v>152</v>
      </c>
      <c r="D6532" s="462">
        <v>183</v>
      </c>
      <c r="F6532" s="462">
        <v>6640</v>
      </c>
      <c r="G6532" s="202">
        <f t="shared" si="371"/>
        <v>36284.153005464483</v>
      </c>
      <c r="H6532" s="210" t="str">
        <f t="shared" si="368"/>
        <v>22/23CANA-DE-AÇÚCARPARANAGUÁ (f)</v>
      </c>
      <c r="I6532" s="210" t="str">
        <f t="shared" si="369"/>
        <v>22/23CANA-DE-AÇÚCAR</v>
      </c>
      <c r="J6532" s="211" t="b">
        <f t="shared" si="370"/>
        <v>0</v>
      </c>
    </row>
    <row r="6533" spans="1:10" ht="14.65" hidden="1" customHeight="1">
      <c r="A6533" s="215" t="s">
        <v>262</v>
      </c>
      <c r="B6533" s="209" t="s">
        <v>93</v>
      </c>
      <c r="C6533" s="209" t="s">
        <v>154</v>
      </c>
      <c r="D6533" s="462">
        <v>175556</v>
      </c>
      <c r="F6533" s="462">
        <v>12066409.320000004</v>
      </c>
      <c r="G6533" s="202">
        <f t="shared" si="371"/>
        <v>68732.537310032145</v>
      </c>
      <c r="H6533" s="210" t="str">
        <f t="shared" si="368"/>
        <v>22/23CANA-DE-AÇÚCARPARANAVAÍ (b)</v>
      </c>
      <c r="I6533" s="210" t="str">
        <f t="shared" si="369"/>
        <v>22/23CANA-DE-AÇÚCAR</v>
      </c>
      <c r="J6533" s="211" t="b">
        <f t="shared" si="370"/>
        <v>0</v>
      </c>
    </row>
    <row r="6534" spans="1:10" ht="14.65" hidden="1" customHeight="1">
      <c r="A6534" s="215" t="s">
        <v>262</v>
      </c>
      <c r="B6534" s="209" t="s">
        <v>93</v>
      </c>
      <c r="C6534" s="209" t="s">
        <v>155</v>
      </c>
      <c r="D6534" s="462">
        <v>254</v>
      </c>
      <c r="F6534" s="462">
        <v>10140</v>
      </c>
      <c r="G6534" s="202">
        <f t="shared" si="371"/>
        <v>39921.259842519685</v>
      </c>
      <c r="H6534" s="210" t="str">
        <f t="shared" si="368"/>
        <v>22/23CANA-DE-AÇÚCARPATO BRANCO (e)</v>
      </c>
      <c r="I6534" s="210" t="str">
        <f t="shared" si="369"/>
        <v>22/23CANA-DE-AÇÚCAR</v>
      </c>
      <c r="J6534" s="211" t="b">
        <f t="shared" si="370"/>
        <v>0</v>
      </c>
    </row>
    <row r="6535" spans="1:10" ht="14.65" hidden="1" customHeight="1">
      <c r="A6535" s="215" t="s">
        <v>262</v>
      </c>
      <c r="B6535" s="209" t="s">
        <v>93</v>
      </c>
      <c r="C6535" s="209" t="s">
        <v>156</v>
      </c>
      <c r="D6535" s="462">
        <v>158</v>
      </c>
      <c r="F6535" s="462">
        <v>5575.2</v>
      </c>
      <c r="G6535" s="202">
        <f t="shared" si="371"/>
        <v>35286.075949367085</v>
      </c>
      <c r="H6535" s="210" t="str">
        <f t="shared" ref="H6535:H6550" si="372">A6535&amp;B6535&amp;C6535</f>
        <v>22/23CANA-DE-AÇÚCARPITANGA (f)</v>
      </c>
      <c r="I6535" s="210" t="str">
        <f t="shared" ref="I6535:I6550" si="373">A6535&amp;B6535</f>
        <v>22/23CANA-DE-AÇÚCAR</v>
      </c>
      <c r="J6535" s="211" t="b">
        <f t="shared" si="370"/>
        <v>0</v>
      </c>
    </row>
    <row r="6536" spans="1:10" ht="14.65" hidden="1" customHeight="1">
      <c r="A6536" s="215" t="s">
        <v>262</v>
      </c>
      <c r="B6536" s="209" t="s">
        <v>93</v>
      </c>
      <c r="C6536" s="209" t="s">
        <v>157</v>
      </c>
      <c r="D6536" s="462">
        <v>30</v>
      </c>
      <c r="F6536" s="462">
        <v>1200</v>
      </c>
      <c r="G6536" s="202">
        <f t="shared" si="371"/>
        <v>40000</v>
      </c>
      <c r="H6536" s="210" t="str">
        <f t="shared" si="372"/>
        <v>22/23CANA-DE-AÇÚCARPONTA GROSSA (f)</v>
      </c>
      <c r="I6536" s="210" t="str">
        <f t="shared" si="373"/>
        <v>22/23CANA-DE-AÇÚCAR</v>
      </c>
      <c r="J6536" s="211" t="b">
        <f t="shared" si="370"/>
        <v>0</v>
      </c>
    </row>
    <row r="6537" spans="1:10" ht="14.65" hidden="1" customHeight="1">
      <c r="A6537" s="215" t="s">
        <v>262</v>
      </c>
      <c r="B6537" s="209" t="s">
        <v>93</v>
      </c>
      <c r="C6537" s="209" t="s">
        <v>158</v>
      </c>
      <c r="D6537" s="462">
        <v>823</v>
      </c>
      <c r="F6537" s="462">
        <v>49480</v>
      </c>
      <c r="G6537" s="202">
        <f t="shared" si="371"/>
        <v>60121.506682867555</v>
      </c>
      <c r="H6537" s="210" t="str">
        <f t="shared" si="372"/>
        <v>22/23CANA-DE-AÇÚCARTOLEDO (d)</v>
      </c>
      <c r="I6537" s="210" t="str">
        <f t="shared" si="373"/>
        <v>22/23CANA-DE-AÇÚCAR</v>
      </c>
      <c r="J6537" s="211" t="b">
        <f t="shared" si="370"/>
        <v>0</v>
      </c>
    </row>
    <row r="6538" spans="1:10" ht="14.65" hidden="1" customHeight="1">
      <c r="A6538" s="215" t="s">
        <v>262</v>
      </c>
      <c r="B6538" s="209" t="s">
        <v>93</v>
      </c>
      <c r="C6538" s="209" t="s">
        <v>159</v>
      </c>
      <c r="D6538" s="462">
        <v>92648.5</v>
      </c>
      <c r="F6538" s="462">
        <v>4491028.6199999992</v>
      </c>
      <c r="G6538" s="202">
        <f t="shared" si="371"/>
        <v>48473.840591051114</v>
      </c>
      <c r="H6538" s="210" t="str">
        <f t="shared" si="372"/>
        <v>22/23CANA-DE-AÇÚCARUMUARAMA (b)</v>
      </c>
      <c r="I6538" s="210" t="str">
        <f t="shared" si="373"/>
        <v>22/23CANA-DE-AÇÚCAR</v>
      </c>
      <c r="J6538" s="211" t="b">
        <f t="shared" si="370"/>
        <v>0</v>
      </c>
    </row>
    <row r="6539" spans="1:10" ht="14.65" hidden="1" customHeight="1">
      <c r="A6539" s="215" t="s">
        <v>262</v>
      </c>
      <c r="B6539" s="221" t="s">
        <v>93</v>
      </c>
      <c r="C6539" s="209" t="s">
        <v>160</v>
      </c>
      <c r="D6539" s="462">
        <v>250</v>
      </c>
      <c r="F6539" s="462">
        <v>8750</v>
      </c>
      <c r="G6539" s="202">
        <f t="shared" si="371"/>
        <v>35000</v>
      </c>
      <c r="H6539" s="210" t="str">
        <f t="shared" si="372"/>
        <v>22/23CANA-DE-AÇÚCARUNIÃO DA VITÓRIA (f)</v>
      </c>
      <c r="I6539" s="210" t="str">
        <f t="shared" si="373"/>
        <v>22/23CANA-DE-AÇÚCAR</v>
      </c>
      <c r="J6539" s="211" t="b">
        <f t="shared" si="370"/>
        <v>0</v>
      </c>
    </row>
    <row r="6540" spans="1:10" ht="14.65" hidden="1" customHeight="1">
      <c r="A6540" s="215" t="s">
        <v>262</v>
      </c>
      <c r="B6540" s="213" t="s">
        <v>98</v>
      </c>
      <c r="C6540" s="209" t="s">
        <v>126</v>
      </c>
      <c r="D6540" s="486">
        <v>180</v>
      </c>
      <c r="F6540" s="486">
        <v>306.25</v>
      </c>
      <c r="G6540" s="202">
        <f t="shared" si="371"/>
        <v>1701.3888888888889</v>
      </c>
      <c r="H6540" s="210" t="str">
        <f t="shared" si="372"/>
        <v>22/23FEIJÃO (2ª SAFRA)APUCARANA (c)</v>
      </c>
      <c r="I6540" s="210" t="str">
        <f t="shared" si="373"/>
        <v>22/23FEIJÃO (2ª SAFRA)</v>
      </c>
      <c r="J6540" s="211" t="b">
        <f t="shared" si="370"/>
        <v>0</v>
      </c>
    </row>
    <row r="6541" spans="1:10" ht="14.65" hidden="1" customHeight="1">
      <c r="A6541" s="215" t="s">
        <v>262</v>
      </c>
      <c r="B6541" s="213" t="s">
        <v>98</v>
      </c>
      <c r="C6541" s="209" t="s">
        <v>128</v>
      </c>
      <c r="D6541" s="486">
        <v>7621</v>
      </c>
      <c r="F6541" s="486">
        <v>14490.3</v>
      </c>
      <c r="G6541" s="202">
        <f t="shared" si="371"/>
        <v>1901.3646503083583</v>
      </c>
      <c r="H6541" s="210" t="str">
        <f t="shared" si="372"/>
        <v>22/23FEIJÃO (2ª SAFRA)CAMPO MOURÃO (a)</v>
      </c>
      <c r="I6541" s="210" t="str">
        <f t="shared" si="373"/>
        <v>22/23FEIJÃO (2ª SAFRA)</v>
      </c>
      <c r="J6541" s="211" t="b">
        <f t="shared" si="370"/>
        <v>0</v>
      </c>
    </row>
    <row r="6542" spans="1:10" ht="14.65" hidden="1" customHeight="1">
      <c r="A6542" s="215" t="s">
        <v>262</v>
      </c>
      <c r="B6542" s="213" t="s">
        <v>98</v>
      </c>
      <c r="C6542" s="209" t="s">
        <v>130</v>
      </c>
      <c r="D6542" s="486">
        <v>10395</v>
      </c>
      <c r="F6542" s="486">
        <v>18971.780000000002</v>
      </c>
      <c r="G6542" s="202">
        <f t="shared" si="371"/>
        <v>1825.0870610870613</v>
      </c>
      <c r="H6542" s="210" t="str">
        <f t="shared" si="372"/>
        <v>22/23FEIJÃO (2ª SAFRA)CASCAVEL (d)</v>
      </c>
      <c r="I6542" s="210" t="str">
        <f t="shared" si="373"/>
        <v>22/23FEIJÃO (2ª SAFRA)</v>
      </c>
      <c r="J6542" s="211" t="b">
        <f t="shared" si="370"/>
        <v>0</v>
      </c>
    </row>
    <row r="6543" spans="1:10" ht="14.65" hidden="1" customHeight="1">
      <c r="A6543" s="215" t="s">
        <v>262</v>
      </c>
      <c r="B6543" s="213" t="s">
        <v>98</v>
      </c>
      <c r="C6543" s="209" t="s">
        <v>132</v>
      </c>
      <c r="D6543" s="486">
        <v>73</v>
      </c>
      <c r="F6543" s="486">
        <v>74.48</v>
      </c>
      <c r="G6543" s="202">
        <f t="shared" si="371"/>
        <v>1020.2739726027398</v>
      </c>
      <c r="H6543" s="210" t="str">
        <f t="shared" si="372"/>
        <v>22/23FEIJÃO (2ª SAFRA)CORNÉLIO PROCÓPIO (c)</v>
      </c>
      <c r="I6543" s="210" t="str">
        <f t="shared" si="373"/>
        <v>22/23FEIJÃO (2ª SAFRA)</v>
      </c>
      <c r="J6543" s="211" t="b">
        <f t="shared" si="370"/>
        <v>0</v>
      </c>
    </row>
    <row r="6544" spans="1:10" ht="14.65" hidden="1" customHeight="1">
      <c r="A6544" s="215" t="s">
        <v>262</v>
      </c>
      <c r="B6544" s="213" t="s">
        <v>98</v>
      </c>
      <c r="C6544" s="209" t="s">
        <v>134</v>
      </c>
      <c r="D6544" s="486">
        <v>6480</v>
      </c>
      <c r="F6544" s="486">
        <v>9203.35</v>
      </c>
      <c r="G6544" s="202">
        <f t="shared" si="371"/>
        <v>1420.2700617283951</v>
      </c>
      <c r="H6544" s="210" t="str">
        <f t="shared" si="372"/>
        <v>22/23FEIJÃO (2ª SAFRA)CURITIBA (f)</v>
      </c>
      <c r="I6544" s="210" t="str">
        <f t="shared" si="373"/>
        <v>22/23FEIJÃO (2ª SAFRA)</v>
      </c>
      <c r="J6544" s="211" t="b">
        <f t="shared" si="370"/>
        <v>0</v>
      </c>
    </row>
    <row r="6545" spans="1:10" ht="14.65" hidden="1" customHeight="1">
      <c r="A6545" s="215" t="s">
        <v>262</v>
      </c>
      <c r="B6545" s="213" t="s">
        <v>98</v>
      </c>
      <c r="C6545" s="209" t="s">
        <v>136</v>
      </c>
      <c r="D6545" s="486">
        <v>69000</v>
      </c>
      <c r="E6545" s="202">
        <v>1050</v>
      </c>
      <c r="F6545" s="486">
        <v>97360</v>
      </c>
      <c r="G6545" s="202">
        <f t="shared" si="371"/>
        <v>1432.8182487122886</v>
      </c>
      <c r="H6545" s="210" t="str">
        <f t="shared" si="372"/>
        <v>22/23FEIJÃO (2ª SAFRA)FRANCISCO BELTRÃO (e)</v>
      </c>
      <c r="I6545" s="210" t="str">
        <f t="shared" si="373"/>
        <v>22/23FEIJÃO (2ª SAFRA)</v>
      </c>
      <c r="J6545" s="211" t="b">
        <f t="shared" si="370"/>
        <v>0</v>
      </c>
    </row>
    <row r="6546" spans="1:10" ht="14.65" hidden="1" customHeight="1">
      <c r="A6546" s="215" t="s">
        <v>262</v>
      </c>
      <c r="B6546" s="213" t="s">
        <v>98</v>
      </c>
      <c r="C6546" s="209" t="s">
        <v>138</v>
      </c>
      <c r="D6546" s="486">
        <v>25200</v>
      </c>
      <c r="F6546" s="486">
        <v>43785</v>
      </c>
      <c r="G6546" s="202">
        <f t="shared" si="371"/>
        <v>1737.5</v>
      </c>
      <c r="H6546" s="210" t="str">
        <f t="shared" si="372"/>
        <v>22/23FEIJÃO (2ª SAFRA)GUARAPUAVA (f)</v>
      </c>
      <c r="I6546" s="210" t="str">
        <f t="shared" si="373"/>
        <v>22/23FEIJÃO (2ª SAFRA)</v>
      </c>
      <c r="J6546" s="211" t="b">
        <f t="shared" si="370"/>
        <v>0</v>
      </c>
    </row>
    <row r="6547" spans="1:10" ht="14.65" hidden="1" customHeight="1">
      <c r="A6547" s="215" t="s">
        <v>262</v>
      </c>
      <c r="B6547" s="213" t="s">
        <v>98</v>
      </c>
      <c r="C6547" s="209" t="s">
        <v>140</v>
      </c>
      <c r="D6547" s="486">
        <v>22380</v>
      </c>
      <c r="F6547" s="486">
        <v>39777.609999999993</v>
      </c>
      <c r="G6547" s="202">
        <f t="shared" si="371"/>
        <v>1777.3731009830203</v>
      </c>
      <c r="H6547" s="210" t="str">
        <f t="shared" si="372"/>
        <v>22/23FEIJÃO (2ª SAFRA)IRATI (f)</v>
      </c>
      <c r="I6547" s="210" t="str">
        <f t="shared" si="373"/>
        <v>22/23FEIJÃO (2ª SAFRA)</v>
      </c>
      <c r="J6547" s="211" t="b">
        <f t="shared" si="370"/>
        <v>0</v>
      </c>
    </row>
    <row r="6548" spans="1:10" ht="14.65" hidden="1" customHeight="1">
      <c r="A6548" s="215" t="s">
        <v>262</v>
      </c>
      <c r="B6548" s="213" t="s">
        <v>98</v>
      </c>
      <c r="C6548" s="209" t="s">
        <v>142</v>
      </c>
      <c r="D6548" s="486">
        <v>380</v>
      </c>
      <c r="F6548" s="486">
        <v>383.5</v>
      </c>
      <c r="G6548" s="202">
        <f t="shared" si="371"/>
        <v>1009.2105263157896</v>
      </c>
      <c r="H6548" s="210" t="str">
        <f t="shared" si="372"/>
        <v>22/23FEIJÃO (2ª SAFRA)IVAIPORÃ (c)</v>
      </c>
      <c r="I6548" s="210" t="str">
        <f t="shared" si="373"/>
        <v>22/23FEIJÃO (2ª SAFRA)</v>
      </c>
      <c r="J6548" s="211" t="b">
        <f t="shared" si="370"/>
        <v>0</v>
      </c>
    </row>
    <row r="6549" spans="1:10" ht="14.65" hidden="1" customHeight="1">
      <c r="A6549" s="215" t="s">
        <v>262</v>
      </c>
      <c r="B6549" s="213" t="s">
        <v>98</v>
      </c>
      <c r="C6549" s="209" t="s">
        <v>144</v>
      </c>
      <c r="D6549" s="486">
        <v>1500</v>
      </c>
      <c r="F6549" s="486">
        <v>2403.86</v>
      </c>
      <c r="G6549" s="202">
        <f t="shared" si="371"/>
        <v>1602.5733333333335</v>
      </c>
      <c r="H6549" s="210" t="str">
        <f t="shared" si="372"/>
        <v>22/23FEIJÃO (2ª SAFRA)JACAREZINHO (c)</v>
      </c>
      <c r="I6549" s="210" t="str">
        <f t="shared" si="373"/>
        <v>22/23FEIJÃO (2ª SAFRA)</v>
      </c>
      <c r="J6549" s="211" t="b">
        <f t="shared" si="370"/>
        <v>0</v>
      </c>
    </row>
    <row r="6550" spans="1:10" ht="14.65" hidden="1" customHeight="1">
      <c r="A6550" s="215" t="s">
        <v>262</v>
      </c>
      <c r="B6550" s="213" t="s">
        <v>98</v>
      </c>
      <c r="C6550" s="209" t="s">
        <v>146</v>
      </c>
      <c r="D6550" s="486">
        <v>11000</v>
      </c>
      <c r="F6550" s="486">
        <v>18265</v>
      </c>
      <c r="G6550" s="202">
        <f t="shared" si="371"/>
        <v>1660.4545454545455</v>
      </c>
      <c r="H6550" s="210" t="str">
        <f t="shared" si="372"/>
        <v>22/23FEIJÃO (2ª SAFRA)LARANJEIRAS DO SUL (f)</v>
      </c>
      <c r="I6550" s="210" t="str">
        <f t="shared" si="373"/>
        <v>22/23FEIJÃO (2ª SAFRA)</v>
      </c>
      <c r="J6550" s="211" t="b">
        <f t="shared" si="370"/>
        <v>0</v>
      </c>
    </row>
    <row r="6551" spans="1:10" ht="14.65" hidden="1" customHeight="1">
      <c r="A6551" s="215" t="s">
        <v>262</v>
      </c>
      <c r="B6551" s="213" t="s">
        <v>98</v>
      </c>
      <c r="C6551" s="209" t="s">
        <v>152</v>
      </c>
      <c r="D6551" s="486">
        <v>14</v>
      </c>
      <c r="F6551" s="486">
        <v>13.55</v>
      </c>
      <c r="G6551" s="202">
        <f>F6551/(D6551-E6551)*1000</f>
        <v>967.85714285714289</v>
      </c>
      <c r="H6551" s="210" t="str">
        <f>A6551&amp;B6551&amp;C6551</f>
        <v>22/23FEIJÃO (2ª SAFRA)PARANAGUÁ (f)</v>
      </c>
      <c r="I6551" s="210" t="str">
        <f>A6551&amp;B6551</f>
        <v>22/23FEIJÃO (2ª SAFRA)</v>
      </c>
      <c r="J6551" s="211" t="b">
        <f t="shared" si="370"/>
        <v>0</v>
      </c>
    </row>
    <row r="6552" spans="1:10" ht="14.65" hidden="1" customHeight="1">
      <c r="A6552" s="215" t="s">
        <v>262</v>
      </c>
      <c r="B6552" s="213" t="s">
        <v>98</v>
      </c>
      <c r="C6552" s="209" t="s">
        <v>154</v>
      </c>
      <c r="D6552" s="486">
        <v>2</v>
      </c>
      <c r="F6552" s="486">
        <v>1.2</v>
      </c>
      <c r="G6552" s="202">
        <f t="shared" ref="G6552:G6586" si="374">F6552/(D6552-E6552)*1000</f>
        <v>600</v>
      </c>
      <c r="H6552" s="210" t="str">
        <f t="shared" ref="H6552:H6586" si="375">A6552&amp;B6552&amp;C6552</f>
        <v>22/23FEIJÃO (2ª SAFRA)PARANAVAÍ (b)</v>
      </c>
      <c r="I6552" s="210" t="str">
        <f t="shared" ref="I6552:I6586" si="376">A6552&amp;B6552</f>
        <v>22/23FEIJÃO (2ª SAFRA)</v>
      </c>
      <c r="J6552" s="211" t="b">
        <f t="shared" si="370"/>
        <v>0</v>
      </c>
    </row>
    <row r="6553" spans="1:10" ht="14.65" hidden="1" customHeight="1">
      <c r="A6553" s="215" t="s">
        <v>262</v>
      </c>
      <c r="B6553" s="213" t="s">
        <v>98</v>
      </c>
      <c r="C6553" s="209" t="s">
        <v>155</v>
      </c>
      <c r="D6553" s="486">
        <v>77650</v>
      </c>
      <c r="F6553" s="486">
        <v>139530</v>
      </c>
      <c r="G6553" s="202">
        <f t="shared" si="374"/>
        <v>1796.9092079845461</v>
      </c>
      <c r="H6553" s="210" t="str">
        <f t="shared" si="375"/>
        <v>22/23FEIJÃO (2ª SAFRA)PATO BRANCO (e)</v>
      </c>
      <c r="I6553" s="210" t="str">
        <f t="shared" si="376"/>
        <v>22/23FEIJÃO (2ª SAFRA)</v>
      </c>
      <c r="J6553" s="211" t="b">
        <f t="shared" si="370"/>
        <v>0</v>
      </c>
    </row>
    <row r="6554" spans="1:10" ht="14.65" hidden="1" customHeight="1">
      <c r="A6554" s="215" t="s">
        <v>262</v>
      </c>
      <c r="B6554" s="213" t="s">
        <v>98</v>
      </c>
      <c r="C6554" s="209" t="s">
        <v>156</v>
      </c>
      <c r="D6554" s="486">
        <v>7820</v>
      </c>
      <c r="F6554" s="486">
        <v>16545</v>
      </c>
      <c r="G6554" s="202">
        <f t="shared" si="374"/>
        <v>2115.7289002557545</v>
      </c>
      <c r="H6554" s="210" t="str">
        <f t="shared" si="375"/>
        <v>22/23FEIJÃO (2ª SAFRA)PITANGA (f)</v>
      </c>
      <c r="I6554" s="210" t="str">
        <f t="shared" si="376"/>
        <v>22/23FEIJÃO (2ª SAFRA)</v>
      </c>
      <c r="J6554" s="211" t="b">
        <f t="shared" si="370"/>
        <v>0</v>
      </c>
    </row>
    <row r="6555" spans="1:10" ht="14.65" hidden="1" customHeight="1">
      <c r="A6555" s="215" t="s">
        <v>262</v>
      </c>
      <c r="B6555" s="213" t="s">
        <v>98</v>
      </c>
      <c r="C6555" s="209" t="s">
        <v>157</v>
      </c>
      <c r="D6555" s="486">
        <v>49790</v>
      </c>
      <c r="F6555" s="486">
        <v>73561.5</v>
      </c>
      <c r="G6555" s="202">
        <f t="shared" si="374"/>
        <v>1477.4352279574211</v>
      </c>
      <c r="H6555" s="210" t="str">
        <f t="shared" si="375"/>
        <v>22/23FEIJÃO (2ª SAFRA)PONTA GROSSA (f)</v>
      </c>
      <c r="I6555" s="210" t="str">
        <f t="shared" si="376"/>
        <v>22/23FEIJÃO (2ª SAFRA)</v>
      </c>
      <c r="J6555" s="211" t="b">
        <f t="shared" si="370"/>
        <v>0</v>
      </c>
    </row>
    <row r="6556" spans="1:10" ht="14.65" hidden="1" customHeight="1">
      <c r="A6556" s="215" t="s">
        <v>262</v>
      </c>
      <c r="B6556" s="213" t="s">
        <v>98</v>
      </c>
      <c r="C6556" s="209" t="s">
        <v>158</v>
      </c>
      <c r="D6556" s="486">
        <v>4</v>
      </c>
      <c r="F6556" s="486">
        <v>5.1999999999999993</v>
      </c>
      <c r="G6556" s="202">
        <f t="shared" ref="G6556" si="377">F6556/(D6556-E6556)*1000</f>
        <v>1299.9999999999998</v>
      </c>
      <c r="H6556" s="210" t="str">
        <f t="shared" ref="H6556" si="378">A6556&amp;B6556&amp;C6556</f>
        <v>22/23FEIJÃO (2ª SAFRA)TOLEDO (d)</v>
      </c>
      <c r="I6556" s="210" t="str">
        <f t="shared" ref="I6556" si="379">A6556&amp;B6556</f>
        <v>22/23FEIJÃO (2ª SAFRA)</v>
      </c>
      <c r="J6556" s="211" t="b">
        <f t="shared" si="370"/>
        <v>0</v>
      </c>
    </row>
    <row r="6557" spans="1:10" ht="14.65" hidden="1" customHeight="1">
      <c r="A6557" s="215" t="s">
        <v>262</v>
      </c>
      <c r="B6557" s="225" t="s">
        <v>98</v>
      </c>
      <c r="C6557" s="209" t="s">
        <v>160</v>
      </c>
      <c r="D6557" s="486">
        <v>5250</v>
      </c>
      <c r="F6557" s="486">
        <v>5775</v>
      </c>
      <c r="G6557" s="202">
        <f t="shared" si="374"/>
        <v>1100</v>
      </c>
      <c r="H6557" s="210" t="str">
        <f t="shared" si="375"/>
        <v>22/23FEIJÃO (2ª SAFRA)UNIÃO DA VITÓRIA (f)</v>
      </c>
      <c r="I6557" s="210" t="str">
        <f t="shared" si="376"/>
        <v>22/23FEIJÃO (2ª SAFRA)</v>
      </c>
      <c r="J6557" s="211" t="b">
        <f t="shared" si="370"/>
        <v>0</v>
      </c>
    </row>
    <row r="6558" spans="1:10" ht="14.65" hidden="1" customHeight="1">
      <c r="A6558" s="215" t="s">
        <v>262</v>
      </c>
      <c r="B6558" s="213" t="s">
        <v>104</v>
      </c>
      <c r="C6558" s="209" t="s">
        <v>126</v>
      </c>
      <c r="D6558" s="462">
        <v>48650</v>
      </c>
      <c r="F6558" s="462">
        <v>264070</v>
      </c>
      <c r="G6558" s="202">
        <f t="shared" si="374"/>
        <v>5427.9547790339157</v>
      </c>
      <c r="H6558" s="210" t="str">
        <f t="shared" si="375"/>
        <v>22/23MILHO (2ª SAFRA)APUCARANA (c)</v>
      </c>
      <c r="I6558" s="210" t="str">
        <f t="shared" si="376"/>
        <v>22/23MILHO (2ª SAFRA)</v>
      </c>
      <c r="J6558" s="211" t="b">
        <f t="shared" si="370"/>
        <v>0</v>
      </c>
    </row>
    <row r="6559" spans="1:10" ht="14.65" hidden="1" customHeight="1">
      <c r="A6559" s="215" t="s">
        <v>262</v>
      </c>
      <c r="B6559" s="213" t="s">
        <v>104</v>
      </c>
      <c r="C6559" s="209" t="s">
        <v>128</v>
      </c>
      <c r="D6559" s="462">
        <v>382800</v>
      </c>
      <c r="F6559" s="462">
        <v>2361991</v>
      </c>
      <c r="G6559" s="202">
        <f t="shared" si="374"/>
        <v>6170.3004179728314</v>
      </c>
      <c r="H6559" s="210" t="str">
        <f t="shared" si="375"/>
        <v>22/23MILHO (2ª SAFRA)CAMPO MOURÃO (a)</v>
      </c>
      <c r="I6559" s="210" t="str">
        <f t="shared" si="376"/>
        <v>22/23MILHO (2ª SAFRA)</v>
      </c>
      <c r="J6559" s="211" t="b">
        <f t="shared" si="370"/>
        <v>0</v>
      </c>
    </row>
    <row r="6560" spans="1:10" ht="14.65" hidden="1" customHeight="1">
      <c r="A6560" s="215" t="s">
        <v>262</v>
      </c>
      <c r="B6560" s="213" t="s">
        <v>104</v>
      </c>
      <c r="C6560" s="209" t="s">
        <v>130</v>
      </c>
      <c r="D6560" s="462">
        <v>302337</v>
      </c>
      <c r="F6560" s="462">
        <v>1947960.2199999997</v>
      </c>
      <c r="G6560" s="202">
        <f t="shared" si="374"/>
        <v>6443.0096878648656</v>
      </c>
      <c r="H6560" s="210" t="str">
        <f t="shared" si="375"/>
        <v>22/23MILHO (2ª SAFRA)CASCAVEL (d)</v>
      </c>
      <c r="I6560" s="210" t="str">
        <f t="shared" si="376"/>
        <v>22/23MILHO (2ª SAFRA)</v>
      </c>
      <c r="J6560" s="211" t="b">
        <f t="shared" si="370"/>
        <v>0</v>
      </c>
    </row>
    <row r="6561" spans="1:10" ht="14.65" hidden="1" customHeight="1">
      <c r="A6561" s="215" t="s">
        <v>262</v>
      </c>
      <c r="B6561" s="213" t="s">
        <v>104</v>
      </c>
      <c r="C6561" s="209" t="s">
        <v>132</v>
      </c>
      <c r="D6561" s="462">
        <v>195000</v>
      </c>
      <c r="F6561" s="462">
        <v>949524</v>
      </c>
      <c r="G6561" s="202">
        <f t="shared" si="374"/>
        <v>4869.3538461538456</v>
      </c>
      <c r="H6561" s="210" t="str">
        <f t="shared" si="375"/>
        <v>22/23MILHO (2ª SAFRA)CORNÉLIO PROCÓPIO (c)</v>
      </c>
      <c r="I6561" s="210" t="str">
        <f t="shared" si="376"/>
        <v>22/23MILHO (2ª SAFRA)</v>
      </c>
      <c r="J6561" s="211" t="b">
        <f t="shared" si="370"/>
        <v>0</v>
      </c>
    </row>
    <row r="6562" spans="1:10" ht="14.65" hidden="1" customHeight="1">
      <c r="A6562" s="215" t="s">
        <v>262</v>
      </c>
      <c r="B6562" s="213" t="s">
        <v>104</v>
      </c>
      <c r="C6562" s="209" t="s">
        <v>136</v>
      </c>
      <c r="D6562" s="462">
        <v>55350</v>
      </c>
      <c r="F6562" s="462">
        <v>260440</v>
      </c>
      <c r="G6562" s="202">
        <f t="shared" si="374"/>
        <v>4705.3297199638664</v>
      </c>
      <c r="H6562" s="210" t="str">
        <f t="shared" si="375"/>
        <v>22/23MILHO (2ª SAFRA)FRANCISCO BELTRÃO (e)</v>
      </c>
      <c r="I6562" s="210" t="str">
        <f t="shared" si="376"/>
        <v>22/23MILHO (2ª SAFRA)</v>
      </c>
      <c r="J6562" s="211" t="b">
        <f t="shared" ref="J6562:J6600" si="380">FALSE</f>
        <v>0</v>
      </c>
    </row>
    <row r="6563" spans="1:10" ht="14.65" hidden="1" customHeight="1">
      <c r="A6563" s="215" t="s">
        <v>262</v>
      </c>
      <c r="B6563" s="213" t="s">
        <v>104</v>
      </c>
      <c r="C6563" s="209" t="s">
        <v>138</v>
      </c>
      <c r="D6563" s="462">
        <v>7160</v>
      </c>
      <c r="F6563" s="462">
        <v>36213</v>
      </c>
      <c r="G6563" s="202">
        <f t="shared" si="374"/>
        <v>5057.6815642458096</v>
      </c>
      <c r="H6563" s="210" t="str">
        <f t="shared" si="375"/>
        <v>22/23MILHO (2ª SAFRA)GUARAPUAVA (f)</v>
      </c>
      <c r="I6563" s="210" t="str">
        <f t="shared" si="376"/>
        <v>22/23MILHO (2ª SAFRA)</v>
      </c>
      <c r="J6563" s="211" t="b">
        <f t="shared" si="380"/>
        <v>0</v>
      </c>
    </row>
    <row r="6564" spans="1:10" ht="14.65" hidden="1" customHeight="1">
      <c r="A6564" s="215" t="s">
        <v>262</v>
      </c>
      <c r="B6564" s="213" t="s">
        <v>104</v>
      </c>
      <c r="C6564" s="209" t="s">
        <v>140</v>
      </c>
      <c r="D6564" s="462">
        <v>3100</v>
      </c>
      <c r="F6564" s="462">
        <v>15230</v>
      </c>
      <c r="G6564" s="202">
        <f t="shared" si="374"/>
        <v>4912.9032258064517</v>
      </c>
      <c r="H6564" s="210" t="str">
        <f t="shared" si="375"/>
        <v>22/23MILHO (2ª SAFRA)IRATI (f)</v>
      </c>
      <c r="I6564" s="210" t="str">
        <f t="shared" si="376"/>
        <v>22/23MILHO (2ª SAFRA)</v>
      </c>
      <c r="J6564" s="211" t="b">
        <f t="shared" si="380"/>
        <v>0</v>
      </c>
    </row>
    <row r="6565" spans="1:10" ht="14.65" hidden="1" customHeight="1">
      <c r="A6565" s="215" t="s">
        <v>262</v>
      </c>
      <c r="B6565" s="213" t="s">
        <v>104</v>
      </c>
      <c r="C6565" s="209" t="s">
        <v>142</v>
      </c>
      <c r="D6565" s="462">
        <v>105295</v>
      </c>
      <c r="F6565" s="462">
        <v>556252.75</v>
      </c>
      <c r="G6565" s="202">
        <f t="shared" si="374"/>
        <v>5282.8030770691867</v>
      </c>
      <c r="H6565" s="210" t="str">
        <f t="shared" si="375"/>
        <v>22/23MILHO (2ª SAFRA)IVAIPORÃ (c)</v>
      </c>
      <c r="I6565" s="210" t="str">
        <f t="shared" si="376"/>
        <v>22/23MILHO (2ª SAFRA)</v>
      </c>
      <c r="J6565" s="211" t="b">
        <f t="shared" si="380"/>
        <v>0</v>
      </c>
    </row>
    <row r="6566" spans="1:10" ht="14.65" hidden="1" customHeight="1">
      <c r="A6566" s="215" t="s">
        <v>262</v>
      </c>
      <c r="B6566" s="213" t="s">
        <v>104</v>
      </c>
      <c r="C6566" s="209" t="s">
        <v>144</v>
      </c>
      <c r="D6566" s="462">
        <v>92000</v>
      </c>
      <c r="F6566" s="462">
        <v>473915</v>
      </c>
      <c r="G6566" s="202">
        <f t="shared" si="374"/>
        <v>5151.25</v>
      </c>
      <c r="H6566" s="210" t="str">
        <f t="shared" si="375"/>
        <v>22/23MILHO (2ª SAFRA)JACAREZINHO (c)</v>
      </c>
      <c r="I6566" s="210" t="str">
        <f t="shared" si="376"/>
        <v>22/23MILHO (2ª SAFRA)</v>
      </c>
      <c r="J6566" s="211" t="b">
        <f t="shared" si="380"/>
        <v>0</v>
      </c>
    </row>
    <row r="6567" spans="1:10" ht="14.65" hidden="1" customHeight="1">
      <c r="A6567" s="215" t="s">
        <v>262</v>
      </c>
      <c r="B6567" s="213" t="s">
        <v>104</v>
      </c>
      <c r="C6567" s="209" t="s">
        <v>146</v>
      </c>
      <c r="D6567" s="462">
        <v>7000</v>
      </c>
      <c r="F6567" s="462">
        <v>38275</v>
      </c>
      <c r="G6567" s="202">
        <f t="shared" si="374"/>
        <v>5467.8571428571422</v>
      </c>
      <c r="H6567" s="210" t="str">
        <f t="shared" si="375"/>
        <v>22/23MILHO (2ª SAFRA)LARANJEIRAS DO SUL (f)</v>
      </c>
      <c r="I6567" s="210" t="str">
        <f t="shared" si="376"/>
        <v>22/23MILHO (2ª SAFRA)</v>
      </c>
      <c r="J6567" s="211" t="b">
        <f t="shared" si="380"/>
        <v>0</v>
      </c>
    </row>
    <row r="6568" spans="1:10" ht="14.65" hidden="1" customHeight="1">
      <c r="A6568" s="215" t="s">
        <v>262</v>
      </c>
      <c r="B6568" s="213" t="s">
        <v>104</v>
      </c>
      <c r="C6568" s="209" t="s">
        <v>148</v>
      </c>
      <c r="D6568" s="462">
        <v>234870</v>
      </c>
      <c r="F6568" s="462">
        <v>1291727.2</v>
      </c>
      <c r="G6568" s="202">
        <f t="shared" si="374"/>
        <v>5499.7539064163157</v>
      </c>
      <c r="H6568" s="210" t="str">
        <f t="shared" si="375"/>
        <v>22/23MILHO (2ª SAFRA)LONDRINA (c)</v>
      </c>
      <c r="I6568" s="210" t="str">
        <f t="shared" si="376"/>
        <v>22/23MILHO (2ª SAFRA)</v>
      </c>
      <c r="J6568" s="211" t="b">
        <f t="shared" si="380"/>
        <v>0</v>
      </c>
    </row>
    <row r="6569" spans="1:10" ht="14.65" hidden="1" customHeight="1">
      <c r="A6569" s="215" t="s">
        <v>262</v>
      </c>
      <c r="B6569" s="213" t="s">
        <v>104</v>
      </c>
      <c r="C6569" s="209" t="s">
        <v>150</v>
      </c>
      <c r="D6569" s="462">
        <v>242999</v>
      </c>
      <c r="F6569" s="462">
        <v>1448652.79</v>
      </c>
      <c r="G6569" s="202">
        <f t="shared" si="374"/>
        <v>5961.5586483894995</v>
      </c>
      <c r="H6569" s="210" t="str">
        <f t="shared" si="375"/>
        <v>22/23MILHO (2ª SAFRA)MARINGÁ (c)</v>
      </c>
      <c r="I6569" s="210" t="str">
        <f t="shared" si="376"/>
        <v>22/23MILHO (2ª SAFRA)</v>
      </c>
      <c r="J6569" s="211" t="b">
        <f t="shared" si="380"/>
        <v>0</v>
      </c>
    </row>
    <row r="6570" spans="1:10" ht="14.65" hidden="1" customHeight="1">
      <c r="A6570" s="215" t="s">
        <v>262</v>
      </c>
      <c r="B6570" s="213" t="s">
        <v>104</v>
      </c>
      <c r="C6570" s="209" t="s">
        <v>154</v>
      </c>
      <c r="D6570" s="462">
        <v>49606</v>
      </c>
      <c r="F6570" s="462">
        <v>242454.76</v>
      </c>
      <c r="G6570" s="202">
        <f t="shared" si="374"/>
        <v>4887.6095633592713</v>
      </c>
      <c r="H6570" s="210" t="str">
        <f t="shared" si="375"/>
        <v>22/23MILHO (2ª SAFRA)PARANAVAÍ (b)</v>
      </c>
      <c r="I6570" s="210" t="str">
        <f t="shared" si="376"/>
        <v>22/23MILHO (2ª SAFRA)</v>
      </c>
      <c r="J6570" s="211" t="b">
        <f t="shared" si="380"/>
        <v>0</v>
      </c>
    </row>
    <row r="6571" spans="1:10" ht="14.65" hidden="1" customHeight="1">
      <c r="A6571" s="215" t="s">
        <v>262</v>
      </c>
      <c r="B6571" s="213" t="s">
        <v>104</v>
      </c>
      <c r="C6571" s="209" t="s">
        <v>155</v>
      </c>
      <c r="D6571" s="462">
        <v>25060</v>
      </c>
      <c r="F6571" s="462">
        <v>132394</v>
      </c>
      <c r="G6571" s="202">
        <f t="shared" si="374"/>
        <v>5283.0806065442939</v>
      </c>
      <c r="H6571" s="210" t="str">
        <f t="shared" si="375"/>
        <v>22/23MILHO (2ª SAFRA)PATO BRANCO (e)</v>
      </c>
      <c r="I6571" s="210" t="str">
        <f t="shared" si="376"/>
        <v>22/23MILHO (2ª SAFRA)</v>
      </c>
      <c r="J6571" s="211" t="b">
        <f t="shared" si="380"/>
        <v>0</v>
      </c>
    </row>
    <row r="6572" spans="1:10" ht="14.65" hidden="1" customHeight="1">
      <c r="A6572" s="215" t="s">
        <v>262</v>
      </c>
      <c r="B6572" s="213" t="s">
        <v>104</v>
      </c>
      <c r="C6572" s="209" t="s">
        <v>156</v>
      </c>
      <c r="D6572" s="462">
        <v>9450</v>
      </c>
      <c r="F6572" s="462">
        <v>52500</v>
      </c>
      <c r="G6572" s="202">
        <f t="shared" si="374"/>
        <v>5555.5555555555557</v>
      </c>
      <c r="H6572" s="210" t="str">
        <f t="shared" si="375"/>
        <v>22/23MILHO (2ª SAFRA)PITANGA (f)</v>
      </c>
      <c r="I6572" s="210" t="str">
        <f t="shared" si="376"/>
        <v>22/23MILHO (2ª SAFRA)</v>
      </c>
      <c r="J6572" s="211" t="b">
        <f t="shared" si="380"/>
        <v>0</v>
      </c>
    </row>
    <row r="6573" spans="1:10" ht="14.65" hidden="1" customHeight="1">
      <c r="A6573" s="215" t="s">
        <v>262</v>
      </c>
      <c r="B6573" s="213" t="s">
        <v>104</v>
      </c>
      <c r="C6573" s="209" t="s">
        <v>157</v>
      </c>
      <c r="D6573" s="462">
        <v>26000</v>
      </c>
      <c r="F6573" s="462">
        <v>159510</v>
      </c>
      <c r="G6573" s="202">
        <f t="shared" si="374"/>
        <v>6135</v>
      </c>
      <c r="H6573" s="210" t="str">
        <f t="shared" si="375"/>
        <v>22/23MILHO (2ª SAFRA)PONTA GROSSA (f)</v>
      </c>
      <c r="I6573" s="210" t="str">
        <f t="shared" si="376"/>
        <v>22/23MILHO (2ª SAFRA)</v>
      </c>
      <c r="J6573" s="211" t="b">
        <f t="shared" si="380"/>
        <v>0</v>
      </c>
    </row>
    <row r="6574" spans="1:10" ht="14.65" hidden="1" customHeight="1">
      <c r="A6574" s="215" t="s">
        <v>262</v>
      </c>
      <c r="B6574" s="213" t="s">
        <v>104</v>
      </c>
      <c r="C6574" s="209" t="s">
        <v>158</v>
      </c>
      <c r="D6574" s="462">
        <v>450278</v>
      </c>
      <c r="F6574" s="462">
        <v>3172363.65</v>
      </c>
      <c r="G6574" s="202">
        <f t="shared" si="374"/>
        <v>7045.3445427047291</v>
      </c>
      <c r="H6574" s="210" t="str">
        <f t="shared" si="375"/>
        <v>22/23MILHO (2ª SAFRA)TOLEDO (d)</v>
      </c>
      <c r="I6574" s="210" t="str">
        <f t="shared" si="376"/>
        <v>22/23MILHO (2ª SAFRA)</v>
      </c>
      <c r="J6574" s="211" t="b">
        <f t="shared" si="380"/>
        <v>0</v>
      </c>
    </row>
    <row r="6575" spans="1:10" ht="14.65" hidden="1" customHeight="1">
      <c r="A6575" s="215" t="s">
        <v>262</v>
      </c>
      <c r="B6575" s="213" t="s">
        <v>104</v>
      </c>
      <c r="C6575" s="209" t="s">
        <v>159</v>
      </c>
      <c r="D6575" s="462">
        <v>133304</v>
      </c>
      <c r="F6575" s="462">
        <v>744226.49</v>
      </c>
      <c r="G6575" s="202">
        <f t="shared" si="374"/>
        <v>5582.9269189221632</v>
      </c>
      <c r="H6575" s="210" t="str">
        <f t="shared" si="375"/>
        <v>22/23MILHO (2ª SAFRA)UMUARAMA (b)</v>
      </c>
      <c r="I6575" s="210" t="str">
        <f t="shared" si="376"/>
        <v>22/23MILHO (2ª SAFRA)</v>
      </c>
      <c r="J6575" s="211" t="b">
        <f t="shared" si="380"/>
        <v>0</v>
      </c>
    </row>
    <row r="6576" spans="1:10" ht="14.65" hidden="1" customHeight="1">
      <c r="A6576" s="215" t="s">
        <v>262</v>
      </c>
      <c r="B6576" s="225" t="s">
        <v>104</v>
      </c>
      <c r="C6576" s="209" t="s">
        <v>160</v>
      </c>
      <c r="D6576" s="462">
        <v>3000</v>
      </c>
      <c r="F6576" s="462">
        <v>6898</v>
      </c>
      <c r="G6576" s="202">
        <f t="shared" si="374"/>
        <v>2299.333333333333</v>
      </c>
      <c r="H6576" s="210" t="str">
        <f t="shared" si="375"/>
        <v>22/23MILHO (2ª SAFRA)UNIÃO DA VITÓRIA (f)</v>
      </c>
      <c r="I6576" s="210" t="str">
        <f t="shared" si="376"/>
        <v>22/23MILHO (2ª SAFRA)</v>
      </c>
      <c r="J6576" s="211" t="b">
        <f t="shared" si="380"/>
        <v>0</v>
      </c>
    </row>
    <row r="6577" spans="1:10" ht="12.75" hidden="1" customHeight="1">
      <c r="A6577" s="215" t="s">
        <v>262</v>
      </c>
      <c r="B6577" s="213" t="s">
        <v>107</v>
      </c>
      <c r="C6577" s="209" t="s">
        <v>128</v>
      </c>
      <c r="D6577" s="462">
        <v>1842</v>
      </c>
      <c r="F6577" s="462">
        <v>4072.4</v>
      </c>
      <c r="G6577" s="202">
        <f t="shared" si="374"/>
        <v>2210.8577633007603</v>
      </c>
      <c r="H6577" s="210" t="str">
        <f t="shared" si="375"/>
        <v>22/23SOJA (2ª SAFRA)CAMPO MOURÃO (a)</v>
      </c>
      <c r="I6577" s="210" t="str">
        <f t="shared" si="376"/>
        <v>22/23SOJA (2ª SAFRA)</v>
      </c>
      <c r="J6577" s="211" t="b">
        <f t="shared" si="380"/>
        <v>0</v>
      </c>
    </row>
    <row r="6578" spans="1:10" ht="12.75" hidden="1" customHeight="1">
      <c r="A6578" s="215" t="s">
        <v>262</v>
      </c>
      <c r="B6578" s="213" t="s">
        <v>107</v>
      </c>
      <c r="C6578" s="209" t="s">
        <v>130</v>
      </c>
      <c r="D6578" s="462">
        <v>492</v>
      </c>
      <c r="F6578" s="462">
        <v>785</v>
      </c>
      <c r="G6578" s="202">
        <f t="shared" si="374"/>
        <v>1595.5284552845528</v>
      </c>
      <c r="H6578" s="210" t="str">
        <f t="shared" si="375"/>
        <v>22/23SOJA (2ª SAFRA)CASCAVEL (d)</v>
      </c>
      <c r="I6578" s="210" t="str">
        <f t="shared" si="376"/>
        <v>22/23SOJA (2ª SAFRA)</v>
      </c>
      <c r="J6578" s="211" t="b">
        <f t="shared" si="380"/>
        <v>0</v>
      </c>
    </row>
    <row r="6579" spans="1:10" ht="12.75" hidden="1" customHeight="1">
      <c r="A6579" s="215" t="s">
        <v>262</v>
      </c>
      <c r="B6579" s="213" t="s">
        <v>107</v>
      </c>
      <c r="C6579" s="209" t="s">
        <v>136</v>
      </c>
      <c r="D6579" s="462">
        <v>5875</v>
      </c>
      <c r="F6579" s="462">
        <v>10720</v>
      </c>
      <c r="G6579" s="202">
        <f t="shared" si="374"/>
        <v>1824.6808510638298</v>
      </c>
      <c r="H6579" s="210" t="str">
        <f t="shared" si="375"/>
        <v>22/23SOJA (2ª SAFRA)FRANCISCO BELTRÃO (e)</v>
      </c>
      <c r="I6579" s="210" t="str">
        <f t="shared" si="376"/>
        <v>22/23SOJA (2ª SAFRA)</v>
      </c>
      <c r="J6579" s="211" t="b">
        <f t="shared" si="380"/>
        <v>0</v>
      </c>
    </row>
    <row r="6580" spans="1:10" ht="12.75" hidden="1" customHeight="1">
      <c r="A6580" s="215" t="s">
        <v>262</v>
      </c>
      <c r="B6580" s="213" t="s">
        <v>107</v>
      </c>
      <c r="C6580" s="209" t="s">
        <v>138</v>
      </c>
      <c r="D6580" s="462">
        <v>4150</v>
      </c>
      <c r="F6580" s="462">
        <v>10198</v>
      </c>
      <c r="G6580" s="202">
        <f t="shared" si="374"/>
        <v>2457.3493975903611</v>
      </c>
      <c r="H6580" s="210" t="str">
        <f t="shared" si="375"/>
        <v>22/23SOJA (2ª SAFRA)GUARAPUAVA (f)</v>
      </c>
      <c r="I6580" s="210" t="str">
        <f t="shared" si="376"/>
        <v>22/23SOJA (2ª SAFRA)</v>
      </c>
      <c r="J6580" s="211" t="b">
        <f t="shared" si="380"/>
        <v>0</v>
      </c>
    </row>
    <row r="6581" spans="1:10" ht="12.75" hidden="1" customHeight="1">
      <c r="A6581" s="215" t="s">
        <v>262</v>
      </c>
      <c r="B6581" s="213" t="s">
        <v>107</v>
      </c>
      <c r="C6581" s="209" t="s">
        <v>140</v>
      </c>
      <c r="D6581" s="462">
        <v>13600</v>
      </c>
      <c r="F6581" s="462">
        <v>34555</v>
      </c>
      <c r="G6581" s="202">
        <f t="shared" si="374"/>
        <v>2540.8088235294122</v>
      </c>
      <c r="H6581" s="210" t="str">
        <f t="shared" si="375"/>
        <v>22/23SOJA (2ª SAFRA)IRATI (f)</v>
      </c>
      <c r="I6581" s="210" t="str">
        <f t="shared" si="376"/>
        <v>22/23SOJA (2ª SAFRA)</v>
      </c>
      <c r="J6581" s="211" t="b">
        <f t="shared" si="380"/>
        <v>0</v>
      </c>
    </row>
    <row r="6582" spans="1:10" ht="12.75" hidden="1" customHeight="1">
      <c r="A6582" s="215" t="s">
        <v>262</v>
      </c>
      <c r="B6582" s="213" t="s">
        <v>107</v>
      </c>
      <c r="C6582" s="209" t="s">
        <v>146</v>
      </c>
      <c r="D6582" s="462">
        <v>710</v>
      </c>
      <c r="F6582" s="462">
        <v>944.4</v>
      </c>
      <c r="G6582" s="202">
        <f t="shared" si="374"/>
        <v>1330.1408450704223</v>
      </c>
      <c r="H6582" s="210" t="str">
        <f t="shared" si="375"/>
        <v>22/23SOJA (2ª SAFRA)LARANJEIRAS DO SUL (f)</v>
      </c>
      <c r="I6582" s="210" t="str">
        <f t="shared" si="376"/>
        <v>22/23SOJA (2ª SAFRA)</v>
      </c>
      <c r="J6582" s="211" t="b">
        <f t="shared" si="380"/>
        <v>0</v>
      </c>
    </row>
    <row r="6583" spans="1:10" ht="12.75" hidden="1" customHeight="1">
      <c r="A6583" s="215" t="s">
        <v>262</v>
      </c>
      <c r="B6583" s="213" t="s">
        <v>107</v>
      </c>
      <c r="C6583" s="209" t="s">
        <v>155</v>
      </c>
      <c r="D6583" s="462">
        <v>6770</v>
      </c>
      <c r="F6583" s="462">
        <v>11627</v>
      </c>
      <c r="G6583" s="202">
        <f t="shared" si="374"/>
        <v>1717.4298375184637</v>
      </c>
      <c r="H6583" s="210" t="str">
        <f t="shared" si="375"/>
        <v>22/23SOJA (2ª SAFRA)PATO BRANCO (e)</v>
      </c>
      <c r="I6583" s="210" t="str">
        <f t="shared" si="376"/>
        <v>22/23SOJA (2ª SAFRA)</v>
      </c>
      <c r="J6583" s="211" t="b">
        <f t="shared" si="380"/>
        <v>0</v>
      </c>
    </row>
    <row r="6584" spans="1:10" ht="12.75" hidden="1" customHeight="1">
      <c r="A6584" s="215" t="s">
        <v>262</v>
      </c>
      <c r="B6584" s="213" t="s">
        <v>107</v>
      </c>
      <c r="C6584" s="209" t="s">
        <v>157</v>
      </c>
      <c r="D6584" s="462">
        <v>16300</v>
      </c>
      <c r="F6584" s="462">
        <v>48555</v>
      </c>
      <c r="G6584" s="202">
        <f t="shared" si="374"/>
        <v>2978.8343558282209</v>
      </c>
      <c r="H6584" s="210" t="str">
        <f t="shared" si="375"/>
        <v>22/23SOJA (2ª SAFRA)PONTA GROSSA (f)</v>
      </c>
      <c r="I6584" s="210" t="str">
        <f t="shared" si="376"/>
        <v>22/23SOJA (2ª SAFRA)</v>
      </c>
      <c r="J6584" s="211" t="b">
        <f t="shared" si="380"/>
        <v>0</v>
      </c>
    </row>
    <row r="6585" spans="1:10" ht="12.75" hidden="1" customHeight="1">
      <c r="A6585" s="215" t="s">
        <v>262</v>
      </c>
      <c r="B6585" s="213" t="s">
        <v>107</v>
      </c>
      <c r="C6585" s="209" t="s">
        <v>160</v>
      </c>
      <c r="D6585" s="462">
        <v>6000</v>
      </c>
      <c r="F6585" s="462">
        <v>12010</v>
      </c>
      <c r="G6585" s="202">
        <f t="shared" si="374"/>
        <v>2001.6666666666665</v>
      </c>
      <c r="H6585" s="210" t="str">
        <f t="shared" si="375"/>
        <v>22/23SOJA (2ª SAFRA)UNIÃO DA VITÓRIA (f)</v>
      </c>
      <c r="I6585" s="210" t="str">
        <f t="shared" si="376"/>
        <v>22/23SOJA (2ª SAFRA)</v>
      </c>
      <c r="J6585" s="211" t="b">
        <f t="shared" si="380"/>
        <v>0</v>
      </c>
    </row>
    <row r="6586" spans="1:10" ht="12.75" hidden="1" customHeight="1">
      <c r="A6586" s="215" t="s">
        <v>262</v>
      </c>
      <c r="B6586" s="213" t="s">
        <v>109</v>
      </c>
      <c r="C6586" s="209" t="s">
        <v>126</v>
      </c>
      <c r="D6586" s="462">
        <v>144.69999999999999</v>
      </c>
      <c r="F6586" s="462">
        <v>14620.6</v>
      </c>
      <c r="G6586" s="202">
        <f t="shared" si="374"/>
        <v>101040.77401520388</v>
      </c>
      <c r="H6586" s="210" t="str">
        <f t="shared" si="375"/>
        <v>22/23TOMATE (2ª SAFRA)APUCARANA (c)</v>
      </c>
      <c r="I6586" s="210" t="str">
        <f t="shared" si="376"/>
        <v>22/23TOMATE (2ª SAFRA)</v>
      </c>
      <c r="J6586" s="211" t="b">
        <f t="shared" si="380"/>
        <v>0</v>
      </c>
    </row>
    <row r="6587" spans="1:10" ht="12.75" hidden="1" customHeight="1">
      <c r="A6587" s="215" t="s">
        <v>262</v>
      </c>
      <c r="B6587" s="213" t="s">
        <v>109</v>
      </c>
      <c r="C6587" s="209" t="s">
        <v>128</v>
      </c>
      <c r="D6587" s="462">
        <v>22</v>
      </c>
      <c r="F6587" s="462">
        <v>1695</v>
      </c>
      <c r="G6587" s="202">
        <f>F6587/(D6587-E6587)*1000</f>
        <v>77045.454545454544</v>
      </c>
      <c r="H6587" s="210" t="str">
        <f>A6587&amp;B6587&amp;C6587</f>
        <v>22/23TOMATE (2ª SAFRA)CAMPO MOURÃO (a)</v>
      </c>
      <c r="I6587" s="210" t="str">
        <f>A6587&amp;B6587</f>
        <v>22/23TOMATE (2ª SAFRA)</v>
      </c>
      <c r="J6587" s="211" t="b">
        <f t="shared" si="380"/>
        <v>0</v>
      </c>
    </row>
    <row r="6588" spans="1:10" ht="12.75" hidden="1" customHeight="1">
      <c r="A6588" s="215" t="s">
        <v>262</v>
      </c>
      <c r="B6588" s="213" t="s">
        <v>109</v>
      </c>
      <c r="C6588" s="209" t="s">
        <v>130</v>
      </c>
      <c r="D6588" s="462">
        <v>47.7</v>
      </c>
      <c r="F6588" s="462">
        <v>2375.9</v>
      </c>
      <c r="G6588" s="202">
        <f t="shared" ref="G6588:G6656" si="381">F6588/(D6588-E6588)*1000</f>
        <v>49809.224318658278</v>
      </c>
      <c r="H6588" s="210" t="str">
        <f t="shared" ref="H6588:H6656" si="382">A6588&amp;B6588&amp;C6588</f>
        <v>22/23TOMATE (2ª SAFRA)CASCAVEL (d)</v>
      </c>
      <c r="I6588" s="210" t="str">
        <f t="shared" ref="I6588:I6656" si="383">A6588&amp;B6588</f>
        <v>22/23TOMATE (2ª SAFRA)</v>
      </c>
      <c r="J6588" s="211" t="b">
        <f t="shared" si="380"/>
        <v>0</v>
      </c>
    </row>
    <row r="6589" spans="1:10" ht="12.75" hidden="1" customHeight="1">
      <c r="A6589" s="215" t="s">
        <v>262</v>
      </c>
      <c r="B6589" s="213" t="s">
        <v>109</v>
      </c>
      <c r="C6589" s="209" t="s">
        <v>132</v>
      </c>
      <c r="D6589" s="462">
        <v>202.5</v>
      </c>
      <c r="F6589" s="462">
        <v>8114.5000000000009</v>
      </c>
      <c r="G6589" s="202">
        <f t="shared" si="381"/>
        <v>40071.604938271616</v>
      </c>
      <c r="H6589" s="210" t="str">
        <f t="shared" si="382"/>
        <v>22/23TOMATE (2ª SAFRA)CORNÉLIO PROCÓPIO (c)</v>
      </c>
      <c r="I6589" s="210" t="str">
        <f t="shared" si="383"/>
        <v>22/23TOMATE (2ª SAFRA)</v>
      </c>
      <c r="J6589" s="211" t="b">
        <f t="shared" si="380"/>
        <v>0</v>
      </c>
    </row>
    <row r="6590" spans="1:10" ht="12.75" hidden="1" customHeight="1">
      <c r="A6590" s="215" t="s">
        <v>262</v>
      </c>
      <c r="B6590" s="213" t="s">
        <v>109</v>
      </c>
      <c r="C6590" s="209" t="s">
        <v>138</v>
      </c>
      <c r="D6590" s="462">
        <v>17.5</v>
      </c>
      <c r="F6590" s="462">
        <v>981.6</v>
      </c>
      <c r="G6590" s="202">
        <f t="shared" si="381"/>
        <v>56091.428571428572</v>
      </c>
      <c r="H6590" s="210" t="str">
        <f t="shared" si="382"/>
        <v>22/23TOMATE (2ª SAFRA)GUARAPUAVA (f)</v>
      </c>
      <c r="I6590" s="210" t="str">
        <f t="shared" si="383"/>
        <v>22/23TOMATE (2ª SAFRA)</v>
      </c>
      <c r="J6590" s="211" t="b">
        <f t="shared" si="380"/>
        <v>0</v>
      </c>
    </row>
    <row r="6591" spans="1:10" ht="12.75" hidden="1" customHeight="1">
      <c r="A6591" s="215" t="s">
        <v>262</v>
      </c>
      <c r="B6591" s="213" t="s">
        <v>109</v>
      </c>
      <c r="C6591" s="209" t="s">
        <v>140</v>
      </c>
      <c r="D6591" s="462">
        <v>17.5</v>
      </c>
      <c r="F6591" s="462">
        <v>730</v>
      </c>
      <c r="G6591" s="202">
        <f t="shared" si="381"/>
        <v>41714.285714285717</v>
      </c>
      <c r="H6591" s="210" t="str">
        <f t="shared" si="382"/>
        <v>22/23TOMATE (2ª SAFRA)IRATI (f)</v>
      </c>
      <c r="I6591" s="210" t="str">
        <f t="shared" si="383"/>
        <v>22/23TOMATE (2ª SAFRA)</v>
      </c>
      <c r="J6591" s="211" t="b">
        <f t="shared" si="380"/>
        <v>0</v>
      </c>
    </row>
    <row r="6592" spans="1:10" ht="12.75" hidden="1" customHeight="1">
      <c r="A6592" s="215" t="s">
        <v>262</v>
      </c>
      <c r="B6592" s="213" t="s">
        <v>109</v>
      </c>
      <c r="C6592" s="209" t="s">
        <v>142</v>
      </c>
      <c r="D6592" s="462">
        <v>325</v>
      </c>
      <c r="F6592" s="462">
        <v>22225</v>
      </c>
      <c r="G6592" s="202">
        <f t="shared" si="381"/>
        <v>68384.61538461539</v>
      </c>
      <c r="H6592" s="210" t="str">
        <f t="shared" si="382"/>
        <v>22/23TOMATE (2ª SAFRA)IVAIPORÃ (c)</v>
      </c>
      <c r="I6592" s="210" t="str">
        <f t="shared" si="383"/>
        <v>22/23TOMATE (2ª SAFRA)</v>
      </c>
      <c r="J6592" s="211" t="b">
        <f t="shared" si="380"/>
        <v>0</v>
      </c>
    </row>
    <row r="6593" spans="1:10" ht="12.75" hidden="1" customHeight="1">
      <c r="A6593" s="215" t="s">
        <v>262</v>
      </c>
      <c r="B6593" s="213" t="s">
        <v>109</v>
      </c>
      <c r="C6593" s="209" t="s">
        <v>144</v>
      </c>
      <c r="D6593" s="462">
        <v>185</v>
      </c>
      <c r="F6593" s="462">
        <v>11324</v>
      </c>
      <c r="G6593" s="202">
        <f t="shared" si="381"/>
        <v>61210.810810810814</v>
      </c>
      <c r="H6593" s="210" t="str">
        <f t="shared" si="382"/>
        <v>22/23TOMATE (2ª SAFRA)JACAREZINHO (c)</v>
      </c>
      <c r="I6593" s="210" t="str">
        <f t="shared" si="383"/>
        <v>22/23TOMATE (2ª SAFRA)</v>
      </c>
      <c r="J6593" s="211" t="b">
        <f t="shared" si="380"/>
        <v>0</v>
      </c>
    </row>
    <row r="6594" spans="1:10" ht="12.75" hidden="1" customHeight="1">
      <c r="A6594" s="215" t="s">
        <v>262</v>
      </c>
      <c r="B6594" s="213" t="s">
        <v>109</v>
      </c>
      <c r="C6594" s="209" t="s">
        <v>146</v>
      </c>
      <c r="D6594" s="462">
        <v>6</v>
      </c>
      <c r="F6594" s="462">
        <v>337.2</v>
      </c>
      <c r="G6594" s="202">
        <f t="shared" si="381"/>
        <v>56199.999999999993</v>
      </c>
      <c r="H6594" s="210" t="str">
        <f t="shared" si="382"/>
        <v>22/23TOMATE (2ª SAFRA)LARANJEIRAS DO SUL (f)</v>
      </c>
      <c r="I6594" s="210" t="str">
        <f t="shared" si="383"/>
        <v>22/23TOMATE (2ª SAFRA)</v>
      </c>
      <c r="J6594" s="211" t="b">
        <f t="shared" si="380"/>
        <v>0</v>
      </c>
    </row>
    <row r="6595" spans="1:10" ht="12.75" hidden="1" customHeight="1">
      <c r="A6595" s="215" t="s">
        <v>262</v>
      </c>
      <c r="B6595" s="213" t="s">
        <v>109</v>
      </c>
      <c r="C6595" s="209" t="s">
        <v>148</v>
      </c>
      <c r="D6595" s="462">
        <v>127.39999999999999</v>
      </c>
      <c r="F6595" s="462">
        <v>10880.5</v>
      </c>
      <c r="G6595" s="202">
        <f t="shared" ref="G6595" si="384">F6595/(D6595-E6595)*1000</f>
        <v>85404.238618524338</v>
      </c>
      <c r="H6595" s="210" t="str">
        <f t="shared" ref="H6595" si="385">A6595&amp;B6595&amp;C6595</f>
        <v>22/23TOMATE (2ª SAFRA)LONDRINA (c)</v>
      </c>
      <c r="I6595" s="210" t="str">
        <f t="shared" ref="I6595" si="386">A6595&amp;B6595</f>
        <v>22/23TOMATE (2ª SAFRA)</v>
      </c>
      <c r="J6595" s="211" t="b">
        <f t="shared" si="380"/>
        <v>0</v>
      </c>
    </row>
    <row r="6596" spans="1:10" ht="12.75" hidden="1" customHeight="1">
      <c r="A6596" s="215" t="s">
        <v>262</v>
      </c>
      <c r="B6596" s="213" t="s">
        <v>109</v>
      </c>
      <c r="C6596" s="209" t="s">
        <v>150</v>
      </c>
      <c r="D6596" s="462">
        <v>71.900000000000006</v>
      </c>
      <c r="F6596" s="462">
        <v>4218</v>
      </c>
      <c r="G6596" s="202">
        <f t="shared" si="381"/>
        <v>58664.812239221137</v>
      </c>
      <c r="H6596" s="210" t="str">
        <f t="shared" si="382"/>
        <v>22/23TOMATE (2ª SAFRA)MARINGÁ (c)</v>
      </c>
      <c r="I6596" s="210" t="str">
        <f t="shared" si="383"/>
        <v>22/23TOMATE (2ª SAFRA)</v>
      </c>
      <c r="J6596" s="211" t="b">
        <f t="shared" si="380"/>
        <v>0</v>
      </c>
    </row>
    <row r="6597" spans="1:10" ht="12.75" hidden="1" customHeight="1">
      <c r="A6597" s="215" t="s">
        <v>262</v>
      </c>
      <c r="B6597" s="213" t="s">
        <v>109</v>
      </c>
      <c r="C6597" s="209" t="s">
        <v>152</v>
      </c>
      <c r="D6597" s="462">
        <v>13</v>
      </c>
      <c r="F6597" s="462">
        <v>520</v>
      </c>
      <c r="G6597" s="202">
        <f t="shared" si="381"/>
        <v>40000</v>
      </c>
      <c r="H6597" s="210" t="str">
        <f t="shared" si="382"/>
        <v>22/23TOMATE (2ª SAFRA)PARANAGUÁ (f)</v>
      </c>
      <c r="I6597" s="210" t="str">
        <f t="shared" si="383"/>
        <v>22/23TOMATE (2ª SAFRA)</v>
      </c>
      <c r="J6597" s="211" t="b">
        <f t="shared" si="380"/>
        <v>0</v>
      </c>
    </row>
    <row r="6598" spans="1:10" ht="12.75" hidden="1" customHeight="1">
      <c r="A6598" s="215" t="s">
        <v>262</v>
      </c>
      <c r="B6598" s="213" t="s">
        <v>109</v>
      </c>
      <c r="C6598" s="209" t="s">
        <v>156</v>
      </c>
      <c r="D6598" s="462">
        <v>146.30000000000001</v>
      </c>
      <c r="F6598" s="462">
        <v>14213.1</v>
      </c>
      <c r="G6598" s="202">
        <f t="shared" si="381"/>
        <v>97150.375939849619</v>
      </c>
      <c r="H6598" s="210" t="str">
        <f t="shared" si="382"/>
        <v>22/23TOMATE (2ª SAFRA)PITANGA (f)</v>
      </c>
      <c r="I6598" s="210" t="str">
        <f t="shared" si="383"/>
        <v>22/23TOMATE (2ª SAFRA)</v>
      </c>
      <c r="J6598" s="211" t="b">
        <f t="shared" si="380"/>
        <v>0</v>
      </c>
    </row>
    <row r="6599" spans="1:10" ht="12.75" hidden="1" customHeight="1">
      <c r="A6599" s="215" t="s">
        <v>262</v>
      </c>
      <c r="B6599" s="213" t="s">
        <v>109</v>
      </c>
      <c r="C6599" s="209" t="s">
        <v>157</v>
      </c>
      <c r="D6599" s="462">
        <v>377</v>
      </c>
      <c r="F6599" s="462">
        <v>20438</v>
      </c>
      <c r="G6599" s="202">
        <f t="shared" si="381"/>
        <v>54212.201591511934</v>
      </c>
      <c r="H6599" s="210" t="str">
        <f t="shared" si="382"/>
        <v>22/23TOMATE (2ª SAFRA)PONTA GROSSA (f)</v>
      </c>
      <c r="I6599" s="210" t="str">
        <f t="shared" si="383"/>
        <v>22/23TOMATE (2ª SAFRA)</v>
      </c>
      <c r="J6599" s="211" t="b">
        <f t="shared" si="380"/>
        <v>0</v>
      </c>
    </row>
    <row r="6600" spans="1:10" ht="12.75" hidden="1" customHeight="1">
      <c r="A6600" s="215" t="s">
        <v>262</v>
      </c>
      <c r="B6600" s="213" t="s">
        <v>109</v>
      </c>
      <c r="C6600" s="209" t="s">
        <v>159</v>
      </c>
      <c r="D6600" s="462">
        <v>19.099999999999998</v>
      </c>
      <c r="F6600" s="462">
        <v>959</v>
      </c>
      <c r="G6600" s="202">
        <f t="shared" si="381"/>
        <v>50209.424083769642</v>
      </c>
      <c r="H6600" s="210" t="str">
        <f t="shared" si="382"/>
        <v>22/23TOMATE (2ª SAFRA)UMUARAMA (b)</v>
      </c>
      <c r="I6600" s="210" t="str">
        <f t="shared" si="383"/>
        <v>22/23TOMATE (2ª SAFRA)</v>
      </c>
      <c r="J6600" s="211" t="b">
        <f t="shared" si="380"/>
        <v>0</v>
      </c>
    </row>
    <row r="6601" spans="1:10" ht="12.75" hidden="1" customHeight="1">
      <c r="A6601" s="215" t="s">
        <v>262</v>
      </c>
      <c r="B6601" s="209" t="s">
        <v>88</v>
      </c>
      <c r="C6601" s="213" t="s">
        <v>126</v>
      </c>
      <c r="D6601" s="462">
        <v>7140</v>
      </c>
      <c r="F6601" s="462">
        <v>18969</v>
      </c>
      <c r="G6601" s="202">
        <f t="shared" si="381"/>
        <v>2656.7226890756301</v>
      </c>
      <c r="H6601" s="210" t="str">
        <f t="shared" si="382"/>
        <v>22/23AVEIA BRANCAAPUCARANA (c)</v>
      </c>
      <c r="I6601" s="210" t="str">
        <f t="shared" si="383"/>
        <v>22/23AVEIA BRANCA</v>
      </c>
    </row>
    <row r="6602" spans="1:10" ht="12.75" hidden="1" customHeight="1">
      <c r="A6602" s="215" t="s">
        <v>262</v>
      </c>
      <c r="B6602" s="209" t="s">
        <v>88</v>
      </c>
      <c r="C6602" s="209" t="s">
        <v>128</v>
      </c>
      <c r="D6602" s="462">
        <v>33547</v>
      </c>
      <c r="E6602" s="488"/>
      <c r="F6602" s="462">
        <v>81649.399999999994</v>
      </c>
      <c r="G6602" s="202">
        <f t="shared" si="381"/>
        <v>2433.880823918681</v>
      </c>
      <c r="H6602" s="210" t="str">
        <f t="shared" si="382"/>
        <v>22/23AVEIA BRANCACAMPO MOURÃO (a)</v>
      </c>
      <c r="I6602" s="210" t="str">
        <f t="shared" si="383"/>
        <v>22/23AVEIA BRANCA</v>
      </c>
    </row>
    <row r="6603" spans="1:10" ht="12.75" hidden="1" customHeight="1">
      <c r="A6603" s="215" t="s">
        <v>262</v>
      </c>
      <c r="B6603" s="209" t="s">
        <v>88</v>
      </c>
      <c r="C6603" s="209" t="s">
        <v>130</v>
      </c>
      <c r="D6603" s="462">
        <v>4045</v>
      </c>
      <c r="E6603" s="202">
        <v>625</v>
      </c>
      <c r="F6603" s="462">
        <v>6182.1500000000005</v>
      </c>
      <c r="G6603" s="202">
        <f t="shared" si="381"/>
        <v>1807.6461988304095</v>
      </c>
      <c r="H6603" s="210" t="str">
        <f t="shared" si="382"/>
        <v>22/23AVEIA BRANCACASCAVEL (d)</v>
      </c>
      <c r="I6603" s="210" t="str">
        <f t="shared" si="383"/>
        <v>22/23AVEIA BRANCA</v>
      </c>
    </row>
    <row r="6604" spans="1:10" ht="12.75" hidden="1" customHeight="1">
      <c r="A6604" s="215" t="s">
        <v>262</v>
      </c>
      <c r="B6604" s="209" t="s">
        <v>88</v>
      </c>
      <c r="C6604" s="209" t="s">
        <v>132</v>
      </c>
      <c r="D6604" s="462">
        <v>750</v>
      </c>
      <c r="F6604" s="462">
        <v>2062.5</v>
      </c>
      <c r="G6604" s="202">
        <f t="shared" si="381"/>
        <v>2750</v>
      </c>
      <c r="H6604" s="210" t="str">
        <f t="shared" si="382"/>
        <v>22/23AVEIA BRANCACORNÉLIO PROCÓPIO (c)</v>
      </c>
      <c r="I6604" s="210" t="str">
        <f t="shared" si="383"/>
        <v>22/23AVEIA BRANCA</v>
      </c>
    </row>
    <row r="6605" spans="1:10" ht="12.75" hidden="1" customHeight="1">
      <c r="A6605" s="215" t="s">
        <v>262</v>
      </c>
      <c r="B6605" s="209" t="s">
        <v>88</v>
      </c>
      <c r="C6605" s="209" t="s">
        <v>136</v>
      </c>
      <c r="D6605" s="462">
        <v>5730</v>
      </c>
      <c r="E6605" s="488"/>
      <c r="F6605" s="462">
        <v>9020</v>
      </c>
      <c r="G6605" s="202">
        <f t="shared" si="381"/>
        <v>1574.1710296684118</v>
      </c>
      <c r="H6605" s="210" t="str">
        <f t="shared" si="382"/>
        <v>22/23AVEIA BRANCAFRANCISCO BELTRÃO (e)</v>
      </c>
      <c r="I6605" s="210" t="str">
        <f t="shared" si="383"/>
        <v>22/23AVEIA BRANCA</v>
      </c>
    </row>
    <row r="6606" spans="1:10" ht="12.75" hidden="1" customHeight="1">
      <c r="A6606" s="215" t="s">
        <v>262</v>
      </c>
      <c r="B6606" s="209" t="s">
        <v>88</v>
      </c>
      <c r="C6606" s="209" t="s">
        <v>138</v>
      </c>
      <c r="D6606" s="462">
        <v>7250</v>
      </c>
      <c r="E6606" s="488">
        <v>230</v>
      </c>
      <c r="F6606" s="462">
        <v>19765</v>
      </c>
      <c r="G6606" s="202">
        <f t="shared" si="381"/>
        <v>2815.5270655270656</v>
      </c>
      <c r="H6606" s="210" t="str">
        <f t="shared" si="382"/>
        <v>22/23AVEIA BRANCAGUARAPUAVA (f)</v>
      </c>
      <c r="I6606" s="210" t="str">
        <f t="shared" si="383"/>
        <v>22/23AVEIA BRANCA</v>
      </c>
    </row>
    <row r="6607" spans="1:10" ht="12.75" hidden="1" customHeight="1">
      <c r="A6607" s="215" t="s">
        <v>262</v>
      </c>
      <c r="B6607" s="209" t="s">
        <v>88</v>
      </c>
      <c r="C6607" s="209" t="s">
        <v>140</v>
      </c>
      <c r="D6607" s="462">
        <v>5800</v>
      </c>
      <c r="E6607" s="488"/>
      <c r="F6607" s="462">
        <v>14045</v>
      </c>
      <c r="G6607" s="202">
        <f t="shared" si="381"/>
        <v>2421.5517241379312</v>
      </c>
      <c r="H6607" s="210" t="str">
        <f t="shared" si="382"/>
        <v>22/23AVEIA BRANCAIRATI (f)</v>
      </c>
      <c r="I6607" s="210" t="str">
        <f t="shared" si="383"/>
        <v>22/23AVEIA BRANCA</v>
      </c>
      <c r="J6607" s="488"/>
    </row>
    <row r="6608" spans="1:10" ht="12.75" hidden="1" customHeight="1">
      <c r="A6608" s="215" t="s">
        <v>262</v>
      </c>
      <c r="B6608" s="209" t="s">
        <v>88</v>
      </c>
      <c r="C6608" s="209" t="s">
        <v>142</v>
      </c>
      <c r="D6608" s="462">
        <v>1600</v>
      </c>
      <c r="E6608" s="488"/>
      <c r="F6608" s="462">
        <v>4480</v>
      </c>
      <c r="G6608" s="202">
        <f t="shared" si="381"/>
        <v>2800</v>
      </c>
      <c r="H6608" s="210" t="str">
        <f t="shared" si="382"/>
        <v>22/23AVEIA BRANCAIVAIPORÃ (c)</v>
      </c>
      <c r="I6608" s="210" t="str">
        <f t="shared" si="383"/>
        <v>22/23AVEIA BRANCA</v>
      </c>
      <c r="J6608" s="488"/>
    </row>
    <row r="6609" spans="1:10" ht="12.75" hidden="1" customHeight="1">
      <c r="A6609" s="215" t="s">
        <v>262</v>
      </c>
      <c r="B6609" s="209" t="s">
        <v>88</v>
      </c>
      <c r="C6609" s="209" t="s">
        <v>144</v>
      </c>
      <c r="D6609" s="462">
        <v>4800</v>
      </c>
      <c r="F6609" s="462">
        <v>12006.2</v>
      </c>
      <c r="G6609" s="202">
        <f t="shared" si="381"/>
        <v>2501.291666666667</v>
      </c>
      <c r="H6609" s="210" t="str">
        <f t="shared" si="382"/>
        <v>22/23AVEIA BRANCAJACAREZINHO (c)</v>
      </c>
      <c r="I6609" s="210" t="str">
        <f t="shared" si="383"/>
        <v>22/23AVEIA BRANCA</v>
      </c>
      <c r="J6609" s="488"/>
    </row>
    <row r="6610" spans="1:10" ht="12.75" hidden="1" customHeight="1">
      <c r="A6610" s="215" t="s">
        <v>262</v>
      </c>
      <c r="B6610" s="209" t="s">
        <v>88</v>
      </c>
      <c r="C6610" s="209" t="s">
        <v>146</v>
      </c>
      <c r="D6610" s="462">
        <v>2750</v>
      </c>
      <c r="F6610" s="462">
        <v>4617</v>
      </c>
      <c r="G6610" s="202">
        <f t="shared" si="381"/>
        <v>1678.909090909091</v>
      </c>
      <c r="H6610" s="210" t="str">
        <f t="shared" si="382"/>
        <v>22/23AVEIA BRANCALARANJEIRAS DO SUL (f)</v>
      </c>
      <c r="I6610" s="210" t="str">
        <f t="shared" si="383"/>
        <v>22/23AVEIA BRANCA</v>
      </c>
      <c r="J6610" s="488"/>
    </row>
    <row r="6611" spans="1:10" ht="12.75" hidden="1" customHeight="1">
      <c r="A6611" s="215" t="s">
        <v>262</v>
      </c>
      <c r="B6611" s="209" t="s">
        <v>88</v>
      </c>
      <c r="C6611" s="209" t="s">
        <v>148</v>
      </c>
      <c r="D6611" s="462">
        <v>3230</v>
      </c>
      <c r="E6611" s="488"/>
      <c r="F6611" s="462">
        <v>4475</v>
      </c>
      <c r="G6611" s="202">
        <f t="shared" si="381"/>
        <v>1385.4489164086688</v>
      </c>
      <c r="H6611" s="210" t="str">
        <f t="shared" si="382"/>
        <v>22/23AVEIA BRANCALONDRINA (c)</v>
      </c>
      <c r="I6611" s="210" t="str">
        <f t="shared" si="383"/>
        <v>22/23AVEIA BRANCA</v>
      </c>
      <c r="J6611" s="488"/>
    </row>
    <row r="6612" spans="1:10" ht="12.75" hidden="1" customHeight="1">
      <c r="A6612" s="215" t="s">
        <v>262</v>
      </c>
      <c r="B6612" s="209" t="s">
        <v>88</v>
      </c>
      <c r="C6612" s="209" t="s">
        <v>150</v>
      </c>
      <c r="D6612" s="462">
        <v>479</v>
      </c>
      <c r="E6612" s="488"/>
      <c r="F6612" s="462">
        <v>580.63</v>
      </c>
      <c r="G6612" s="202">
        <f t="shared" si="381"/>
        <v>1212.1711899791233</v>
      </c>
      <c r="H6612" s="210" t="str">
        <f t="shared" si="382"/>
        <v>22/23AVEIA BRANCAMARINGÁ (c)</v>
      </c>
      <c r="I6612" s="210" t="str">
        <f t="shared" si="383"/>
        <v>22/23AVEIA BRANCA</v>
      </c>
      <c r="J6612" s="488"/>
    </row>
    <row r="6613" spans="1:10" ht="12.75" hidden="1" customHeight="1">
      <c r="A6613" s="215" t="s">
        <v>262</v>
      </c>
      <c r="B6613" s="209" t="s">
        <v>88</v>
      </c>
      <c r="C6613" s="209" t="s">
        <v>155</v>
      </c>
      <c r="D6613" s="462">
        <v>7045</v>
      </c>
      <c r="E6613" s="488"/>
      <c r="F6613" s="462">
        <v>12335</v>
      </c>
      <c r="G6613" s="202">
        <f t="shared" si="381"/>
        <v>1750.8871540099362</v>
      </c>
      <c r="H6613" s="210" t="str">
        <f t="shared" si="382"/>
        <v>22/23AVEIA BRANCAPATO BRANCO (e)</v>
      </c>
      <c r="I6613" s="210" t="str">
        <f t="shared" si="383"/>
        <v>22/23AVEIA BRANCA</v>
      </c>
      <c r="J6613" s="488"/>
    </row>
    <row r="6614" spans="1:10" ht="12.75" hidden="1" customHeight="1">
      <c r="A6614" s="215" t="s">
        <v>262</v>
      </c>
      <c r="B6614" s="209" t="s">
        <v>88</v>
      </c>
      <c r="C6614" s="209" t="s">
        <v>156</v>
      </c>
      <c r="D6614" s="462">
        <v>2970</v>
      </c>
      <c r="E6614" s="488"/>
      <c r="F6614" s="462">
        <v>7590.7</v>
      </c>
      <c r="G6614" s="202">
        <f t="shared" si="381"/>
        <v>2555.7912457912457</v>
      </c>
      <c r="H6614" s="210" t="str">
        <f t="shared" si="382"/>
        <v>22/23AVEIA BRANCAPITANGA (f)</v>
      </c>
      <c r="I6614" s="210" t="str">
        <f t="shared" si="383"/>
        <v>22/23AVEIA BRANCA</v>
      </c>
      <c r="J6614" s="488"/>
    </row>
    <row r="6615" spans="1:10" ht="12.75" hidden="1" customHeight="1">
      <c r="A6615" s="215" t="s">
        <v>262</v>
      </c>
      <c r="B6615" s="209" t="s">
        <v>88</v>
      </c>
      <c r="C6615" s="209" t="s">
        <v>157</v>
      </c>
      <c r="D6615" s="462">
        <v>19020</v>
      </c>
      <c r="E6615" s="488"/>
      <c r="F6615" s="462">
        <v>47327.5</v>
      </c>
      <c r="G6615" s="202">
        <f t="shared" si="381"/>
        <v>2488.3017875920082</v>
      </c>
      <c r="H6615" s="210" t="str">
        <f t="shared" si="382"/>
        <v>22/23AVEIA BRANCAPONTA GROSSA (f)</v>
      </c>
      <c r="I6615" s="210" t="str">
        <f t="shared" si="383"/>
        <v>22/23AVEIA BRANCA</v>
      </c>
      <c r="J6615" s="488"/>
    </row>
    <row r="6616" spans="1:10" ht="12.75" hidden="1" customHeight="1">
      <c r="A6616" s="215" t="s">
        <v>262</v>
      </c>
      <c r="B6616" s="209" t="s">
        <v>88</v>
      </c>
      <c r="C6616" s="209" t="s">
        <v>158</v>
      </c>
      <c r="D6616" s="462">
        <v>804</v>
      </c>
      <c r="E6616" s="488"/>
      <c r="F6616" s="462">
        <v>1512</v>
      </c>
      <c r="G6616" s="202">
        <f t="shared" si="381"/>
        <v>1880.5970149253733</v>
      </c>
      <c r="H6616" s="210" t="str">
        <f t="shared" si="382"/>
        <v>22/23AVEIA BRANCATOLEDO (d)</v>
      </c>
      <c r="I6616" s="210" t="str">
        <f t="shared" si="383"/>
        <v>22/23AVEIA BRANCA</v>
      </c>
      <c r="J6616" s="488"/>
    </row>
    <row r="6617" spans="1:10" ht="12.75" hidden="1" customHeight="1">
      <c r="A6617" s="215" t="s">
        <v>262</v>
      </c>
      <c r="B6617" s="209" t="s">
        <v>88</v>
      </c>
      <c r="C6617" s="209" t="s">
        <v>159</v>
      </c>
      <c r="D6617" s="462">
        <v>200</v>
      </c>
      <c r="E6617" s="488"/>
      <c r="F6617" s="462">
        <v>340</v>
      </c>
      <c r="G6617" s="202">
        <f t="shared" si="381"/>
        <v>1700</v>
      </c>
      <c r="H6617" s="210" t="str">
        <f t="shared" si="382"/>
        <v>22/23AVEIA BRANCAUMUARAMA (b)</v>
      </c>
      <c r="I6617" s="210" t="str">
        <f t="shared" si="383"/>
        <v>22/23AVEIA BRANCA</v>
      </c>
      <c r="J6617" s="488"/>
    </row>
    <row r="6618" spans="1:10" ht="12.75" hidden="1" customHeight="1">
      <c r="A6618" s="215" t="s">
        <v>262</v>
      </c>
      <c r="B6618" s="209" t="s">
        <v>89</v>
      </c>
      <c r="C6618" s="209" t="s">
        <v>126</v>
      </c>
      <c r="D6618" s="486">
        <v>1500</v>
      </c>
      <c r="F6618" s="486">
        <v>3120</v>
      </c>
      <c r="G6618" s="460">
        <f t="shared" si="381"/>
        <v>2080</v>
      </c>
      <c r="H6618" s="210" t="str">
        <f t="shared" si="382"/>
        <v>22/23AVEIA PRETAAPUCARANA (c)</v>
      </c>
      <c r="I6618" s="210" t="str">
        <f t="shared" si="383"/>
        <v>22/23AVEIA PRETA</v>
      </c>
      <c r="J6618" s="488"/>
    </row>
    <row r="6619" spans="1:10" ht="12.75" hidden="1" customHeight="1">
      <c r="A6619" s="215" t="s">
        <v>262</v>
      </c>
      <c r="B6619" s="209" t="s">
        <v>89</v>
      </c>
      <c r="C6619" s="209" t="s">
        <v>128</v>
      </c>
      <c r="D6619" s="486">
        <v>43320</v>
      </c>
      <c r="F6619" s="486">
        <v>53286</v>
      </c>
      <c r="G6619" s="460">
        <f t="shared" si="381"/>
        <v>1230.0554016620499</v>
      </c>
      <c r="H6619" s="210" t="str">
        <f t="shared" si="382"/>
        <v>22/23AVEIA PRETACAMPO MOURÃO (a)</v>
      </c>
      <c r="I6619" s="210" t="str">
        <f t="shared" si="383"/>
        <v>22/23AVEIA PRETA</v>
      </c>
      <c r="J6619" s="488"/>
    </row>
    <row r="6620" spans="1:10" ht="12.75" hidden="1" customHeight="1">
      <c r="A6620" s="215" t="s">
        <v>262</v>
      </c>
      <c r="B6620" s="209" t="s">
        <v>89</v>
      </c>
      <c r="C6620" s="209" t="s">
        <v>130</v>
      </c>
      <c r="D6620" s="486">
        <v>5060</v>
      </c>
      <c r="E6620" s="202">
        <v>895</v>
      </c>
      <c r="F6620" s="486">
        <v>4694.3</v>
      </c>
      <c r="G6620" s="460">
        <f t="shared" si="381"/>
        <v>1127.0828331332534</v>
      </c>
      <c r="H6620" s="210" t="str">
        <f t="shared" si="382"/>
        <v>22/23AVEIA PRETACASCAVEL (d)</v>
      </c>
      <c r="I6620" s="210" t="str">
        <f t="shared" si="383"/>
        <v>22/23AVEIA PRETA</v>
      </c>
      <c r="J6620" s="488"/>
    </row>
    <row r="6621" spans="1:10" ht="12.75" hidden="1" customHeight="1">
      <c r="A6621" s="215" t="s">
        <v>262</v>
      </c>
      <c r="B6621" s="209" t="s">
        <v>89</v>
      </c>
      <c r="C6621" s="209" t="s">
        <v>132</v>
      </c>
      <c r="D6621" s="486">
        <v>1250</v>
      </c>
      <c r="F6621" s="486">
        <v>2851.2</v>
      </c>
      <c r="G6621" s="460">
        <f t="shared" si="381"/>
        <v>2280.96</v>
      </c>
      <c r="H6621" s="210" t="str">
        <f t="shared" si="382"/>
        <v>22/23AVEIA PRETACORNÉLIO PROCÓPIO (c)</v>
      </c>
      <c r="I6621" s="210" t="str">
        <f t="shared" si="383"/>
        <v>22/23AVEIA PRETA</v>
      </c>
      <c r="J6621" s="488"/>
    </row>
    <row r="6622" spans="1:10" ht="12.75" hidden="1" customHeight="1">
      <c r="A6622" s="215" t="s">
        <v>262</v>
      </c>
      <c r="B6622" s="209" t="s">
        <v>89</v>
      </c>
      <c r="C6622" s="209" t="s">
        <v>136</v>
      </c>
      <c r="D6622" s="486">
        <v>3590</v>
      </c>
      <c r="F6622" s="486">
        <v>3590</v>
      </c>
      <c r="G6622" s="460">
        <f t="shared" si="381"/>
        <v>1000</v>
      </c>
      <c r="H6622" s="210" t="str">
        <f t="shared" si="382"/>
        <v>22/23AVEIA PRETAFRANCISCO BELTRÃO (e)</v>
      </c>
      <c r="I6622" s="210" t="str">
        <f t="shared" si="383"/>
        <v>22/23AVEIA PRETA</v>
      </c>
      <c r="J6622" s="488"/>
    </row>
    <row r="6623" spans="1:10" ht="12.75" hidden="1" customHeight="1">
      <c r="A6623" s="215" t="s">
        <v>262</v>
      </c>
      <c r="B6623" s="209" t="s">
        <v>89</v>
      </c>
      <c r="C6623" s="209" t="s">
        <v>138</v>
      </c>
      <c r="D6623" s="486">
        <v>33480</v>
      </c>
      <c r="E6623" s="202">
        <v>1000</v>
      </c>
      <c r="F6623" s="486">
        <v>39502</v>
      </c>
      <c r="G6623" s="460">
        <f t="shared" si="381"/>
        <v>1216.1945812807883</v>
      </c>
      <c r="H6623" s="210" t="str">
        <f t="shared" si="382"/>
        <v>22/23AVEIA PRETAGUARAPUAVA (f)</v>
      </c>
      <c r="I6623" s="210" t="str">
        <f t="shared" si="383"/>
        <v>22/23AVEIA PRETA</v>
      </c>
      <c r="J6623" s="488"/>
    </row>
    <row r="6624" spans="1:10" ht="12.75" hidden="1" customHeight="1">
      <c r="A6624" s="215" t="s">
        <v>262</v>
      </c>
      <c r="B6624" s="209" t="s">
        <v>89</v>
      </c>
      <c r="C6624" s="209" t="s">
        <v>140</v>
      </c>
      <c r="D6624" s="486">
        <v>11100</v>
      </c>
      <c r="F6624" s="486">
        <v>13590</v>
      </c>
      <c r="G6624" s="460">
        <f t="shared" si="381"/>
        <v>1224.3243243243242</v>
      </c>
      <c r="H6624" s="210" t="str">
        <f t="shared" si="382"/>
        <v>22/23AVEIA PRETAIRATI (f)</v>
      </c>
      <c r="I6624" s="210" t="str">
        <f t="shared" si="383"/>
        <v>22/23AVEIA PRETA</v>
      </c>
      <c r="J6624" s="488"/>
    </row>
    <row r="6625" spans="1:10" ht="12.75" hidden="1" customHeight="1">
      <c r="A6625" s="215" t="s">
        <v>262</v>
      </c>
      <c r="B6625" s="209" t="s">
        <v>89</v>
      </c>
      <c r="C6625" s="209" t="s">
        <v>142</v>
      </c>
      <c r="D6625" s="486">
        <v>1100</v>
      </c>
      <c r="F6625" s="486">
        <v>1773.5</v>
      </c>
      <c r="G6625" s="460">
        <f t="shared" si="381"/>
        <v>1612.2727272727273</v>
      </c>
      <c r="H6625" s="210" t="str">
        <f t="shared" si="382"/>
        <v>22/23AVEIA PRETAIVAIPORÃ (c)</v>
      </c>
      <c r="I6625" s="210" t="str">
        <f t="shared" si="383"/>
        <v>22/23AVEIA PRETA</v>
      </c>
      <c r="J6625" s="488"/>
    </row>
    <row r="6626" spans="1:10" ht="12.75" hidden="1" customHeight="1">
      <c r="A6626" s="215" t="s">
        <v>262</v>
      </c>
      <c r="B6626" s="209" t="s">
        <v>89</v>
      </c>
      <c r="C6626" s="209" t="s">
        <v>144</v>
      </c>
      <c r="D6626" s="486">
        <v>900</v>
      </c>
      <c r="F6626" s="486">
        <v>1627.2</v>
      </c>
      <c r="G6626" s="460">
        <f t="shared" si="381"/>
        <v>1808</v>
      </c>
      <c r="H6626" s="210" t="str">
        <f t="shared" si="382"/>
        <v>22/23AVEIA PRETAJACAREZINHO (c)</v>
      </c>
      <c r="I6626" s="210" t="str">
        <f t="shared" si="383"/>
        <v>22/23AVEIA PRETA</v>
      </c>
      <c r="J6626" s="488"/>
    </row>
    <row r="6627" spans="1:10" ht="12.75" hidden="1" customHeight="1">
      <c r="A6627" s="215" t="s">
        <v>262</v>
      </c>
      <c r="B6627" s="209" t="s">
        <v>89</v>
      </c>
      <c r="C6627" s="209" t="s">
        <v>146</v>
      </c>
      <c r="D6627" s="486">
        <v>5500</v>
      </c>
      <c r="F6627" s="486">
        <v>6545.8</v>
      </c>
      <c r="G6627" s="460">
        <f t="shared" si="381"/>
        <v>1190.1454545454546</v>
      </c>
      <c r="H6627" s="210" t="str">
        <f t="shared" si="382"/>
        <v>22/23AVEIA PRETALARANJEIRAS DO SUL (f)</v>
      </c>
      <c r="I6627" s="210" t="str">
        <f t="shared" si="383"/>
        <v>22/23AVEIA PRETA</v>
      </c>
      <c r="J6627" s="488"/>
    </row>
    <row r="6628" spans="1:10" ht="12.75" hidden="1" customHeight="1">
      <c r="A6628" s="215" t="s">
        <v>262</v>
      </c>
      <c r="B6628" s="209" t="s">
        <v>89</v>
      </c>
      <c r="C6628" s="209" t="s">
        <v>148</v>
      </c>
      <c r="D6628" s="486">
        <v>3300</v>
      </c>
      <c r="F6628" s="486">
        <v>4365</v>
      </c>
      <c r="G6628" s="460">
        <f t="shared" si="381"/>
        <v>1322.7272727272727</v>
      </c>
      <c r="H6628" s="210" t="str">
        <f t="shared" si="382"/>
        <v>22/23AVEIA PRETALONDRINA (c)</v>
      </c>
      <c r="I6628" s="210" t="str">
        <f t="shared" si="383"/>
        <v>22/23AVEIA PRETA</v>
      </c>
      <c r="J6628" s="488"/>
    </row>
    <row r="6629" spans="1:10" ht="12.75" hidden="1" customHeight="1">
      <c r="A6629" s="215" t="s">
        <v>262</v>
      </c>
      <c r="B6629" s="209" t="s">
        <v>89</v>
      </c>
      <c r="C6629" s="209" t="s">
        <v>150</v>
      </c>
      <c r="D6629" s="486">
        <v>1026</v>
      </c>
      <c r="F6629" s="486">
        <v>1217.45</v>
      </c>
      <c r="G6629" s="460">
        <f t="shared" si="381"/>
        <v>1186.5984405458089</v>
      </c>
      <c r="H6629" s="210" t="str">
        <f t="shared" si="382"/>
        <v>22/23AVEIA PRETAMARINGÁ (c)</v>
      </c>
      <c r="I6629" s="210" t="str">
        <f t="shared" si="383"/>
        <v>22/23AVEIA PRETA</v>
      </c>
      <c r="J6629" s="488"/>
    </row>
    <row r="6630" spans="1:10" ht="12.75" hidden="1" customHeight="1">
      <c r="A6630" s="215" t="s">
        <v>262</v>
      </c>
      <c r="B6630" s="209" t="s">
        <v>89</v>
      </c>
      <c r="C6630" s="209" t="s">
        <v>155</v>
      </c>
      <c r="D6630" s="486">
        <v>13390</v>
      </c>
      <c r="F6630" s="486">
        <v>15553</v>
      </c>
      <c r="G6630" s="460">
        <f t="shared" si="381"/>
        <v>1161.5384615384617</v>
      </c>
      <c r="H6630" s="210" t="str">
        <f t="shared" si="382"/>
        <v>22/23AVEIA PRETAPATO BRANCO (e)</v>
      </c>
      <c r="I6630" s="210" t="str">
        <f t="shared" si="383"/>
        <v>22/23AVEIA PRETA</v>
      </c>
      <c r="J6630" s="488"/>
    </row>
    <row r="6631" spans="1:10" ht="12.75" hidden="1" customHeight="1">
      <c r="A6631" s="215" t="s">
        <v>262</v>
      </c>
      <c r="B6631" s="209" t="s">
        <v>89</v>
      </c>
      <c r="C6631" s="209" t="s">
        <v>156</v>
      </c>
      <c r="D6631" s="486">
        <v>6100</v>
      </c>
      <c r="F6631" s="486">
        <v>10573.400000000001</v>
      </c>
      <c r="G6631" s="460">
        <f t="shared" si="381"/>
        <v>1733.3442622950822</v>
      </c>
      <c r="H6631" s="210" t="str">
        <f t="shared" si="382"/>
        <v>22/23AVEIA PRETAPITANGA (f)</v>
      </c>
      <c r="I6631" s="210" t="str">
        <f t="shared" si="383"/>
        <v>22/23AVEIA PRETA</v>
      </c>
      <c r="J6631" s="488"/>
    </row>
    <row r="6632" spans="1:10" ht="12.75" hidden="1" customHeight="1">
      <c r="A6632" s="215" t="s">
        <v>262</v>
      </c>
      <c r="B6632" s="209" t="s">
        <v>89</v>
      </c>
      <c r="C6632" s="209" t="s">
        <v>157</v>
      </c>
      <c r="D6632" s="486">
        <v>21770</v>
      </c>
      <c r="F6632" s="486">
        <v>25494</v>
      </c>
      <c r="G6632" s="460">
        <f t="shared" si="381"/>
        <v>1171.0610932475884</v>
      </c>
      <c r="H6632" s="210" t="str">
        <f t="shared" si="382"/>
        <v>22/23AVEIA PRETAPONTA GROSSA (f)</v>
      </c>
      <c r="I6632" s="210" t="str">
        <f t="shared" si="383"/>
        <v>22/23AVEIA PRETA</v>
      </c>
      <c r="J6632" s="488"/>
    </row>
    <row r="6633" spans="1:10" ht="12.75" hidden="1" customHeight="1">
      <c r="A6633" s="215" t="s">
        <v>262</v>
      </c>
      <c r="B6633" s="209" t="s">
        <v>89</v>
      </c>
      <c r="C6633" s="209" t="s">
        <v>158</v>
      </c>
      <c r="D6633" s="486">
        <v>1854</v>
      </c>
      <c r="F6633" s="486">
        <v>2057</v>
      </c>
      <c r="G6633" s="460">
        <f t="shared" si="381"/>
        <v>1109.4929881337648</v>
      </c>
      <c r="H6633" s="210" t="str">
        <f t="shared" si="382"/>
        <v>22/23AVEIA PRETATOLEDO (d)</v>
      </c>
      <c r="I6633" s="210" t="str">
        <f t="shared" si="383"/>
        <v>22/23AVEIA PRETA</v>
      </c>
      <c r="J6633" s="488"/>
    </row>
    <row r="6634" spans="1:10" ht="12.75" hidden="1" customHeight="1">
      <c r="A6634" s="215" t="s">
        <v>262</v>
      </c>
      <c r="B6634" s="209" t="s">
        <v>89</v>
      </c>
      <c r="C6634" s="209" t="s">
        <v>159</v>
      </c>
      <c r="D6634" s="486">
        <v>1121</v>
      </c>
      <c r="F6634" s="486">
        <v>1303.98</v>
      </c>
      <c r="G6634" s="460">
        <f t="shared" si="381"/>
        <v>1163.229259589652</v>
      </c>
      <c r="H6634" s="210" t="str">
        <f t="shared" si="382"/>
        <v>22/23AVEIA PRETAUMUARAMA (b)</v>
      </c>
      <c r="I6634" s="210" t="str">
        <f t="shared" si="383"/>
        <v>22/23AVEIA PRETA</v>
      </c>
      <c r="J6634" s="488"/>
    </row>
    <row r="6635" spans="1:10" ht="12.75" hidden="1" customHeight="1">
      <c r="A6635" s="215" t="s">
        <v>262</v>
      </c>
      <c r="B6635" s="209" t="s">
        <v>89</v>
      </c>
      <c r="C6635" s="209" t="s">
        <v>160</v>
      </c>
      <c r="D6635" s="486">
        <v>2200</v>
      </c>
      <c r="F6635" s="486">
        <v>1710</v>
      </c>
      <c r="G6635" s="460">
        <f t="shared" si="381"/>
        <v>777.27272727272725</v>
      </c>
      <c r="H6635" s="210" t="str">
        <f t="shared" si="382"/>
        <v>22/23AVEIA PRETAUNIÃO DA VITÓRIA (f)</v>
      </c>
      <c r="I6635" s="210" t="str">
        <f t="shared" si="383"/>
        <v>22/23AVEIA PRETA</v>
      </c>
      <c r="J6635" s="488"/>
    </row>
    <row r="6636" spans="1:10" ht="12.75" hidden="1" customHeight="1">
      <c r="A6636" s="215" t="s">
        <v>262</v>
      </c>
      <c r="B6636" s="209" t="s">
        <v>94</v>
      </c>
      <c r="C6636" s="209" t="s">
        <v>126</v>
      </c>
      <c r="D6636" s="462">
        <v>80</v>
      </c>
      <c r="E6636" s="488"/>
      <c r="F6636" s="462">
        <v>141</v>
      </c>
      <c r="G6636" s="202">
        <f t="shared" si="381"/>
        <v>1762.5</v>
      </c>
      <c r="H6636" s="210" t="str">
        <f t="shared" si="382"/>
        <v>22/23CANOLAAPUCARANA (c)</v>
      </c>
      <c r="I6636" s="210" t="str">
        <f t="shared" si="383"/>
        <v>22/23CANOLA</v>
      </c>
      <c r="J6636" s="488"/>
    </row>
    <row r="6637" spans="1:10" ht="12.75" hidden="1" customHeight="1">
      <c r="A6637" s="215" t="s">
        <v>262</v>
      </c>
      <c r="B6637" s="209" t="s">
        <v>94</v>
      </c>
      <c r="C6637" s="209" t="s">
        <v>138</v>
      </c>
      <c r="D6637" s="462">
        <v>470</v>
      </c>
      <c r="E6637" s="488"/>
      <c r="F6637" s="462">
        <v>891</v>
      </c>
      <c r="G6637" s="202">
        <f t="shared" si="381"/>
        <v>1895.7446808510638</v>
      </c>
      <c r="H6637" s="210" t="str">
        <f t="shared" si="382"/>
        <v>22/23CANOLAGUARAPUAVA (f)</v>
      </c>
      <c r="I6637" s="210" t="str">
        <f t="shared" si="383"/>
        <v>22/23CANOLA</v>
      </c>
      <c r="J6637" s="211"/>
    </row>
    <row r="6638" spans="1:10" ht="12.75" hidden="1" customHeight="1">
      <c r="A6638" s="215" t="s">
        <v>262</v>
      </c>
      <c r="B6638" s="209" t="s">
        <v>94</v>
      </c>
      <c r="C6638" s="209" t="s">
        <v>155</v>
      </c>
      <c r="D6638" s="462">
        <v>526</v>
      </c>
      <c r="F6638" s="462">
        <v>889</v>
      </c>
      <c r="G6638" s="202">
        <f t="shared" si="381"/>
        <v>1690.1140684410648</v>
      </c>
      <c r="H6638" s="210" t="str">
        <f t="shared" si="382"/>
        <v>22/23CANOLAPATO BRANCO (e)</v>
      </c>
      <c r="I6638" s="210" t="str">
        <f t="shared" si="383"/>
        <v>22/23CANOLA</v>
      </c>
      <c r="J6638" s="211"/>
    </row>
    <row r="6639" spans="1:10" ht="12.75" hidden="1" customHeight="1">
      <c r="A6639" s="215" t="s">
        <v>262</v>
      </c>
      <c r="B6639" s="209" t="s">
        <v>94</v>
      </c>
      <c r="C6639" s="209" t="s">
        <v>157</v>
      </c>
      <c r="D6639" s="462">
        <v>188</v>
      </c>
      <c r="F6639" s="462">
        <v>291.52</v>
      </c>
      <c r="G6639" s="202">
        <f t="shared" si="381"/>
        <v>1550.6382978723402</v>
      </c>
      <c r="H6639" s="210" t="str">
        <f t="shared" si="382"/>
        <v>22/23CANOLAPONTA GROSSA (f)</v>
      </c>
      <c r="I6639" s="210" t="str">
        <f t="shared" si="383"/>
        <v>22/23CANOLA</v>
      </c>
      <c r="J6639" s="211"/>
    </row>
    <row r="6640" spans="1:10" ht="12.75" hidden="1" customHeight="1">
      <c r="A6640" s="215" t="s">
        <v>262</v>
      </c>
      <c r="B6640" s="209" t="s">
        <v>96</v>
      </c>
      <c r="C6640" s="209" t="s">
        <v>138</v>
      </c>
      <c r="D6640" s="202">
        <v>850</v>
      </c>
      <c r="F6640" s="202">
        <v>1612</v>
      </c>
      <c r="G6640" s="202">
        <f t="shared" si="381"/>
        <v>1896.4705882352941</v>
      </c>
      <c r="H6640" s="210" t="str">
        <f t="shared" si="382"/>
        <v>22/23CENTEIOGUARAPUAVA (f)</v>
      </c>
      <c r="I6640" s="210" t="str">
        <f t="shared" si="383"/>
        <v>22/23CENTEIO</v>
      </c>
      <c r="J6640" s="211"/>
    </row>
    <row r="6641" spans="1:10" ht="12.75" hidden="1" customHeight="1">
      <c r="A6641" s="215" t="s">
        <v>262</v>
      </c>
      <c r="B6641" s="209" t="s">
        <v>96</v>
      </c>
      <c r="C6641" s="209" t="s">
        <v>140</v>
      </c>
      <c r="D6641" s="202">
        <v>425</v>
      </c>
      <c r="F6641" s="202">
        <v>772</v>
      </c>
      <c r="G6641" s="202">
        <f t="shared" si="381"/>
        <v>1816.4705882352941</v>
      </c>
      <c r="H6641" s="210" t="str">
        <f t="shared" si="382"/>
        <v>22/23CENTEIOIRATI (f)</v>
      </c>
      <c r="I6641" s="210" t="str">
        <f t="shared" si="383"/>
        <v>22/23CENTEIO</v>
      </c>
      <c r="J6641" s="211"/>
    </row>
    <row r="6642" spans="1:10" ht="12.75" hidden="1" customHeight="1">
      <c r="A6642" s="215" t="s">
        <v>262</v>
      </c>
      <c r="B6642" s="209" t="s">
        <v>96</v>
      </c>
      <c r="C6642" s="209" t="s">
        <v>155</v>
      </c>
      <c r="D6642" s="202"/>
      <c r="G6642" s="202" t="e">
        <f t="shared" si="381"/>
        <v>#DIV/0!</v>
      </c>
      <c r="H6642" s="210" t="str">
        <f t="shared" si="382"/>
        <v>22/23CENTEIOPATO BRANCO (e)</v>
      </c>
      <c r="I6642" s="210" t="str">
        <f t="shared" si="383"/>
        <v>22/23CENTEIO</v>
      </c>
      <c r="J6642" s="211"/>
    </row>
    <row r="6643" spans="1:10" ht="12.75" hidden="1" customHeight="1">
      <c r="A6643" s="215" t="s">
        <v>262</v>
      </c>
      <c r="B6643" s="209" t="s">
        <v>96</v>
      </c>
      <c r="C6643" s="209" t="s">
        <v>157</v>
      </c>
      <c r="D6643" s="202">
        <v>735</v>
      </c>
      <c r="F6643" s="202">
        <v>1409.8</v>
      </c>
      <c r="G6643" s="202">
        <f t="shared" si="381"/>
        <v>1918.0952380952381</v>
      </c>
      <c r="H6643" s="210" t="str">
        <f t="shared" si="382"/>
        <v>22/23CENTEIOPONTA GROSSA (f)</v>
      </c>
      <c r="I6643" s="210" t="str">
        <f t="shared" si="383"/>
        <v>22/23CENTEIO</v>
      </c>
      <c r="J6643" s="211"/>
    </row>
    <row r="6644" spans="1:10" ht="12.75" hidden="1" customHeight="1">
      <c r="A6644" s="215" t="s">
        <v>262</v>
      </c>
      <c r="B6644" s="213" t="s">
        <v>97</v>
      </c>
      <c r="C6644" s="209" t="s">
        <v>126</v>
      </c>
      <c r="D6644" s="201">
        <v>370</v>
      </c>
      <c r="F6644" s="202">
        <v>1665</v>
      </c>
      <c r="G6644" s="202">
        <f t="shared" ref="G6644" si="387">F6644/(D6644-E6644)*1000</f>
        <v>4500</v>
      </c>
      <c r="H6644" s="210" t="str">
        <f t="shared" ref="H6644" si="388">A6644&amp;B6644&amp;C6644</f>
        <v>22/23CEVADAAPUCARANA (c)</v>
      </c>
      <c r="I6644" s="210" t="str">
        <f t="shared" ref="I6644" si="389">A6644&amp;B6644</f>
        <v>22/23CEVADA</v>
      </c>
    </row>
    <row r="6645" spans="1:10" ht="12.75" hidden="1" customHeight="1">
      <c r="A6645" s="215" t="s">
        <v>262</v>
      </c>
      <c r="B6645" s="213" t="s">
        <v>97</v>
      </c>
      <c r="C6645" s="209" t="s">
        <v>134</v>
      </c>
      <c r="D6645" s="462">
        <v>3040</v>
      </c>
      <c r="F6645" s="462">
        <v>11662</v>
      </c>
      <c r="G6645" s="202">
        <f t="shared" si="381"/>
        <v>3836.1842105263158</v>
      </c>
      <c r="H6645" s="210" t="str">
        <f t="shared" si="382"/>
        <v>22/23CEVADACURITIBA (f)</v>
      </c>
      <c r="I6645" s="210" t="str">
        <f t="shared" si="383"/>
        <v>22/23CEVADA</v>
      </c>
    </row>
    <row r="6646" spans="1:10" ht="12.75" hidden="1" customHeight="1">
      <c r="A6646" s="215" t="s">
        <v>262</v>
      </c>
      <c r="B6646" s="213" t="s">
        <v>97</v>
      </c>
      <c r="C6646" s="209" t="s">
        <v>132</v>
      </c>
      <c r="D6646" s="462">
        <v>2.7</v>
      </c>
      <c r="F6646" s="462">
        <v>7</v>
      </c>
      <c r="G6646" s="202">
        <f t="shared" si="381"/>
        <v>2592.5925925925926</v>
      </c>
      <c r="H6646" s="210" t="str">
        <f t="shared" si="382"/>
        <v>22/23CEVADACORNÉLIO PROCÓPIO (c)</v>
      </c>
      <c r="I6646" s="210" t="str">
        <f t="shared" si="383"/>
        <v>22/23CEVADA</v>
      </c>
    </row>
    <row r="6647" spans="1:10" ht="12.75" hidden="1" customHeight="1">
      <c r="A6647" s="215" t="s">
        <v>262</v>
      </c>
      <c r="B6647" s="209" t="s">
        <v>97</v>
      </c>
      <c r="C6647" s="209" t="s">
        <v>136</v>
      </c>
      <c r="D6647" s="462">
        <v>100</v>
      </c>
      <c r="F6647" s="462">
        <v>230</v>
      </c>
      <c r="G6647" s="202">
        <f t="shared" ref="G6647" si="390">F6647/(D6647-E6647)*1000</f>
        <v>2300</v>
      </c>
      <c r="H6647" s="210" t="str">
        <f t="shared" ref="H6647" si="391">A6647&amp;B6647&amp;C6647</f>
        <v>22/23CEVADAFRANCISCO BELTRÃO (e)</v>
      </c>
      <c r="I6647" s="210" t="str">
        <f t="shared" ref="I6647" si="392">A6647&amp;B6647</f>
        <v>22/23CEVADA</v>
      </c>
    </row>
    <row r="6648" spans="1:10" ht="12.75" hidden="1" customHeight="1">
      <c r="A6648" s="215" t="s">
        <v>262</v>
      </c>
      <c r="B6648" s="209" t="s">
        <v>97</v>
      </c>
      <c r="C6648" s="209" t="s">
        <v>138</v>
      </c>
      <c r="D6648" s="462">
        <v>40680</v>
      </c>
      <c r="F6648" s="462">
        <v>120969.02</v>
      </c>
      <c r="G6648" s="202">
        <f t="shared" si="381"/>
        <v>2973.673058013766</v>
      </c>
      <c r="H6648" s="210" t="str">
        <f t="shared" si="382"/>
        <v>22/23CEVADAGUARAPUAVA (f)</v>
      </c>
      <c r="I6648" s="210" t="str">
        <f t="shared" si="383"/>
        <v>22/23CEVADA</v>
      </c>
    </row>
    <row r="6649" spans="1:10" ht="12.75" hidden="1" customHeight="1">
      <c r="A6649" s="215" t="s">
        <v>262</v>
      </c>
      <c r="B6649" s="209" t="s">
        <v>97</v>
      </c>
      <c r="C6649" s="209" t="s">
        <v>140</v>
      </c>
      <c r="D6649" s="462">
        <v>3550</v>
      </c>
      <c r="F6649" s="462">
        <v>10545.01</v>
      </c>
      <c r="G6649" s="202">
        <f t="shared" si="381"/>
        <v>2970.4253521126761</v>
      </c>
      <c r="H6649" s="210" t="str">
        <f t="shared" si="382"/>
        <v>22/23CEVADAIRATI (f)</v>
      </c>
      <c r="I6649" s="210" t="str">
        <f t="shared" si="383"/>
        <v>22/23CEVADA</v>
      </c>
    </row>
    <row r="6650" spans="1:10" ht="12.75" hidden="1" customHeight="1">
      <c r="A6650" s="215" t="s">
        <v>262</v>
      </c>
      <c r="B6650" s="209" t="s">
        <v>97</v>
      </c>
      <c r="C6650" s="209" t="s">
        <v>144</v>
      </c>
      <c r="D6650" s="462">
        <v>1445</v>
      </c>
      <c r="F6650" s="462">
        <v>3756.25</v>
      </c>
      <c r="G6650" s="202">
        <f t="shared" ref="G6650" si="393">F6650/(D6650-E6650)*1000</f>
        <v>2599.4809688581313</v>
      </c>
      <c r="H6650" s="210" t="str">
        <f t="shared" ref="H6650" si="394">A6650&amp;B6650&amp;C6650</f>
        <v>22/23CEVADAJACAREZINHO (c)</v>
      </c>
      <c r="I6650" s="210" t="str">
        <f t="shared" ref="I6650" si="395">A6650&amp;B6650</f>
        <v>22/23CEVADA</v>
      </c>
    </row>
    <row r="6651" spans="1:10" ht="12.75" hidden="1" customHeight="1">
      <c r="A6651" s="215" t="s">
        <v>262</v>
      </c>
      <c r="B6651" s="209" t="s">
        <v>97</v>
      </c>
      <c r="C6651" s="209" t="s">
        <v>155</v>
      </c>
      <c r="D6651" s="462">
        <v>250</v>
      </c>
      <c r="F6651" s="462">
        <v>850</v>
      </c>
      <c r="G6651" s="202">
        <f t="shared" si="381"/>
        <v>3400</v>
      </c>
      <c r="H6651" s="210" t="str">
        <f t="shared" si="382"/>
        <v>22/23CEVADAPATO BRANCO (e)</v>
      </c>
      <c r="I6651" s="210" t="str">
        <f t="shared" si="383"/>
        <v>22/23CEVADA</v>
      </c>
    </row>
    <row r="6652" spans="1:10" ht="12.75" hidden="1" customHeight="1">
      <c r="A6652" s="215" t="s">
        <v>262</v>
      </c>
      <c r="B6652" s="209" t="s">
        <v>97</v>
      </c>
      <c r="C6652" s="209" t="s">
        <v>156</v>
      </c>
      <c r="D6652" s="462">
        <v>1410</v>
      </c>
      <c r="F6652" s="462">
        <v>3669</v>
      </c>
      <c r="G6652" s="202">
        <f t="shared" si="381"/>
        <v>2602.1276595744685</v>
      </c>
      <c r="H6652" s="210" t="str">
        <f t="shared" si="382"/>
        <v>22/23CEVADAPITANGA (f)</v>
      </c>
      <c r="I6652" s="210" t="str">
        <f t="shared" si="383"/>
        <v>22/23CEVADA</v>
      </c>
    </row>
    <row r="6653" spans="1:10" ht="12.75" hidden="1" customHeight="1">
      <c r="A6653" s="215" t="s">
        <v>262</v>
      </c>
      <c r="B6653" s="209" t="s">
        <v>97</v>
      </c>
      <c r="C6653" s="209" t="s">
        <v>157</v>
      </c>
      <c r="D6653" s="462">
        <v>31770</v>
      </c>
      <c r="F6653" s="462">
        <v>110475</v>
      </c>
      <c r="G6653" s="202">
        <f t="shared" si="381"/>
        <v>3477.3371104815865</v>
      </c>
      <c r="H6653" s="210" t="str">
        <f t="shared" si="382"/>
        <v>22/23CEVADAPONTA GROSSA (f)</v>
      </c>
      <c r="I6653" s="210" t="str">
        <f t="shared" si="383"/>
        <v>22/23CEVADA</v>
      </c>
    </row>
    <row r="6654" spans="1:10" ht="12.75" hidden="1" customHeight="1">
      <c r="A6654" s="215" t="s">
        <v>262</v>
      </c>
      <c r="B6654" s="209" t="s">
        <v>97</v>
      </c>
      <c r="C6654" s="209" t="s">
        <v>158</v>
      </c>
      <c r="D6654" s="462"/>
      <c r="F6654" s="462"/>
      <c r="G6654" s="202" t="e">
        <f t="shared" si="381"/>
        <v>#DIV/0!</v>
      </c>
      <c r="H6654" s="210" t="str">
        <f t="shared" si="382"/>
        <v>22/23CEVADATOLEDO (d)</v>
      </c>
      <c r="I6654" s="210" t="str">
        <f t="shared" si="383"/>
        <v>22/23CEVADA</v>
      </c>
    </row>
    <row r="6655" spans="1:10" ht="12.75" hidden="1" customHeight="1">
      <c r="A6655" s="215" t="s">
        <v>262</v>
      </c>
      <c r="B6655" s="209" t="s">
        <v>97</v>
      </c>
      <c r="C6655" s="209" t="s">
        <v>160</v>
      </c>
      <c r="D6655" s="462">
        <v>900</v>
      </c>
      <c r="F6655" s="462">
        <v>1620</v>
      </c>
      <c r="G6655" s="202">
        <f t="shared" si="381"/>
        <v>1800</v>
      </c>
      <c r="H6655" s="210" t="str">
        <f t="shared" si="382"/>
        <v>22/23CEVADAUNIÃO DA VITÓRIA (f)</v>
      </c>
      <c r="I6655" s="210" t="str">
        <f t="shared" si="383"/>
        <v>22/23CEVADA</v>
      </c>
    </row>
    <row r="6656" spans="1:10" ht="12.75" hidden="1" customHeight="1">
      <c r="A6656" s="215" t="s">
        <v>262</v>
      </c>
      <c r="B6656" s="209" t="s">
        <v>110</v>
      </c>
      <c r="C6656" s="209" t="s">
        <v>126</v>
      </c>
      <c r="D6656" s="462">
        <v>72650</v>
      </c>
      <c r="E6656" s="201"/>
      <c r="F6656" s="462">
        <v>199925</v>
      </c>
      <c r="G6656" s="202">
        <f t="shared" si="381"/>
        <v>2751.8926359256711</v>
      </c>
      <c r="H6656" s="210" t="str">
        <f t="shared" si="382"/>
        <v>22/23TRIGOAPUCARANA (c)</v>
      </c>
      <c r="I6656" s="210" t="str">
        <f t="shared" si="383"/>
        <v>22/23TRIGO</v>
      </c>
    </row>
    <row r="6657" spans="1:10" ht="12.75" hidden="1" customHeight="1">
      <c r="A6657" s="215" t="s">
        <v>262</v>
      </c>
      <c r="B6657" s="209" t="s">
        <v>110</v>
      </c>
      <c r="C6657" s="209" t="s">
        <v>128</v>
      </c>
      <c r="D6657" s="462">
        <v>131060</v>
      </c>
      <c r="E6657" s="201"/>
      <c r="F6657" s="462">
        <v>380853</v>
      </c>
      <c r="G6657" s="202">
        <f t="shared" ref="G6657:G6702" si="396">F6657/(D6657-E6657)*1000</f>
        <v>2905.9438425148783</v>
      </c>
      <c r="H6657" s="210" t="str">
        <f t="shared" ref="H6657:H6702" si="397">A6657&amp;B6657&amp;C6657</f>
        <v>22/23TRIGOCAMPO MOURÃO (a)</v>
      </c>
      <c r="I6657" s="210" t="str">
        <f t="shared" ref="I6657:I6702" si="398">A6657&amp;B6657</f>
        <v>22/23TRIGO</v>
      </c>
    </row>
    <row r="6658" spans="1:10" ht="12.75" hidden="1" customHeight="1">
      <c r="A6658" s="215" t="s">
        <v>262</v>
      </c>
      <c r="B6658" s="209" t="s">
        <v>110</v>
      </c>
      <c r="C6658" s="209" t="s">
        <v>130</v>
      </c>
      <c r="D6658" s="462">
        <v>179525</v>
      </c>
      <c r="E6658" s="201">
        <v>110</v>
      </c>
      <c r="F6658" s="462">
        <v>401060.37</v>
      </c>
      <c r="G6658" s="202">
        <f t="shared" si="396"/>
        <v>2235.378145639997</v>
      </c>
      <c r="H6658" s="210" t="str">
        <f t="shared" si="397"/>
        <v>22/23TRIGOCASCAVEL (d)</v>
      </c>
      <c r="I6658" s="210" t="str">
        <f t="shared" si="398"/>
        <v>22/23TRIGO</v>
      </c>
      <c r="J6658" s="488"/>
    </row>
    <row r="6659" spans="1:10" ht="12.75" hidden="1" customHeight="1">
      <c r="A6659" s="215" t="s">
        <v>262</v>
      </c>
      <c r="B6659" s="209" t="s">
        <v>110</v>
      </c>
      <c r="C6659" s="209" t="s">
        <v>132</v>
      </c>
      <c r="D6659" s="462">
        <v>120000</v>
      </c>
      <c r="E6659" s="201"/>
      <c r="F6659" s="462">
        <v>287992.8</v>
      </c>
      <c r="G6659" s="202">
        <f t="shared" si="396"/>
        <v>2399.94</v>
      </c>
      <c r="H6659" s="210" t="str">
        <f t="shared" si="397"/>
        <v>22/23TRIGOCORNÉLIO PROCÓPIO (c)</v>
      </c>
      <c r="I6659" s="210" t="str">
        <f t="shared" si="398"/>
        <v>22/23TRIGO</v>
      </c>
      <c r="J6659" s="488"/>
    </row>
    <row r="6660" spans="1:10" ht="12.75" hidden="1" customHeight="1">
      <c r="A6660" s="215" t="s">
        <v>262</v>
      </c>
      <c r="B6660" s="213" t="s">
        <v>110</v>
      </c>
      <c r="C6660" s="209" t="s">
        <v>134</v>
      </c>
      <c r="D6660" s="462">
        <v>17295</v>
      </c>
      <c r="F6660" s="462">
        <v>49865.98000000001</v>
      </c>
      <c r="G6660" s="202">
        <f t="shared" si="396"/>
        <v>2883.2599017056955</v>
      </c>
      <c r="H6660" s="210" t="str">
        <f t="shared" si="397"/>
        <v>22/23TRIGOCURITIBA (f)</v>
      </c>
      <c r="I6660" s="210" t="str">
        <f t="shared" si="398"/>
        <v>22/23TRIGO</v>
      </c>
      <c r="J6660" s="488"/>
    </row>
    <row r="6661" spans="1:10" ht="12.75" hidden="1" customHeight="1">
      <c r="A6661" s="215" t="s">
        <v>262</v>
      </c>
      <c r="B6661" s="213" t="s">
        <v>110</v>
      </c>
      <c r="C6661" s="209" t="s">
        <v>136</v>
      </c>
      <c r="D6661" s="462">
        <v>144650</v>
      </c>
      <c r="E6661" s="202">
        <v>3260</v>
      </c>
      <c r="F6661" s="462">
        <v>327636</v>
      </c>
      <c r="G6661" s="202">
        <f t="shared" si="396"/>
        <v>2317.2501591343093</v>
      </c>
      <c r="H6661" s="210" t="str">
        <f t="shared" si="397"/>
        <v>22/23TRIGOFRANCISCO BELTRÃO (e)</v>
      </c>
      <c r="I6661" s="210" t="str">
        <f t="shared" si="398"/>
        <v>22/23TRIGO</v>
      </c>
      <c r="J6661" s="488"/>
    </row>
    <row r="6662" spans="1:10" ht="12.75" hidden="1" customHeight="1">
      <c r="A6662" s="215" t="s">
        <v>262</v>
      </c>
      <c r="B6662" s="213" t="s">
        <v>110</v>
      </c>
      <c r="C6662" s="209" t="s">
        <v>138</v>
      </c>
      <c r="D6662" s="462">
        <v>68750</v>
      </c>
      <c r="E6662" s="202">
        <v>800</v>
      </c>
      <c r="F6662" s="462">
        <v>174816.10999999996</v>
      </c>
      <c r="G6662" s="202">
        <f t="shared" si="396"/>
        <v>2572.7168506254593</v>
      </c>
      <c r="H6662" s="210" t="str">
        <f t="shared" si="397"/>
        <v>22/23TRIGOGUARAPUAVA (f)</v>
      </c>
      <c r="I6662" s="210" t="str">
        <f t="shared" si="398"/>
        <v>22/23TRIGO</v>
      </c>
      <c r="J6662" s="488"/>
    </row>
    <row r="6663" spans="1:10" s="204" customFormat="1" ht="12.75" hidden="1" customHeight="1">
      <c r="A6663" s="215" t="s">
        <v>262</v>
      </c>
      <c r="B6663" s="213" t="s">
        <v>110</v>
      </c>
      <c r="C6663" s="209" t="s">
        <v>140</v>
      </c>
      <c r="D6663" s="462">
        <v>28660</v>
      </c>
      <c r="E6663" s="202"/>
      <c r="F6663" s="462">
        <v>74763.98000000001</v>
      </c>
      <c r="G6663" s="202">
        <f t="shared" si="396"/>
        <v>2608.6524773203073</v>
      </c>
      <c r="H6663" s="210" t="str">
        <f t="shared" si="397"/>
        <v>22/23TRIGOIRATI (f)</v>
      </c>
      <c r="I6663" s="210" t="str">
        <f t="shared" si="398"/>
        <v>22/23TRIGO</v>
      </c>
    </row>
    <row r="6664" spans="1:10" ht="12.75" hidden="1" customHeight="1">
      <c r="A6664" s="215" t="s">
        <v>262</v>
      </c>
      <c r="B6664" s="213" t="s">
        <v>110</v>
      </c>
      <c r="C6664" s="209" t="s">
        <v>142</v>
      </c>
      <c r="D6664" s="462">
        <v>68245</v>
      </c>
      <c r="F6664" s="462">
        <v>182866.69</v>
      </c>
      <c r="G6664" s="202">
        <f t="shared" si="396"/>
        <v>2679.5617261337825</v>
      </c>
      <c r="H6664" s="210" t="str">
        <f t="shared" si="397"/>
        <v>22/23TRIGOIVAIPORÃ (c)</v>
      </c>
      <c r="I6664" s="210" t="str">
        <f t="shared" si="398"/>
        <v>22/23TRIGO</v>
      </c>
    </row>
    <row r="6665" spans="1:10" ht="12.75" hidden="1" customHeight="1">
      <c r="A6665" s="215" t="s">
        <v>262</v>
      </c>
      <c r="B6665" s="213" t="s">
        <v>110</v>
      </c>
      <c r="C6665" s="209" t="s">
        <v>144</v>
      </c>
      <c r="D6665" s="462">
        <v>65000</v>
      </c>
      <c r="F6665" s="462">
        <v>188592.5</v>
      </c>
      <c r="G6665" s="202">
        <f t="shared" si="396"/>
        <v>2901.4230769230771</v>
      </c>
      <c r="H6665" s="210" t="str">
        <f t="shared" si="397"/>
        <v>22/23TRIGOJACAREZINHO (c)</v>
      </c>
      <c r="I6665" s="210" t="str">
        <f t="shared" si="398"/>
        <v>22/23TRIGO</v>
      </c>
    </row>
    <row r="6666" spans="1:10" ht="12.75" hidden="1" customHeight="1">
      <c r="A6666" s="215" t="s">
        <v>262</v>
      </c>
      <c r="B6666" s="213" t="s">
        <v>110</v>
      </c>
      <c r="C6666" s="209" t="s">
        <v>146</v>
      </c>
      <c r="D6666" s="462">
        <v>52400</v>
      </c>
      <c r="F6666" s="462">
        <v>124765.10999999999</v>
      </c>
      <c r="G6666" s="202">
        <f t="shared" si="396"/>
        <v>2381.0135496183207</v>
      </c>
      <c r="H6666" s="210" t="str">
        <f t="shared" si="397"/>
        <v>22/23TRIGOLARANJEIRAS DO SUL (f)</v>
      </c>
      <c r="I6666" s="210" t="str">
        <f t="shared" si="398"/>
        <v>22/23TRIGO</v>
      </c>
    </row>
    <row r="6667" spans="1:10" ht="12.75" hidden="1" customHeight="1">
      <c r="A6667" s="215" t="s">
        <v>262</v>
      </c>
      <c r="B6667" s="213" t="s">
        <v>110</v>
      </c>
      <c r="C6667" s="209" t="s">
        <v>148</v>
      </c>
      <c r="D6667" s="462">
        <v>50519</v>
      </c>
      <c r="F6667" s="462">
        <v>139810</v>
      </c>
      <c r="G6667" s="202">
        <f t="shared" si="396"/>
        <v>2767.4736237851107</v>
      </c>
      <c r="H6667" s="210" t="str">
        <f t="shared" si="397"/>
        <v>22/23TRIGOLONDRINA (c)</v>
      </c>
      <c r="I6667" s="210" t="str">
        <f t="shared" si="398"/>
        <v>22/23TRIGO</v>
      </c>
    </row>
    <row r="6668" spans="1:10" ht="12.75" hidden="1" customHeight="1">
      <c r="A6668" s="215" t="s">
        <v>262</v>
      </c>
      <c r="B6668" s="213" t="s">
        <v>110</v>
      </c>
      <c r="C6668" s="209" t="s">
        <v>150</v>
      </c>
      <c r="D6668" s="462">
        <v>20127</v>
      </c>
      <c r="F6668" s="462">
        <v>44061.73</v>
      </c>
      <c r="G6668" s="202">
        <f t="shared" si="396"/>
        <v>2189.1851741441847</v>
      </c>
      <c r="H6668" s="210" t="str">
        <f t="shared" si="397"/>
        <v>22/23TRIGOMARINGÁ (c)</v>
      </c>
      <c r="I6668" s="210" t="str">
        <f t="shared" si="398"/>
        <v>22/23TRIGO</v>
      </c>
    </row>
    <row r="6669" spans="1:10" ht="12.75" hidden="1" customHeight="1">
      <c r="A6669" s="215" t="s">
        <v>262</v>
      </c>
      <c r="B6669" s="213" t="s">
        <v>110</v>
      </c>
      <c r="C6669" s="209" t="s">
        <v>154</v>
      </c>
      <c r="D6669" s="462">
        <v>772</v>
      </c>
      <c r="F6669" s="462">
        <v>1369</v>
      </c>
      <c r="G6669" s="202">
        <f t="shared" si="396"/>
        <v>1773.3160621761658</v>
      </c>
      <c r="H6669" s="210" t="str">
        <f t="shared" si="397"/>
        <v>22/23TRIGOPARANAVAÍ (b)</v>
      </c>
      <c r="I6669" s="210" t="str">
        <f t="shared" si="398"/>
        <v>22/23TRIGO</v>
      </c>
    </row>
    <row r="6670" spans="1:10" ht="12.75" hidden="1" customHeight="1">
      <c r="A6670" s="215" t="s">
        <v>262</v>
      </c>
      <c r="B6670" s="213" t="s">
        <v>110</v>
      </c>
      <c r="C6670" s="209" t="s">
        <v>155</v>
      </c>
      <c r="D6670" s="462">
        <v>92700</v>
      </c>
      <c r="F6670" s="462">
        <v>235929.88</v>
      </c>
      <c r="G6670" s="202">
        <f t="shared" si="396"/>
        <v>2545.0903991370014</v>
      </c>
      <c r="H6670" s="210" t="str">
        <f t="shared" si="397"/>
        <v>22/23TRIGOPATO BRANCO (e)</v>
      </c>
      <c r="I6670" s="210" t="str">
        <f t="shared" si="398"/>
        <v>22/23TRIGO</v>
      </c>
    </row>
    <row r="6671" spans="1:10" ht="12.75" hidden="1" customHeight="1">
      <c r="A6671" s="215" t="s">
        <v>262</v>
      </c>
      <c r="B6671" s="213" t="s">
        <v>110</v>
      </c>
      <c r="C6671" s="209" t="s">
        <v>156</v>
      </c>
      <c r="D6671" s="462">
        <v>80300</v>
      </c>
      <c r="F6671" s="462">
        <v>240446</v>
      </c>
      <c r="G6671" s="202">
        <f t="shared" si="396"/>
        <v>2994.3462017434622</v>
      </c>
      <c r="H6671" s="210" t="str">
        <f t="shared" si="397"/>
        <v>22/23TRIGOPITANGA (f)</v>
      </c>
      <c r="I6671" s="210" t="str">
        <f t="shared" si="398"/>
        <v>22/23TRIGO</v>
      </c>
    </row>
    <row r="6672" spans="1:10" ht="12.75" hidden="1" customHeight="1">
      <c r="A6672" s="215" t="s">
        <v>262</v>
      </c>
      <c r="B6672" s="213" t="s">
        <v>110</v>
      </c>
      <c r="C6672" s="209" t="s">
        <v>157</v>
      </c>
      <c r="D6672" s="462">
        <v>167700</v>
      </c>
      <c r="F6672" s="462">
        <v>539345.05000000005</v>
      </c>
      <c r="G6672" s="202">
        <f t="shared" si="396"/>
        <v>3216.1302921884317</v>
      </c>
      <c r="H6672" s="210" t="str">
        <f t="shared" si="397"/>
        <v>22/23TRIGOPONTA GROSSA (f)</v>
      </c>
      <c r="I6672" s="210" t="str">
        <f t="shared" si="398"/>
        <v>22/23TRIGO</v>
      </c>
    </row>
    <row r="6673" spans="1:10" ht="12.75" hidden="1" customHeight="1">
      <c r="A6673" s="215" t="s">
        <v>262</v>
      </c>
      <c r="B6673" s="213" t="s">
        <v>110</v>
      </c>
      <c r="C6673" s="209" t="s">
        <v>158</v>
      </c>
      <c r="D6673" s="462">
        <v>22270</v>
      </c>
      <c r="F6673" s="462">
        <v>43498.25</v>
      </c>
      <c r="G6673" s="202">
        <f t="shared" si="396"/>
        <v>1953.2218230803774</v>
      </c>
      <c r="H6673" s="210" t="str">
        <f t="shared" si="397"/>
        <v>22/23TRIGOTOLEDO (d)</v>
      </c>
      <c r="I6673" s="210" t="str">
        <f t="shared" si="398"/>
        <v>22/23TRIGO</v>
      </c>
    </row>
    <row r="6674" spans="1:10" ht="12.75" hidden="1" customHeight="1">
      <c r="A6674" s="215" t="s">
        <v>262</v>
      </c>
      <c r="B6674" s="213" t="s">
        <v>110</v>
      </c>
      <c r="C6674" s="209" t="s">
        <v>159</v>
      </c>
      <c r="D6674" s="462">
        <v>1938</v>
      </c>
      <c r="F6674" s="462">
        <v>4162.82</v>
      </c>
      <c r="G6674" s="202">
        <f t="shared" si="396"/>
        <v>2147.9979360165116</v>
      </c>
      <c r="H6674" s="210" t="str">
        <f t="shared" si="397"/>
        <v>22/23TRIGOUMUARAMA (b)</v>
      </c>
      <c r="I6674" s="210" t="str">
        <f t="shared" si="398"/>
        <v>22/23TRIGO</v>
      </c>
    </row>
    <row r="6675" spans="1:10" ht="12.75" hidden="1" customHeight="1">
      <c r="A6675" s="215" t="s">
        <v>262</v>
      </c>
      <c r="B6675" s="213" t="s">
        <v>110</v>
      </c>
      <c r="C6675" s="209" t="s">
        <v>160</v>
      </c>
      <c r="D6675" s="462">
        <v>7680</v>
      </c>
      <c r="F6675" s="462">
        <v>13961.92</v>
      </c>
      <c r="G6675" s="202">
        <f t="shared" si="396"/>
        <v>1817.9583333333333</v>
      </c>
      <c r="H6675" s="210" t="str">
        <f t="shared" si="397"/>
        <v>22/23TRIGOUNIÃO DA VITÓRIA (f)</v>
      </c>
      <c r="I6675" s="210" t="str">
        <f t="shared" si="398"/>
        <v>22/23TRIGO</v>
      </c>
    </row>
    <row r="6676" spans="1:10" ht="12.75" hidden="1" customHeight="1">
      <c r="A6676" s="215" t="s">
        <v>262</v>
      </c>
      <c r="B6676" s="213" t="s">
        <v>111</v>
      </c>
      <c r="C6676" s="209" t="s">
        <v>126</v>
      </c>
      <c r="D6676" s="462">
        <v>70</v>
      </c>
      <c r="F6676" s="462">
        <v>196</v>
      </c>
      <c r="G6676" s="202">
        <f t="shared" si="396"/>
        <v>2800</v>
      </c>
      <c r="H6676" s="210" t="str">
        <f t="shared" si="397"/>
        <v>22/23TRITICALEAPUCARANA (c)</v>
      </c>
      <c r="I6676" s="210" t="str">
        <f t="shared" si="398"/>
        <v>22/23TRITICALE</v>
      </c>
    </row>
    <row r="6677" spans="1:10" ht="12.75" hidden="1" customHeight="1">
      <c r="A6677" s="215" t="s">
        <v>262</v>
      </c>
      <c r="B6677" s="213" t="s">
        <v>111</v>
      </c>
      <c r="C6677" s="209" t="s">
        <v>128</v>
      </c>
      <c r="D6677" s="462">
        <v>1335</v>
      </c>
      <c r="F6677" s="462">
        <v>3450.48</v>
      </c>
      <c r="G6677" s="202">
        <f t="shared" si="396"/>
        <v>2584.629213483146</v>
      </c>
      <c r="H6677" s="210" t="str">
        <f t="shared" si="397"/>
        <v>22/23TRITICALECAMPO MOURÃO (a)</v>
      </c>
      <c r="I6677" s="210" t="str">
        <f t="shared" si="398"/>
        <v>22/23TRITICALE</v>
      </c>
    </row>
    <row r="6678" spans="1:10" ht="12.75" hidden="1" customHeight="1">
      <c r="A6678" s="215" t="s">
        <v>262</v>
      </c>
      <c r="B6678" s="213" t="s">
        <v>111</v>
      </c>
      <c r="C6678" s="209" t="s">
        <v>138</v>
      </c>
      <c r="D6678" s="462">
        <v>4810</v>
      </c>
      <c r="F6678" s="462">
        <v>13541</v>
      </c>
      <c r="G6678" s="202">
        <f t="shared" si="396"/>
        <v>2815.1767151767153</v>
      </c>
      <c r="H6678" s="210" t="str">
        <f t="shared" si="397"/>
        <v>22/23TRITICALEGUARAPUAVA (f)</v>
      </c>
      <c r="I6678" s="210" t="str">
        <f t="shared" si="398"/>
        <v>22/23TRITICALE</v>
      </c>
    </row>
    <row r="6679" spans="1:10" s="204" customFormat="1" ht="12.75" hidden="1" customHeight="1">
      <c r="A6679" s="215" t="s">
        <v>262</v>
      </c>
      <c r="B6679" s="213" t="s">
        <v>111</v>
      </c>
      <c r="C6679" s="209" t="s">
        <v>140</v>
      </c>
      <c r="D6679" s="462">
        <v>470</v>
      </c>
      <c r="E6679" s="202"/>
      <c r="F6679" s="462">
        <v>1045.5</v>
      </c>
      <c r="G6679" s="202">
        <f t="shared" si="396"/>
        <v>2224.4680851063831</v>
      </c>
      <c r="H6679" s="210" t="str">
        <f t="shared" si="397"/>
        <v>22/23TRITICALEIRATI (f)</v>
      </c>
      <c r="I6679" s="210" t="str">
        <f t="shared" si="398"/>
        <v>22/23TRITICALE</v>
      </c>
    </row>
    <row r="6680" spans="1:10" ht="12.75" hidden="1" customHeight="1">
      <c r="A6680" s="215" t="s">
        <v>262</v>
      </c>
      <c r="B6680" s="213" t="s">
        <v>111</v>
      </c>
      <c r="C6680" s="209" t="s">
        <v>146</v>
      </c>
      <c r="D6680" s="462">
        <v>110</v>
      </c>
      <c r="F6680" s="462">
        <v>288.50000000000006</v>
      </c>
      <c r="G6680" s="202">
        <f t="shared" si="396"/>
        <v>2622.7272727272734</v>
      </c>
      <c r="H6680" s="210" t="str">
        <f t="shared" si="397"/>
        <v>22/23TRITICALELARANJEIRAS DO SUL (f)</v>
      </c>
      <c r="I6680" s="210" t="str">
        <f t="shared" si="398"/>
        <v>22/23TRITICALE</v>
      </c>
    </row>
    <row r="6681" spans="1:10" ht="12.75" hidden="1" customHeight="1">
      <c r="A6681" s="215" t="s">
        <v>262</v>
      </c>
      <c r="B6681" s="213" t="s">
        <v>111</v>
      </c>
      <c r="C6681" s="209" t="s">
        <v>155</v>
      </c>
      <c r="D6681" s="462">
        <v>70</v>
      </c>
      <c r="F6681" s="462">
        <v>174</v>
      </c>
      <c r="G6681" s="202">
        <f t="shared" si="396"/>
        <v>2485.7142857142858</v>
      </c>
      <c r="H6681" s="210" t="str">
        <f t="shared" si="397"/>
        <v>22/23TRITICALEPATO BRANCO (e)</v>
      </c>
      <c r="I6681" s="210" t="str">
        <f t="shared" si="398"/>
        <v>22/23TRITICALE</v>
      </c>
    </row>
    <row r="6682" spans="1:10" ht="12.75" hidden="1" customHeight="1">
      <c r="A6682" s="215" t="s">
        <v>262</v>
      </c>
      <c r="B6682" s="213" t="s">
        <v>111</v>
      </c>
      <c r="C6682" s="209" t="s">
        <v>156</v>
      </c>
      <c r="D6682" s="462">
        <v>2130</v>
      </c>
      <c r="F6682" s="462">
        <v>6106</v>
      </c>
      <c r="G6682" s="202">
        <f t="shared" si="396"/>
        <v>2866.6666666666665</v>
      </c>
      <c r="H6682" s="210" t="str">
        <f t="shared" si="397"/>
        <v>22/23TRITICALEPITANGA (f)</v>
      </c>
      <c r="I6682" s="210" t="str">
        <f t="shared" si="398"/>
        <v>22/23TRITICALE</v>
      </c>
    </row>
    <row r="6683" spans="1:10" ht="12.75" hidden="1" customHeight="1">
      <c r="A6683" s="215" t="s">
        <v>262</v>
      </c>
      <c r="B6683" s="213" t="s">
        <v>111</v>
      </c>
      <c r="C6683" s="209" t="s">
        <v>157</v>
      </c>
      <c r="D6683" s="462">
        <v>1855</v>
      </c>
      <c r="F6683" s="462">
        <v>4908.5</v>
      </c>
      <c r="G6683" s="202">
        <f t="shared" si="396"/>
        <v>2646.0916442048519</v>
      </c>
      <c r="H6683" s="210" t="str">
        <f t="shared" si="397"/>
        <v>22/23TRITICALEPONTA GROSSA (f)</v>
      </c>
      <c r="I6683" s="210" t="str">
        <f t="shared" si="398"/>
        <v>22/23TRITICALE</v>
      </c>
    </row>
    <row r="6684" spans="1:10" ht="12.75" hidden="1" customHeight="1">
      <c r="A6684" s="215" t="s">
        <v>262</v>
      </c>
      <c r="B6684" s="213" t="s">
        <v>111</v>
      </c>
      <c r="C6684" s="209" t="s">
        <v>158</v>
      </c>
      <c r="D6684" s="462">
        <v>40</v>
      </c>
      <c r="F6684" s="462">
        <v>80</v>
      </c>
      <c r="G6684" s="202">
        <f t="shared" ref="G6684" si="399">F6684/(D6684-E6684)*1000</f>
        <v>2000</v>
      </c>
      <c r="H6684" s="210" t="str">
        <f t="shared" ref="H6684" si="400">A6684&amp;B6684&amp;C6684</f>
        <v>22/23TRITICALETOLEDO (d)</v>
      </c>
      <c r="I6684" s="210" t="str">
        <f t="shared" ref="I6684" si="401">A6684&amp;B6684</f>
        <v>22/23TRITICALE</v>
      </c>
    </row>
    <row r="6685" spans="1:10" ht="12.75" hidden="1" customHeight="1">
      <c r="A6685" s="215" t="s">
        <v>262</v>
      </c>
      <c r="B6685" s="213" t="s">
        <v>111</v>
      </c>
      <c r="C6685" s="209" t="s">
        <v>160</v>
      </c>
      <c r="D6685" s="462">
        <v>200</v>
      </c>
      <c r="F6685" s="462">
        <v>260</v>
      </c>
      <c r="G6685" s="202">
        <f t="shared" si="396"/>
        <v>1300</v>
      </c>
      <c r="H6685" s="210" t="str">
        <f t="shared" si="397"/>
        <v>22/23TRITICALEUNIÃO DA VITÓRIA (f)</v>
      </c>
      <c r="I6685" s="210" t="str">
        <f t="shared" si="398"/>
        <v>22/23TRITICALE</v>
      </c>
    </row>
    <row r="6686" spans="1:10" ht="12.75" hidden="1" customHeight="1">
      <c r="A6686" s="215"/>
      <c r="B6686" s="213"/>
      <c r="C6686" s="209"/>
      <c r="D6686" s="202"/>
      <c r="H6686" s="210"/>
      <c r="I6686" s="210"/>
    </row>
    <row r="6687" spans="1:10" ht="12.75" hidden="1" customHeight="1">
      <c r="A6687" s="215" t="s">
        <v>262</v>
      </c>
      <c r="B6687" s="213" t="s">
        <v>99</v>
      </c>
      <c r="C6687" s="213" t="s">
        <v>132</v>
      </c>
      <c r="D6687" s="486">
        <v>150</v>
      </c>
      <c r="F6687" s="486">
        <v>144</v>
      </c>
      <c r="G6687" s="202">
        <f t="shared" ref="G6687" si="402">F6687/(D6687-E6687)*1000</f>
        <v>960</v>
      </c>
      <c r="H6687" s="210" t="str">
        <f t="shared" ref="H6687" si="403">A6687&amp;B6687&amp;C6687</f>
        <v>22/23FEIJÃO (3ª SAFRA)CORNÉLIO PROCÓPIO (c)</v>
      </c>
      <c r="I6687" s="210" t="str">
        <f t="shared" ref="I6687" si="404">A6687&amp;B6687</f>
        <v>22/23FEIJÃO (3ª SAFRA)</v>
      </c>
      <c r="J6687" s="211" t="b">
        <v>0</v>
      </c>
    </row>
    <row r="6688" spans="1:10" ht="12.75" hidden="1" customHeight="1">
      <c r="A6688" s="215" t="s">
        <v>262</v>
      </c>
      <c r="B6688" s="213" t="s">
        <v>99</v>
      </c>
      <c r="C6688" s="213" t="s">
        <v>144</v>
      </c>
      <c r="D6688" s="486">
        <v>178</v>
      </c>
      <c r="F6688" s="486">
        <v>196.2</v>
      </c>
      <c r="G6688" s="202">
        <f t="shared" si="396"/>
        <v>1102.2471910112358</v>
      </c>
      <c r="H6688" s="210" t="str">
        <f t="shared" si="397"/>
        <v>22/23FEIJÃO (3ª SAFRA)JACAREZINHO (c)</v>
      </c>
      <c r="I6688" s="210" t="str">
        <f t="shared" si="398"/>
        <v>22/23FEIJÃO (3ª SAFRA)</v>
      </c>
      <c r="J6688" s="211" t="b">
        <v>0</v>
      </c>
    </row>
    <row r="6689" spans="1:64" ht="12.75" hidden="1" customHeight="1">
      <c r="A6689" s="215" t="s">
        <v>262</v>
      </c>
      <c r="B6689" s="213" t="s">
        <v>99</v>
      </c>
      <c r="C6689" s="213" t="s">
        <v>150</v>
      </c>
      <c r="D6689" s="486">
        <v>440</v>
      </c>
      <c r="F6689" s="486">
        <v>508.4</v>
      </c>
      <c r="G6689" s="202">
        <f t="shared" si="396"/>
        <v>1155.4545454545455</v>
      </c>
      <c r="H6689" s="210" t="str">
        <f t="shared" si="397"/>
        <v>22/23FEIJÃO (3ª SAFRA)MARINGÁ (c)</v>
      </c>
      <c r="I6689" s="210" t="str">
        <f t="shared" si="398"/>
        <v>22/23FEIJÃO (3ª SAFRA)</v>
      </c>
      <c r="J6689" s="211" t="b">
        <v>0</v>
      </c>
    </row>
    <row r="6690" spans="1:64" ht="12.75" hidden="1" customHeight="1">
      <c r="A6690" s="215" t="s">
        <v>262</v>
      </c>
      <c r="B6690" s="213" t="s">
        <v>99</v>
      </c>
      <c r="C6690" s="213" t="s">
        <v>154</v>
      </c>
      <c r="D6690" s="486">
        <v>511</v>
      </c>
      <c r="F6690" s="486">
        <v>875.84</v>
      </c>
      <c r="G6690" s="202">
        <f t="shared" ref="G6690" si="405">F6690/(D6690-E6690)*1000</f>
        <v>1713.9726027397262</v>
      </c>
      <c r="H6690" s="210" t="str">
        <f t="shared" ref="H6690" si="406">A6690&amp;B6690&amp;C6690</f>
        <v>22/23FEIJÃO (3ª SAFRA)PARANAVAÍ (b)</v>
      </c>
      <c r="I6690" s="210" t="str">
        <f t="shared" ref="I6690" si="407">A6690&amp;B6690</f>
        <v>22/23FEIJÃO (3ª SAFRA)</v>
      </c>
      <c r="J6690" s="211" t="b">
        <v>0</v>
      </c>
    </row>
    <row r="6691" spans="1:64" ht="14.65" hidden="1" customHeight="1">
      <c r="A6691" s="215" t="s">
        <v>262</v>
      </c>
      <c r="B6691" s="213" t="s">
        <v>99</v>
      </c>
      <c r="C6691" s="209" t="s">
        <v>159</v>
      </c>
      <c r="D6691" s="486">
        <v>212</v>
      </c>
      <c r="F6691" s="486">
        <v>255.6</v>
      </c>
      <c r="G6691" s="202">
        <f>F6691/(D6691-E6691)*1000</f>
        <v>1205.6603773584907</v>
      </c>
      <c r="H6691" s="210" t="str">
        <f t="shared" ref="H6691" si="408">A6691&amp;B6691&amp;C6691</f>
        <v>22/23FEIJÃO (3ª SAFRA)UMUARAMA (b)</v>
      </c>
      <c r="I6691" s="210" t="str">
        <f t="shared" ref="I6691" si="409">A6691&amp;B6691</f>
        <v>22/23FEIJÃO (3ª SAFRA)</v>
      </c>
      <c r="J6691" s="211" t="b">
        <f t="shared" si="370"/>
        <v>0</v>
      </c>
    </row>
    <row r="6692" spans="1:64" ht="12.75" customHeight="1">
      <c r="A6692" s="215" t="s">
        <v>265</v>
      </c>
      <c r="B6692" s="209" t="s">
        <v>95</v>
      </c>
      <c r="C6692" s="209" t="s">
        <v>132</v>
      </c>
      <c r="D6692" s="202">
        <v>40</v>
      </c>
      <c r="F6692" s="202">
        <v>1400</v>
      </c>
      <c r="G6692" s="202">
        <f t="shared" si="396"/>
        <v>35000</v>
      </c>
      <c r="H6692" s="210" t="str">
        <f t="shared" si="397"/>
        <v>23/24CEBOLACORNÉLIO PROCÓPIO (c)</v>
      </c>
      <c r="I6692" s="210" t="str">
        <f t="shared" si="398"/>
        <v>23/24CEBOLA</v>
      </c>
      <c r="J6692" s="211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/>
      <c r="BE6692"/>
      <c r="BF6692"/>
      <c r="BG6692"/>
      <c r="BH6692"/>
      <c r="BI6692"/>
      <c r="BJ6692"/>
      <c r="BK6692"/>
      <c r="BL6692"/>
    </row>
    <row r="6693" spans="1:64" ht="12.75" customHeight="1">
      <c r="A6693" s="215" t="s">
        <v>265</v>
      </c>
      <c r="B6693" s="209" t="s">
        <v>95</v>
      </c>
      <c r="C6693" s="209" t="s">
        <v>134</v>
      </c>
      <c r="D6693" s="202">
        <v>952</v>
      </c>
      <c r="F6693" s="202">
        <v>26256</v>
      </c>
      <c r="G6693" s="202">
        <f t="shared" si="396"/>
        <v>27579.831932773111</v>
      </c>
      <c r="H6693" s="210" t="str">
        <f t="shared" si="397"/>
        <v>23/24CEBOLACURITIBA (f)</v>
      </c>
      <c r="I6693" s="210" t="str">
        <f t="shared" si="398"/>
        <v>23/24CEBOLA</v>
      </c>
      <c r="J6693" s="211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/>
      <c r="BE6693"/>
      <c r="BF6693"/>
      <c r="BG6693"/>
      <c r="BH6693"/>
      <c r="BI6693"/>
      <c r="BJ6693"/>
      <c r="BK6693"/>
      <c r="BL6693"/>
    </row>
    <row r="6694" spans="1:64" ht="12.75" customHeight="1">
      <c r="A6694" s="215" t="s">
        <v>265</v>
      </c>
      <c r="B6694" s="209" t="s">
        <v>95</v>
      </c>
      <c r="C6694" s="209" t="s">
        <v>136</v>
      </c>
      <c r="D6694" s="202">
        <v>32</v>
      </c>
      <c r="F6694" s="202">
        <v>352</v>
      </c>
      <c r="G6694" s="202">
        <f t="shared" si="396"/>
        <v>11000</v>
      </c>
      <c r="H6694" s="210" t="str">
        <f t="shared" si="397"/>
        <v>23/24CEBOLAFRANCISCO BELTRÃO (e)</v>
      </c>
      <c r="I6694" s="210" t="str">
        <f t="shared" si="398"/>
        <v>23/24CEBOLA</v>
      </c>
      <c r="J6694" s="211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/>
      <c r="BE6694"/>
      <c r="BF6694"/>
      <c r="BG6694"/>
      <c r="BH6694"/>
      <c r="BI6694"/>
      <c r="BJ6694"/>
      <c r="BK6694"/>
      <c r="BL6694"/>
    </row>
    <row r="6695" spans="1:64" ht="12.75" customHeight="1">
      <c r="A6695" s="215" t="s">
        <v>265</v>
      </c>
      <c r="B6695" s="209" t="s">
        <v>95</v>
      </c>
      <c r="C6695" s="209" t="s">
        <v>138</v>
      </c>
      <c r="D6695" s="202">
        <v>710</v>
      </c>
      <c r="F6695" s="202">
        <v>34435</v>
      </c>
      <c r="G6695" s="202">
        <f t="shared" si="396"/>
        <v>48500</v>
      </c>
      <c r="H6695" s="210" t="str">
        <f t="shared" si="397"/>
        <v>23/24CEBOLAGUARAPUAVA (f)</v>
      </c>
      <c r="I6695" s="210" t="str">
        <f t="shared" si="398"/>
        <v>23/24CEBOLA</v>
      </c>
      <c r="J6695" s="211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/>
      <c r="BE6695"/>
      <c r="BF6695"/>
      <c r="BG6695"/>
      <c r="BH6695"/>
      <c r="BI6695"/>
      <c r="BJ6695"/>
      <c r="BK6695"/>
      <c r="BL6695"/>
    </row>
    <row r="6696" spans="1:64" ht="12.75" customHeight="1">
      <c r="A6696" s="215" t="s">
        <v>265</v>
      </c>
      <c r="B6696" s="209" t="s">
        <v>95</v>
      </c>
      <c r="C6696" s="209" t="s">
        <v>140</v>
      </c>
      <c r="D6696" s="202">
        <v>500</v>
      </c>
      <c r="F6696" s="202">
        <v>15000</v>
      </c>
      <c r="G6696" s="202">
        <f t="shared" si="396"/>
        <v>30000</v>
      </c>
      <c r="H6696" s="210" t="str">
        <f t="shared" si="397"/>
        <v>23/24CEBOLAIRATI (f)</v>
      </c>
      <c r="I6696" s="210" t="str">
        <f t="shared" si="398"/>
        <v>23/24CEBOLA</v>
      </c>
      <c r="J6696" s="211"/>
    </row>
    <row r="6697" spans="1:64" ht="12.75" customHeight="1">
      <c r="A6697" s="215" t="s">
        <v>265</v>
      </c>
      <c r="B6697" s="209" t="s">
        <v>95</v>
      </c>
      <c r="C6697" s="209" t="s">
        <v>144</v>
      </c>
      <c r="D6697" s="202">
        <v>90</v>
      </c>
      <c r="F6697" s="202">
        <v>2160</v>
      </c>
      <c r="G6697" s="202">
        <f t="shared" si="396"/>
        <v>24000</v>
      </c>
      <c r="H6697" s="210" t="str">
        <f t="shared" si="397"/>
        <v>23/24CEBOLAJACAREZINHO (c)</v>
      </c>
      <c r="I6697" s="210" t="str">
        <f t="shared" si="398"/>
        <v>23/24CEBOLA</v>
      </c>
      <c r="J6697" s="211"/>
    </row>
    <row r="6698" spans="1:64" ht="12.75" customHeight="1">
      <c r="A6698" s="215" t="s">
        <v>265</v>
      </c>
      <c r="B6698" s="209" t="s">
        <v>95</v>
      </c>
      <c r="C6698" s="209" t="s">
        <v>146</v>
      </c>
      <c r="D6698" s="202">
        <v>4</v>
      </c>
      <c r="F6698" s="202">
        <v>32</v>
      </c>
      <c r="G6698" s="202">
        <f t="shared" si="396"/>
        <v>8000</v>
      </c>
      <c r="H6698" s="210" t="str">
        <f t="shared" si="397"/>
        <v>23/24CEBOLALARANJEIRAS DO SUL (f)</v>
      </c>
      <c r="I6698" s="210" t="str">
        <f t="shared" si="398"/>
        <v>23/24CEBOLA</v>
      </c>
      <c r="J6698" s="211"/>
    </row>
    <row r="6699" spans="1:64" ht="12.75" customHeight="1">
      <c r="A6699" s="215" t="s">
        <v>265</v>
      </c>
      <c r="B6699" s="209" t="s">
        <v>95</v>
      </c>
      <c r="C6699" s="209" t="s">
        <v>155</v>
      </c>
      <c r="D6699" s="202">
        <v>109</v>
      </c>
      <c r="F6699" s="202">
        <v>3621</v>
      </c>
      <c r="G6699" s="202">
        <f t="shared" si="396"/>
        <v>33220.183486238529</v>
      </c>
      <c r="H6699" s="210" t="str">
        <f t="shared" si="397"/>
        <v>23/24CEBOLAPATO BRANCO (e)</v>
      </c>
      <c r="I6699" s="210" t="str">
        <f t="shared" si="398"/>
        <v>23/24CEBOLA</v>
      </c>
      <c r="J6699" s="211"/>
    </row>
    <row r="6700" spans="1:64" ht="12.75" customHeight="1">
      <c r="A6700" s="215" t="s">
        <v>265</v>
      </c>
      <c r="B6700" s="209" t="s">
        <v>95</v>
      </c>
      <c r="C6700" s="209" t="s">
        <v>156</v>
      </c>
      <c r="D6700" s="202">
        <v>20</v>
      </c>
      <c r="F6700" s="202">
        <v>926</v>
      </c>
      <c r="G6700" s="202">
        <f t="shared" si="396"/>
        <v>46300</v>
      </c>
      <c r="H6700" s="210" t="str">
        <f t="shared" si="397"/>
        <v>23/24CEBOLAPITANGA (f)</v>
      </c>
      <c r="I6700" s="210" t="str">
        <f t="shared" si="398"/>
        <v>23/24CEBOLA</v>
      </c>
      <c r="J6700" s="211"/>
    </row>
    <row r="6701" spans="1:64" ht="12.75" customHeight="1">
      <c r="A6701" s="215" t="s">
        <v>265</v>
      </c>
      <c r="B6701" s="209" t="s">
        <v>95</v>
      </c>
      <c r="C6701" s="209" t="s">
        <v>157</v>
      </c>
      <c r="D6701" s="202">
        <v>134</v>
      </c>
      <c r="F6701" s="202">
        <v>2969</v>
      </c>
      <c r="G6701" s="202">
        <f t="shared" si="396"/>
        <v>22156.716417910447</v>
      </c>
      <c r="H6701" s="210" t="str">
        <f t="shared" si="397"/>
        <v>23/24CEBOLAPONTA GROSSA (f)</v>
      </c>
      <c r="I6701" s="210" t="str">
        <f t="shared" si="398"/>
        <v>23/24CEBOLA</v>
      </c>
      <c r="J6701" s="211"/>
    </row>
    <row r="6702" spans="1:64" ht="12.75" customHeight="1">
      <c r="A6702" s="215" t="s">
        <v>265</v>
      </c>
      <c r="B6702" s="209" t="s">
        <v>95</v>
      </c>
      <c r="C6702" s="209" t="s">
        <v>160</v>
      </c>
      <c r="D6702" s="202">
        <v>110</v>
      </c>
      <c r="E6702" s="202">
        <v>10</v>
      </c>
      <c r="F6702" s="202">
        <v>1500</v>
      </c>
      <c r="G6702" s="202">
        <f t="shared" si="396"/>
        <v>15000</v>
      </c>
      <c r="H6702" s="210" t="str">
        <f t="shared" si="397"/>
        <v>23/24CEBOLAUNIÃO DA VITÓRIA (f)</v>
      </c>
      <c r="I6702" s="210" t="str">
        <f t="shared" si="398"/>
        <v>23/24CEBOLA</v>
      </c>
      <c r="J6702" s="211"/>
    </row>
    <row r="6703" spans="1:64" ht="12.75" hidden="1" customHeight="1">
      <c r="L6703" s="204" t="b">
        <f t="shared" ref="L6703:L6711" si="410">LEFT(J6703,5)=LEFT(C6703,5)</f>
        <v>1</v>
      </c>
    </row>
    <row r="6704" spans="1:64" ht="12.75" hidden="1" customHeight="1">
      <c r="L6704" s="204" t="b">
        <f t="shared" si="410"/>
        <v>1</v>
      </c>
    </row>
    <row r="6705" spans="1:12" ht="12.75" hidden="1" customHeight="1">
      <c r="L6705" s="204" t="b">
        <f t="shared" si="410"/>
        <v>1</v>
      </c>
    </row>
    <row r="6706" spans="1:12" ht="12.75" hidden="1" customHeight="1">
      <c r="L6706" s="204" t="b">
        <f t="shared" si="410"/>
        <v>1</v>
      </c>
    </row>
    <row r="6707" spans="1:12" ht="12.75" hidden="1" customHeight="1">
      <c r="L6707" s="204" t="b">
        <f t="shared" si="410"/>
        <v>1</v>
      </c>
    </row>
    <row r="6708" spans="1:12" ht="12.75" hidden="1" customHeight="1">
      <c r="L6708" s="204" t="b">
        <f t="shared" si="410"/>
        <v>1</v>
      </c>
    </row>
    <row r="6709" spans="1:12" ht="12.75" hidden="1" customHeight="1">
      <c r="L6709" s="204" t="b">
        <f t="shared" si="410"/>
        <v>1</v>
      </c>
    </row>
    <row r="6710" spans="1:12" ht="12.75" hidden="1" customHeight="1">
      <c r="L6710" s="204" t="b">
        <f t="shared" si="410"/>
        <v>1</v>
      </c>
    </row>
    <row r="6711" spans="1:12" ht="12.75" hidden="1" customHeight="1">
      <c r="L6711" s="204" t="b">
        <f t="shared" si="410"/>
        <v>1</v>
      </c>
    </row>
    <row r="6712" spans="1:12" ht="12.75" customHeight="1">
      <c r="A6712" s="215" t="s">
        <v>265</v>
      </c>
      <c r="B6712" s="213" t="s">
        <v>58</v>
      </c>
      <c r="C6712" s="209" t="s">
        <v>126</v>
      </c>
      <c r="D6712" s="202">
        <v>100</v>
      </c>
      <c r="F6712" s="202">
        <v>160</v>
      </c>
      <c r="G6712" s="202">
        <f t="shared" ref="G6712:G6775" si="411">F6712/(D6712-E6712)*1000</f>
        <v>1600</v>
      </c>
      <c r="H6712" s="210" t="str">
        <f t="shared" ref="H6712:H6775" si="412">A6712&amp;B6712&amp;C6712</f>
        <v>23/24FEIJÃO (1ª SAFRA)APUCARANA (c)</v>
      </c>
      <c r="I6712" s="210" t="str">
        <f t="shared" ref="I6712:I6775" si="413">A6712&amp;B6712</f>
        <v>23/24FEIJÃO (1ª SAFRA)</v>
      </c>
      <c r="J6712" s="211" t="b">
        <f t="shared" ref="J6712:J6775" si="414">FALSE</f>
        <v>0</v>
      </c>
    </row>
    <row r="6713" spans="1:12" ht="12.75" customHeight="1">
      <c r="A6713" s="215" t="s">
        <v>265</v>
      </c>
      <c r="B6713" s="213" t="s">
        <v>58</v>
      </c>
      <c r="C6713" s="209" t="s">
        <v>128</v>
      </c>
      <c r="D6713" s="202">
        <v>1630</v>
      </c>
      <c r="F6713" s="202">
        <v>2705</v>
      </c>
      <c r="G6713" s="202">
        <f t="shared" si="411"/>
        <v>1659.5092024539877</v>
      </c>
      <c r="H6713" s="210" t="str">
        <f t="shared" si="412"/>
        <v>23/24FEIJÃO (1ª SAFRA)CAMPO MOURÃO (a)</v>
      </c>
      <c r="I6713" s="210" t="str">
        <f t="shared" si="413"/>
        <v>23/24FEIJÃO (1ª SAFRA)</v>
      </c>
      <c r="J6713" s="211" t="b">
        <f t="shared" si="414"/>
        <v>0</v>
      </c>
    </row>
    <row r="6714" spans="1:12" ht="12.75" customHeight="1">
      <c r="A6714" s="215" t="s">
        <v>265</v>
      </c>
      <c r="B6714" s="213" t="s">
        <v>58</v>
      </c>
      <c r="C6714" s="209" t="s">
        <v>130</v>
      </c>
      <c r="D6714" s="202">
        <v>1811</v>
      </c>
      <c r="F6714" s="202">
        <v>3724</v>
      </c>
      <c r="G6714" s="202">
        <f t="shared" si="411"/>
        <v>2056.3224737713972</v>
      </c>
      <c r="H6714" s="210" t="str">
        <f t="shared" si="412"/>
        <v>23/24FEIJÃO (1ª SAFRA)CASCAVEL (d)</v>
      </c>
      <c r="I6714" s="210" t="str">
        <f t="shared" si="413"/>
        <v>23/24FEIJÃO (1ª SAFRA)</v>
      </c>
      <c r="J6714" s="211" t="b">
        <f t="shared" si="414"/>
        <v>0</v>
      </c>
    </row>
    <row r="6715" spans="1:12" ht="12.75" customHeight="1">
      <c r="A6715" s="215" t="s">
        <v>265</v>
      </c>
      <c r="B6715" s="213" t="s">
        <v>58</v>
      </c>
      <c r="C6715" s="209" t="s">
        <v>132</v>
      </c>
      <c r="D6715" s="202">
        <v>120</v>
      </c>
      <c r="F6715" s="202">
        <v>115</v>
      </c>
      <c r="G6715" s="202">
        <f t="shared" si="411"/>
        <v>958.33333333333337</v>
      </c>
      <c r="H6715" s="210" t="str">
        <f t="shared" si="412"/>
        <v>23/24FEIJÃO (1ª SAFRA)CORNÉLIO PROCÓPIO (c)</v>
      </c>
      <c r="I6715" s="210" t="str">
        <f t="shared" si="413"/>
        <v>23/24FEIJÃO (1ª SAFRA)</v>
      </c>
      <c r="J6715" s="211" t="b">
        <f t="shared" si="414"/>
        <v>0</v>
      </c>
    </row>
    <row r="6716" spans="1:12" ht="12.75" customHeight="1">
      <c r="A6716" s="215" t="s">
        <v>265</v>
      </c>
      <c r="B6716" s="213" t="s">
        <v>58</v>
      </c>
      <c r="C6716" s="209" t="s">
        <v>134</v>
      </c>
      <c r="D6716" s="202">
        <v>10510</v>
      </c>
      <c r="F6716" s="202">
        <v>15554</v>
      </c>
      <c r="G6716" s="202">
        <f t="shared" si="411"/>
        <v>1479.9238820171265</v>
      </c>
      <c r="H6716" s="210" t="str">
        <f t="shared" si="412"/>
        <v>23/24FEIJÃO (1ª SAFRA)CURITIBA (f)</v>
      </c>
      <c r="I6716" s="210" t="str">
        <f t="shared" si="413"/>
        <v>23/24FEIJÃO (1ª SAFRA)</v>
      </c>
      <c r="J6716" s="211" t="b">
        <f t="shared" si="414"/>
        <v>0</v>
      </c>
    </row>
    <row r="6717" spans="1:12" ht="12.75" customHeight="1">
      <c r="A6717" s="215" t="s">
        <v>265</v>
      </c>
      <c r="B6717" s="213" t="s">
        <v>58</v>
      </c>
      <c r="C6717" s="209" t="s">
        <v>136</v>
      </c>
      <c r="D6717" s="202">
        <v>3260</v>
      </c>
      <c r="F6717" s="202">
        <v>4948</v>
      </c>
      <c r="G6717" s="202">
        <f t="shared" si="411"/>
        <v>1517.7914110429447</v>
      </c>
      <c r="H6717" s="210" t="str">
        <f t="shared" si="412"/>
        <v>23/24FEIJÃO (1ª SAFRA)FRANCISCO BELTRÃO (e)</v>
      </c>
      <c r="I6717" s="210" t="str">
        <f t="shared" si="413"/>
        <v>23/24FEIJÃO (1ª SAFRA)</v>
      </c>
      <c r="J6717" s="211" t="b">
        <f t="shared" si="414"/>
        <v>0</v>
      </c>
    </row>
    <row r="6718" spans="1:12" ht="12.75" customHeight="1">
      <c r="A6718" s="215" t="s">
        <v>265</v>
      </c>
      <c r="B6718" s="213" t="s">
        <v>58</v>
      </c>
      <c r="C6718" s="209" t="s">
        <v>138</v>
      </c>
      <c r="D6718" s="202">
        <v>12990</v>
      </c>
      <c r="E6718" s="202">
        <v>100</v>
      </c>
      <c r="F6718" s="202">
        <v>18110</v>
      </c>
      <c r="G6718" s="202">
        <f t="shared" si="411"/>
        <v>1404.9650892164468</v>
      </c>
      <c r="H6718" s="210" t="str">
        <f t="shared" si="412"/>
        <v>23/24FEIJÃO (1ª SAFRA)GUARAPUAVA (f)</v>
      </c>
      <c r="I6718" s="210" t="str">
        <f t="shared" si="413"/>
        <v>23/24FEIJÃO (1ª SAFRA)</v>
      </c>
      <c r="J6718" s="211" t="b">
        <f t="shared" si="414"/>
        <v>0</v>
      </c>
    </row>
    <row r="6719" spans="1:12" ht="12.75" customHeight="1">
      <c r="A6719" s="215" t="s">
        <v>265</v>
      </c>
      <c r="B6719" s="213" t="s">
        <v>58</v>
      </c>
      <c r="C6719" s="209" t="s">
        <v>140</v>
      </c>
      <c r="D6719" s="202">
        <v>15000</v>
      </c>
      <c r="F6719" s="202">
        <v>25500</v>
      </c>
      <c r="G6719" s="202">
        <f t="shared" si="411"/>
        <v>1700</v>
      </c>
      <c r="H6719" s="210" t="str">
        <f t="shared" si="412"/>
        <v>23/24FEIJÃO (1ª SAFRA)IRATI (f)</v>
      </c>
      <c r="I6719" s="210" t="str">
        <f t="shared" si="413"/>
        <v>23/24FEIJÃO (1ª SAFRA)</v>
      </c>
      <c r="J6719" s="211" t="b">
        <f t="shared" si="414"/>
        <v>0</v>
      </c>
    </row>
    <row r="6720" spans="1:12" ht="12.75" customHeight="1">
      <c r="A6720" s="215" t="s">
        <v>265</v>
      </c>
      <c r="B6720" s="213" t="s">
        <v>58</v>
      </c>
      <c r="C6720" s="209" t="s">
        <v>142</v>
      </c>
      <c r="D6720" s="202">
        <v>300</v>
      </c>
      <c r="F6720" s="202">
        <v>372</v>
      </c>
      <c r="G6720" s="202">
        <f t="shared" si="411"/>
        <v>1240</v>
      </c>
      <c r="H6720" s="210" t="str">
        <f t="shared" si="412"/>
        <v>23/24FEIJÃO (1ª SAFRA)IVAIPORÃ (c)</v>
      </c>
      <c r="I6720" s="210" t="str">
        <f t="shared" si="413"/>
        <v>23/24FEIJÃO (1ª SAFRA)</v>
      </c>
      <c r="J6720" s="211" t="b">
        <f t="shared" si="414"/>
        <v>0</v>
      </c>
    </row>
    <row r="6721" spans="1:10" ht="12.75" customHeight="1">
      <c r="A6721" s="215" t="s">
        <v>265</v>
      </c>
      <c r="B6721" s="213" t="s">
        <v>58</v>
      </c>
      <c r="C6721" s="209" t="s">
        <v>144</v>
      </c>
      <c r="D6721" s="202">
        <v>6900</v>
      </c>
      <c r="F6721" s="202">
        <v>10350</v>
      </c>
      <c r="G6721" s="202">
        <f t="shared" si="411"/>
        <v>1500</v>
      </c>
      <c r="H6721" s="210" t="str">
        <f t="shared" si="412"/>
        <v>23/24FEIJÃO (1ª SAFRA)JACAREZINHO (c)</v>
      </c>
      <c r="I6721" s="210" t="str">
        <f t="shared" si="413"/>
        <v>23/24FEIJÃO (1ª SAFRA)</v>
      </c>
      <c r="J6721" s="211" t="b">
        <f t="shared" si="414"/>
        <v>0</v>
      </c>
    </row>
    <row r="6722" spans="1:10" ht="12.75" customHeight="1">
      <c r="A6722" s="215" t="s">
        <v>265</v>
      </c>
      <c r="B6722" s="213" t="s">
        <v>58</v>
      </c>
      <c r="C6722" s="209" t="s">
        <v>146</v>
      </c>
      <c r="D6722" s="202">
        <v>2150</v>
      </c>
      <c r="E6722" s="202">
        <v>10</v>
      </c>
      <c r="F6722" s="202">
        <v>3424</v>
      </c>
      <c r="G6722" s="202">
        <f t="shared" si="411"/>
        <v>1600</v>
      </c>
      <c r="H6722" s="210" t="str">
        <f t="shared" si="412"/>
        <v>23/24FEIJÃO (1ª SAFRA)LARANJEIRAS DO SUL (f)</v>
      </c>
      <c r="I6722" s="210" t="str">
        <f t="shared" si="413"/>
        <v>23/24FEIJÃO (1ª SAFRA)</v>
      </c>
      <c r="J6722" s="211" t="b">
        <f t="shared" si="414"/>
        <v>0</v>
      </c>
    </row>
    <row r="6723" spans="1:10" ht="12.75" customHeight="1">
      <c r="A6723" s="215" t="s">
        <v>265</v>
      </c>
      <c r="B6723" s="213" t="s">
        <v>58</v>
      </c>
      <c r="C6723" s="209" t="s">
        <v>148</v>
      </c>
      <c r="D6723" s="202">
        <v>350</v>
      </c>
      <c r="F6723" s="202">
        <v>350</v>
      </c>
      <c r="G6723" s="202">
        <f t="shared" si="411"/>
        <v>1000</v>
      </c>
      <c r="H6723" s="210" t="str">
        <f t="shared" si="412"/>
        <v>23/24FEIJÃO (1ª SAFRA)LONDRINA (c)</v>
      </c>
      <c r="I6723" s="210" t="str">
        <f t="shared" si="413"/>
        <v>23/24FEIJÃO (1ª SAFRA)</v>
      </c>
      <c r="J6723" s="211" t="b">
        <f t="shared" si="414"/>
        <v>0</v>
      </c>
    </row>
    <row r="6724" spans="1:10" ht="12.75" customHeight="1">
      <c r="A6724" s="215" t="s">
        <v>265</v>
      </c>
      <c r="B6724" s="213" t="s">
        <v>58</v>
      </c>
      <c r="C6724" s="209" t="s">
        <v>150</v>
      </c>
      <c r="D6724" s="202">
        <v>64</v>
      </c>
      <c r="F6724" s="202">
        <v>55</v>
      </c>
      <c r="G6724" s="202">
        <f t="shared" si="411"/>
        <v>859.375</v>
      </c>
      <c r="H6724" s="210" t="str">
        <f t="shared" si="412"/>
        <v>23/24FEIJÃO (1ª SAFRA)MARINGÁ (c)</v>
      </c>
      <c r="I6724" s="210" t="str">
        <f t="shared" si="413"/>
        <v>23/24FEIJÃO (1ª SAFRA)</v>
      </c>
      <c r="J6724" s="211" t="b">
        <f t="shared" si="414"/>
        <v>0</v>
      </c>
    </row>
    <row r="6725" spans="1:10" ht="12.75" customHeight="1">
      <c r="A6725" s="215" t="s">
        <v>265</v>
      </c>
      <c r="B6725" s="213" t="s">
        <v>58</v>
      </c>
      <c r="C6725" s="209" t="s">
        <v>152</v>
      </c>
      <c r="D6725" s="202">
        <v>10</v>
      </c>
      <c r="F6725" s="202">
        <v>8</v>
      </c>
      <c r="G6725" s="202">
        <f t="shared" si="411"/>
        <v>800</v>
      </c>
      <c r="H6725" s="210" t="str">
        <f t="shared" si="412"/>
        <v>23/24FEIJÃO (1ª SAFRA)PARANAGUÁ (f)</v>
      </c>
      <c r="I6725" s="210" t="str">
        <f t="shared" si="413"/>
        <v>23/24FEIJÃO (1ª SAFRA)</v>
      </c>
      <c r="J6725" s="211" t="b">
        <f t="shared" si="414"/>
        <v>0</v>
      </c>
    </row>
    <row r="6726" spans="1:10" ht="12.75" customHeight="1">
      <c r="A6726" s="215" t="s">
        <v>265</v>
      </c>
      <c r="B6726" s="213" t="s">
        <v>58</v>
      </c>
      <c r="C6726" s="209" t="s">
        <v>154</v>
      </c>
      <c r="D6726" s="202">
        <v>110</v>
      </c>
      <c r="F6726" s="202">
        <v>231</v>
      </c>
      <c r="G6726" s="202">
        <f t="shared" si="411"/>
        <v>2100</v>
      </c>
      <c r="H6726" s="210" t="str">
        <f t="shared" si="412"/>
        <v>23/24FEIJÃO (1ª SAFRA)PARANAVAÍ (b)</v>
      </c>
      <c r="I6726" s="210" t="str">
        <f t="shared" si="413"/>
        <v>23/24FEIJÃO (1ª SAFRA)</v>
      </c>
      <c r="J6726" s="211" t="b">
        <f t="shared" si="414"/>
        <v>0</v>
      </c>
    </row>
    <row r="6727" spans="1:10" ht="12.75" customHeight="1">
      <c r="A6727" s="215" t="s">
        <v>265</v>
      </c>
      <c r="B6727" s="213" t="s">
        <v>58</v>
      </c>
      <c r="C6727" s="209" t="s">
        <v>155</v>
      </c>
      <c r="D6727" s="202">
        <v>6925</v>
      </c>
      <c r="F6727" s="202">
        <v>14391</v>
      </c>
      <c r="G6727" s="202">
        <f t="shared" si="411"/>
        <v>2078.1227436823106</v>
      </c>
      <c r="H6727" s="210" t="str">
        <f t="shared" si="412"/>
        <v>23/24FEIJÃO (1ª SAFRA)PATO BRANCO (e)</v>
      </c>
      <c r="I6727" s="210" t="str">
        <f t="shared" si="413"/>
        <v>23/24FEIJÃO (1ª SAFRA)</v>
      </c>
      <c r="J6727" s="211" t="b">
        <f t="shared" si="414"/>
        <v>0</v>
      </c>
    </row>
    <row r="6728" spans="1:10" ht="12.75" customHeight="1">
      <c r="A6728" s="215" t="s">
        <v>265</v>
      </c>
      <c r="B6728" s="213" t="s">
        <v>58</v>
      </c>
      <c r="C6728" s="209" t="s">
        <v>156</v>
      </c>
      <c r="D6728" s="202">
        <v>3800</v>
      </c>
      <c r="F6728" s="202">
        <v>7258</v>
      </c>
      <c r="G6728" s="202">
        <f t="shared" si="411"/>
        <v>1910</v>
      </c>
      <c r="H6728" s="210" t="str">
        <f t="shared" si="412"/>
        <v>23/24FEIJÃO (1ª SAFRA)PITANGA (f)</v>
      </c>
      <c r="I6728" s="210" t="str">
        <f t="shared" si="413"/>
        <v>23/24FEIJÃO (1ª SAFRA)</v>
      </c>
      <c r="J6728" s="211" t="b">
        <f t="shared" si="414"/>
        <v>0</v>
      </c>
    </row>
    <row r="6729" spans="1:10" ht="12.75" customHeight="1">
      <c r="A6729" s="215" t="s">
        <v>265</v>
      </c>
      <c r="B6729" s="213" t="s">
        <v>58</v>
      </c>
      <c r="C6729" s="209" t="s">
        <v>157</v>
      </c>
      <c r="D6729" s="202">
        <v>27730</v>
      </c>
      <c r="F6729" s="202">
        <v>37657</v>
      </c>
      <c r="G6729" s="202">
        <f t="shared" si="411"/>
        <v>1357.9877389109267</v>
      </c>
      <c r="H6729" s="210" t="str">
        <f t="shared" si="412"/>
        <v>23/24FEIJÃO (1ª SAFRA)PONTA GROSSA (f)</v>
      </c>
      <c r="I6729" s="210" t="str">
        <f t="shared" si="413"/>
        <v>23/24FEIJÃO (1ª SAFRA)</v>
      </c>
      <c r="J6729" s="211" t="b">
        <f t="shared" si="414"/>
        <v>0</v>
      </c>
    </row>
    <row r="6730" spans="1:10" ht="12.75" customHeight="1">
      <c r="A6730" s="215" t="s">
        <v>265</v>
      </c>
      <c r="B6730" s="213" t="s">
        <v>58</v>
      </c>
      <c r="C6730" s="209" t="s">
        <v>158</v>
      </c>
      <c r="D6730" s="202">
        <v>27</v>
      </c>
      <c r="F6730" s="202">
        <v>40</v>
      </c>
      <c r="G6730" s="202">
        <f t="shared" si="411"/>
        <v>1481.4814814814813</v>
      </c>
      <c r="H6730" s="210" t="str">
        <f t="shared" si="412"/>
        <v>23/24FEIJÃO (1ª SAFRA)TOLEDO (d)</v>
      </c>
      <c r="I6730" s="210" t="str">
        <f t="shared" si="413"/>
        <v>23/24FEIJÃO (1ª SAFRA)</v>
      </c>
      <c r="J6730" s="211" t="b">
        <f t="shared" si="414"/>
        <v>0</v>
      </c>
    </row>
    <row r="6731" spans="1:10" ht="12.75" customHeight="1">
      <c r="A6731" s="215" t="s">
        <v>265</v>
      </c>
      <c r="B6731" s="213" t="s">
        <v>58</v>
      </c>
      <c r="C6731" s="209" t="s">
        <v>159</v>
      </c>
      <c r="D6731" s="202"/>
      <c r="G6731" s="202" t="e">
        <f t="shared" si="411"/>
        <v>#DIV/0!</v>
      </c>
      <c r="H6731" s="210" t="str">
        <f t="shared" si="412"/>
        <v>23/24FEIJÃO (1ª SAFRA)UMUARAMA (b)</v>
      </c>
      <c r="I6731" s="210" t="str">
        <f t="shared" si="413"/>
        <v>23/24FEIJÃO (1ª SAFRA)</v>
      </c>
      <c r="J6731" s="211" t="b">
        <f t="shared" si="414"/>
        <v>0</v>
      </c>
    </row>
    <row r="6732" spans="1:10" ht="12.75" customHeight="1">
      <c r="A6732" s="215" t="s">
        <v>265</v>
      </c>
      <c r="B6732" s="213" t="s">
        <v>58</v>
      </c>
      <c r="C6732" s="209" t="s">
        <v>160</v>
      </c>
      <c r="D6732" s="202">
        <v>14000</v>
      </c>
      <c r="F6732" s="202">
        <v>15400</v>
      </c>
      <c r="G6732" s="202">
        <f t="shared" si="411"/>
        <v>1100</v>
      </c>
      <c r="H6732" s="210" t="str">
        <f t="shared" si="412"/>
        <v>23/24FEIJÃO (1ª SAFRA)UNIÃO DA VITÓRIA (f)</v>
      </c>
      <c r="I6732" s="210" t="str">
        <f t="shared" si="413"/>
        <v>23/24FEIJÃO (1ª SAFRA)</v>
      </c>
      <c r="J6732" s="211" t="b">
        <f t="shared" si="414"/>
        <v>0</v>
      </c>
    </row>
    <row r="6733" spans="1:10" ht="14.65" customHeight="1">
      <c r="A6733" s="215" t="s">
        <v>265</v>
      </c>
      <c r="B6733" s="213" t="s">
        <v>85</v>
      </c>
      <c r="C6733" s="209" t="s">
        <v>126</v>
      </c>
      <c r="D6733" s="202">
        <v>17</v>
      </c>
      <c r="F6733" s="202">
        <v>34</v>
      </c>
      <c r="G6733" s="202">
        <f t="shared" si="411"/>
        <v>2000</v>
      </c>
      <c r="H6733" s="210" t="str">
        <f t="shared" si="412"/>
        <v>23/24AMENDOIM (1ª SAFRA)APUCARANA (c)</v>
      </c>
      <c r="I6733" s="210" t="str">
        <f t="shared" si="413"/>
        <v>23/24AMENDOIM (1ª SAFRA)</v>
      </c>
      <c r="J6733" s="211" t="b">
        <f t="shared" si="414"/>
        <v>0</v>
      </c>
    </row>
    <row r="6734" spans="1:10" ht="14.65" customHeight="1">
      <c r="A6734" s="215" t="s">
        <v>265</v>
      </c>
      <c r="B6734" s="213" t="s">
        <v>85</v>
      </c>
      <c r="C6734" s="209" t="s">
        <v>128</v>
      </c>
      <c r="D6734" s="202">
        <v>24</v>
      </c>
      <c r="F6734" s="202">
        <v>35</v>
      </c>
      <c r="G6734" s="202">
        <f t="shared" si="411"/>
        <v>1458.3333333333333</v>
      </c>
      <c r="H6734" s="210" t="str">
        <f t="shared" si="412"/>
        <v>23/24AMENDOIM (1ª SAFRA)CAMPO MOURÃO (a)</v>
      </c>
      <c r="I6734" s="210" t="str">
        <f t="shared" si="413"/>
        <v>23/24AMENDOIM (1ª SAFRA)</v>
      </c>
      <c r="J6734" s="211" t="b">
        <f t="shared" si="414"/>
        <v>0</v>
      </c>
    </row>
    <row r="6735" spans="1:10" ht="14.65" customHeight="1">
      <c r="A6735" s="215" t="s">
        <v>265</v>
      </c>
      <c r="B6735" s="213" t="s">
        <v>85</v>
      </c>
      <c r="C6735" s="209" t="s">
        <v>130</v>
      </c>
      <c r="D6735" s="202">
        <v>36</v>
      </c>
      <c r="F6735" s="202">
        <v>67</v>
      </c>
      <c r="G6735" s="202">
        <f t="shared" si="411"/>
        <v>1861.1111111111111</v>
      </c>
      <c r="H6735" s="210" t="str">
        <f t="shared" si="412"/>
        <v>23/24AMENDOIM (1ª SAFRA)CASCAVEL (d)</v>
      </c>
      <c r="I6735" s="210" t="str">
        <f t="shared" si="413"/>
        <v>23/24AMENDOIM (1ª SAFRA)</v>
      </c>
      <c r="J6735" s="211" t="b">
        <f t="shared" si="414"/>
        <v>0</v>
      </c>
    </row>
    <row r="6736" spans="1:10" ht="14.65" customHeight="1">
      <c r="A6736" s="215" t="s">
        <v>265</v>
      </c>
      <c r="B6736" s="213" t="s">
        <v>85</v>
      </c>
      <c r="C6736" s="209" t="s">
        <v>136</v>
      </c>
      <c r="D6736" s="202">
        <v>45</v>
      </c>
      <c r="F6736" s="202">
        <v>90</v>
      </c>
      <c r="G6736" s="202">
        <f t="shared" si="411"/>
        <v>2000</v>
      </c>
      <c r="H6736" s="210" t="str">
        <f t="shared" si="412"/>
        <v>23/24AMENDOIM (1ª SAFRA)FRANCISCO BELTRÃO (e)</v>
      </c>
      <c r="I6736" s="210" t="str">
        <f t="shared" si="413"/>
        <v>23/24AMENDOIM (1ª SAFRA)</v>
      </c>
      <c r="J6736" s="211" t="b">
        <f t="shared" si="414"/>
        <v>0</v>
      </c>
    </row>
    <row r="6737" spans="1:10" ht="14.65" customHeight="1">
      <c r="A6737" s="215" t="s">
        <v>265</v>
      </c>
      <c r="B6737" s="213" t="s">
        <v>85</v>
      </c>
      <c r="C6737" s="209" t="s">
        <v>138</v>
      </c>
      <c r="D6737" s="202">
        <v>8</v>
      </c>
      <c r="F6737" s="202">
        <v>11</v>
      </c>
      <c r="G6737" s="202">
        <f t="shared" si="411"/>
        <v>1375</v>
      </c>
      <c r="H6737" s="210" t="str">
        <f t="shared" si="412"/>
        <v>23/24AMENDOIM (1ª SAFRA)GUARAPUAVA (f)</v>
      </c>
      <c r="I6737" s="210" t="str">
        <f t="shared" si="413"/>
        <v>23/24AMENDOIM (1ª SAFRA)</v>
      </c>
      <c r="J6737" s="211" t="b">
        <f t="shared" si="414"/>
        <v>0</v>
      </c>
    </row>
    <row r="6738" spans="1:10" ht="14.65" customHeight="1">
      <c r="A6738" s="215" t="s">
        <v>265</v>
      </c>
      <c r="B6738" s="213" t="s">
        <v>85</v>
      </c>
      <c r="C6738" s="209" t="s">
        <v>142</v>
      </c>
      <c r="D6738" s="202">
        <v>13</v>
      </c>
      <c r="F6738" s="202">
        <v>25</v>
      </c>
      <c r="G6738" s="202">
        <f t="shared" si="411"/>
        <v>1923.0769230769231</v>
      </c>
      <c r="H6738" s="210" t="str">
        <f t="shared" si="412"/>
        <v>23/24AMENDOIM (1ª SAFRA)IVAIPORÃ (c)</v>
      </c>
      <c r="I6738" s="210" t="str">
        <f t="shared" si="413"/>
        <v>23/24AMENDOIM (1ª SAFRA)</v>
      </c>
      <c r="J6738" s="211" t="b">
        <f t="shared" si="414"/>
        <v>0</v>
      </c>
    </row>
    <row r="6739" spans="1:10" ht="14.65" customHeight="1">
      <c r="A6739" s="215" t="s">
        <v>265</v>
      </c>
      <c r="B6739" s="213" t="s">
        <v>85</v>
      </c>
      <c r="C6739" s="209" t="s">
        <v>144</v>
      </c>
      <c r="D6739" s="202">
        <v>56</v>
      </c>
      <c r="F6739" s="202">
        <v>99</v>
      </c>
      <c r="G6739" s="202">
        <f t="shared" si="411"/>
        <v>1767.8571428571429</v>
      </c>
      <c r="H6739" s="210" t="str">
        <f t="shared" si="412"/>
        <v>23/24AMENDOIM (1ª SAFRA)JACAREZINHO (c)</v>
      </c>
      <c r="I6739" s="210" t="str">
        <f t="shared" si="413"/>
        <v>23/24AMENDOIM (1ª SAFRA)</v>
      </c>
      <c r="J6739" s="211" t="b">
        <f t="shared" si="414"/>
        <v>0</v>
      </c>
    </row>
    <row r="6740" spans="1:10" ht="14.65" customHeight="1">
      <c r="A6740" s="215" t="s">
        <v>265</v>
      </c>
      <c r="B6740" s="213" t="s">
        <v>85</v>
      </c>
      <c r="C6740" s="209" t="s">
        <v>146</v>
      </c>
      <c r="D6740" s="202">
        <v>35</v>
      </c>
      <c r="F6740" s="202">
        <v>56</v>
      </c>
      <c r="G6740" s="202">
        <f t="shared" si="411"/>
        <v>1600</v>
      </c>
      <c r="H6740" s="210" t="str">
        <f t="shared" si="412"/>
        <v>23/24AMENDOIM (1ª SAFRA)LARANJEIRAS DO SUL (f)</v>
      </c>
      <c r="I6740" s="210" t="str">
        <f t="shared" si="413"/>
        <v>23/24AMENDOIM (1ª SAFRA)</v>
      </c>
      <c r="J6740" s="211" t="b">
        <f t="shared" si="414"/>
        <v>0</v>
      </c>
    </row>
    <row r="6741" spans="1:10" ht="14.65" customHeight="1">
      <c r="A6741" s="215" t="s">
        <v>265</v>
      </c>
      <c r="B6741" s="213" t="s">
        <v>85</v>
      </c>
      <c r="C6741" s="209" t="s">
        <v>148</v>
      </c>
      <c r="D6741" s="202">
        <v>40</v>
      </c>
      <c r="F6741" s="202">
        <v>160</v>
      </c>
      <c r="G6741" s="202">
        <f t="shared" si="411"/>
        <v>4000</v>
      </c>
      <c r="H6741" s="210" t="str">
        <f t="shared" si="412"/>
        <v>23/24AMENDOIM (1ª SAFRA)LONDRINA (c)</v>
      </c>
      <c r="I6741" s="210" t="str">
        <f t="shared" si="413"/>
        <v>23/24AMENDOIM (1ª SAFRA)</v>
      </c>
      <c r="J6741" s="211" t="b">
        <f t="shared" si="414"/>
        <v>0</v>
      </c>
    </row>
    <row r="6742" spans="1:10" ht="14.65" customHeight="1">
      <c r="A6742" s="215" t="s">
        <v>265</v>
      </c>
      <c r="B6742" s="213" t="s">
        <v>85</v>
      </c>
      <c r="C6742" s="209" t="s">
        <v>150</v>
      </c>
      <c r="D6742" s="202">
        <v>43</v>
      </c>
      <c r="F6742" s="202">
        <v>65</v>
      </c>
      <c r="G6742" s="202">
        <f t="shared" si="411"/>
        <v>1511.6279069767443</v>
      </c>
      <c r="H6742" s="210" t="str">
        <f t="shared" si="412"/>
        <v>23/24AMENDOIM (1ª SAFRA)MARINGÁ (c)</v>
      </c>
      <c r="I6742" s="210" t="str">
        <f t="shared" si="413"/>
        <v>23/24AMENDOIM (1ª SAFRA)</v>
      </c>
      <c r="J6742" s="211" t="b">
        <f t="shared" si="414"/>
        <v>0</v>
      </c>
    </row>
    <row r="6743" spans="1:10" ht="14.65" customHeight="1">
      <c r="A6743" s="215" t="s">
        <v>265</v>
      </c>
      <c r="B6743" s="213" t="s">
        <v>85</v>
      </c>
      <c r="C6743" s="209" t="s">
        <v>154</v>
      </c>
      <c r="D6743" s="202">
        <v>2116</v>
      </c>
      <c r="E6743" s="202">
        <v>121</v>
      </c>
      <c r="F6743" s="202">
        <v>5809</v>
      </c>
      <c r="G6743" s="202">
        <f t="shared" si="411"/>
        <v>2911.7794486215539</v>
      </c>
      <c r="H6743" s="210" t="str">
        <f t="shared" si="412"/>
        <v>23/24AMENDOIM (1ª SAFRA)PARANAVAÍ (b)</v>
      </c>
      <c r="I6743" s="210" t="str">
        <f t="shared" si="413"/>
        <v>23/24AMENDOIM (1ª SAFRA)</v>
      </c>
      <c r="J6743" s="211" t="b">
        <f t="shared" si="414"/>
        <v>0</v>
      </c>
    </row>
    <row r="6744" spans="1:10" ht="14.65" customHeight="1">
      <c r="A6744" s="215" t="s">
        <v>265</v>
      </c>
      <c r="B6744" s="213" t="s">
        <v>85</v>
      </c>
      <c r="C6744" s="209" t="s">
        <v>155</v>
      </c>
      <c r="D6744" s="202">
        <v>23</v>
      </c>
      <c r="F6744" s="202">
        <v>23</v>
      </c>
      <c r="G6744" s="202">
        <f t="shared" si="411"/>
        <v>1000</v>
      </c>
      <c r="H6744" s="210" t="str">
        <f t="shared" si="412"/>
        <v>23/24AMENDOIM (1ª SAFRA)PATO BRANCO (e)</v>
      </c>
      <c r="I6744" s="210" t="str">
        <f t="shared" si="413"/>
        <v>23/24AMENDOIM (1ª SAFRA)</v>
      </c>
      <c r="J6744" s="211" t="b">
        <f t="shared" si="414"/>
        <v>0</v>
      </c>
    </row>
    <row r="6745" spans="1:10" ht="14.65" customHeight="1">
      <c r="A6745" s="215" t="s">
        <v>265</v>
      </c>
      <c r="B6745" s="213" t="s">
        <v>85</v>
      </c>
      <c r="C6745" s="209" t="s">
        <v>156</v>
      </c>
      <c r="D6745" s="202">
        <v>11</v>
      </c>
      <c r="F6745" s="202">
        <v>20</v>
      </c>
      <c r="G6745" s="202">
        <f t="shared" si="411"/>
        <v>1818.181818181818</v>
      </c>
      <c r="H6745" s="210" t="str">
        <f t="shared" si="412"/>
        <v>23/24AMENDOIM (1ª SAFRA)PITANGA (f)</v>
      </c>
      <c r="I6745" s="210" t="str">
        <f t="shared" si="413"/>
        <v>23/24AMENDOIM (1ª SAFRA)</v>
      </c>
      <c r="J6745" s="211" t="b">
        <f t="shared" si="414"/>
        <v>0</v>
      </c>
    </row>
    <row r="6746" spans="1:10" ht="14.65" customHeight="1">
      <c r="A6746" s="215" t="s">
        <v>265</v>
      </c>
      <c r="B6746" s="213" t="s">
        <v>85</v>
      </c>
      <c r="C6746" s="209" t="s">
        <v>158</v>
      </c>
      <c r="D6746" s="202">
        <v>112</v>
      </c>
      <c r="F6746" s="202">
        <v>463</v>
      </c>
      <c r="G6746" s="202">
        <f t="shared" si="411"/>
        <v>4133.9285714285716</v>
      </c>
      <c r="H6746" s="210" t="str">
        <f t="shared" si="412"/>
        <v>23/24AMENDOIM (1ª SAFRA)TOLEDO (d)</v>
      </c>
      <c r="I6746" s="210" t="str">
        <f t="shared" si="413"/>
        <v>23/24AMENDOIM (1ª SAFRA)</v>
      </c>
      <c r="J6746" s="211" t="b">
        <f t="shared" si="414"/>
        <v>0</v>
      </c>
    </row>
    <row r="6747" spans="1:10" ht="14.65" customHeight="1">
      <c r="A6747" s="215" t="s">
        <v>265</v>
      </c>
      <c r="B6747" s="213" t="s">
        <v>85</v>
      </c>
      <c r="C6747" s="209" t="s">
        <v>159</v>
      </c>
      <c r="D6747" s="202">
        <v>110</v>
      </c>
      <c r="F6747" s="202">
        <v>321</v>
      </c>
      <c r="G6747" s="202">
        <f t="shared" si="411"/>
        <v>2918.181818181818</v>
      </c>
      <c r="H6747" s="210" t="str">
        <f t="shared" ref="H6747" si="415">A6747&amp;B6747&amp;C6747</f>
        <v>23/24AMENDOIM (1ª SAFRA)UMUARAMA (b)</v>
      </c>
      <c r="I6747" s="210" t="str">
        <f t="shared" ref="I6747" si="416">A6747&amp;B6747</f>
        <v>23/24AMENDOIM (1ª SAFRA)</v>
      </c>
      <c r="J6747" s="211" t="b">
        <f t="shared" si="414"/>
        <v>0</v>
      </c>
    </row>
    <row r="6748" spans="1:10" ht="14.65" customHeight="1">
      <c r="A6748" s="215" t="s">
        <v>265</v>
      </c>
      <c r="B6748" s="213" t="s">
        <v>85</v>
      </c>
      <c r="C6748" s="209" t="s">
        <v>160</v>
      </c>
      <c r="D6748" s="202">
        <v>9</v>
      </c>
      <c r="F6748" s="202">
        <v>9</v>
      </c>
      <c r="G6748" s="202">
        <f t="shared" si="411"/>
        <v>1000</v>
      </c>
      <c r="H6748" s="210" t="str">
        <f t="shared" si="412"/>
        <v>23/24AMENDOIM (1ª SAFRA)UNIÃO DA VITÓRIA (f)</v>
      </c>
      <c r="I6748" s="210" t="str">
        <f t="shared" si="413"/>
        <v>23/24AMENDOIM (1ª SAFRA)</v>
      </c>
      <c r="J6748" s="211" t="b">
        <f t="shared" si="414"/>
        <v>0</v>
      </c>
    </row>
    <row r="6749" spans="1:10" ht="14.65" customHeight="1">
      <c r="A6749" s="215" t="s">
        <v>265</v>
      </c>
      <c r="B6749" s="209" t="s">
        <v>87</v>
      </c>
      <c r="C6749" s="209" t="s">
        <v>126</v>
      </c>
      <c r="D6749" s="202">
        <v>20</v>
      </c>
      <c r="F6749" s="202">
        <v>42</v>
      </c>
      <c r="G6749" s="202">
        <f t="shared" si="411"/>
        <v>2100</v>
      </c>
      <c r="H6749" s="210" t="str">
        <f t="shared" si="412"/>
        <v>23/24ARROZ SEQUEIROAPUCARANA (c)</v>
      </c>
      <c r="I6749" s="210" t="str">
        <f t="shared" si="413"/>
        <v>23/24ARROZ SEQUEIRO</v>
      </c>
      <c r="J6749" s="211" t="b">
        <f t="shared" si="414"/>
        <v>0</v>
      </c>
    </row>
    <row r="6750" spans="1:10" ht="14.65" customHeight="1">
      <c r="A6750" s="215" t="s">
        <v>265</v>
      </c>
      <c r="B6750" s="209" t="s">
        <v>87</v>
      </c>
      <c r="C6750" s="209" t="s">
        <v>130</v>
      </c>
      <c r="D6750" s="202">
        <v>5</v>
      </c>
      <c r="F6750" s="202">
        <v>17</v>
      </c>
      <c r="G6750" s="202">
        <f t="shared" si="411"/>
        <v>3400</v>
      </c>
      <c r="H6750" s="210" t="str">
        <f t="shared" si="412"/>
        <v>23/24ARROZ SEQUEIROCASCAVEL (d)</v>
      </c>
      <c r="I6750" s="210" t="str">
        <f t="shared" si="413"/>
        <v>23/24ARROZ SEQUEIRO</v>
      </c>
      <c r="J6750" s="211" t="b">
        <f t="shared" si="414"/>
        <v>0</v>
      </c>
    </row>
    <row r="6751" spans="1:10" ht="14.65" customHeight="1">
      <c r="A6751" s="215" t="s">
        <v>265</v>
      </c>
      <c r="B6751" s="209" t="s">
        <v>87</v>
      </c>
      <c r="C6751" s="209" t="s">
        <v>132</v>
      </c>
      <c r="D6751" s="202">
        <v>40</v>
      </c>
      <c r="F6751" s="202">
        <v>84</v>
      </c>
      <c r="G6751" s="202">
        <f t="shared" si="411"/>
        <v>2100</v>
      </c>
      <c r="H6751" s="210" t="str">
        <f t="shared" si="412"/>
        <v>23/24ARROZ SEQUEIROCORNÉLIO PROCÓPIO (c)</v>
      </c>
      <c r="I6751" s="210" t="str">
        <f t="shared" si="413"/>
        <v>23/24ARROZ SEQUEIRO</v>
      </c>
      <c r="J6751" s="211" t="b">
        <f t="shared" si="414"/>
        <v>0</v>
      </c>
    </row>
    <row r="6752" spans="1:10" ht="14.65" customHeight="1">
      <c r="A6752" s="215" t="s">
        <v>265</v>
      </c>
      <c r="B6752" s="209" t="s">
        <v>87</v>
      </c>
      <c r="C6752" s="209" t="s">
        <v>134</v>
      </c>
      <c r="D6752" s="202">
        <v>65</v>
      </c>
      <c r="F6752" s="202">
        <v>102</v>
      </c>
      <c r="G6752" s="202">
        <f t="shared" si="411"/>
        <v>1569.2307692307693</v>
      </c>
      <c r="H6752" s="210" t="str">
        <f t="shared" si="412"/>
        <v>23/24ARROZ SEQUEIROCURITIBA (f)</v>
      </c>
      <c r="I6752" s="210" t="str">
        <f t="shared" si="413"/>
        <v>23/24ARROZ SEQUEIRO</v>
      </c>
      <c r="J6752" s="211" t="b">
        <f t="shared" si="414"/>
        <v>0</v>
      </c>
    </row>
    <row r="6753" spans="1:64" ht="14.65" customHeight="1">
      <c r="A6753" s="215" t="s">
        <v>265</v>
      </c>
      <c r="B6753" s="209" t="s">
        <v>87</v>
      </c>
      <c r="C6753" s="209" t="s">
        <v>136</v>
      </c>
      <c r="D6753" s="202">
        <v>27</v>
      </c>
      <c r="F6753" s="202">
        <v>54</v>
      </c>
      <c r="G6753" s="202">
        <f t="shared" si="411"/>
        <v>2000</v>
      </c>
      <c r="H6753" s="210" t="str">
        <f t="shared" si="412"/>
        <v>23/24ARROZ SEQUEIROFRANCISCO BELTRÃO (e)</v>
      </c>
      <c r="I6753" s="210" t="str">
        <f t="shared" si="413"/>
        <v>23/24ARROZ SEQUEIRO</v>
      </c>
      <c r="J6753" s="211" t="b">
        <f t="shared" si="414"/>
        <v>0</v>
      </c>
    </row>
    <row r="6754" spans="1:64" ht="14.65" customHeight="1">
      <c r="A6754" s="215" t="s">
        <v>265</v>
      </c>
      <c r="B6754" s="209" t="s">
        <v>87</v>
      </c>
      <c r="C6754" s="209" t="s">
        <v>138</v>
      </c>
      <c r="D6754" s="202">
        <v>63</v>
      </c>
      <c r="F6754" s="202">
        <v>133</v>
      </c>
      <c r="G6754" s="202">
        <f t="shared" si="411"/>
        <v>2111.1111111111113</v>
      </c>
      <c r="H6754" s="210" t="str">
        <f t="shared" si="412"/>
        <v>23/24ARROZ SEQUEIROGUARAPUAVA (f)</v>
      </c>
      <c r="I6754" s="210" t="str">
        <f t="shared" si="413"/>
        <v>23/24ARROZ SEQUEIRO</v>
      </c>
      <c r="J6754" s="211" t="b">
        <f t="shared" si="414"/>
        <v>0</v>
      </c>
    </row>
    <row r="6755" spans="1:64" ht="14.65" customHeight="1">
      <c r="A6755" s="215" t="s">
        <v>265</v>
      </c>
      <c r="B6755" s="209" t="s">
        <v>87</v>
      </c>
      <c r="C6755" s="209" t="s">
        <v>140</v>
      </c>
      <c r="D6755" s="202">
        <v>64</v>
      </c>
      <c r="F6755" s="202">
        <v>115</v>
      </c>
      <c r="G6755" s="202">
        <f t="shared" si="411"/>
        <v>1796.875</v>
      </c>
      <c r="H6755" s="210" t="str">
        <f t="shared" si="412"/>
        <v>23/24ARROZ SEQUEIROIRATI (f)</v>
      </c>
      <c r="I6755" s="210" t="str">
        <f t="shared" si="413"/>
        <v>23/24ARROZ SEQUEIRO</v>
      </c>
      <c r="J6755" s="211" t="b">
        <f t="shared" si="414"/>
        <v>0</v>
      </c>
    </row>
    <row r="6756" spans="1:64" ht="14.65" customHeight="1">
      <c r="A6756" s="215" t="s">
        <v>265</v>
      </c>
      <c r="B6756" s="209" t="s">
        <v>87</v>
      </c>
      <c r="C6756" s="209" t="s">
        <v>142</v>
      </c>
      <c r="D6756" s="202">
        <v>16</v>
      </c>
      <c r="F6756" s="202">
        <v>28</v>
      </c>
      <c r="G6756" s="202">
        <f t="shared" si="411"/>
        <v>1750</v>
      </c>
      <c r="H6756" s="210" t="str">
        <f t="shared" ref="H6756" si="417">A6756&amp;B6756&amp;C6756</f>
        <v>23/24ARROZ SEQUEIROIVAIPORÃ (c)</v>
      </c>
      <c r="I6756" s="210" t="str">
        <f t="shared" ref="I6756" si="418">A6756&amp;B6756</f>
        <v>23/24ARROZ SEQUEIRO</v>
      </c>
      <c r="J6756" s="211" t="b">
        <f t="shared" si="414"/>
        <v>0</v>
      </c>
    </row>
    <row r="6757" spans="1:64" ht="14.65" customHeight="1">
      <c r="A6757" s="215" t="s">
        <v>265</v>
      </c>
      <c r="B6757" s="209" t="s">
        <v>87</v>
      </c>
      <c r="C6757" s="209" t="s">
        <v>144</v>
      </c>
      <c r="D6757" s="202">
        <v>292</v>
      </c>
      <c r="F6757" s="202">
        <v>525</v>
      </c>
      <c r="G6757" s="202">
        <f t="shared" si="411"/>
        <v>1797.9452054794519</v>
      </c>
      <c r="H6757" s="210" t="str">
        <f t="shared" si="412"/>
        <v>23/24ARROZ SEQUEIROJACAREZINHO (c)</v>
      </c>
      <c r="I6757" s="210" t="str">
        <f t="shared" si="413"/>
        <v>23/24ARROZ SEQUEIRO</v>
      </c>
      <c r="J6757" s="211" t="b">
        <f t="shared" si="414"/>
        <v>0</v>
      </c>
    </row>
    <row r="6758" spans="1:64" ht="14.65" customHeight="1">
      <c r="A6758" s="215" t="s">
        <v>265</v>
      </c>
      <c r="B6758" s="209" t="s">
        <v>87</v>
      </c>
      <c r="C6758" s="209" t="s">
        <v>146</v>
      </c>
      <c r="D6758" s="202">
        <v>110</v>
      </c>
      <c r="F6758" s="202">
        <v>198</v>
      </c>
      <c r="G6758" s="202">
        <f t="shared" si="411"/>
        <v>1800</v>
      </c>
      <c r="H6758" s="210" t="str">
        <f t="shared" si="412"/>
        <v>23/24ARROZ SEQUEIROLARANJEIRAS DO SUL (f)</v>
      </c>
      <c r="I6758" s="210" t="str">
        <f t="shared" si="413"/>
        <v>23/24ARROZ SEQUEIRO</v>
      </c>
      <c r="J6758" s="211" t="b">
        <f t="shared" si="414"/>
        <v>0</v>
      </c>
    </row>
    <row r="6759" spans="1:64" ht="14.65" customHeight="1">
      <c r="A6759" s="215" t="s">
        <v>265</v>
      </c>
      <c r="B6759" s="209" t="s">
        <v>87</v>
      </c>
      <c r="C6759" s="209" t="s">
        <v>148</v>
      </c>
      <c r="D6759" s="202">
        <v>70</v>
      </c>
      <c r="F6759" s="202">
        <v>140</v>
      </c>
      <c r="G6759" s="202">
        <f t="shared" si="411"/>
        <v>2000</v>
      </c>
      <c r="H6759" s="210" t="str">
        <f t="shared" si="412"/>
        <v>23/24ARROZ SEQUEIROLONDRINA (c)</v>
      </c>
      <c r="I6759" s="210" t="str">
        <f t="shared" si="413"/>
        <v>23/24ARROZ SEQUEIRO</v>
      </c>
      <c r="J6759" s="211" t="b">
        <f t="shared" si="414"/>
        <v>0</v>
      </c>
    </row>
    <row r="6760" spans="1:64" ht="14.65" customHeight="1">
      <c r="A6760" s="215" t="s">
        <v>265</v>
      </c>
      <c r="B6760" s="209" t="s">
        <v>87</v>
      </c>
      <c r="C6760" s="209" t="s">
        <v>152</v>
      </c>
      <c r="D6760" s="202">
        <v>5</v>
      </c>
      <c r="F6760" s="202">
        <v>9</v>
      </c>
      <c r="G6760" s="202">
        <f t="shared" si="411"/>
        <v>1800</v>
      </c>
      <c r="H6760" s="210" t="str">
        <f t="shared" si="412"/>
        <v>23/24ARROZ SEQUEIROPARANAGUÁ (f)</v>
      </c>
      <c r="I6760" s="210" t="str">
        <f t="shared" si="413"/>
        <v>23/24ARROZ SEQUEIRO</v>
      </c>
      <c r="J6760" s="211" t="b">
        <f t="shared" si="414"/>
        <v>0</v>
      </c>
    </row>
    <row r="6761" spans="1:64" ht="14.65" customHeight="1">
      <c r="A6761" s="215" t="s">
        <v>265</v>
      </c>
      <c r="B6761" s="209" t="s">
        <v>87</v>
      </c>
      <c r="C6761" s="209" t="s">
        <v>155</v>
      </c>
      <c r="D6761" s="202">
        <v>15</v>
      </c>
      <c r="F6761" s="202">
        <v>22</v>
      </c>
      <c r="G6761" s="202">
        <f t="shared" si="411"/>
        <v>1466.6666666666665</v>
      </c>
      <c r="H6761" s="210" t="str">
        <f t="shared" si="412"/>
        <v>23/24ARROZ SEQUEIROPATO BRANCO (e)</v>
      </c>
      <c r="I6761" s="210" t="str">
        <f t="shared" si="413"/>
        <v>23/24ARROZ SEQUEIRO</v>
      </c>
      <c r="J6761" s="211" t="b">
        <f t="shared" si="414"/>
        <v>0</v>
      </c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/>
      <c r="BE6761"/>
      <c r="BF6761"/>
      <c r="BG6761"/>
      <c r="BH6761"/>
      <c r="BI6761"/>
      <c r="BJ6761"/>
      <c r="BK6761"/>
      <c r="BL6761"/>
    </row>
    <row r="6762" spans="1:64" ht="14.65" customHeight="1">
      <c r="A6762" s="215" t="s">
        <v>265</v>
      </c>
      <c r="B6762" s="209" t="s">
        <v>87</v>
      </c>
      <c r="C6762" s="209" t="s">
        <v>156</v>
      </c>
      <c r="D6762" s="202">
        <v>77</v>
      </c>
      <c r="F6762" s="202">
        <v>152</v>
      </c>
      <c r="G6762" s="202">
        <f t="shared" si="411"/>
        <v>1974.0259740259739</v>
      </c>
      <c r="H6762" s="210" t="str">
        <f t="shared" si="412"/>
        <v>23/24ARROZ SEQUEIROPITANGA (f)</v>
      </c>
      <c r="I6762" s="210" t="str">
        <f t="shared" si="413"/>
        <v>23/24ARROZ SEQUEIRO</v>
      </c>
      <c r="J6762" s="211" t="b">
        <f t="shared" si="414"/>
        <v>0</v>
      </c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/>
      <c r="BE6762"/>
      <c r="BF6762"/>
      <c r="BG6762"/>
      <c r="BH6762"/>
      <c r="BI6762"/>
      <c r="BJ6762"/>
      <c r="BK6762"/>
      <c r="BL6762"/>
    </row>
    <row r="6763" spans="1:64" ht="14.65" customHeight="1">
      <c r="A6763" s="215" t="s">
        <v>265</v>
      </c>
      <c r="B6763" s="209" t="s">
        <v>87</v>
      </c>
      <c r="C6763" s="209" t="s">
        <v>157</v>
      </c>
      <c r="D6763" s="202">
        <v>159</v>
      </c>
      <c r="F6763" s="202">
        <v>318</v>
      </c>
      <c r="G6763" s="202">
        <f t="shared" si="411"/>
        <v>2000</v>
      </c>
      <c r="H6763" s="210" t="str">
        <f t="shared" si="412"/>
        <v>23/24ARROZ SEQUEIROPONTA GROSSA (f)</v>
      </c>
      <c r="I6763" s="210" t="str">
        <f t="shared" si="413"/>
        <v>23/24ARROZ SEQUEIRO</v>
      </c>
      <c r="J6763" s="211" t="b">
        <f t="shared" si="414"/>
        <v>0</v>
      </c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/>
      <c r="BE6763"/>
      <c r="BF6763"/>
      <c r="BG6763"/>
      <c r="BH6763"/>
      <c r="BI6763"/>
      <c r="BJ6763"/>
      <c r="BK6763"/>
      <c r="BL6763"/>
    </row>
    <row r="6764" spans="1:64" ht="14.65" customHeight="1">
      <c r="A6764" s="215" t="s">
        <v>265</v>
      </c>
      <c r="B6764" s="209" t="s">
        <v>87</v>
      </c>
      <c r="C6764" s="209" t="s">
        <v>158</v>
      </c>
      <c r="D6764" s="202">
        <v>10</v>
      </c>
      <c r="F6764" s="202">
        <v>18</v>
      </c>
      <c r="G6764" s="202">
        <f t="shared" si="411"/>
        <v>1800</v>
      </c>
      <c r="H6764" s="210" t="str">
        <f t="shared" si="412"/>
        <v>23/24ARROZ SEQUEIROTOLEDO (d)</v>
      </c>
      <c r="I6764" s="210" t="str">
        <f t="shared" si="413"/>
        <v>23/24ARROZ SEQUEIRO</v>
      </c>
      <c r="J6764" s="211" t="b">
        <f t="shared" si="414"/>
        <v>0</v>
      </c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/>
      <c r="BE6764"/>
      <c r="BF6764"/>
      <c r="BG6764"/>
      <c r="BH6764"/>
      <c r="BI6764"/>
      <c r="BJ6764"/>
      <c r="BK6764"/>
      <c r="BL6764"/>
    </row>
    <row r="6765" spans="1:64" ht="14.65" customHeight="1">
      <c r="A6765" s="215" t="s">
        <v>265</v>
      </c>
      <c r="B6765" s="209" t="s">
        <v>87</v>
      </c>
      <c r="C6765" s="209" t="s">
        <v>160</v>
      </c>
      <c r="D6765" s="202">
        <v>200</v>
      </c>
      <c r="F6765" s="202">
        <v>400</v>
      </c>
      <c r="G6765" s="202">
        <f t="shared" si="411"/>
        <v>2000</v>
      </c>
      <c r="H6765" s="210" t="str">
        <f t="shared" si="412"/>
        <v>23/24ARROZ SEQUEIROUNIÃO DA VITÓRIA (f)</v>
      </c>
      <c r="I6765" s="210" t="str">
        <f t="shared" si="413"/>
        <v>23/24ARROZ SEQUEIRO</v>
      </c>
      <c r="J6765" s="211" t="b">
        <f t="shared" si="414"/>
        <v>0</v>
      </c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/>
      <c r="BE6765"/>
      <c r="BF6765"/>
      <c r="BG6765"/>
      <c r="BH6765"/>
      <c r="BI6765"/>
      <c r="BJ6765"/>
      <c r="BK6765"/>
      <c r="BL6765"/>
    </row>
    <row r="6766" spans="1:64" ht="14.65" customHeight="1">
      <c r="A6766" s="215" t="s">
        <v>265</v>
      </c>
      <c r="B6766" s="209" t="s">
        <v>86</v>
      </c>
      <c r="C6766" s="209" t="s">
        <v>128</v>
      </c>
      <c r="D6766" s="202"/>
      <c r="G6766" s="202" t="e">
        <f t="shared" si="411"/>
        <v>#DIV/0!</v>
      </c>
      <c r="H6766" s="210" t="str">
        <f t="shared" si="412"/>
        <v>23/24ARROZ IRRIGADOCAMPO MOURÃO (a)</v>
      </c>
      <c r="I6766" s="210" t="str">
        <f t="shared" si="413"/>
        <v>23/24ARROZ IRRIGADO</v>
      </c>
      <c r="J6766" s="211" t="b">
        <f t="shared" si="414"/>
        <v>0</v>
      </c>
    </row>
    <row r="6767" spans="1:64" ht="14.65" customHeight="1">
      <c r="A6767" s="215" t="s">
        <v>265</v>
      </c>
      <c r="B6767" s="209" t="s">
        <v>86</v>
      </c>
      <c r="C6767" s="209" t="s">
        <v>130</v>
      </c>
      <c r="D6767" s="222"/>
      <c r="E6767" s="222"/>
      <c r="F6767" s="202">
        <v>0</v>
      </c>
      <c r="G6767" s="202" t="e">
        <f t="shared" si="411"/>
        <v>#DIV/0!</v>
      </c>
      <c r="H6767" s="210" t="str">
        <f t="shared" si="412"/>
        <v>23/24ARROZ IRRIGADOCASCAVEL (d)</v>
      </c>
      <c r="I6767" s="210" t="str">
        <f t="shared" si="413"/>
        <v>23/24ARROZ IRRIGADO</v>
      </c>
      <c r="J6767" s="211" t="b">
        <f t="shared" si="414"/>
        <v>0</v>
      </c>
    </row>
    <row r="6768" spans="1:64" ht="14.65" customHeight="1">
      <c r="A6768" s="215" t="s">
        <v>265</v>
      </c>
      <c r="B6768" s="209" t="s">
        <v>86</v>
      </c>
      <c r="C6768" s="209" t="s">
        <v>132</v>
      </c>
      <c r="D6768" s="222">
        <v>48</v>
      </c>
      <c r="E6768" s="222"/>
      <c r="F6768" s="202">
        <v>224</v>
      </c>
      <c r="G6768" s="202">
        <f t="shared" si="411"/>
        <v>4666.666666666667</v>
      </c>
      <c r="H6768" s="210" t="str">
        <f t="shared" si="412"/>
        <v>23/24ARROZ IRRIGADOCORNÉLIO PROCÓPIO (c)</v>
      </c>
      <c r="I6768" s="210" t="str">
        <f t="shared" si="413"/>
        <v>23/24ARROZ IRRIGADO</v>
      </c>
      <c r="J6768" s="211" t="b">
        <f t="shared" si="414"/>
        <v>0</v>
      </c>
    </row>
    <row r="6769" spans="1:64" ht="14.65" customHeight="1">
      <c r="A6769" s="215" t="s">
        <v>265</v>
      </c>
      <c r="B6769" s="209" t="s">
        <v>86</v>
      </c>
      <c r="C6769" s="209" t="s">
        <v>144</v>
      </c>
      <c r="D6769" s="222">
        <v>220</v>
      </c>
      <c r="E6769" s="222"/>
      <c r="F6769" s="202">
        <v>1452</v>
      </c>
      <c r="G6769" s="202">
        <f t="shared" si="411"/>
        <v>6600</v>
      </c>
      <c r="H6769" s="210" t="str">
        <f t="shared" si="412"/>
        <v>23/24ARROZ IRRIGADOJACAREZINHO (c)</v>
      </c>
      <c r="I6769" s="210" t="str">
        <f t="shared" si="413"/>
        <v>23/24ARROZ IRRIGADO</v>
      </c>
      <c r="J6769" s="211" t="b">
        <f t="shared" si="414"/>
        <v>0</v>
      </c>
    </row>
    <row r="6770" spans="1:64" ht="14.65" customHeight="1">
      <c r="A6770" s="215" t="s">
        <v>265</v>
      </c>
      <c r="B6770" s="209" t="s">
        <v>86</v>
      </c>
      <c r="C6770" s="209" t="s">
        <v>148</v>
      </c>
      <c r="D6770" s="222">
        <v>32</v>
      </c>
      <c r="E6770" s="222"/>
      <c r="F6770" s="202">
        <v>256</v>
      </c>
      <c r="G6770" s="202">
        <f t="shared" si="411"/>
        <v>8000</v>
      </c>
      <c r="H6770" s="210" t="str">
        <f t="shared" si="412"/>
        <v>23/24ARROZ IRRIGADOLONDRINA (c)</v>
      </c>
      <c r="I6770" s="210" t="str">
        <f t="shared" si="413"/>
        <v>23/24ARROZ IRRIGADO</v>
      </c>
      <c r="J6770" s="211" t="b">
        <f t="shared" si="414"/>
        <v>0</v>
      </c>
    </row>
    <row r="6771" spans="1:64" ht="14.65" customHeight="1">
      <c r="A6771" s="215" t="s">
        <v>265</v>
      </c>
      <c r="B6771" s="209" t="s">
        <v>86</v>
      </c>
      <c r="C6771" s="209" t="s">
        <v>150</v>
      </c>
      <c r="D6771" s="222">
        <v>17</v>
      </c>
      <c r="E6771" s="222"/>
      <c r="F6771" s="202">
        <v>77</v>
      </c>
      <c r="G6771" s="202">
        <f t="shared" si="411"/>
        <v>4529.411764705882</v>
      </c>
      <c r="H6771" s="210" t="str">
        <f t="shared" si="412"/>
        <v>23/24ARROZ IRRIGADOMARINGÁ (c)</v>
      </c>
      <c r="I6771" s="210" t="str">
        <f t="shared" si="413"/>
        <v>23/24ARROZ IRRIGADO</v>
      </c>
      <c r="J6771" s="211" t="b">
        <f t="shared" si="414"/>
        <v>0</v>
      </c>
    </row>
    <row r="6772" spans="1:64" ht="14.65" customHeight="1">
      <c r="A6772" s="215" t="s">
        <v>265</v>
      </c>
      <c r="B6772" s="209" t="s">
        <v>86</v>
      </c>
      <c r="C6772" s="209" t="s">
        <v>152</v>
      </c>
      <c r="D6772" s="222">
        <v>1450</v>
      </c>
      <c r="E6772" s="222"/>
      <c r="F6772" s="202">
        <v>10150</v>
      </c>
      <c r="G6772" s="202">
        <f t="shared" si="411"/>
        <v>7000</v>
      </c>
      <c r="H6772" s="210" t="str">
        <f t="shared" si="412"/>
        <v>23/24ARROZ IRRIGADOPARANAGUÁ (f)</v>
      </c>
      <c r="I6772" s="210" t="str">
        <f t="shared" si="413"/>
        <v>23/24ARROZ IRRIGADO</v>
      </c>
      <c r="J6772" s="211" t="b">
        <f t="shared" si="414"/>
        <v>0</v>
      </c>
    </row>
    <row r="6773" spans="1:64" ht="14.65" customHeight="1">
      <c r="A6773" s="215" t="s">
        <v>265</v>
      </c>
      <c r="B6773" s="209" t="s">
        <v>86</v>
      </c>
      <c r="C6773" s="209" t="s">
        <v>154</v>
      </c>
      <c r="D6773" s="222">
        <v>14256</v>
      </c>
      <c r="E6773" s="222">
        <v>28</v>
      </c>
      <c r="F6773" s="202">
        <v>100293</v>
      </c>
      <c r="G6773" s="202">
        <f t="shared" si="411"/>
        <v>7048.9879111610908</v>
      </c>
      <c r="H6773" s="210" t="str">
        <f t="shared" si="412"/>
        <v>23/24ARROZ IRRIGADOPARANAVAÍ (b)</v>
      </c>
      <c r="I6773" s="210" t="str">
        <f t="shared" si="413"/>
        <v>23/24ARROZ IRRIGADO</v>
      </c>
      <c r="J6773" s="211" t="b">
        <f t="shared" si="414"/>
        <v>0</v>
      </c>
    </row>
    <row r="6774" spans="1:64" ht="14.65" customHeight="1">
      <c r="A6774" s="215" t="s">
        <v>265</v>
      </c>
      <c r="B6774" s="209" t="s">
        <v>86</v>
      </c>
      <c r="C6774" s="209" t="s">
        <v>158</v>
      </c>
      <c r="D6774" s="222">
        <v>10</v>
      </c>
      <c r="E6774" s="222"/>
      <c r="F6774" s="202">
        <v>85</v>
      </c>
      <c r="G6774" s="202">
        <f t="shared" si="411"/>
        <v>8500</v>
      </c>
      <c r="H6774" s="210" t="str">
        <f t="shared" ref="H6774" si="419">A6774&amp;B6774&amp;C6774</f>
        <v>23/24ARROZ IRRIGADOTOLEDO (d)</v>
      </c>
      <c r="I6774" s="210" t="str">
        <f t="shared" ref="I6774" si="420">A6774&amp;B6774</f>
        <v>23/24ARROZ IRRIGADO</v>
      </c>
      <c r="J6774" s="211" t="b">
        <f t="shared" si="414"/>
        <v>0</v>
      </c>
    </row>
    <row r="6775" spans="1:64" ht="14.65" customHeight="1">
      <c r="A6775" s="215" t="s">
        <v>265</v>
      </c>
      <c r="B6775" s="209" t="s">
        <v>86</v>
      </c>
      <c r="C6775" s="209" t="s">
        <v>159</v>
      </c>
      <c r="D6775" s="222">
        <v>2246</v>
      </c>
      <c r="E6775" s="222"/>
      <c r="F6775" s="202">
        <v>15272</v>
      </c>
      <c r="G6775" s="202">
        <f t="shared" si="411"/>
        <v>6799.6438112199467</v>
      </c>
      <c r="H6775" s="210" t="str">
        <f t="shared" si="412"/>
        <v>23/24ARROZ IRRIGADOUMUARAMA (b)</v>
      </c>
      <c r="I6775" s="210" t="str">
        <f t="shared" si="413"/>
        <v>23/24ARROZ IRRIGADO</v>
      </c>
      <c r="J6775" s="211" t="b">
        <f t="shared" si="414"/>
        <v>0</v>
      </c>
    </row>
    <row r="6776" spans="1:64" ht="14.65" customHeight="1">
      <c r="A6776" s="215" t="s">
        <v>265</v>
      </c>
      <c r="B6776" s="213" t="s">
        <v>90</v>
      </c>
      <c r="C6776" s="209" t="s">
        <v>134</v>
      </c>
      <c r="D6776" s="202">
        <v>6243</v>
      </c>
      <c r="F6776" s="202">
        <v>148520</v>
      </c>
      <c r="G6776" s="202">
        <f t="shared" ref="G6776:G6839" si="421">F6776/(D6776-E6776)*1000</f>
        <v>23789.844625981099</v>
      </c>
      <c r="H6776" s="210" t="str">
        <f t="shared" ref="H6776:H6839" si="422">A6776&amp;B6776&amp;C6776</f>
        <v>23/24BATATA (1ª SAFRA)CURITIBA (f)</v>
      </c>
      <c r="I6776" s="210" t="str">
        <f t="shared" ref="I6776:I6839" si="423">A6776&amp;B6776</f>
        <v>23/24BATATA (1ª SAFRA)</v>
      </c>
      <c r="J6776" s="211">
        <v>0</v>
      </c>
    </row>
    <row r="6777" spans="1:64" ht="14.65" customHeight="1">
      <c r="A6777" s="215" t="s">
        <v>265</v>
      </c>
      <c r="B6777" s="213" t="s">
        <v>90</v>
      </c>
      <c r="C6777" s="209" t="s">
        <v>136</v>
      </c>
      <c r="D6777" s="202">
        <v>29</v>
      </c>
      <c r="F6777" s="202">
        <v>377</v>
      </c>
      <c r="G6777" s="202">
        <f t="shared" si="421"/>
        <v>13000</v>
      </c>
      <c r="H6777" s="210" t="str">
        <f t="shared" si="422"/>
        <v>23/24BATATA (1ª SAFRA)FRANCISCO BELTRÃO (e)</v>
      </c>
      <c r="I6777" s="210" t="str">
        <f t="shared" si="423"/>
        <v>23/24BATATA (1ª SAFRA)</v>
      </c>
      <c r="J6777" s="211">
        <v>0</v>
      </c>
    </row>
    <row r="6778" spans="1:64" ht="14.65" customHeight="1">
      <c r="A6778" s="215" t="s">
        <v>265</v>
      </c>
      <c r="B6778" s="213" t="s">
        <v>90</v>
      </c>
      <c r="C6778" s="209" t="s">
        <v>138</v>
      </c>
      <c r="D6778" s="202">
        <v>3100</v>
      </c>
      <c r="F6778" s="202">
        <v>105090</v>
      </c>
      <c r="G6778" s="202">
        <f t="shared" si="421"/>
        <v>33900</v>
      </c>
      <c r="H6778" s="210" t="str">
        <f t="shared" si="422"/>
        <v>23/24BATATA (1ª SAFRA)GUARAPUAVA (f)</v>
      </c>
      <c r="I6778" s="210" t="str">
        <f t="shared" si="423"/>
        <v>23/24BATATA (1ª SAFRA)</v>
      </c>
      <c r="J6778" s="211">
        <v>0</v>
      </c>
    </row>
    <row r="6779" spans="1:64" ht="14.65" customHeight="1">
      <c r="A6779" s="215" t="s">
        <v>265</v>
      </c>
      <c r="B6779" s="213" t="s">
        <v>90</v>
      </c>
      <c r="C6779" s="209" t="s">
        <v>140</v>
      </c>
      <c r="D6779" s="202">
        <v>500</v>
      </c>
      <c r="F6779" s="202">
        <v>16500</v>
      </c>
      <c r="G6779" s="202">
        <f t="shared" si="421"/>
        <v>33000</v>
      </c>
      <c r="H6779" s="210" t="str">
        <f t="shared" si="422"/>
        <v>23/24BATATA (1ª SAFRA)IRATI (f)</v>
      </c>
      <c r="I6779" s="210" t="str">
        <f t="shared" si="423"/>
        <v>23/24BATATA (1ª SAFRA)</v>
      </c>
      <c r="J6779" s="211">
        <v>0</v>
      </c>
    </row>
    <row r="6780" spans="1:64" ht="14.65" customHeight="1">
      <c r="A6780" s="215" t="s">
        <v>265</v>
      </c>
      <c r="B6780" s="213" t="s">
        <v>90</v>
      </c>
      <c r="C6780" s="209" t="s">
        <v>146</v>
      </c>
      <c r="D6780" s="202">
        <v>5</v>
      </c>
      <c r="F6780" s="202">
        <v>78</v>
      </c>
      <c r="G6780" s="202">
        <f t="shared" si="421"/>
        <v>15600</v>
      </c>
      <c r="H6780" s="210" t="str">
        <f t="shared" si="422"/>
        <v>23/24BATATA (1ª SAFRA)LARANJEIRAS DO SUL (f)</v>
      </c>
      <c r="I6780" s="210" t="str">
        <f t="shared" si="423"/>
        <v>23/24BATATA (1ª SAFRA)</v>
      </c>
      <c r="J6780" s="211">
        <v>0</v>
      </c>
    </row>
    <row r="6781" spans="1:64" ht="14.65" customHeight="1">
      <c r="A6781" s="215" t="s">
        <v>265</v>
      </c>
      <c r="B6781" s="213" t="s">
        <v>90</v>
      </c>
      <c r="C6781" s="209" t="s">
        <v>155</v>
      </c>
      <c r="D6781" s="202">
        <v>1100</v>
      </c>
      <c r="F6781" s="202">
        <v>34155</v>
      </c>
      <c r="G6781" s="202">
        <f t="shared" si="421"/>
        <v>31050</v>
      </c>
      <c r="H6781" s="210" t="str">
        <f t="shared" si="422"/>
        <v>23/24BATATA (1ª SAFRA)PATO BRANCO (e)</v>
      </c>
      <c r="I6781" s="210" t="str">
        <f t="shared" si="423"/>
        <v>23/24BATATA (1ª SAFRA)</v>
      </c>
      <c r="J6781" s="211">
        <v>0</v>
      </c>
    </row>
    <row r="6782" spans="1:64" ht="14.65" customHeight="1">
      <c r="A6782" s="215" t="s">
        <v>265</v>
      </c>
      <c r="B6782" s="213" t="s">
        <v>90</v>
      </c>
      <c r="C6782" s="209" t="s">
        <v>156</v>
      </c>
      <c r="D6782" s="202">
        <v>135</v>
      </c>
      <c r="F6782" s="202">
        <v>1444</v>
      </c>
      <c r="G6782" s="202">
        <f t="shared" si="421"/>
        <v>10696.296296296296</v>
      </c>
      <c r="H6782" s="210" t="str">
        <f t="shared" si="422"/>
        <v>23/24BATATA (1ª SAFRA)PITANGA (f)</v>
      </c>
      <c r="I6782" s="210" t="str">
        <f t="shared" si="423"/>
        <v>23/24BATATA (1ª SAFRA)</v>
      </c>
      <c r="J6782" s="211">
        <v>0</v>
      </c>
    </row>
    <row r="6783" spans="1:64" ht="14.65" customHeight="1">
      <c r="A6783" s="215" t="s">
        <v>265</v>
      </c>
      <c r="B6783" s="213" t="s">
        <v>90</v>
      </c>
      <c r="C6783" s="209" t="s">
        <v>157</v>
      </c>
      <c r="D6783" s="202">
        <v>2214</v>
      </c>
      <c r="F6783" s="202">
        <v>56457</v>
      </c>
      <c r="G6783" s="202">
        <f t="shared" si="421"/>
        <v>25500</v>
      </c>
      <c r="H6783" s="210" t="str">
        <f t="shared" si="422"/>
        <v>23/24BATATA (1ª SAFRA)PONTA GROSSA (f)</v>
      </c>
      <c r="I6783" s="210" t="str">
        <f t="shared" si="423"/>
        <v>23/24BATATA (1ª SAFRA)</v>
      </c>
      <c r="J6783" s="211">
        <v>0</v>
      </c>
    </row>
    <row r="6784" spans="1:64" ht="14.65" customHeight="1">
      <c r="A6784" s="215" t="s">
        <v>265</v>
      </c>
      <c r="B6784" s="213" t="s">
        <v>90</v>
      </c>
      <c r="C6784" s="209" t="s">
        <v>160</v>
      </c>
      <c r="D6784" s="202">
        <v>1400</v>
      </c>
      <c r="E6784" s="202">
        <v>50</v>
      </c>
      <c r="F6784" s="202">
        <v>31050</v>
      </c>
      <c r="G6784" s="202">
        <f t="shared" si="421"/>
        <v>23000</v>
      </c>
      <c r="H6784" s="210" t="str">
        <f t="shared" si="422"/>
        <v>23/24BATATA (1ª SAFRA)UNIÃO DA VITÓRIA (f)</v>
      </c>
      <c r="I6784" s="210" t="str">
        <f t="shared" si="423"/>
        <v>23/24BATATA (1ª SAFRA)</v>
      </c>
      <c r="J6784" s="211">
        <v>0</v>
      </c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/>
      <c r="BE6784"/>
      <c r="BF6784"/>
      <c r="BG6784"/>
      <c r="BH6784"/>
      <c r="BI6784"/>
      <c r="BJ6784"/>
      <c r="BK6784"/>
      <c r="BL6784"/>
    </row>
    <row r="6785" spans="1:64" ht="14.65" customHeight="1">
      <c r="A6785" s="215" t="s">
        <v>265</v>
      </c>
      <c r="B6785" s="213" t="s">
        <v>103</v>
      </c>
      <c r="C6785" s="209" t="s">
        <v>126</v>
      </c>
      <c r="D6785" s="222">
        <v>4065</v>
      </c>
      <c r="E6785" s="222"/>
      <c r="F6785" s="202">
        <v>41328</v>
      </c>
      <c r="G6785" s="202">
        <f t="shared" si="421"/>
        <v>10166.789667896679</v>
      </c>
      <c r="H6785" s="210" t="str">
        <f t="shared" si="422"/>
        <v>23/24MILHO (1ª SAFRA)APUCARANA (c)</v>
      </c>
      <c r="I6785" s="210" t="str">
        <f t="shared" si="423"/>
        <v>23/24MILHO (1ª SAFRA)</v>
      </c>
      <c r="J6785" s="211">
        <v>0</v>
      </c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/>
      <c r="BE6785"/>
      <c r="BF6785"/>
      <c r="BG6785"/>
      <c r="BH6785"/>
      <c r="BI6785"/>
      <c r="BJ6785"/>
      <c r="BK6785"/>
      <c r="BL6785"/>
    </row>
    <row r="6786" spans="1:64" ht="14.65" customHeight="1">
      <c r="A6786" s="215" t="s">
        <v>265</v>
      </c>
      <c r="B6786" s="213" t="s">
        <v>103</v>
      </c>
      <c r="C6786" s="209" t="s">
        <v>128</v>
      </c>
      <c r="D6786" s="222">
        <v>9905</v>
      </c>
      <c r="E6786" s="222"/>
      <c r="F6786" s="202">
        <v>91234</v>
      </c>
      <c r="G6786" s="202">
        <f t="shared" si="421"/>
        <v>9210.9035840484612</v>
      </c>
      <c r="H6786" s="210" t="str">
        <f t="shared" si="422"/>
        <v>23/24MILHO (1ª SAFRA)CAMPO MOURÃO (a)</v>
      </c>
      <c r="I6786" s="210" t="str">
        <f t="shared" si="423"/>
        <v>23/24MILHO (1ª SAFRA)</v>
      </c>
      <c r="J6786" s="211">
        <v>0</v>
      </c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/>
      <c r="BE6786"/>
      <c r="BF6786"/>
      <c r="BG6786"/>
      <c r="BH6786"/>
      <c r="BI6786"/>
      <c r="BJ6786"/>
      <c r="BK6786"/>
      <c r="BL6786"/>
    </row>
    <row r="6787" spans="1:64" ht="14.65" customHeight="1">
      <c r="A6787" s="215" t="s">
        <v>265</v>
      </c>
      <c r="B6787" s="213" t="s">
        <v>103</v>
      </c>
      <c r="C6787" s="209" t="s">
        <v>130</v>
      </c>
      <c r="D6787" s="222">
        <v>9362</v>
      </c>
      <c r="E6787" s="222"/>
      <c r="F6787" s="202">
        <v>91736</v>
      </c>
      <c r="G6787" s="202">
        <f t="shared" si="421"/>
        <v>9798.7609485152752</v>
      </c>
      <c r="H6787" s="210" t="str">
        <f t="shared" si="422"/>
        <v>23/24MILHO (1ª SAFRA)CASCAVEL (d)</v>
      </c>
      <c r="I6787" s="210" t="str">
        <f t="shared" si="423"/>
        <v>23/24MILHO (1ª SAFRA)</v>
      </c>
      <c r="J6787" s="211">
        <v>0</v>
      </c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/>
      <c r="BE6787"/>
      <c r="BF6787"/>
      <c r="BG6787"/>
      <c r="BH6787"/>
      <c r="BI6787"/>
      <c r="BJ6787"/>
      <c r="BK6787"/>
      <c r="BL6787"/>
    </row>
    <row r="6788" spans="1:64" ht="14.65" customHeight="1">
      <c r="A6788" s="215" t="s">
        <v>265</v>
      </c>
      <c r="B6788" s="213" t="s">
        <v>103</v>
      </c>
      <c r="C6788" s="209" t="s">
        <v>132</v>
      </c>
      <c r="D6788" s="222">
        <v>4000</v>
      </c>
      <c r="E6788" s="222"/>
      <c r="F6788" s="202">
        <v>22800</v>
      </c>
      <c r="G6788" s="202">
        <f t="shared" si="421"/>
        <v>5700</v>
      </c>
      <c r="H6788" s="210" t="str">
        <f t="shared" si="422"/>
        <v>23/24MILHO (1ª SAFRA)CORNÉLIO PROCÓPIO (c)</v>
      </c>
      <c r="I6788" s="210" t="str">
        <f t="shared" si="423"/>
        <v>23/24MILHO (1ª SAFRA)</v>
      </c>
      <c r="J6788" s="211">
        <v>0</v>
      </c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/>
      <c r="BE6788"/>
      <c r="BF6788"/>
      <c r="BG6788"/>
      <c r="BH6788"/>
      <c r="BI6788"/>
      <c r="BJ6788"/>
      <c r="BK6788"/>
      <c r="BL6788"/>
    </row>
    <row r="6789" spans="1:64" ht="14.65" customHeight="1">
      <c r="A6789" s="215" t="s">
        <v>265</v>
      </c>
      <c r="B6789" s="213" t="s">
        <v>103</v>
      </c>
      <c r="C6789" s="209" t="s">
        <v>134</v>
      </c>
      <c r="D6789" s="222">
        <v>30110</v>
      </c>
      <c r="E6789" s="222"/>
      <c r="F6789" s="202">
        <v>234556</v>
      </c>
      <c r="G6789" s="202">
        <f t="shared" si="421"/>
        <v>7789.97010959814</v>
      </c>
      <c r="H6789" s="210" t="str">
        <f t="shared" si="422"/>
        <v>23/24MILHO (1ª SAFRA)CURITIBA (f)</v>
      </c>
      <c r="I6789" s="210" t="str">
        <f t="shared" si="423"/>
        <v>23/24MILHO (1ª SAFRA)</v>
      </c>
      <c r="J6789" s="211">
        <v>0</v>
      </c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/>
      <c r="BE6789"/>
      <c r="BF6789"/>
      <c r="BG6789"/>
      <c r="BH6789"/>
      <c r="BI6789"/>
      <c r="BJ6789"/>
      <c r="BK6789"/>
      <c r="BL6789"/>
    </row>
    <row r="6790" spans="1:64" ht="14.65" customHeight="1">
      <c r="A6790" s="215" t="s">
        <v>265</v>
      </c>
      <c r="B6790" s="213" t="s">
        <v>103</v>
      </c>
      <c r="C6790" s="209" t="s">
        <v>136</v>
      </c>
      <c r="D6790" s="222">
        <v>13980</v>
      </c>
      <c r="E6790" s="222"/>
      <c r="F6790" s="202">
        <v>119976</v>
      </c>
      <c r="G6790" s="202">
        <f t="shared" si="421"/>
        <v>8581.9742489270375</v>
      </c>
      <c r="H6790" s="210" t="str">
        <f t="shared" si="422"/>
        <v>23/24MILHO (1ª SAFRA)FRANCISCO BELTRÃO (e)</v>
      </c>
      <c r="I6790" s="210" t="str">
        <f t="shared" si="423"/>
        <v>23/24MILHO (1ª SAFRA)</v>
      </c>
      <c r="J6790" s="211">
        <v>0</v>
      </c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/>
      <c r="BE6790"/>
      <c r="BF6790"/>
      <c r="BG6790"/>
      <c r="BH6790"/>
      <c r="BI6790"/>
      <c r="BJ6790"/>
      <c r="BK6790"/>
      <c r="BL6790"/>
    </row>
    <row r="6791" spans="1:64" ht="14.65" customHeight="1">
      <c r="A6791" s="215" t="s">
        <v>265</v>
      </c>
      <c r="B6791" s="213" t="s">
        <v>103</v>
      </c>
      <c r="C6791" s="209" t="s">
        <v>138</v>
      </c>
      <c r="D6791" s="222">
        <v>46250</v>
      </c>
      <c r="E6791" s="222"/>
      <c r="F6791" s="202">
        <v>461112</v>
      </c>
      <c r="G6791" s="202">
        <f t="shared" si="421"/>
        <v>9969.9891891891893</v>
      </c>
      <c r="H6791" s="210" t="str">
        <f t="shared" si="422"/>
        <v>23/24MILHO (1ª SAFRA)GUARAPUAVA (f)</v>
      </c>
      <c r="I6791" s="210" t="str">
        <f t="shared" si="423"/>
        <v>23/24MILHO (1ª SAFRA)</v>
      </c>
      <c r="J6791" s="211">
        <v>0</v>
      </c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/>
      <c r="BE6791"/>
      <c r="BF6791"/>
      <c r="BG6791"/>
      <c r="BH6791"/>
      <c r="BI6791"/>
      <c r="BJ6791"/>
      <c r="BK6791"/>
      <c r="BL6791"/>
    </row>
    <row r="6792" spans="1:64" ht="14.65" customHeight="1">
      <c r="A6792" s="215" t="s">
        <v>265</v>
      </c>
      <c r="B6792" s="213" t="s">
        <v>103</v>
      </c>
      <c r="C6792" s="209" t="s">
        <v>140</v>
      </c>
      <c r="D6792" s="222">
        <v>22000</v>
      </c>
      <c r="E6792" s="222"/>
      <c r="F6792" s="202">
        <v>180400</v>
      </c>
      <c r="G6792" s="202">
        <f t="shared" si="421"/>
        <v>8200</v>
      </c>
      <c r="H6792" s="210" t="str">
        <f t="shared" si="422"/>
        <v>23/24MILHO (1ª SAFRA)IRATI (f)</v>
      </c>
      <c r="I6792" s="210" t="str">
        <f t="shared" si="423"/>
        <v>23/24MILHO (1ª SAFRA)</v>
      </c>
      <c r="J6792" s="211">
        <v>0</v>
      </c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/>
      <c r="BE6792"/>
      <c r="BF6792"/>
      <c r="BG6792"/>
      <c r="BH6792"/>
      <c r="BI6792"/>
      <c r="BJ6792"/>
      <c r="BK6792"/>
      <c r="BL6792"/>
    </row>
    <row r="6793" spans="1:64" ht="14.65" customHeight="1">
      <c r="A6793" s="215" t="s">
        <v>265</v>
      </c>
      <c r="B6793" s="213" t="s">
        <v>103</v>
      </c>
      <c r="C6793" s="209" t="s">
        <v>142</v>
      </c>
      <c r="D6793" s="222">
        <v>2770</v>
      </c>
      <c r="E6793" s="222"/>
      <c r="F6793" s="202">
        <v>22345</v>
      </c>
      <c r="G6793" s="202">
        <f t="shared" si="421"/>
        <v>8066.7870036101076</v>
      </c>
      <c r="H6793" s="210" t="str">
        <f t="shared" si="422"/>
        <v>23/24MILHO (1ª SAFRA)IVAIPORÃ (c)</v>
      </c>
      <c r="I6793" s="210" t="str">
        <f t="shared" si="423"/>
        <v>23/24MILHO (1ª SAFRA)</v>
      </c>
      <c r="J6793" s="211">
        <v>0</v>
      </c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/>
      <c r="BE6793"/>
      <c r="BF6793"/>
      <c r="BG6793"/>
      <c r="BH6793"/>
      <c r="BI6793"/>
      <c r="BJ6793"/>
      <c r="BK6793"/>
      <c r="BL6793"/>
    </row>
    <row r="6794" spans="1:64" ht="14.65" customHeight="1">
      <c r="A6794" s="215" t="s">
        <v>265</v>
      </c>
      <c r="B6794" s="213" t="s">
        <v>103</v>
      </c>
      <c r="C6794" s="209" t="s">
        <v>144</v>
      </c>
      <c r="D6794" s="222">
        <v>11500</v>
      </c>
      <c r="E6794" s="222"/>
      <c r="F6794" s="202">
        <v>62100</v>
      </c>
      <c r="G6794" s="202">
        <f t="shared" si="421"/>
        <v>5400</v>
      </c>
      <c r="H6794" s="210" t="str">
        <f t="shared" si="422"/>
        <v>23/24MILHO (1ª SAFRA)JACAREZINHO (c)</v>
      </c>
      <c r="I6794" s="210" t="str">
        <f t="shared" si="423"/>
        <v>23/24MILHO (1ª SAFRA)</v>
      </c>
      <c r="J6794" s="211">
        <v>0</v>
      </c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/>
      <c r="BE6794"/>
      <c r="BF6794"/>
      <c r="BG6794"/>
      <c r="BH6794"/>
      <c r="BI6794"/>
      <c r="BJ6794"/>
      <c r="BK6794"/>
      <c r="BL6794"/>
    </row>
    <row r="6795" spans="1:64" ht="14.65" customHeight="1">
      <c r="A6795" s="215" t="s">
        <v>265</v>
      </c>
      <c r="B6795" s="213" t="s">
        <v>103</v>
      </c>
      <c r="C6795" s="209" t="s">
        <v>146</v>
      </c>
      <c r="D6795" s="222">
        <v>10200</v>
      </c>
      <c r="E6795" s="222"/>
      <c r="F6795" s="202">
        <v>85170</v>
      </c>
      <c r="G6795" s="202">
        <f t="shared" si="421"/>
        <v>8350</v>
      </c>
      <c r="H6795" s="210" t="str">
        <f t="shared" si="422"/>
        <v>23/24MILHO (1ª SAFRA)LARANJEIRAS DO SUL (f)</v>
      </c>
      <c r="I6795" s="210" t="str">
        <f t="shared" si="423"/>
        <v>23/24MILHO (1ª SAFRA)</v>
      </c>
      <c r="J6795" s="211">
        <v>0</v>
      </c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/>
      <c r="BE6795"/>
      <c r="BF6795"/>
      <c r="BG6795"/>
      <c r="BH6795"/>
      <c r="BI6795"/>
      <c r="BJ6795"/>
      <c r="BK6795"/>
      <c r="BL6795"/>
    </row>
    <row r="6796" spans="1:64" ht="14.65" customHeight="1">
      <c r="A6796" s="215" t="s">
        <v>265</v>
      </c>
      <c r="B6796" s="213" t="s">
        <v>103</v>
      </c>
      <c r="C6796" s="209" t="s">
        <v>148</v>
      </c>
      <c r="D6796" s="222">
        <v>5000</v>
      </c>
      <c r="E6796" s="222"/>
      <c r="F6796" s="202">
        <v>35000</v>
      </c>
      <c r="G6796" s="202">
        <f t="shared" si="421"/>
        <v>7000</v>
      </c>
      <c r="H6796" s="210" t="str">
        <f t="shared" si="422"/>
        <v>23/24MILHO (1ª SAFRA)LONDRINA (c)</v>
      </c>
      <c r="I6796" s="210" t="str">
        <f t="shared" si="423"/>
        <v>23/24MILHO (1ª SAFRA)</v>
      </c>
      <c r="J6796" s="211">
        <v>0</v>
      </c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/>
      <c r="BE6796"/>
      <c r="BF6796"/>
      <c r="BG6796"/>
      <c r="BH6796"/>
      <c r="BI6796"/>
      <c r="BJ6796"/>
      <c r="BK6796"/>
      <c r="BL6796"/>
    </row>
    <row r="6797" spans="1:64" ht="14.65" customHeight="1">
      <c r="A6797" s="215" t="s">
        <v>265</v>
      </c>
      <c r="B6797" s="213" t="s">
        <v>103</v>
      </c>
      <c r="C6797" s="209" t="s">
        <v>150</v>
      </c>
      <c r="D6797" s="222">
        <v>146</v>
      </c>
      <c r="E6797" s="222"/>
      <c r="F6797" s="202">
        <v>848</v>
      </c>
      <c r="G6797" s="202">
        <f t="shared" si="421"/>
        <v>5808.2191780821922</v>
      </c>
      <c r="H6797" s="210" t="str">
        <f t="shared" si="422"/>
        <v>23/24MILHO (1ª SAFRA)MARINGÁ (c)</v>
      </c>
      <c r="I6797" s="210" t="str">
        <f t="shared" si="423"/>
        <v>23/24MILHO (1ª SAFRA)</v>
      </c>
      <c r="J6797" s="211">
        <v>0</v>
      </c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/>
      <c r="BE6797"/>
      <c r="BF6797"/>
      <c r="BG6797"/>
      <c r="BH6797"/>
      <c r="BI6797"/>
      <c r="BJ6797"/>
      <c r="BK6797"/>
      <c r="BL6797"/>
    </row>
    <row r="6798" spans="1:64" ht="14.65" customHeight="1">
      <c r="A6798" s="215" t="s">
        <v>265</v>
      </c>
      <c r="B6798" s="213" t="s">
        <v>103</v>
      </c>
      <c r="C6798" s="209" t="s">
        <v>152</v>
      </c>
      <c r="D6798" s="222">
        <v>85</v>
      </c>
      <c r="E6798" s="222"/>
      <c r="F6798" s="202">
        <v>310</v>
      </c>
      <c r="G6798" s="202">
        <f t="shared" si="421"/>
        <v>3647.0588235294117</v>
      </c>
      <c r="H6798" s="210" t="str">
        <f t="shared" si="422"/>
        <v>23/24MILHO (1ª SAFRA)PARANAGUÁ (f)</v>
      </c>
      <c r="I6798" s="210" t="str">
        <f t="shared" si="423"/>
        <v>23/24MILHO (1ª SAFRA)</v>
      </c>
      <c r="J6798" s="211">
        <v>0</v>
      </c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/>
      <c r="BE6798"/>
      <c r="BF6798"/>
      <c r="BG6798"/>
      <c r="BH6798"/>
      <c r="BI6798"/>
      <c r="BJ6798"/>
      <c r="BK6798"/>
      <c r="BL6798"/>
    </row>
    <row r="6799" spans="1:64" ht="14.65" customHeight="1">
      <c r="A6799" s="215" t="s">
        <v>265</v>
      </c>
      <c r="B6799" s="213" t="s">
        <v>103</v>
      </c>
      <c r="C6799" s="209" t="s">
        <v>154</v>
      </c>
      <c r="D6799" s="222">
        <v>1258</v>
      </c>
      <c r="E6799" s="222"/>
      <c r="F6799" s="202">
        <v>4922</v>
      </c>
      <c r="G6799" s="202">
        <f t="shared" si="421"/>
        <v>3912.5596184419715</v>
      </c>
      <c r="H6799" s="210" t="str">
        <f t="shared" si="422"/>
        <v>23/24MILHO (1ª SAFRA)PARANAVAÍ (b)</v>
      </c>
      <c r="I6799" s="210" t="str">
        <f t="shared" si="423"/>
        <v>23/24MILHO (1ª SAFRA)</v>
      </c>
      <c r="J6799" s="211">
        <v>0</v>
      </c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/>
      <c r="BE6799"/>
      <c r="BF6799"/>
      <c r="BG6799"/>
      <c r="BH6799"/>
      <c r="BI6799"/>
      <c r="BJ6799"/>
      <c r="BK6799"/>
      <c r="BL6799"/>
    </row>
    <row r="6800" spans="1:64" ht="14.65" customHeight="1">
      <c r="A6800" s="215" t="s">
        <v>265</v>
      </c>
      <c r="B6800" s="213" t="s">
        <v>103</v>
      </c>
      <c r="C6800" s="209" t="s">
        <v>155</v>
      </c>
      <c r="D6800" s="222">
        <v>25120</v>
      </c>
      <c r="E6800" s="222"/>
      <c r="F6800" s="202">
        <v>231918</v>
      </c>
      <c r="G6800" s="202">
        <f t="shared" si="421"/>
        <v>9232.4044585987267</v>
      </c>
      <c r="H6800" s="210" t="str">
        <f t="shared" si="422"/>
        <v>23/24MILHO (1ª SAFRA)PATO BRANCO (e)</v>
      </c>
      <c r="I6800" s="210" t="str">
        <f t="shared" si="423"/>
        <v>23/24MILHO (1ª SAFRA)</v>
      </c>
      <c r="J6800" s="211">
        <v>0</v>
      </c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/>
      <c r="BE6800"/>
      <c r="BF6800"/>
      <c r="BG6800"/>
      <c r="BH6800"/>
      <c r="BI6800"/>
      <c r="BJ6800"/>
      <c r="BK6800"/>
      <c r="BL6800"/>
    </row>
    <row r="6801" spans="1:64" ht="14.65" customHeight="1">
      <c r="A6801" s="215" t="s">
        <v>265</v>
      </c>
      <c r="B6801" s="213" t="s">
        <v>103</v>
      </c>
      <c r="C6801" s="209" t="s">
        <v>156</v>
      </c>
      <c r="D6801" s="222">
        <v>9700</v>
      </c>
      <c r="E6801" s="222"/>
      <c r="F6801" s="202">
        <v>79801</v>
      </c>
      <c r="G6801" s="202">
        <f t="shared" si="421"/>
        <v>8226.9072164948466</v>
      </c>
      <c r="H6801" s="210" t="str">
        <f t="shared" si="422"/>
        <v>23/24MILHO (1ª SAFRA)PITANGA (f)</v>
      </c>
      <c r="I6801" s="210" t="str">
        <f t="shared" si="423"/>
        <v>23/24MILHO (1ª SAFRA)</v>
      </c>
      <c r="J6801" s="211">
        <v>0</v>
      </c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/>
      <c r="BE6801"/>
      <c r="BF6801"/>
      <c r="BG6801"/>
      <c r="BH6801"/>
      <c r="BI6801"/>
      <c r="BJ6801"/>
      <c r="BK6801"/>
      <c r="BL6801"/>
    </row>
    <row r="6802" spans="1:64" ht="14.65" customHeight="1">
      <c r="A6802" s="215" t="s">
        <v>265</v>
      </c>
      <c r="B6802" s="213" t="s">
        <v>103</v>
      </c>
      <c r="C6802" s="209" t="s">
        <v>157</v>
      </c>
      <c r="D6802" s="222">
        <v>74530</v>
      </c>
      <c r="E6802" s="222"/>
      <c r="F6802" s="202">
        <v>671217</v>
      </c>
      <c r="G6802" s="202">
        <f t="shared" si="421"/>
        <v>9005.9975848651538</v>
      </c>
      <c r="H6802" s="210" t="str">
        <f t="shared" si="422"/>
        <v>23/24MILHO (1ª SAFRA)PONTA GROSSA (f)</v>
      </c>
      <c r="I6802" s="210" t="str">
        <f t="shared" si="423"/>
        <v>23/24MILHO (1ª SAFRA)</v>
      </c>
      <c r="J6802" s="211">
        <v>0</v>
      </c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/>
      <c r="BE6802"/>
      <c r="BF6802"/>
      <c r="BG6802"/>
      <c r="BH6802"/>
      <c r="BI6802"/>
      <c r="BJ6802"/>
      <c r="BK6802"/>
      <c r="BL6802"/>
    </row>
    <row r="6803" spans="1:64" ht="14.65" customHeight="1">
      <c r="A6803" s="215" t="s">
        <v>265</v>
      </c>
      <c r="B6803" s="213" t="s">
        <v>103</v>
      </c>
      <c r="C6803" s="209" t="s">
        <v>158</v>
      </c>
      <c r="D6803" s="222">
        <v>1622</v>
      </c>
      <c r="E6803" s="222"/>
      <c r="F6803" s="202">
        <v>13175</v>
      </c>
      <c r="G6803" s="202">
        <f t="shared" si="421"/>
        <v>8122.68803945746</v>
      </c>
      <c r="H6803" s="210" t="str">
        <f t="shared" si="422"/>
        <v>23/24MILHO (1ª SAFRA)TOLEDO (d)</v>
      </c>
      <c r="I6803" s="210" t="str">
        <f t="shared" si="423"/>
        <v>23/24MILHO (1ª SAFRA)</v>
      </c>
      <c r="J6803" s="211">
        <v>0</v>
      </c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/>
      <c r="BE6803"/>
      <c r="BF6803"/>
      <c r="BG6803"/>
      <c r="BH6803"/>
      <c r="BI6803"/>
      <c r="BJ6803"/>
      <c r="BK6803"/>
      <c r="BL6803"/>
    </row>
    <row r="6804" spans="1:64" ht="14.65" customHeight="1">
      <c r="A6804" s="215" t="s">
        <v>265</v>
      </c>
      <c r="B6804" s="213" t="s">
        <v>103</v>
      </c>
      <c r="C6804" s="209" t="s">
        <v>159</v>
      </c>
      <c r="D6804" s="222">
        <v>104</v>
      </c>
      <c r="E6804" s="222"/>
      <c r="F6804" s="202">
        <v>824</v>
      </c>
      <c r="G6804" s="202">
        <f t="shared" si="421"/>
        <v>7923.0769230769238</v>
      </c>
      <c r="H6804" s="210" t="str">
        <f t="shared" si="422"/>
        <v>23/24MILHO (1ª SAFRA)UMUARAMA (b)</v>
      </c>
      <c r="I6804" s="210" t="str">
        <f t="shared" si="423"/>
        <v>23/24MILHO (1ª SAFRA)</v>
      </c>
      <c r="J6804" s="211">
        <v>0</v>
      </c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/>
      <c r="BE6804"/>
      <c r="BF6804"/>
      <c r="BG6804"/>
      <c r="BH6804"/>
      <c r="BI6804"/>
      <c r="BJ6804"/>
      <c r="BK6804"/>
      <c r="BL6804"/>
    </row>
    <row r="6805" spans="1:64" ht="14.65" customHeight="1">
      <c r="A6805" s="215" t="s">
        <v>265</v>
      </c>
      <c r="B6805" s="213" t="s">
        <v>103</v>
      </c>
      <c r="C6805" s="209" t="s">
        <v>160</v>
      </c>
      <c r="D6805" s="222">
        <v>14000</v>
      </c>
      <c r="E6805" s="222"/>
      <c r="F6805" s="202">
        <v>96600</v>
      </c>
      <c r="G6805" s="202">
        <f t="shared" si="421"/>
        <v>6900</v>
      </c>
      <c r="H6805" s="210" t="str">
        <f t="shared" si="422"/>
        <v>23/24MILHO (1ª SAFRA)UNIÃO DA VITÓRIA (f)</v>
      </c>
      <c r="I6805" s="210" t="str">
        <f t="shared" si="423"/>
        <v>23/24MILHO (1ª SAFRA)</v>
      </c>
      <c r="J6805" s="211">
        <v>0</v>
      </c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/>
      <c r="BE6805"/>
      <c r="BF6805"/>
      <c r="BG6805"/>
      <c r="BH6805"/>
      <c r="BI6805"/>
      <c r="BJ6805"/>
      <c r="BK6805"/>
      <c r="BL6805"/>
    </row>
    <row r="6806" spans="1:64" ht="14.65" customHeight="1">
      <c r="A6806" s="215" t="s">
        <v>265</v>
      </c>
      <c r="B6806" s="213" t="s">
        <v>106</v>
      </c>
      <c r="C6806" s="209" t="s">
        <v>126</v>
      </c>
      <c r="D6806" s="202">
        <v>140300</v>
      </c>
      <c r="F6806" s="202">
        <v>452327</v>
      </c>
      <c r="G6806" s="202">
        <f t="shared" si="421"/>
        <v>3223.9985744832502</v>
      </c>
      <c r="H6806" s="210" t="str">
        <f t="shared" si="422"/>
        <v>23/24SOJA (1ª SAFRA)APUCARANA (c)</v>
      </c>
      <c r="I6806" s="210" t="str">
        <f t="shared" si="423"/>
        <v>23/24SOJA (1ª SAFRA)</v>
      </c>
      <c r="J6806" s="211">
        <v>0</v>
      </c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/>
      <c r="BE6806"/>
      <c r="BF6806"/>
      <c r="BG6806"/>
      <c r="BH6806"/>
      <c r="BI6806"/>
      <c r="BJ6806"/>
      <c r="BK6806"/>
      <c r="BL6806"/>
    </row>
    <row r="6807" spans="1:64" ht="14.65" customHeight="1">
      <c r="A6807" s="215" t="s">
        <v>265</v>
      </c>
      <c r="B6807" s="213" t="s">
        <v>106</v>
      </c>
      <c r="C6807" s="209" t="s">
        <v>128</v>
      </c>
      <c r="D6807" s="202">
        <v>708700</v>
      </c>
      <c r="F6807" s="202">
        <v>2272092</v>
      </c>
      <c r="G6807" s="202">
        <f t="shared" si="421"/>
        <v>3205.9997177931427</v>
      </c>
      <c r="H6807" s="210" t="str">
        <f t="shared" si="422"/>
        <v>23/24SOJA (1ª SAFRA)CAMPO MOURÃO (a)</v>
      </c>
      <c r="I6807" s="210" t="str">
        <f t="shared" si="423"/>
        <v>23/24SOJA (1ª SAFRA)</v>
      </c>
      <c r="J6807" s="211">
        <v>0</v>
      </c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/>
      <c r="BE6807"/>
      <c r="BF6807"/>
      <c r="BG6807"/>
      <c r="BH6807"/>
      <c r="BI6807"/>
      <c r="BJ6807"/>
      <c r="BK6807"/>
      <c r="BL6807"/>
    </row>
    <row r="6808" spans="1:64" ht="14.65" customHeight="1">
      <c r="A6808" s="215" t="s">
        <v>265</v>
      </c>
      <c r="B6808" s="213" t="s">
        <v>106</v>
      </c>
      <c r="C6808" s="209" t="s">
        <v>130</v>
      </c>
      <c r="D6808" s="202">
        <v>537122</v>
      </c>
      <c r="E6808" s="202">
        <v>440</v>
      </c>
      <c r="F6808" s="202">
        <v>2002360</v>
      </c>
      <c r="G6808" s="202">
        <f t="shared" si="421"/>
        <v>3730.9989900909663</v>
      </c>
      <c r="H6808" s="210" t="str">
        <f t="shared" si="422"/>
        <v>23/24SOJA (1ª SAFRA)CASCAVEL (d)</v>
      </c>
      <c r="I6808" s="210" t="str">
        <f t="shared" si="423"/>
        <v>23/24SOJA (1ª SAFRA)</v>
      </c>
      <c r="J6808" s="211">
        <v>0</v>
      </c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/>
      <c r="BE6808"/>
      <c r="BF6808"/>
      <c r="BG6808"/>
      <c r="BH6808"/>
      <c r="BI6808"/>
      <c r="BJ6808"/>
      <c r="BK6808"/>
      <c r="BL6808"/>
    </row>
    <row r="6809" spans="1:64" ht="14.65" customHeight="1">
      <c r="A6809" s="215" t="s">
        <v>265</v>
      </c>
      <c r="B6809" s="213" t="s">
        <v>106</v>
      </c>
      <c r="C6809" s="209" t="s">
        <v>132</v>
      </c>
      <c r="D6809" s="202">
        <v>336370</v>
      </c>
      <c r="F6809" s="202">
        <v>625648</v>
      </c>
      <c r="G6809" s="202">
        <f t="shared" si="421"/>
        <v>1859.9994054166541</v>
      </c>
      <c r="H6809" s="210" t="str">
        <f t="shared" si="422"/>
        <v>23/24SOJA (1ª SAFRA)CORNÉLIO PROCÓPIO (c)</v>
      </c>
      <c r="I6809" s="210" t="str">
        <f t="shared" si="423"/>
        <v>23/24SOJA (1ª SAFRA)</v>
      </c>
      <c r="J6809" s="211">
        <v>0</v>
      </c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/>
      <c r="BE6809"/>
      <c r="BF6809"/>
      <c r="BG6809"/>
      <c r="BH6809"/>
      <c r="BI6809"/>
      <c r="BJ6809"/>
      <c r="BK6809"/>
      <c r="BL6809"/>
    </row>
    <row r="6810" spans="1:64" ht="14.65" customHeight="1">
      <c r="A6810" s="215" t="s">
        <v>265</v>
      </c>
      <c r="B6810" s="213" t="s">
        <v>106</v>
      </c>
      <c r="C6810" s="209" t="s">
        <v>134</v>
      </c>
      <c r="D6810" s="202">
        <v>128927</v>
      </c>
      <c r="F6810" s="202">
        <v>434483</v>
      </c>
      <c r="G6810" s="202">
        <f t="shared" si="421"/>
        <v>3369.9923212360482</v>
      </c>
      <c r="H6810" s="210" t="str">
        <f t="shared" si="422"/>
        <v>23/24SOJA (1ª SAFRA)CURITIBA (f)</v>
      </c>
      <c r="I6810" s="210" t="str">
        <f t="shared" si="423"/>
        <v>23/24SOJA (1ª SAFRA)</v>
      </c>
      <c r="J6810" s="211">
        <v>0</v>
      </c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/>
      <c r="BE6810"/>
      <c r="BF6810"/>
      <c r="BG6810"/>
      <c r="BH6810"/>
      <c r="BI6810"/>
      <c r="BJ6810"/>
      <c r="BK6810"/>
      <c r="BL6810"/>
    </row>
    <row r="6811" spans="1:64" ht="14.65" customHeight="1">
      <c r="A6811" s="215" t="s">
        <v>265</v>
      </c>
      <c r="B6811" s="213" t="s">
        <v>106</v>
      </c>
      <c r="C6811" s="209" t="s">
        <v>136</v>
      </c>
      <c r="D6811" s="202">
        <v>308550</v>
      </c>
      <c r="F6811" s="202">
        <v>1053389</v>
      </c>
      <c r="G6811" s="202">
        <f t="shared" si="421"/>
        <v>3413.9977313239347</v>
      </c>
      <c r="H6811" s="210" t="str">
        <f t="shared" si="422"/>
        <v>23/24SOJA (1ª SAFRA)FRANCISCO BELTRÃO (e)</v>
      </c>
      <c r="I6811" s="210" t="str">
        <f t="shared" si="423"/>
        <v>23/24SOJA (1ª SAFRA)</v>
      </c>
      <c r="J6811" s="211">
        <v>0</v>
      </c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/>
      <c r="BE6811"/>
      <c r="BF6811"/>
      <c r="BG6811"/>
      <c r="BH6811"/>
      <c r="BI6811"/>
      <c r="BJ6811"/>
      <c r="BK6811"/>
      <c r="BL6811"/>
    </row>
    <row r="6812" spans="1:64" ht="14.65" customHeight="1">
      <c r="A6812" s="215" t="s">
        <v>265</v>
      </c>
      <c r="B6812" s="213" t="s">
        <v>106</v>
      </c>
      <c r="C6812" s="209" t="s">
        <v>138</v>
      </c>
      <c r="D6812" s="202">
        <v>309700</v>
      </c>
      <c r="F6812" s="202">
        <v>1214024</v>
      </c>
      <c r="G6812" s="202">
        <f t="shared" si="421"/>
        <v>3920</v>
      </c>
      <c r="H6812" s="210" t="str">
        <f t="shared" si="422"/>
        <v>23/24SOJA (1ª SAFRA)GUARAPUAVA (f)</v>
      </c>
      <c r="I6812" s="210" t="str">
        <f t="shared" si="423"/>
        <v>23/24SOJA (1ª SAFRA)</v>
      </c>
      <c r="J6812" s="211">
        <v>0</v>
      </c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/>
      <c r="BE6812"/>
      <c r="BF6812"/>
      <c r="BG6812"/>
      <c r="BH6812"/>
      <c r="BI6812"/>
      <c r="BJ6812"/>
      <c r="BK6812"/>
      <c r="BL6812"/>
    </row>
    <row r="6813" spans="1:64" ht="14.65" customHeight="1">
      <c r="A6813" s="215" t="s">
        <v>265</v>
      </c>
      <c r="B6813" s="213" t="s">
        <v>106</v>
      </c>
      <c r="C6813" s="209" t="s">
        <v>140</v>
      </c>
      <c r="D6813" s="202">
        <v>190000</v>
      </c>
      <c r="F6813" s="202">
        <v>731500</v>
      </c>
      <c r="G6813" s="202">
        <f t="shared" si="421"/>
        <v>3850</v>
      </c>
      <c r="H6813" s="210" t="str">
        <f t="shared" si="422"/>
        <v>23/24SOJA (1ª SAFRA)IRATI (f)</v>
      </c>
      <c r="I6813" s="210" t="str">
        <f t="shared" si="423"/>
        <v>23/24SOJA (1ª SAFRA)</v>
      </c>
      <c r="J6813" s="211">
        <v>0</v>
      </c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/>
      <c r="BE6813"/>
      <c r="BF6813"/>
      <c r="BG6813"/>
      <c r="BH6813"/>
      <c r="BI6813"/>
      <c r="BJ6813"/>
      <c r="BK6813"/>
      <c r="BL6813"/>
    </row>
    <row r="6814" spans="1:64" ht="14.65" customHeight="1">
      <c r="A6814" s="215" t="s">
        <v>265</v>
      </c>
      <c r="B6814" s="213" t="s">
        <v>106</v>
      </c>
      <c r="C6814" s="209" t="s">
        <v>142</v>
      </c>
      <c r="D6814" s="201">
        <v>184600</v>
      </c>
      <c r="E6814" s="227"/>
      <c r="F6814" s="202">
        <v>539032</v>
      </c>
      <c r="G6814" s="202">
        <f t="shared" si="421"/>
        <v>2920</v>
      </c>
      <c r="H6814" s="210" t="str">
        <f t="shared" si="422"/>
        <v>23/24SOJA (1ª SAFRA)IVAIPORÃ (c)</v>
      </c>
      <c r="I6814" s="210" t="str">
        <f t="shared" si="423"/>
        <v>23/24SOJA (1ª SAFRA)</v>
      </c>
      <c r="J6814" s="211">
        <v>0</v>
      </c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/>
      <c r="BE6814"/>
      <c r="BF6814"/>
      <c r="BG6814"/>
      <c r="BH6814"/>
      <c r="BI6814"/>
      <c r="BJ6814"/>
      <c r="BK6814"/>
      <c r="BL6814"/>
    </row>
    <row r="6815" spans="1:64" ht="14.65" customHeight="1">
      <c r="A6815" s="215" t="s">
        <v>265</v>
      </c>
      <c r="B6815" s="213" t="s">
        <v>106</v>
      </c>
      <c r="C6815" s="209" t="s">
        <v>144</v>
      </c>
      <c r="D6815" s="202">
        <v>167200</v>
      </c>
      <c r="F6815" s="202">
        <v>376200</v>
      </c>
      <c r="G6815" s="202">
        <f t="shared" si="421"/>
        <v>2250</v>
      </c>
      <c r="H6815" s="210" t="str">
        <f t="shared" si="422"/>
        <v>23/24SOJA (1ª SAFRA)JACAREZINHO (c)</v>
      </c>
      <c r="I6815" s="210" t="str">
        <f t="shared" si="423"/>
        <v>23/24SOJA (1ª SAFRA)</v>
      </c>
      <c r="J6815" s="211">
        <v>0</v>
      </c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/>
      <c r="BE6815"/>
      <c r="BF6815"/>
      <c r="BG6815"/>
      <c r="BH6815"/>
      <c r="BI6815"/>
      <c r="BJ6815"/>
      <c r="BK6815"/>
      <c r="BL6815"/>
    </row>
    <row r="6816" spans="1:64" ht="14.65" customHeight="1">
      <c r="A6816" s="215" t="s">
        <v>265</v>
      </c>
      <c r="B6816" s="213" t="s">
        <v>106</v>
      </c>
      <c r="C6816" s="209" t="s">
        <v>146</v>
      </c>
      <c r="D6816" s="202">
        <v>177900</v>
      </c>
      <c r="F6816" s="202">
        <v>670683</v>
      </c>
      <c r="G6816" s="202">
        <f t="shared" si="421"/>
        <v>3770</v>
      </c>
      <c r="H6816" s="210" t="str">
        <f t="shared" si="422"/>
        <v>23/24SOJA (1ª SAFRA)LARANJEIRAS DO SUL (f)</v>
      </c>
      <c r="I6816" s="210" t="str">
        <f t="shared" si="423"/>
        <v>23/24SOJA (1ª SAFRA)</v>
      </c>
      <c r="J6816" s="211">
        <v>0</v>
      </c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/>
      <c r="BE6816"/>
      <c r="BF6816"/>
      <c r="BG6816"/>
      <c r="BH6816"/>
      <c r="BI6816"/>
      <c r="BJ6816"/>
      <c r="BK6816"/>
      <c r="BL6816"/>
    </row>
    <row r="6817" spans="1:64" ht="14.65" customHeight="1">
      <c r="A6817" s="215" t="s">
        <v>265</v>
      </c>
      <c r="B6817" s="213" t="s">
        <v>106</v>
      </c>
      <c r="C6817" s="209" t="s">
        <v>148</v>
      </c>
      <c r="D6817" s="202">
        <v>335000</v>
      </c>
      <c r="F6817" s="202">
        <v>871000</v>
      </c>
      <c r="G6817" s="202">
        <f t="shared" si="421"/>
        <v>2600</v>
      </c>
      <c r="H6817" s="210" t="str">
        <f t="shared" si="422"/>
        <v>23/24SOJA (1ª SAFRA)LONDRINA (c)</v>
      </c>
      <c r="I6817" s="210" t="str">
        <f t="shared" si="423"/>
        <v>23/24SOJA (1ª SAFRA)</v>
      </c>
      <c r="J6817" s="211">
        <v>0</v>
      </c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/>
      <c r="BE6817"/>
      <c r="BF6817"/>
      <c r="BG6817"/>
      <c r="BH6817"/>
      <c r="BI6817"/>
      <c r="BJ6817"/>
      <c r="BK6817"/>
      <c r="BL6817"/>
    </row>
    <row r="6818" spans="1:64" ht="14.65" customHeight="1">
      <c r="A6818" s="215" t="s">
        <v>265</v>
      </c>
      <c r="B6818" s="213" t="s">
        <v>106</v>
      </c>
      <c r="C6818" s="209" t="s">
        <v>150</v>
      </c>
      <c r="D6818" s="202">
        <v>304415</v>
      </c>
      <c r="F6818" s="202">
        <v>829530</v>
      </c>
      <c r="G6818" s="202">
        <f t="shared" si="421"/>
        <v>2724.9971256344138</v>
      </c>
      <c r="H6818" s="210" t="str">
        <f t="shared" si="422"/>
        <v>23/24SOJA (1ª SAFRA)MARINGÁ (c)</v>
      </c>
      <c r="I6818" s="210" t="str">
        <f t="shared" si="423"/>
        <v>23/24SOJA (1ª SAFRA)</v>
      </c>
      <c r="J6818" s="211">
        <v>0</v>
      </c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/>
      <c r="BE6818"/>
      <c r="BF6818"/>
      <c r="BG6818"/>
      <c r="BH6818"/>
      <c r="BI6818"/>
      <c r="BJ6818"/>
      <c r="BK6818"/>
      <c r="BL6818"/>
    </row>
    <row r="6819" spans="1:64" ht="14.65" customHeight="1">
      <c r="A6819" s="215" t="s">
        <v>265</v>
      </c>
      <c r="B6819" s="213" t="s">
        <v>106</v>
      </c>
      <c r="C6819" s="209" t="s">
        <v>154</v>
      </c>
      <c r="D6819" s="202">
        <v>72254</v>
      </c>
      <c r="E6819" s="202">
        <v>150</v>
      </c>
      <c r="F6819" s="202">
        <v>165406</v>
      </c>
      <c r="G6819" s="202">
        <f t="shared" si="421"/>
        <v>2293.9920115388882</v>
      </c>
      <c r="H6819" s="210" t="str">
        <f t="shared" si="422"/>
        <v>23/24SOJA (1ª SAFRA)PARANAVAÍ (b)</v>
      </c>
      <c r="I6819" s="210" t="str">
        <f t="shared" si="423"/>
        <v>23/24SOJA (1ª SAFRA)</v>
      </c>
      <c r="J6819" s="211">
        <v>0</v>
      </c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/>
      <c r="BE6819"/>
      <c r="BF6819"/>
      <c r="BG6819"/>
      <c r="BH6819"/>
      <c r="BI6819"/>
      <c r="BJ6819"/>
      <c r="BK6819"/>
      <c r="BL6819"/>
    </row>
    <row r="6820" spans="1:64" ht="14.65" customHeight="1">
      <c r="A6820" s="215" t="s">
        <v>265</v>
      </c>
      <c r="B6820" s="213" t="s">
        <v>106</v>
      </c>
      <c r="C6820" s="209" t="s">
        <v>155</v>
      </c>
      <c r="D6820" s="202">
        <v>344195</v>
      </c>
      <c r="F6820" s="202">
        <v>1164442</v>
      </c>
      <c r="G6820" s="202">
        <f t="shared" si="421"/>
        <v>3383.0880750737228</v>
      </c>
      <c r="H6820" s="210" t="str">
        <f t="shared" si="422"/>
        <v>23/24SOJA (1ª SAFRA)PATO BRANCO (e)</v>
      </c>
      <c r="I6820" s="210" t="str">
        <f t="shared" si="423"/>
        <v>23/24SOJA (1ª SAFRA)</v>
      </c>
      <c r="J6820" s="211">
        <v>0</v>
      </c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/>
      <c r="BE6820"/>
      <c r="BF6820"/>
      <c r="BG6820"/>
      <c r="BH6820"/>
      <c r="BI6820"/>
      <c r="BJ6820"/>
      <c r="BK6820"/>
      <c r="BL6820"/>
    </row>
    <row r="6821" spans="1:64" ht="14.65" customHeight="1">
      <c r="A6821" s="215" t="s">
        <v>265</v>
      </c>
      <c r="B6821" s="213" t="s">
        <v>106</v>
      </c>
      <c r="C6821" s="209" t="s">
        <v>156</v>
      </c>
      <c r="D6821" s="202">
        <v>192800</v>
      </c>
      <c r="F6821" s="202">
        <v>711432</v>
      </c>
      <c r="G6821" s="202">
        <f t="shared" si="421"/>
        <v>3690</v>
      </c>
      <c r="H6821" s="210" t="str">
        <f t="shared" si="422"/>
        <v>23/24SOJA (1ª SAFRA)PITANGA (f)</v>
      </c>
      <c r="I6821" s="210" t="str">
        <f t="shared" si="423"/>
        <v>23/24SOJA (1ª SAFRA)</v>
      </c>
      <c r="J6821" s="211">
        <v>0</v>
      </c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/>
      <c r="BE6821"/>
      <c r="BF6821"/>
      <c r="BG6821"/>
      <c r="BH6821"/>
      <c r="BI6821"/>
      <c r="BJ6821"/>
      <c r="BK6821"/>
      <c r="BL6821"/>
    </row>
    <row r="6822" spans="1:64" ht="14.65" customHeight="1">
      <c r="A6822" s="215" t="s">
        <v>265</v>
      </c>
      <c r="B6822" s="213" t="s">
        <v>106</v>
      </c>
      <c r="C6822" s="209" t="s">
        <v>157</v>
      </c>
      <c r="D6822" s="202">
        <v>543400</v>
      </c>
      <c r="F6822" s="202">
        <v>2016014</v>
      </c>
      <c r="G6822" s="202">
        <f t="shared" si="421"/>
        <v>3710</v>
      </c>
      <c r="H6822" s="210" t="str">
        <f t="shared" si="422"/>
        <v>23/24SOJA (1ª SAFRA)PONTA GROSSA (f)</v>
      </c>
      <c r="I6822" s="210" t="str">
        <f t="shared" si="423"/>
        <v>23/24SOJA (1ª SAFRA)</v>
      </c>
      <c r="J6822" s="211">
        <v>0</v>
      </c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/>
      <c r="BE6822"/>
      <c r="BF6822"/>
      <c r="BG6822"/>
      <c r="BH6822"/>
      <c r="BI6822"/>
      <c r="BJ6822"/>
      <c r="BK6822"/>
      <c r="BL6822"/>
    </row>
    <row r="6823" spans="1:64" ht="14.65" customHeight="1">
      <c r="A6823" s="215" t="s">
        <v>265</v>
      </c>
      <c r="B6823" s="213" t="s">
        <v>106</v>
      </c>
      <c r="C6823" s="209" t="s">
        <v>158</v>
      </c>
      <c r="D6823" s="202">
        <v>493690</v>
      </c>
      <c r="F6823" s="202">
        <v>1514147</v>
      </c>
      <c r="G6823" s="202">
        <f t="shared" si="421"/>
        <v>3066.9995341206022</v>
      </c>
      <c r="H6823" s="210" t="str">
        <f t="shared" si="422"/>
        <v>23/24SOJA (1ª SAFRA)TOLEDO (d)</v>
      </c>
      <c r="I6823" s="210" t="str">
        <f t="shared" si="423"/>
        <v>23/24SOJA (1ª SAFRA)</v>
      </c>
      <c r="J6823" s="211">
        <v>0</v>
      </c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/>
      <c r="BE6823"/>
      <c r="BF6823"/>
      <c r="BG6823"/>
      <c r="BH6823"/>
      <c r="BI6823"/>
      <c r="BJ6823"/>
      <c r="BK6823"/>
      <c r="BL6823"/>
    </row>
    <row r="6824" spans="1:64" ht="14.65" customHeight="1">
      <c r="A6824" s="215" t="s">
        <v>265</v>
      </c>
      <c r="B6824" s="213" t="s">
        <v>106</v>
      </c>
      <c r="C6824" s="209" t="s">
        <v>159</v>
      </c>
      <c r="D6824" s="202">
        <v>201694</v>
      </c>
      <c r="F6824" s="202">
        <v>512907</v>
      </c>
      <c r="G6824" s="202">
        <f t="shared" si="421"/>
        <v>2542.9958253592076</v>
      </c>
      <c r="H6824" s="210" t="str">
        <f t="shared" si="422"/>
        <v>23/24SOJA (1ª SAFRA)UMUARAMA (b)</v>
      </c>
      <c r="I6824" s="210" t="str">
        <f t="shared" si="423"/>
        <v>23/24SOJA (1ª SAFRA)</v>
      </c>
      <c r="J6824" s="211">
        <v>0</v>
      </c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/>
      <c r="BE6824"/>
      <c r="BF6824"/>
      <c r="BG6824"/>
      <c r="BH6824"/>
      <c r="BI6824"/>
      <c r="BJ6824"/>
      <c r="BK6824"/>
      <c r="BL6824"/>
    </row>
    <row r="6825" spans="1:64" ht="14.65" customHeight="1">
      <c r="A6825" s="215" t="s">
        <v>265</v>
      </c>
      <c r="B6825" s="213" t="s">
        <v>106</v>
      </c>
      <c r="C6825" s="209" t="s">
        <v>160</v>
      </c>
      <c r="D6825" s="202">
        <v>111800</v>
      </c>
      <c r="F6825" s="202">
        <v>402480</v>
      </c>
      <c r="G6825" s="202">
        <f t="shared" si="421"/>
        <v>3600</v>
      </c>
      <c r="H6825" s="210" t="str">
        <f t="shared" si="422"/>
        <v>23/24SOJA (1ª SAFRA)UNIÃO DA VITÓRIA (f)</v>
      </c>
      <c r="I6825" s="210" t="str">
        <f t="shared" si="423"/>
        <v>23/24SOJA (1ª SAFRA)</v>
      </c>
      <c r="J6825" s="211">
        <v>0</v>
      </c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/>
      <c r="BE6825"/>
      <c r="BF6825"/>
      <c r="BG6825"/>
      <c r="BH6825"/>
      <c r="BI6825"/>
      <c r="BJ6825"/>
      <c r="BK6825"/>
      <c r="BL6825"/>
    </row>
    <row r="6826" spans="1:64" ht="14.65" customHeight="1">
      <c r="A6826" s="215" t="s">
        <v>265</v>
      </c>
      <c r="B6826" s="213" t="s">
        <v>108</v>
      </c>
      <c r="C6826" s="209" t="s">
        <v>126</v>
      </c>
      <c r="D6826" s="202">
        <v>150</v>
      </c>
      <c r="F6826" s="202">
        <v>15000</v>
      </c>
      <c r="G6826" s="202">
        <f t="shared" si="421"/>
        <v>100000</v>
      </c>
      <c r="H6826" s="210" t="str">
        <f t="shared" si="422"/>
        <v>23/24TOMATE (1ª SAFRA)APUCARANA (c)</v>
      </c>
      <c r="I6826" s="210" t="str">
        <f t="shared" si="423"/>
        <v>23/24TOMATE (1ª SAFRA)</v>
      </c>
      <c r="J6826" s="211">
        <v>0</v>
      </c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/>
      <c r="BE6826"/>
      <c r="BF6826"/>
      <c r="BG6826"/>
      <c r="BH6826"/>
      <c r="BI6826"/>
      <c r="BJ6826"/>
      <c r="BK6826"/>
      <c r="BL6826"/>
    </row>
    <row r="6827" spans="1:64" ht="14.65" customHeight="1">
      <c r="A6827" s="215" t="s">
        <v>265</v>
      </c>
      <c r="B6827" s="213" t="s">
        <v>108</v>
      </c>
      <c r="C6827" s="209" t="s">
        <v>128</v>
      </c>
      <c r="D6827" s="202">
        <v>15</v>
      </c>
      <c r="F6827" s="202">
        <v>1078</v>
      </c>
      <c r="G6827" s="202">
        <f t="shared" si="421"/>
        <v>71866.666666666657</v>
      </c>
      <c r="H6827" s="210" t="str">
        <f t="shared" si="422"/>
        <v>23/24TOMATE (1ª SAFRA)CAMPO MOURÃO (a)</v>
      </c>
      <c r="I6827" s="210" t="str">
        <f t="shared" si="423"/>
        <v>23/24TOMATE (1ª SAFRA)</v>
      </c>
      <c r="J6827" s="211">
        <v>0</v>
      </c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/>
      <c r="BE6827"/>
      <c r="BF6827"/>
      <c r="BG6827"/>
      <c r="BH6827"/>
      <c r="BI6827"/>
      <c r="BJ6827"/>
      <c r="BK6827"/>
      <c r="BL6827"/>
    </row>
    <row r="6828" spans="1:64" ht="14.65" customHeight="1">
      <c r="A6828" s="215" t="s">
        <v>265</v>
      </c>
      <c r="B6828" s="213" t="s">
        <v>108</v>
      </c>
      <c r="C6828" s="209" t="s">
        <v>130</v>
      </c>
      <c r="D6828" s="202">
        <v>52</v>
      </c>
      <c r="F6828" s="202">
        <v>2237</v>
      </c>
      <c r="G6828" s="202">
        <f t="shared" si="421"/>
        <v>43019.230769230766</v>
      </c>
      <c r="H6828" s="210" t="str">
        <f t="shared" si="422"/>
        <v>23/24TOMATE (1ª SAFRA)CASCAVEL (d)</v>
      </c>
      <c r="I6828" s="210" t="str">
        <f t="shared" si="423"/>
        <v>23/24TOMATE (1ª SAFRA)</v>
      </c>
      <c r="J6828" s="211">
        <v>0</v>
      </c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/>
      <c r="BE6828"/>
      <c r="BF6828"/>
      <c r="BG6828"/>
      <c r="BH6828"/>
      <c r="BI6828"/>
      <c r="BJ6828"/>
      <c r="BK6828"/>
      <c r="BL6828"/>
    </row>
    <row r="6829" spans="1:64" ht="14.65" customHeight="1">
      <c r="A6829" s="215" t="s">
        <v>265</v>
      </c>
      <c r="B6829" s="213" t="s">
        <v>108</v>
      </c>
      <c r="C6829" s="209" t="s">
        <v>132</v>
      </c>
      <c r="D6829" s="202">
        <v>220</v>
      </c>
      <c r="F6829" s="202">
        <v>11616</v>
      </c>
      <c r="G6829" s="202">
        <f t="shared" si="421"/>
        <v>52800</v>
      </c>
      <c r="H6829" s="210" t="str">
        <f t="shared" si="422"/>
        <v>23/24TOMATE (1ª SAFRA)CORNÉLIO PROCÓPIO (c)</v>
      </c>
      <c r="I6829" s="210" t="str">
        <f t="shared" si="423"/>
        <v>23/24TOMATE (1ª SAFRA)</v>
      </c>
      <c r="J6829" s="211">
        <v>0</v>
      </c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/>
      <c r="BE6829"/>
      <c r="BF6829"/>
      <c r="BG6829"/>
      <c r="BH6829"/>
      <c r="BI6829"/>
      <c r="BJ6829"/>
      <c r="BK6829"/>
      <c r="BL6829"/>
    </row>
    <row r="6830" spans="1:64" ht="14.65" customHeight="1">
      <c r="A6830" s="215" t="s">
        <v>265</v>
      </c>
      <c r="B6830" s="213" t="s">
        <v>108</v>
      </c>
      <c r="C6830" s="209" t="s">
        <v>134</v>
      </c>
      <c r="D6830" s="202">
        <v>386</v>
      </c>
      <c r="F6830" s="202">
        <v>14857</v>
      </c>
      <c r="G6830" s="202">
        <f t="shared" si="421"/>
        <v>38489.637305699485</v>
      </c>
      <c r="H6830" s="210" t="str">
        <f t="shared" si="422"/>
        <v>23/24TOMATE (1ª SAFRA)CURITIBA (f)</v>
      </c>
      <c r="I6830" s="210" t="str">
        <f t="shared" si="423"/>
        <v>23/24TOMATE (1ª SAFRA)</v>
      </c>
      <c r="J6830" s="211">
        <v>0</v>
      </c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/>
      <c r="BE6830"/>
      <c r="BF6830"/>
      <c r="BG6830"/>
      <c r="BH6830"/>
      <c r="BI6830"/>
      <c r="BJ6830"/>
      <c r="BK6830"/>
      <c r="BL6830"/>
    </row>
    <row r="6831" spans="1:64" ht="14.65" customHeight="1">
      <c r="A6831" s="215" t="s">
        <v>265</v>
      </c>
      <c r="B6831" s="213" t="s">
        <v>108</v>
      </c>
      <c r="C6831" s="209" t="s">
        <v>136</v>
      </c>
      <c r="D6831" s="202">
        <v>75</v>
      </c>
      <c r="F6831" s="202">
        <v>3750</v>
      </c>
      <c r="G6831" s="202">
        <f t="shared" si="421"/>
        <v>50000</v>
      </c>
      <c r="H6831" s="210" t="str">
        <f t="shared" si="422"/>
        <v>23/24TOMATE (1ª SAFRA)FRANCISCO BELTRÃO (e)</v>
      </c>
      <c r="I6831" s="210" t="str">
        <f t="shared" si="423"/>
        <v>23/24TOMATE (1ª SAFRA)</v>
      </c>
      <c r="J6831" s="211">
        <v>0</v>
      </c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/>
      <c r="BE6831"/>
      <c r="BF6831"/>
      <c r="BG6831"/>
      <c r="BH6831"/>
      <c r="BI6831"/>
      <c r="BJ6831"/>
      <c r="BK6831"/>
      <c r="BL6831"/>
    </row>
    <row r="6832" spans="1:64" ht="14.65" customHeight="1">
      <c r="A6832" s="215" t="s">
        <v>265</v>
      </c>
      <c r="B6832" s="213" t="s">
        <v>108</v>
      </c>
      <c r="C6832" s="209" t="s">
        <v>138</v>
      </c>
      <c r="D6832" s="202">
        <v>134</v>
      </c>
      <c r="F6832" s="202">
        <v>8736</v>
      </c>
      <c r="G6832" s="202">
        <f t="shared" si="421"/>
        <v>65194.029850746272</v>
      </c>
      <c r="H6832" s="210" t="str">
        <f t="shared" si="422"/>
        <v>23/24TOMATE (1ª SAFRA)GUARAPUAVA (f)</v>
      </c>
      <c r="I6832" s="210" t="str">
        <f t="shared" si="423"/>
        <v>23/24TOMATE (1ª SAFRA)</v>
      </c>
      <c r="J6832" s="211">
        <v>0</v>
      </c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/>
      <c r="BE6832"/>
      <c r="BF6832"/>
      <c r="BG6832"/>
      <c r="BH6832"/>
      <c r="BI6832"/>
      <c r="BJ6832"/>
      <c r="BK6832"/>
      <c r="BL6832"/>
    </row>
    <row r="6833" spans="1:64" ht="14.65" customHeight="1">
      <c r="A6833" s="215" t="s">
        <v>265</v>
      </c>
      <c r="B6833" s="213" t="s">
        <v>108</v>
      </c>
      <c r="C6833" s="209" t="s">
        <v>140</v>
      </c>
      <c r="D6833" s="202">
        <v>30</v>
      </c>
      <c r="F6833" s="202">
        <v>1020</v>
      </c>
      <c r="G6833" s="202">
        <f t="shared" si="421"/>
        <v>34000</v>
      </c>
      <c r="H6833" s="210" t="str">
        <f t="shared" si="422"/>
        <v>23/24TOMATE (1ª SAFRA)IRATI (f)</v>
      </c>
      <c r="I6833" s="210" t="str">
        <f t="shared" si="423"/>
        <v>23/24TOMATE (1ª SAFRA)</v>
      </c>
      <c r="J6833" s="211">
        <v>0</v>
      </c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/>
      <c r="BE6833"/>
      <c r="BF6833"/>
      <c r="BG6833"/>
      <c r="BH6833"/>
      <c r="BI6833"/>
      <c r="BJ6833"/>
      <c r="BK6833"/>
      <c r="BL6833"/>
    </row>
    <row r="6834" spans="1:64" ht="14.65" customHeight="1">
      <c r="A6834" s="215" t="s">
        <v>265</v>
      </c>
      <c r="B6834" s="213" t="s">
        <v>108</v>
      </c>
      <c r="C6834" s="209" t="s">
        <v>142</v>
      </c>
      <c r="D6834" s="202">
        <v>410</v>
      </c>
      <c r="F6834" s="202">
        <v>26650</v>
      </c>
      <c r="G6834" s="202">
        <f t="shared" si="421"/>
        <v>65000</v>
      </c>
      <c r="H6834" s="210" t="str">
        <f t="shared" si="422"/>
        <v>23/24TOMATE (1ª SAFRA)IVAIPORÃ (c)</v>
      </c>
      <c r="I6834" s="210" t="str">
        <f t="shared" si="423"/>
        <v>23/24TOMATE (1ª SAFRA)</v>
      </c>
      <c r="J6834" s="211">
        <v>0</v>
      </c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/>
      <c r="BE6834"/>
      <c r="BF6834"/>
      <c r="BG6834"/>
      <c r="BH6834"/>
      <c r="BI6834"/>
      <c r="BJ6834"/>
      <c r="BK6834"/>
      <c r="BL6834"/>
    </row>
    <row r="6835" spans="1:64" ht="14.65" customHeight="1">
      <c r="A6835" s="215" t="s">
        <v>265</v>
      </c>
      <c r="B6835" s="213" t="s">
        <v>108</v>
      </c>
      <c r="C6835" s="209" t="s">
        <v>144</v>
      </c>
      <c r="D6835" s="202">
        <v>190</v>
      </c>
      <c r="F6835" s="202">
        <v>11590</v>
      </c>
      <c r="G6835" s="202">
        <f t="shared" si="421"/>
        <v>61000</v>
      </c>
      <c r="H6835" s="210" t="str">
        <f t="shared" si="422"/>
        <v>23/24TOMATE (1ª SAFRA)JACAREZINHO (c)</v>
      </c>
      <c r="I6835" s="210" t="str">
        <f t="shared" si="423"/>
        <v>23/24TOMATE (1ª SAFRA)</v>
      </c>
      <c r="J6835" s="211">
        <v>0</v>
      </c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/>
      <c r="BE6835"/>
      <c r="BF6835"/>
      <c r="BG6835"/>
      <c r="BH6835"/>
      <c r="BI6835"/>
      <c r="BJ6835"/>
      <c r="BK6835"/>
      <c r="BL6835"/>
    </row>
    <row r="6836" spans="1:64" ht="14.65" customHeight="1">
      <c r="A6836" s="215" t="s">
        <v>265</v>
      </c>
      <c r="B6836" s="213" t="s">
        <v>108</v>
      </c>
      <c r="C6836" s="209" t="s">
        <v>146</v>
      </c>
      <c r="D6836" s="202">
        <v>14</v>
      </c>
      <c r="F6836" s="202">
        <v>722</v>
      </c>
      <c r="G6836" s="202">
        <f t="shared" si="421"/>
        <v>51571.428571428572</v>
      </c>
      <c r="H6836" s="210" t="str">
        <f t="shared" si="422"/>
        <v>23/24TOMATE (1ª SAFRA)LARANJEIRAS DO SUL (f)</v>
      </c>
      <c r="I6836" s="210" t="str">
        <f t="shared" si="423"/>
        <v>23/24TOMATE (1ª SAFRA)</v>
      </c>
      <c r="J6836" s="211">
        <v>0</v>
      </c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/>
      <c r="BE6836"/>
      <c r="BF6836"/>
      <c r="BG6836"/>
      <c r="BH6836"/>
      <c r="BI6836"/>
      <c r="BJ6836"/>
      <c r="BK6836"/>
      <c r="BL6836"/>
    </row>
    <row r="6837" spans="1:64" ht="14.65" customHeight="1">
      <c r="A6837" s="215" t="s">
        <v>265</v>
      </c>
      <c r="B6837" s="213" t="s">
        <v>108</v>
      </c>
      <c r="C6837" s="209" t="s">
        <v>148</v>
      </c>
      <c r="D6837" s="202">
        <v>150</v>
      </c>
      <c r="F6837" s="202">
        <v>9000</v>
      </c>
      <c r="G6837" s="202">
        <f t="shared" si="421"/>
        <v>60000</v>
      </c>
      <c r="H6837" s="210" t="str">
        <f t="shared" si="422"/>
        <v>23/24TOMATE (1ª SAFRA)LONDRINA (c)</v>
      </c>
      <c r="I6837" s="210" t="str">
        <f t="shared" si="423"/>
        <v>23/24TOMATE (1ª SAFRA)</v>
      </c>
      <c r="J6837" s="211">
        <v>0</v>
      </c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/>
      <c r="BE6837"/>
      <c r="BF6837"/>
      <c r="BG6837"/>
      <c r="BH6837"/>
      <c r="BI6837"/>
      <c r="BJ6837"/>
      <c r="BK6837"/>
      <c r="BL6837"/>
    </row>
    <row r="6838" spans="1:64" ht="14.65" customHeight="1">
      <c r="A6838" s="215" t="s">
        <v>265</v>
      </c>
      <c r="B6838" s="213" t="s">
        <v>108</v>
      </c>
      <c r="C6838" s="209" t="s">
        <v>150</v>
      </c>
      <c r="D6838" s="202">
        <v>78</v>
      </c>
      <c r="F6838" s="202">
        <v>4524</v>
      </c>
      <c r="G6838" s="202">
        <f t="shared" si="421"/>
        <v>58000</v>
      </c>
      <c r="H6838" s="210" t="str">
        <f t="shared" si="422"/>
        <v>23/24TOMATE (1ª SAFRA)MARINGÁ (c)</v>
      </c>
      <c r="I6838" s="210" t="str">
        <f t="shared" si="423"/>
        <v>23/24TOMATE (1ª SAFRA)</v>
      </c>
      <c r="J6838" s="211">
        <v>0</v>
      </c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/>
      <c r="BE6838"/>
      <c r="BF6838"/>
      <c r="BG6838"/>
      <c r="BH6838"/>
      <c r="BI6838"/>
      <c r="BJ6838"/>
      <c r="BK6838"/>
      <c r="BL6838"/>
    </row>
    <row r="6839" spans="1:64" ht="14.65" customHeight="1">
      <c r="A6839" s="215" t="s">
        <v>265</v>
      </c>
      <c r="B6839" s="213" t="s">
        <v>108</v>
      </c>
      <c r="C6839" s="209" t="s">
        <v>152</v>
      </c>
      <c r="D6839" s="202">
        <v>12</v>
      </c>
      <c r="F6839" s="202">
        <v>468</v>
      </c>
      <c r="G6839" s="202">
        <f t="shared" si="421"/>
        <v>39000</v>
      </c>
      <c r="H6839" s="210" t="str">
        <f t="shared" si="422"/>
        <v>23/24TOMATE (1ª SAFRA)PARANAGUÁ (f)</v>
      </c>
      <c r="I6839" s="210" t="str">
        <f t="shared" si="423"/>
        <v>23/24TOMATE (1ª SAFRA)</v>
      </c>
      <c r="J6839" s="211">
        <v>0</v>
      </c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/>
      <c r="BE6839"/>
      <c r="BF6839"/>
      <c r="BG6839"/>
      <c r="BH6839"/>
      <c r="BI6839"/>
      <c r="BJ6839"/>
      <c r="BK6839"/>
      <c r="BL6839"/>
    </row>
    <row r="6840" spans="1:64" ht="14.65" customHeight="1">
      <c r="A6840" s="215" t="s">
        <v>265</v>
      </c>
      <c r="B6840" s="213" t="s">
        <v>108</v>
      </c>
      <c r="C6840" s="209" t="s">
        <v>155</v>
      </c>
      <c r="D6840" s="202">
        <v>39</v>
      </c>
      <c r="F6840" s="202">
        <v>2319</v>
      </c>
      <c r="G6840" s="202">
        <f t="shared" ref="G6840:G6903" si="424">F6840/(D6840-E6840)*1000</f>
        <v>59461.538461538461</v>
      </c>
      <c r="H6840" s="210" t="str">
        <f t="shared" ref="H6840:H6903" si="425">A6840&amp;B6840&amp;C6840</f>
        <v>23/24TOMATE (1ª SAFRA)PATO BRANCO (e)</v>
      </c>
      <c r="I6840" s="210" t="str">
        <f t="shared" ref="I6840:I6903" si="426">A6840&amp;B6840</f>
        <v>23/24TOMATE (1ª SAFRA)</v>
      </c>
      <c r="J6840" s="211">
        <v>0</v>
      </c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/>
      <c r="BE6840"/>
      <c r="BF6840"/>
      <c r="BG6840"/>
      <c r="BH6840"/>
      <c r="BI6840"/>
      <c r="BJ6840"/>
      <c r="BK6840"/>
      <c r="BL6840"/>
    </row>
    <row r="6841" spans="1:64" ht="14.65" customHeight="1">
      <c r="A6841" s="215" t="s">
        <v>265</v>
      </c>
      <c r="B6841" s="213" t="s">
        <v>108</v>
      </c>
      <c r="C6841" s="209" t="s">
        <v>156</v>
      </c>
      <c r="D6841" s="202">
        <v>140</v>
      </c>
      <c r="F6841" s="202">
        <v>11900</v>
      </c>
      <c r="G6841" s="202">
        <f t="shared" si="424"/>
        <v>85000</v>
      </c>
      <c r="H6841" s="210" t="str">
        <f t="shared" si="425"/>
        <v>23/24TOMATE (1ª SAFRA)PITANGA (f)</v>
      </c>
      <c r="I6841" s="210" t="str">
        <f t="shared" si="426"/>
        <v>23/24TOMATE (1ª SAFRA)</v>
      </c>
      <c r="J6841" s="211">
        <v>0</v>
      </c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/>
      <c r="BE6841"/>
      <c r="BF6841"/>
      <c r="BG6841"/>
      <c r="BH6841"/>
      <c r="BI6841"/>
      <c r="BJ6841"/>
      <c r="BK6841"/>
      <c r="BL6841"/>
    </row>
    <row r="6842" spans="1:64" ht="14.65" customHeight="1">
      <c r="A6842" s="215" t="s">
        <v>265</v>
      </c>
      <c r="B6842" s="213" t="s">
        <v>108</v>
      </c>
      <c r="C6842" s="209" t="s">
        <v>157</v>
      </c>
      <c r="D6842" s="202">
        <v>380</v>
      </c>
      <c r="F6842" s="202">
        <v>22144</v>
      </c>
      <c r="G6842" s="202">
        <f t="shared" si="424"/>
        <v>58273.68421052632</v>
      </c>
      <c r="H6842" s="210" t="str">
        <f t="shared" si="425"/>
        <v>23/24TOMATE (1ª SAFRA)PONTA GROSSA (f)</v>
      </c>
      <c r="I6842" s="210" t="str">
        <f t="shared" si="426"/>
        <v>23/24TOMATE (1ª SAFRA)</v>
      </c>
      <c r="J6842" s="211">
        <v>0</v>
      </c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/>
      <c r="BE6842"/>
      <c r="BF6842"/>
      <c r="BG6842"/>
      <c r="BH6842"/>
      <c r="BI6842"/>
      <c r="BJ6842"/>
      <c r="BK6842"/>
      <c r="BL6842"/>
    </row>
    <row r="6843" spans="1:64" ht="14.65" customHeight="1">
      <c r="A6843" s="215" t="s">
        <v>265</v>
      </c>
      <c r="B6843" s="213" t="s">
        <v>108</v>
      </c>
      <c r="C6843" s="209" t="s">
        <v>158</v>
      </c>
      <c r="D6843" s="202">
        <v>50</v>
      </c>
      <c r="F6843" s="202">
        <v>3000</v>
      </c>
      <c r="G6843" s="202">
        <f t="shared" si="424"/>
        <v>60000</v>
      </c>
      <c r="H6843" s="210" t="str">
        <f t="shared" si="425"/>
        <v>23/24TOMATE (1ª SAFRA)TOLEDO (d)</v>
      </c>
      <c r="I6843" s="210" t="str">
        <f t="shared" si="426"/>
        <v>23/24TOMATE (1ª SAFRA)</v>
      </c>
      <c r="J6843" s="211">
        <v>0</v>
      </c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/>
      <c r="BE6843"/>
      <c r="BF6843"/>
      <c r="BG6843"/>
      <c r="BH6843"/>
      <c r="BI6843"/>
      <c r="BJ6843"/>
      <c r="BK6843"/>
      <c r="BL6843"/>
    </row>
    <row r="6844" spans="1:64" ht="14.65" customHeight="1">
      <c r="A6844" s="215" t="s">
        <v>265</v>
      </c>
      <c r="B6844" s="213" t="s">
        <v>108</v>
      </c>
      <c r="C6844" s="209" t="s">
        <v>159</v>
      </c>
      <c r="D6844" s="202">
        <v>10</v>
      </c>
      <c r="F6844" s="202">
        <v>660</v>
      </c>
      <c r="G6844" s="202">
        <f t="shared" si="424"/>
        <v>66000</v>
      </c>
      <c r="H6844" s="210" t="str">
        <f t="shared" si="425"/>
        <v>23/24TOMATE (1ª SAFRA)UMUARAMA (b)</v>
      </c>
      <c r="I6844" s="210" t="str">
        <f t="shared" si="426"/>
        <v>23/24TOMATE (1ª SAFRA)</v>
      </c>
      <c r="J6844" s="211">
        <v>0</v>
      </c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/>
      <c r="BE6844"/>
      <c r="BF6844"/>
      <c r="BG6844"/>
      <c r="BH6844"/>
      <c r="BI6844"/>
      <c r="BJ6844"/>
      <c r="BK6844"/>
      <c r="BL6844"/>
    </row>
    <row r="6845" spans="1:64" ht="14.65" customHeight="1">
      <c r="A6845" s="215" t="s">
        <v>265</v>
      </c>
      <c r="B6845" s="213" t="s">
        <v>108</v>
      </c>
      <c r="C6845" s="209" t="s">
        <v>160</v>
      </c>
      <c r="D6845" s="202">
        <v>9</v>
      </c>
      <c r="F6845" s="202">
        <v>405</v>
      </c>
      <c r="G6845" s="202">
        <f t="shared" si="424"/>
        <v>45000</v>
      </c>
      <c r="H6845" s="210" t="str">
        <f t="shared" si="425"/>
        <v>23/24TOMATE (1ª SAFRA)UNIÃO DA VITÓRIA (f)</v>
      </c>
      <c r="I6845" s="210" t="str">
        <f t="shared" si="426"/>
        <v>23/24TOMATE (1ª SAFRA)</v>
      </c>
      <c r="J6845" s="211">
        <v>0</v>
      </c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/>
      <c r="BE6845"/>
      <c r="BF6845"/>
      <c r="BG6845"/>
      <c r="BH6845"/>
      <c r="BI6845"/>
      <c r="BJ6845"/>
      <c r="BK6845"/>
      <c r="BL6845"/>
    </row>
    <row r="6846" spans="1:64" ht="14.65" customHeight="1">
      <c r="A6846" s="215" t="s">
        <v>265</v>
      </c>
      <c r="B6846" s="209" t="s">
        <v>105</v>
      </c>
      <c r="C6846" s="209" t="s">
        <v>126</v>
      </c>
      <c r="D6846" s="202">
        <v>80</v>
      </c>
      <c r="F6846" s="202">
        <v>36</v>
      </c>
      <c r="G6846" s="202">
        <f t="shared" si="424"/>
        <v>450</v>
      </c>
      <c r="H6846" s="210" t="str">
        <f t="shared" si="425"/>
        <v>23/24SERICICULTURAAPUCARANA (c)</v>
      </c>
      <c r="I6846" s="210" t="str">
        <f t="shared" si="426"/>
        <v>23/24SERICICULTURA</v>
      </c>
      <c r="J6846" s="211">
        <v>0</v>
      </c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/>
      <c r="BE6846"/>
      <c r="BF6846"/>
      <c r="BG6846"/>
      <c r="BH6846"/>
      <c r="BI6846"/>
      <c r="BJ6846"/>
      <c r="BK6846"/>
      <c r="BL6846"/>
    </row>
    <row r="6847" spans="1:64" ht="14.65" customHeight="1">
      <c r="A6847" s="215" t="s">
        <v>265</v>
      </c>
      <c r="B6847" s="209" t="s">
        <v>105</v>
      </c>
      <c r="C6847" s="209" t="s">
        <v>128</v>
      </c>
      <c r="D6847" s="202">
        <v>500</v>
      </c>
      <c r="F6847" s="202">
        <v>250</v>
      </c>
      <c r="G6847" s="202">
        <f t="shared" si="424"/>
        <v>500</v>
      </c>
      <c r="H6847" s="210" t="str">
        <f t="shared" si="425"/>
        <v>23/24SERICICULTURACAMPO MOURÃO (a)</v>
      </c>
      <c r="I6847" s="210" t="str">
        <f t="shared" si="426"/>
        <v>23/24SERICICULTURA</v>
      </c>
      <c r="J6847" s="211">
        <v>0</v>
      </c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/>
      <c r="BE6847"/>
      <c r="BF6847"/>
      <c r="BG6847"/>
      <c r="BH6847"/>
      <c r="BI6847"/>
      <c r="BJ6847"/>
      <c r="BK6847"/>
      <c r="BL6847"/>
    </row>
    <row r="6848" spans="1:64" ht="14.65" customHeight="1">
      <c r="A6848" s="215" t="s">
        <v>265</v>
      </c>
      <c r="B6848" s="209" t="s">
        <v>105</v>
      </c>
      <c r="C6848" s="209" t="s">
        <v>130</v>
      </c>
      <c r="D6848" s="202">
        <v>120</v>
      </c>
      <c r="F6848" s="202">
        <v>78</v>
      </c>
      <c r="G6848" s="202">
        <f t="shared" si="424"/>
        <v>650</v>
      </c>
      <c r="H6848" s="210" t="str">
        <f t="shared" si="425"/>
        <v>23/24SERICICULTURACASCAVEL (d)</v>
      </c>
      <c r="I6848" s="210" t="str">
        <f t="shared" si="426"/>
        <v>23/24SERICICULTURA</v>
      </c>
      <c r="J6848" s="211">
        <v>0</v>
      </c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/>
      <c r="BE6848"/>
      <c r="BF6848"/>
      <c r="BG6848"/>
      <c r="BH6848"/>
      <c r="BI6848"/>
      <c r="BJ6848"/>
      <c r="BK6848"/>
      <c r="BL6848"/>
    </row>
    <row r="6849" spans="1:64" ht="14.65" customHeight="1">
      <c r="A6849" s="215" t="s">
        <v>265</v>
      </c>
      <c r="B6849" s="209" t="s">
        <v>105</v>
      </c>
      <c r="C6849" s="209" t="s">
        <v>132</v>
      </c>
      <c r="D6849" s="202">
        <v>42</v>
      </c>
      <c r="F6849" s="202">
        <v>12</v>
      </c>
      <c r="G6849" s="202">
        <f t="shared" si="424"/>
        <v>285.71428571428572</v>
      </c>
      <c r="H6849" s="210" t="str">
        <f t="shared" si="425"/>
        <v>23/24SERICICULTURACORNÉLIO PROCÓPIO (c)</v>
      </c>
      <c r="I6849" s="210" t="str">
        <f t="shared" si="426"/>
        <v>23/24SERICICULTURA</v>
      </c>
      <c r="J6849" s="211">
        <v>0</v>
      </c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/>
      <c r="BE6849"/>
      <c r="BF6849"/>
      <c r="BG6849"/>
      <c r="BH6849"/>
      <c r="BI6849"/>
      <c r="BJ6849"/>
      <c r="BK6849"/>
      <c r="BL6849"/>
    </row>
    <row r="6850" spans="1:64" ht="14.65" customHeight="1">
      <c r="A6850" s="215" t="s">
        <v>265</v>
      </c>
      <c r="B6850" s="209" t="s">
        <v>105</v>
      </c>
      <c r="C6850" s="209" t="s">
        <v>136</v>
      </c>
      <c r="D6850" s="202">
        <v>35</v>
      </c>
      <c r="F6850" s="202">
        <v>21</v>
      </c>
      <c r="G6850" s="202">
        <f t="shared" si="424"/>
        <v>600</v>
      </c>
      <c r="H6850" s="210" t="str">
        <f t="shared" si="425"/>
        <v>23/24SERICICULTURAFRANCISCO BELTRÃO (e)</v>
      </c>
      <c r="I6850" s="210" t="str">
        <f t="shared" si="426"/>
        <v>23/24SERICICULTURA</v>
      </c>
      <c r="J6850" s="211">
        <v>0</v>
      </c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/>
      <c r="BE6850"/>
      <c r="BF6850"/>
      <c r="BG6850"/>
      <c r="BH6850"/>
      <c r="BI6850"/>
      <c r="BJ6850"/>
      <c r="BK6850"/>
      <c r="BL6850"/>
    </row>
    <row r="6851" spans="1:64" ht="14.65" customHeight="1">
      <c r="A6851" s="215" t="s">
        <v>265</v>
      </c>
      <c r="B6851" s="209" t="s">
        <v>105</v>
      </c>
      <c r="C6851" s="209" t="s">
        <v>138</v>
      </c>
      <c r="D6851" s="202">
        <v>8</v>
      </c>
      <c r="F6851" s="202">
        <v>2</v>
      </c>
      <c r="G6851" s="202">
        <f t="shared" si="424"/>
        <v>250</v>
      </c>
      <c r="H6851" s="210" t="str">
        <f t="shared" si="425"/>
        <v>23/24SERICICULTURAGUARAPUAVA (f)</v>
      </c>
      <c r="I6851" s="210" t="str">
        <f t="shared" si="426"/>
        <v>23/24SERICICULTURA</v>
      </c>
      <c r="J6851" s="211">
        <v>0</v>
      </c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/>
      <c r="BE6851"/>
      <c r="BF6851"/>
      <c r="BG6851"/>
      <c r="BH6851"/>
      <c r="BI6851"/>
      <c r="BJ6851"/>
      <c r="BK6851"/>
      <c r="BL6851"/>
    </row>
    <row r="6852" spans="1:64" ht="14.65" customHeight="1">
      <c r="A6852" s="215" t="s">
        <v>265</v>
      </c>
      <c r="B6852" s="209" t="s">
        <v>105</v>
      </c>
      <c r="C6852" s="209" t="s">
        <v>142</v>
      </c>
      <c r="D6852" s="202">
        <v>190</v>
      </c>
      <c r="F6852" s="202">
        <v>115</v>
      </c>
      <c r="G6852" s="202">
        <f t="shared" si="424"/>
        <v>605.26315789473688</v>
      </c>
      <c r="H6852" s="210" t="str">
        <f t="shared" si="425"/>
        <v>23/24SERICICULTURAIVAIPORÃ (c)</v>
      </c>
      <c r="I6852" s="210" t="str">
        <f t="shared" si="426"/>
        <v>23/24SERICICULTURA</v>
      </c>
      <c r="J6852" s="211">
        <v>0</v>
      </c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/>
      <c r="BE6852"/>
      <c r="BF6852"/>
      <c r="BG6852"/>
      <c r="BH6852"/>
      <c r="BI6852"/>
      <c r="BJ6852"/>
      <c r="BK6852"/>
      <c r="BL6852"/>
    </row>
    <row r="6853" spans="1:64" ht="14.65" customHeight="1">
      <c r="A6853" s="215" t="s">
        <v>265</v>
      </c>
      <c r="B6853" s="209" t="s">
        <v>105</v>
      </c>
      <c r="C6853" s="209" t="s">
        <v>144</v>
      </c>
      <c r="D6853" s="202">
        <v>220</v>
      </c>
      <c r="F6853" s="202">
        <v>129</v>
      </c>
      <c r="G6853" s="202">
        <f t="shared" si="424"/>
        <v>586.36363636363626</v>
      </c>
      <c r="H6853" s="210" t="str">
        <f t="shared" si="425"/>
        <v>23/24SERICICULTURAJACAREZINHO (c)</v>
      </c>
      <c r="I6853" s="210" t="str">
        <f t="shared" si="426"/>
        <v>23/24SERICICULTURA</v>
      </c>
      <c r="J6853" s="211">
        <v>0</v>
      </c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/>
      <c r="BE6853"/>
      <c r="BF6853"/>
      <c r="BG6853"/>
      <c r="BH6853"/>
      <c r="BI6853"/>
      <c r="BJ6853"/>
      <c r="BK6853"/>
      <c r="BL6853"/>
    </row>
    <row r="6854" spans="1:64" ht="14.65" customHeight="1">
      <c r="A6854" s="215" t="s">
        <v>265</v>
      </c>
      <c r="B6854" s="209" t="s">
        <v>105</v>
      </c>
      <c r="C6854" s="209" t="s">
        <v>146</v>
      </c>
      <c r="D6854" s="202">
        <v>291</v>
      </c>
      <c r="F6854" s="202">
        <v>224</v>
      </c>
      <c r="G6854" s="202">
        <f t="shared" si="424"/>
        <v>769.7594501718213</v>
      </c>
      <c r="H6854" s="210" t="str">
        <f t="shared" si="425"/>
        <v>23/24SERICICULTURALARANJEIRAS DO SUL (f)</v>
      </c>
      <c r="I6854" s="210" t="str">
        <f t="shared" si="426"/>
        <v>23/24SERICICULTURA</v>
      </c>
      <c r="J6854" s="211">
        <v>0</v>
      </c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/>
      <c r="BE6854"/>
      <c r="BF6854"/>
      <c r="BG6854"/>
      <c r="BH6854"/>
      <c r="BI6854"/>
      <c r="BJ6854"/>
      <c r="BK6854"/>
      <c r="BL6854"/>
    </row>
    <row r="6855" spans="1:64" ht="14.65" customHeight="1">
      <c r="A6855" s="215" t="s">
        <v>265</v>
      </c>
      <c r="B6855" s="209" t="s">
        <v>105</v>
      </c>
      <c r="C6855" s="209" t="s">
        <v>148</v>
      </c>
      <c r="D6855" s="202">
        <v>58</v>
      </c>
      <c r="F6855" s="202">
        <v>27</v>
      </c>
      <c r="G6855" s="202">
        <f t="shared" si="424"/>
        <v>465.51724137931035</v>
      </c>
      <c r="H6855" s="210" t="str">
        <f t="shared" si="425"/>
        <v>23/24SERICICULTURALONDRINA (c)</v>
      </c>
      <c r="I6855" s="210" t="str">
        <f t="shared" si="426"/>
        <v>23/24SERICICULTURA</v>
      </c>
      <c r="J6855" s="211">
        <v>0</v>
      </c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/>
      <c r="BE6855"/>
      <c r="BF6855"/>
      <c r="BG6855"/>
      <c r="BH6855"/>
      <c r="BI6855"/>
      <c r="BJ6855"/>
      <c r="BK6855"/>
      <c r="BL6855"/>
    </row>
    <row r="6856" spans="1:64" ht="14.65" customHeight="1">
      <c r="A6856" s="215" t="s">
        <v>265</v>
      </c>
      <c r="B6856" s="209" t="s">
        <v>105</v>
      </c>
      <c r="C6856" s="209" t="s">
        <v>150</v>
      </c>
      <c r="D6856" s="202">
        <v>465</v>
      </c>
      <c r="F6856" s="202">
        <v>244</v>
      </c>
      <c r="G6856" s="202">
        <f t="shared" si="424"/>
        <v>524.73118279569894</v>
      </c>
      <c r="H6856" s="210" t="str">
        <f t="shared" si="425"/>
        <v>23/24SERICICULTURAMARINGÁ (c)</v>
      </c>
      <c r="I6856" s="210" t="str">
        <f t="shared" si="426"/>
        <v>23/24SERICICULTURA</v>
      </c>
      <c r="J6856" s="211">
        <v>0</v>
      </c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/>
      <c r="BE6856"/>
      <c r="BF6856"/>
      <c r="BG6856"/>
      <c r="BH6856"/>
      <c r="BI6856"/>
      <c r="BJ6856"/>
      <c r="BK6856"/>
      <c r="BL6856"/>
    </row>
    <row r="6857" spans="1:64" ht="14.65" customHeight="1">
      <c r="A6857" s="215" t="s">
        <v>265</v>
      </c>
      <c r="B6857" s="209" t="s">
        <v>105</v>
      </c>
      <c r="C6857" s="209" t="s">
        <v>154</v>
      </c>
      <c r="D6857" s="202">
        <v>402</v>
      </c>
      <c r="F6857" s="202">
        <v>172</v>
      </c>
      <c r="G6857" s="202">
        <f t="shared" si="424"/>
        <v>427.86069651741292</v>
      </c>
      <c r="H6857" s="210" t="str">
        <f t="shared" si="425"/>
        <v>23/24SERICICULTURAPARANAVAÍ (b)</v>
      </c>
      <c r="I6857" s="210" t="str">
        <f t="shared" si="426"/>
        <v>23/24SERICICULTURA</v>
      </c>
      <c r="J6857" s="211">
        <v>0</v>
      </c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/>
      <c r="BE6857"/>
      <c r="BF6857"/>
      <c r="BG6857"/>
      <c r="BH6857"/>
      <c r="BI6857"/>
      <c r="BJ6857"/>
      <c r="BK6857"/>
      <c r="BL6857"/>
    </row>
    <row r="6858" spans="1:64" ht="14.65" customHeight="1">
      <c r="A6858" s="215" t="s">
        <v>265</v>
      </c>
      <c r="B6858" s="209" t="s">
        <v>105</v>
      </c>
      <c r="C6858" s="209" t="s">
        <v>156</v>
      </c>
      <c r="D6858" s="202">
        <v>365</v>
      </c>
      <c r="F6858" s="202">
        <v>193</v>
      </c>
      <c r="G6858" s="202">
        <f t="shared" si="424"/>
        <v>528.76712328767132</v>
      </c>
      <c r="H6858" s="210" t="str">
        <f t="shared" si="425"/>
        <v>23/24SERICICULTURAPITANGA (f)</v>
      </c>
      <c r="I6858" s="210" t="str">
        <f t="shared" si="426"/>
        <v>23/24SERICICULTURA</v>
      </c>
      <c r="J6858" s="211">
        <v>0</v>
      </c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/>
      <c r="BE6858"/>
      <c r="BF6858"/>
      <c r="BG6858"/>
      <c r="BH6858"/>
      <c r="BI6858"/>
      <c r="BJ6858"/>
      <c r="BK6858"/>
      <c r="BL6858"/>
    </row>
    <row r="6859" spans="1:64" ht="14.65" customHeight="1">
      <c r="A6859" s="215" t="s">
        <v>265</v>
      </c>
      <c r="B6859" s="209" t="s">
        <v>105</v>
      </c>
      <c r="C6859" s="209" t="s">
        <v>157</v>
      </c>
      <c r="D6859" s="202">
        <v>16</v>
      </c>
      <c r="F6859" s="202">
        <v>8</v>
      </c>
      <c r="G6859" s="202">
        <f t="shared" si="424"/>
        <v>500</v>
      </c>
      <c r="H6859" s="210" t="str">
        <f t="shared" si="425"/>
        <v>23/24SERICICULTURAPONTA GROSSA (f)</v>
      </c>
      <c r="I6859" s="210" t="str">
        <f t="shared" si="426"/>
        <v>23/24SERICICULTURA</v>
      </c>
      <c r="J6859" s="211">
        <v>0</v>
      </c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/>
      <c r="BE6859"/>
      <c r="BF6859"/>
      <c r="BG6859"/>
      <c r="BH6859"/>
      <c r="BI6859"/>
      <c r="BJ6859"/>
      <c r="BK6859"/>
      <c r="BL6859"/>
    </row>
    <row r="6860" spans="1:64" ht="14.65" customHeight="1">
      <c r="A6860" s="215" t="s">
        <v>265</v>
      </c>
      <c r="B6860" s="209" t="s">
        <v>105</v>
      </c>
      <c r="C6860" s="209" t="s">
        <v>158</v>
      </c>
      <c r="D6860" s="202">
        <v>5</v>
      </c>
      <c r="F6860" s="202">
        <v>4</v>
      </c>
      <c r="G6860" s="202">
        <f t="shared" si="424"/>
        <v>800</v>
      </c>
      <c r="H6860" s="210" t="str">
        <f t="shared" si="425"/>
        <v>23/24SERICICULTURATOLEDO (d)</v>
      </c>
      <c r="I6860" s="210" t="str">
        <f t="shared" si="426"/>
        <v>23/24SERICICULTURA</v>
      </c>
      <c r="J6860" s="211">
        <v>0</v>
      </c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/>
      <c r="BE6860"/>
      <c r="BF6860"/>
      <c r="BG6860"/>
      <c r="BH6860"/>
      <c r="BI6860"/>
      <c r="BJ6860"/>
      <c r="BK6860"/>
      <c r="BL6860"/>
    </row>
    <row r="6861" spans="1:64" ht="14.65" customHeight="1">
      <c r="A6861" s="215" t="s">
        <v>265</v>
      </c>
      <c r="B6861" s="209" t="s">
        <v>105</v>
      </c>
      <c r="C6861" s="209" t="s">
        <v>159</v>
      </c>
      <c r="D6861" s="202">
        <v>287</v>
      </c>
      <c r="F6861" s="202">
        <v>208</v>
      </c>
      <c r="G6861" s="202">
        <f t="shared" si="424"/>
        <v>724.7386759581882</v>
      </c>
      <c r="H6861" s="210" t="str">
        <f t="shared" si="425"/>
        <v>23/24SERICICULTURAUMUARAMA (b)</v>
      </c>
      <c r="I6861" s="210" t="str">
        <f t="shared" si="426"/>
        <v>23/24SERICICULTURA</v>
      </c>
      <c r="J6861" s="211">
        <v>0</v>
      </c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/>
      <c r="BE6861"/>
      <c r="BF6861"/>
      <c r="BG6861"/>
      <c r="BH6861"/>
      <c r="BI6861"/>
      <c r="BJ6861"/>
      <c r="BK6861"/>
      <c r="BL6861"/>
    </row>
    <row r="6862" spans="1:64" ht="14.65" customHeight="1">
      <c r="A6862" s="215" t="s">
        <v>265</v>
      </c>
      <c r="B6862" s="209" t="s">
        <v>105</v>
      </c>
      <c r="C6862" s="209" t="s">
        <v>160</v>
      </c>
      <c r="D6862" s="202"/>
      <c r="G6862" s="202" t="e">
        <f t="shared" si="424"/>
        <v>#DIV/0!</v>
      </c>
      <c r="H6862" s="210" t="str">
        <f t="shared" si="425"/>
        <v>23/24SERICICULTURAUNIÃO DA VITÓRIA (f)</v>
      </c>
      <c r="I6862" s="210" t="str">
        <f t="shared" si="426"/>
        <v>23/24SERICICULTURA</v>
      </c>
      <c r="J6862" s="211">
        <v>0</v>
      </c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/>
      <c r="BE6862"/>
      <c r="BF6862"/>
      <c r="BG6862"/>
      <c r="BH6862"/>
      <c r="BI6862"/>
      <c r="BJ6862"/>
      <c r="BK6862"/>
      <c r="BL6862"/>
    </row>
    <row r="6863" spans="1:64" ht="14.65" customHeight="1">
      <c r="A6863" s="215" t="s">
        <v>265</v>
      </c>
      <c r="B6863" s="209" t="s">
        <v>102</v>
      </c>
      <c r="C6863" s="209" t="s">
        <v>126</v>
      </c>
      <c r="D6863" s="202">
        <v>330</v>
      </c>
      <c r="F6863" s="202">
        <v>5610</v>
      </c>
      <c r="G6863" s="202">
        <f t="shared" si="424"/>
        <v>17000</v>
      </c>
      <c r="H6863" s="210" t="str">
        <f t="shared" si="425"/>
        <v>23/24MANDIOCAAPUCARANA (c)</v>
      </c>
      <c r="I6863" s="210" t="str">
        <f t="shared" si="426"/>
        <v>23/24MANDIOCA</v>
      </c>
      <c r="J6863" s="211">
        <v>0</v>
      </c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/>
      <c r="BE6863"/>
      <c r="BF6863"/>
      <c r="BG6863"/>
      <c r="BH6863"/>
      <c r="BI6863"/>
      <c r="BJ6863"/>
      <c r="BK6863"/>
      <c r="BL6863"/>
    </row>
    <row r="6864" spans="1:64" ht="14.65" customHeight="1">
      <c r="A6864" s="215" t="s">
        <v>265</v>
      </c>
      <c r="B6864" s="221" t="s">
        <v>102</v>
      </c>
      <c r="C6864" s="221" t="s">
        <v>128</v>
      </c>
      <c r="D6864" s="222">
        <v>13541</v>
      </c>
      <c r="E6864" s="222"/>
      <c r="F6864" s="202">
        <v>329452</v>
      </c>
      <c r="G6864" s="202">
        <f t="shared" si="424"/>
        <v>24329.96085961155</v>
      </c>
      <c r="H6864" s="210" t="str">
        <f t="shared" si="425"/>
        <v>23/24MANDIOCACAMPO MOURÃO (a)</v>
      </c>
      <c r="I6864" s="210" t="str">
        <f t="shared" si="426"/>
        <v>23/24MANDIOCA</v>
      </c>
      <c r="J6864" s="211">
        <v>0</v>
      </c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/>
      <c r="BE6864"/>
      <c r="BF6864"/>
      <c r="BG6864"/>
      <c r="BH6864"/>
      <c r="BI6864"/>
      <c r="BJ6864"/>
      <c r="BK6864"/>
      <c r="BL6864"/>
    </row>
    <row r="6865" spans="1:64" ht="14.65" customHeight="1">
      <c r="A6865" s="215" t="s">
        <v>265</v>
      </c>
      <c r="B6865" s="221" t="s">
        <v>102</v>
      </c>
      <c r="C6865" s="221" t="s">
        <v>130</v>
      </c>
      <c r="D6865" s="222">
        <v>1032</v>
      </c>
      <c r="E6865" s="222"/>
      <c r="F6865" s="202">
        <v>23169</v>
      </c>
      <c r="G6865" s="202">
        <f t="shared" si="424"/>
        <v>22450.58139534884</v>
      </c>
      <c r="H6865" s="210" t="str">
        <f t="shared" si="425"/>
        <v>23/24MANDIOCACASCAVEL (d)</v>
      </c>
      <c r="I6865" s="210" t="str">
        <f t="shared" si="426"/>
        <v>23/24MANDIOCA</v>
      </c>
      <c r="J6865" s="211">
        <v>0</v>
      </c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/>
      <c r="BE6865"/>
      <c r="BF6865"/>
      <c r="BG6865"/>
      <c r="BH6865"/>
      <c r="BI6865"/>
      <c r="BJ6865"/>
      <c r="BK6865"/>
      <c r="BL6865"/>
    </row>
    <row r="6866" spans="1:64" ht="14.65" customHeight="1">
      <c r="A6866" s="215" t="s">
        <v>265</v>
      </c>
      <c r="B6866" s="221" t="s">
        <v>102</v>
      </c>
      <c r="C6866" s="221" t="s">
        <v>132</v>
      </c>
      <c r="D6866" s="222">
        <v>440</v>
      </c>
      <c r="E6866" s="222"/>
      <c r="F6866" s="202">
        <v>9944</v>
      </c>
      <c r="G6866" s="202">
        <f t="shared" si="424"/>
        <v>22600</v>
      </c>
      <c r="H6866" s="210" t="str">
        <f t="shared" si="425"/>
        <v>23/24MANDIOCACORNÉLIO PROCÓPIO (c)</v>
      </c>
      <c r="I6866" s="210" t="str">
        <f t="shared" si="426"/>
        <v>23/24MANDIOCA</v>
      </c>
      <c r="J6866" s="211">
        <v>0</v>
      </c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/>
      <c r="BE6866"/>
      <c r="BF6866"/>
      <c r="BG6866"/>
      <c r="BH6866"/>
      <c r="BI6866"/>
      <c r="BJ6866"/>
      <c r="BK6866"/>
      <c r="BL6866"/>
    </row>
    <row r="6867" spans="1:64" ht="14.65" customHeight="1">
      <c r="A6867" s="215" t="s">
        <v>265</v>
      </c>
      <c r="B6867" s="221" t="s">
        <v>102</v>
      </c>
      <c r="C6867" s="221" t="s">
        <v>134</v>
      </c>
      <c r="D6867" s="222">
        <v>7046</v>
      </c>
      <c r="E6867" s="222"/>
      <c r="F6867" s="202">
        <v>133169</v>
      </c>
      <c r="G6867" s="202">
        <f t="shared" si="424"/>
        <v>18899.943230201534</v>
      </c>
      <c r="H6867" s="210" t="str">
        <f t="shared" si="425"/>
        <v>23/24MANDIOCACURITIBA (f)</v>
      </c>
      <c r="I6867" s="210" t="str">
        <f t="shared" si="426"/>
        <v>23/24MANDIOCA</v>
      </c>
      <c r="J6867" s="211">
        <v>0</v>
      </c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/>
      <c r="BE6867"/>
      <c r="BF6867"/>
      <c r="BG6867"/>
      <c r="BH6867"/>
      <c r="BI6867"/>
      <c r="BJ6867"/>
      <c r="BK6867"/>
      <c r="BL6867"/>
    </row>
    <row r="6868" spans="1:64" ht="14.65" customHeight="1">
      <c r="A6868" s="215" t="s">
        <v>265</v>
      </c>
      <c r="B6868" s="221" t="s">
        <v>102</v>
      </c>
      <c r="C6868" s="221" t="s">
        <v>136</v>
      </c>
      <c r="D6868" s="222">
        <v>1370</v>
      </c>
      <c r="E6868" s="222"/>
      <c r="F6868" s="202">
        <v>28649</v>
      </c>
      <c r="G6868" s="202">
        <f t="shared" si="424"/>
        <v>20911.678832116788</v>
      </c>
      <c r="H6868" s="210" t="str">
        <f t="shared" si="425"/>
        <v>23/24MANDIOCAFRANCISCO BELTRÃO (e)</v>
      </c>
      <c r="I6868" s="210" t="str">
        <f t="shared" si="426"/>
        <v>23/24MANDIOCA</v>
      </c>
      <c r="J6868" s="211">
        <v>0</v>
      </c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/>
      <c r="BE6868"/>
      <c r="BF6868"/>
      <c r="BG6868"/>
      <c r="BH6868"/>
      <c r="BI6868"/>
      <c r="BJ6868"/>
      <c r="BK6868"/>
      <c r="BL6868"/>
    </row>
    <row r="6869" spans="1:64" ht="14.65" customHeight="1">
      <c r="A6869" s="215" t="s">
        <v>265</v>
      </c>
      <c r="B6869" s="221" t="s">
        <v>102</v>
      </c>
      <c r="C6869" s="221" t="s">
        <v>138</v>
      </c>
      <c r="D6869" s="222">
        <v>1190</v>
      </c>
      <c r="E6869" s="222"/>
      <c r="F6869" s="202">
        <v>25585</v>
      </c>
      <c r="G6869" s="202">
        <f t="shared" si="424"/>
        <v>21500</v>
      </c>
      <c r="H6869" s="210" t="str">
        <f t="shared" si="425"/>
        <v>23/24MANDIOCAGUARAPUAVA (f)</v>
      </c>
      <c r="I6869" s="210" t="str">
        <f t="shared" si="426"/>
        <v>23/24MANDIOCA</v>
      </c>
      <c r="J6869" s="211">
        <v>0</v>
      </c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/>
      <c r="BE6869"/>
      <c r="BF6869"/>
      <c r="BG6869"/>
      <c r="BH6869"/>
      <c r="BI6869"/>
      <c r="BJ6869"/>
      <c r="BK6869"/>
      <c r="BL6869"/>
    </row>
    <row r="6870" spans="1:64" ht="14.65" customHeight="1">
      <c r="A6870" s="215" t="s">
        <v>265</v>
      </c>
      <c r="B6870" s="221" t="s">
        <v>102</v>
      </c>
      <c r="C6870" s="221" t="s">
        <v>140</v>
      </c>
      <c r="D6870" s="222">
        <v>670</v>
      </c>
      <c r="E6870" s="222"/>
      <c r="F6870" s="202">
        <v>12060</v>
      </c>
      <c r="G6870" s="202">
        <f t="shared" si="424"/>
        <v>18000</v>
      </c>
      <c r="H6870" s="210" t="str">
        <f t="shared" si="425"/>
        <v>23/24MANDIOCAIRATI (f)</v>
      </c>
      <c r="I6870" s="210" t="str">
        <f t="shared" si="426"/>
        <v>23/24MANDIOCA</v>
      </c>
      <c r="J6870" s="211">
        <v>0</v>
      </c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/>
      <c r="BE6870"/>
      <c r="BF6870"/>
      <c r="BG6870"/>
      <c r="BH6870"/>
      <c r="BI6870"/>
      <c r="BJ6870"/>
      <c r="BK6870"/>
      <c r="BL6870"/>
    </row>
    <row r="6871" spans="1:64" ht="14.65" customHeight="1">
      <c r="A6871" s="215" t="s">
        <v>265</v>
      </c>
      <c r="B6871" s="221" t="s">
        <v>102</v>
      </c>
      <c r="C6871" s="221" t="s">
        <v>142</v>
      </c>
      <c r="D6871" s="222">
        <v>335</v>
      </c>
      <c r="E6871" s="222"/>
      <c r="F6871" s="202">
        <v>8040</v>
      </c>
      <c r="G6871" s="202">
        <f t="shared" si="424"/>
        <v>24000</v>
      </c>
      <c r="H6871" s="210" t="str">
        <f t="shared" si="425"/>
        <v>23/24MANDIOCAIVAIPORÃ (c)</v>
      </c>
      <c r="I6871" s="210" t="str">
        <f t="shared" si="426"/>
        <v>23/24MANDIOCA</v>
      </c>
      <c r="J6871" s="211">
        <v>0</v>
      </c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/>
      <c r="BE6871"/>
      <c r="BF6871"/>
      <c r="BG6871"/>
      <c r="BH6871"/>
      <c r="BI6871"/>
      <c r="BJ6871"/>
      <c r="BK6871"/>
      <c r="BL6871"/>
    </row>
    <row r="6872" spans="1:64" ht="14.65" customHeight="1">
      <c r="A6872" s="215" t="s">
        <v>265</v>
      </c>
      <c r="B6872" s="221" t="s">
        <v>102</v>
      </c>
      <c r="C6872" s="221" t="s">
        <v>144</v>
      </c>
      <c r="D6872" s="222">
        <v>1285</v>
      </c>
      <c r="E6872" s="222"/>
      <c r="F6872" s="202">
        <v>30840</v>
      </c>
      <c r="G6872" s="202">
        <f t="shared" si="424"/>
        <v>24000</v>
      </c>
      <c r="H6872" s="210" t="str">
        <f t="shared" si="425"/>
        <v>23/24MANDIOCAJACAREZINHO (c)</v>
      </c>
      <c r="I6872" s="210" t="str">
        <f t="shared" si="426"/>
        <v>23/24MANDIOCA</v>
      </c>
      <c r="J6872" s="211">
        <v>0</v>
      </c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/>
      <c r="BE6872"/>
      <c r="BF6872"/>
      <c r="BG6872"/>
      <c r="BH6872"/>
      <c r="BI6872"/>
      <c r="BJ6872"/>
      <c r="BK6872"/>
      <c r="BL6872"/>
    </row>
    <row r="6873" spans="1:64" ht="14.65" customHeight="1">
      <c r="A6873" s="215" t="s">
        <v>265</v>
      </c>
      <c r="B6873" s="221" t="s">
        <v>102</v>
      </c>
      <c r="C6873" s="221" t="s">
        <v>146</v>
      </c>
      <c r="D6873" s="222">
        <v>1410</v>
      </c>
      <c r="E6873" s="222"/>
      <c r="F6873" s="202">
        <v>25012</v>
      </c>
      <c r="G6873" s="202">
        <f t="shared" si="424"/>
        <v>17739.007092198579</v>
      </c>
      <c r="H6873" s="210" t="str">
        <f t="shared" si="425"/>
        <v>23/24MANDIOCALARANJEIRAS DO SUL (f)</v>
      </c>
      <c r="I6873" s="210" t="str">
        <f t="shared" si="426"/>
        <v>23/24MANDIOCA</v>
      </c>
      <c r="J6873" s="211">
        <v>0</v>
      </c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/>
      <c r="BE6873"/>
      <c r="BF6873"/>
      <c r="BG6873"/>
      <c r="BH6873"/>
      <c r="BI6873"/>
      <c r="BJ6873"/>
      <c r="BK6873"/>
      <c r="BL6873"/>
    </row>
    <row r="6874" spans="1:64" ht="14.65" customHeight="1">
      <c r="A6874" s="215" t="s">
        <v>265</v>
      </c>
      <c r="B6874" s="221" t="s">
        <v>102</v>
      </c>
      <c r="C6874" s="221" t="s">
        <v>148</v>
      </c>
      <c r="D6874" s="222">
        <v>2000</v>
      </c>
      <c r="E6874" s="222"/>
      <c r="F6874" s="202">
        <v>36000</v>
      </c>
      <c r="G6874" s="202">
        <f t="shared" si="424"/>
        <v>18000</v>
      </c>
      <c r="H6874" s="210" t="str">
        <f t="shared" si="425"/>
        <v>23/24MANDIOCALONDRINA (c)</v>
      </c>
      <c r="I6874" s="210" t="str">
        <f t="shared" si="426"/>
        <v>23/24MANDIOCA</v>
      </c>
      <c r="J6874" s="211">
        <v>0</v>
      </c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/>
      <c r="BE6874"/>
      <c r="BF6874"/>
      <c r="BG6874"/>
      <c r="BH6874"/>
      <c r="BI6874"/>
      <c r="BJ6874"/>
      <c r="BK6874"/>
      <c r="BL6874"/>
    </row>
    <row r="6875" spans="1:64" ht="14.65" customHeight="1">
      <c r="A6875" s="215" t="s">
        <v>265</v>
      </c>
      <c r="B6875" s="221" t="s">
        <v>102</v>
      </c>
      <c r="C6875" s="221" t="s">
        <v>150</v>
      </c>
      <c r="D6875" s="222">
        <v>10400</v>
      </c>
      <c r="E6875" s="222"/>
      <c r="F6875" s="202">
        <v>257400</v>
      </c>
      <c r="G6875" s="202">
        <f t="shared" si="424"/>
        <v>24750</v>
      </c>
      <c r="H6875" s="210" t="str">
        <f t="shared" si="425"/>
        <v>23/24MANDIOCAMARINGÁ (c)</v>
      </c>
      <c r="I6875" s="210" t="str">
        <f t="shared" si="426"/>
        <v>23/24MANDIOCA</v>
      </c>
      <c r="J6875" s="211">
        <v>0</v>
      </c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/>
      <c r="BE6875"/>
      <c r="BF6875"/>
      <c r="BG6875"/>
      <c r="BH6875"/>
      <c r="BI6875"/>
      <c r="BJ6875"/>
      <c r="BK6875"/>
      <c r="BL6875"/>
    </row>
    <row r="6876" spans="1:64" ht="14.65" customHeight="1">
      <c r="A6876" s="215" t="s">
        <v>265</v>
      </c>
      <c r="B6876" s="221" t="s">
        <v>102</v>
      </c>
      <c r="C6876" s="221" t="s">
        <v>152</v>
      </c>
      <c r="D6876" s="222">
        <v>945</v>
      </c>
      <c r="E6876" s="222"/>
      <c r="F6876" s="202">
        <v>17482</v>
      </c>
      <c r="G6876" s="202">
        <f t="shared" si="424"/>
        <v>18499.4708994709</v>
      </c>
      <c r="H6876" s="210" t="str">
        <f t="shared" si="425"/>
        <v>23/24MANDIOCAPARANAGUÁ (f)</v>
      </c>
      <c r="I6876" s="210" t="str">
        <f t="shared" si="426"/>
        <v>23/24MANDIOCA</v>
      </c>
      <c r="J6876" s="211">
        <v>0</v>
      </c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/>
      <c r="BE6876"/>
      <c r="BF6876"/>
      <c r="BG6876"/>
      <c r="BH6876"/>
      <c r="BI6876"/>
      <c r="BJ6876"/>
      <c r="BK6876"/>
      <c r="BL6876"/>
    </row>
    <row r="6877" spans="1:64" ht="14.65" customHeight="1">
      <c r="A6877" s="215" t="s">
        <v>265</v>
      </c>
      <c r="B6877" s="221" t="s">
        <v>102</v>
      </c>
      <c r="C6877" s="221" t="s">
        <v>154</v>
      </c>
      <c r="D6877" s="222">
        <v>43477</v>
      </c>
      <c r="E6877" s="222"/>
      <c r="F6877" s="202">
        <v>1173226</v>
      </c>
      <c r="G6877" s="202">
        <f t="shared" si="424"/>
        <v>26984.98056443637</v>
      </c>
      <c r="H6877" s="210" t="str">
        <f t="shared" si="425"/>
        <v>23/24MANDIOCAPARANAVAÍ (b)</v>
      </c>
      <c r="I6877" s="210" t="str">
        <f t="shared" si="426"/>
        <v>23/24MANDIOCA</v>
      </c>
      <c r="J6877" s="211">
        <v>0</v>
      </c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/>
      <c r="BE6877"/>
      <c r="BF6877"/>
      <c r="BG6877"/>
      <c r="BH6877"/>
      <c r="BI6877"/>
      <c r="BJ6877"/>
      <c r="BK6877"/>
      <c r="BL6877"/>
    </row>
    <row r="6878" spans="1:64" ht="14.65" customHeight="1">
      <c r="A6878" s="215" t="s">
        <v>265</v>
      </c>
      <c r="B6878" s="221" t="s">
        <v>102</v>
      </c>
      <c r="C6878" s="221" t="s">
        <v>155</v>
      </c>
      <c r="D6878" s="222">
        <v>1074</v>
      </c>
      <c r="E6878" s="222"/>
      <c r="F6878" s="202">
        <v>21630</v>
      </c>
      <c r="G6878" s="202">
        <f t="shared" si="424"/>
        <v>20139.664804469274</v>
      </c>
      <c r="H6878" s="210" t="str">
        <f t="shared" si="425"/>
        <v>23/24MANDIOCAPATO BRANCO (e)</v>
      </c>
      <c r="I6878" s="210" t="str">
        <f t="shared" si="426"/>
        <v>23/24MANDIOCA</v>
      </c>
      <c r="J6878" s="211">
        <v>0</v>
      </c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/>
      <c r="BE6878"/>
      <c r="BF6878"/>
      <c r="BG6878"/>
      <c r="BH6878"/>
      <c r="BI6878"/>
      <c r="BJ6878"/>
      <c r="BK6878"/>
      <c r="BL6878"/>
    </row>
    <row r="6879" spans="1:64" ht="14.65" customHeight="1">
      <c r="A6879" s="215" t="s">
        <v>265</v>
      </c>
      <c r="B6879" s="221" t="s">
        <v>102</v>
      </c>
      <c r="C6879" s="221" t="s">
        <v>156</v>
      </c>
      <c r="D6879" s="222">
        <v>550</v>
      </c>
      <c r="E6879" s="222"/>
      <c r="F6879" s="202">
        <v>13970</v>
      </c>
      <c r="G6879" s="202">
        <f t="shared" si="424"/>
        <v>25400</v>
      </c>
      <c r="H6879" s="210" t="str">
        <f t="shared" si="425"/>
        <v>23/24MANDIOCAPITANGA (f)</v>
      </c>
      <c r="I6879" s="210" t="str">
        <f t="shared" si="426"/>
        <v>23/24MANDIOCA</v>
      </c>
      <c r="J6879" s="211">
        <v>0</v>
      </c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/>
      <c r="BE6879"/>
      <c r="BF6879"/>
      <c r="BG6879"/>
      <c r="BH6879"/>
      <c r="BI6879"/>
      <c r="BJ6879"/>
      <c r="BK6879"/>
      <c r="BL6879"/>
    </row>
    <row r="6880" spans="1:64" ht="14.65" customHeight="1">
      <c r="A6880" s="215" t="s">
        <v>265</v>
      </c>
      <c r="B6880" s="221" t="s">
        <v>102</v>
      </c>
      <c r="C6880" s="221" t="s">
        <v>157</v>
      </c>
      <c r="D6880" s="222">
        <v>1300</v>
      </c>
      <c r="E6880" s="222"/>
      <c r="F6880" s="202">
        <v>26682</v>
      </c>
      <c r="G6880" s="202">
        <f t="shared" si="424"/>
        <v>20524.615384615383</v>
      </c>
      <c r="H6880" s="210" t="str">
        <f t="shared" si="425"/>
        <v>23/24MANDIOCAPONTA GROSSA (f)</v>
      </c>
      <c r="I6880" s="210" t="str">
        <f t="shared" si="426"/>
        <v>23/24MANDIOCA</v>
      </c>
      <c r="J6880" s="211">
        <v>0</v>
      </c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/>
      <c r="BE6880"/>
      <c r="BF6880"/>
      <c r="BG6880"/>
      <c r="BH6880"/>
      <c r="BI6880"/>
      <c r="BJ6880"/>
      <c r="BK6880"/>
      <c r="BL6880"/>
    </row>
    <row r="6881" spans="1:64" ht="14.65" customHeight="1">
      <c r="A6881" s="215" t="s">
        <v>265</v>
      </c>
      <c r="B6881" s="221" t="s">
        <v>102</v>
      </c>
      <c r="C6881" s="221" t="s">
        <v>158</v>
      </c>
      <c r="D6881" s="222">
        <v>3669</v>
      </c>
      <c r="E6881" s="222"/>
      <c r="F6881" s="202">
        <v>112524</v>
      </c>
      <c r="G6881" s="202">
        <f t="shared" si="424"/>
        <v>30668.847097301717</v>
      </c>
      <c r="H6881" s="210" t="str">
        <f t="shared" si="425"/>
        <v>23/24MANDIOCATOLEDO (d)</v>
      </c>
      <c r="I6881" s="210" t="str">
        <f t="shared" si="426"/>
        <v>23/24MANDIOCA</v>
      </c>
      <c r="J6881" s="211">
        <v>0</v>
      </c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/>
      <c r="BE6881"/>
      <c r="BF6881"/>
      <c r="BG6881"/>
      <c r="BH6881"/>
      <c r="BI6881"/>
      <c r="BJ6881"/>
      <c r="BK6881"/>
      <c r="BL6881"/>
    </row>
    <row r="6882" spans="1:64" ht="14.65" customHeight="1">
      <c r="A6882" s="215" t="s">
        <v>265</v>
      </c>
      <c r="B6882" s="221" t="s">
        <v>102</v>
      </c>
      <c r="C6882" s="221" t="s">
        <v>159</v>
      </c>
      <c r="D6882" s="222">
        <v>45562</v>
      </c>
      <c r="E6882" s="222"/>
      <c r="F6882" s="202">
        <v>1387362</v>
      </c>
      <c r="G6882" s="202">
        <f t="shared" si="424"/>
        <v>30449.980246696807</v>
      </c>
      <c r="H6882" s="210" t="str">
        <f t="shared" si="425"/>
        <v>23/24MANDIOCAUMUARAMA (b)</v>
      </c>
      <c r="I6882" s="210" t="str">
        <f t="shared" si="426"/>
        <v>23/24MANDIOCA</v>
      </c>
      <c r="J6882" s="211">
        <v>0</v>
      </c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/>
      <c r="BE6882"/>
      <c r="BF6882"/>
      <c r="BG6882"/>
      <c r="BH6882"/>
      <c r="BI6882"/>
      <c r="BJ6882"/>
      <c r="BK6882"/>
      <c r="BL6882"/>
    </row>
    <row r="6883" spans="1:64" ht="14.65" customHeight="1">
      <c r="A6883" s="215" t="s">
        <v>265</v>
      </c>
      <c r="B6883" s="221" t="s">
        <v>102</v>
      </c>
      <c r="C6883" s="221" t="s">
        <v>160</v>
      </c>
      <c r="D6883" s="222">
        <v>1000</v>
      </c>
      <c r="E6883" s="222"/>
      <c r="F6883" s="202">
        <v>17035</v>
      </c>
      <c r="G6883" s="202">
        <f t="shared" si="424"/>
        <v>17035</v>
      </c>
      <c r="H6883" s="210" t="str">
        <f t="shared" si="425"/>
        <v>23/24MANDIOCAUNIÃO DA VITÓRIA (f)</v>
      </c>
      <c r="I6883" s="210" t="str">
        <f t="shared" si="426"/>
        <v>23/24MANDIOCA</v>
      </c>
      <c r="J6883" s="211">
        <v>0</v>
      </c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/>
      <c r="BE6883"/>
      <c r="BF6883"/>
      <c r="BG6883"/>
      <c r="BH6883"/>
      <c r="BI6883"/>
      <c r="BJ6883"/>
      <c r="BK6883"/>
      <c r="BL6883"/>
    </row>
    <row r="6884" spans="1:64" ht="14.65" customHeight="1">
      <c r="A6884" s="215" t="s">
        <v>265</v>
      </c>
      <c r="B6884" s="209" t="s">
        <v>295</v>
      </c>
      <c r="C6884" s="209" t="s">
        <v>126</v>
      </c>
      <c r="D6884" s="202">
        <v>330</v>
      </c>
      <c r="F6884" s="202">
        <v>726</v>
      </c>
      <c r="G6884" s="202">
        <f t="shared" si="424"/>
        <v>2200</v>
      </c>
      <c r="H6884" s="210" t="str">
        <f t="shared" si="425"/>
        <v>23/24TABACOAPUCARANA (c)</v>
      </c>
      <c r="I6884" s="210" t="str">
        <f t="shared" si="426"/>
        <v>23/24TABACO</v>
      </c>
      <c r="J6884" s="211">
        <v>0</v>
      </c>
    </row>
    <row r="6885" spans="1:64" ht="14.65" customHeight="1">
      <c r="A6885" s="215" t="s">
        <v>265</v>
      </c>
      <c r="B6885" s="209" t="s">
        <v>295</v>
      </c>
      <c r="C6885" s="209" t="s">
        <v>128</v>
      </c>
      <c r="D6885" s="202">
        <v>51</v>
      </c>
      <c r="F6885" s="202">
        <v>83</v>
      </c>
      <c r="G6885" s="202">
        <f t="shared" si="424"/>
        <v>1627.4509803921569</v>
      </c>
      <c r="H6885" s="210" t="str">
        <f t="shared" si="425"/>
        <v>23/24TABACOCAMPO MOURÃO (a)</v>
      </c>
      <c r="I6885" s="210" t="str">
        <f t="shared" si="426"/>
        <v>23/24TABACO</v>
      </c>
      <c r="J6885" s="211">
        <v>0</v>
      </c>
    </row>
    <row r="6886" spans="1:64" ht="14.65" customHeight="1">
      <c r="A6886" s="215" t="s">
        <v>265</v>
      </c>
      <c r="B6886" s="209" t="s">
        <v>295</v>
      </c>
      <c r="C6886" s="209" t="s">
        <v>130</v>
      </c>
      <c r="D6886" s="202">
        <v>1400</v>
      </c>
      <c r="F6886" s="202">
        <v>3640</v>
      </c>
      <c r="G6886" s="202">
        <f t="shared" si="424"/>
        <v>2600</v>
      </c>
      <c r="H6886" s="210" t="str">
        <f t="shared" si="425"/>
        <v>23/24TABACOCASCAVEL (d)</v>
      </c>
      <c r="I6886" s="210" t="str">
        <f t="shared" si="426"/>
        <v>23/24TABACO</v>
      </c>
      <c r="J6886" s="211">
        <v>0</v>
      </c>
    </row>
    <row r="6887" spans="1:64" ht="14.65" customHeight="1">
      <c r="A6887" s="215" t="s">
        <v>265</v>
      </c>
      <c r="B6887" s="209" t="s">
        <v>295</v>
      </c>
      <c r="C6887" s="209" t="s">
        <v>134</v>
      </c>
      <c r="D6887" s="202">
        <v>8913</v>
      </c>
      <c r="F6887" s="202">
        <v>16934</v>
      </c>
      <c r="G6887" s="202">
        <f t="shared" si="424"/>
        <v>1899.9214630315271</v>
      </c>
      <c r="H6887" s="210" t="str">
        <f t="shared" si="425"/>
        <v>23/24TABACOCURITIBA (f)</v>
      </c>
      <c r="I6887" s="210" t="str">
        <f t="shared" si="426"/>
        <v>23/24TABACO</v>
      </c>
      <c r="J6887" s="211">
        <v>0</v>
      </c>
    </row>
    <row r="6888" spans="1:64" ht="14.65" customHeight="1">
      <c r="A6888" s="215" t="s">
        <v>265</v>
      </c>
      <c r="B6888" s="209" t="s">
        <v>295</v>
      </c>
      <c r="C6888" s="209" t="s">
        <v>136</v>
      </c>
      <c r="D6888" s="202">
        <v>850</v>
      </c>
      <c r="F6888" s="202">
        <v>1700</v>
      </c>
      <c r="G6888" s="202">
        <f t="shared" si="424"/>
        <v>2000</v>
      </c>
      <c r="H6888" s="210" t="str">
        <f t="shared" si="425"/>
        <v>23/24TABACOFRANCISCO BELTRÃO (e)</v>
      </c>
      <c r="I6888" s="210" t="str">
        <f t="shared" si="426"/>
        <v>23/24TABACO</v>
      </c>
      <c r="J6888" s="211">
        <v>0</v>
      </c>
    </row>
    <row r="6889" spans="1:64" ht="14.65" customHeight="1">
      <c r="A6889" s="215" t="s">
        <v>265</v>
      </c>
      <c r="B6889" s="209" t="s">
        <v>295</v>
      </c>
      <c r="C6889" s="209" t="s">
        <v>138</v>
      </c>
      <c r="D6889" s="202">
        <v>5800</v>
      </c>
      <c r="E6889" s="202">
        <v>50</v>
      </c>
      <c r="F6889" s="202">
        <v>12650</v>
      </c>
      <c r="G6889" s="202">
        <f t="shared" si="424"/>
        <v>2200</v>
      </c>
      <c r="H6889" s="210" t="str">
        <f t="shared" si="425"/>
        <v>23/24TABACOGUARAPUAVA (f)</v>
      </c>
      <c r="I6889" s="210" t="str">
        <f t="shared" si="426"/>
        <v>23/24TABACO</v>
      </c>
      <c r="J6889" s="211">
        <v>0</v>
      </c>
    </row>
    <row r="6890" spans="1:64" ht="14.65" customHeight="1">
      <c r="A6890" s="215" t="s">
        <v>265</v>
      </c>
      <c r="B6890" s="209" t="s">
        <v>295</v>
      </c>
      <c r="C6890" s="209" t="s">
        <v>140</v>
      </c>
      <c r="D6890" s="202">
        <v>22300</v>
      </c>
      <c r="F6890" s="202">
        <v>46800</v>
      </c>
      <c r="G6890" s="202">
        <f t="shared" si="424"/>
        <v>2098.6547085201792</v>
      </c>
      <c r="H6890" s="210" t="str">
        <f t="shared" si="425"/>
        <v>23/24TABACOIRATI (f)</v>
      </c>
      <c r="I6890" s="210" t="str">
        <f t="shared" si="426"/>
        <v>23/24TABACO</v>
      </c>
      <c r="J6890" s="211">
        <v>0</v>
      </c>
    </row>
    <row r="6891" spans="1:64" ht="14.65" customHeight="1">
      <c r="A6891" s="215" t="s">
        <v>265</v>
      </c>
      <c r="B6891" s="209" t="s">
        <v>295</v>
      </c>
      <c r="C6891" s="209" t="s">
        <v>142</v>
      </c>
      <c r="D6891" s="202">
        <v>50</v>
      </c>
      <c r="F6891" s="202">
        <v>102</v>
      </c>
      <c r="G6891" s="202">
        <f t="shared" si="424"/>
        <v>2040</v>
      </c>
      <c r="H6891" s="210" t="str">
        <f t="shared" si="425"/>
        <v>23/24TABACOIVAIPORÃ (c)</v>
      </c>
      <c r="I6891" s="210" t="str">
        <f t="shared" si="426"/>
        <v>23/24TABACO</v>
      </c>
      <c r="J6891" s="211">
        <v>0</v>
      </c>
    </row>
    <row r="6892" spans="1:64" ht="14.65" customHeight="1">
      <c r="A6892" s="215" t="s">
        <v>265</v>
      </c>
      <c r="B6892" s="209" t="s">
        <v>295</v>
      </c>
      <c r="C6892" s="209" t="s">
        <v>146</v>
      </c>
      <c r="D6892" s="202">
        <v>1353</v>
      </c>
      <c r="F6892" s="202">
        <v>2706</v>
      </c>
      <c r="G6892" s="202">
        <f t="shared" si="424"/>
        <v>2000</v>
      </c>
      <c r="H6892" s="210" t="str">
        <f t="shared" si="425"/>
        <v>23/24TABACOLARANJEIRAS DO SUL (f)</v>
      </c>
      <c r="I6892" s="210" t="str">
        <f t="shared" si="426"/>
        <v>23/24TABACO</v>
      </c>
      <c r="J6892" s="211">
        <v>0</v>
      </c>
    </row>
    <row r="6893" spans="1:64" ht="14.65" customHeight="1">
      <c r="A6893" s="215" t="s">
        <v>265</v>
      </c>
      <c r="B6893" s="209" t="s">
        <v>295</v>
      </c>
      <c r="C6893" s="209" t="s">
        <v>155</v>
      </c>
      <c r="D6893" s="202">
        <v>71</v>
      </c>
      <c r="F6893" s="202">
        <v>156</v>
      </c>
      <c r="G6893" s="202">
        <f t="shared" si="424"/>
        <v>2197.1830985915494</v>
      </c>
      <c r="H6893" s="210" t="str">
        <f t="shared" si="425"/>
        <v>23/24TABACOPATO BRANCO (e)</v>
      </c>
      <c r="I6893" s="210" t="str">
        <f t="shared" si="426"/>
        <v>23/24TABACO</v>
      </c>
      <c r="J6893" s="211">
        <v>0</v>
      </c>
    </row>
    <row r="6894" spans="1:64" ht="14.65" customHeight="1">
      <c r="A6894" s="215" t="s">
        <v>265</v>
      </c>
      <c r="B6894" s="209" t="s">
        <v>295</v>
      </c>
      <c r="C6894" s="209" t="s">
        <v>156</v>
      </c>
      <c r="D6894" s="202">
        <v>69</v>
      </c>
      <c r="F6894" s="202">
        <v>162</v>
      </c>
      <c r="G6894" s="202">
        <f t="shared" si="424"/>
        <v>2347.826086956522</v>
      </c>
      <c r="H6894" s="210" t="str">
        <f t="shared" si="425"/>
        <v>23/24TABACOPITANGA (f)</v>
      </c>
      <c r="I6894" s="210" t="str">
        <f t="shared" si="426"/>
        <v>23/24TABACO</v>
      </c>
      <c r="J6894" s="211">
        <v>0</v>
      </c>
    </row>
    <row r="6895" spans="1:64" ht="14.65" customHeight="1">
      <c r="A6895" s="215" t="s">
        <v>265</v>
      </c>
      <c r="B6895" s="209" t="s">
        <v>295</v>
      </c>
      <c r="C6895" s="209" t="s">
        <v>157</v>
      </c>
      <c r="D6895" s="202">
        <v>23234</v>
      </c>
      <c r="E6895" s="201">
        <v>30</v>
      </c>
      <c r="F6895" s="202">
        <v>44250</v>
      </c>
      <c r="G6895" s="202">
        <f t="shared" si="424"/>
        <v>1906.998793311498</v>
      </c>
      <c r="H6895" s="210" t="str">
        <f t="shared" si="425"/>
        <v>23/24TABACOPONTA GROSSA (f)</v>
      </c>
      <c r="I6895" s="210" t="str">
        <f t="shared" si="426"/>
        <v>23/24TABACO</v>
      </c>
      <c r="J6895" s="211">
        <v>0</v>
      </c>
    </row>
    <row r="6896" spans="1:64" ht="14.65" customHeight="1">
      <c r="A6896" s="215" t="s">
        <v>265</v>
      </c>
      <c r="B6896" s="209" t="s">
        <v>295</v>
      </c>
      <c r="C6896" s="209" t="s">
        <v>158</v>
      </c>
      <c r="D6896" s="202">
        <v>486</v>
      </c>
      <c r="F6896" s="202">
        <v>870</v>
      </c>
      <c r="G6896" s="202">
        <f t="shared" si="424"/>
        <v>1790.1234567901233</v>
      </c>
      <c r="H6896" s="210" t="str">
        <f t="shared" si="425"/>
        <v>23/24TABACOTOLEDO (d)</v>
      </c>
      <c r="I6896" s="210" t="str">
        <f t="shared" si="426"/>
        <v>23/24TABACO</v>
      </c>
      <c r="J6896" s="211">
        <v>0</v>
      </c>
    </row>
    <row r="6897" spans="1:10" ht="14.65" customHeight="1">
      <c r="A6897" s="215" t="s">
        <v>265</v>
      </c>
      <c r="B6897" s="209" t="s">
        <v>295</v>
      </c>
      <c r="C6897" s="209" t="s">
        <v>160</v>
      </c>
      <c r="D6897" s="202">
        <v>8000</v>
      </c>
      <c r="F6897" s="202">
        <v>17600</v>
      </c>
      <c r="G6897" s="202">
        <f t="shared" si="424"/>
        <v>2200</v>
      </c>
      <c r="H6897" s="210" t="str">
        <f t="shared" si="425"/>
        <v>23/24TABACOUNIÃO DA VITÓRIA (f)</v>
      </c>
      <c r="I6897" s="210" t="str">
        <f t="shared" si="426"/>
        <v>23/24TABACO</v>
      </c>
      <c r="J6897" s="211">
        <v>0</v>
      </c>
    </row>
    <row r="6898" spans="1:10" ht="14.65" customHeight="1">
      <c r="A6898" s="215" t="s">
        <v>265</v>
      </c>
      <c r="B6898" s="209" t="s">
        <v>93</v>
      </c>
      <c r="C6898" s="209" t="s">
        <v>126</v>
      </c>
      <c r="D6898" s="202">
        <v>10450</v>
      </c>
      <c r="F6898" s="202">
        <v>919600</v>
      </c>
      <c r="G6898" s="202">
        <f t="shared" si="424"/>
        <v>88000</v>
      </c>
      <c r="H6898" s="210" t="str">
        <f t="shared" si="425"/>
        <v>23/24CANA-DE-AÇÚCARAPUCARANA (c)</v>
      </c>
      <c r="I6898" s="210" t="str">
        <f t="shared" si="426"/>
        <v>23/24CANA-DE-AÇÚCAR</v>
      </c>
      <c r="J6898" s="211" t="b">
        <f t="shared" ref="J6898:J6961" si="427">FALSE</f>
        <v>0</v>
      </c>
    </row>
    <row r="6899" spans="1:10" ht="14.65" customHeight="1">
      <c r="A6899" s="215" t="s">
        <v>265</v>
      </c>
      <c r="B6899" s="209" t="s">
        <v>93</v>
      </c>
      <c r="C6899" s="209" t="s">
        <v>128</v>
      </c>
      <c r="D6899" s="222">
        <v>29413</v>
      </c>
      <c r="F6899" s="202">
        <f>D6899*G6899/1000</f>
        <v>1903226.9909999999</v>
      </c>
      <c r="G6899" s="202">
        <v>64707</v>
      </c>
      <c r="H6899" s="210" t="str">
        <f t="shared" si="425"/>
        <v>23/24CANA-DE-AÇÚCARCAMPO MOURÃO (a)</v>
      </c>
      <c r="I6899" s="210" t="str">
        <f t="shared" si="426"/>
        <v>23/24CANA-DE-AÇÚCAR</v>
      </c>
      <c r="J6899" s="211" t="b">
        <f t="shared" si="427"/>
        <v>0</v>
      </c>
    </row>
    <row r="6900" spans="1:10" ht="14.65" customHeight="1">
      <c r="A6900" s="215" t="s">
        <v>265</v>
      </c>
      <c r="B6900" s="209" t="s">
        <v>93</v>
      </c>
      <c r="C6900" s="209" t="s">
        <v>130</v>
      </c>
      <c r="D6900" s="202">
        <v>477</v>
      </c>
      <c r="F6900" s="202">
        <v>24862</v>
      </c>
      <c r="G6900" s="202">
        <f t="shared" si="424"/>
        <v>52121.593291404613</v>
      </c>
      <c r="H6900" s="210" t="str">
        <f t="shared" si="425"/>
        <v>23/24CANA-DE-AÇÚCARCASCAVEL (d)</v>
      </c>
      <c r="I6900" s="210" t="str">
        <f t="shared" si="426"/>
        <v>23/24CANA-DE-AÇÚCAR</v>
      </c>
      <c r="J6900" s="211" t="b">
        <f t="shared" si="427"/>
        <v>0</v>
      </c>
    </row>
    <row r="6901" spans="1:10" ht="14.65" customHeight="1">
      <c r="A6901" s="215" t="s">
        <v>265</v>
      </c>
      <c r="B6901" s="209" t="s">
        <v>93</v>
      </c>
      <c r="C6901" s="209" t="s">
        <v>132</v>
      </c>
      <c r="D6901" s="202">
        <v>24500</v>
      </c>
      <c r="F6901" s="202">
        <v>2033500</v>
      </c>
      <c r="G6901" s="202">
        <f t="shared" si="424"/>
        <v>83000</v>
      </c>
      <c r="H6901" s="210" t="str">
        <f t="shared" si="425"/>
        <v>23/24CANA-DE-AÇÚCARCORNÉLIO PROCÓPIO (c)</v>
      </c>
      <c r="I6901" s="210" t="str">
        <f t="shared" si="426"/>
        <v>23/24CANA-DE-AÇÚCAR</v>
      </c>
      <c r="J6901" s="211" t="b">
        <f t="shared" si="427"/>
        <v>0</v>
      </c>
    </row>
    <row r="6902" spans="1:10" ht="14.65" customHeight="1">
      <c r="A6902" s="215" t="s">
        <v>265</v>
      </c>
      <c r="B6902" s="209" t="s">
        <v>93</v>
      </c>
      <c r="C6902" s="209" t="s">
        <v>134</v>
      </c>
      <c r="D6902" s="202">
        <v>522</v>
      </c>
      <c r="F6902" s="202">
        <v>21663</v>
      </c>
      <c r="G6902" s="202">
        <f t="shared" si="424"/>
        <v>41500</v>
      </c>
      <c r="H6902" s="210" t="str">
        <f t="shared" si="425"/>
        <v>23/24CANA-DE-AÇÚCARCURITIBA (f)</v>
      </c>
      <c r="I6902" s="210" t="str">
        <f t="shared" si="426"/>
        <v>23/24CANA-DE-AÇÚCAR</v>
      </c>
      <c r="J6902" s="211" t="b">
        <f t="shared" si="427"/>
        <v>0</v>
      </c>
    </row>
    <row r="6903" spans="1:10" ht="14.65" customHeight="1">
      <c r="A6903" s="215" t="s">
        <v>265</v>
      </c>
      <c r="B6903" s="209" t="s">
        <v>93</v>
      </c>
      <c r="C6903" s="209" t="s">
        <v>136</v>
      </c>
      <c r="D6903" s="202">
        <v>400</v>
      </c>
      <c r="F6903" s="202">
        <v>24000</v>
      </c>
      <c r="G6903" s="202">
        <f t="shared" si="424"/>
        <v>60000</v>
      </c>
      <c r="H6903" s="210" t="str">
        <f t="shared" si="425"/>
        <v>23/24CANA-DE-AÇÚCARFRANCISCO BELTRÃO (e)</v>
      </c>
      <c r="I6903" s="210" t="str">
        <f t="shared" si="426"/>
        <v>23/24CANA-DE-AÇÚCAR</v>
      </c>
      <c r="J6903" s="211" t="b">
        <f t="shared" si="427"/>
        <v>0</v>
      </c>
    </row>
    <row r="6904" spans="1:10" ht="14.65" customHeight="1">
      <c r="A6904" s="215" t="s">
        <v>265</v>
      </c>
      <c r="B6904" s="209" t="s">
        <v>93</v>
      </c>
      <c r="C6904" s="209" t="s">
        <v>138</v>
      </c>
      <c r="D6904" s="202">
        <v>68</v>
      </c>
      <c r="F6904" s="202">
        <v>3386</v>
      </c>
      <c r="G6904" s="202">
        <f t="shared" ref="G6904:G6967" si="428">F6904/(D6904-E6904)*1000</f>
        <v>49794.117647058825</v>
      </c>
      <c r="H6904" s="210" t="str">
        <f t="shared" ref="H6904:H6928" si="429">A6904&amp;B6904&amp;C6904</f>
        <v>23/24CANA-DE-AÇÚCARGUARAPUAVA (f)</v>
      </c>
      <c r="I6904" s="210" t="str">
        <f t="shared" ref="I6904:I6928" si="430">A6904&amp;B6904</f>
        <v>23/24CANA-DE-AÇÚCAR</v>
      </c>
      <c r="J6904" s="211" t="b">
        <f t="shared" si="427"/>
        <v>0</v>
      </c>
    </row>
    <row r="6905" spans="1:10" ht="14.65" customHeight="1">
      <c r="A6905" s="215" t="s">
        <v>265</v>
      </c>
      <c r="B6905" s="209" t="s">
        <v>93</v>
      </c>
      <c r="C6905" s="209" t="s">
        <v>142</v>
      </c>
      <c r="D6905" s="202">
        <v>4118</v>
      </c>
      <c r="F6905" s="202">
        <v>350030</v>
      </c>
      <c r="G6905" s="202">
        <f t="shared" si="428"/>
        <v>85000</v>
      </c>
      <c r="H6905" s="210" t="str">
        <f t="shared" si="429"/>
        <v>23/24CANA-DE-AÇÚCARIVAIPORÃ (c)</v>
      </c>
      <c r="I6905" s="210" t="str">
        <f t="shared" si="430"/>
        <v>23/24CANA-DE-AÇÚCAR</v>
      </c>
      <c r="J6905" s="211" t="b">
        <f t="shared" si="427"/>
        <v>0</v>
      </c>
    </row>
    <row r="6906" spans="1:10" ht="14.65" customHeight="1">
      <c r="A6906" s="215" t="s">
        <v>265</v>
      </c>
      <c r="B6906" s="209" t="s">
        <v>93</v>
      </c>
      <c r="C6906" s="209" t="s">
        <v>144</v>
      </c>
      <c r="D6906" s="202">
        <v>29538</v>
      </c>
      <c r="F6906" s="202">
        <v>2569806</v>
      </c>
      <c r="G6906" s="202">
        <f t="shared" si="428"/>
        <v>87000</v>
      </c>
      <c r="H6906" s="210" t="str">
        <f t="shared" si="429"/>
        <v>23/24CANA-DE-AÇÚCARJACAREZINHO (c)</v>
      </c>
      <c r="I6906" s="210" t="str">
        <f t="shared" si="430"/>
        <v>23/24CANA-DE-AÇÚCAR</v>
      </c>
      <c r="J6906" s="211" t="b">
        <f t="shared" si="427"/>
        <v>0</v>
      </c>
    </row>
    <row r="6907" spans="1:10" ht="14.65" customHeight="1">
      <c r="A6907" s="215" t="s">
        <v>265</v>
      </c>
      <c r="B6907" s="209" t="s">
        <v>93</v>
      </c>
      <c r="C6907" s="209" t="s">
        <v>146</v>
      </c>
      <c r="D6907" s="202">
        <v>600</v>
      </c>
      <c r="F6907" s="202">
        <v>24120</v>
      </c>
      <c r="G6907" s="202">
        <f t="shared" si="428"/>
        <v>40200</v>
      </c>
      <c r="H6907" s="210" t="str">
        <f t="shared" si="429"/>
        <v>23/24CANA-DE-AÇÚCARLARANJEIRAS DO SUL (f)</v>
      </c>
      <c r="I6907" s="210" t="str">
        <f t="shared" si="430"/>
        <v>23/24CANA-DE-AÇÚCAR</v>
      </c>
      <c r="J6907" s="211" t="b">
        <f t="shared" si="427"/>
        <v>0</v>
      </c>
    </row>
    <row r="6908" spans="1:10" ht="14.65" customHeight="1">
      <c r="A6908" s="215" t="s">
        <v>265</v>
      </c>
      <c r="B6908" s="209" t="s">
        <v>93</v>
      </c>
      <c r="C6908" s="209" t="s">
        <v>148</v>
      </c>
      <c r="D6908" s="201">
        <v>48500</v>
      </c>
      <c r="F6908" s="202">
        <v>4365000</v>
      </c>
      <c r="G6908" s="202">
        <f t="shared" si="428"/>
        <v>90000</v>
      </c>
      <c r="H6908" s="210" t="str">
        <f t="shared" si="429"/>
        <v>23/24CANA-DE-AÇÚCARLONDRINA (c)</v>
      </c>
      <c r="I6908" s="210" t="str">
        <f t="shared" si="430"/>
        <v>23/24CANA-DE-AÇÚCAR</v>
      </c>
      <c r="J6908" s="211" t="b">
        <f t="shared" si="427"/>
        <v>0</v>
      </c>
    </row>
    <row r="6909" spans="1:10" ht="14.65" customHeight="1">
      <c r="A6909" s="215" t="s">
        <v>265</v>
      </c>
      <c r="B6909" s="209" t="s">
        <v>93</v>
      </c>
      <c r="C6909" s="209" t="s">
        <v>150</v>
      </c>
      <c r="D6909" s="202">
        <v>89345</v>
      </c>
      <c r="F6909" s="202">
        <v>7479069</v>
      </c>
      <c r="G6909" s="202">
        <f t="shared" si="428"/>
        <v>83709.989367060276</v>
      </c>
      <c r="H6909" s="210" t="str">
        <f t="shared" si="429"/>
        <v>23/24CANA-DE-AÇÚCARMARINGÁ (c)</v>
      </c>
      <c r="I6909" s="210" t="str">
        <f t="shared" si="430"/>
        <v>23/24CANA-DE-AÇÚCAR</v>
      </c>
      <c r="J6909" s="211" t="b">
        <f t="shared" si="427"/>
        <v>0</v>
      </c>
    </row>
    <row r="6910" spans="1:10" ht="14.65" customHeight="1">
      <c r="A6910" s="215" t="s">
        <v>265</v>
      </c>
      <c r="B6910" s="209" t="s">
        <v>93</v>
      </c>
      <c r="C6910" s="209" t="s">
        <v>152</v>
      </c>
      <c r="D6910" s="202">
        <v>300</v>
      </c>
      <c r="F6910" s="202">
        <v>11700</v>
      </c>
      <c r="G6910" s="202">
        <f t="shared" si="428"/>
        <v>39000</v>
      </c>
      <c r="H6910" s="210" t="str">
        <f t="shared" si="429"/>
        <v>23/24CANA-DE-AÇÚCARPARANAGUÁ (f)</v>
      </c>
      <c r="I6910" s="210" t="str">
        <f t="shared" si="430"/>
        <v>23/24CANA-DE-AÇÚCAR</v>
      </c>
      <c r="J6910" s="211" t="b">
        <f t="shared" si="427"/>
        <v>0</v>
      </c>
    </row>
    <row r="6911" spans="1:10" ht="14.65" customHeight="1">
      <c r="A6911" s="215" t="s">
        <v>265</v>
      </c>
      <c r="B6911" s="209" t="s">
        <v>93</v>
      </c>
      <c r="C6911" s="209" t="s">
        <v>154</v>
      </c>
      <c r="D6911" s="202">
        <v>177445</v>
      </c>
      <c r="F6911" s="202">
        <v>11969907</v>
      </c>
      <c r="G6911" s="202">
        <f t="shared" si="428"/>
        <v>67456.997943024602</v>
      </c>
      <c r="H6911" s="210" t="str">
        <f t="shared" si="429"/>
        <v>23/24CANA-DE-AÇÚCARPARANAVAÍ (b)</v>
      </c>
      <c r="I6911" s="210" t="str">
        <f t="shared" si="430"/>
        <v>23/24CANA-DE-AÇÚCAR</v>
      </c>
      <c r="J6911" s="211" t="b">
        <f t="shared" si="427"/>
        <v>0</v>
      </c>
    </row>
    <row r="6912" spans="1:10" ht="14.65" customHeight="1">
      <c r="A6912" s="215" t="s">
        <v>265</v>
      </c>
      <c r="B6912" s="209" t="s">
        <v>93</v>
      </c>
      <c r="C6912" s="209" t="s">
        <v>155</v>
      </c>
      <c r="D6912" s="202">
        <v>226</v>
      </c>
      <c r="F6912" s="202">
        <v>7210</v>
      </c>
      <c r="G6912" s="202">
        <f t="shared" si="428"/>
        <v>31902.654867256635</v>
      </c>
      <c r="H6912" s="210" t="str">
        <f t="shared" si="429"/>
        <v>23/24CANA-DE-AÇÚCARPATO BRANCO (e)</v>
      </c>
      <c r="I6912" s="210" t="str">
        <f t="shared" si="430"/>
        <v>23/24CANA-DE-AÇÚCAR</v>
      </c>
      <c r="J6912" s="211" t="b">
        <f t="shared" si="427"/>
        <v>0</v>
      </c>
    </row>
    <row r="6913" spans="1:10" ht="14.65" customHeight="1">
      <c r="A6913" s="215" t="s">
        <v>265</v>
      </c>
      <c r="B6913" s="209" t="s">
        <v>93</v>
      </c>
      <c r="C6913" s="209" t="s">
        <v>156</v>
      </c>
      <c r="D6913" s="201">
        <v>160</v>
      </c>
      <c r="F6913" s="202">
        <v>4867</v>
      </c>
      <c r="G6913" s="202">
        <f t="shared" si="428"/>
        <v>30418.75</v>
      </c>
      <c r="H6913" s="210" t="str">
        <f t="shared" si="429"/>
        <v>23/24CANA-DE-AÇÚCARPITANGA (f)</v>
      </c>
      <c r="I6913" s="210" t="str">
        <f t="shared" si="430"/>
        <v>23/24CANA-DE-AÇÚCAR</v>
      </c>
      <c r="J6913" s="211" t="b">
        <f t="shared" si="427"/>
        <v>0</v>
      </c>
    </row>
    <row r="6914" spans="1:10" ht="14.65" customHeight="1">
      <c r="A6914" s="215" t="s">
        <v>265</v>
      </c>
      <c r="B6914" s="209" t="s">
        <v>93</v>
      </c>
      <c r="C6914" s="209" t="s">
        <v>157</v>
      </c>
      <c r="D6914" s="202">
        <v>18</v>
      </c>
      <c r="F6914" s="202">
        <v>720</v>
      </c>
      <c r="G6914" s="202">
        <f t="shared" si="428"/>
        <v>40000</v>
      </c>
      <c r="H6914" s="210" t="str">
        <f t="shared" si="429"/>
        <v>23/24CANA-DE-AÇÚCARPONTA GROSSA (f)</v>
      </c>
      <c r="I6914" s="210" t="str">
        <f t="shared" si="430"/>
        <v>23/24CANA-DE-AÇÚCAR</v>
      </c>
      <c r="J6914" s="211" t="b">
        <f t="shared" si="427"/>
        <v>0</v>
      </c>
    </row>
    <row r="6915" spans="1:10" ht="14.65" customHeight="1">
      <c r="A6915" s="215" t="s">
        <v>265</v>
      </c>
      <c r="B6915" s="209" t="s">
        <v>93</v>
      </c>
      <c r="C6915" s="209" t="s">
        <v>158</v>
      </c>
      <c r="D6915" s="202">
        <v>819</v>
      </c>
      <c r="F6915" s="202">
        <v>49235</v>
      </c>
      <c r="G6915" s="202">
        <f t="shared" si="428"/>
        <v>60115.995115995116</v>
      </c>
      <c r="H6915" s="210" t="str">
        <f t="shared" si="429"/>
        <v>23/24CANA-DE-AÇÚCARTOLEDO (d)</v>
      </c>
      <c r="I6915" s="210" t="str">
        <f t="shared" si="430"/>
        <v>23/24CANA-DE-AÇÚCAR</v>
      </c>
      <c r="J6915" s="211" t="b">
        <f t="shared" si="427"/>
        <v>0</v>
      </c>
    </row>
    <row r="6916" spans="1:10" ht="14.65" customHeight="1">
      <c r="A6916" s="215" t="s">
        <v>265</v>
      </c>
      <c r="B6916" s="209" t="s">
        <v>93</v>
      </c>
      <c r="C6916" s="209" t="s">
        <v>159</v>
      </c>
      <c r="D6916" s="202">
        <v>84050</v>
      </c>
      <c r="F6916" s="202">
        <v>4572320</v>
      </c>
      <c r="G6916" s="202">
        <f t="shared" si="428"/>
        <v>54400</v>
      </c>
      <c r="H6916" s="210" t="str">
        <f t="shared" si="429"/>
        <v>23/24CANA-DE-AÇÚCARUMUARAMA (b)</v>
      </c>
      <c r="I6916" s="210" t="str">
        <f t="shared" si="430"/>
        <v>23/24CANA-DE-AÇÚCAR</v>
      </c>
      <c r="J6916" s="211" t="b">
        <f t="shared" si="427"/>
        <v>0</v>
      </c>
    </row>
    <row r="6917" spans="1:10" ht="14.65" customHeight="1">
      <c r="A6917" s="215" t="s">
        <v>265</v>
      </c>
      <c r="B6917" s="221" t="s">
        <v>93</v>
      </c>
      <c r="C6917" s="209" t="s">
        <v>160</v>
      </c>
      <c r="D6917" s="202">
        <v>250</v>
      </c>
      <c r="F6917" s="202">
        <v>8750</v>
      </c>
      <c r="G6917" s="202">
        <f t="shared" si="428"/>
        <v>35000</v>
      </c>
      <c r="H6917" s="210" t="str">
        <f t="shared" si="429"/>
        <v>23/24CANA-DE-AÇÚCARUNIÃO DA VITÓRIA (f)</v>
      </c>
      <c r="I6917" s="210" t="str">
        <f t="shared" si="430"/>
        <v>23/24CANA-DE-AÇÚCAR</v>
      </c>
      <c r="J6917" s="211" t="b">
        <f t="shared" si="427"/>
        <v>0</v>
      </c>
    </row>
    <row r="6918" spans="1:10" ht="14.65" customHeight="1">
      <c r="A6918" s="215" t="s">
        <v>265</v>
      </c>
      <c r="B6918" s="213" t="s">
        <v>98</v>
      </c>
      <c r="C6918" s="209" t="s">
        <v>126</v>
      </c>
      <c r="D6918" s="202">
        <v>150</v>
      </c>
      <c r="F6918" s="202">
        <v>240</v>
      </c>
      <c r="G6918" s="202">
        <f t="shared" si="428"/>
        <v>1600</v>
      </c>
      <c r="H6918" s="210" t="str">
        <f t="shared" si="429"/>
        <v>23/24FEIJÃO (2ª SAFRA)APUCARANA (c)</v>
      </c>
      <c r="I6918" s="210" t="str">
        <f t="shared" si="430"/>
        <v>23/24FEIJÃO (2ª SAFRA)</v>
      </c>
      <c r="J6918" s="211" t="b">
        <f t="shared" si="427"/>
        <v>0</v>
      </c>
    </row>
    <row r="6919" spans="1:10" ht="14.65" customHeight="1">
      <c r="A6919" s="215" t="s">
        <v>265</v>
      </c>
      <c r="B6919" s="213" t="s">
        <v>98</v>
      </c>
      <c r="C6919" s="209" t="s">
        <v>128</v>
      </c>
      <c r="D6919" s="202">
        <v>8242</v>
      </c>
      <c r="F6919" s="202">
        <v>13591</v>
      </c>
      <c r="G6919" s="202">
        <f t="shared" si="428"/>
        <v>1648.992962873089</v>
      </c>
      <c r="H6919" s="210" t="str">
        <f t="shared" si="429"/>
        <v>23/24FEIJÃO (2ª SAFRA)CAMPO MOURÃO (a)</v>
      </c>
      <c r="I6919" s="210" t="str">
        <f t="shared" si="430"/>
        <v>23/24FEIJÃO (2ª SAFRA)</v>
      </c>
      <c r="J6919" s="211" t="b">
        <f t="shared" si="427"/>
        <v>0</v>
      </c>
    </row>
    <row r="6920" spans="1:10" ht="14.65" customHeight="1">
      <c r="A6920" s="215" t="s">
        <v>265</v>
      </c>
      <c r="B6920" s="213" t="s">
        <v>98</v>
      </c>
      <c r="C6920" s="209" t="s">
        <v>130</v>
      </c>
      <c r="D6920" s="202">
        <v>17619</v>
      </c>
      <c r="E6920" s="202">
        <v>85</v>
      </c>
      <c r="F6920" s="202">
        <v>25034</v>
      </c>
      <c r="G6920" s="202">
        <f t="shared" si="428"/>
        <v>1427.7403900992358</v>
      </c>
      <c r="H6920" s="210" t="str">
        <f t="shared" si="429"/>
        <v>23/24FEIJÃO (2ª SAFRA)CASCAVEL (d)</v>
      </c>
      <c r="I6920" s="210" t="str">
        <f t="shared" si="430"/>
        <v>23/24FEIJÃO (2ª SAFRA)</v>
      </c>
      <c r="J6920" s="211" t="b">
        <f t="shared" si="427"/>
        <v>0</v>
      </c>
    </row>
    <row r="6921" spans="1:10" ht="14.65" customHeight="1">
      <c r="A6921" s="215" t="s">
        <v>265</v>
      </c>
      <c r="B6921" s="213" t="s">
        <v>98</v>
      </c>
      <c r="C6921" s="209" t="s">
        <v>132</v>
      </c>
      <c r="D6921" s="202">
        <v>80</v>
      </c>
      <c r="F6921" s="202">
        <v>62</v>
      </c>
      <c r="G6921" s="202">
        <f t="shared" si="428"/>
        <v>775</v>
      </c>
      <c r="H6921" s="210" t="str">
        <f t="shared" si="429"/>
        <v>23/24FEIJÃO (2ª SAFRA)CORNÉLIO PROCÓPIO (c)</v>
      </c>
      <c r="I6921" s="210" t="str">
        <f t="shared" si="430"/>
        <v>23/24FEIJÃO (2ª SAFRA)</v>
      </c>
      <c r="J6921" s="211" t="b">
        <f t="shared" si="427"/>
        <v>0</v>
      </c>
    </row>
    <row r="6922" spans="1:10" ht="14.65" customHeight="1">
      <c r="A6922" s="215" t="s">
        <v>265</v>
      </c>
      <c r="B6922" s="213" t="s">
        <v>98</v>
      </c>
      <c r="C6922" s="209" t="s">
        <v>134</v>
      </c>
      <c r="D6922" s="202">
        <v>6841</v>
      </c>
      <c r="F6922" s="202">
        <v>11287</v>
      </c>
      <c r="G6922" s="202">
        <f t="shared" si="428"/>
        <v>1649.9049846513667</v>
      </c>
      <c r="H6922" s="210" t="str">
        <f t="shared" si="429"/>
        <v>23/24FEIJÃO (2ª SAFRA)CURITIBA (f)</v>
      </c>
      <c r="I6922" s="210" t="str">
        <f t="shared" si="430"/>
        <v>23/24FEIJÃO (2ª SAFRA)</v>
      </c>
      <c r="J6922" s="211" t="b">
        <f t="shared" si="427"/>
        <v>0</v>
      </c>
    </row>
    <row r="6923" spans="1:10" ht="14.65" customHeight="1">
      <c r="A6923" s="215" t="s">
        <v>265</v>
      </c>
      <c r="B6923" s="213" t="s">
        <v>98</v>
      </c>
      <c r="C6923" s="209" t="s">
        <v>136</v>
      </c>
      <c r="D6923" s="202">
        <v>80500</v>
      </c>
      <c r="F6923" s="202">
        <v>104650</v>
      </c>
      <c r="G6923" s="202">
        <f t="shared" si="428"/>
        <v>1300</v>
      </c>
      <c r="H6923" s="210" t="str">
        <f t="shared" si="429"/>
        <v>23/24FEIJÃO (2ª SAFRA)FRANCISCO BELTRÃO (e)</v>
      </c>
      <c r="I6923" s="210" t="str">
        <f t="shared" si="430"/>
        <v>23/24FEIJÃO (2ª SAFRA)</v>
      </c>
      <c r="J6923" s="211" t="b">
        <f t="shared" si="427"/>
        <v>0</v>
      </c>
    </row>
    <row r="6924" spans="1:10" ht="14.65" customHeight="1">
      <c r="A6924" s="215" t="s">
        <v>265</v>
      </c>
      <c r="B6924" s="213" t="s">
        <v>98</v>
      </c>
      <c r="C6924" s="209" t="s">
        <v>138</v>
      </c>
      <c r="D6924" s="202">
        <v>37390</v>
      </c>
      <c r="E6924" s="202">
        <v>3300</v>
      </c>
      <c r="F6924" s="202">
        <v>54884</v>
      </c>
      <c r="G6924" s="202">
        <f t="shared" si="428"/>
        <v>1609.9735992959811</v>
      </c>
      <c r="H6924" s="210" t="str">
        <f t="shared" si="429"/>
        <v>23/24FEIJÃO (2ª SAFRA)GUARAPUAVA (f)</v>
      </c>
      <c r="I6924" s="210" t="str">
        <f t="shared" si="430"/>
        <v>23/24FEIJÃO (2ª SAFRA)</v>
      </c>
      <c r="J6924" s="211" t="b">
        <f t="shared" si="427"/>
        <v>0</v>
      </c>
    </row>
    <row r="6925" spans="1:10" ht="14.65" customHeight="1">
      <c r="A6925" s="215" t="s">
        <v>265</v>
      </c>
      <c r="B6925" s="213" t="s">
        <v>98</v>
      </c>
      <c r="C6925" s="209" t="s">
        <v>140</v>
      </c>
      <c r="D6925" s="202">
        <v>30000</v>
      </c>
      <c r="F6925" s="202">
        <v>49500</v>
      </c>
      <c r="G6925" s="202">
        <f t="shared" si="428"/>
        <v>1650</v>
      </c>
      <c r="H6925" s="210" t="str">
        <f t="shared" si="429"/>
        <v>23/24FEIJÃO (2ª SAFRA)IRATI (f)</v>
      </c>
      <c r="I6925" s="210" t="str">
        <f t="shared" si="430"/>
        <v>23/24FEIJÃO (2ª SAFRA)</v>
      </c>
      <c r="J6925" s="211" t="b">
        <f t="shared" si="427"/>
        <v>0</v>
      </c>
    </row>
    <row r="6926" spans="1:10" ht="14.65" customHeight="1">
      <c r="A6926" s="215" t="s">
        <v>265</v>
      </c>
      <c r="B6926" s="213" t="s">
        <v>98</v>
      </c>
      <c r="C6926" s="209" t="s">
        <v>142</v>
      </c>
      <c r="D6926" s="202">
        <v>380</v>
      </c>
      <c r="F6926" s="202">
        <v>467</v>
      </c>
      <c r="G6926" s="202">
        <f t="shared" si="428"/>
        <v>1228.9473684210525</v>
      </c>
      <c r="H6926" s="210" t="str">
        <f t="shared" si="429"/>
        <v>23/24FEIJÃO (2ª SAFRA)IVAIPORÃ (c)</v>
      </c>
      <c r="I6926" s="210" t="str">
        <f t="shared" si="430"/>
        <v>23/24FEIJÃO (2ª SAFRA)</v>
      </c>
      <c r="J6926" s="211" t="b">
        <f t="shared" si="427"/>
        <v>0</v>
      </c>
    </row>
    <row r="6927" spans="1:10" ht="14.65" customHeight="1">
      <c r="A6927" s="215" t="s">
        <v>265</v>
      </c>
      <c r="B6927" s="213" t="s">
        <v>98</v>
      </c>
      <c r="C6927" s="209" t="s">
        <v>144</v>
      </c>
      <c r="D6927" s="202">
        <v>2500</v>
      </c>
      <c r="F6927" s="202">
        <v>2400</v>
      </c>
      <c r="G6927" s="202">
        <f t="shared" si="428"/>
        <v>960</v>
      </c>
      <c r="H6927" s="210" t="str">
        <f t="shared" si="429"/>
        <v>23/24FEIJÃO (2ª SAFRA)JACAREZINHO (c)</v>
      </c>
      <c r="I6927" s="210" t="str">
        <f t="shared" si="430"/>
        <v>23/24FEIJÃO (2ª SAFRA)</v>
      </c>
      <c r="J6927" s="211" t="b">
        <f t="shared" si="427"/>
        <v>0</v>
      </c>
    </row>
    <row r="6928" spans="1:10" ht="14.65" customHeight="1">
      <c r="A6928" s="215" t="s">
        <v>265</v>
      </c>
      <c r="B6928" s="213" t="s">
        <v>98</v>
      </c>
      <c r="C6928" s="209" t="s">
        <v>146</v>
      </c>
      <c r="D6928" s="202">
        <v>51700</v>
      </c>
      <c r="F6928" s="202">
        <v>82203</v>
      </c>
      <c r="G6928" s="202">
        <f t="shared" si="428"/>
        <v>1590</v>
      </c>
      <c r="H6928" s="210" t="str">
        <f t="shared" si="429"/>
        <v>23/24FEIJÃO (2ª SAFRA)LARANJEIRAS DO SUL (f)</v>
      </c>
      <c r="I6928" s="210" t="str">
        <f t="shared" si="430"/>
        <v>23/24FEIJÃO (2ª SAFRA)</v>
      </c>
      <c r="J6928" s="211" t="b">
        <f t="shared" si="427"/>
        <v>0</v>
      </c>
    </row>
    <row r="6929" spans="1:10" ht="14.65" customHeight="1">
      <c r="A6929" s="215" t="s">
        <v>265</v>
      </c>
      <c r="B6929" s="213" t="s">
        <v>98</v>
      </c>
      <c r="C6929" s="209" t="s">
        <v>152</v>
      </c>
      <c r="D6929" s="202">
        <v>10</v>
      </c>
      <c r="F6929" s="202">
        <v>10</v>
      </c>
      <c r="G6929" s="202">
        <f t="shared" si="428"/>
        <v>1000</v>
      </c>
      <c r="H6929" s="210" t="str">
        <f>A6929&amp;B6929&amp;C6929</f>
        <v>23/24FEIJÃO (2ª SAFRA)PARANAGUÁ (f)</v>
      </c>
      <c r="I6929" s="210" t="str">
        <f>A6929&amp;B6929</f>
        <v>23/24FEIJÃO (2ª SAFRA)</v>
      </c>
      <c r="J6929" s="211" t="b">
        <f t="shared" si="427"/>
        <v>0</v>
      </c>
    </row>
    <row r="6930" spans="1:10" ht="14.65" customHeight="1">
      <c r="A6930" s="215" t="s">
        <v>265</v>
      </c>
      <c r="B6930" s="213" t="s">
        <v>98</v>
      </c>
      <c r="C6930" s="209" t="s">
        <v>154</v>
      </c>
      <c r="D6930" s="202"/>
      <c r="G6930" s="202" t="e">
        <f t="shared" si="428"/>
        <v>#DIV/0!</v>
      </c>
      <c r="H6930" s="210" t="str">
        <f t="shared" ref="H6930:H6986" si="431">A6930&amp;B6930&amp;C6930</f>
        <v>23/24FEIJÃO (2ª SAFRA)PARANAVAÍ (b)</v>
      </c>
      <c r="I6930" s="210" t="str">
        <f t="shared" ref="I6930:I6986" si="432">A6930&amp;B6930</f>
        <v>23/24FEIJÃO (2ª SAFRA)</v>
      </c>
      <c r="J6930" s="211" t="b">
        <f t="shared" si="427"/>
        <v>0</v>
      </c>
    </row>
    <row r="6931" spans="1:10" ht="14.65" customHeight="1">
      <c r="A6931" s="215" t="s">
        <v>265</v>
      </c>
      <c r="B6931" s="213" t="s">
        <v>98</v>
      </c>
      <c r="C6931" s="209" t="s">
        <v>155</v>
      </c>
      <c r="D6931" s="202">
        <v>117425</v>
      </c>
      <c r="F6931" s="202">
        <v>204415</v>
      </c>
      <c r="G6931" s="202">
        <f t="shared" si="428"/>
        <v>1740.8132850755801</v>
      </c>
      <c r="H6931" s="210" t="str">
        <f t="shared" si="431"/>
        <v>23/24FEIJÃO (2ª SAFRA)PATO BRANCO (e)</v>
      </c>
      <c r="I6931" s="210" t="str">
        <f t="shared" si="432"/>
        <v>23/24FEIJÃO (2ª SAFRA)</v>
      </c>
      <c r="J6931" s="211" t="b">
        <f t="shared" si="427"/>
        <v>0</v>
      </c>
    </row>
    <row r="6932" spans="1:10" ht="14.65" customHeight="1">
      <c r="A6932" s="215" t="s">
        <v>265</v>
      </c>
      <c r="B6932" s="213" t="s">
        <v>98</v>
      </c>
      <c r="C6932" s="209" t="s">
        <v>156</v>
      </c>
      <c r="D6932" s="202">
        <v>13220</v>
      </c>
      <c r="F6932" s="202">
        <v>17265</v>
      </c>
      <c r="G6932" s="202">
        <f t="shared" si="428"/>
        <v>1305.9757942511349</v>
      </c>
      <c r="H6932" s="210" t="str">
        <f t="shared" si="431"/>
        <v>23/24FEIJÃO (2ª SAFRA)PITANGA (f)</v>
      </c>
      <c r="I6932" s="210" t="str">
        <f t="shared" si="432"/>
        <v>23/24FEIJÃO (2ª SAFRA)</v>
      </c>
      <c r="J6932" s="211" t="b">
        <f t="shared" si="427"/>
        <v>0</v>
      </c>
    </row>
    <row r="6933" spans="1:10" ht="14.65" customHeight="1">
      <c r="A6933" s="215" t="s">
        <v>265</v>
      </c>
      <c r="B6933" s="213" t="s">
        <v>98</v>
      </c>
      <c r="C6933" s="209" t="s">
        <v>157</v>
      </c>
      <c r="D6933" s="202">
        <v>60000</v>
      </c>
      <c r="F6933" s="202">
        <v>98160</v>
      </c>
      <c r="G6933" s="202">
        <f t="shared" si="428"/>
        <v>1636</v>
      </c>
      <c r="H6933" s="210" t="str">
        <f t="shared" si="431"/>
        <v>23/24FEIJÃO (2ª SAFRA)PONTA GROSSA (f)</v>
      </c>
      <c r="I6933" s="210" t="str">
        <f t="shared" si="432"/>
        <v>23/24FEIJÃO (2ª SAFRA)</v>
      </c>
      <c r="J6933" s="211" t="b">
        <f t="shared" si="427"/>
        <v>0</v>
      </c>
    </row>
    <row r="6934" spans="1:10" ht="14.65" customHeight="1">
      <c r="A6934" s="215" t="s">
        <v>265</v>
      </c>
      <c r="B6934" s="213" t="s">
        <v>98</v>
      </c>
      <c r="C6934" s="209" t="s">
        <v>158</v>
      </c>
      <c r="D6934" s="202">
        <v>310</v>
      </c>
      <c r="F6934" s="202">
        <v>571</v>
      </c>
      <c r="G6934" s="202">
        <f t="shared" si="428"/>
        <v>1841.9354838709678</v>
      </c>
      <c r="H6934" s="210" t="str">
        <f t="shared" si="431"/>
        <v>23/24FEIJÃO (2ª SAFRA)TOLEDO (d)</v>
      </c>
      <c r="I6934" s="210" t="str">
        <f t="shared" si="432"/>
        <v>23/24FEIJÃO (2ª SAFRA)</v>
      </c>
      <c r="J6934" s="211" t="b">
        <f t="shared" si="427"/>
        <v>0</v>
      </c>
    </row>
    <row r="6935" spans="1:10" ht="14.65" customHeight="1">
      <c r="A6935" s="215" t="s">
        <v>265</v>
      </c>
      <c r="B6935" s="225" t="s">
        <v>98</v>
      </c>
      <c r="C6935" s="209" t="s">
        <v>160</v>
      </c>
      <c r="D6935" s="202">
        <v>8640</v>
      </c>
      <c r="F6935" s="202">
        <v>9676</v>
      </c>
      <c r="G6935" s="202">
        <f t="shared" si="428"/>
        <v>1119.9074074074074</v>
      </c>
      <c r="H6935" s="210" t="str">
        <f t="shared" si="431"/>
        <v>23/24FEIJÃO (2ª SAFRA)UNIÃO DA VITÓRIA (f)</v>
      </c>
      <c r="I6935" s="210" t="str">
        <f t="shared" si="432"/>
        <v>23/24FEIJÃO (2ª SAFRA)</v>
      </c>
      <c r="J6935" s="211" t="b">
        <f t="shared" si="427"/>
        <v>0</v>
      </c>
    </row>
    <row r="6936" spans="1:10" ht="14.65" customHeight="1">
      <c r="A6936" s="215" t="s">
        <v>265</v>
      </c>
      <c r="B6936" s="213" t="s">
        <v>104</v>
      </c>
      <c r="C6936" s="209" t="s">
        <v>126</v>
      </c>
      <c r="D6936" s="202">
        <v>66030</v>
      </c>
      <c r="F6936" s="202">
        <v>345865</v>
      </c>
      <c r="G6936" s="202">
        <f t="shared" si="428"/>
        <v>5237.9978797516278</v>
      </c>
      <c r="H6936" s="210" t="str">
        <f t="shared" si="431"/>
        <v>23/24MILHO (2ª SAFRA)APUCARANA (c)</v>
      </c>
      <c r="I6936" s="210" t="str">
        <f t="shared" si="432"/>
        <v>23/24MILHO (2ª SAFRA)</v>
      </c>
      <c r="J6936" s="211" t="b">
        <f t="shared" si="427"/>
        <v>0</v>
      </c>
    </row>
    <row r="6937" spans="1:10" ht="14.65" customHeight="1">
      <c r="A6937" s="215" t="s">
        <v>265</v>
      </c>
      <c r="B6937" s="213" t="s">
        <v>104</v>
      </c>
      <c r="C6937" s="209" t="s">
        <v>128</v>
      </c>
      <c r="D6937" s="202">
        <v>449800</v>
      </c>
      <c r="F6937" s="202">
        <v>2653820</v>
      </c>
      <c r="G6937" s="202">
        <f t="shared" si="428"/>
        <v>5900</v>
      </c>
      <c r="H6937" s="210" t="str">
        <f t="shared" si="431"/>
        <v>23/24MILHO (2ª SAFRA)CAMPO MOURÃO (a)</v>
      </c>
      <c r="I6937" s="210" t="str">
        <f t="shared" si="432"/>
        <v>23/24MILHO (2ª SAFRA)</v>
      </c>
      <c r="J6937" s="211" t="b">
        <f t="shared" si="427"/>
        <v>0</v>
      </c>
    </row>
    <row r="6938" spans="1:10" ht="14.65" customHeight="1">
      <c r="A6938" s="215" t="s">
        <v>265</v>
      </c>
      <c r="B6938" s="213" t="s">
        <v>104</v>
      </c>
      <c r="C6938" s="209" t="s">
        <v>130</v>
      </c>
      <c r="D6938" s="202">
        <v>388664</v>
      </c>
      <c r="F6938" s="202">
        <v>2521363</v>
      </c>
      <c r="G6938" s="202">
        <f t="shared" si="428"/>
        <v>6487.2563448119718</v>
      </c>
      <c r="H6938" s="210" t="str">
        <f t="shared" si="431"/>
        <v>23/24MILHO (2ª SAFRA)CASCAVEL (d)</v>
      </c>
      <c r="I6938" s="210" t="str">
        <f t="shared" si="432"/>
        <v>23/24MILHO (2ª SAFRA)</v>
      </c>
      <c r="J6938" s="211" t="b">
        <f t="shared" si="427"/>
        <v>0</v>
      </c>
    </row>
    <row r="6939" spans="1:10" ht="14.65" customHeight="1">
      <c r="A6939" s="215" t="s">
        <v>265</v>
      </c>
      <c r="B6939" s="213" t="s">
        <v>104</v>
      </c>
      <c r="C6939" s="209" t="s">
        <v>132</v>
      </c>
      <c r="D6939" s="202">
        <v>200000</v>
      </c>
      <c r="F6939" s="202">
        <v>756000</v>
      </c>
      <c r="G6939" s="202">
        <f t="shared" si="428"/>
        <v>3780</v>
      </c>
      <c r="H6939" s="210" t="str">
        <f t="shared" si="431"/>
        <v>23/24MILHO (2ª SAFRA)CORNÉLIO PROCÓPIO (c)</v>
      </c>
      <c r="I6939" s="210" t="str">
        <f t="shared" si="432"/>
        <v>23/24MILHO (2ª SAFRA)</v>
      </c>
      <c r="J6939" s="211" t="b">
        <f t="shared" si="427"/>
        <v>0</v>
      </c>
    </row>
    <row r="6940" spans="1:10" ht="14.65" customHeight="1">
      <c r="A6940" s="215" t="s">
        <v>265</v>
      </c>
      <c r="B6940" s="213" t="s">
        <v>104</v>
      </c>
      <c r="C6940" s="209" t="s">
        <v>136</v>
      </c>
      <c r="D6940" s="202">
        <v>38150</v>
      </c>
      <c r="F6940" s="202">
        <v>213640</v>
      </c>
      <c r="G6940" s="202">
        <f t="shared" si="428"/>
        <v>5600</v>
      </c>
      <c r="H6940" s="210" t="str">
        <f t="shared" si="431"/>
        <v>23/24MILHO (2ª SAFRA)FRANCISCO BELTRÃO (e)</v>
      </c>
      <c r="I6940" s="210" t="str">
        <f t="shared" si="432"/>
        <v>23/24MILHO (2ª SAFRA)</v>
      </c>
      <c r="J6940" s="211" t="b">
        <f t="shared" si="427"/>
        <v>0</v>
      </c>
    </row>
    <row r="6941" spans="1:10" ht="14.65" customHeight="1">
      <c r="A6941" s="215" t="s">
        <v>265</v>
      </c>
      <c r="B6941" s="213" t="s">
        <v>104</v>
      </c>
      <c r="C6941" s="209" t="s">
        <v>138</v>
      </c>
      <c r="D6941" s="202">
        <v>6390</v>
      </c>
      <c r="F6941" s="202">
        <v>33994</v>
      </c>
      <c r="G6941" s="202">
        <f t="shared" si="428"/>
        <v>5319.8748043818468</v>
      </c>
      <c r="H6941" s="210" t="str">
        <f t="shared" si="431"/>
        <v>23/24MILHO (2ª SAFRA)GUARAPUAVA (f)</v>
      </c>
      <c r="I6941" s="210" t="str">
        <f t="shared" si="432"/>
        <v>23/24MILHO (2ª SAFRA)</v>
      </c>
      <c r="J6941" s="211" t="b">
        <f t="shared" si="427"/>
        <v>0</v>
      </c>
    </row>
    <row r="6942" spans="1:10" ht="14.65" customHeight="1">
      <c r="A6942" s="215" t="s">
        <v>265</v>
      </c>
      <c r="B6942" s="213" t="s">
        <v>104</v>
      </c>
      <c r="C6942" s="209" t="s">
        <v>140</v>
      </c>
      <c r="D6942" s="202">
        <v>4000</v>
      </c>
      <c r="F6942" s="202">
        <v>20000</v>
      </c>
      <c r="G6942" s="202">
        <f t="shared" si="428"/>
        <v>5000</v>
      </c>
      <c r="H6942" s="210" t="str">
        <f t="shared" si="431"/>
        <v>23/24MILHO (2ª SAFRA)IRATI (f)</v>
      </c>
      <c r="I6942" s="210" t="str">
        <f t="shared" si="432"/>
        <v>23/24MILHO (2ª SAFRA)</v>
      </c>
      <c r="J6942" s="211" t="b">
        <f t="shared" si="427"/>
        <v>0</v>
      </c>
    </row>
    <row r="6943" spans="1:10" ht="14.65" customHeight="1">
      <c r="A6943" s="215" t="s">
        <v>265</v>
      </c>
      <c r="B6943" s="213" t="s">
        <v>104</v>
      </c>
      <c r="C6943" s="209" t="s">
        <v>142</v>
      </c>
      <c r="D6943" s="202">
        <v>109480</v>
      </c>
      <c r="F6943" s="202">
        <v>547947</v>
      </c>
      <c r="G6943" s="202">
        <f t="shared" si="428"/>
        <v>5004.9963463646336</v>
      </c>
      <c r="H6943" s="210" t="str">
        <f t="shared" si="431"/>
        <v>23/24MILHO (2ª SAFRA)IVAIPORÃ (c)</v>
      </c>
      <c r="I6943" s="210" t="str">
        <f t="shared" si="432"/>
        <v>23/24MILHO (2ª SAFRA)</v>
      </c>
      <c r="J6943" s="211" t="b">
        <f t="shared" si="427"/>
        <v>0</v>
      </c>
    </row>
    <row r="6944" spans="1:10" ht="14.65" customHeight="1">
      <c r="A6944" s="215" t="s">
        <v>265</v>
      </c>
      <c r="B6944" s="213" t="s">
        <v>104</v>
      </c>
      <c r="C6944" s="209" t="s">
        <v>144</v>
      </c>
      <c r="D6944" s="202">
        <v>75000</v>
      </c>
      <c r="F6944" s="202">
        <v>243750</v>
      </c>
      <c r="G6944" s="202">
        <f t="shared" si="428"/>
        <v>3250</v>
      </c>
      <c r="H6944" s="210" t="str">
        <f t="shared" si="431"/>
        <v>23/24MILHO (2ª SAFRA)JACAREZINHO (c)</v>
      </c>
      <c r="I6944" s="210" t="str">
        <f t="shared" si="432"/>
        <v>23/24MILHO (2ª SAFRA)</v>
      </c>
      <c r="J6944" s="211" t="b">
        <f t="shared" si="427"/>
        <v>0</v>
      </c>
    </row>
    <row r="6945" spans="1:10" ht="14.65" customHeight="1">
      <c r="A6945" s="215" t="s">
        <v>265</v>
      </c>
      <c r="B6945" s="213" t="s">
        <v>104</v>
      </c>
      <c r="C6945" s="209" t="s">
        <v>146</v>
      </c>
      <c r="D6945" s="202">
        <v>15400</v>
      </c>
      <c r="F6945" s="202">
        <v>101640</v>
      </c>
      <c r="G6945" s="202">
        <f t="shared" si="428"/>
        <v>6600</v>
      </c>
      <c r="H6945" s="210" t="str">
        <f t="shared" si="431"/>
        <v>23/24MILHO (2ª SAFRA)LARANJEIRAS DO SUL (f)</v>
      </c>
      <c r="I6945" s="210" t="str">
        <f t="shared" si="432"/>
        <v>23/24MILHO (2ª SAFRA)</v>
      </c>
      <c r="J6945" s="211" t="b">
        <f t="shared" si="427"/>
        <v>0</v>
      </c>
    </row>
    <row r="6946" spans="1:10" ht="14.65" customHeight="1">
      <c r="A6946" s="215" t="s">
        <v>265</v>
      </c>
      <c r="B6946" s="213" t="s">
        <v>104</v>
      </c>
      <c r="C6946" s="209" t="s">
        <v>148</v>
      </c>
      <c r="D6946" s="202">
        <v>240000</v>
      </c>
      <c r="F6946" s="202">
        <v>1152000</v>
      </c>
      <c r="G6946" s="202">
        <f t="shared" si="428"/>
        <v>4800</v>
      </c>
      <c r="H6946" s="210" t="str">
        <f t="shared" si="431"/>
        <v>23/24MILHO (2ª SAFRA)LONDRINA (c)</v>
      </c>
      <c r="I6946" s="210" t="str">
        <f t="shared" si="432"/>
        <v>23/24MILHO (2ª SAFRA)</v>
      </c>
      <c r="J6946" s="211" t="b">
        <f t="shared" si="427"/>
        <v>0</v>
      </c>
    </row>
    <row r="6947" spans="1:10" ht="14.65" customHeight="1">
      <c r="A6947" s="215" t="s">
        <v>265</v>
      </c>
      <c r="B6947" s="213" t="s">
        <v>104</v>
      </c>
      <c r="C6947" s="209" t="s">
        <v>150</v>
      </c>
      <c r="D6947" s="202">
        <v>248356</v>
      </c>
      <c r="F6947" s="202">
        <v>1192108</v>
      </c>
      <c r="G6947" s="202">
        <f t="shared" si="428"/>
        <v>4799.9967788175036</v>
      </c>
      <c r="H6947" s="210" t="str">
        <f t="shared" si="431"/>
        <v>23/24MILHO (2ª SAFRA)MARINGÁ (c)</v>
      </c>
      <c r="I6947" s="210" t="str">
        <f t="shared" si="432"/>
        <v>23/24MILHO (2ª SAFRA)</v>
      </c>
      <c r="J6947" s="211" t="b">
        <f t="shared" si="427"/>
        <v>0</v>
      </c>
    </row>
    <row r="6948" spans="1:10" ht="14.65" customHeight="1">
      <c r="A6948" s="215" t="s">
        <v>265</v>
      </c>
      <c r="B6948" s="213" t="s">
        <v>104</v>
      </c>
      <c r="C6948" s="209" t="s">
        <v>154</v>
      </c>
      <c r="D6948" s="202">
        <v>54140</v>
      </c>
      <c r="E6948" s="202">
        <v>2924</v>
      </c>
      <c r="F6948" s="202">
        <v>141151</v>
      </c>
      <c r="G6948" s="202">
        <f t="shared" si="428"/>
        <v>2755.9942205560765</v>
      </c>
      <c r="H6948" s="210" t="str">
        <f t="shared" si="431"/>
        <v>23/24MILHO (2ª SAFRA)PARANAVAÍ (b)</v>
      </c>
      <c r="I6948" s="210" t="str">
        <f t="shared" si="432"/>
        <v>23/24MILHO (2ª SAFRA)</v>
      </c>
      <c r="J6948" s="211" t="b">
        <f t="shared" si="427"/>
        <v>0</v>
      </c>
    </row>
    <row r="6949" spans="1:10" ht="14.65" customHeight="1">
      <c r="A6949" s="215" t="s">
        <v>265</v>
      </c>
      <c r="B6949" s="213" t="s">
        <v>104</v>
      </c>
      <c r="C6949" s="209" t="s">
        <v>155</v>
      </c>
      <c r="D6949" s="202">
        <v>22250</v>
      </c>
      <c r="F6949" s="202">
        <v>142978</v>
      </c>
      <c r="G6949" s="202">
        <f t="shared" si="428"/>
        <v>6425.9775280898875</v>
      </c>
      <c r="H6949" s="210" t="str">
        <f t="shared" si="431"/>
        <v>23/24MILHO (2ª SAFRA)PATO BRANCO (e)</v>
      </c>
      <c r="I6949" s="210" t="str">
        <f t="shared" si="432"/>
        <v>23/24MILHO (2ª SAFRA)</v>
      </c>
      <c r="J6949" s="211" t="b">
        <f t="shared" si="427"/>
        <v>0</v>
      </c>
    </row>
    <row r="6950" spans="1:10" ht="14.65" customHeight="1">
      <c r="A6950" s="215" t="s">
        <v>265</v>
      </c>
      <c r="B6950" s="213" t="s">
        <v>104</v>
      </c>
      <c r="C6950" s="209" t="s">
        <v>156</v>
      </c>
      <c r="D6950" s="202">
        <v>9250</v>
      </c>
      <c r="F6950" s="202">
        <v>43660</v>
      </c>
      <c r="G6950" s="202">
        <f t="shared" si="428"/>
        <v>4720</v>
      </c>
      <c r="H6950" s="210" t="str">
        <f t="shared" si="431"/>
        <v>23/24MILHO (2ª SAFRA)PITANGA (f)</v>
      </c>
      <c r="I6950" s="210" t="str">
        <f t="shared" si="432"/>
        <v>23/24MILHO (2ª SAFRA)</v>
      </c>
      <c r="J6950" s="211" t="b">
        <f t="shared" si="427"/>
        <v>0</v>
      </c>
    </row>
    <row r="6951" spans="1:10" ht="14.65" customHeight="1">
      <c r="A6951" s="215" t="s">
        <v>265</v>
      </c>
      <c r="B6951" s="213" t="s">
        <v>104</v>
      </c>
      <c r="C6951" s="209" t="s">
        <v>157</v>
      </c>
      <c r="D6951" s="202">
        <v>29520</v>
      </c>
      <c r="F6951" s="202">
        <v>192529</v>
      </c>
      <c r="G6951" s="202">
        <f t="shared" si="428"/>
        <v>6521.9850948509484</v>
      </c>
      <c r="H6951" s="210" t="str">
        <f t="shared" si="431"/>
        <v>23/24MILHO (2ª SAFRA)PONTA GROSSA (f)</v>
      </c>
      <c r="I6951" s="210" t="str">
        <f t="shared" si="432"/>
        <v>23/24MILHO (2ª SAFRA)</v>
      </c>
      <c r="J6951" s="211" t="b">
        <f t="shared" si="427"/>
        <v>0</v>
      </c>
    </row>
    <row r="6952" spans="1:10" ht="14.65" customHeight="1">
      <c r="A6952" s="215" t="s">
        <v>265</v>
      </c>
      <c r="B6952" s="213" t="s">
        <v>104</v>
      </c>
      <c r="C6952" s="209" t="s">
        <v>158</v>
      </c>
      <c r="D6952" s="202">
        <v>461900</v>
      </c>
      <c r="F6952" s="202">
        <v>2217120</v>
      </c>
      <c r="G6952" s="202">
        <f t="shared" si="428"/>
        <v>4800</v>
      </c>
      <c r="H6952" s="210" t="str">
        <f t="shared" si="431"/>
        <v>23/24MILHO (2ª SAFRA)TOLEDO (d)</v>
      </c>
      <c r="I6952" s="210" t="str">
        <f t="shared" si="432"/>
        <v>23/24MILHO (2ª SAFRA)</v>
      </c>
      <c r="J6952" s="211" t="b">
        <f t="shared" si="427"/>
        <v>0</v>
      </c>
    </row>
    <row r="6953" spans="1:10" ht="14.65" customHeight="1">
      <c r="A6953" s="215" t="s">
        <v>265</v>
      </c>
      <c r="B6953" s="213" t="s">
        <v>104</v>
      </c>
      <c r="C6953" s="209" t="s">
        <v>159</v>
      </c>
      <c r="D6953" s="202">
        <v>119855</v>
      </c>
      <c r="E6953" s="202">
        <v>1750</v>
      </c>
      <c r="F6953" s="202">
        <v>299750</v>
      </c>
      <c r="G6953" s="202">
        <f t="shared" si="428"/>
        <v>2537.9958511494006</v>
      </c>
      <c r="H6953" s="210" t="str">
        <f t="shared" si="431"/>
        <v>23/24MILHO (2ª SAFRA)UMUARAMA (b)</v>
      </c>
      <c r="I6953" s="210" t="str">
        <f t="shared" si="432"/>
        <v>23/24MILHO (2ª SAFRA)</v>
      </c>
      <c r="J6953" s="211" t="b">
        <f t="shared" si="427"/>
        <v>0</v>
      </c>
    </row>
    <row r="6954" spans="1:10" ht="14.65" customHeight="1">
      <c r="A6954" s="215" t="s">
        <v>265</v>
      </c>
      <c r="B6954" s="225" t="s">
        <v>104</v>
      </c>
      <c r="C6954" s="209" t="s">
        <v>160</v>
      </c>
      <c r="D6954" s="202">
        <v>3200</v>
      </c>
      <c r="F6954" s="202">
        <v>7040</v>
      </c>
      <c r="G6954" s="202">
        <f t="shared" si="428"/>
        <v>2200</v>
      </c>
      <c r="H6954" s="210" t="str">
        <f t="shared" si="431"/>
        <v>23/24MILHO (2ª SAFRA)UNIÃO DA VITÓRIA (f)</v>
      </c>
      <c r="I6954" s="210" t="str">
        <f t="shared" si="432"/>
        <v>23/24MILHO (2ª SAFRA)</v>
      </c>
      <c r="J6954" s="211" t="b">
        <f t="shared" si="427"/>
        <v>0</v>
      </c>
    </row>
    <row r="6955" spans="1:10" ht="14.65" customHeight="1">
      <c r="A6955" s="215" t="s">
        <v>265</v>
      </c>
      <c r="B6955" s="213" t="s">
        <v>91</v>
      </c>
      <c r="C6955" s="209" t="s">
        <v>128</v>
      </c>
      <c r="D6955" s="202">
        <v>520</v>
      </c>
      <c r="F6955" s="202">
        <v>16263</v>
      </c>
      <c r="G6955" s="202">
        <f t="shared" si="428"/>
        <v>31275</v>
      </c>
      <c r="H6955" s="210" t="str">
        <f t="shared" si="431"/>
        <v>23/24BATATA (2ª SAFRA)CAMPO MOURÃO (a)</v>
      </c>
      <c r="I6955" s="210" t="str">
        <f t="shared" si="432"/>
        <v>23/24BATATA (2ª SAFRA)</v>
      </c>
      <c r="J6955" s="211" t="b">
        <f t="shared" si="427"/>
        <v>0</v>
      </c>
    </row>
    <row r="6956" spans="1:10" ht="14.65" customHeight="1">
      <c r="A6956" s="215" t="s">
        <v>265</v>
      </c>
      <c r="B6956" s="213" t="s">
        <v>91</v>
      </c>
      <c r="C6956" s="209" t="s">
        <v>132</v>
      </c>
      <c r="D6956" s="202">
        <v>520</v>
      </c>
      <c r="F6956" s="202">
        <v>15600</v>
      </c>
      <c r="G6956" s="202">
        <f t="shared" si="428"/>
        <v>30000</v>
      </c>
      <c r="H6956" s="210" t="str">
        <f t="shared" si="431"/>
        <v>23/24BATATA (2ª SAFRA)CORNÉLIO PROCÓPIO (c)</v>
      </c>
      <c r="I6956" s="210" t="str">
        <f t="shared" si="432"/>
        <v>23/24BATATA (2ª SAFRA)</v>
      </c>
      <c r="J6956" s="211" t="b">
        <f t="shared" si="427"/>
        <v>0</v>
      </c>
    </row>
    <row r="6957" spans="1:10" ht="14.65" customHeight="1">
      <c r="A6957" s="215" t="s">
        <v>265</v>
      </c>
      <c r="B6957" s="213" t="s">
        <v>91</v>
      </c>
      <c r="C6957" s="209" t="s">
        <v>134</v>
      </c>
      <c r="D6957" s="202">
        <v>1810</v>
      </c>
      <c r="F6957" s="202">
        <v>34390</v>
      </c>
      <c r="G6957" s="202">
        <f t="shared" si="428"/>
        <v>19000</v>
      </c>
      <c r="H6957" s="210" t="str">
        <f t="shared" si="431"/>
        <v>23/24BATATA (2ª SAFRA)CURITIBA (f)</v>
      </c>
      <c r="I6957" s="210" t="str">
        <f t="shared" si="432"/>
        <v>23/24BATATA (2ª SAFRA)</v>
      </c>
      <c r="J6957" s="211" t="b">
        <f t="shared" si="427"/>
        <v>0</v>
      </c>
    </row>
    <row r="6958" spans="1:10" ht="14.65" customHeight="1">
      <c r="A6958" s="215" t="s">
        <v>265</v>
      </c>
      <c r="B6958" s="213" t="s">
        <v>91</v>
      </c>
      <c r="C6958" s="209" t="s">
        <v>138</v>
      </c>
      <c r="D6958" s="202">
        <v>3940</v>
      </c>
      <c r="F6958" s="202">
        <v>133960</v>
      </c>
      <c r="G6958" s="202">
        <f t="shared" si="428"/>
        <v>34000</v>
      </c>
      <c r="H6958" s="210" t="str">
        <f t="shared" si="431"/>
        <v>23/24BATATA (2ª SAFRA)GUARAPUAVA (f)</v>
      </c>
      <c r="I6958" s="210" t="str">
        <f t="shared" si="432"/>
        <v>23/24BATATA (2ª SAFRA)</v>
      </c>
      <c r="J6958" s="211" t="b">
        <f t="shared" si="427"/>
        <v>0</v>
      </c>
    </row>
    <row r="6959" spans="1:10" ht="14.65" customHeight="1">
      <c r="A6959" s="215" t="s">
        <v>265</v>
      </c>
      <c r="B6959" s="213" t="s">
        <v>91</v>
      </c>
      <c r="C6959" s="209" t="s">
        <v>140</v>
      </c>
      <c r="D6959" s="202">
        <v>550</v>
      </c>
      <c r="F6959" s="202">
        <v>17050</v>
      </c>
      <c r="G6959" s="202">
        <f t="shared" si="428"/>
        <v>31000</v>
      </c>
      <c r="H6959" s="210" t="str">
        <f t="shared" si="431"/>
        <v>23/24BATATA (2ª SAFRA)IRATI (f)</v>
      </c>
      <c r="I6959" s="210" t="str">
        <f t="shared" si="432"/>
        <v>23/24BATATA (2ª SAFRA)</v>
      </c>
      <c r="J6959" s="211" t="b">
        <f t="shared" si="427"/>
        <v>0</v>
      </c>
    </row>
    <row r="6960" spans="1:10" ht="14.65" customHeight="1">
      <c r="A6960" s="215" t="s">
        <v>265</v>
      </c>
      <c r="B6960" s="213" t="s">
        <v>91</v>
      </c>
      <c r="C6960" s="209" t="s">
        <v>155</v>
      </c>
      <c r="D6960" s="202">
        <v>515</v>
      </c>
      <c r="F6960" s="202">
        <v>16656</v>
      </c>
      <c r="G6960" s="202">
        <f t="shared" si="428"/>
        <v>32341.747572815537</v>
      </c>
      <c r="H6960" s="210" t="str">
        <f t="shared" si="431"/>
        <v>23/24BATATA (2ª SAFRA)PATO BRANCO (e)</v>
      </c>
      <c r="I6960" s="210" t="str">
        <f t="shared" si="432"/>
        <v>23/24BATATA (2ª SAFRA)</v>
      </c>
      <c r="J6960" s="211" t="b">
        <f t="shared" si="427"/>
        <v>0</v>
      </c>
    </row>
    <row r="6961" spans="1:10" ht="14.65" customHeight="1">
      <c r="A6961" s="215" t="s">
        <v>265</v>
      </c>
      <c r="B6961" s="213" t="s">
        <v>91</v>
      </c>
      <c r="C6961" s="209" t="s">
        <v>156</v>
      </c>
      <c r="D6961" s="202"/>
      <c r="G6961" s="202" t="e">
        <f t="shared" si="428"/>
        <v>#DIV/0!</v>
      </c>
      <c r="H6961" s="210" t="str">
        <f t="shared" si="431"/>
        <v>23/24BATATA (2ª SAFRA)PITANGA (f)</v>
      </c>
      <c r="I6961" s="210" t="str">
        <f t="shared" si="432"/>
        <v>23/24BATATA (2ª SAFRA)</v>
      </c>
      <c r="J6961" s="211" t="b">
        <f t="shared" si="427"/>
        <v>0</v>
      </c>
    </row>
    <row r="6962" spans="1:10" ht="14.65" customHeight="1">
      <c r="A6962" s="215" t="s">
        <v>265</v>
      </c>
      <c r="B6962" s="213" t="s">
        <v>91</v>
      </c>
      <c r="C6962" s="209" t="s">
        <v>157</v>
      </c>
      <c r="D6962" s="202">
        <v>1540</v>
      </c>
      <c r="F6962" s="202">
        <v>37124</v>
      </c>
      <c r="G6962" s="202">
        <f t="shared" si="428"/>
        <v>24106.493506493505</v>
      </c>
      <c r="H6962" s="210" t="str">
        <f t="shared" si="431"/>
        <v>23/24BATATA (2ª SAFRA)PONTA GROSSA (f)</v>
      </c>
      <c r="I6962" s="210" t="str">
        <f t="shared" si="432"/>
        <v>23/24BATATA (2ª SAFRA)</v>
      </c>
      <c r="J6962" s="211" t="b">
        <f t="shared" ref="J6962:J7000" si="433">FALSE</f>
        <v>0</v>
      </c>
    </row>
    <row r="6963" spans="1:10" ht="14.65" customHeight="1">
      <c r="A6963" s="215" t="s">
        <v>265</v>
      </c>
      <c r="B6963" s="213" t="s">
        <v>91</v>
      </c>
      <c r="C6963" s="209" t="s">
        <v>160</v>
      </c>
      <c r="D6963" s="202">
        <v>1000</v>
      </c>
      <c r="F6963" s="202">
        <v>15000</v>
      </c>
      <c r="G6963" s="202">
        <f t="shared" si="428"/>
        <v>15000</v>
      </c>
      <c r="H6963" s="210" t="str">
        <f t="shared" si="431"/>
        <v>23/24BATATA (2ª SAFRA)UNIÃO DA VITÓRIA (f)</v>
      </c>
      <c r="I6963" s="210" t="str">
        <f t="shared" si="432"/>
        <v>23/24BATATA (2ª SAFRA)</v>
      </c>
      <c r="J6963" s="211" t="b">
        <f t="shared" si="433"/>
        <v>0</v>
      </c>
    </row>
    <row r="6964" spans="1:10" ht="14.65" customHeight="1">
      <c r="A6964" s="215" t="s">
        <v>265</v>
      </c>
      <c r="B6964" s="213" t="s">
        <v>92</v>
      </c>
      <c r="C6964" s="209" t="s">
        <v>126</v>
      </c>
      <c r="D6964" s="202">
        <v>1888</v>
      </c>
      <c r="F6964" s="202">
        <v>3083</v>
      </c>
      <c r="G6964" s="202">
        <f t="shared" si="428"/>
        <v>1632.9449152542372</v>
      </c>
      <c r="H6964" s="210" t="str">
        <f t="shared" si="431"/>
        <v>23/24CAFÉAPUCARANA (c)</v>
      </c>
      <c r="I6964" s="210" t="str">
        <f t="shared" si="432"/>
        <v>23/24CAFÉ</v>
      </c>
      <c r="J6964" s="211" t="b">
        <f t="shared" si="433"/>
        <v>0</v>
      </c>
    </row>
    <row r="6965" spans="1:10" ht="14.65" customHeight="1">
      <c r="A6965" s="215" t="s">
        <v>265</v>
      </c>
      <c r="B6965" s="213" t="s">
        <v>92</v>
      </c>
      <c r="C6965" s="209" t="s">
        <v>128</v>
      </c>
      <c r="D6965" s="202">
        <v>867</v>
      </c>
      <c r="F6965" s="202">
        <v>1007</v>
      </c>
      <c r="G6965" s="202">
        <f t="shared" si="428"/>
        <v>1161.4763552479817</v>
      </c>
      <c r="H6965" s="210" t="str">
        <f t="shared" si="431"/>
        <v>23/24CAFÉCAMPO MOURÃO (a)</v>
      </c>
      <c r="I6965" s="210" t="str">
        <f t="shared" si="432"/>
        <v>23/24CAFÉ</v>
      </c>
      <c r="J6965" s="211" t="b">
        <f t="shared" si="433"/>
        <v>0</v>
      </c>
    </row>
    <row r="6966" spans="1:10" ht="14.65" customHeight="1">
      <c r="A6966" s="215" t="s">
        <v>265</v>
      </c>
      <c r="B6966" s="213" t="s">
        <v>92</v>
      </c>
      <c r="C6966" s="209" t="s">
        <v>130</v>
      </c>
      <c r="D6966" s="202">
        <v>13</v>
      </c>
      <c r="F6966" s="202">
        <v>17</v>
      </c>
      <c r="G6966" s="202">
        <f t="shared" si="428"/>
        <v>1307.6923076923076</v>
      </c>
      <c r="H6966" s="210" t="str">
        <f t="shared" si="431"/>
        <v>23/24CAFÉCASCAVEL (d)</v>
      </c>
      <c r="I6966" s="210" t="str">
        <f t="shared" si="432"/>
        <v>23/24CAFÉ</v>
      </c>
      <c r="J6966" s="211" t="b">
        <f t="shared" si="433"/>
        <v>0</v>
      </c>
    </row>
    <row r="6967" spans="1:10" ht="14.65" customHeight="1">
      <c r="A6967" s="215" t="s">
        <v>265</v>
      </c>
      <c r="B6967" s="213" t="s">
        <v>92</v>
      </c>
      <c r="C6967" s="209" t="s">
        <v>132</v>
      </c>
      <c r="D6967" s="202">
        <v>2874</v>
      </c>
      <c r="F6967" s="202">
        <v>4311</v>
      </c>
      <c r="G6967" s="202">
        <f t="shared" si="428"/>
        <v>1500</v>
      </c>
      <c r="H6967" s="210" t="str">
        <f t="shared" si="431"/>
        <v>23/24CAFÉCORNÉLIO PROCÓPIO (c)</v>
      </c>
      <c r="I6967" s="210" t="str">
        <f t="shared" si="432"/>
        <v>23/24CAFÉ</v>
      </c>
      <c r="J6967" s="211" t="b">
        <f t="shared" si="433"/>
        <v>0</v>
      </c>
    </row>
    <row r="6968" spans="1:10" ht="14.65" customHeight="1">
      <c r="A6968" s="215" t="s">
        <v>265</v>
      </c>
      <c r="B6968" s="213" t="s">
        <v>92</v>
      </c>
      <c r="C6968" s="209" t="s">
        <v>142</v>
      </c>
      <c r="D6968" s="202">
        <v>1936</v>
      </c>
      <c r="E6968" s="202">
        <v>10</v>
      </c>
      <c r="F6968" s="202">
        <v>2168</v>
      </c>
      <c r="G6968" s="202">
        <f t="shared" ref="G6968:G7032" si="434">F6968/(D6968-E6968)*1000</f>
        <v>1125.6490134994808</v>
      </c>
      <c r="H6968" s="210" t="str">
        <f t="shared" si="431"/>
        <v>23/24CAFÉIVAIPORÃ (c)</v>
      </c>
      <c r="I6968" s="210" t="str">
        <f t="shared" si="432"/>
        <v>23/24CAFÉ</v>
      </c>
      <c r="J6968" s="211" t="b">
        <f t="shared" si="433"/>
        <v>0</v>
      </c>
    </row>
    <row r="6969" spans="1:10" ht="14.65" customHeight="1">
      <c r="A6969" s="215" t="s">
        <v>265</v>
      </c>
      <c r="B6969" s="213" t="s">
        <v>92</v>
      </c>
      <c r="C6969" s="209" t="s">
        <v>144</v>
      </c>
      <c r="D6969" s="202">
        <v>14164</v>
      </c>
      <c r="F6969" s="202">
        <v>26203</v>
      </c>
      <c r="G6969" s="202">
        <f t="shared" si="434"/>
        <v>1849.9717593900029</v>
      </c>
      <c r="H6969" s="210" t="str">
        <f t="shared" si="431"/>
        <v>23/24CAFÉJACAREZINHO (c)</v>
      </c>
      <c r="I6969" s="210" t="str">
        <f t="shared" si="432"/>
        <v>23/24CAFÉ</v>
      </c>
      <c r="J6969" s="211" t="b">
        <f t="shared" si="433"/>
        <v>0</v>
      </c>
    </row>
    <row r="6970" spans="1:10" ht="14.65" customHeight="1">
      <c r="A6970" s="215" t="s">
        <v>265</v>
      </c>
      <c r="B6970" s="213" t="s">
        <v>92</v>
      </c>
      <c r="C6970" s="209" t="s">
        <v>148</v>
      </c>
      <c r="D6970" s="202">
        <v>1140</v>
      </c>
      <c r="F6970" s="202">
        <v>1026</v>
      </c>
      <c r="G6970" s="202">
        <f t="shared" si="434"/>
        <v>900</v>
      </c>
      <c r="H6970" s="210" t="str">
        <f t="shared" si="431"/>
        <v>23/24CAFÉLONDRINA (c)</v>
      </c>
      <c r="I6970" s="210" t="str">
        <f t="shared" si="432"/>
        <v>23/24CAFÉ</v>
      </c>
      <c r="J6970" s="211" t="b">
        <f t="shared" si="433"/>
        <v>0</v>
      </c>
    </row>
    <row r="6971" spans="1:10" ht="14.65" customHeight="1">
      <c r="A6971" s="215" t="s">
        <v>265</v>
      </c>
      <c r="B6971" s="213" t="s">
        <v>92</v>
      </c>
      <c r="C6971" s="209" t="s">
        <v>150</v>
      </c>
      <c r="D6971" s="202">
        <v>1005</v>
      </c>
      <c r="F6971" s="202">
        <v>1608</v>
      </c>
      <c r="G6971" s="202">
        <f t="shared" si="434"/>
        <v>1600</v>
      </c>
      <c r="H6971" s="210" t="str">
        <f t="shared" si="431"/>
        <v>23/24CAFÉMARINGÁ (c)</v>
      </c>
      <c r="I6971" s="210" t="str">
        <f t="shared" si="432"/>
        <v>23/24CAFÉ</v>
      </c>
      <c r="J6971" s="211" t="b">
        <f t="shared" si="433"/>
        <v>0</v>
      </c>
    </row>
    <row r="6972" spans="1:10" ht="14.65" customHeight="1">
      <c r="A6972" s="215" t="s">
        <v>265</v>
      </c>
      <c r="B6972" s="213" t="s">
        <v>92</v>
      </c>
      <c r="C6972" s="209" t="s">
        <v>154</v>
      </c>
      <c r="D6972" s="202">
        <v>226</v>
      </c>
      <c r="F6972" s="202">
        <v>172</v>
      </c>
      <c r="G6972" s="202">
        <f t="shared" si="434"/>
        <v>761.06194690265488</v>
      </c>
      <c r="H6972" s="210" t="str">
        <f t="shared" si="431"/>
        <v>23/24CAFÉPARANAVAÍ (b)</v>
      </c>
      <c r="I6972" s="210" t="str">
        <f t="shared" si="432"/>
        <v>23/24CAFÉ</v>
      </c>
      <c r="J6972" s="211" t="b">
        <f t="shared" si="433"/>
        <v>0</v>
      </c>
    </row>
    <row r="6973" spans="1:10" ht="14.65" customHeight="1">
      <c r="A6973" s="215" t="s">
        <v>265</v>
      </c>
      <c r="B6973" s="213" t="s">
        <v>92</v>
      </c>
      <c r="C6973" s="209" t="s">
        <v>157</v>
      </c>
      <c r="D6973" s="202">
        <v>85</v>
      </c>
      <c r="F6973" s="202">
        <v>119</v>
      </c>
      <c r="G6973" s="202">
        <f t="shared" si="434"/>
        <v>1400</v>
      </c>
      <c r="H6973" s="210" t="str">
        <f t="shared" si="431"/>
        <v>23/24CAFÉPONTA GROSSA (f)</v>
      </c>
      <c r="I6973" s="210" t="str">
        <f t="shared" si="432"/>
        <v>23/24CAFÉ</v>
      </c>
      <c r="J6973" s="211" t="b">
        <f t="shared" si="433"/>
        <v>0</v>
      </c>
    </row>
    <row r="6974" spans="1:10" ht="14.65" customHeight="1">
      <c r="A6974" s="215" t="s">
        <v>265</v>
      </c>
      <c r="B6974" s="213" t="s">
        <v>92</v>
      </c>
      <c r="C6974" s="209" t="s">
        <v>158</v>
      </c>
      <c r="D6974" s="202">
        <v>210</v>
      </c>
      <c r="F6974" s="202">
        <v>274</v>
      </c>
      <c r="G6974" s="202">
        <f t="shared" si="434"/>
        <v>1304.7619047619048</v>
      </c>
      <c r="H6974" s="210" t="str">
        <f t="shared" si="431"/>
        <v>23/24CAFÉTOLEDO (d)</v>
      </c>
      <c r="I6974" s="210" t="str">
        <f t="shared" si="432"/>
        <v>23/24CAFÉ</v>
      </c>
      <c r="J6974" s="211" t="b">
        <f t="shared" si="433"/>
        <v>0</v>
      </c>
    </row>
    <row r="6975" spans="1:10" ht="14.65" customHeight="1">
      <c r="A6975" s="215" t="s">
        <v>265</v>
      </c>
      <c r="B6975" s="213" t="s">
        <v>92</v>
      </c>
      <c r="C6975" s="209" t="s">
        <v>159</v>
      </c>
      <c r="D6975" s="202">
        <v>503</v>
      </c>
      <c r="F6975" s="202">
        <v>214</v>
      </c>
      <c r="G6975" s="202">
        <f t="shared" si="434"/>
        <v>425.44731610337971</v>
      </c>
      <c r="H6975" s="210" t="str">
        <f t="shared" si="431"/>
        <v>23/24CAFÉUMUARAMA (b)</v>
      </c>
      <c r="I6975" s="210" t="str">
        <f t="shared" si="432"/>
        <v>23/24CAFÉ</v>
      </c>
      <c r="J6975" s="211" t="b">
        <f t="shared" si="433"/>
        <v>0</v>
      </c>
    </row>
    <row r="6976" spans="1:10" ht="12.75" customHeight="1">
      <c r="A6976" s="215" t="s">
        <v>265</v>
      </c>
      <c r="B6976" s="213" t="s">
        <v>107</v>
      </c>
      <c r="C6976" s="209" t="s">
        <v>128</v>
      </c>
      <c r="D6976" s="202">
        <v>200</v>
      </c>
      <c r="F6976" s="202">
        <v>400</v>
      </c>
      <c r="G6976" s="202">
        <f t="shared" si="434"/>
        <v>2000</v>
      </c>
      <c r="H6976" s="210" t="str">
        <f t="shared" si="431"/>
        <v>23/24SOJA (2ª SAFRA)CAMPO MOURÃO (a)</v>
      </c>
      <c r="I6976" s="210" t="str">
        <f t="shared" si="432"/>
        <v>23/24SOJA (2ª SAFRA)</v>
      </c>
      <c r="J6976" s="211" t="b">
        <f t="shared" si="433"/>
        <v>0</v>
      </c>
    </row>
    <row r="6977" spans="1:10" ht="12.75" customHeight="1">
      <c r="A6977" s="215" t="s">
        <v>265</v>
      </c>
      <c r="B6977" s="213" t="s">
        <v>107</v>
      </c>
      <c r="C6977" s="209" t="s">
        <v>130</v>
      </c>
      <c r="D6977" s="202">
        <v>140</v>
      </c>
      <c r="F6977" s="202">
        <v>215</v>
      </c>
      <c r="G6977" s="202">
        <f t="shared" si="434"/>
        <v>1535.7142857142858</v>
      </c>
      <c r="H6977" s="210" t="str">
        <f t="shared" si="431"/>
        <v>23/24SOJA (2ª SAFRA)CASCAVEL (d)</v>
      </c>
      <c r="I6977" s="210" t="str">
        <f t="shared" si="432"/>
        <v>23/24SOJA (2ª SAFRA)</v>
      </c>
      <c r="J6977" s="211" t="b">
        <f t="shared" si="433"/>
        <v>0</v>
      </c>
    </row>
    <row r="6978" spans="1:10" ht="12.75" customHeight="1">
      <c r="A6978" s="215" t="s">
        <v>265</v>
      </c>
      <c r="B6978" s="213" t="s">
        <v>107</v>
      </c>
      <c r="C6978" s="209" t="s">
        <v>136</v>
      </c>
      <c r="D6978" s="202">
        <v>5140</v>
      </c>
      <c r="F6978" s="202">
        <v>10280</v>
      </c>
      <c r="G6978" s="202">
        <f t="shared" si="434"/>
        <v>2000</v>
      </c>
      <c r="H6978" s="210" t="str">
        <f t="shared" si="431"/>
        <v>23/24SOJA (2ª SAFRA)FRANCISCO BELTRÃO (e)</v>
      </c>
      <c r="I6978" s="210" t="str">
        <f t="shared" si="432"/>
        <v>23/24SOJA (2ª SAFRA)</v>
      </c>
      <c r="J6978" s="211" t="b">
        <f t="shared" si="433"/>
        <v>0</v>
      </c>
    </row>
    <row r="6979" spans="1:10" ht="12.75" customHeight="1">
      <c r="A6979" s="215" t="s">
        <v>265</v>
      </c>
      <c r="B6979" s="213" t="s">
        <v>107</v>
      </c>
      <c r="C6979" s="209" t="s">
        <v>138</v>
      </c>
      <c r="D6979" s="202">
        <v>4460</v>
      </c>
      <c r="F6979" s="202">
        <v>12220</v>
      </c>
      <c r="G6979" s="202">
        <f t="shared" si="434"/>
        <v>2739.9103139013455</v>
      </c>
      <c r="H6979" s="210" t="str">
        <f t="shared" si="431"/>
        <v>23/24SOJA (2ª SAFRA)GUARAPUAVA (f)</v>
      </c>
      <c r="I6979" s="210" t="str">
        <f t="shared" si="432"/>
        <v>23/24SOJA (2ª SAFRA)</v>
      </c>
      <c r="J6979" s="211" t="b">
        <f t="shared" si="433"/>
        <v>0</v>
      </c>
    </row>
    <row r="6980" spans="1:10" ht="12.75" customHeight="1">
      <c r="A6980" s="215" t="s">
        <v>265</v>
      </c>
      <c r="B6980" s="213" t="s">
        <v>107</v>
      </c>
      <c r="C6980" s="209" t="s">
        <v>140</v>
      </c>
      <c r="D6980" s="202">
        <v>6000</v>
      </c>
      <c r="F6980" s="202">
        <v>15000</v>
      </c>
      <c r="G6980" s="202">
        <f t="shared" si="434"/>
        <v>2500</v>
      </c>
      <c r="H6980" s="210" t="str">
        <f t="shared" si="431"/>
        <v>23/24SOJA (2ª SAFRA)IRATI (f)</v>
      </c>
      <c r="I6980" s="210" t="str">
        <f t="shared" si="432"/>
        <v>23/24SOJA (2ª SAFRA)</v>
      </c>
      <c r="J6980" s="211" t="b">
        <f t="shared" si="433"/>
        <v>0</v>
      </c>
    </row>
    <row r="6981" spans="1:10" ht="12.75" customHeight="1">
      <c r="A6981" s="215" t="s">
        <v>265</v>
      </c>
      <c r="B6981" s="213" t="s">
        <v>107</v>
      </c>
      <c r="C6981" s="209" t="s">
        <v>146</v>
      </c>
      <c r="D6981" s="202">
        <v>1020</v>
      </c>
      <c r="F6981" s="202">
        <v>2121</v>
      </c>
      <c r="G6981" s="202">
        <f t="shared" si="434"/>
        <v>2079.4117647058824</v>
      </c>
      <c r="H6981" s="210" t="str">
        <f t="shared" si="431"/>
        <v>23/24SOJA (2ª SAFRA)LARANJEIRAS DO SUL (f)</v>
      </c>
      <c r="I6981" s="210" t="str">
        <f t="shared" si="432"/>
        <v>23/24SOJA (2ª SAFRA)</v>
      </c>
      <c r="J6981" s="211" t="b">
        <f t="shared" si="433"/>
        <v>0</v>
      </c>
    </row>
    <row r="6982" spans="1:10" ht="12.75" customHeight="1">
      <c r="A6982" s="215" t="s">
        <v>265</v>
      </c>
      <c r="B6982" s="213" t="s">
        <v>107</v>
      </c>
      <c r="C6982" s="209" t="s">
        <v>155</v>
      </c>
      <c r="D6982" s="202">
        <v>11245</v>
      </c>
      <c r="F6982" s="202">
        <v>31090</v>
      </c>
      <c r="G6982" s="202">
        <f t="shared" si="434"/>
        <v>2764.7843485993776</v>
      </c>
      <c r="H6982" s="210" t="str">
        <f t="shared" si="431"/>
        <v>23/24SOJA (2ª SAFRA)PATO BRANCO (e)</v>
      </c>
      <c r="I6982" s="210" t="str">
        <f t="shared" si="432"/>
        <v>23/24SOJA (2ª SAFRA)</v>
      </c>
      <c r="J6982" s="211" t="b">
        <f t="shared" si="433"/>
        <v>0</v>
      </c>
    </row>
    <row r="6983" spans="1:10" ht="12.75" customHeight="1">
      <c r="A6983" s="215" t="s">
        <v>265</v>
      </c>
      <c r="B6983" s="213" t="s">
        <v>107</v>
      </c>
      <c r="C6983" s="209" t="s">
        <v>157</v>
      </c>
      <c r="D6983" s="202">
        <v>15970</v>
      </c>
      <c r="F6983" s="202">
        <v>49906</v>
      </c>
      <c r="G6983" s="202">
        <f t="shared" si="434"/>
        <v>3124.9843456480903</v>
      </c>
      <c r="H6983" s="210" t="str">
        <f t="shared" si="431"/>
        <v>23/24SOJA (2ª SAFRA)PONTA GROSSA (f)</v>
      </c>
      <c r="I6983" s="210" t="str">
        <f t="shared" si="432"/>
        <v>23/24SOJA (2ª SAFRA)</v>
      </c>
      <c r="J6983" s="211" t="b">
        <f t="shared" si="433"/>
        <v>0</v>
      </c>
    </row>
    <row r="6984" spans="1:10" ht="12.75" customHeight="1">
      <c r="A6984" s="215" t="s">
        <v>265</v>
      </c>
      <c r="B6984" s="213" t="s">
        <v>107</v>
      </c>
      <c r="C6984" s="209" t="s">
        <v>159</v>
      </c>
      <c r="D6984" s="202">
        <v>70</v>
      </c>
      <c r="F6984" s="202">
        <v>190</v>
      </c>
      <c r="G6984" s="202">
        <f t="shared" si="434"/>
        <v>2714.2857142857142</v>
      </c>
      <c r="H6984" s="210" t="str">
        <f t="shared" si="431"/>
        <v>23/24SOJA (2ª SAFRA)UMUARAMA (b)</v>
      </c>
      <c r="I6984" s="210" t="str">
        <f t="shared" si="432"/>
        <v>23/24SOJA (2ª SAFRA)</v>
      </c>
      <c r="J6984" s="211" t="b">
        <f t="shared" si="433"/>
        <v>0</v>
      </c>
    </row>
    <row r="6985" spans="1:10" ht="12.75" customHeight="1">
      <c r="A6985" s="215" t="s">
        <v>265</v>
      </c>
      <c r="B6985" s="213" t="s">
        <v>107</v>
      </c>
      <c r="C6985" s="209" t="s">
        <v>160</v>
      </c>
      <c r="D6985" s="202">
        <v>6000</v>
      </c>
      <c r="F6985" s="202">
        <v>13200</v>
      </c>
      <c r="G6985" s="202">
        <f t="shared" si="434"/>
        <v>2200</v>
      </c>
      <c r="H6985" s="210" t="str">
        <f t="shared" si="431"/>
        <v>23/24SOJA (2ª SAFRA)UNIÃO DA VITÓRIA (f)</v>
      </c>
      <c r="I6985" s="210" t="str">
        <f t="shared" si="432"/>
        <v>23/24SOJA (2ª SAFRA)</v>
      </c>
      <c r="J6985" s="211" t="b">
        <f t="shared" si="433"/>
        <v>0</v>
      </c>
    </row>
    <row r="6986" spans="1:10" ht="12.75" customHeight="1">
      <c r="A6986" s="215" t="s">
        <v>265</v>
      </c>
      <c r="B6986" s="213" t="s">
        <v>109</v>
      </c>
      <c r="C6986" s="209" t="s">
        <v>126</v>
      </c>
      <c r="D6986" s="202">
        <v>150</v>
      </c>
      <c r="F6986" s="202">
        <v>14400</v>
      </c>
      <c r="G6986" s="202">
        <f t="shared" si="434"/>
        <v>96000</v>
      </c>
      <c r="H6986" s="210" t="str">
        <f t="shared" si="431"/>
        <v>23/24TOMATE (2ª SAFRA)APUCARANA (c)</v>
      </c>
      <c r="I6986" s="210" t="str">
        <f t="shared" si="432"/>
        <v>23/24TOMATE (2ª SAFRA)</v>
      </c>
      <c r="J6986" s="211" t="b">
        <f t="shared" si="433"/>
        <v>0</v>
      </c>
    </row>
    <row r="6987" spans="1:10" ht="12.75" customHeight="1">
      <c r="A6987" s="215" t="s">
        <v>265</v>
      </c>
      <c r="B6987" s="213" t="s">
        <v>109</v>
      </c>
      <c r="C6987" s="209" t="s">
        <v>128</v>
      </c>
      <c r="D6987" s="202">
        <v>17</v>
      </c>
      <c r="F6987" s="202">
        <v>1262</v>
      </c>
      <c r="G6987" s="202">
        <f t="shared" si="434"/>
        <v>74235.294117647063</v>
      </c>
      <c r="H6987" s="210" t="str">
        <f>A6987&amp;B6987&amp;C6987</f>
        <v>23/24TOMATE (2ª SAFRA)CAMPO MOURÃO (a)</v>
      </c>
      <c r="I6987" s="210" t="str">
        <f>A6987&amp;B6987</f>
        <v>23/24TOMATE (2ª SAFRA)</v>
      </c>
      <c r="J6987" s="211" t="b">
        <f t="shared" si="433"/>
        <v>0</v>
      </c>
    </row>
    <row r="6988" spans="1:10" ht="12.75" customHeight="1">
      <c r="A6988" s="215" t="s">
        <v>265</v>
      </c>
      <c r="B6988" s="213" t="s">
        <v>109</v>
      </c>
      <c r="C6988" s="209" t="s">
        <v>130</v>
      </c>
      <c r="D6988" s="202">
        <v>45</v>
      </c>
      <c r="F6988" s="202">
        <v>2544</v>
      </c>
      <c r="G6988" s="202">
        <f t="shared" si="434"/>
        <v>56533.333333333328</v>
      </c>
      <c r="H6988" s="210" t="str">
        <f t="shared" ref="H6988:H7054" si="435">A6988&amp;B6988&amp;C6988</f>
        <v>23/24TOMATE (2ª SAFRA)CASCAVEL (d)</v>
      </c>
      <c r="I6988" s="210" t="str">
        <f t="shared" ref="I6988:I7054" si="436">A6988&amp;B6988</f>
        <v>23/24TOMATE (2ª SAFRA)</v>
      </c>
      <c r="J6988" s="211" t="b">
        <f t="shared" si="433"/>
        <v>0</v>
      </c>
    </row>
    <row r="6989" spans="1:10" ht="12.75" customHeight="1">
      <c r="A6989" s="215" t="s">
        <v>265</v>
      </c>
      <c r="B6989" s="213" t="s">
        <v>109</v>
      </c>
      <c r="C6989" s="209" t="s">
        <v>132</v>
      </c>
      <c r="D6989" s="202">
        <v>200</v>
      </c>
      <c r="F6989" s="202">
        <v>8400</v>
      </c>
      <c r="G6989" s="202">
        <f t="shared" si="434"/>
        <v>42000</v>
      </c>
      <c r="H6989" s="210" t="str">
        <f t="shared" si="435"/>
        <v>23/24TOMATE (2ª SAFRA)CORNÉLIO PROCÓPIO (c)</v>
      </c>
      <c r="I6989" s="210" t="str">
        <f t="shared" si="436"/>
        <v>23/24TOMATE (2ª SAFRA)</v>
      </c>
      <c r="J6989" s="211" t="b">
        <f t="shared" si="433"/>
        <v>0</v>
      </c>
    </row>
    <row r="6990" spans="1:10" ht="12.75" customHeight="1">
      <c r="A6990" s="215" t="s">
        <v>265</v>
      </c>
      <c r="B6990" s="213" t="s">
        <v>109</v>
      </c>
      <c r="C6990" s="209" t="s">
        <v>138</v>
      </c>
      <c r="D6990" s="202">
        <v>23</v>
      </c>
      <c r="F6990" s="202">
        <v>1541</v>
      </c>
      <c r="G6990" s="202">
        <f t="shared" si="434"/>
        <v>67000</v>
      </c>
      <c r="H6990" s="210" t="str">
        <f t="shared" si="435"/>
        <v>23/24TOMATE (2ª SAFRA)GUARAPUAVA (f)</v>
      </c>
      <c r="I6990" s="210" t="str">
        <f t="shared" si="436"/>
        <v>23/24TOMATE (2ª SAFRA)</v>
      </c>
      <c r="J6990" s="211" t="b">
        <f t="shared" si="433"/>
        <v>0</v>
      </c>
    </row>
    <row r="6991" spans="1:10" ht="12.75" customHeight="1">
      <c r="A6991" s="215" t="s">
        <v>265</v>
      </c>
      <c r="B6991" s="213" t="s">
        <v>109</v>
      </c>
      <c r="C6991" s="209" t="s">
        <v>140</v>
      </c>
      <c r="D6991" s="202">
        <v>6</v>
      </c>
      <c r="F6991" s="202">
        <v>270</v>
      </c>
      <c r="G6991" s="202">
        <f t="shared" si="434"/>
        <v>45000</v>
      </c>
      <c r="H6991" s="210" t="str">
        <f t="shared" si="435"/>
        <v>23/24TOMATE (2ª SAFRA)IRATI (f)</v>
      </c>
      <c r="I6991" s="210" t="str">
        <f t="shared" si="436"/>
        <v>23/24TOMATE (2ª SAFRA)</v>
      </c>
      <c r="J6991" s="211" t="b">
        <f t="shared" si="433"/>
        <v>0</v>
      </c>
    </row>
    <row r="6992" spans="1:10" ht="12.75" customHeight="1">
      <c r="A6992" s="215" t="s">
        <v>265</v>
      </c>
      <c r="B6992" s="213" t="s">
        <v>109</v>
      </c>
      <c r="C6992" s="209" t="s">
        <v>142</v>
      </c>
      <c r="D6992" s="202">
        <v>365</v>
      </c>
      <c r="F6992" s="202">
        <v>23725</v>
      </c>
      <c r="G6992" s="202">
        <f t="shared" si="434"/>
        <v>65000</v>
      </c>
      <c r="H6992" s="210" t="str">
        <f t="shared" si="435"/>
        <v>23/24TOMATE (2ª SAFRA)IVAIPORÃ (c)</v>
      </c>
      <c r="I6992" s="210" t="str">
        <f t="shared" si="436"/>
        <v>23/24TOMATE (2ª SAFRA)</v>
      </c>
      <c r="J6992" s="211" t="b">
        <f t="shared" si="433"/>
        <v>0</v>
      </c>
    </row>
    <row r="6993" spans="1:10" ht="12.75" customHeight="1">
      <c r="A6993" s="215" t="s">
        <v>265</v>
      </c>
      <c r="B6993" s="213" t="s">
        <v>109</v>
      </c>
      <c r="C6993" s="209" t="s">
        <v>144</v>
      </c>
      <c r="D6993" s="202">
        <v>180</v>
      </c>
      <c r="F6993" s="202">
        <v>11160</v>
      </c>
      <c r="G6993" s="202">
        <f t="shared" si="434"/>
        <v>62000</v>
      </c>
      <c r="H6993" s="210" t="str">
        <f t="shared" si="435"/>
        <v>23/24TOMATE (2ª SAFRA)JACAREZINHO (c)</v>
      </c>
      <c r="I6993" s="210" t="str">
        <f t="shared" si="436"/>
        <v>23/24TOMATE (2ª SAFRA)</v>
      </c>
      <c r="J6993" s="211" t="b">
        <f t="shared" si="433"/>
        <v>0</v>
      </c>
    </row>
    <row r="6994" spans="1:10" ht="12.75" customHeight="1">
      <c r="A6994" s="215" t="s">
        <v>265</v>
      </c>
      <c r="B6994" s="213" t="s">
        <v>109</v>
      </c>
      <c r="C6994" s="209" t="s">
        <v>146</v>
      </c>
      <c r="D6994" s="202">
        <v>6</v>
      </c>
      <c r="F6994" s="202">
        <v>337</v>
      </c>
      <c r="G6994" s="202">
        <f t="shared" si="434"/>
        <v>56166.666666666664</v>
      </c>
      <c r="H6994" s="210" t="str">
        <f t="shared" si="435"/>
        <v>23/24TOMATE (2ª SAFRA)LARANJEIRAS DO SUL (f)</v>
      </c>
      <c r="I6994" s="210" t="str">
        <f t="shared" si="436"/>
        <v>23/24TOMATE (2ª SAFRA)</v>
      </c>
      <c r="J6994" s="211" t="b">
        <f t="shared" si="433"/>
        <v>0</v>
      </c>
    </row>
    <row r="6995" spans="1:10" ht="12.75" customHeight="1">
      <c r="A6995" s="215" t="s">
        <v>265</v>
      </c>
      <c r="B6995" s="213" t="s">
        <v>109</v>
      </c>
      <c r="C6995" s="209" t="s">
        <v>148</v>
      </c>
      <c r="D6995" s="202">
        <v>75</v>
      </c>
      <c r="F6995" s="202">
        <v>4875</v>
      </c>
      <c r="G6995" s="202">
        <f t="shared" si="434"/>
        <v>65000</v>
      </c>
      <c r="H6995" s="210" t="str">
        <f t="shared" si="435"/>
        <v>23/24TOMATE (2ª SAFRA)LONDRINA (c)</v>
      </c>
      <c r="I6995" s="210" t="str">
        <f t="shared" si="436"/>
        <v>23/24TOMATE (2ª SAFRA)</v>
      </c>
      <c r="J6995" s="211" t="b">
        <f t="shared" si="433"/>
        <v>0</v>
      </c>
    </row>
    <row r="6996" spans="1:10" ht="12.75" customHeight="1">
      <c r="A6996" s="215" t="s">
        <v>265</v>
      </c>
      <c r="B6996" s="213" t="s">
        <v>109</v>
      </c>
      <c r="C6996" s="209" t="s">
        <v>150</v>
      </c>
      <c r="D6996" s="202">
        <v>70</v>
      </c>
      <c r="F6996" s="202">
        <v>3500</v>
      </c>
      <c r="G6996" s="202">
        <f t="shared" si="434"/>
        <v>50000</v>
      </c>
      <c r="H6996" s="210" t="str">
        <f t="shared" si="435"/>
        <v>23/24TOMATE (2ª SAFRA)MARINGÁ (c)</v>
      </c>
      <c r="I6996" s="210" t="str">
        <f t="shared" si="436"/>
        <v>23/24TOMATE (2ª SAFRA)</v>
      </c>
      <c r="J6996" s="211" t="b">
        <f t="shared" si="433"/>
        <v>0</v>
      </c>
    </row>
    <row r="6997" spans="1:10" ht="12.75" customHeight="1">
      <c r="A6997" s="215" t="s">
        <v>265</v>
      </c>
      <c r="B6997" s="213" t="s">
        <v>109</v>
      </c>
      <c r="C6997" s="209" t="s">
        <v>152</v>
      </c>
      <c r="D6997" s="202">
        <v>12</v>
      </c>
      <c r="F6997" s="202">
        <v>480</v>
      </c>
      <c r="G6997" s="202">
        <f t="shared" si="434"/>
        <v>40000</v>
      </c>
      <c r="H6997" s="210" t="str">
        <f t="shared" si="435"/>
        <v>23/24TOMATE (2ª SAFRA)PARANAGUÁ (f)</v>
      </c>
      <c r="I6997" s="210" t="str">
        <f t="shared" si="436"/>
        <v>23/24TOMATE (2ª SAFRA)</v>
      </c>
      <c r="J6997" s="211" t="b">
        <f t="shared" si="433"/>
        <v>0</v>
      </c>
    </row>
    <row r="6998" spans="1:10" ht="12.75" customHeight="1">
      <c r="A6998" s="215" t="s">
        <v>265</v>
      </c>
      <c r="B6998" s="213" t="s">
        <v>109</v>
      </c>
      <c r="C6998" s="209" t="s">
        <v>156</v>
      </c>
      <c r="D6998" s="202">
        <v>129</v>
      </c>
      <c r="F6998" s="202">
        <v>11932</v>
      </c>
      <c r="G6998" s="202">
        <f t="shared" si="434"/>
        <v>92496.124031007756</v>
      </c>
      <c r="H6998" s="210" t="str">
        <f t="shared" si="435"/>
        <v>23/24TOMATE (2ª SAFRA)PITANGA (f)</v>
      </c>
      <c r="I6998" s="210" t="str">
        <f t="shared" si="436"/>
        <v>23/24TOMATE (2ª SAFRA)</v>
      </c>
      <c r="J6998" s="211" t="b">
        <f t="shared" si="433"/>
        <v>0</v>
      </c>
    </row>
    <row r="6999" spans="1:10" ht="12.75" customHeight="1">
      <c r="A6999" s="215" t="s">
        <v>265</v>
      </c>
      <c r="B6999" s="213" t="s">
        <v>109</v>
      </c>
      <c r="C6999" s="209" t="s">
        <v>157</v>
      </c>
      <c r="D6999" s="202">
        <v>379</v>
      </c>
      <c r="F6999" s="202">
        <v>25407</v>
      </c>
      <c r="G6999" s="202">
        <f t="shared" si="434"/>
        <v>67036.93931398417</v>
      </c>
      <c r="H6999" s="210" t="str">
        <f t="shared" si="435"/>
        <v>23/24TOMATE (2ª SAFRA)PONTA GROSSA (f)</v>
      </c>
      <c r="I6999" s="210" t="str">
        <f t="shared" si="436"/>
        <v>23/24TOMATE (2ª SAFRA)</v>
      </c>
      <c r="J6999" s="211" t="b">
        <f t="shared" si="433"/>
        <v>0</v>
      </c>
    </row>
    <row r="7000" spans="1:10" ht="12.75" customHeight="1">
      <c r="A7000" s="215" t="s">
        <v>265</v>
      </c>
      <c r="B7000" s="213" t="s">
        <v>109</v>
      </c>
      <c r="C7000" s="209" t="s">
        <v>159</v>
      </c>
      <c r="D7000" s="202">
        <v>5</v>
      </c>
      <c r="F7000" s="202">
        <v>350</v>
      </c>
      <c r="G7000" s="202">
        <f t="shared" si="434"/>
        <v>70000</v>
      </c>
      <c r="H7000" s="210" t="str">
        <f t="shared" si="435"/>
        <v>23/24TOMATE (2ª SAFRA)UMUARAMA (b)</v>
      </c>
      <c r="I7000" s="210" t="str">
        <f t="shared" si="436"/>
        <v>23/24TOMATE (2ª SAFRA)</v>
      </c>
      <c r="J7000" s="211" t="b">
        <f t="shared" si="433"/>
        <v>0</v>
      </c>
    </row>
    <row r="7001" spans="1:10" ht="12.75" customHeight="1">
      <c r="A7001" s="215" t="s">
        <v>265</v>
      </c>
      <c r="B7001" s="209" t="s">
        <v>88</v>
      </c>
      <c r="C7001" s="213" t="s">
        <v>126</v>
      </c>
      <c r="D7001" s="202">
        <v>6150</v>
      </c>
      <c r="F7001" s="202">
        <v>14901</v>
      </c>
      <c r="G7001" s="202">
        <f t="shared" si="434"/>
        <v>2422.9268292682927</v>
      </c>
      <c r="H7001" s="210" t="str">
        <f t="shared" si="435"/>
        <v>23/24AVEIA BRANCAAPUCARANA (c)</v>
      </c>
      <c r="I7001" s="210" t="str">
        <f t="shared" si="436"/>
        <v>23/24AVEIA BRANCA</v>
      </c>
    </row>
    <row r="7002" spans="1:10" ht="12.75" customHeight="1">
      <c r="A7002" s="215" t="s">
        <v>265</v>
      </c>
      <c r="B7002" s="209" t="s">
        <v>88</v>
      </c>
      <c r="C7002" s="209" t="s">
        <v>128</v>
      </c>
      <c r="D7002" s="202">
        <v>16270</v>
      </c>
      <c r="E7002" s="204"/>
      <c r="F7002" s="202">
        <v>22940</v>
      </c>
      <c r="G7002" s="202">
        <f t="shared" si="434"/>
        <v>1409.9569760295021</v>
      </c>
      <c r="H7002" s="210" t="str">
        <f t="shared" si="435"/>
        <v>23/24AVEIA BRANCACAMPO MOURÃO (a)</v>
      </c>
      <c r="I7002" s="210" t="str">
        <f t="shared" si="436"/>
        <v>23/24AVEIA BRANCA</v>
      </c>
    </row>
    <row r="7003" spans="1:10" ht="12.75" customHeight="1">
      <c r="A7003" s="215" t="s">
        <v>265</v>
      </c>
      <c r="B7003" s="209" t="s">
        <v>88</v>
      </c>
      <c r="C7003" s="209" t="s">
        <v>130</v>
      </c>
      <c r="D7003" s="202">
        <v>3060</v>
      </c>
      <c r="F7003" s="202">
        <v>4805</v>
      </c>
      <c r="G7003" s="202">
        <f t="shared" si="434"/>
        <v>1570.2614379084966</v>
      </c>
      <c r="H7003" s="210" t="str">
        <f t="shared" si="435"/>
        <v>23/24AVEIA BRANCACASCAVEL (d)</v>
      </c>
      <c r="I7003" s="210" t="str">
        <f t="shared" si="436"/>
        <v>23/24AVEIA BRANCA</v>
      </c>
    </row>
    <row r="7004" spans="1:10" ht="12.75" customHeight="1">
      <c r="A7004" s="215" t="s">
        <v>265</v>
      </c>
      <c r="B7004" s="209" t="s">
        <v>88</v>
      </c>
      <c r="C7004" s="209" t="s">
        <v>132</v>
      </c>
      <c r="D7004" s="202">
        <v>400</v>
      </c>
      <c r="F7004" s="202">
        <v>1000</v>
      </c>
      <c r="G7004" s="202">
        <f t="shared" si="434"/>
        <v>2500</v>
      </c>
      <c r="H7004" s="210" t="str">
        <f t="shared" si="435"/>
        <v>23/24AVEIA BRANCACORNÉLIO PROCÓPIO (c)</v>
      </c>
      <c r="I7004" s="210" t="str">
        <f t="shared" si="436"/>
        <v>23/24AVEIA BRANCA</v>
      </c>
    </row>
    <row r="7005" spans="1:10" ht="12.75" customHeight="1">
      <c r="A7005" s="215" t="s">
        <v>265</v>
      </c>
      <c r="B7005" s="209" t="s">
        <v>88</v>
      </c>
      <c r="C7005" s="209" t="s">
        <v>136</v>
      </c>
      <c r="D7005" s="202">
        <v>5560</v>
      </c>
      <c r="E7005" s="204"/>
      <c r="F7005" s="202">
        <v>8251</v>
      </c>
      <c r="G7005" s="202">
        <f t="shared" si="434"/>
        <v>1483.9928057553957</v>
      </c>
      <c r="H7005" s="210" t="str">
        <f t="shared" si="435"/>
        <v>23/24AVEIA BRANCAFRANCISCO BELTRÃO (e)</v>
      </c>
      <c r="I7005" s="210" t="str">
        <f t="shared" si="436"/>
        <v>23/24AVEIA BRANCA</v>
      </c>
    </row>
    <row r="7006" spans="1:10" ht="12.75" customHeight="1">
      <c r="A7006" s="215" t="s">
        <v>265</v>
      </c>
      <c r="B7006" s="209" t="s">
        <v>88</v>
      </c>
      <c r="C7006" s="209" t="s">
        <v>138</v>
      </c>
      <c r="D7006" s="202">
        <v>6990</v>
      </c>
      <c r="E7006" s="204"/>
      <c r="F7006" s="202">
        <v>19362</v>
      </c>
      <c r="G7006" s="202">
        <f t="shared" si="434"/>
        <v>2769.9570815450643</v>
      </c>
      <c r="H7006" s="210" t="str">
        <f t="shared" si="435"/>
        <v>23/24AVEIA BRANCAGUARAPUAVA (f)</v>
      </c>
      <c r="I7006" s="210" t="str">
        <f t="shared" si="436"/>
        <v>23/24AVEIA BRANCA</v>
      </c>
    </row>
    <row r="7007" spans="1:10" ht="12.75" customHeight="1">
      <c r="A7007" s="215" t="s">
        <v>265</v>
      </c>
      <c r="B7007" s="209" t="s">
        <v>88</v>
      </c>
      <c r="C7007" s="209" t="s">
        <v>140</v>
      </c>
      <c r="D7007" s="202">
        <v>9000</v>
      </c>
      <c r="E7007" s="204"/>
      <c r="F7007" s="202">
        <v>22050</v>
      </c>
      <c r="G7007" s="202">
        <f t="shared" si="434"/>
        <v>2450</v>
      </c>
      <c r="H7007" s="210" t="str">
        <f t="shared" si="435"/>
        <v>23/24AVEIA BRANCAIRATI (f)</v>
      </c>
      <c r="I7007" s="210" t="str">
        <f t="shared" si="436"/>
        <v>23/24AVEIA BRANCA</v>
      </c>
    </row>
    <row r="7008" spans="1:10" ht="12.75" customHeight="1">
      <c r="A7008" s="215" t="s">
        <v>265</v>
      </c>
      <c r="B7008" s="209" t="s">
        <v>88</v>
      </c>
      <c r="C7008" s="209" t="s">
        <v>142</v>
      </c>
      <c r="D7008" s="202">
        <v>1500</v>
      </c>
      <c r="E7008" s="204"/>
      <c r="F7008" s="202">
        <v>3450</v>
      </c>
      <c r="G7008" s="202">
        <f t="shared" si="434"/>
        <v>2300</v>
      </c>
      <c r="H7008" s="210" t="str">
        <f t="shared" si="435"/>
        <v>23/24AVEIA BRANCAIVAIPORÃ (c)</v>
      </c>
      <c r="I7008" s="210" t="str">
        <f t="shared" si="436"/>
        <v>23/24AVEIA BRANCA</v>
      </c>
    </row>
    <row r="7009" spans="1:9" ht="12.75" customHeight="1">
      <c r="A7009" s="215" t="s">
        <v>265</v>
      </c>
      <c r="B7009" s="209" t="s">
        <v>88</v>
      </c>
      <c r="C7009" s="209" t="s">
        <v>144</v>
      </c>
      <c r="D7009" s="202">
        <v>3500</v>
      </c>
      <c r="F7009" s="202">
        <v>4550</v>
      </c>
      <c r="G7009" s="202">
        <f t="shared" si="434"/>
        <v>1300</v>
      </c>
      <c r="H7009" s="210" t="str">
        <f t="shared" si="435"/>
        <v>23/24AVEIA BRANCAJACAREZINHO (c)</v>
      </c>
      <c r="I7009" s="210" t="str">
        <f t="shared" si="436"/>
        <v>23/24AVEIA BRANCA</v>
      </c>
    </row>
    <row r="7010" spans="1:9" ht="12.75" customHeight="1">
      <c r="A7010" s="215" t="s">
        <v>265</v>
      </c>
      <c r="B7010" s="209" t="s">
        <v>88</v>
      </c>
      <c r="C7010" s="209" t="s">
        <v>146</v>
      </c>
      <c r="D7010" s="202">
        <v>1760</v>
      </c>
      <c r="F7010" s="202">
        <v>1513</v>
      </c>
      <c r="G7010" s="202">
        <f t="shared" si="434"/>
        <v>859.65909090909088</v>
      </c>
      <c r="H7010" s="210" t="str">
        <f t="shared" si="435"/>
        <v>23/24AVEIA BRANCALARANJEIRAS DO SUL (f)</v>
      </c>
      <c r="I7010" s="210" t="str">
        <f t="shared" si="436"/>
        <v>23/24AVEIA BRANCA</v>
      </c>
    </row>
    <row r="7011" spans="1:9" ht="12.75" customHeight="1">
      <c r="A7011" s="215" t="s">
        <v>265</v>
      </c>
      <c r="B7011" s="209" t="s">
        <v>88</v>
      </c>
      <c r="C7011" s="209" t="s">
        <v>148</v>
      </c>
      <c r="D7011" s="202">
        <v>3230</v>
      </c>
      <c r="E7011" s="204"/>
      <c r="F7011" s="202">
        <v>4199</v>
      </c>
      <c r="G7011" s="202">
        <f t="shared" si="434"/>
        <v>1300</v>
      </c>
      <c r="H7011" s="210" t="str">
        <f t="shared" si="435"/>
        <v>23/24AVEIA BRANCALONDRINA (c)</v>
      </c>
      <c r="I7011" s="210" t="str">
        <f t="shared" si="436"/>
        <v>23/24AVEIA BRANCA</v>
      </c>
    </row>
    <row r="7012" spans="1:9" ht="12.75" customHeight="1">
      <c r="A7012" s="215" t="s">
        <v>265</v>
      </c>
      <c r="B7012" s="209" t="s">
        <v>88</v>
      </c>
      <c r="C7012" s="209" t="s">
        <v>150</v>
      </c>
      <c r="D7012" s="202">
        <v>1507</v>
      </c>
      <c r="E7012" s="204"/>
      <c r="F7012" s="202">
        <v>1280</v>
      </c>
      <c r="G7012" s="202">
        <f t="shared" si="434"/>
        <v>849.36960849369609</v>
      </c>
      <c r="H7012" s="210" t="str">
        <f t="shared" si="435"/>
        <v>23/24AVEIA BRANCAMARINGÁ (c)</v>
      </c>
      <c r="I7012" s="210" t="str">
        <f t="shared" si="436"/>
        <v>23/24AVEIA BRANCA</v>
      </c>
    </row>
    <row r="7013" spans="1:9" ht="12.75" customHeight="1">
      <c r="A7013" s="215" t="s">
        <v>265</v>
      </c>
      <c r="B7013" s="209" t="s">
        <v>88</v>
      </c>
      <c r="C7013" s="209" t="s">
        <v>155</v>
      </c>
      <c r="D7013" s="202">
        <v>9335</v>
      </c>
      <c r="E7013" s="204"/>
      <c r="F7013" s="202">
        <v>16627</v>
      </c>
      <c r="G7013" s="202">
        <f t="shared" si="434"/>
        <v>1781.1462238885913</v>
      </c>
      <c r="H7013" s="210" t="str">
        <f t="shared" si="435"/>
        <v>23/24AVEIA BRANCAPATO BRANCO (e)</v>
      </c>
      <c r="I7013" s="210" t="str">
        <f t="shared" si="436"/>
        <v>23/24AVEIA BRANCA</v>
      </c>
    </row>
    <row r="7014" spans="1:9" ht="12.75" customHeight="1">
      <c r="A7014" s="215" t="s">
        <v>265</v>
      </c>
      <c r="B7014" s="209" t="s">
        <v>88</v>
      </c>
      <c r="C7014" s="209" t="s">
        <v>156</v>
      </c>
      <c r="D7014" s="202">
        <v>3000</v>
      </c>
      <c r="E7014" s="204"/>
      <c r="F7014" s="202">
        <v>4230</v>
      </c>
      <c r="G7014" s="202">
        <f t="shared" si="434"/>
        <v>1410</v>
      </c>
      <c r="H7014" s="210" t="str">
        <f t="shared" si="435"/>
        <v>23/24AVEIA BRANCAPITANGA (f)</v>
      </c>
      <c r="I7014" s="210" t="str">
        <f t="shared" si="436"/>
        <v>23/24AVEIA BRANCA</v>
      </c>
    </row>
    <row r="7015" spans="1:9" ht="12.75" customHeight="1">
      <c r="A7015" s="215" t="s">
        <v>265</v>
      </c>
      <c r="B7015" s="209" t="s">
        <v>88</v>
      </c>
      <c r="C7015" s="209" t="s">
        <v>157</v>
      </c>
      <c r="D7015" s="202">
        <v>23220</v>
      </c>
      <c r="E7015" s="204">
        <v>340</v>
      </c>
      <c r="F7015" s="202">
        <v>47476</v>
      </c>
      <c r="G7015" s="202">
        <f t="shared" si="434"/>
        <v>2075</v>
      </c>
      <c r="H7015" s="210" t="str">
        <f t="shared" si="435"/>
        <v>23/24AVEIA BRANCAPONTA GROSSA (f)</v>
      </c>
      <c r="I7015" s="210" t="str">
        <f t="shared" si="436"/>
        <v>23/24AVEIA BRANCA</v>
      </c>
    </row>
    <row r="7016" spans="1:9" ht="12.75" customHeight="1">
      <c r="A7016" s="215" t="s">
        <v>265</v>
      </c>
      <c r="B7016" s="209" t="s">
        <v>88</v>
      </c>
      <c r="C7016" s="209" t="s">
        <v>158</v>
      </c>
      <c r="D7016" s="202">
        <v>1068</v>
      </c>
      <c r="E7016" s="204"/>
      <c r="F7016" s="202">
        <v>1389</v>
      </c>
      <c r="G7016" s="202">
        <f t="shared" si="434"/>
        <v>1300.5617977528091</v>
      </c>
      <c r="H7016" s="210" t="str">
        <f t="shared" si="435"/>
        <v>23/24AVEIA BRANCATOLEDO (d)</v>
      </c>
      <c r="I7016" s="210" t="str">
        <f t="shared" si="436"/>
        <v>23/24AVEIA BRANCA</v>
      </c>
    </row>
    <row r="7017" spans="1:9" ht="12.75" customHeight="1">
      <c r="A7017" s="215" t="s">
        <v>265</v>
      </c>
      <c r="B7017" s="209" t="s">
        <v>88</v>
      </c>
      <c r="C7017" s="209" t="s">
        <v>160</v>
      </c>
      <c r="D7017" s="202">
        <v>2000</v>
      </c>
      <c r="E7017" s="204"/>
      <c r="F7017" s="202">
        <v>2200</v>
      </c>
      <c r="G7017" s="202">
        <f t="shared" si="434"/>
        <v>1100</v>
      </c>
      <c r="H7017" s="210" t="str">
        <f t="shared" si="435"/>
        <v>23/24AVEIA BRANCAUNIÃO DA VITÓRIA (f)</v>
      </c>
      <c r="I7017" s="210" t="str">
        <f t="shared" si="436"/>
        <v>23/24AVEIA BRANCA</v>
      </c>
    </row>
    <row r="7018" spans="1:9" ht="12.75" customHeight="1">
      <c r="A7018" s="215" t="s">
        <v>265</v>
      </c>
      <c r="B7018" s="209" t="s">
        <v>89</v>
      </c>
      <c r="C7018" s="209" t="s">
        <v>126</v>
      </c>
      <c r="D7018" s="202">
        <v>1500</v>
      </c>
      <c r="F7018" s="202">
        <v>2920</v>
      </c>
      <c r="G7018" s="202">
        <f t="shared" si="434"/>
        <v>1946.6666666666667</v>
      </c>
      <c r="H7018" s="210" t="str">
        <f t="shared" si="435"/>
        <v>23/24AVEIA PRETAAPUCARANA (c)</v>
      </c>
      <c r="I7018" s="210" t="str">
        <f t="shared" si="436"/>
        <v>23/24AVEIA PRETA</v>
      </c>
    </row>
    <row r="7019" spans="1:9" ht="12.75" customHeight="1">
      <c r="A7019" s="215" t="s">
        <v>265</v>
      </c>
      <c r="B7019" s="209" t="s">
        <v>89</v>
      </c>
      <c r="C7019" s="209" t="s">
        <v>128</v>
      </c>
      <c r="D7019" s="202">
        <v>21850</v>
      </c>
      <c r="F7019" s="202">
        <v>20539</v>
      </c>
      <c r="G7019" s="202">
        <f t="shared" si="434"/>
        <v>940</v>
      </c>
      <c r="H7019" s="210" t="str">
        <f t="shared" si="435"/>
        <v>23/24AVEIA PRETACAMPO MOURÃO (a)</v>
      </c>
      <c r="I7019" s="210" t="str">
        <f t="shared" si="436"/>
        <v>23/24AVEIA PRETA</v>
      </c>
    </row>
    <row r="7020" spans="1:9" ht="12.75" customHeight="1">
      <c r="A7020" s="215" t="s">
        <v>265</v>
      </c>
      <c r="B7020" s="209" t="s">
        <v>89</v>
      </c>
      <c r="C7020" s="209" t="s">
        <v>130</v>
      </c>
      <c r="D7020" s="202">
        <v>4960</v>
      </c>
      <c r="E7020" s="202">
        <v>50</v>
      </c>
      <c r="F7020" s="202">
        <v>6355</v>
      </c>
      <c r="G7020" s="202">
        <f t="shared" si="434"/>
        <v>1294.2973523421588</v>
      </c>
      <c r="H7020" s="210" t="str">
        <f t="shared" si="435"/>
        <v>23/24AVEIA PRETACASCAVEL (d)</v>
      </c>
      <c r="I7020" s="210" t="str">
        <f t="shared" si="436"/>
        <v>23/24AVEIA PRETA</v>
      </c>
    </row>
    <row r="7021" spans="1:9" ht="12.75" customHeight="1">
      <c r="A7021" s="215" t="s">
        <v>265</v>
      </c>
      <c r="B7021" s="209" t="s">
        <v>89</v>
      </c>
      <c r="C7021" s="209" t="s">
        <v>132</v>
      </c>
      <c r="D7021" s="202">
        <v>900</v>
      </c>
      <c r="F7021" s="202">
        <v>1404</v>
      </c>
      <c r="G7021" s="202">
        <f t="shared" si="434"/>
        <v>1560</v>
      </c>
      <c r="H7021" s="210" t="str">
        <f t="shared" si="435"/>
        <v>23/24AVEIA PRETACORNÉLIO PROCÓPIO (c)</v>
      </c>
      <c r="I7021" s="210" t="str">
        <f t="shared" si="436"/>
        <v>23/24AVEIA PRETA</v>
      </c>
    </row>
    <row r="7022" spans="1:9" ht="12.75" customHeight="1">
      <c r="A7022" s="215" t="s">
        <v>265</v>
      </c>
      <c r="B7022" s="209" t="s">
        <v>89</v>
      </c>
      <c r="C7022" s="209" t="s">
        <v>136</v>
      </c>
      <c r="D7022" s="202">
        <v>3670</v>
      </c>
      <c r="F7022" s="202">
        <v>4308</v>
      </c>
      <c r="G7022" s="202">
        <f t="shared" si="434"/>
        <v>1173.841961852861</v>
      </c>
      <c r="H7022" s="210" t="str">
        <f t="shared" si="435"/>
        <v>23/24AVEIA PRETAFRANCISCO BELTRÃO (e)</v>
      </c>
      <c r="I7022" s="210" t="str">
        <f t="shared" si="436"/>
        <v>23/24AVEIA PRETA</v>
      </c>
    </row>
    <row r="7023" spans="1:9" ht="12.75" customHeight="1">
      <c r="A7023" s="215" t="s">
        <v>265</v>
      </c>
      <c r="B7023" s="209" t="s">
        <v>89</v>
      </c>
      <c r="C7023" s="209" t="s">
        <v>138</v>
      </c>
      <c r="D7023" s="202">
        <v>37200</v>
      </c>
      <c r="E7023" s="202">
        <v>970</v>
      </c>
      <c r="F7023" s="202">
        <v>39490</v>
      </c>
      <c r="G7023" s="202">
        <f t="shared" si="434"/>
        <v>1089.9806789953077</v>
      </c>
      <c r="H7023" s="210" t="str">
        <f t="shared" si="435"/>
        <v>23/24AVEIA PRETAGUARAPUAVA (f)</v>
      </c>
      <c r="I7023" s="210" t="str">
        <f t="shared" si="436"/>
        <v>23/24AVEIA PRETA</v>
      </c>
    </row>
    <row r="7024" spans="1:9" ht="12.75" customHeight="1">
      <c r="A7024" s="215" t="s">
        <v>265</v>
      </c>
      <c r="B7024" s="209" t="s">
        <v>89</v>
      </c>
      <c r="C7024" s="209" t="s">
        <v>140</v>
      </c>
      <c r="D7024" s="202">
        <v>6500</v>
      </c>
      <c r="F7024" s="202">
        <v>6370</v>
      </c>
      <c r="G7024" s="202">
        <f t="shared" si="434"/>
        <v>980</v>
      </c>
      <c r="H7024" s="210" t="str">
        <f t="shared" si="435"/>
        <v>23/24AVEIA PRETAIRATI (f)</v>
      </c>
      <c r="I7024" s="210" t="str">
        <f t="shared" si="436"/>
        <v>23/24AVEIA PRETA</v>
      </c>
    </row>
    <row r="7025" spans="1:10" ht="12.75" customHeight="1">
      <c r="A7025" s="215" t="s">
        <v>265</v>
      </c>
      <c r="B7025" s="209" t="s">
        <v>89</v>
      </c>
      <c r="C7025" s="209" t="s">
        <v>142</v>
      </c>
      <c r="D7025" s="202">
        <v>700</v>
      </c>
      <c r="F7025" s="202">
        <v>821</v>
      </c>
      <c r="G7025" s="202">
        <f t="shared" si="434"/>
        <v>1172.8571428571429</v>
      </c>
      <c r="H7025" s="210" t="str">
        <f t="shared" si="435"/>
        <v>23/24AVEIA PRETAIVAIPORÃ (c)</v>
      </c>
      <c r="I7025" s="210" t="str">
        <f t="shared" si="436"/>
        <v>23/24AVEIA PRETA</v>
      </c>
    </row>
    <row r="7026" spans="1:10" ht="12.75" customHeight="1">
      <c r="A7026" s="215" t="s">
        <v>265</v>
      </c>
      <c r="B7026" s="209" t="s">
        <v>89</v>
      </c>
      <c r="C7026" s="209" t="s">
        <v>144</v>
      </c>
      <c r="D7026" s="202">
        <v>2500</v>
      </c>
      <c r="F7026" s="202">
        <v>3125</v>
      </c>
      <c r="G7026" s="202">
        <f t="shared" si="434"/>
        <v>1250</v>
      </c>
      <c r="H7026" s="210" t="str">
        <f t="shared" si="435"/>
        <v>23/24AVEIA PRETAJACAREZINHO (c)</v>
      </c>
      <c r="I7026" s="210" t="str">
        <f t="shared" si="436"/>
        <v>23/24AVEIA PRETA</v>
      </c>
    </row>
    <row r="7027" spans="1:10" ht="12.75" customHeight="1">
      <c r="A7027" s="215" t="s">
        <v>265</v>
      </c>
      <c r="B7027" s="209" t="s">
        <v>89</v>
      </c>
      <c r="C7027" s="209" t="s">
        <v>146</v>
      </c>
      <c r="D7027" s="202">
        <v>5500</v>
      </c>
      <c r="F7027" s="202">
        <v>5335</v>
      </c>
      <c r="G7027" s="202">
        <f t="shared" si="434"/>
        <v>970</v>
      </c>
      <c r="H7027" s="210" t="str">
        <f t="shared" si="435"/>
        <v>23/24AVEIA PRETALARANJEIRAS DO SUL (f)</v>
      </c>
      <c r="I7027" s="210" t="str">
        <f t="shared" si="436"/>
        <v>23/24AVEIA PRETA</v>
      </c>
    </row>
    <row r="7028" spans="1:10" ht="12.75" customHeight="1">
      <c r="A7028" s="215" t="s">
        <v>265</v>
      </c>
      <c r="B7028" s="209" t="s">
        <v>89</v>
      </c>
      <c r="C7028" s="209" t="s">
        <v>148</v>
      </c>
      <c r="D7028" s="202">
        <v>20000</v>
      </c>
      <c r="F7028" s="202">
        <v>18000</v>
      </c>
      <c r="G7028" s="202">
        <f t="shared" si="434"/>
        <v>900</v>
      </c>
      <c r="H7028" s="210" t="str">
        <f t="shared" si="435"/>
        <v>23/24AVEIA PRETALONDRINA (c)</v>
      </c>
      <c r="I7028" s="210" t="str">
        <f t="shared" si="436"/>
        <v>23/24AVEIA PRETA</v>
      </c>
    </row>
    <row r="7029" spans="1:10" ht="12.75" customHeight="1">
      <c r="A7029" s="215" t="s">
        <v>265</v>
      </c>
      <c r="B7029" s="209" t="s">
        <v>89</v>
      </c>
      <c r="C7029" s="209" t="s">
        <v>150</v>
      </c>
      <c r="D7029" s="202">
        <v>5600</v>
      </c>
      <c r="F7029" s="202">
        <v>4200</v>
      </c>
      <c r="G7029" s="202">
        <f t="shared" si="434"/>
        <v>750</v>
      </c>
      <c r="H7029" s="210" t="str">
        <f t="shared" si="435"/>
        <v>23/24AVEIA PRETAMARINGÁ (c)</v>
      </c>
      <c r="I7029" s="210" t="str">
        <f t="shared" si="436"/>
        <v>23/24AVEIA PRETA</v>
      </c>
    </row>
    <row r="7030" spans="1:10" ht="12.75" customHeight="1">
      <c r="A7030" s="215" t="s">
        <v>265</v>
      </c>
      <c r="B7030" s="209" t="s">
        <v>89</v>
      </c>
      <c r="C7030" s="209" t="s">
        <v>155</v>
      </c>
      <c r="D7030" s="202">
        <v>23850</v>
      </c>
      <c r="F7030" s="202">
        <v>31780</v>
      </c>
      <c r="G7030" s="202">
        <f t="shared" si="434"/>
        <v>1332.4947589098533</v>
      </c>
      <c r="H7030" s="210" t="str">
        <f t="shared" si="435"/>
        <v>23/24AVEIA PRETAPATO BRANCO (e)</v>
      </c>
      <c r="I7030" s="210" t="str">
        <f t="shared" si="436"/>
        <v>23/24AVEIA PRETA</v>
      </c>
    </row>
    <row r="7031" spans="1:10" ht="12.75" customHeight="1">
      <c r="A7031" s="215" t="s">
        <v>265</v>
      </c>
      <c r="B7031" s="209" t="s">
        <v>89</v>
      </c>
      <c r="C7031" s="209" t="s">
        <v>156</v>
      </c>
      <c r="D7031" s="202">
        <v>6100</v>
      </c>
      <c r="F7031" s="202">
        <v>7625</v>
      </c>
      <c r="G7031" s="202">
        <f t="shared" si="434"/>
        <v>1250</v>
      </c>
      <c r="H7031" s="210" t="str">
        <f t="shared" si="435"/>
        <v>23/24AVEIA PRETAPITANGA (f)</v>
      </c>
      <c r="I7031" s="210" t="str">
        <f t="shared" si="436"/>
        <v>23/24AVEIA PRETA</v>
      </c>
    </row>
    <row r="7032" spans="1:10" ht="12.75" customHeight="1">
      <c r="A7032" s="215" t="s">
        <v>265</v>
      </c>
      <c r="B7032" s="209" t="s">
        <v>89</v>
      </c>
      <c r="C7032" s="209" t="s">
        <v>157</v>
      </c>
      <c r="D7032" s="202">
        <v>27700</v>
      </c>
      <c r="E7032" s="202">
        <v>720</v>
      </c>
      <c r="F7032" s="202">
        <v>27465</v>
      </c>
      <c r="G7032" s="202">
        <f t="shared" si="434"/>
        <v>1017.9762787249815</v>
      </c>
      <c r="H7032" s="210" t="str">
        <f t="shared" si="435"/>
        <v>23/24AVEIA PRETAPONTA GROSSA (f)</v>
      </c>
      <c r="I7032" s="210" t="str">
        <f t="shared" si="436"/>
        <v>23/24AVEIA PRETA</v>
      </c>
    </row>
    <row r="7033" spans="1:10" ht="12.75" customHeight="1">
      <c r="A7033" s="215" t="s">
        <v>265</v>
      </c>
      <c r="B7033" s="209" t="s">
        <v>89</v>
      </c>
      <c r="C7033" s="209" t="s">
        <v>158</v>
      </c>
      <c r="D7033" s="202">
        <v>2240</v>
      </c>
      <c r="F7033" s="202">
        <v>2387</v>
      </c>
      <c r="G7033" s="202">
        <f t="shared" ref="G7033:G7092" si="437">F7033/(D7033-E7033)*1000</f>
        <v>1065.625</v>
      </c>
      <c r="H7033" s="210" t="str">
        <f t="shared" si="435"/>
        <v>23/24AVEIA PRETATOLEDO (d)</v>
      </c>
      <c r="I7033" s="210" t="str">
        <f t="shared" si="436"/>
        <v>23/24AVEIA PRETA</v>
      </c>
    </row>
    <row r="7034" spans="1:10" ht="12.75" customHeight="1">
      <c r="A7034" s="215" t="s">
        <v>265</v>
      </c>
      <c r="B7034" s="209" t="s">
        <v>89</v>
      </c>
      <c r="C7034" s="209" t="s">
        <v>159</v>
      </c>
      <c r="D7034" s="202">
        <v>61</v>
      </c>
      <c r="F7034" s="202">
        <v>6</v>
      </c>
      <c r="G7034" s="202">
        <f t="shared" si="437"/>
        <v>98.360655737704917</v>
      </c>
      <c r="H7034" s="210" t="str">
        <f t="shared" si="435"/>
        <v>23/24AVEIA PRETAUMUARAMA (b)</v>
      </c>
      <c r="I7034" s="210" t="str">
        <f t="shared" si="436"/>
        <v>23/24AVEIA PRETA</v>
      </c>
    </row>
    <row r="7035" spans="1:10" ht="12.75" customHeight="1">
      <c r="A7035" s="215" t="s">
        <v>265</v>
      </c>
      <c r="B7035" s="209" t="s">
        <v>89</v>
      </c>
      <c r="C7035" s="209" t="s">
        <v>160</v>
      </c>
      <c r="D7035" s="202">
        <v>2000</v>
      </c>
      <c r="F7035" s="202">
        <v>1800</v>
      </c>
      <c r="G7035" s="202">
        <f t="shared" si="437"/>
        <v>900</v>
      </c>
      <c r="H7035" s="210" t="str">
        <f t="shared" si="435"/>
        <v>23/24AVEIA PRETAUNIÃO DA VITÓRIA (f)</v>
      </c>
      <c r="I7035" s="210" t="str">
        <f t="shared" si="436"/>
        <v>23/24AVEIA PRETA</v>
      </c>
    </row>
    <row r="7036" spans="1:10" ht="12.75" customHeight="1">
      <c r="A7036" s="215" t="s">
        <v>265</v>
      </c>
      <c r="B7036" s="209" t="s">
        <v>94</v>
      </c>
      <c r="C7036" s="209" t="s">
        <v>126</v>
      </c>
      <c r="D7036">
        <v>36</v>
      </c>
      <c r="E7036" s="204"/>
      <c r="F7036">
        <v>45</v>
      </c>
      <c r="G7036" s="202">
        <f t="shared" si="437"/>
        <v>1250</v>
      </c>
      <c r="H7036" s="210" t="str">
        <f t="shared" si="435"/>
        <v>23/24CANOLAAPUCARANA (c)</v>
      </c>
      <c r="I7036" s="210" t="str">
        <f t="shared" si="436"/>
        <v>23/24CANOLA</v>
      </c>
      <c r="J7036" s="211"/>
    </row>
    <row r="7037" spans="1:10" ht="12.75" customHeight="1">
      <c r="A7037" s="215" t="s">
        <v>265</v>
      </c>
      <c r="B7037" s="209" t="s">
        <v>94</v>
      </c>
      <c r="C7037" s="209" t="s">
        <v>136</v>
      </c>
      <c r="D7037">
        <v>30</v>
      </c>
      <c r="E7037" s="204">
        <v>30</v>
      </c>
      <c r="F7037">
        <v>0</v>
      </c>
      <c r="G7037" s="202" t="e">
        <f t="shared" si="437"/>
        <v>#DIV/0!</v>
      </c>
      <c r="H7037" s="210" t="str">
        <f t="shared" ref="H7037" si="438">A7037&amp;B7037&amp;C7037</f>
        <v>23/24CANOLAFRANCISCO BELTRÃO (e)</v>
      </c>
      <c r="I7037" s="210" t="str">
        <f t="shared" ref="I7037" si="439">A7037&amp;B7037</f>
        <v>23/24CANOLA</v>
      </c>
      <c r="J7037" s="211"/>
    </row>
    <row r="7038" spans="1:10" ht="12.75" customHeight="1">
      <c r="A7038" s="215" t="s">
        <v>265</v>
      </c>
      <c r="B7038" s="209" t="s">
        <v>94</v>
      </c>
      <c r="C7038" s="209" t="s">
        <v>138</v>
      </c>
      <c r="D7038">
        <v>845</v>
      </c>
      <c r="E7038" s="204">
        <v>70</v>
      </c>
      <c r="F7038">
        <v>902</v>
      </c>
      <c r="G7038" s="202">
        <f t="shared" si="437"/>
        <v>1163.8709677419354</v>
      </c>
      <c r="H7038" s="210" t="str">
        <f t="shared" si="435"/>
        <v>23/24CANOLAGUARAPUAVA (f)</v>
      </c>
      <c r="I7038" s="210" t="str">
        <f t="shared" si="436"/>
        <v>23/24CANOLA</v>
      </c>
      <c r="J7038" s="211"/>
    </row>
    <row r="7039" spans="1:10" ht="12.75" customHeight="1">
      <c r="A7039" s="215" t="s">
        <v>265</v>
      </c>
      <c r="B7039" s="209" t="s">
        <v>94</v>
      </c>
      <c r="C7039" s="209" t="s">
        <v>155</v>
      </c>
      <c r="D7039" s="202">
        <v>1067</v>
      </c>
      <c r="F7039" s="202">
        <v>1626</v>
      </c>
      <c r="G7039" s="202">
        <f t="shared" si="437"/>
        <v>1523.8987816307404</v>
      </c>
      <c r="H7039" s="210" t="str">
        <f t="shared" si="435"/>
        <v>23/24CANOLAPATO BRANCO (e)</v>
      </c>
      <c r="I7039" s="210" t="str">
        <f t="shared" si="436"/>
        <v>23/24CANOLA</v>
      </c>
      <c r="J7039" s="211"/>
    </row>
    <row r="7040" spans="1:10" ht="12.75" customHeight="1">
      <c r="A7040" s="215" t="s">
        <v>265</v>
      </c>
      <c r="B7040" s="209" t="s">
        <v>94</v>
      </c>
      <c r="C7040" s="209" t="s">
        <v>157</v>
      </c>
      <c r="D7040" s="202">
        <v>423</v>
      </c>
      <c r="F7040" s="202">
        <v>635</v>
      </c>
      <c r="G7040" s="202">
        <f t="shared" si="437"/>
        <v>1501.1820330969267</v>
      </c>
      <c r="H7040" s="210" t="str">
        <f t="shared" si="435"/>
        <v>23/24CANOLAPONTA GROSSA (f)</v>
      </c>
      <c r="I7040" s="210" t="str">
        <f t="shared" si="436"/>
        <v>23/24CANOLA</v>
      </c>
      <c r="J7040" s="211"/>
    </row>
    <row r="7041" spans="1:10" ht="12.75" customHeight="1">
      <c r="A7041" s="215" t="s">
        <v>265</v>
      </c>
      <c r="B7041" s="209" t="s">
        <v>96</v>
      </c>
      <c r="C7041" s="209" t="s">
        <v>138</v>
      </c>
      <c r="D7041" s="202">
        <v>1030</v>
      </c>
      <c r="F7041" s="202">
        <v>1987</v>
      </c>
      <c r="G7041" s="202">
        <f t="shared" si="437"/>
        <v>1929.1262135922329</v>
      </c>
      <c r="H7041" s="210" t="str">
        <f t="shared" si="435"/>
        <v>23/24CENTEIOGUARAPUAVA (f)</v>
      </c>
      <c r="I7041" s="210" t="str">
        <f t="shared" si="436"/>
        <v>23/24CENTEIO</v>
      </c>
      <c r="J7041" s="211"/>
    </row>
    <row r="7042" spans="1:10" ht="12.75" customHeight="1">
      <c r="A7042" s="215" t="s">
        <v>265</v>
      </c>
      <c r="B7042" s="209" t="s">
        <v>96</v>
      </c>
      <c r="C7042" s="209" t="s">
        <v>140</v>
      </c>
      <c r="D7042" s="202">
        <v>400</v>
      </c>
      <c r="F7042" s="202">
        <v>680</v>
      </c>
      <c r="G7042" s="202">
        <f t="shared" si="437"/>
        <v>1700</v>
      </c>
      <c r="H7042" s="210" t="str">
        <f t="shared" si="435"/>
        <v>23/24CENTEIOIRATI (f)</v>
      </c>
      <c r="I7042" s="210" t="str">
        <f t="shared" si="436"/>
        <v>23/24CENTEIO</v>
      </c>
      <c r="J7042" s="211"/>
    </row>
    <row r="7043" spans="1:10" ht="12.75" customHeight="1">
      <c r="A7043" s="215" t="s">
        <v>265</v>
      </c>
      <c r="B7043" s="209" t="s">
        <v>96</v>
      </c>
      <c r="C7043" s="209" t="s">
        <v>146</v>
      </c>
      <c r="D7043" s="202">
        <v>274</v>
      </c>
      <c r="E7043" s="202">
        <v>7</v>
      </c>
      <c r="F7043" s="202">
        <v>178</v>
      </c>
      <c r="G7043" s="202">
        <f t="shared" si="437"/>
        <v>666.66666666666663</v>
      </c>
      <c r="H7043" s="210" t="str">
        <f t="shared" si="435"/>
        <v>23/24CENTEIOLARANJEIRAS DO SUL (f)</v>
      </c>
      <c r="I7043" s="210" t="str">
        <f t="shared" si="436"/>
        <v>23/24CENTEIO</v>
      </c>
      <c r="J7043" s="211"/>
    </row>
    <row r="7044" spans="1:10" ht="12.75" customHeight="1">
      <c r="A7044" s="215" t="s">
        <v>265</v>
      </c>
      <c r="B7044" s="209" t="s">
        <v>96</v>
      </c>
      <c r="C7044" s="209" t="s">
        <v>155</v>
      </c>
      <c r="D7044" s="202">
        <v>500</v>
      </c>
      <c r="F7044" s="202">
        <v>600</v>
      </c>
      <c r="G7044" s="202">
        <f t="shared" ref="G7044" si="440">F7044/(D7044-E7044)*1000</f>
        <v>1200</v>
      </c>
      <c r="H7044" s="210" t="str">
        <f t="shared" ref="H7044" si="441">A7044&amp;B7044&amp;C7044</f>
        <v>23/24CENTEIOPATO BRANCO (e)</v>
      </c>
      <c r="I7044" s="210" t="str">
        <f t="shared" ref="I7044" si="442">A7044&amp;B7044</f>
        <v>23/24CENTEIO</v>
      </c>
      <c r="J7044" s="211"/>
    </row>
    <row r="7045" spans="1:10" ht="12.75" customHeight="1">
      <c r="A7045" s="215" t="s">
        <v>265</v>
      </c>
      <c r="B7045" s="209" t="s">
        <v>96</v>
      </c>
      <c r="C7045" s="209" t="s">
        <v>157</v>
      </c>
      <c r="D7045" s="202">
        <v>855</v>
      </c>
      <c r="F7045" s="202">
        <v>1368</v>
      </c>
      <c r="G7045" s="202">
        <f t="shared" si="437"/>
        <v>1600</v>
      </c>
      <c r="H7045" s="210" t="str">
        <f t="shared" si="435"/>
        <v>23/24CENTEIOPONTA GROSSA (f)</v>
      </c>
      <c r="I7045" s="210" t="str">
        <f t="shared" si="436"/>
        <v>23/24CENTEIO</v>
      </c>
      <c r="J7045" s="211"/>
    </row>
    <row r="7046" spans="1:10" ht="12.75" customHeight="1">
      <c r="A7046" s="215" t="s">
        <v>265</v>
      </c>
      <c r="B7046" s="213" t="s">
        <v>97</v>
      </c>
      <c r="C7046" s="209" t="s">
        <v>126</v>
      </c>
      <c r="D7046" s="201">
        <v>900</v>
      </c>
      <c r="F7046" s="202">
        <v>2700</v>
      </c>
      <c r="G7046" s="202">
        <f t="shared" si="437"/>
        <v>3000</v>
      </c>
      <c r="H7046" s="210" t="str">
        <f t="shared" si="435"/>
        <v>23/24CEVADAAPUCARANA (c)</v>
      </c>
      <c r="I7046" s="210" t="str">
        <f t="shared" si="436"/>
        <v>23/24CEVADA</v>
      </c>
    </row>
    <row r="7047" spans="1:10" ht="12.75" customHeight="1">
      <c r="A7047" s="215" t="s">
        <v>265</v>
      </c>
      <c r="B7047" s="213" t="s">
        <v>97</v>
      </c>
      <c r="C7047" s="209" t="s">
        <v>134</v>
      </c>
      <c r="D7047" s="201">
        <v>4780</v>
      </c>
      <c r="F7047" s="202">
        <v>18355</v>
      </c>
      <c r="G7047" s="202">
        <f t="shared" si="437"/>
        <v>3839.9581589958157</v>
      </c>
      <c r="H7047" s="210" t="str">
        <f t="shared" si="435"/>
        <v>23/24CEVADACURITIBA (f)</v>
      </c>
      <c r="I7047" s="210" t="str">
        <f t="shared" si="436"/>
        <v>23/24CEVADA</v>
      </c>
    </row>
    <row r="7048" spans="1:10" ht="12.75" customHeight="1">
      <c r="A7048" s="215" t="s">
        <v>265</v>
      </c>
      <c r="B7048" s="209" t="s">
        <v>97</v>
      </c>
      <c r="C7048" s="209" t="s">
        <v>136</v>
      </c>
      <c r="G7048" s="202" t="e">
        <f t="shared" si="437"/>
        <v>#DIV/0!</v>
      </c>
      <c r="H7048" s="210" t="str">
        <f t="shared" si="435"/>
        <v>23/24CEVADAFRANCISCO BELTRÃO (e)</v>
      </c>
      <c r="I7048" s="210" t="str">
        <f t="shared" si="436"/>
        <v>23/24CEVADA</v>
      </c>
    </row>
    <row r="7049" spans="1:10" ht="12.75" customHeight="1">
      <c r="A7049" s="215" t="s">
        <v>265</v>
      </c>
      <c r="B7049" s="209" t="s">
        <v>97</v>
      </c>
      <c r="C7049" s="209" t="s">
        <v>138</v>
      </c>
      <c r="D7049" s="201">
        <v>29580</v>
      </c>
      <c r="F7049" s="202">
        <v>136363</v>
      </c>
      <c r="G7049" s="202">
        <f t="shared" si="437"/>
        <v>4609.9729546991202</v>
      </c>
      <c r="H7049" s="210" t="str">
        <f t="shared" si="435"/>
        <v>23/24CEVADAGUARAPUAVA (f)</v>
      </c>
      <c r="I7049" s="210" t="str">
        <f t="shared" si="436"/>
        <v>23/24CEVADA</v>
      </c>
    </row>
    <row r="7050" spans="1:10" ht="12.75" customHeight="1">
      <c r="A7050" s="215" t="s">
        <v>265</v>
      </c>
      <c r="B7050" s="209" t="s">
        <v>97</v>
      </c>
      <c r="C7050" s="209" t="s">
        <v>140</v>
      </c>
      <c r="D7050" s="201">
        <v>5300</v>
      </c>
      <c r="F7050" s="202">
        <v>20670</v>
      </c>
      <c r="G7050" s="202">
        <f t="shared" si="437"/>
        <v>3900</v>
      </c>
      <c r="H7050" s="210" t="str">
        <f t="shared" si="435"/>
        <v>23/24CEVADAIRATI (f)</v>
      </c>
      <c r="I7050" s="210" t="str">
        <f t="shared" si="436"/>
        <v>23/24CEVADA</v>
      </c>
    </row>
    <row r="7051" spans="1:10" ht="12.75" customHeight="1">
      <c r="A7051" s="215" t="s">
        <v>265</v>
      </c>
      <c r="B7051" s="209" t="s">
        <v>97</v>
      </c>
      <c r="C7051" s="209" t="s">
        <v>142</v>
      </c>
      <c r="D7051" s="201">
        <v>360</v>
      </c>
      <c r="F7051" s="202">
        <v>1008</v>
      </c>
      <c r="G7051" s="202">
        <f t="shared" si="437"/>
        <v>2800</v>
      </c>
      <c r="H7051" s="210" t="str">
        <f t="shared" si="435"/>
        <v>23/24CEVADAIVAIPORÃ (c)</v>
      </c>
      <c r="I7051" s="210" t="str">
        <f t="shared" si="436"/>
        <v>23/24CEVADA</v>
      </c>
    </row>
    <row r="7052" spans="1:10" ht="12.75" customHeight="1">
      <c r="A7052" s="215" t="s">
        <v>265</v>
      </c>
      <c r="B7052" s="209" t="s">
        <v>97</v>
      </c>
      <c r="C7052" s="209" t="s">
        <v>144</v>
      </c>
      <c r="D7052" s="201">
        <v>2700</v>
      </c>
      <c r="F7052" s="202">
        <v>5940</v>
      </c>
      <c r="G7052" s="202">
        <f t="shared" si="437"/>
        <v>2200</v>
      </c>
      <c r="H7052" s="210" t="str">
        <f t="shared" si="435"/>
        <v>23/24CEVADAJACAREZINHO (c)</v>
      </c>
      <c r="I7052" s="210" t="str">
        <f t="shared" si="436"/>
        <v>23/24CEVADA</v>
      </c>
    </row>
    <row r="7053" spans="1:10" ht="12.75" customHeight="1">
      <c r="A7053" s="215" t="s">
        <v>265</v>
      </c>
      <c r="B7053" s="209" t="s">
        <v>97</v>
      </c>
      <c r="C7053" s="209" t="s">
        <v>155</v>
      </c>
      <c r="D7053" s="201">
        <v>271</v>
      </c>
      <c r="F7053" s="202">
        <v>987</v>
      </c>
      <c r="G7053" s="202">
        <f t="shared" si="437"/>
        <v>3642.0664206642068</v>
      </c>
      <c r="H7053" s="210" t="str">
        <f t="shared" si="435"/>
        <v>23/24CEVADAPATO BRANCO (e)</v>
      </c>
      <c r="I7053" s="210" t="str">
        <f t="shared" si="436"/>
        <v>23/24CEVADA</v>
      </c>
    </row>
    <row r="7054" spans="1:10" ht="12.75" customHeight="1">
      <c r="A7054" s="215" t="s">
        <v>265</v>
      </c>
      <c r="B7054" s="209" t="s">
        <v>97</v>
      </c>
      <c r="C7054" s="209" t="s">
        <v>156</v>
      </c>
      <c r="D7054" s="201">
        <v>359</v>
      </c>
      <c r="F7054" s="202">
        <v>1550</v>
      </c>
      <c r="G7054" s="202">
        <f t="shared" si="437"/>
        <v>4317.5487465181059</v>
      </c>
      <c r="H7054" s="210" t="str">
        <f t="shared" si="435"/>
        <v>23/24CEVADAPITANGA (f)</v>
      </c>
      <c r="I7054" s="210" t="str">
        <f t="shared" si="436"/>
        <v>23/24CEVADA</v>
      </c>
    </row>
    <row r="7055" spans="1:10" ht="12.75" customHeight="1">
      <c r="A7055" s="215" t="s">
        <v>265</v>
      </c>
      <c r="B7055" s="209" t="s">
        <v>97</v>
      </c>
      <c r="C7055" s="209" t="s">
        <v>157</v>
      </c>
      <c r="D7055" s="201">
        <v>35233</v>
      </c>
      <c r="E7055" s="202">
        <v>1030</v>
      </c>
      <c r="F7055" s="202">
        <v>105995</v>
      </c>
      <c r="G7055" s="202">
        <f t="shared" si="437"/>
        <v>3098.9971639914629</v>
      </c>
      <c r="H7055" s="210" t="str">
        <f t="shared" ref="H7055:H7118" si="443">A7055&amp;B7055&amp;C7055</f>
        <v>23/24CEVADAPONTA GROSSA (f)</v>
      </c>
      <c r="I7055" s="210" t="str">
        <f t="shared" ref="I7055:I7118" si="444">A7055&amp;B7055</f>
        <v>23/24CEVADA</v>
      </c>
    </row>
    <row r="7056" spans="1:10" ht="12.75" customHeight="1">
      <c r="A7056" s="215" t="s">
        <v>265</v>
      </c>
      <c r="B7056" s="209" t="s">
        <v>97</v>
      </c>
      <c r="C7056" s="209" t="s">
        <v>158</v>
      </c>
      <c r="G7056" s="202" t="e">
        <f t="shared" si="437"/>
        <v>#DIV/0!</v>
      </c>
      <c r="H7056" s="210" t="str">
        <f t="shared" si="443"/>
        <v>23/24CEVADATOLEDO (d)</v>
      </c>
      <c r="I7056" s="210" t="str">
        <f t="shared" si="444"/>
        <v>23/24CEVADA</v>
      </c>
    </row>
    <row r="7057" spans="1:9" ht="12.75" customHeight="1">
      <c r="A7057" s="215" t="s">
        <v>265</v>
      </c>
      <c r="B7057" s="209" t="s">
        <v>97</v>
      </c>
      <c r="C7057" s="209" t="s">
        <v>160</v>
      </c>
      <c r="D7057" s="201">
        <v>1000</v>
      </c>
      <c r="F7057" s="202">
        <v>2540</v>
      </c>
      <c r="G7057" s="202">
        <f t="shared" si="437"/>
        <v>2540</v>
      </c>
      <c r="H7057" s="210" t="str">
        <f t="shared" si="443"/>
        <v>23/24CEVADAUNIÃO DA VITÓRIA (f)</v>
      </c>
      <c r="I7057" s="210" t="str">
        <f t="shared" si="444"/>
        <v>23/24CEVADA</v>
      </c>
    </row>
    <row r="7058" spans="1:9" ht="12.75" customHeight="1">
      <c r="A7058" s="215" t="s">
        <v>265</v>
      </c>
      <c r="B7058" s="209" t="s">
        <v>110</v>
      </c>
      <c r="C7058" s="209" t="s">
        <v>126</v>
      </c>
      <c r="D7058" s="201">
        <v>56500</v>
      </c>
      <c r="E7058" s="201"/>
      <c r="F7058" s="201">
        <v>102378</v>
      </c>
      <c r="G7058" s="202">
        <f t="shared" si="437"/>
        <v>1812</v>
      </c>
      <c r="H7058" s="210" t="str">
        <f t="shared" si="443"/>
        <v>23/24TRIGOAPUCARANA (c)</v>
      </c>
      <c r="I7058" s="210" t="str">
        <f t="shared" si="444"/>
        <v>23/24TRIGO</v>
      </c>
    </row>
    <row r="7059" spans="1:9" ht="12.75" customHeight="1">
      <c r="A7059" s="215" t="s">
        <v>265</v>
      </c>
      <c r="B7059" s="209" t="s">
        <v>110</v>
      </c>
      <c r="C7059" s="209" t="s">
        <v>128</v>
      </c>
      <c r="D7059" s="201">
        <v>101500</v>
      </c>
      <c r="E7059" s="201"/>
      <c r="F7059" s="201">
        <v>140070</v>
      </c>
      <c r="G7059" s="202">
        <f t="shared" si="437"/>
        <v>1380</v>
      </c>
      <c r="H7059" s="210" t="str">
        <f t="shared" si="443"/>
        <v>23/24TRIGOCAMPO MOURÃO (a)</v>
      </c>
      <c r="I7059" s="210" t="str">
        <f t="shared" si="444"/>
        <v>23/24TRIGO</v>
      </c>
    </row>
    <row r="7060" spans="1:9" ht="12.75" customHeight="1">
      <c r="A7060" s="215" t="s">
        <v>265</v>
      </c>
      <c r="B7060" s="209" t="s">
        <v>110</v>
      </c>
      <c r="C7060" s="209" t="s">
        <v>130</v>
      </c>
      <c r="D7060" s="201">
        <v>109214</v>
      </c>
      <c r="E7060" s="201">
        <v>2500</v>
      </c>
      <c r="F7060" s="201">
        <v>220962</v>
      </c>
      <c r="G7060" s="202">
        <f t="shared" si="437"/>
        <v>2070.5999212849297</v>
      </c>
      <c r="H7060" s="210" t="str">
        <f t="shared" si="443"/>
        <v>23/24TRIGOCASCAVEL (d)</v>
      </c>
      <c r="I7060" s="210" t="str">
        <f t="shared" si="444"/>
        <v>23/24TRIGO</v>
      </c>
    </row>
    <row r="7061" spans="1:9" ht="12.75" customHeight="1">
      <c r="A7061" s="215" t="s">
        <v>265</v>
      </c>
      <c r="B7061" s="209" t="s">
        <v>110</v>
      </c>
      <c r="C7061" s="209" t="s">
        <v>132</v>
      </c>
      <c r="D7061" s="201">
        <v>115000</v>
      </c>
      <c r="E7061" s="201"/>
      <c r="F7061" s="201">
        <v>172500</v>
      </c>
      <c r="G7061" s="202">
        <f t="shared" si="437"/>
        <v>1500</v>
      </c>
      <c r="H7061" s="210" t="str">
        <f t="shared" si="443"/>
        <v>23/24TRIGOCORNÉLIO PROCÓPIO (c)</v>
      </c>
      <c r="I7061" s="210" t="str">
        <f t="shared" si="444"/>
        <v>23/24TRIGO</v>
      </c>
    </row>
    <row r="7062" spans="1:9" ht="12.75" customHeight="1">
      <c r="A7062" s="215" t="s">
        <v>265</v>
      </c>
      <c r="B7062" s="213" t="s">
        <v>110</v>
      </c>
      <c r="C7062" s="209" t="s">
        <v>134</v>
      </c>
      <c r="D7062" s="202">
        <v>11830</v>
      </c>
      <c r="F7062" s="202">
        <v>38684</v>
      </c>
      <c r="G7062" s="202">
        <f t="shared" si="437"/>
        <v>3269.991546914624</v>
      </c>
      <c r="H7062" s="210" t="str">
        <f t="shared" si="443"/>
        <v>23/24TRIGOCURITIBA (f)</v>
      </c>
      <c r="I7062" s="210" t="str">
        <f t="shared" si="444"/>
        <v>23/24TRIGO</v>
      </c>
    </row>
    <row r="7063" spans="1:9" ht="12.75" customHeight="1">
      <c r="A7063" s="215" t="s">
        <v>265</v>
      </c>
      <c r="B7063" s="213" t="s">
        <v>110</v>
      </c>
      <c r="C7063" s="209" t="s">
        <v>136</v>
      </c>
      <c r="D7063" s="202">
        <v>136400</v>
      </c>
      <c r="E7063" s="202">
        <v>1700</v>
      </c>
      <c r="F7063" s="202">
        <v>336480</v>
      </c>
      <c r="G7063" s="202">
        <f t="shared" si="437"/>
        <v>2497.9955456570156</v>
      </c>
      <c r="H7063" s="210" t="str">
        <f t="shared" si="443"/>
        <v>23/24TRIGOFRANCISCO BELTRÃO (e)</v>
      </c>
      <c r="I7063" s="210" t="str">
        <f t="shared" si="444"/>
        <v>23/24TRIGO</v>
      </c>
    </row>
    <row r="7064" spans="1:9" ht="12.75" customHeight="1">
      <c r="A7064" s="215" t="s">
        <v>265</v>
      </c>
      <c r="B7064" s="213" t="s">
        <v>110</v>
      </c>
      <c r="C7064" s="209" t="s">
        <v>138</v>
      </c>
      <c r="D7064" s="202">
        <v>37150</v>
      </c>
      <c r="E7064" s="202">
        <v>700</v>
      </c>
      <c r="F7064" s="202">
        <v>117369</v>
      </c>
      <c r="G7064" s="202">
        <f t="shared" si="437"/>
        <v>3220</v>
      </c>
      <c r="H7064" s="210" t="str">
        <f t="shared" si="443"/>
        <v>23/24TRIGOGUARAPUAVA (f)</v>
      </c>
      <c r="I7064" s="210" t="str">
        <f t="shared" si="444"/>
        <v>23/24TRIGO</v>
      </c>
    </row>
    <row r="7065" spans="1:9" s="204" customFormat="1" ht="12.75" customHeight="1">
      <c r="A7065" s="215" t="s">
        <v>265</v>
      </c>
      <c r="B7065" s="213" t="s">
        <v>110</v>
      </c>
      <c r="C7065" s="209" t="s">
        <v>140</v>
      </c>
      <c r="D7065" s="202">
        <v>12000</v>
      </c>
      <c r="E7065" s="202"/>
      <c r="F7065" s="202">
        <v>38400</v>
      </c>
      <c r="G7065" s="202">
        <f t="shared" si="437"/>
        <v>3200</v>
      </c>
      <c r="H7065" s="210" t="str">
        <f t="shared" si="443"/>
        <v>23/24TRIGOIRATI (f)</v>
      </c>
      <c r="I7065" s="210" t="str">
        <f t="shared" si="444"/>
        <v>23/24TRIGO</v>
      </c>
    </row>
    <row r="7066" spans="1:9" ht="12.75" customHeight="1">
      <c r="A7066" s="215" t="s">
        <v>265</v>
      </c>
      <c r="B7066" s="213" t="s">
        <v>110</v>
      </c>
      <c r="C7066" s="209" t="s">
        <v>142</v>
      </c>
      <c r="D7066" s="202">
        <v>62290</v>
      </c>
      <c r="F7066" s="202">
        <v>96798</v>
      </c>
      <c r="G7066" s="202">
        <f t="shared" si="437"/>
        <v>1553.9894043987799</v>
      </c>
      <c r="H7066" s="210" t="str">
        <f t="shared" si="443"/>
        <v>23/24TRIGOIVAIPORÃ (c)</v>
      </c>
      <c r="I7066" s="210" t="str">
        <f t="shared" si="444"/>
        <v>23/24TRIGO</v>
      </c>
    </row>
    <row r="7067" spans="1:9" ht="12.75" customHeight="1">
      <c r="A7067" s="215" t="s">
        <v>265</v>
      </c>
      <c r="B7067" s="213" t="s">
        <v>110</v>
      </c>
      <c r="C7067" s="209" t="s">
        <v>144</v>
      </c>
      <c r="D7067" s="202">
        <v>49000</v>
      </c>
      <c r="F7067" s="202">
        <v>107800</v>
      </c>
      <c r="G7067" s="202">
        <f t="shared" si="437"/>
        <v>2200</v>
      </c>
      <c r="H7067" s="210" t="str">
        <f t="shared" si="443"/>
        <v>23/24TRIGOJACAREZINHO (c)</v>
      </c>
      <c r="I7067" s="210" t="str">
        <f t="shared" si="444"/>
        <v>23/24TRIGO</v>
      </c>
    </row>
    <row r="7068" spans="1:9" ht="12.75" customHeight="1">
      <c r="A7068" s="215" t="s">
        <v>265</v>
      </c>
      <c r="B7068" s="213" t="s">
        <v>110</v>
      </c>
      <c r="C7068" s="209" t="s">
        <v>146</v>
      </c>
      <c r="D7068" s="202">
        <v>60500</v>
      </c>
      <c r="E7068" s="202">
        <v>3050</v>
      </c>
      <c r="F7068" s="202">
        <v>109729</v>
      </c>
      <c r="G7068" s="202">
        <f t="shared" si="437"/>
        <v>1909.9912967798084</v>
      </c>
      <c r="H7068" s="210" t="str">
        <f t="shared" si="443"/>
        <v>23/24TRIGOLARANJEIRAS DO SUL (f)</v>
      </c>
      <c r="I7068" s="210" t="str">
        <f t="shared" si="444"/>
        <v>23/24TRIGO</v>
      </c>
    </row>
    <row r="7069" spans="1:9" ht="12.75" customHeight="1">
      <c r="A7069" s="215" t="s">
        <v>265</v>
      </c>
      <c r="B7069" s="213" t="s">
        <v>110</v>
      </c>
      <c r="C7069" s="209" t="s">
        <v>148</v>
      </c>
      <c r="D7069" s="202">
        <v>70000</v>
      </c>
      <c r="F7069" s="202">
        <v>119000</v>
      </c>
      <c r="G7069" s="202">
        <f t="shared" si="437"/>
        <v>1700</v>
      </c>
      <c r="H7069" s="210" t="str">
        <f t="shared" si="443"/>
        <v>23/24TRIGOLONDRINA (c)</v>
      </c>
      <c r="I7069" s="210" t="str">
        <f t="shared" si="444"/>
        <v>23/24TRIGO</v>
      </c>
    </row>
    <row r="7070" spans="1:9" ht="12.75" customHeight="1">
      <c r="A7070" s="215" t="s">
        <v>265</v>
      </c>
      <c r="B7070" s="213" t="s">
        <v>110</v>
      </c>
      <c r="C7070" s="209" t="s">
        <v>150</v>
      </c>
      <c r="D7070" s="202">
        <v>16187</v>
      </c>
      <c r="F7070" s="202">
        <v>12949</v>
      </c>
      <c r="G7070" s="202">
        <f t="shared" si="437"/>
        <v>799.96293321801443</v>
      </c>
      <c r="H7070" s="210" t="str">
        <f t="shared" si="443"/>
        <v>23/24TRIGOMARINGÁ (c)</v>
      </c>
      <c r="I7070" s="210" t="str">
        <f t="shared" si="444"/>
        <v>23/24TRIGO</v>
      </c>
    </row>
    <row r="7071" spans="1:9" ht="12.75" customHeight="1">
      <c r="A7071" s="215" t="s">
        <v>265</v>
      </c>
      <c r="B7071" s="213" t="s">
        <v>110</v>
      </c>
      <c r="C7071" s="209" t="s">
        <v>154</v>
      </c>
      <c r="D7071" s="202">
        <v>161</v>
      </c>
      <c r="F7071" s="202">
        <v>203</v>
      </c>
      <c r="G7071" s="202">
        <f t="shared" si="437"/>
        <v>1260.8695652173913</v>
      </c>
      <c r="H7071" s="210" t="str">
        <f t="shared" si="443"/>
        <v>23/24TRIGOPARANAVAÍ (b)</v>
      </c>
      <c r="I7071" s="210" t="str">
        <f t="shared" si="444"/>
        <v>23/24TRIGO</v>
      </c>
    </row>
    <row r="7072" spans="1:9" ht="12.75" customHeight="1">
      <c r="A7072" s="215" t="s">
        <v>265</v>
      </c>
      <c r="B7072" s="213" t="s">
        <v>110</v>
      </c>
      <c r="C7072" s="209" t="s">
        <v>155</v>
      </c>
      <c r="D7072" s="202">
        <v>88900</v>
      </c>
      <c r="E7072" s="202">
        <v>4000</v>
      </c>
      <c r="F7072" s="202">
        <v>240335</v>
      </c>
      <c r="G7072" s="202">
        <f t="shared" si="437"/>
        <v>2830.8009422850409</v>
      </c>
      <c r="H7072" s="210" t="str">
        <f t="shared" si="443"/>
        <v>23/24TRIGOPATO BRANCO (e)</v>
      </c>
      <c r="I7072" s="210" t="str">
        <f t="shared" si="444"/>
        <v>23/24TRIGO</v>
      </c>
    </row>
    <row r="7073" spans="1:10" ht="12.75" customHeight="1">
      <c r="A7073" s="215" t="s">
        <v>265</v>
      </c>
      <c r="B7073" s="213" t="s">
        <v>110</v>
      </c>
      <c r="C7073" s="209" t="s">
        <v>156</v>
      </c>
      <c r="D7073" s="202">
        <v>63110</v>
      </c>
      <c r="F7073" s="202">
        <v>97820</v>
      </c>
      <c r="G7073" s="202">
        <f t="shared" si="437"/>
        <v>1549.992077325305</v>
      </c>
      <c r="H7073" s="210" t="str">
        <f t="shared" si="443"/>
        <v>23/24TRIGOPITANGA (f)</v>
      </c>
      <c r="I7073" s="210" t="str">
        <f t="shared" si="444"/>
        <v>23/24TRIGO</v>
      </c>
    </row>
    <row r="7074" spans="1:10" ht="12.75" customHeight="1">
      <c r="A7074" s="215" t="s">
        <v>265</v>
      </c>
      <c r="B7074" s="213" t="s">
        <v>110</v>
      </c>
      <c r="C7074" s="209" t="s">
        <v>157</v>
      </c>
      <c r="D7074" s="202">
        <v>124300</v>
      </c>
      <c r="E7074" s="202">
        <v>7600</v>
      </c>
      <c r="F7074" s="202">
        <v>308788</v>
      </c>
      <c r="G7074" s="202">
        <f t="shared" si="437"/>
        <v>2645.9982862039419</v>
      </c>
      <c r="H7074" s="210" t="str">
        <f t="shared" si="443"/>
        <v>23/24TRIGOPONTA GROSSA (f)</v>
      </c>
      <c r="I7074" s="210" t="str">
        <f t="shared" si="444"/>
        <v>23/24TRIGO</v>
      </c>
    </row>
    <row r="7075" spans="1:10" ht="12.75" customHeight="1">
      <c r="A7075" s="215" t="s">
        <v>265</v>
      </c>
      <c r="B7075" s="213" t="s">
        <v>110</v>
      </c>
      <c r="C7075" s="209" t="s">
        <v>158</v>
      </c>
      <c r="D7075" s="202">
        <v>10586</v>
      </c>
      <c r="F7075" s="202">
        <v>19075</v>
      </c>
      <c r="G7075" s="202">
        <f t="shared" si="437"/>
        <v>1801.9081806159079</v>
      </c>
      <c r="H7075" s="210" t="str">
        <f t="shared" si="443"/>
        <v>23/24TRIGOTOLEDO (d)</v>
      </c>
      <c r="I7075" s="210" t="str">
        <f t="shared" si="444"/>
        <v>23/24TRIGO</v>
      </c>
    </row>
    <row r="7076" spans="1:10" ht="12.75" customHeight="1">
      <c r="A7076" s="215" t="s">
        <v>265</v>
      </c>
      <c r="B7076" s="213" t="s">
        <v>110</v>
      </c>
      <c r="C7076" s="209" t="s">
        <v>159</v>
      </c>
      <c r="D7076" s="202">
        <v>457</v>
      </c>
      <c r="E7076" s="202">
        <v>50</v>
      </c>
      <c r="F7076" s="202">
        <v>716</v>
      </c>
      <c r="G7076" s="202">
        <f t="shared" si="437"/>
        <v>1759.2137592137592</v>
      </c>
      <c r="H7076" s="210" t="str">
        <f t="shared" si="443"/>
        <v>23/24TRIGOUMUARAMA (b)</v>
      </c>
      <c r="I7076" s="210" t="str">
        <f t="shared" si="444"/>
        <v>23/24TRIGO</v>
      </c>
    </row>
    <row r="7077" spans="1:10" ht="12.75" customHeight="1">
      <c r="A7077" s="215" t="s">
        <v>265</v>
      </c>
      <c r="B7077" s="213" t="s">
        <v>110</v>
      </c>
      <c r="C7077" s="209" t="s">
        <v>160</v>
      </c>
      <c r="D7077" s="202">
        <v>7000</v>
      </c>
      <c r="F7077" s="202">
        <v>16100</v>
      </c>
      <c r="G7077" s="202">
        <f t="shared" si="437"/>
        <v>2300</v>
      </c>
      <c r="H7077" s="210" t="str">
        <f t="shared" si="443"/>
        <v>23/24TRIGOUNIÃO DA VITÓRIA (f)</v>
      </c>
      <c r="I7077" s="210" t="str">
        <f t="shared" si="444"/>
        <v>23/24TRIGO</v>
      </c>
    </row>
    <row r="7078" spans="1:10" ht="12.75" customHeight="1">
      <c r="A7078" s="215" t="s">
        <v>265</v>
      </c>
      <c r="B7078" s="213" t="s">
        <v>111</v>
      </c>
      <c r="C7078" s="209" t="s">
        <v>126</v>
      </c>
      <c r="D7078" s="202">
        <v>70</v>
      </c>
      <c r="F7078" s="202">
        <v>105</v>
      </c>
      <c r="G7078" s="202">
        <f t="shared" si="437"/>
        <v>1500</v>
      </c>
      <c r="H7078" s="210" t="str">
        <f t="shared" si="443"/>
        <v>23/24TRITICALEAPUCARANA (c)</v>
      </c>
      <c r="I7078" s="210" t="str">
        <f t="shared" si="444"/>
        <v>23/24TRITICALE</v>
      </c>
    </row>
    <row r="7079" spans="1:10" ht="12.75" customHeight="1">
      <c r="A7079" s="215" t="s">
        <v>265</v>
      </c>
      <c r="B7079" s="213" t="s">
        <v>111</v>
      </c>
      <c r="C7079" s="209" t="s">
        <v>128</v>
      </c>
      <c r="D7079" s="202">
        <v>880</v>
      </c>
      <c r="F7079" s="202">
        <v>998</v>
      </c>
      <c r="G7079" s="202">
        <f t="shared" si="437"/>
        <v>1134.090909090909</v>
      </c>
      <c r="H7079" s="210" t="str">
        <f t="shared" si="443"/>
        <v>23/24TRITICALECAMPO MOURÃO (a)</v>
      </c>
      <c r="I7079" s="210" t="str">
        <f t="shared" si="444"/>
        <v>23/24TRITICALE</v>
      </c>
    </row>
    <row r="7080" spans="1:10" ht="12.75" customHeight="1">
      <c r="A7080" s="215" t="s">
        <v>265</v>
      </c>
      <c r="B7080" s="213" t="s">
        <v>111</v>
      </c>
      <c r="C7080" s="209" t="s">
        <v>138</v>
      </c>
      <c r="D7080" s="202">
        <v>3780</v>
      </c>
      <c r="E7080" s="202">
        <v>250</v>
      </c>
      <c r="F7080" s="202">
        <v>11578</v>
      </c>
      <c r="G7080" s="202">
        <f t="shared" si="437"/>
        <v>3279.8866855524079</v>
      </c>
      <c r="H7080" s="210" t="str">
        <f t="shared" si="443"/>
        <v>23/24TRITICALEGUARAPUAVA (f)</v>
      </c>
      <c r="I7080" s="210" t="str">
        <f t="shared" si="444"/>
        <v>23/24TRITICALE</v>
      </c>
    </row>
    <row r="7081" spans="1:10" s="204" customFormat="1" ht="12.75" customHeight="1">
      <c r="A7081" s="215" t="s">
        <v>265</v>
      </c>
      <c r="B7081" s="213" t="s">
        <v>111</v>
      </c>
      <c r="C7081" s="209" t="s">
        <v>140</v>
      </c>
      <c r="D7081" s="202">
        <v>500</v>
      </c>
      <c r="E7081" s="202"/>
      <c r="F7081" s="202">
        <v>1250</v>
      </c>
      <c r="G7081" s="202">
        <f t="shared" si="437"/>
        <v>2500</v>
      </c>
      <c r="H7081" s="210" t="str">
        <f t="shared" si="443"/>
        <v>23/24TRITICALEIRATI (f)</v>
      </c>
      <c r="I7081" s="210" t="str">
        <f t="shared" si="444"/>
        <v>23/24TRITICALE</v>
      </c>
    </row>
    <row r="7082" spans="1:10" ht="12.75" customHeight="1">
      <c r="A7082" s="215" t="s">
        <v>265</v>
      </c>
      <c r="B7082" s="213" t="s">
        <v>111</v>
      </c>
      <c r="C7082" s="209" t="s">
        <v>146</v>
      </c>
      <c r="D7082" s="202">
        <v>174</v>
      </c>
      <c r="E7082" s="202">
        <v>50</v>
      </c>
      <c r="F7082" s="202">
        <v>233</v>
      </c>
      <c r="G7082" s="202">
        <f t="shared" si="437"/>
        <v>1879.0322580645163</v>
      </c>
      <c r="H7082" s="210" t="str">
        <f t="shared" si="443"/>
        <v>23/24TRITICALELARANJEIRAS DO SUL (f)</v>
      </c>
      <c r="I7082" s="210" t="str">
        <f t="shared" si="444"/>
        <v>23/24TRITICALE</v>
      </c>
    </row>
    <row r="7083" spans="1:10" ht="12.75" customHeight="1">
      <c r="A7083" s="215" t="s">
        <v>265</v>
      </c>
      <c r="B7083" s="213" t="s">
        <v>111</v>
      </c>
      <c r="C7083" s="209" t="s">
        <v>155</v>
      </c>
      <c r="D7083" s="202">
        <v>150</v>
      </c>
      <c r="F7083" s="202">
        <v>520</v>
      </c>
      <c r="G7083" s="202">
        <f t="shared" si="437"/>
        <v>3466.666666666667</v>
      </c>
      <c r="H7083" s="210" t="str">
        <f t="shared" si="443"/>
        <v>23/24TRITICALEPATO BRANCO (e)</v>
      </c>
      <c r="I7083" s="210" t="str">
        <f t="shared" si="444"/>
        <v>23/24TRITICALE</v>
      </c>
    </row>
    <row r="7084" spans="1:10" ht="12.75" customHeight="1">
      <c r="A7084" s="215" t="s">
        <v>265</v>
      </c>
      <c r="B7084" s="213" t="s">
        <v>111</v>
      </c>
      <c r="C7084" s="209" t="s">
        <v>156</v>
      </c>
      <c r="D7084" s="202">
        <v>2300</v>
      </c>
      <c r="F7084" s="202">
        <v>4830</v>
      </c>
      <c r="G7084" s="202">
        <f t="shared" si="437"/>
        <v>2100</v>
      </c>
      <c r="H7084" s="210" t="str">
        <f t="shared" si="443"/>
        <v>23/24TRITICALEPITANGA (f)</v>
      </c>
      <c r="I7084" s="210" t="str">
        <f t="shared" si="444"/>
        <v>23/24TRITICALE</v>
      </c>
    </row>
    <row r="7085" spans="1:10" ht="12.75" customHeight="1">
      <c r="A7085" s="215" t="s">
        <v>265</v>
      </c>
      <c r="B7085" s="213" t="s">
        <v>111</v>
      </c>
      <c r="C7085" s="209" t="s">
        <v>157</v>
      </c>
      <c r="D7085" s="202">
        <v>1115</v>
      </c>
      <c r="F7085" s="202">
        <v>2623</v>
      </c>
      <c r="G7085" s="202">
        <f t="shared" si="437"/>
        <v>2352.4663677130047</v>
      </c>
      <c r="H7085" s="210" t="str">
        <f t="shared" si="443"/>
        <v>23/24TRITICALEPONTA GROSSA (f)</v>
      </c>
      <c r="I7085" s="210" t="str">
        <f t="shared" si="444"/>
        <v>23/24TRITICALE</v>
      </c>
    </row>
    <row r="7086" spans="1:10" ht="12.75" customHeight="1">
      <c r="A7086" s="215" t="s">
        <v>265</v>
      </c>
      <c r="B7086" s="213" t="s">
        <v>111</v>
      </c>
      <c r="C7086" s="209" t="s">
        <v>158</v>
      </c>
      <c r="D7086" s="202">
        <v>40</v>
      </c>
      <c r="F7086" s="202">
        <v>80</v>
      </c>
      <c r="G7086" s="202">
        <f t="shared" si="437"/>
        <v>2000</v>
      </c>
      <c r="H7086" s="210" t="str">
        <f t="shared" si="443"/>
        <v>23/24TRITICALETOLEDO (d)</v>
      </c>
      <c r="I7086" s="210" t="str">
        <f t="shared" si="444"/>
        <v>23/24TRITICALE</v>
      </c>
    </row>
    <row r="7087" spans="1:10" ht="12.75" customHeight="1">
      <c r="A7087" s="215" t="s">
        <v>265</v>
      </c>
      <c r="B7087" s="213" t="s">
        <v>111</v>
      </c>
      <c r="C7087" s="209" t="s">
        <v>160</v>
      </c>
      <c r="D7087" s="202">
        <v>68</v>
      </c>
      <c r="F7087" s="202">
        <v>122</v>
      </c>
      <c r="G7087" s="202">
        <f t="shared" si="437"/>
        <v>1794.1176470588236</v>
      </c>
      <c r="H7087" s="210" t="str">
        <f t="shared" si="443"/>
        <v>23/24TRITICALEUNIÃO DA VITÓRIA (f)</v>
      </c>
      <c r="I7087" s="210" t="str">
        <f t="shared" si="444"/>
        <v>23/24TRITICALE</v>
      </c>
    </row>
    <row r="7088" spans="1:10" ht="12.75" customHeight="1">
      <c r="A7088" s="215" t="s">
        <v>265</v>
      </c>
      <c r="B7088" s="213" t="s">
        <v>99</v>
      </c>
      <c r="C7088" s="213" t="s">
        <v>132</v>
      </c>
      <c r="D7088" s="202">
        <v>40</v>
      </c>
      <c r="F7088" s="202">
        <v>28</v>
      </c>
      <c r="G7088" s="202">
        <f t="shared" si="437"/>
        <v>700</v>
      </c>
      <c r="H7088" s="210" t="str">
        <f t="shared" si="443"/>
        <v>23/24FEIJÃO (3ª SAFRA)CORNÉLIO PROCÓPIO (c)</v>
      </c>
      <c r="I7088" s="210" t="str">
        <f t="shared" si="444"/>
        <v>23/24FEIJÃO (3ª SAFRA)</v>
      </c>
      <c r="J7088" s="211" t="b">
        <v>0</v>
      </c>
    </row>
    <row r="7089" spans="1:10" ht="12.75" customHeight="1">
      <c r="A7089" s="215" t="s">
        <v>265</v>
      </c>
      <c r="B7089" s="213" t="s">
        <v>99</v>
      </c>
      <c r="C7089" s="213" t="s">
        <v>144</v>
      </c>
      <c r="D7089" s="202">
        <v>300</v>
      </c>
      <c r="F7089" s="202">
        <v>180</v>
      </c>
      <c r="G7089" s="202">
        <f t="shared" si="437"/>
        <v>600</v>
      </c>
      <c r="H7089" s="210" t="str">
        <f t="shared" si="443"/>
        <v>23/24FEIJÃO (3ª SAFRA)JACAREZINHO (c)</v>
      </c>
      <c r="I7089" s="210" t="str">
        <f t="shared" si="444"/>
        <v>23/24FEIJÃO (3ª SAFRA)</v>
      </c>
      <c r="J7089" s="211" t="b">
        <v>0</v>
      </c>
    </row>
    <row r="7090" spans="1:10" ht="12.75" customHeight="1">
      <c r="A7090" s="215" t="s">
        <v>265</v>
      </c>
      <c r="B7090" s="213" t="s">
        <v>99</v>
      </c>
      <c r="C7090" s="213" t="s">
        <v>150</v>
      </c>
      <c r="D7090" s="202">
        <v>223</v>
      </c>
      <c r="F7090" s="202">
        <v>200</v>
      </c>
      <c r="G7090" s="202">
        <f t="shared" si="437"/>
        <v>896.86098654708519</v>
      </c>
      <c r="H7090" s="210" t="str">
        <f t="shared" si="443"/>
        <v>23/24FEIJÃO (3ª SAFRA)MARINGÁ (c)</v>
      </c>
      <c r="I7090" s="210" t="str">
        <f t="shared" si="444"/>
        <v>23/24FEIJÃO (3ª SAFRA)</v>
      </c>
      <c r="J7090" s="211" t="b">
        <v>0</v>
      </c>
    </row>
    <row r="7091" spans="1:10" ht="12.75" customHeight="1">
      <c r="A7091" s="215" t="s">
        <v>265</v>
      </c>
      <c r="B7091" s="213" t="s">
        <v>99</v>
      </c>
      <c r="C7091" s="213" t="s">
        <v>154</v>
      </c>
      <c r="D7091" s="202">
        <v>179</v>
      </c>
      <c r="E7091" s="202">
        <v>56</v>
      </c>
      <c r="F7091" s="202">
        <v>155</v>
      </c>
      <c r="G7091" s="202">
        <f t="shared" si="437"/>
        <v>1260.1626016260163</v>
      </c>
      <c r="H7091" s="210" t="str">
        <f t="shared" si="443"/>
        <v>23/24FEIJÃO (3ª SAFRA)PARANAVAÍ (b)</v>
      </c>
      <c r="I7091" s="210" t="str">
        <f t="shared" si="444"/>
        <v>23/24FEIJÃO (3ª SAFRA)</v>
      </c>
      <c r="J7091" s="211" t="b">
        <v>0</v>
      </c>
    </row>
    <row r="7092" spans="1:10" ht="14.65" customHeight="1">
      <c r="A7092" s="215" t="s">
        <v>265</v>
      </c>
      <c r="B7092" s="213" t="s">
        <v>99</v>
      </c>
      <c r="C7092" s="209" t="s">
        <v>159</v>
      </c>
      <c r="D7092" s="202">
        <v>123</v>
      </c>
      <c r="E7092" s="202">
        <v>7</v>
      </c>
      <c r="F7092" s="202">
        <v>140</v>
      </c>
      <c r="G7092" s="202">
        <f t="shared" si="437"/>
        <v>1206.8965517241379</v>
      </c>
      <c r="H7092" s="210" t="str">
        <f t="shared" si="443"/>
        <v>23/24FEIJÃO (3ª SAFRA)UMUARAMA (b)</v>
      </c>
      <c r="I7092" s="210" t="str">
        <f t="shared" si="444"/>
        <v>23/24FEIJÃO (3ª SAFRA)</v>
      </c>
      <c r="J7092" s="211" t="b">
        <v>0</v>
      </c>
    </row>
    <row r="7093" spans="1:10" ht="12.75" customHeight="1">
      <c r="A7093" s="215" t="s">
        <v>289</v>
      </c>
      <c r="B7093" s="209" t="s">
        <v>95</v>
      </c>
      <c r="C7093" s="209" t="s">
        <v>132</v>
      </c>
      <c r="D7093" s="201">
        <v>40</v>
      </c>
      <c r="F7093" s="202">
        <v>1200</v>
      </c>
      <c r="G7093" s="202">
        <f t="shared" ref="G7093:G7155" si="445">F7093/(D7093-E7093)*1000</f>
        <v>30000</v>
      </c>
      <c r="H7093" s="210" t="str">
        <f t="shared" si="443"/>
        <v>24/25CEBOLACORNÉLIO PROCÓPIO (c)</v>
      </c>
      <c r="I7093" s="210" t="str">
        <f t="shared" si="444"/>
        <v>24/25CEBOLA</v>
      </c>
    </row>
    <row r="7094" spans="1:10" ht="12.75" customHeight="1">
      <c r="A7094" s="215" t="s">
        <v>289</v>
      </c>
      <c r="B7094" s="209" t="s">
        <v>95</v>
      </c>
      <c r="C7094" s="209" t="s">
        <v>134</v>
      </c>
      <c r="D7094" s="201">
        <v>910</v>
      </c>
      <c r="F7094" s="202">
        <v>32523</v>
      </c>
      <c r="G7094" s="202">
        <f t="shared" si="445"/>
        <v>35739.560439560439</v>
      </c>
      <c r="H7094" s="210" t="str">
        <f t="shared" si="443"/>
        <v>24/25CEBOLACURITIBA (f)</v>
      </c>
      <c r="I7094" s="210" t="str">
        <f t="shared" si="444"/>
        <v>24/25CEBOLA</v>
      </c>
    </row>
    <row r="7095" spans="1:10" ht="12.75" customHeight="1">
      <c r="A7095" s="215" t="s">
        <v>289</v>
      </c>
      <c r="B7095" s="209" t="s">
        <v>95</v>
      </c>
      <c r="C7095" s="209" t="s">
        <v>136</v>
      </c>
      <c r="D7095" s="201">
        <v>32</v>
      </c>
      <c r="F7095" s="202">
        <v>355</v>
      </c>
      <c r="G7095" s="202">
        <f t="shared" si="445"/>
        <v>11093.75</v>
      </c>
      <c r="H7095" s="210" t="str">
        <f t="shared" si="443"/>
        <v>24/25CEBOLAFRANCISCO BELTRÃO (e)</v>
      </c>
      <c r="I7095" s="210" t="str">
        <f t="shared" si="444"/>
        <v>24/25CEBOLA</v>
      </c>
    </row>
    <row r="7096" spans="1:10" ht="12.75" customHeight="1">
      <c r="A7096" s="215" t="s">
        <v>289</v>
      </c>
      <c r="B7096" s="209" t="s">
        <v>95</v>
      </c>
      <c r="C7096" s="209" t="s">
        <v>138</v>
      </c>
      <c r="D7096" s="201">
        <v>1100</v>
      </c>
      <c r="F7096" s="202">
        <v>59620</v>
      </c>
      <c r="G7096" s="202">
        <f t="shared" si="445"/>
        <v>54200</v>
      </c>
      <c r="H7096" s="210" t="str">
        <f t="shared" si="443"/>
        <v>24/25CEBOLAGUARAPUAVA (f)</v>
      </c>
      <c r="I7096" s="210" t="str">
        <f t="shared" si="444"/>
        <v>24/25CEBOLA</v>
      </c>
    </row>
    <row r="7097" spans="1:10" ht="12.75" customHeight="1">
      <c r="A7097" s="215" t="s">
        <v>289</v>
      </c>
      <c r="B7097" s="209" t="s">
        <v>95</v>
      </c>
      <c r="C7097" s="209" t="s">
        <v>140</v>
      </c>
      <c r="D7097" s="201">
        <v>650</v>
      </c>
      <c r="F7097" s="202">
        <v>22425</v>
      </c>
      <c r="G7097" s="202">
        <f t="shared" si="445"/>
        <v>34500</v>
      </c>
      <c r="H7097" s="210" t="str">
        <f t="shared" si="443"/>
        <v>24/25CEBOLAIRATI (f)</v>
      </c>
      <c r="I7097" s="210" t="str">
        <f t="shared" si="444"/>
        <v>24/25CEBOLA</v>
      </c>
    </row>
    <row r="7098" spans="1:10" ht="12.75" customHeight="1">
      <c r="A7098" s="215" t="s">
        <v>289</v>
      </c>
      <c r="B7098" s="209" t="s">
        <v>95</v>
      </c>
      <c r="C7098" s="209" t="s">
        <v>144</v>
      </c>
      <c r="D7098" s="201">
        <v>95</v>
      </c>
      <c r="F7098" s="202">
        <v>1995</v>
      </c>
      <c r="G7098" s="202">
        <f t="shared" si="445"/>
        <v>21000</v>
      </c>
      <c r="H7098" s="210" t="str">
        <f t="shared" si="443"/>
        <v>24/25CEBOLAJACAREZINHO (c)</v>
      </c>
      <c r="I7098" s="210" t="str">
        <f t="shared" si="444"/>
        <v>24/25CEBOLA</v>
      </c>
    </row>
    <row r="7099" spans="1:10" ht="12.75" customHeight="1">
      <c r="A7099" s="215" t="s">
        <v>289</v>
      </c>
      <c r="B7099" s="209" t="s">
        <v>95</v>
      </c>
      <c r="C7099" s="209" t="s">
        <v>146</v>
      </c>
      <c r="D7099" s="201">
        <v>4</v>
      </c>
      <c r="F7099" s="202">
        <v>37</v>
      </c>
      <c r="G7099" s="202">
        <f t="shared" si="445"/>
        <v>9250</v>
      </c>
      <c r="H7099" s="210" t="str">
        <f t="shared" si="443"/>
        <v>24/25CEBOLALARANJEIRAS DO SUL (f)</v>
      </c>
      <c r="I7099" s="210" t="str">
        <f t="shared" si="444"/>
        <v>24/25CEBOLA</v>
      </c>
    </row>
    <row r="7100" spans="1:10" ht="12.75" customHeight="1">
      <c r="A7100" s="215" t="s">
        <v>289</v>
      </c>
      <c r="B7100" s="209" t="s">
        <v>95</v>
      </c>
      <c r="C7100" s="209" t="s">
        <v>155</v>
      </c>
      <c r="D7100" s="201">
        <v>140</v>
      </c>
      <c r="F7100" s="202">
        <v>5064</v>
      </c>
      <c r="G7100" s="202">
        <f t="shared" si="445"/>
        <v>36171.428571428572</v>
      </c>
      <c r="H7100" s="210" t="str">
        <f t="shared" si="443"/>
        <v>24/25CEBOLAPATO BRANCO (e)</v>
      </c>
      <c r="I7100" s="210" t="str">
        <f t="shared" si="444"/>
        <v>24/25CEBOLA</v>
      </c>
    </row>
    <row r="7101" spans="1:10" ht="12.75" customHeight="1">
      <c r="A7101" s="215" t="s">
        <v>289</v>
      </c>
      <c r="B7101" s="209" t="s">
        <v>95</v>
      </c>
      <c r="C7101" s="209" t="s">
        <v>156</v>
      </c>
      <c r="D7101" s="201">
        <v>18</v>
      </c>
      <c r="F7101" s="202">
        <v>504</v>
      </c>
      <c r="G7101" s="202">
        <f t="shared" si="445"/>
        <v>28000</v>
      </c>
      <c r="H7101" s="210" t="str">
        <f t="shared" si="443"/>
        <v>24/25CEBOLAPITANGA (f)</v>
      </c>
      <c r="I7101" s="210" t="str">
        <f t="shared" si="444"/>
        <v>24/25CEBOLA</v>
      </c>
    </row>
    <row r="7102" spans="1:10" ht="12.75" customHeight="1">
      <c r="A7102" s="215" t="s">
        <v>289</v>
      </c>
      <c r="B7102" s="209" t="s">
        <v>95</v>
      </c>
      <c r="C7102" s="209" t="s">
        <v>157</v>
      </c>
      <c r="D7102" s="201">
        <v>130</v>
      </c>
      <c r="F7102" s="202">
        <v>3172</v>
      </c>
      <c r="G7102" s="202">
        <f t="shared" si="445"/>
        <v>24400</v>
      </c>
      <c r="H7102" s="210" t="str">
        <f t="shared" si="443"/>
        <v>24/25CEBOLAPONTA GROSSA (f)</v>
      </c>
      <c r="I7102" s="210" t="str">
        <f t="shared" si="444"/>
        <v>24/25CEBOLA</v>
      </c>
    </row>
    <row r="7103" spans="1:10" ht="12.75" customHeight="1">
      <c r="A7103" s="215" t="s">
        <v>289</v>
      </c>
      <c r="B7103" s="209" t="s">
        <v>95</v>
      </c>
      <c r="C7103" s="209" t="s">
        <v>160</v>
      </c>
      <c r="D7103" s="201">
        <v>120</v>
      </c>
      <c r="F7103" s="202">
        <v>2160</v>
      </c>
      <c r="G7103" s="202">
        <f t="shared" si="445"/>
        <v>18000</v>
      </c>
      <c r="H7103" s="210" t="str">
        <f t="shared" si="443"/>
        <v>24/25CEBOLAUNIÃO DA VITÓRIA (f)</v>
      </c>
      <c r="I7103" s="210" t="str">
        <f t="shared" si="444"/>
        <v>24/25CEBOLA</v>
      </c>
    </row>
    <row r="7104" spans="1:10" ht="12.75" customHeight="1">
      <c r="A7104" s="215" t="s">
        <v>289</v>
      </c>
      <c r="B7104" s="213" t="s">
        <v>58</v>
      </c>
      <c r="C7104" s="209" t="s">
        <v>126</v>
      </c>
      <c r="D7104" s="202">
        <v>160</v>
      </c>
      <c r="F7104" s="202">
        <v>304</v>
      </c>
      <c r="G7104" s="202">
        <f t="shared" si="445"/>
        <v>1900</v>
      </c>
      <c r="H7104" s="210" t="str">
        <f t="shared" si="443"/>
        <v>24/25FEIJÃO (1ª SAFRA)APUCARANA (c)</v>
      </c>
      <c r="I7104" s="210" t="str">
        <f t="shared" si="444"/>
        <v>24/25FEIJÃO (1ª SAFRA)</v>
      </c>
      <c r="J7104" s="211">
        <v>0</v>
      </c>
    </row>
    <row r="7105" spans="1:10" ht="12.75" customHeight="1">
      <c r="A7105" s="215" t="s">
        <v>289</v>
      </c>
      <c r="B7105" s="213" t="s">
        <v>58</v>
      </c>
      <c r="C7105" s="209" t="s">
        <v>128</v>
      </c>
      <c r="D7105" s="202">
        <v>1230</v>
      </c>
      <c r="F7105" s="202">
        <v>1968</v>
      </c>
      <c r="G7105" s="202">
        <f t="shared" si="445"/>
        <v>1600</v>
      </c>
      <c r="H7105" s="210" t="str">
        <f t="shared" si="443"/>
        <v>24/25FEIJÃO (1ª SAFRA)CAMPO MOURÃO (a)</v>
      </c>
      <c r="I7105" s="210" t="str">
        <f t="shared" si="444"/>
        <v>24/25FEIJÃO (1ª SAFRA)</v>
      </c>
      <c r="J7105" s="211">
        <v>0</v>
      </c>
    </row>
    <row r="7106" spans="1:10" ht="12.75" customHeight="1">
      <c r="A7106" s="215" t="s">
        <v>289</v>
      </c>
      <c r="B7106" s="213" t="s">
        <v>58</v>
      </c>
      <c r="C7106" s="209" t="s">
        <v>130</v>
      </c>
      <c r="D7106" s="202">
        <v>2652</v>
      </c>
      <c r="F7106" s="202">
        <v>5257</v>
      </c>
      <c r="G7106" s="202">
        <f t="shared" si="445"/>
        <v>1982.2775263951735</v>
      </c>
      <c r="H7106" s="210" t="str">
        <f t="shared" si="443"/>
        <v>24/25FEIJÃO (1ª SAFRA)CASCAVEL (d)</v>
      </c>
      <c r="I7106" s="210" t="str">
        <f t="shared" si="444"/>
        <v>24/25FEIJÃO (1ª SAFRA)</v>
      </c>
      <c r="J7106" s="211">
        <v>0</v>
      </c>
    </row>
    <row r="7107" spans="1:10" ht="12.75" customHeight="1">
      <c r="A7107" s="215" t="s">
        <v>289</v>
      </c>
      <c r="B7107" s="213" t="s">
        <v>58</v>
      </c>
      <c r="C7107" s="209" t="s">
        <v>132</v>
      </c>
      <c r="D7107" s="202">
        <v>120</v>
      </c>
      <c r="F7107" s="202">
        <v>136</v>
      </c>
      <c r="G7107" s="202">
        <f t="shared" si="445"/>
        <v>1133.3333333333333</v>
      </c>
      <c r="H7107" s="210" t="str">
        <f t="shared" si="443"/>
        <v>24/25FEIJÃO (1ª SAFRA)CORNÉLIO PROCÓPIO (c)</v>
      </c>
      <c r="I7107" s="210" t="str">
        <f t="shared" si="444"/>
        <v>24/25FEIJÃO (1ª SAFRA)</v>
      </c>
      <c r="J7107" s="211">
        <v>0</v>
      </c>
    </row>
    <row r="7108" spans="1:10" ht="12.75" customHeight="1">
      <c r="A7108" s="215" t="s">
        <v>289</v>
      </c>
      <c r="B7108" s="213" t="s">
        <v>58</v>
      </c>
      <c r="C7108" s="209" t="s">
        <v>134</v>
      </c>
      <c r="D7108" s="202">
        <v>13344</v>
      </c>
      <c r="F7108" s="202">
        <v>31224</v>
      </c>
      <c r="G7108" s="202">
        <f t="shared" si="445"/>
        <v>2339.9280575539569</v>
      </c>
      <c r="H7108" s="210" t="str">
        <f t="shared" si="443"/>
        <v>24/25FEIJÃO (1ª SAFRA)CURITIBA (f)</v>
      </c>
      <c r="I7108" s="210" t="str">
        <f t="shared" si="444"/>
        <v>24/25FEIJÃO (1ª SAFRA)</v>
      </c>
      <c r="J7108" s="211">
        <v>0</v>
      </c>
    </row>
    <row r="7109" spans="1:10" ht="12.75" customHeight="1">
      <c r="A7109" s="215" t="s">
        <v>289</v>
      </c>
      <c r="B7109" s="213" t="s">
        <v>58</v>
      </c>
      <c r="C7109" s="209" t="s">
        <v>136</v>
      </c>
      <c r="D7109" s="202">
        <v>13800</v>
      </c>
      <c r="F7109" s="202">
        <v>21058</v>
      </c>
      <c r="G7109" s="202">
        <f t="shared" si="445"/>
        <v>1525.9420289855072</v>
      </c>
      <c r="H7109" s="210" t="str">
        <f t="shared" si="443"/>
        <v>24/25FEIJÃO (1ª SAFRA)FRANCISCO BELTRÃO (e)</v>
      </c>
      <c r="I7109" s="210" t="str">
        <f t="shared" si="444"/>
        <v>24/25FEIJÃO (1ª SAFRA)</v>
      </c>
      <c r="J7109" s="211">
        <v>0</v>
      </c>
    </row>
    <row r="7110" spans="1:10" ht="12.75" customHeight="1">
      <c r="A7110" s="215" t="s">
        <v>289</v>
      </c>
      <c r="B7110" s="213" t="s">
        <v>58</v>
      </c>
      <c r="C7110" s="209" t="s">
        <v>138</v>
      </c>
      <c r="D7110" s="202">
        <v>19110</v>
      </c>
      <c r="F7110" s="202">
        <v>42042</v>
      </c>
      <c r="G7110" s="202">
        <f t="shared" si="445"/>
        <v>2200</v>
      </c>
      <c r="H7110" s="210" t="str">
        <f t="shared" si="443"/>
        <v>24/25FEIJÃO (1ª SAFRA)GUARAPUAVA (f)</v>
      </c>
      <c r="I7110" s="210" t="str">
        <f t="shared" si="444"/>
        <v>24/25FEIJÃO (1ª SAFRA)</v>
      </c>
      <c r="J7110" s="211">
        <v>0</v>
      </c>
    </row>
    <row r="7111" spans="1:10" ht="12.75" customHeight="1">
      <c r="A7111" s="215" t="s">
        <v>289</v>
      </c>
      <c r="B7111" s="213" t="s">
        <v>58</v>
      </c>
      <c r="C7111" s="209" t="s">
        <v>140</v>
      </c>
      <c r="D7111" s="202">
        <v>25000</v>
      </c>
      <c r="F7111" s="202">
        <v>50000</v>
      </c>
      <c r="G7111" s="202">
        <f t="shared" si="445"/>
        <v>2000</v>
      </c>
      <c r="H7111" s="210" t="str">
        <f t="shared" si="443"/>
        <v>24/25FEIJÃO (1ª SAFRA)IRATI (f)</v>
      </c>
      <c r="I7111" s="210" t="str">
        <f t="shared" si="444"/>
        <v>24/25FEIJÃO (1ª SAFRA)</v>
      </c>
      <c r="J7111" s="211">
        <v>0</v>
      </c>
    </row>
    <row r="7112" spans="1:10" ht="12.75" customHeight="1">
      <c r="A7112" s="215" t="s">
        <v>289</v>
      </c>
      <c r="B7112" s="213" t="s">
        <v>58</v>
      </c>
      <c r="C7112" s="209" t="s">
        <v>142</v>
      </c>
      <c r="D7112" s="202">
        <v>380</v>
      </c>
      <c r="F7112" s="202">
        <v>456</v>
      </c>
      <c r="G7112" s="202">
        <f t="shared" si="445"/>
        <v>1200</v>
      </c>
      <c r="H7112" s="210" t="str">
        <f t="shared" si="443"/>
        <v>24/25FEIJÃO (1ª SAFRA)IVAIPORÃ (c)</v>
      </c>
      <c r="I7112" s="210" t="str">
        <f t="shared" si="444"/>
        <v>24/25FEIJÃO (1ª SAFRA)</v>
      </c>
      <c r="J7112" s="211">
        <v>0</v>
      </c>
    </row>
    <row r="7113" spans="1:10" ht="12.75" customHeight="1">
      <c r="A7113" s="215" t="s">
        <v>289</v>
      </c>
      <c r="B7113" s="213" t="s">
        <v>58</v>
      </c>
      <c r="C7113" s="209" t="s">
        <v>144</v>
      </c>
      <c r="D7113" s="202">
        <v>7400</v>
      </c>
      <c r="F7113" s="202">
        <v>13172</v>
      </c>
      <c r="G7113" s="202">
        <f t="shared" si="445"/>
        <v>1780</v>
      </c>
      <c r="H7113" s="210" t="str">
        <f t="shared" si="443"/>
        <v>24/25FEIJÃO (1ª SAFRA)JACAREZINHO (c)</v>
      </c>
      <c r="I7113" s="210" t="str">
        <f t="shared" si="444"/>
        <v>24/25FEIJÃO (1ª SAFRA)</v>
      </c>
      <c r="J7113" s="211">
        <v>0</v>
      </c>
    </row>
    <row r="7114" spans="1:10" ht="12.75" customHeight="1">
      <c r="A7114" s="215" t="s">
        <v>289</v>
      </c>
      <c r="B7114" s="213" t="s">
        <v>58</v>
      </c>
      <c r="C7114" s="209" t="s">
        <v>146</v>
      </c>
      <c r="D7114" s="202">
        <v>7300</v>
      </c>
      <c r="F7114" s="202">
        <v>16279</v>
      </c>
      <c r="G7114" s="202">
        <f t="shared" si="445"/>
        <v>2230</v>
      </c>
      <c r="H7114" s="210" t="str">
        <f t="shared" si="443"/>
        <v>24/25FEIJÃO (1ª SAFRA)LARANJEIRAS DO SUL (f)</v>
      </c>
      <c r="I7114" s="210" t="str">
        <f t="shared" si="444"/>
        <v>24/25FEIJÃO (1ª SAFRA)</v>
      </c>
      <c r="J7114" s="211">
        <v>0</v>
      </c>
    </row>
    <row r="7115" spans="1:10" ht="12.75" customHeight="1">
      <c r="A7115" s="215" t="s">
        <v>289</v>
      </c>
      <c r="B7115" s="213" t="s">
        <v>58</v>
      </c>
      <c r="C7115" s="209" t="s">
        <v>148</v>
      </c>
      <c r="D7115" s="202">
        <v>350</v>
      </c>
      <c r="F7115" s="202">
        <v>385</v>
      </c>
      <c r="G7115" s="202">
        <f t="shared" si="445"/>
        <v>1100</v>
      </c>
      <c r="H7115" s="210" t="str">
        <f t="shared" si="443"/>
        <v>24/25FEIJÃO (1ª SAFRA)LONDRINA (c)</v>
      </c>
      <c r="I7115" s="210" t="str">
        <f t="shared" si="444"/>
        <v>24/25FEIJÃO (1ª SAFRA)</v>
      </c>
      <c r="J7115" s="211">
        <v>0</v>
      </c>
    </row>
    <row r="7116" spans="1:10" ht="12.75" customHeight="1">
      <c r="A7116" s="215" t="s">
        <v>289</v>
      </c>
      <c r="B7116" s="213" t="s">
        <v>58</v>
      </c>
      <c r="C7116" s="209" t="s">
        <v>150</v>
      </c>
      <c r="D7116" s="202">
        <v>238</v>
      </c>
      <c r="F7116" s="202">
        <v>452</v>
      </c>
      <c r="G7116" s="202">
        <f t="shared" si="445"/>
        <v>1899.1596638655462</v>
      </c>
      <c r="H7116" s="210" t="str">
        <f t="shared" si="443"/>
        <v>24/25FEIJÃO (1ª SAFRA)MARINGÁ (c)</v>
      </c>
      <c r="I7116" s="210" t="str">
        <f t="shared" si="444"/>
        <v>24/25FEIJÃO (1ª SAFRA)</v>
      </c>
      <c r="J7116" s="211">
        <v>0</v>
      </c>
    </row>
    <row r="7117" spans="1:10" ht="12.75" customHeight="1">
      <c r="A7117" s="215" t="s">
        <v>289</v>
      </c>
      <c r="B7117" s="213" t="s">
        <v>58</v>
      </c>
      <c r="C7117" s="209" t="s">
        <v>152</v>
      </c>
      <c r="D7117" s="202">
        <v>10</v>
      </c>
      <c r="F7117" s="202">
        <v>9</v>
      </c>
      <c r="G7117" s="202">
        <f t="shared" si="445"/>
        <v>900</v>
      </c>
      <c r="H7117" s="210" t="str">
        <f t="shared" si="443"/>
        <v>24/25FEIJÃO (1ª SAFRA)PARANAGUÁ (f)</v>
      </c>
      <c r="I7117" s="210" t="str">
        <f t="shared" si="444"/>
        <v>24/25FEIJÃO (1ª SAFRA)</v>
      </c>
      <c r="J7117" s="211">
        <v>0</v>
      </c>
    </row>
    <row r="7118" spans="1:10" ht="12.75" customHeight="1">
      <c r="A7118" s="215" t="s">
        <v>289</v>
      </c>
      <c r="B7118" s="213" t="s">
        <v>58</v>
      </c>
      <c r="C7118" s="209" t="s">
        <v>154</v>
      </c>
      <c r="D7118" s="202">
        <v>102</v>
      </c>
      <c r="F7118" s="202">
        <v>277</v>
      </c>
      <c r="G7118" s="202">
        <f t="shared" si="445"/>
        <v>2715.6862745098042</v>
      </c>
      <c r="H7118" s="210" t="str">
        <f t="shared" si="443"/>
        <v>24/25FEIJÃO (1ª SAFRA)PARANAVAÍ (b)</v>
      </c>
      <c r="I7118" s="210" t="str">
        <f t="shared" si="444"/>
        <v>24/25FEIJÃO (1ª SAFRA)</v>
      </c>
      <c r="J7118" s="211">
        <v>0</v>
      </c>
    </row>
    <row r="7119" spans="1:10" ht="12.75" customHeight="1">
      <c r="A7119" s="215" t="s">
        <v>289</v>
      </c>
      <c r="B7119" s="213" t="s">
        <v>58</v>
      </c>
      <c r="C7119" s="209" t="s">
        <v>155</v>
      </c>
      <c r="D7119" s="202">
        <v>17250</v>
      </c>
      <c r="F7119" s="202">
        <v>38550</v>
      </c>
      <c r="G7119" s="202">
        <f t="shared" si="445"/>
        <v>2234.782608695652</v>
      </c>
      <c r="H7119" s="210" t="str">
        <f t="shared" ref="H7119:H7179" si="446">A7119&amp;B7119&amp;C7119</f>
        <v>24/25FEIJÃO (1ª SAFRA)PATO BRANCO (e)</v>
      </c>
      <c r="I7119" s="210" t="str">
        <f t="shared" ref="I7119:I7179" si="447">A7119&amp;B7119</f>
        <v>24/25FEIJÃO (1ª SAFRA)</v>
      </c>
      <c r="J7119" s="211">
        <v>0</v>
      </c>
    </row>
    <row r="7120" spans="1:10" ht="12.75" customHeight="1">
      <c r="A7120" s="215" t="s">
        <v>289</v>
      </c>
      <c r="B7120" s="213" t="s">
        <v>58</v>
      </c>
      <c r="C7120" s="209" t="s">
        <v>156</v>
      </c>
      <c r="D7120" s="202">
        <v>5010</v>
      </c>
      <c r="F7120" s="202">
        <v>9168</v>
      </c>
      <c r="G7120" s="202">
        <f t="shared" si="445"/>
        <v>1829.9401197604791</v>
      </c>
      <c r="H7120" s="210" t="str">
        <f t="shared" si="446"/>
        <v>24/25FEIJÃO (1ª SAFRA)PITANGA (f)</v>
      </c>
      <c r="I7120" s="210" t="str">
        <f t="shared" si="447"/>
        <v>24/25FEIJÃO (1ª SAFRA)</v>
      </c>
      <c r="J7120" s="211">
        <v>0</v>
      </c>
    </row>
    <row r="7121" spans="1:10" ht="12.75" customHeight="1">
      <c r="A7121" s="215" t="s">
        <v>289</v>
      </c>
      <c r="B7121" s="213" t="s">
        <v>58</v>
      </c>
      <c r="C7121" s="209" t="s">
        <v>157</v>
      </c>
      <c r="D7121" s="202">
        <v>35260</v>
      </c>
      <c r="F7121" s="202">
        <v>84165</v>
      </c>
      <c r="G7121" s="202">
        <f t="shared" si="445"/>
        <v>2386.9824163357912</v>
      </c>
      <c r="H7121" s="210" t="str">
        <f t="shared" si="446"/>
        <v>24/25FEIJÃO (1ª SAFRA)PONTA GROSSA (f)</v>
      </c>
      <c r="I7121" s="210" t="str">
        <f t="shared" si="447"/>
        <v>24/25FEIJÃO (1ª SAFRA)</v>
      </c>
      <c r="J7121" s="211">
        <v>0</v>
      </c>
    </row>
    <row r="7122" spans="1:10" ht="12.75" customHeight="1">
      <c r="A7122" s="215" t="s">
        <v>289</v>
      </c>
      <c r="B7122" s="213" t="s">
        <v>58</v>
      </c>
      <c r="C7122" s="209" t="s">
        <v>158</v>
      </c>
      <c r="D7122" s="202">
        <v>37</v>
      </c>
      <c r="F7122" s="202">
        <v>68</v>
      </c>
      <c r="G7122" s="202">
        <f t="shared" si="445"/>
        <v>1837.8378378378379</v>
      </c>
      <c r="H7122" s="210" t="str">
        <f t="shared" si="446"/>
        <v>24/25FEIJÃO (1ª SAFRA)TOLEDO (d)</v>
      </c>
      <c r="I7122" s="210" t="str">
        <f t="shared" si="447"/>
        <v>24/25FEIJÃO (1ª SAFRA)</v>
      </c>
      <c r="J7122" s="211">
        <v>0</v>
      </c>
    </row>
    <row r="7123" spans="1:10" ht="12.75" customHeight="1">
      <c r="A7123" s="215" t="s">
        <v>289</v>
      </c>
      <c r="B7123" s="213" t="s">
        <v>58</v>
      </c>
      <c r="C7123" s="209" t="s">
        <v>160</v>
      </c>
      <c r="D7123" s="202">
        <v>17500</v>
      </c>
      <c r="F7123" s="202">
        <v>24500</v>
      </c>
      <c r="G7123" s="202">
        <f t="shared" si="445"/>
        <v>1400</v>
      </c>
      <c r="H7123" s="210" t="str">
        <f t="shared" si="446"/>
        <v>24/25FEIJÃO (1ª SAFRA)UNIÃO DA VITÓRIA (f)</v>
      </c>
      <c r="I7123" s="210" t="str">
        <f t="shared" si="447"/>
        <v>24/25FEIJÃO (1ª SAFRA)</v>
      </c>
      <c r="J7123" s="211">
        <v>0</v>
      </c>
    </row>
    <row r="7124" spans="1:10" ht="14.65" customHeight="1">
      <c r="A7124" s="215" t="s">
        <v>289</v>
      </c>
      <c r="B7124" s="213" t="s">
        <v>85</v>
      </c>
      <c r="C7124" s="209" t="s">
        <v>126</v>
      </c>
      <c r="D7124" s="202">
        <v>18</v>
      </c>
      <c r="F7124" s="202">
        <v>40</v>
      </c>
      <c r="G7124" s="202">
        <f t="shared" si="445"/>
        <v>2222.2222222222222</v>
      </c>
      <c r="H7124" s="210" t="str">
        <f t="shared" si="446"/>
        <v>24/25AMENDOIM (1ª SAFRA)APUCARANA (c)</v>
      </c>
      <c r="I7124" s="210" t="str">
        <f t="shared" si="447"/>
        <v>24/25AMENDOIM (1ª SAFRA)</v>
      </c>
      <c r="J7124" s="211">
        <v>0</v>
      </c>
    </row>
    <row r="7125" spans="1:10" ht="14.65" customHeight="1">
      <c r="A7125" s="215" t="s">
        <v>289</v>
      </c>
      <c r="B7125" s="213" t="s">
        <v>85</v>
      </c>
      <c r="C7125" s="209" t="s">
        <v>128</v>
      </c>
      <c r="D7125" s="202">
        <v>33</v>
      </c>
      <c r="F7125" s="202">
        <v>46</v>
      </c>
      <c r="G7125" s="202">
        <f t="shared" si="445"/>
        <v>1393.939393939394</v>
      </c>
      <c r="H7125" s="210" t="str">
        <f t="shared" si="446"/>
        <v>24/25AMENDOIM (1ª SAFRA)CAMPO MOURÃO (a)</v>
      </c>
      <c r="I7125" s="210" t="str">
        <f t="shared" si="447"/>
        <v>24/25AMENDOIM (1ª SAFRA)</v>
      </c>
      <c r="J7125" s="211">
        <v>0</v>
      </c>
    </row>
    <row r="7126" spans="1:10" ht="14.65" customHeight="1">
      <c r="A7126" s="215" t="s">
        <v>289</v>
      </c>
      <c r="B7126" s="213" t="s">
        <v>85</v>
      </c>
      <c r="C7126" s="209" t="s">
        <v>130</v>
      </c>
      <c r="D7126" s="202">
        <v>36</v>
      </c>
      <c r="F7126" s="202">
        <v>56</v>
      </c>
      <c r="G7126" s="202">
        <f t="shared" si="445"/>
        <v>1555.5555555555557</v>
      </c>
      <c r="H7126" s="210" t="str">
        <f t="shared" si="446"/>
        <v>24/25AMENDOIM (1ª SAFRA)CASCAVEL (d)</v>
      </c>
      <c r="I7126" s="210" t="str">
        <f t="shared" si="447"/>
        <v>24/25AMENDOIM (1ª SAFRA)</v>
      </c>
      <c r="J7126" s="211">
        <v>0</v>
      </c>
    </row>
    <row r="7127" spans="1:10" ht="14.65" customHeight="1">
      <c r="A7127" s="215" t="s">
        <v>289</v>
      </c>
      <c r="B7127" s="213" t="s">
        <v>85</v>
      </c>
      <c r="C7127" s="209" t="s">
        <v>136</v>
      </c>
      <c r="D7127" s="202">
        <v>40</v>
      </c>
      <c r="F7127" s="202">
        <v>84</v>
      </c>
      <c r="G7127" s="202">
        <f t="shared" si="445"/>
        <v>2100</v>
      </c>
      <c r="H7127" s="210" t="str">
        <f t="shared" si="446"/>
        <v>24/25AMENDOIM (1ª SAFRA)FRANCISCO BELTRÃO (e)</v>
      </c>
      <c r="I7127" s="210" t="str">
        <f t="shared" si="447"/>
        <v>24/25AMENDOIM (1ª SAFRA)</v>
      </c>
      <c r="J7127" s="211">
        <v>0</v>
      </c>
    </row>
    <row r="7128" spans="1:10" ht="14.65" customHeight="1">
      <c r="A7128" s="215" t="s">
        <v>289</v>
      </c>
      <c r="B7128" s="213" t="s">
        <v>85</v>
      </c>
      <c r="C7128" s="209" t="s">
        <v>138</v>
      </c>
      <c r="D7128" s="202">
        <v>6</v>
      </c>
      <c r="F7128" s="202">
        <v>9</v>
      </c>
      <c r="G7128" s="202">
        <f t="shared" si="445"/>
        <v>1500</v>
      </c>
      <c r="H7128" s="210" t="str">
        <f t="shared" si="446"/>
        <v>24/25AMENDOIM (1ª SAFRA)GUARAPUAVA (f)</v>
      </c>
      <c r="I7128" s="210" t="str">
        <f t="shared" si="447"/>
        <v>24/25AMENDOIM (1ª SAFRA)</v>
      </c>
      <c r="J7128" s="211">
        <v>0</v>
      </c>
    </row>
    <row r="7129" spans="1:10" ht="14.65" customHeight="1">
      <c r="A7129" s="215" t="s">
        <v>289</v>
      </c>
      <c r="B7129" s="213" t="s">
        <v>85</v>
      </c>
      <c r="C7129" s="209" t="s">
        <v>142</v>
      </c>
      <c r="D7129" s="202">
        <v>12</v>
      </c>
      <c r="F7129" s="202">
        <v>24</v>
      </c>
      <c r="G7129" s="202">
        <f t="shared" si="445"/>
        <v>2000</v>
      </c>
      <c r="H7129" s="210" t="str">
        <f t="shared" si="446"/>
        <v>24/25AMENDOIM (1ª SAFRA)IVAIPORÃ (c)</v>
      </c>
      <c r="I7129" s="210" t="str">
        <f t="shared" si="447"/>
        <v>24/25AMENDOIM (1ª SAFRA)</v>
      </c>
      <c r="J7129" s="211">
        <v>0</v>
      </c>
    </row>
    <row r="7130" spans="1:10" ht="14.65" customHeight="1">
      <c r="A7130" s="215" t="s">
        <v>289</v>
      </c>
      <c r="B7130" s="213" t="s">
        <v>85</v>
      </c>
      <c r="C7130" s="209" t="s">
        <v>144</v>
      </c>
      <c r="D7130" s="202">
        <v>55</v>
      </c>
      <c r="F7130" s="202">
        <v>121</v>
      </c>
      <c r="G7130" s="202">
        <f t="shared" si="445"/>
        <v>2200</v>
      </c>
      <c r="H7130" s="210" t="str">
        <f t="shared" si="446"/>
        <v>24/25AMENDOIM (1ª SAFRA)JACAREZINHO (c)</v>
      </c>
      <c r="I7130" s="210" t="str">
        <f t="shared" si="447"/>
        <v>24/25AMENDOIM (1ª SAFRA)</v>
      </c>
      <c r="J7130" s="211">
        <v>0</v>
      </c>
    </row>
    <row r="7131" spans="1:10" ht="14.65" customHeight="1">
      <c r="A7131" s="215" t="s">
        <v>289</v>
      </c>
      <c r="B7131" s="213" t="s">
        <v>85</v>
      </c>
      <c r="C7131" s="209" t="s">
        <v>146</v>
      </c>
      <c r="D7131" s="202">
        <v>35</v>
      </c>
      <c r="F7131" s="202">
        <v>52</v>
      </c>
      <c r="G7131" s="202">
        <f t="shared" si="445"/>
        <v>1485.7142857142858</v>
      </c>
      <c r="H7131" s="210" t="str">
        <f t="shared" si="446"/>
        <v>24/25AMENDOIM (1ª SAFRA)LARANJEIRAS DO SUL (f)</v>
      </c>
      <c r="I7131" s="210" t="str">
        <f t="shared" si="447"/>
        <v>24/25AMENDOIM (1ª SAFRA)</v>
      </c>
      <c r="J7131" s="211">
        <v>0</v>
      </c>
    </row>
    <row r="7132" spans="1:10" ht="14.65" customHeight="1">
      <c r="A7132" s="215" t="s">
        <v>289</v>
      </c>
      <c r="B7132" s="213" t="s">
        <v>85</v>
      </c>
      <c r="C7132" s="209" t="s">
        <v>148</v>
      </c>
      <c r="D7132" s="202">
        <v>100</v>
      </c>
      <c r="F7132" s="202">
        <v>450</v>
      </c>
      <c r="G7132" s="202">
        <f t="shared" si="445"/>
        <v>4500</v>
      </c>
      <c r="H7132" s="210" t="str">
        <f t="shared" si="446"/>
        <v>24/25AMENDOIM (1ª SAFRA)LONDRINA (c)</v>
      </c>
      <c r="I7132" s="210" t="str">
        <f t="shared" si="447"/>
        <v>24/25AMENDOIM (1ª SAFRA)</v>
      </c>
      <c r="J7132" s="211">
        <v>0</v>
      </c>
    </row>
    <row r="7133" spans="1:10" ht="14.65" customHeight="1">
      <c r="A7133" s="215" t="s">
        <v>289</v>
      </c>
      <c r="B7133" s="213" t="s">
        <v>85</v>
      </c>
      <c r="C7133" s="209" t="s">
        <v>150</v>
      </c>
      <c r="D7133" s="202">
        <v>42</v>
      </c>
      <c r="F7133" s="202">
        <v>77</v>
      </c>
      <c r="G7133" s="202">
        <f t="shared" si="445"/>
        <v>1833.3333333333333</v>
      </c>
      <c r="H7133" s="210" t="str">
        <f t="shared" si="446"/>
        <v>24/25AMENDOIM (1ª SAFRA)MARINGÁ (c)</v>
      </c>
      <c r="I7133" s="210" t="str">
        <f t="shared" si="447"/>
        <v>24/25AMENDOIM (1ª SAFRA)</v>
      </c>
      <c r="J7133" s="211">
        <v>0</v>
      </c>
    </row>
    <row r="7134" spans="1:10" ht="14.65" customHeight="1">
      <c r="A7134" s="215" t="s">
        <v>289</v>
      </c>
      <c r="B7134" s="213" t="s">
        <v>85</v>
      </c>
      <c r="C7134" s="209" t="s">
        <v>154</v>
      </c>
      <c r="D7134" s="202">
        <v>1554</v>
      </c>
      <c r="F7134" s="202">
        <v>5353</v>
      </c>
      <c r="G7134" s="202">
        <f t="shared" si="445"/>
        <v>3444.6589446589446</v>
      </c>
      <c r="H7134" s="210" t="str">
        <f t="shared" si="446"/>
        <v>24/25AMENDOIM (1ª SAFRA)PARANAVAÍ (b)</v>
      </c>
      <c r="I7134" s="210" t="str">
        <f t="shared" si="447"/>
        <v>24/25AMENDOIM (1ª SAFRA)</v>
      </c>
      <c r="J7134" s="211">
        <v>0</v>
      </c>
    </row>
    <row r="7135" spans="1:10" ht="14.65" customHeight="1">
      <c r="A7135" s="215" t="s">
        <v>289</v>
      </c>
      <c r="B7135" s="213" t="s">
        <v>85</v>
      </c>
      <c r="C7135" s="209" t="s">
        <v>155</v>
      </c>
      <c r="D7135" s="202">
        <v>20</v>
      </c>
      <c r="F7135" s="202">
        <v>24</v>
      </c>
      <c r="G7135" s="202">
        <f t="shared" si="445"/>
        <v>1200</v>
      </c>
      <c r="H7135" s="210" t="str">
        <f t="shared" si="446"/>
        <v>24/25AMENDOIM (1ª SAFRA)PATO BRANCO (e)</v>
      </c>
      <c r="I7135" s="210" t="str">
        <f t="shared" si="447"/>
        <v>24/25AMENDOIM (1ª SAFRA)</v>
      </c>
      <c r="J7135" s="211">
        <v>0</v>
      </c>
    </row>
    <row r="7136" spans="1:10" ht="14.65" customHeight="1">
      <c r="A7136" s="215" t="s">
        <v>289</v>
      </c>
      <c r="B7136" s="213" t="s">
        <v>85</v>
      </c>
      <c r="C7136" s="209" t="s">
        <v>156</v>
      </c>
      <c r="D7136" s="202">
        <v>11</v>
      </c>
      <c r="F7136" s="202">
        <v>17</v>
      </c>
      <c r="G7136" s="202">
        <f t="shared" si="445"/>
        <v>1545.4545454545455</v>
      </c>
      <c r="H7136" s="210" t="str">
        <f t="shared" si="446"/>
        <v>24/25AMENDOIM (1ª SAFRA)PITANGA (f)</v>
      </c>
      <c r="I7136" s="210" t="str">
        <f t="shared" si="447"/>
        <v>24/25AMENDOIM (1ª SAFRA)</v>
      </c>
      <c r="J7136" s="211">
        <v>0</v>
      </c>
    </row>
    <row r="7137" spans="1:64" ht="14.65" customHeight="1">
      <c r="A7137" s="215" t="s">
        <v>289</v>
      </c>
      <c r="B7137" s="213" t="s">
        <v>85</v>
      </c>
      <c r="C7137" s="209" t="s">
        <v>158</v>
      </c>
      <c r="D7137" s="202">
        <v>144</v>
      </c>
      <c r="F7137" s="202">
        <v>494</v>
      </c>
      <c r="G7137" s="202">
        <f>F7137/(D7137-E7137)*1000</f>
        <v>3430.5555555555552</v>
      </c>
      <c r="H7137" s="210" t="str">
        <f t="shared" si="446"/>
        <v>24/25AMENDOIM (1ª SAFRA)TOLEDO (d)</v>
      </c>
      <c r="I7137" s="210" t="str">
        <f t="shared" si="447"/>
        <v>24/25AMENDOIM (1ª SAFRA)</v>
      </c>
      <c r="J7137" s="211">
        <v>0</v>
      </c>
    </row>
    <row r="7138" spans="1:64" ht="14.65" customHeight="1">
      <c r="A7138" s="215" t="s">
        <v>289</v>
      </c>
      <c r="B7138" s="213" t="s">
        <v>85</v>
      </c>
      <c r="C7138" s="209" t="s">
        <v>159</v>
      </c>
      <c r="D7138" s="202">
        <v>576</v>
      </c>
      <c r="F7138" s="202">
        <v>2303</v>
      </c>
      <c r="G7138" s="202">
        <f t="shared" si="445"/>
        <v>3998.2638888888887</v>
      </c>
      <c r="H7138" s="210" t="str">
        <f t="shared" si="446"/>
        <v>24/25AMENDOIM (1ª SAFRA)UMUARAMA (b)</v>
      </c>
      <c r="I7138" s="210" t="str">
        <f t="shared" si="447"/>
        <v>24/25AMENDOIM (1ª SAFRA)</v>
      </c>
      <c r="J7138" s="211">
        <v>0</v>
      </c>
    </row>
    <row r="7139" spans="1:64" ht="14.65" customHeight="1">
      <c r="A7139" s="215" t="s">
        <v>289</v>
      </c>
      <c r="B7139" s="213" t="s">
        <v>85</v>
      </c>
      <c r="C7139" s="209" t="s">
        <v>160</v>
      </c>
      <c r="D7139" s="202">
        <v>9</v>
      </c>
      <c r="F7139" s="202">
        <v>9</v>
      </c>
      <c r="G7139" s="202">
        <f t="shared" si="445"/>
        <v>1000</v>
      </c>
      <c r="H7139" s="210" t="str">
        <f t="shared" si="446"/>
        <v>24/25AMENDOIM (1ª SAFRA)UNIÃO DA VITÓRIA (f)</v>
      </c>
      <c r="I7139" s="210" t="str">
        <f t="shared" si="447"/>
        <v>24/25AMENDOIM (1ª SAFRA)</v>
      </c>
      <c r="J7139" s="211">
        <v>0</v>
      </c>
    </row>
    <row r="7140" spans="1:64" ht="14.65" customHeight="1">
      <c r="A7140" s="215" t="s">
        <v>289</v>
      </c>
      <c r="B7140" s="209" t="s">
        <v>87</v>
      </c>
      <c r="C7140" s="209" t="s">
        <v>126</v>
      </c>
      <c r="D7140" s="202">
        <v>14</v>
      </c>
      <c r="F7140" s="202">
        <v>25</v>
      </c>
      <c r="G7140" s="202">
        <f t="shared" si="445"/>
        <v>1785.7142857142858</v>
      </c>
      <c r="H7140" s="210" t="str">
        <f t="shared" si="446"/>
        <v>24/25ARROZ SEQUEIROAPUCARANA (c)</v>
      </c>
      <c r="I7140" s="210" t="str">
        <f t="shared" si="447"/>
        <v>24/25ARROZ SEQUEIRO</v>
      </c>
      <c r="J7140" s="211">
        <v>0</v>
      </c>
    </row>
    <row r="7141" spans="1:64" ht="14.65" customHeight="1">
      <c r="A7141" s="215" t="s">
        <v>289</v>
      </c>
      <c r="B7141" s="209" t="s">
        <v>87</v>
      </c>
      <c r="C7141" s="209" t="s">
        <v>130</v>
      </c>
      <c r="D7141" s="202"/>
      <c r="G7141" s="202" t="e">
        <f t="shared" si="445"/>
        <v>#DIV/0!</v>
      </c>
      <c r="H7141" s="210" t="str">
        <f t="shared" si="446"/>
        <v>24/25ARROZ SEQUEIROCASCAVEL (d)</v>
      </c>
      <c r="I7141" s="210" t="str">
        <f t="shared" si="447"/>
        <v>24/25ARROZ SEQUEIRO</v>
      </c>
      <c r="J7141" s="211">
        <v>0</v>
      </c>
    </row>
    <row r="7142" spans="1:64" ht="14.65" customHeight="1">
      <c r="A7142" s="215" t="s">
        <v>289</v>
      </c>
      <c r="B7142" s="209" t="s">
        <v>87</v>
      </c>
      <c r="C7142" s="209" t="s">
        <v>132</v>
      </c>
      <c r="D7142" s="202">
        <v>40</v>
      </c>
      <c r="F7142" s="202">
        <v>92</v>
      </c>
      <c r="G7142" s="202">
        <f t="shared" si="445"/>
        <v>2300</v>
      </c>
      <c r="H7142" s="210" t="str">
        <f t="shared" si="446"/>
        <v>24/25ARROZ SEQUEIROCORNÉLIO PROCÓPIO (c)</v>
      </c>
      <c r="I7142" s="210" t="str">
        <f t="shared" si="447"/>
        <v>24/25ARROZ SEQUEIRO</v>
      </c>
      <c r="J7142" s="211">
        <v>0</v>
      </c>
    </row>
    <row r="7143" spans="1:64" ht="14.65" customHeight="1">
      <c r="A7143" s="215" t="s">
        <v>289</v>
      </c>
      <c r="B7143" s="209" t="s">
        <v>87</v>
      </c>
      <c r="C7143" s="209" t="s">
        <v>134</v>
      </c>
      <c r="D7143" s="202">
        <v>65</v>
      </c>
      <c r="F7143" s="202">
        <v>113</v>
      </c>
      <c r="G7143" s="202">
        <f t="shared" si="445"/>
        <v>1738.4615384615386</v>
      </c>
      <c r="H7143" s="210" t="str">
        <f t="shared" si="446"/>
        <v>24/25ARROZ SEQUEIROCURITIBA (f)</v>
      </c>
      <c r="I7143" s="210" t="str">
        <f t="shared" si="447"/>
        <v>24/25ARROZ SEQUEIRO</v>
      </c>
      <c r="J7143" s="211">
        <v>0</v>
      </c>
    </row>
    <row r="7144" spans="1:64" ht="14.65" customHeight="1">
      <c r="A7144" s="215" t="s">
        <v>289</v>
      </c>
      <c r="B7144" s="209" t="s">
        <v>87</v>
      </c>
      <c r="C7144" s="209" t="s">
        <v>136</v>
      </c>
      <c r="D7144" s="202">
        <v>21</v>
      </c>
      <c r="F7144" s="202">
        <v>44</v>
      </c>
      <c r="G7144" s="202">
        <f t="shared" si="445"/>
        <v>2095.2380952380954</v>
      </c>
      <c r="H7144" s="210" t="str">
        <f t="shared" si="446"/>
        <v>24/25ARROZ SEQUEIROFRANCISCO BELTRÃO (e)</v>
      </c>
      <c r="I7144" s="210" t="str">
        <f t="shared" si="447"/>
        <v>24/25ARROZ SEQUEIRO</v>
      </c>
      <c r="J7144" s="211">
        <v>0</v>
      </c>
    </row>
    <row r="7145" spans="1:64" ht="14.65" customHeight="1">
      <c r="A7145" s="215" t="s">
        <v>289</v>
      </c>
      <c r="B7145" s="209" t="s">
        <v>87</v>
      </c>
      <c r="C7145" s="209" t="s">
        <v>138</v>
      </c>
      <c r="D7145" s="202">
        <v>68</v>
      </c>
      <c r="F7145" s="202">
        <v>149</v>
      </c>
      <c r="G7145" s="202">
        <f t="shared" si="445"/>
        <v>2191.1764705882356</v>
      </c>
      <c r="H7145" s="210" t="str">
        <f t="shared" si="446"/>
        <v>24/25ARROZ SEQUEIROGUARAPUAVA (f)</v>
      </c>
      <c r="I7145" s="210" t="str">
        <f t="shared" si="447"/>
        <v>24/25ARROZ SEQUEIRO</v>
      </c>
      <c r="J7145" s="211">
        <v>0</v>
      </c>
    </row>
    <row r="7146" spans="1:64" ht="14.65" customHeight="1">
      <c r="A7146" s="215" t="s">
        <v>289</v>
      </c>
      <c r="B7146" s="209" t="s">
        <v>87</v>
      </c>
      <c r="C7146" s="209" t="s">
        <v>140</v>
      </c>
      <c r="D7146" s="202">
        <v>45</v>
      </c>
      <c r="F7146" s="202">
        <v>94</v>
      </c>
      <c r="G7146" s="202">
        <f t="shared" si="445"/>
        <v>2088.8888888888891</v>
      </c>
      <c r="H7146" s="210" t="str">
        <f t="shared" si="446"/>
        <v>24/25ARROZ SEQUEIROIRATI (f)</v>
      </c>
      <c r="I7146" s="210" t="str">
        <f t="shared" si="447"/>
        <v>24/25ARROZ SEQUEIRO</v>
      </c>
      <c r="J7146" s="211">
        <v>0</v>
      </c>
    </row>
    <row r="7147" spans="1:64" ht="14.65" customHeight="1">
      <c r="A7147" s="215" t="s">
        <v>289</v>
      </c>
      <c r="B7147" s="209" t="s">
        <v>87</v>
      </c>
      <c r="C7147" s="209" t="s">
        <v>142</v>
      </c>
      <c r="D7147" s="202">
        <v>15</v>
      </c>
      <c r="F7147" s="202">
        <v>26</v>
      </c>
      <c r="G7147" s="202">
        <f t="shared" si="445"/>
        <v>1733.3333333333335</v>
      </c>
      <c r="H7147" s="210" t="str">
        <f t="shared" si="446"/>
        <v>24/25ARROZ SEQUEIROIVAIPORÃ (c)</v>
      </c>
      <c r="I7147" s="210" t="str">
        <f t="shared" si="447"/>
        <v>24/25ARROZ SEQUEIRO</v>
      </c>
      <c r="J7147" s="211">
        <v>0</v>
      </c>
    </row>
    <row r="7148" spans="1:64" ht="14.65" customHeight="1">
      <c r="A7148" s="215" t="s">
        <v>289</v>
      </c>
      <c r="B7148" s="209" t="s">
        <v>87</v>
      </c>
      <c r="C7148" s="209" t="s">
        <v>144</v>
      </c>
      <c r="D7148" s="202">
        <v>220</v>
      </c>
      <c r="F7148" s="202">
        <v>473</v>
      </c>
      <c r="G7148" s="202">
        <f t="shared" si="445"/>
        <v>2150</v>
      </c>
      <c r="H7148" s="210" t="str">
        <f t="shared" si="446"/>
        <v>24/25ARROZ SEQUEIROJACAREZINHO (c)</v>
      </c>
      <c r="I7148" s="210" t="str">
        <f t="shared" si="447"/>
        <v>24/25ARROZ SEQUEIRO</v>
      </c>
      <c r="J7148" s="211">
        <v>0</v>
      </c>
    </row>
    <row r="7149" spans="1:64" ht="14.65" customHeight="1">
      <c r="A7149" s="215" t="s">
        <v>289</v>
      </c>
      <c r="B7149" s="209" t="s">
        <v>87</v>
      </c>
      <c r="C7149" s="209" t="s">
        <v>146</v>
      </c>
      <c r="D7149" s="202">
        <v>110</v>
      </c>
      <c r="F7149" s="202">
        <v>203</v>
      </c>
      <c r="G7149" s="202">
        <f t="shared" si="445"/>
        <v>1845.4545454545455</v>
      </c>
      <c r="H7149" s="210" t="str">
        <f t="shared" si="446"/>
        <v>24/25ARROZ SEQUEIROLARANJEIRAS DO SUL (f)</v>
      </c>
      <c r="I7149" s="210" t="str">
        <f t="shared" si="447"/>
        <v>24/25ARROZ SEQUEIRO</v>
      </c>
      <c r="J7149" s="211">
        <v>0</v>
      </c>
    </row>
    <row r="7150" spans="1:64" ht="14.65" customHeight="1">
      <c r="A7150" s="215" t="s">
        <v>289</v>
      </c>
      <c r="B7150" s="209" t="s">
        <v>87</v>
      </c>
      <c r="C7150" s="209" t="s">
        <v>148</v>
      </c>
      <c r="D7150" s="202">
        <v>70</v>
      </c>
      <c r="F7150" s="202">
        <v>140</v>
      </c>
      <c r="G7150" s="202">
        <f t="shared" si="445"/>
        <v>2000</v>
      </c>
      <c r="H7150" s="210" t="str">
        <f t="shared" si="446"/>
        <v>24/25ARROZ SEQUEIROLONDRINA (c)</v>
      </c>
      <c r="I7150" s="210" t="str">
        <f t="shared" si="447"/>
        <v>24/25ARROZ SEQUEIRO</v>
      </c>
      <c r="J7150" s="211">
        <v>0</v>
      </c>
    </row>
    <row r="7151" spans="1:64" ht="14.65" customHeight="1">
      <c r="A7151" s="215" t="s">
        <v>289</v>
      </c>
      <c r="B7151" s="209" t="s">
        <v>87</v>
      </c>
      <c r="C7151" s="209" t="s">
        <v>152</v>
      </c>
      <c r="D7151" s="202">
        <v>5</v>
      </c>
      <c r="F7151" s="202">
        <v>10</v>
      </c>
      <c r="G7151" s="202">
        <f t="shared" si="445"/>
        <v>2000</v>
      </c>
      <c r="H7151" s="210" t="str">
        <f t="shared" si="446"/>
        <v>24/25ARROZ SEQUEIROPARANAGUÁ (f)</v>
      </c>
      <c r="I7151" s="210" t="str">
        <f t="shared" si="447"/>
        <v>24/25ARROZ SEQUEIRO</v>
      </c>
      <c r="J7151" s="211">
        <v>0</v>
      </c>
    </row>
    <row r="7152" spans="1:64" ht="14.65" customHeight="1">
      <c r="A7152" s="215" t="s">
        <v>289</v>
      </c>
      <c r="B7152" s="209" t="s">
        <v>87</v>
      </c>
      <c r="C7152" s="209" t="s">
        <v>155</v>
      </c>
      <c r="D7152" s="202">
        <v>15</v>
      </c>
      <c r="F7152" s="202">
        <v>30</v>
      </c>
      <c r="G7152" s="202">
        <f t="shared" si="445"/>
        <v>2000</v>
      </c>
      <c r="H7152" s="210" t="str">
        <f t="shared" si="446"/>
        <v>24/25ARROZ SEQUEIROPATO BRANCO (e)</v>
      </c>
      <c r="I7152" s="210" t="str">
        <f t="shared" si="447"/>
        <v>24/25ARROZ SEQUEIRO</v>
      </c>
      <c r="J7152" s="211">
        <v>0</v>
      </c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/>
      <c r="BE7152"/>
      <c r="BF7152"/>
      <c r="BG7152"/>
      <c r="BH7152"/>
      <c r="BI7152"/>
      <c r="BJ7152"/>
      <c r="BK7152"/>
      <c r="BL7152"/>
    </row>
    <row r="7153" spans="1:64" ht="14.65" customHeight="1">
      <c r="A7153" s="215" t="s">
        <v>289</v>
      </c>
      <c r="B7153" s="209" t="s">
        <v>87</v>
      </c>
      <c r="C7153" s="209" t="s">
        <v>156</v>
      </c>
      <c r="D7153" s="202">
        <v>77</v>
      </c>
      <c r="F7153" s="202">
        <v>138</v>
      </c>
      <c r="G7153" s="202">
        <f t="shared" si="445"/>
        <v>1792.2077922077922</v>
      </c>
      <c r="H7153" s="210" t="str">
        <f t="shared" si="446"/>
        <v>24/25ARROZ SEQUEIROPITANGA (f)</v>
      </c>
      <c r="I7153" s="210" t="str">
        <f t="shared" si="447"/>
        <v>24/25ARROZ SEQUEIRO</v>
      </c>
      <c r="J7153" s="211">
        <v>0</v>
      </c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/>
      <c r="BE7153"/>
      <c r="BF7153"/>
      <c r="BG7153"/>
      <c r="BH7153"/>
      <c r="BI7153"/>
      <c r="BJ7153"/>
      <c r="BK7153"/>
      <c r="BL7153"/>
    </row>
    <row r="7154" spans="1:64" ht="14.65" customHeight="1">
      <c r="A7154" s="215" t="s">
        <v>289</v>
      </c>
      <c r="B7154" s="209" t="s">
        <v>87</v>
      </c>
      <c r="C7154" s="209" t="s">
        <v>157</v>
      </c>
      <c r="D7154" s="202">
        <v>103</v>
      </c>
      <c r="F7154" s="202">
        <v>217</v>
      </c>
      <c r="G7154" s="202">
        <f t="shared" si="445"/>
        <v>2106.7961165048541</v>
      </c>
      <c r="H7154" s="210" t="str">
        <f t="shared" si="446"/>
        <v>24/25ARROZ SEQUEIROPONTA GROSSA (f)</v>
      </c>
      <c r="I7154" s="210" t="str">
        <f t="shared" si="447"/>
        <v>24/25ARROZ SEQUEIRO</v>
      </c>
      <c r="J7154" s="211">
        <v>0</v>
      </c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/>
      <c r="BE7154"/>
      <c r="BF7154"/>
      <c r="BG7154"/>
      <c r="BH7154"/>
      <c r="BI7154"/>
      <c r="BJ7154"/>
      <c r="BK7154"/>
      <c r="BL7154"/>
    </row>
    <row r="7155" spans="1:64" ht="14.65" customHeight="1">
      <c r="A7155" s="215" t="s">
        <v>289</v>
      </c>
      <c r="B7155" s="209" t="s">
        <v>87</v>
      </c>
      <c r="C7155" s="209" t="s">
        <v>158</v>
      </c>
      <c r="D7155" s="202">
        <v>10</v>
      </c>
      <c r="F7155" s="202">
        <v>20</v>
      </c>
      <c r="G7155" s="202">
        <f t="shared" si="445"/>
        <v>2000</v>
      </c>
      <c r="H7155" s="210" t="str">
        <f t="shared" si="446"/>
        <v>24/25ARROZ SEQUEIROTOLEDO (d)</v>
      </c>
      <c r="I7155" s="210" t="str">
        <f t="shared" si="447"/>
        <v>24/25ARROZ SEQUEIRO</v>
      </c>
      <c r="J7155" s="211">
        <v>0</v>
      </c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/>
      <c r="BE7155"/>
      <c r="BF7155"/>
      <c r="BG7155"/>
      <c r="BH7155"/>
      <c r="BI7155"/>
      <c r="BJ7155"/>
      <c r="BK7155"/>
      <c r="BL7155"/>
    </row>
    <row r="7156" spans="1:64" ht="14.65" customHeight="1">
      <c r="A7156" s="215" t="s">
        <v>289</v>
      </c>
      <c r="B7156" s="209" t="s">
        <v>87</v>
      </c>
      <c r="C7156" s="209" t="s">
        <v>160</v>
      </c>
      <c r="D7156" s="202">
        <v>200</v>
      </c>
      <c r="F7156" s="202">
        <v>400</v>
      </c>
      <c r="G7156" s="202">
        <f t="shared" ref="G7156:G7217" si="448">F7156/(D7156-E7156)*1000</f>
        <v>2000</v>
      </c>
      <c r="H7156" s="210" t="str">
        <f t="shared" si="446"/>
        <v>24/25ARROZ SEQUEIROUNIÃO DA VITÓRIA (f)</v>
      </c>
      <c r="I7156" s="210" t="str">
        <f t="shared" si="447"/>
        <v>24/25ARROZ SEQUEIRO</v>
      </c>
      <c r="J7156" s="211">
        <v>0</v>
      </c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/>
      <c r="BE7156"/>
      <c r="BF7156"/>
      <c r="BG7156"/>
      <c r="BH7156"/>
      <c r="BI7156"/>
      <c r="BJ7156"/>
      <c r="BK7156"/>
      <c r="BL7156"/>
    </row>
    <row r="7157" spans="1:64" ht="14.65" customHeight="1">
      <c r="A7157" s="215" t="s">
        <v>289</v>
      </c>
      <c r="B7157" s="209" t="s">
        <v>86</v>
      </c>
      <c r="C7157" s="209" t="s">
        <v>132</v>
      </c>
      <c r="D7157" s="222">
        <v>48</v>
      </c>
      <c r="E7157" s="222"/>
      <c r="F7157" s="222">
        <v>244</v>
      </c>
      <c r="G7157" s="202">
        <f t="shared" si="448"/>
        <v>5083.333333333333</v>
      </c>
      <c r="H7157" s="210" t="str">
        <f t="shared" si="446"/>
        <v>24/25ARROZ IRRIGADOCORNÉLIO PROCÓPIO (c)</v>
      </c>
      <c r="I7157" s="210" t="str">
        <f t="shared" si="447"/>
        <v>24/25ARROZ IRRIGADO</v>
      </c>
      <c r="J7157" s="211">
        <v>0</v>
      </c>
    </row>
    <row r="7158" spans="1:64" ht="14.65" customHeight="1">
      <c r="A7158" s="215" t="s">
        <v>289</v>
      </c>
      <c r="B7158" s="209" t="s">
        <v>86</v>
      </c>
      <c r="C7158" s="209" t="s">
        <v>144</v>
      </c>
      <c r="D7158" s="222">
        <v>220</v>
      </c>
      <c r="E7158" s="222"/>
      <c r="F7158" s="222">
        <v>1510</v>
      </c>
      <c r="G7158" s="202">
        <f t="shared" si="448"/>
        <v>6863.6363636363631</v>
      </c>
      <c r="H7158" s="210" t="str">
        <f t="shared" si="446"/>
        <v>24/25ARROZ IRRIGADOJACAREZINHO (c)</v>
      </c>
      <c r="I7158" s="210" t="str">
        <f t="shared" si="447"/>
        <v>24/25ARROZ IRRIGADO</v>
      </c>
      <c r="J7158" s="211">
        <v>0</v>
      </c>
    </row>
    <row r="7159" spans="1:64" ht="14.65" customHeight="1">
      <c r="A7159" s="215" t="s">
        <v>289</v>
      </c>
      <c r="B7159" s="209" t="s">
        <v>86</v>
      </c>
      <c r="C7159" s="209" t="s">
        <v>148</v>
      </c>
      <c r="D7159" s="222">
        <v>32</v>
      </c>
      <c r="E7159" s="222"/>
      <c r="F7159" s="222">
        <v>259</v>
      </c>
      <c r="G7159" s="202">
        <f t="shared" si="448"/>
        <v>8093.75</v>
      </c>
      <c r="H7159" s="210" t="str">
        <f t="shared" si="446"/>
        <v>24/25ARROZ IRRIGADOLONDRINA (c)</v>
      </c>
      <c r="I7159" s="210" t="str">
        <f t="shared" si="447"/>
        <v>24/25ARROZ IRRIGADO</v>
      </c>
      <c r="J7159" s="211">
        <v>0</v>
      </c>
    </row>
    <row r="7160" spans="1:64" ht="14.65" customHeight="1">
      <c r="A7160" s="215" t="s">
        <v>289</v>
      </c>
      <c r="B7160" s="209" t="s">
        <v>86</v>
      </c>
      <c r="C7160" s="209" t="s">
        <v>150</v>
      </c>
      <c r="D7160" s="222">
        <v>19</v>
      </c>
      <c r="E7160" s="222"/>
      <c r="F7160" s="222">
        <v>98</v>
      </c>
      <c r="G7160" s="202">
        <f t="shared" si="448"/>
        <v>5157.894736842105</v>
      </c>
      <c r="H7160" s="210" t="str">
        <f t="shared" si="446"/>
        <v>24/25ARROZ IRRIGADOMARINGÁ (c)</v>
      </c>
      <c r="I7160" s="210" t="str">
        <f t="shared" si="447"/>
        <v>24/25ARROZ IRRIGADO</v>
      </c>
      <c r="J7160" s="211">
        <v>0</v>
      </c>
    </row>
    <row r="7161" spans="1:64" ht="14.65" customHeight="1">
      <c r="A7161" s="215" t="s">
        <v>289</v>
      </c>
      <c r="B7161" s="209" t="s">
        <v>86</v>
      </c>
      <c r="C7161" s="209" t="s">
        <v>152</v>
      </c>
      <c r="D7161" s="222">
        <v>1450</v>
      </c>
      <c r="E7161" s="222"/>
      <c r="F7161" s="222">
        <v>9860</v>
      </c>
      <c r="G7161" s="202">
        <f t="shared" si="448"/>
        <v>6800</v>
      </c>
      <c r="H7161" s="210" t="str">
        <f t="shared" si="446"/>
        <v>24/25ARROZ IRRIGADOPARANAGUÁ (f)</v>
      </c>
      <c r="I7161" s="210" t="str">
        <f t="shared" si="447"/>
        <v>24/25ARROZ IRRIGADO</v>
      </c>
      <c r="J7161" s="211">
        <v>0</v>
      </c>
    </row>
    <row r="7162" spans="1:64" ht="14.65" customHeight="1">
      <c r="A7162" s="215" t="s">
        <v>289</v>
      </c>
      <c r="B7162" s="209" t="s">
        <v>86</v>
      </c>
      <c r="C7162" s="209" t="s">
        <v>154</v>
      </c>
      <c r="D7162" s="222">
        <v>14168</v>
      </c>
      <c r="E7162" s="222"/>
      <c r="F7162" s="222">
        <v>110233</v>
      </c>
      <c r="G7162" s="202">
        <f t="shared" si="448"/>
        <v>7780.4206662902316</v>
      </c>
      <c r="H7162" s="210" t="str">
        <f t="shared" si="446"/>
        <v>24/25ARROZ IRRIGADOPARANAVAÍ (b)</v>
      </c>
      <c r="I7162" s="210" t="str">
        <f t="shared" si="447"/>
        <v>24/25ARROZ IRRIGADO</v>
      </c>
      <c r="J7162" s="211">
        <v>0</v>
      </c>
    </row>
    <row r="7163" spans="1:64" ht="14.65" customHeight="1">
      <c r="A7163" s="215" t="s">
        <v>289</v>
      </c>
      <c r="B7163" s="209" t="s">
        <v>86</v>
      </c>
      <c r="C7163" s="209" t="s">
        <v>158</v>
      </c>
      <c r="D7163" s="222">
        <v>10</v>
      </c>
      <c r="E7163" s="222"/>
      <c r="F7163" s="222">
        <v>15</v>
      </c>
      <c r="G7163" s="202">
        <f t="shared" si="448"/>
        <v>1500</v>
      </c>
      <c r="H7163" s="210" t="str">
        <f t="shared" si="446"/>
        <v>24/25ARROZ IRRIGADOTOLEDO (d)</v>
      </c>
      <c r="I7163" s="210" t="str">
        <f t="shared" si="447"/>
        <v>24/25ARROZ IRRIGADO</v>
      </c>
      <c r="J7163" s="211">
        <v>0</v>
      </c>
    </row>
    <row r="7164" spans="1:64" ht="14.65" customHeight="1">
      <c r="A7164" s="215" t="s">
        <v>289</v>
      </c>
      <c r="B7164" s="209" t="s">
        <v>86</v>
      </c>
      <c r="C7164" s="209" t="s">
        <v>159</v>
      </c>
      <c r="D7164" s="222">
        <v>2686</v>
      </c>
      <c r="E7164" s="222"/>
      <c r="F7164" s="222">
        <v>11151</v>
      </c>
      <c r="G7164" s="202">
        <f t="shared" si="448"/>
        <v>4151.5264333581536</v>
      </c>
      <c r="H7164" s="210" t="str">
        <f t="shared" si="446"/>
        <v>24/25ARROZ IRRIGADOUMUARAMA (b)</v>
      </c>
      <c r="I7164" s="210" t="str">
        <f t="shared" si="447"/>
        <v>24/25ARROZ IRRIGADO</v>
      </c>
      <c r="J7164" s="211">
        <v>0</v>
      </c>
    </row>
    <row r="7165" spans="1:64" ht="14.65" customHeight="1">
      <c r="A7165" s="215" t="s">
        <v>289</v>
      </c>
      <c r="B7165" s="213" t="s">
        <v>90</v>
      </c>
      <c r="C7165" s="209" t="s">
        <v>134</v>
      </c>
      <c r="D7165" s="202">
        <v>6893</v>
      </c>
      <c r="F7165" s="202">
        <v>195347</v>
      </c>
      <c r="G7165" s="202">
        <f t="shared" si="448"/>
        <v>28339.910053677646</v>
      </c>
      <c r="H7165" s="210" t="str">
        <f t="shared" si="446"/>
        <v>24/25BATATA (1ª SAFRA)CURITIBA (f)</v>
      </c>
      <c r="I7165" s="210" t="str">
        <f t="shared" si="447"/>
        <v>24/25BATATA (1ª SAFRA)</v>
      </c>
      <c r="J7165" s="211">
        <v>0</v>
      </c>
    </row>
    <row r="7166" spans="1:64" ht="14.65" customHeight="1">
      <c r="A7166" s="215" t="s">
        <v>289</v>
      </c>
      <c r="B7166" s="213" t="s">
        <v>90</v>
      </c>
      <c r="C7166" s="209" t="s">
        <v>136</v>
      </c>
      <c r="D7166" s="202">
        <v>29</v>
      </c>
      <c r="F7166" s="202">
        <v>464</v>
      </c>
      <c r="G7166" s="202">
        <f t="shared" si="448"/>
        <v>16000</v>
      </c>
      <c r="H7166" s="210" t="str">
        <f t="shared" si="446"/>
        <v>24/25BATATA (1ª SAFRA)FRANCISCO BELTRÃO (e)</v>
      </c>
      <c r="I7166" s="210" t="str">
        <f t="shared" si="447"/>
        <v>24/25BATATA (1ª SAFRA)</v>
      </c>
      <c r="J7166" s="211">
        <v>0</v>
      </c>
    </row>
    <row r="7167" spans="1:64" ht="14.65" customHeight="1">
      <c r="A7167" s="215" t="s">
        <v>289</v>
      </c>
      <c r="B7167" s="213" t="s">
        <v>90</v>
      </c>
      <c r="C7167" s="209" t="s">
        <v>138</v>
      </c>
      <c r="D7167" s="202">
        <v>3960</v>
      </c>
      <c r="F7167" s="202">
        <v>162360</v>
      </c>
      <c r="G7167" s="202">
        <f t="shared" si="448"/>
        <v>41000</v>
      </c>
      <c r="H7167" s="210" t="str">
        <f t="shared" si="446"/>
        <v>24/25BATATA (1ª SAFRA)GUARAPUAVA (f)</v>
      </c>
      <c r="I7167" s="210" t="str">
        <f t="shared" si="447"/>
        <v>24/25BATATA (1ª SAFRA)</v>
      </c>
      <c r="J7167" s="211">
        <v>0</v>
      </c>
    </row>
    <row r="7168" spans="1:64" ht="14.65" customHeight="1">
      <c r="A7168" s="215" t="s">
        <v>289</v>
      </c>
      <c r="B7168" s="213" t="s">
        <v>90</v>
      </c>
      <c r="C7168" s="209" t="s">
        <v>140</v>
      </c>
      <c r="D7168" s="202">
        <v>650</v>
      </c>
      <c r="F7168" s="202">
        <v>21580</v>
      </c>
      <c r="G7168" s="202">
        <f t="shared" si="448"/>
        <v>33200</v>
      </c>
      <c r="H7168" s="210" t="str">
        <f t="shared" si="446"/>
        <v>24/25BATATA (1ª SAFRA)IRATI (f)</v>
      </c>
      <c r="I7168" s="210" t="str">
        <f t="shared" si="447"/>
        <v>24/25BATATA (1ª SAFRA)</v>
      </c>
      <c r="J7168" s="211">
        <v>0</v>
      </c>
    </row>
    <row r="7169" spans="1:64" ht="14.65" customHeight="1">
      <c r="A7169" s="215" t="s">
        <v>289</v>
      </c>
      <c r="B7169" s="213" t="s">
        <v>90</v>
      </c>
      <c r="C7169" s="209" t="s">
        <v>146</v>
      </c>
      <c r="D7169" s="202">
        <v>5</v>
      </c>
      <c r="F7169" s="202">
        <v>67</v>
      </c>
      <c r="G7169" s="202">
        <f t="shared" si="448"/>
        <v>13400</v>
      </c>
      <c r="H7169" s="210" t="str">
        <f t="shared" si="446"/>
        <v>24/25BATATA (1ª SAFRA)LARANJEIRAS DO SUL (f)</v>
      </c>
      <c r="I7169" s="210" t="str">
        <f t="shared" si="447"/>
        <v>24/25BATATA (1ª SAFRA)</v>
      </c>
      <c r="J7169" s="211">
        <v>0</v>
      </c>
    </row>
    <row r="7170" spans="1:64" ht="14.65" customHeight="1">
      <c r="A7170" s="215" t="s">
        <v>289</v>
      </c>
      <c r="B7170" s="213" t="s">
        <v>90</v>
      </c>
      <c r="C7170" s="209" t="s">
        <v>155</v>
      </c>
      <c r="D7170" s="202">
        <v>2100</v>
      </c>
      <c r="F7170" s="202">
        <v>88200</v>
      </c>
      <c r="G7170" s="202">
        <f t="shared" si="448"/>
        <v>42000</v>
      </c>
      <c r="H7170" s="210" t="str">
        <f t="shared" si="446"/>
        <v>24/25BATATA (1ª SAFRA)PATO BRANCO (e)</v>
      </c>
      <c r="I7170" s="210" t="str">
        <f t="shared" si="447"/>
        <v>24/25BATATA (1ª SAFRA)</v>
      </c>
      <c r="J7170" s="211">
        <v>0</v>
      </c>
    </row>
    <row r="7171" spans="1:64" ht="14.65" customHeight="1">
      <c r="A7171" s="215" t="s">
        <v>289</v>
      </c>
      <c r="B7171" s="213" t="s">
        <v>90</v>
      </c>
      <c r="C7171" s="209" t="s">
        <v>156</v>
      </c>
      <c r="D7171" s="202">
        <v>85</v>
      </c>
      <c r="F7171" s="202">
        <v>1581</v>
      </c>
      <c r="G7171" s="202">
        <f t="shared" si="448"/>
        <v>18600</v>
      </c>
      <c r="H7171" s="210" t="str">
        <f t="shared" si="446"/>
        <v>24/25BATATA (1ª SAFRA)PITANGA (f)</v>
      </c>
      <c r="I7171" s="210" t="str">
        <f t="shared" si="447"/>
        <v>24/25BATATA (1ª SAFRA)</v>
      </c>
      <c r="J7171" s="211">
        <v>0</v>
      </c>
    </row>
    <row r="7172" spans="1:64" ht="14.65" customHeight="1">
      <c r="A7172" s="215" t="s">
        <v>289</v>
      </c>
      <c r="B7172" s="213" t="s">
        <v>90</v>
      </c>
      <c r="C7172" s="209" t="s">
        <v>157</v>
      </c>
      <c r="D7172" s="202">
        <v>2300</v>
      </c>
      <c r="F7172" s="202">
        <v>74060</v>
      </c>
      <c r="G7172" s="202">
        <f t="shared" si="448"/>
        <v>32200.000000000004</v>
      </c>
      <c r="H7172" s="210" t="str">
        <f t="shared" si="446"/>
        <v>24/25BATATA (1ª SAFRA)PONTA GROSSA (f)</v>
      </c>
      <c r="I7172" s="210" t="str">
        <f t="shared" si="447"/>
        <v>24/25BATATA (1ª SAFRA)</v>
      </c>
      <c r="J7172" s="211">
        <v>0</v>
      </c>
    </row>
    <row r="7173" spans="1:64" ht="14.65" customHeight="1">
      <c r="A7173" s="215" t="s">
        <v>289</v>
      </c>
      <c r="B7173" s="213" t="s">
        <v>90</v>
      </c>
      <c r="C7173" s="209" t="s">
        <v>160</v>
      </c>
      <c r="D7173" s="202">
        <v>1500</v>
      </c>
      <c r="F7173" s="202">
        <v>40500</v>
      </c>
      <c r="G7173" s="202">
        <f t="shared" si="448"/>
        <v>27000</v>
      </c>
      <c r="H7173" s="210" t="str">
        <f t="shared" si="446"/>
        <v>24/25BATATA (1ª SAFRA)UNIÃO DA VITÓRIA (f)</v>
      </c>
      <c r="I7173" s="210" t="str">
        <f t="shared" si="447"/>
        <v>24/25BATATA (1ª SAFRA)</v>
      </c>
      <c r="J7173" s="211">
        <v>0</v>
      </c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/>
      <c r="BE7173"/>
      <c r="BF7173"/>
      <c r="BG7173"/>
      <c r="BH7173"/>
      <c r="BI7173"/>
      <c r="BJ7173"/>
      <c r="BK7173"/>
      <c r="BL7173"/>
    </row>
    <row r="7174" spans="1:64" ht="14.65" customHeight="1">
      <c r="A7174" s="215" t="s">
        <v>289</v>
      </c>
      <c r="B7174" s="213" t="s">
        <v>103</v>
      </c>
      <c r="C7174" s="209" t="s">
        <v>126</v>
      </c>
      <c r="D7174" s="222">
        <v>4500</v>
      </c>
      <c r="E7174" s="222"/>
      <c r="F7174" s="222">
        <v>48600</v>
      </c>
      <c r="G7174" s="202">
        <f t="shared" si="448"/>
        <v>10800</v>
      </c>
      <c r="H7174" s="210" t="str">
        <f t="shared" si="446"/>
        <v>24/25MILHO (1ª SAFRA)APUCARANA (c)</v>
      </c>
      <c r="I7174" s="210" t="str">
        <f t="shared" si="447"/>
        <v>24/25MILHO (1ª SAFRA)</v>
      </c>
      <c r="J7174" s="211">
        <v>0</v>
      </c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/>
      <c r="BE7174"/>
      <c r="BF7174"/>
      <c r="BG7174"/>
      <c r="BH7174"/>
      <c r="BI7174"/>
      <c r="BJ7174"/>
      <c r="BK7174"/>
      <c r="BL7174"/>
    </row>
    <row r="7175" spans="1:64" ht="14.65" customHeight="1">
      <c r="A7175" s="215" t="s">
        <v>289</v>
      </c>
      <c r="B7175" s="213" t="s">
        <v>103</v>
      </c>
      <c r="C7175" s="209" t="s">
        <v>128</v>
      </c>
      <c r="D7175" s="222">
        <v>7750</v>
      </c>
      <c r="E7175" s="222"/>
      <c r="F7175" s="222">
        <v>78337</v>
      </c>
      <c r="G7175" s="202">
        <f t="shared" si="448"/>
        <v>10108</v>
      </c>
      <c r="H7175" s="210" t="str">
        <f t="shared" si="446"/>
        <v>24/25MILHO (1ª SAFRA)CAMPO MOURÃO (a)</v>
      </c>
      <c r="I7175" s="210" t="str">
        <f t="shared" si="447"/>
        <v>24/25MILHO (1ª SAFRA)</v>
      </c>
      <c r="J7175" s="211">
        <v>0</v>
      </c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/>
      <c r="BE7175"/>
      <c r="BF7175"/>
      <c r="BG7175"/>
      <c r="BH7175"/>
      <c r="BI7175"/>
      <c r="BJ7175"/>
      <c r="BK7175"/>
      <c r="BL7175"/>
    </row>
    <row r="7176" spans="1:64" ht="14.65" customHeight="1">
      <c r="A7176" s="215" t="s">
        <v>289</v>
      </c>
      <c r="B7176" s="213" t="s">
        <v>103</v>
      </c>
      <c r="C7176" s="209" t="s">
        <v>130</v>
      </c>
      <c r="D7176" s="222">
        <v>7200</v>
      </c>
      <c r="E7176" s="222"/>
      <c r="F7176" s="222">
        <v>73864</v>
      </c>
      <c r="G7176" s="202">
        <f t="shared" si="448"/>
        <v>10258.888888888889</v>
      </c>
      <c r="H7176" s="210" t="str">
        <f t="shared" si="446"/>
        <v>24/25MILHO (1ª SAFRA)CASCAVEL (d)</v>
      </c>
      <c r="I7176" s="210" t="str">
        <f t="shared" si="447"/>
        <v>24/25MILHO (1ª SAFRA)</v>
      </c>
      <c r="J7176" s="211">
        <v>0</v>
      </c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/>
      <c r="BE7176"/>
      <c r="BF7176"/>
      <c r="BG7176"/>
      <c r="BH7176"/>
      <c r="BI7176"/>
      <c r="BJ7176"/>
      <c r="BK7176"/>
      <c r="BL7176"/>
    </row>
    <row r="7177" spans="1:64" ht="14.65" customHeight="1">
      <c r="A7177" s="215" t="s">
        <v>289</v>
      </c>
      <c r="B7177" s="213" t="s">
        <v>103</v>
      </c>
      <c r="C7177" s="209" t="s">
        <v>132</v>
      </c>
      <c r="D7177" s="222">
        <v>4000</v>
      </c>
      <c r="E7177" s="222"/>
      <c r="F7177" s="222">
        <v>32320</v>
      </c>
      <c r="G7177" s="202">
        <f t="shared" si="448"/>
        <v>8080</v>
      </c>
      <c r="H7177" s="210" t="str">
        <f t="shared" si="446"/>
        <v>24/25MILHO (1ª SAFRA)CORNÉLIO PROCÓPIO (c)</v>
      </c>
      <c r="I7177" s="210" t="str">
        <f t="shared" si="447"/>
        <v>24/25MILHO (1ª SAFRA)</v>
      </c>
      <c r="J7177" s="211">
        <v>0</v>
      </c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/>
      <c r="BE7177"/>
      <c r="BF7177"/>
      <c r="BG7177"/>
      <c r="BH7177"/>
      <c r="BI7177"/>
      <c r="BJ7177"/>
      <c r="BK7177"/>
      <c r="BL7177"/>
    </row>
    <row r="7178" spans="1:64" ht="14.65" customHeight="1">
      <c r="A7178" s="215" t="s">
        <v>289</v>
      </c>
      <c r="B7178" s="213" t="s">
        <v>103</v>
      </c>
      <c r="C7178" s="209" t="s">
        <v>134</v>
      </c>
      <c r="D7178" s="222">
        <v>20813</v>
      </c>
      <c r="E7178" s="222"/>
      <c r="F7178" s="222">
        <v>220821</v>
      </c>
      <c r="G7178" s="202">
        <f t="shared" si="448"/>
        <v>10609.763128813722</v>
      </c>
      <c r="H7178" s="210" t="str">
        <f t="shared" si="446"/>
        <v>24/25MILHO (1ª SAFRA)CURITIBA (f)</v>
      </c>
      <c r="I7178" s="210" t="str">
        <f t="shared" si="447"/>
        <v>24/25MILHO (1ª SAFRA)</v>
      </c>
      <c r="J7178" s="211">
        <v>0</v>
      </c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/>
      <c r="BE7178"/>
      <c r="BF7178"/>
      <c r="BG7178"/>
      <c r="BH7178"/>
      <c r="BI7178"/>
      <c r="BJ7178"/>
      <c r="BK7178"/>
      <c r="BL7178"/>
    </row>
    <row r="7179" spans="1:64" ht="14.65" customHeight="1">
      <c r="A7179" s="215" t="s">
        <v>289</v>
      </c>
      <c r="B7179" s="213" t="s">
        <v>103</v>
      </c>
      <c r="C7179" s="209" t="s">
        <v>136</v>
      </c>
      <c r="D7179" s="222">
        <v>17900</v>
      </c>
      <c r="E7179" s="222"/>
      <c r="F7179" s="222">
        <v>196184</v>
      </c>
      <c r="G7179" s="202">
        <f t="shared" si="448"/>
        <v>10960</v>
      </c>
      <c r="H7179" s="210" t="str">
        <f t="shared" si="446"/>
        <v>24/25MILHO (1ª SAFRA)FRANCISCO BELTRÃO (e)</v>
      </c>
      <c r="I7179" s="210" t="str">
        <f t="shared" si="447"/>
        <v>24/25MILHO (1ª SAFRA)</v>
      </c>
      <c r="J7179" s="211">
        <v>0</v>
      </c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/>
      <c r="BE7179"/>
      <c r="BF7179"/>
      <c r="BG7179"/>
      <c r="BH7179"/>
      <c r="BI7179"/>
      <c r="BJ7179"/>
      <c r="BK7179"/>
      <c r="BL7179"/>
    </row>
    <row r="7180" spans="1:64" ht="14.65" customHeight="1">
      <c r="A7180" s="215" t="s">
        <v>289</v>
      </c>
      <c r="B7180" s="213" t="s">
        <v>103</v>
      </c>
      <c r="C7180" s="209" t="s">
        <v>138</v>
      </c>
      <c r="D7180" s="222">
        <v>40450</v>
      </c>
      <c r="E7180" s="222"/>
      <c r="F7180" s="222">
        <v>523423</v>
      </c>
      <c r="G7180" s="202">
        <f t="shared" si="448"/>
        <v>12940</v>
      </c>
      <c r="H7180" s="210" t="str">
        <f t="shared" ref="H7180:H7243" si="449">A7180&amp;B7180&amp;C7180</f>
        <v>24/25MILHO (1ª SAFRA)GUARAPUAVA (f)</v>
      </c>
      <c r="I7180" s="210" t="str">
        <f t="shared" ref="I7180:I7243" si="450">A7180&amp;B7180</f>
        <v>24/25MILHO (1ª SAFRA)</v>
      </c>
      <c r="J7180" s="211">
        <v>0</v>
      </c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/>
      <c r="BE7180"/>
      <c r="BF7180"/>
      <c r="BG7180"/>
      <c r="BH7180"/>
      <c r="BI7180"/>
      <c r="BJ7180"/>
      <c r="BK7180"/>
      <c r="BL7180"/>
    </row>
    <row r="7181" spans="1:64" ht="14.65" customHeight="1">
      <c r="A7181" s="215" t="s">
        <v>289</v>
      </c>
      <c r="B7181" s="213" t="s">
        <v>103</v>
      </c>
      <c r="C7181" s="209" t="s">
        <v>140</v>
      </c>
      <c r="D7181" s="222">
        <v>18000</v>
      </c>
      <c r="E7181" s="222"/>
      <c r="F7181" s="222">
        <v>189000</v>
      </c>
      <c r="G7181" s="202">
        <f t="shared" si="448"/>
        <v>10500</v>
      </c>
      <c r="H7181" s="210" t="str">
        <f t="shared" si="449"/>
        <v>24/25MILHO (1ª SAFRA)IRATI (f)</v>
      </c>
      <c r="I7181" s="210" t="str">
        <f t="shared" si="450"/>
        <v>24/25MILHO (1ª SAFRA)</v>
      </c>
      <c r="J7181" s="211">
        <v>0</v>
      </c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/>
      <c r="BE7181"/>
      <c r="BF7181"/>
      <c r="BG7181"/>
      <c r="BH7181"/>
      <c r="BI7181"/>
      <c r="BJ7181"/>
      <c r="BK7181"/>
      <c r="BL7181"/>
    </row>
    <row r="7182" spans="1:64" ht="14.65" customHeight="1">
      <c r="A7182" s="215" t="s">
        <v>289</v>
      </c>
      <c r="B7182" s="213" t="s">
        <v>103</v>
      </c>
      <c r="C7182" s="209" t="s">
        <v>142</v>
      </c>
      <c r="D7182" s="222">
        <v>2600</v>
      </c>
      <c r="E7182" s="222"/>
      <c r="F7182" s="222">
        <v>19500</v>
      </c>
      <c r="G7182" s="202">
        <f t="shared" si="448"/>
        <v>7500</v>
      </c>
      <c r="H7182" s="210" t="str">
        <f t="shared" si="449"/>
        <v>24/25MILHO (1ª SAFRA)IVAIPORÃ (c)</v>
      </c>
      <c r="I7182" s="210" t="str">
        <f t="shared" si="450"/>
        <v>24/25MILHO (1ª SAFRA)</v>
      </c>
      <c r="J7182" s="211">
        <v>0</v>
      </c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/>
      <c r="BE7182"/>
      <c r="BF7182"/>
      <c r="BG7182"/>
      <c r="BH7182"/>
      <c r="BI7182"/>
      <c r="BJ7182"/>
      <c r="BK7182"/>
      <c r="BL7182"/>
    </row>
    <row r="7183" spans="1:64" ht="14.65" customHeight="1">
      <c r="A7183" s="215" t="s">
        <v>289</v>
      </c>
      <c r="B7183" s="213" t="s">
        <v>103</v>
      </c>
      <c r="C7183" s="209" t="s">
        <v>144</v>
      </c>
      <c r="D7183" s="222">
        <v>13500</v>
      </c>
      <c r="E7183" s="222"/>
      <c r="F7183" s="222">
        <v>105300</v>
      </c>
      <c r="G7183" s="202">
        <f t="shared" si="448"/>
        <v>7800</v>
      </c>
      <c r="H7183" s="210" t="str">
        <f t="shared" si="449"/>
        <v>24/25MILHO (1ª SAFRA)JACAREZINHO (c)</v>
      </c>
      <c r="I7183" s="210" t="str">
        <f t="shared" si="450"/>
        <v>24/25MILHO (1ª SAFRA)</v>
      </c>
      <c r="J7183" s="211">
        <v>0</v>
      </c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/>
      <c r="BE7183"/>
      <c r="BF7183"/>
      <c r="BG7183"/>
      <c r="BH7183"/>
      <c r="BI7183"/>
      <c r="BJ7183"/>
      <c r="BK7183"/>
      <c r="BL7183"/>
    </row>
    <row r="7184" spans="1:64" ht="14.65" customHeight="1">
      <c r="A7184" s="215" t="s">
        <v>289</v>
      </c>
      <c r="B7184" s="213" t="s">
        <v>103</v>
      </c>
      <c r="C7184" s="209" t="s">
        <v>146</v>
      </c>
      <c r="D7184" s="222">
        <v>9000</v>
      </c>
      <c r="E7184" s="222"/>
      <c r="F7184" s="222">
        <v>106200</v>
      </c>
      <c r="G7184" s="202">
        <f t="shared" si="448"/>
        <v>11800</v>
      </c>
      <c r="H7184" s="210" t="str">
        <f t="shared" si="449"/>
        <v>24/25MILHO (1ª SAFRA)LARANJEIRAS DO SUL (f)</v>
      </c>
      <c r="I7184" s="210" t="str">
        <f t="shared" si="450"/>
        <v>24/25MILHO (1ª SAFRA)</v>
      </c>
      <c r="J7184" s="211">
        <v>0</v>
      </c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/>
      <c r="BE7184"/>
      <c r="BF7184"/>
      <c r="BG7184"/>
      <c r="BH7184"/>
      <c r="BI7184"/>
      <c r="BJ7184"/>
      <c r="BK7184"/>
      <c r="BL7184"/>
    </row>
    <row r="7185" spans="1:64" ht="14.65" customHeight="1">
      <c r="A7185" s="215" t="s">
        <v>289</v>
      </c>
      <c r="B7185" s="213" t="s">
        <v>103</v>
      </c>
      <c r="C7185" s="209" t="s">
        <v>148</v>
      </c>
      <c r="D7185" s="222">
        <v>5000</v>
      </c>
      <c r="E7185" s="222"/>
      <c r="F7185" s="222">
        <v>47500</v>
      </c>
      <c r="G7185" s="202">
        <f t="shared" si="448"/>
        <v>9500</v>
      </c>
      <c r="H7185" s="210" t="str">
        <f t="shared" si="449"/>
        <v>24/25MILHO (1ª SAFRA)LONDRINA (c)</v>
      </c>
      <c r="I7185" s="210" t="str">
        <f t="shared" si="450"/>
        <v>24/25MILHO (1ª SAFRA)</v>
      </c>
      <c r="J7185" s="211">
        <v>0</v>
      </c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/>
      <c r="BE7185"/>
      <c r="BF7185"/>
      <c r="BG7185"/>
      <c r="BH7185"/>
      <c r="BI7185"/>
      <c r="BJ7185"/>
      <c r="BK7185"/>
      <c r="BL7185"/>
    </row>
    <row r="7186" spans="1:64" ht="14.65" customHeight="1">
      <c r="A7186" s="215" t="s">
        <v>289</v>
      </c>
      <c r="B7186" s="213" t="s">
        <v>103</v>
      </c>
      <c r="C7186" s="209" t="s">
        <v>150</v>
      </c>
      <c r="D7186" s="222">
        <v>230</v>
      </c>
      <c r="E7186" s="222"/>
      <c r="F7186" s="222">
        <v>1426</v>
      </c>
      <c r="G7186" s="202">
        <f t="shared" si="448"/>
        <v>6200</v>
      </c>
      <c r="H7186" s="210" t="str">
        <f t="shared" si="449"/>
        <v>24/25MILHO (1ª SAFRA)MARINGÁ (c)</v>
      </c>
      <c r="I7186" s="210" t="str">
        <f t="shared" si="450"/>
        <v>24/25MILHO (1ª SAFRA)</v>
      </c>
      <c r="J7186" s="211">
        <v>0</v>
      </c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/>
      <c r="BE7186"/>
      <c r="BF7186"/>
      <c r="BG7186"/>
      <c r="BH7186"/>
      <c r="BI7186"/>
      <c r="BJ7186"/>
      <c r="BK7186"/>
      <c r="BL7186"/>
    </row>
    <row r="7187" spans="1:64" ht="14.65" customHeight="1">
      <c r="A7187" s="215" t="s">
        <v>289</v>
      </c>
      <c r="B7187" s="213" t="s">
        <v>103</v>
      </c>
      <c r="C7187" s="209" t="s">
        <v>152</v>
      </c>
      <c r="D7187" s="222">
        <v>86</v>
      </c>
      <c r="E7187" s="222"/>
      <c r="F7187" s="222">
        <v>322</v>
      </c>
      <c r="G7187" s="202">
        <f t="shared" si="448"/>
        <v>3744.1860465116279</v>
      </c>
      <c r="H7187" s="210" t="str">
        <f t="shared" si="449"/>
        <v>24/25MILHO (1ª SAFRA)PARANAGUÁ (f)</v>
      </c>
      <c r="I7187" s="210" t="str">
        <f t="shared" si="450"/>
        <v>24/25MILHO (1ª SAFRA)</v>
      </c>
      <c r="J7187" s="211">
        <v>0</v>
      </c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/>
      <c r="BE7187"/>
      <c r="BF7187"/>
      <c r="BG7187"/>
      <c r="BH7187"/>
      <c r="BI7187"/>
      <c r="BJ7187"/>
      <c r="BK7187"/>
      <c r="BL7187"/>
    </row>
    <row r="7188" spans="1:64" ht="14.65" customHeight="1">
      <c r="A7188" s="215" t="s">
        <v>289</v>
      </c>
      <c r="B7188" s="213" t="s">
        <v>103</v>
      </c>
      <c r="C7188" s="209" t="s">
        <v>154</v>
      </c>
      <c r="D7188" s="222">
        <v>852</v>
      </c>
      <c r="E7188" s="222"/>
      <c r="F7188" s="222">
        <v>3382</v>
      </c>
      <c r="G7188" s="202">
        <f t="shared" si="448"/>
        <v>3969.4835680751175</v>
      </c>
      <c r="H7188" s="210" t="str">
        <f t="shared" si="449"/>
        <v>24/25MILHO (1ª SAFRA)PARANAVAÍ (b)</v>
      </c>
      <c r="I7188" s="210" t="str">
        <f t="shared" si="450"/>
        <v>24/25MILHO (1ª SAFRA)</v>
      </c>
      <c r="J7188" s="211">
        <v>0</v>
      </c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/>
      <c r="BE7188"/>
      <c r="BF7188"/>
      <c r="BG7188"/>
      <c r="BH7188"/>
      <c r="BI7188"/>
      <c r="BJ7188"/>
      <c r="BK7188"/>
      <c r="BL7188"/>
    </row>
    <row r="7189" spans="1:64" ht="14.65" customHeight="1">
      <c r="A7189" s="215" t="s">
        <v>289</v>
      </c>
      <c r="B7189" s="213" t="s">
        <v>103</v>
      </c>
      <c r="C7189" s="209" t="s">
        <v>155</v>
      </c>
      <c r="D7189" s="222">
        <v>27150</v>
      </c>
      <c r="E7189" s="222"/>
      <c r="F7189" s="222">
        <v>323763</v>
      </c>
      <c r="G7189" s="202">
        <f t="shared" si="448"/>
        <v>11924.972375690608</v>
      </c>
      <c r="H7189" s="210" t="str">
        <f t="shared" si="449"/>
        <v>24/25MILHO (1ª SAFRA)PATO BRANCO (e)</v>
      </c>
      <c r="I7189" s="210" t="str">
        <f t="shared" si="450"/>
        <v>24/25MILHO (1ª SAFRA)</v>
      </c>
      <c r="J7189" s="211">
        <v>0</v>
      </c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/>
      <c r="BE7189"/>
      <c r="BF7189"/>
      <c r="BG7189"/>
      <c r="BH7189"/>
      <c r="BI7189"/>
      <c r="BJ7189"/>
      <c r="BK7189"/>
      <c r="BL7189"/>
    </row>
    <row r="7190" spans="1:64" ht="14.65" customHeight="1">
      <c r="A7190" s="215" t="s">
        <v>289</v>
      </c>
      <c r="B7190" s="213" t="s">
        <v>103</v>
      </c>
      <c r="C7190" s="209" t="s">
        <v>156</v>
      </c>
      <c r="D7190" s="222">
        <v>10300</v>
      </c>
      <c r="E7190" s="222"/>
      <c r="F7190" s="222">
        <v>104699</v>
      </c>
      <c r="G7190" s="202">
        <f t="shared" si="448"/>
        <v>10164.95145631068</v>
      </c>
      <c r="H7190" s="210" t="str">
        <f t="shared" si="449"/>
        <v>24/25MILHO (1ª SAFRA)PITANGA (f)</v>
      </c>
      <c r="I7190" s="210" t="str">
        <f t="shared" si="450"/>
        <v>24/25MILHO (1ª SAFRA)</v>
      </c>
      <c r="J7190" s="211">
        <v>0</v>
      </c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/>
      <c r="BE7190"/>
      <c r="BF7190"/>
      <c r="BG7190"/>
      <c r="BH7190"/>
      <c r="BI7190"/>
      <c r="BJ7190"/>
      <c r="BK7190"/>
      <c r="BL7190"/>
    </row>
    <row r="7191" spans="1:64" ht="14.65" customHeight="1">
      <c r="A7191" s="215" t="s">
        <v>289</v>
      </c>
      <c r="B7191" s="213" t="s">
        <v>103</v>
      </c>
      <c r="C7191" s="209" t="s">
        <v>157</v>
      </c>
      <c r="D7191" s="222">
        <v>66600</v>
      </c>
      <c r="E7191" s="222"/>
      <c r="F7191" s="222">
        <v>739753</v>
      </c>
      <c r="G7191" s="202">
        <f t="shared" si="448"/>
        <v>11107.402402402402</v>
      </c>
      <c r="H7191" s="210" t="str">
        <f t="shared" si="449"/>
        <v>24/25MILHO (1ª SAFRA)PONTA GROSSA (f)</v>
      </c>
      <c r="I7191" s="210" t="str">
        <f t="shared" si="450"/>
        <v>24/25MILHO (1ª SAFRA)</v>
      </c>
      <c r="J7191" s="211">
        <v>0</v>
      </c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/>
      <c r="BE7191"/>
      <c r="BF7191"/>
      <c r="BG7191"/>
      <c r="BH7191"/>
      <c r="BI7191"/>
      <c r="BJ7191"/>
      <c r="BK7191"/>
      <c r="BL7191"/>
    </row>
    <row r="7192" spans="1:64" ht="14.65" customHeight="1">
      <c r="A7192" s="215" t="s">
        <v>289</v>
      </c>
      <c r="B7192" s="213" t="s">
        <v>103</v>
      </c>
      <c r="C7192" s="209" t="s">
        <v>158</v>
      </c>
      <c r="D7192" s="222">
        <v>2037</v>
      </c>
      <c r="E7192" s="222"/>
      <c r="F7192" s="222">
        <v>18740</v>
      </c>
      <c r="G7192" s="202">
        <f t="shared" si="448"/>
        <v>9199.8036327933223</v>
      </c>
      <c r="H7192" s="210" t="str">
        <f t="shared" si="449"/>
        <v>24/25MILHO (1ª SAFRA)TOLEDO (d)</v>
      </c>
      <c r="I7192" s="210" t="str">
        <f t="shared" si="450"/>
        <v>24/25MILHO (1ª SAFRA)</v>
      </c>
      <c r="J7192" s="211">
        <v>0</v>
      </c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/>
      <c r="BE7192"/>
      <c r="BF7192"/>
      <c r="BG7192"/>
      <c r="BH7192"/>
      <c r="BI7192"/>
      <c r="BJ7192"/>
      <c r="BK7192"/>
      <c r="BL7192"/>
    </row>
    <row r="7193" spans="1:64" ht="14.65" customHeight="1">
      <c r="A7193" s="215" t="s">
        <v>289</v>
      </c>
      <c r="B7193" s="213" t="s">
        <v>103</v>
      </c>
      <c r="C7193" s="209" t="s">
        <v>159</v>
      </c>
      <c r="D7193" s="222">
        <v>141</v>
      </c>
      <c r="E7193" s="222"/>
      <c r="F7193" s="222">
        <v>859</v>
      </c>
      <c r="G7193" s="202">
        <f t="shared" si="448"/>
        <v>6092.1985815602829</v>
      </c>
      <c r="H7193" s="210" t="str">
        <f t="shared" si="449"/>
        <v>24/25MILHO (1ª SAFRA)UMUARAMA (b)</v>
      </c>
      <c r="I7193" s="210" t="str">
        <f t="shared" si="450"/>
        <v>24/25MILHO (1ª SAFRA)</v>
      </c>
      <c r="J7193" s="211">
        <v>0</v>
      </c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/>
      <c r="BE7193"/>
      <c r="BF7193"/>
      <c r="BG7193"/>
      <c r="BH7193"/>
      <c r="BI7193"/>
      <c r="BJ7193"/>
      <c r="BK7193"/>
      <c r="BL7193"/>
    </row>
    <row r="7194" spans="1:64" ht="14.65" customHeight="1">
      <c r="A7194" s="215" t="s">
        <v>289</v>
      </c>
      <c r="B7194" s="213" t="s">
        <v>103</v>
      </c>
      <c r="C7194" s="209" t="s">
        <v>160</v>
      </c>
      <c r="D7194" s="222">
        <v>11200</v>
      </c>
      <c r="E7194" s="222"/>
      <c r="F7194" s="222">
        <v>89208</v>
      </c>
      <c r="G7194" s="202">
        <f t="shared" si="448"/>
        <v>7965</v>
      </c>
      <c r="H7194" s="210" t="str">
        <f t="shared" si="449"/>
        <v>24/25MILHO (1ª SAFRA)UNIÃO DA VITÓRIA (f)</v>
      </c>
      <c r="I7194" s="210" t="str">
        <f t="shared" si="450"/>
        <v>24/25MILHO (1ª SAFRA)</v>
      </c>
      <c r="J7194" s="211">
        <v>0</v>
      </c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/>
      <c r="BE7194"/>
      <c r="BF7194"/>
      <c r="BG7194"/>
      <c r="BH7194"/>
      <c r="BI7194"/>
      <c r="BJ7194"/>
      <c r="BK7194"/>
      <c r="BL7194"/>
    </row>
    <row r="7195" spans="1:64" ht="14.65" customHeight="1">
      <c r="A7195" s="215" t="s">
        <v>289</v>
      </c>
      <c r="B7195" s="213" t="s">
        <v>106</v>
      </c>
      <c r="C7195" s="209" t="s">
        <v>126</v>
      </c>
      <c r="D7195" s="202">
        <v>140400</v>
      </c>
      <c r="F7195" s="202">
        <v>505440</v>
      </c>
      <c r="G7195" s="202">
        <f t="shared" si="448"/>
        <v>3600</v>
      </c>
      <c r="H7195" s="210" t="str">
        <f t="shared" si="449"/>
        <v>24/25SOJA (1ª SAFRA)APUCARANA (c)</v>
      </c>
      <c r="I7195" s="210" t="str">
        <f t="shared" si="450"/>
        <v>24/25SOJA (1ª SAFRA)</v>
      </c>
      <c r="J7195" s="211">
        <v>0</v>
      </c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/>
      <c r="BE7195"/>
      <c r="BF7195"/>
      <c r="BG7195"/>
      <c r="BH7195"/>
      <c r="BI7195"/>
      <c r="BJ7195"/>
      <c r="BK7195"/>
      <c r="BL7195"/>
    </row>
    <row r="7196" spans="1:64" ht="14.65" customHeight="1">
      <c r="A7196" s="215" t="s">
        <v>289</v>
      </c>
      <c r="B7196" s="213" t="s">
        <v>106</v>
      </c>
      <c r="C7196" s="209" t="s">
        <v>128</v>
      </c>
      <c r="D7196" s="202">
        <v>709450</v>
      </c>
      <c r="F7196" s="202">
        <v>2440508</v>
      </c>
      <c r="G7196" s="202">
        <f t="shared" si="448"/>
        <v>3440</v>
      </c>
      <c r="H7196" s="210" t="str">
        <f t="shared" si="449"/>
        <v>24/25SOJA (1ª SAFRA)CAMPO MOURÃO (a)</v>
      </c>
      <c r="I7196" s="210" t="str">
        <f t="shared" si="450"/>
        <v>24/25SOJA (1ª SAFRA)</v>
      </c>
      <c r="J7196" s="211">
        <v>0</v>
      </c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/>
      <c r="BE7196"/>
      <c r="BF7196"/>
      <c r="BG7196"/>
      <c r="BH7196"/>
      <c r="BI7196"/>
      <c r="BJ7196"/>
      <c r="BK7196"/>
      <c r="BL7196"/>
    </row>
    <row r="7197" spans="1:64" ht="14.65" customHeight="1">
      <c r="A7197" s="215" t="s">
        <v>289</v>
      </c>
      <c r="B7197" s="213" t="s">
        <v>106</v>
      </c>
      <c r="C7197" s="209" t="s">
        <v>130</v>
      </c>
      <c r="D7197" s="202">
        <v>544012</v>
      </c>
      <c r="F7197" s="202">
        <v>2084346</v>
      </c>
      <c r="G7197" s="202">
        <f t="shared" si="448"/>
        <v>3831.4338654294388</v>
      </c>
      <c r="H7197" s="210" t="str">
        <f t="shared" si="449"/>
        <v>24/25SOJA (1ª SAFRA)CASCAVEL (d)</v>
      </c>
      <c r="I7197" s="210" t="str">
        <f t="shared" si="450"/>
        <v>24/25SOJA (1ª SAFRA)</v>
      </c>
      <c r="J7197" s="211">
        <v>0</v>
      </c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/>
      <c r="BE7197"/>
      <c r="BF7197"/>
      <c r="BG7197"/>
      <c r="BH7197"/>
      <c r="BI7197"/>
      <c r="BJ7197"/>
      <c r="BK7197"/>
      <c r="BL7197"/>
    </row>
    <row r="7198" spans="1:64" ht="14.65" customHeight="1">
      <c r="A7198" s="215" t="s">
        <v>289</v>
      </c>
      <c r="B7198" s="213" t="s">
        <v>106</v>
      </c>
      <c r="C7198" s="209" t="s">
        <v>132</v>
      </c>
      <c r="D7198" s="202">
        <v>342600</v>
      </c>
      <c r="F7198" s="202">
        <v>1062060</v>
      </c>
      <c r="G7198" s="202">
        <f t="shared" si="448"/>
        <v>3100</v>
      </c>
      <c r="H7198" s="210" t="str">
        <f t="shared" si="449"/>
        <v>24/25SOJA (1ª SAFRA)CORNÉLIO PROCÓPIO (c)</v>
      </c>
      <c r="I7198" s="210" t="str">
        <f t="shared" si="450"/>
        <v>24/25SOJA (1ª SAFRA)</v>
      </c>
      <c r="J7198" s="211">
        <v>0</v>
      </c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/>
      <c r="BE7198"/>
      <c r="BF7198"/>
      <c r="BG7198"/>
      <c r="BH7198"/>
      <c r="BI7198"/>
      <c r="BJ7198"/>
      <c r="BK7198"/>
      <c r="BL7198"/>
    </row>
    <row r="7199" spans="1:64" ht="14.65" customHeight="1">
      <c r="A7199" s="215" t="s">
        <v>289</v>
      </c>
      <c r="B7199" s="213" t="s">
        <v>106</v>
      </c>
      <c r="C7199" s="209" t="s">
        <v>134</v>
      </c>
      <c r="D7199" s="202">
        <v>129686</v>
      </c>
      <c r="F7199" s="202">
        <v>519611</v>
      </c>
      <c r="G7199" s="202">
        <f t="shared" si="448"/>
        <v>4006.6853785296798</v>
      </c>
      <c r="H7199" s="210" t="str">
        <f t="shared" si="449"/>
        <v>24/25SOJA (1ª SAFRA)CURITIBA (f)</v>
      </c>
      <c r="I7199" s="210" t="str">
        <f t="shared" si="450"/>
        <v>24/25SOJA (1ª SAFRA)</v>
      </c>
      <c r="J7199" s="211">
        <v>0</v>
      </c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/>
      <c r="BE7199"/>
      <c r="BF7199"/>
      <c r="BG7199"/>
      <c r="BH7199"/>
      <c r="BI7199"/>
      <c r="BJ7199"/>
      <c r="BK7199"/>
      <c r="BL7199"/>
    </row>
    <row r="7200" spans="1:64" ht="14.65" customHeight="1">
      <c r="A7200" s="215" t="s">
        <v>289</v>
      </c>
      <c r="B7200" s="213" t="s">
        <v>106</v>
      </c>
      <c r="C7200" s="209" t="s">
        <v>136</v>
      </c>
      <c r="D7200" s="202">
        <v>296640</v>
      </c>
      <c r="F7200" s="202">
        <v>1057818</v>
      </c>
      <c r="G7200" s="202">
        <f t="shared" si="448"/>
        <v>3565.9991909385112</v>
      </c>
      <c r="H7200" s="210" t="str">
        <f t="shared" si="449"/>
        <v>24/25SOJA (1ª SAFRA)FRANCISCO BELTRÃO (e)</v>
      </c>
      <c r="I7200" s="210" t="str">
        <f t="shared" si="450"/>
        <v>24/25SOJA (1ª SAFRA)</v>
      </c>
      <c r="J7200" s="211">
        <v>0</v>
      </c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/>
      <c r="BE7200"/>
      <c r="BF7200"/>
      <c r="BG7200"/>
      <c r="BH7200"/>
      <c r="BI7200"/>
      <c r="BJ7200"/>
      <c r="BK7200"/>
      <c r="BL7200"/>
    </row>
    <row r="7201" spans="1:64" ht="14.65" customHeight="1">
      <c r="A7201" s="215" t="s">
        <v>289</v>
      </c>
      <c r="B7201" s="213" t="s">
        <v>106</v>
      </c>
      <c r="C7201" s="209" t="s">
        <v>138</v>
      </c>
      <c r="D7201" s="202">
        <v>311200</v>
      </c>
      <c r="F7201" s="202">
        <v>1334611</v>
      </c>
      <c r="G7201" s="202">
        <f t="shared" si="448"/>
        <v>4288.5957583547561</v>
      </c>
      <c r="H7201" s="210" t="str">
        <f t="shared" si="449"/>
        <v>24/25SOJA (1ª SAFRA)GUARAPUAVA (f)</v>
      </c>
      <c r="I7201" s="210" t="str">
        <f t="shared" si="450"/>
        <v>24/25SOJA (1ª SAFRA)</v>
      </c>
      <c r="J7201" s="211">
        <v>0</v>
      </c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/>
      <c r="BE7201"/>
      <c r="BF7201"/>
      <c r="BG7201"/>
      <c r="BH7201"/>
      <c r="BI7201"/>
      <c r="BJ7201"/>
      <c r="BK7201"/>
      <c r="BL7201"/>
    </row>
    <row r="7202" spans="1:64" ht="14.65" customHeight="1">
      <c r="A7202" s="215" t="s">
        <v>289</v>
      </c>
      <c r="B7202" s="213" t="s">
        <v>106</v>
      </c>
      <c r="C7202" s="209" t="s">
        <v>140</v>
      </c>
      <c r="D7202" s="202">
        <v>195000</v>
      </c>
      <c r="F7202" s="202">
        <v>819000</v>
      </c>
      <c r="G7202" s="202">
        <f t="shared" si="448"/>
        <v>4200</v>
      </c>
      <c r="H7202" s="210" t="str">
        <f t="shared" si="449"/>
        <v>24/25SOJA (1ª SAFRA)IRATI (f)</v>
      </c>
      <c r="I7202" s="210" t="str">
        <f t="shared" si="450"/>
        <v>24/25SOJA (1ª SAFRA)</v>
      </c>
      <c r="J7202" s="211">
        <v>0</v>
      </c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/>
      <c r="BE7202"/>
      <c r="BF7202"/>
      <c r="BG7202"/>
      <c r="BH7202"/>
      <c r="BI7202"/>
      <c r="BJ7202"/>
      <c r="BK7202"/>
      <c r="BL7202"/>
    </row>
    <row r="7203" spans="1:64" ht="14.65" customHeight="1">
      <c r="A7203" s="215" t="s">
        <v>289</v>
      </c>
      <c r="B7203" s="213" t="s">
        <v>106</v>
      </c>
      <c r="C7203" s="209" t="s">
        <v>142</v>
      </c>
      <c r="D7203" s="201">
        <v>185000</v>
      </c>
      <c r="E7203" s="227"/>
      <c r="F7203" s="202">
        <v>647500</v>
      </c>
      <c r="G7203" s="202">
        <f t="shared" si="448"/>
        <v>3500</v>
      </c>
      <c r="H7203" s="210" t="str">
        <f t="shared" si="449"/>
        <v>24/25SOJA (1ª SAFRA)IVAIPORÃ (c)</v>
      </c>
      <c r="I7203" s="210" t="str">
        <f t="shared" si="450"/>
        <v>24/25SOJA (1ª SAFRA)</v>
      </c>
      <c r="J7203" s="211">
        <v>0</v>
      </c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/>
      <c r="BE7203"/>
      <c r="BF7203"/>
      <c r="BG7203"/>
      <c r="BH7203"/>
      <c r="BI7203"/>
      <c r="BJ7203"/>
      <c r="BK7203"/>
      <c r="BL7203"/>
    </row>
    <row r="7204" spans="1:64" ht="14.65" customHeight="1">
      <c r="A7204" s="215" t="s">
        <v>289</v>
      </c>
      <c r="B7204" s="213" t="s">
        <v>106</v>
      </c>
      <c r="C7204" s="209" t="s">
        <v>144</v>
      </c>
      <c r="D7204" s="202">
        <v>167800</v>
      </c>
      <c r="F7204" s="202">
        <v>600724</v>
      </c>
      <c r="G7204" s="202">
        <f t="shared" si="448"/>
        <v>3580</v>
      </c>
      <c r="H7204" s="210" t="str">
        <f t="shared" si="449"/>
        <v>24/25SOJA (1ª SAFRA)JACAREZINHO (c)</v>
      </c>
      <c r="I7204" s="210" t="str">
        <f t="shared" si="450"/>
        <v>24/25SOJA (1ª SAFRA)</v>
      </c>
      <c r="J7204" s="211">
        <v>0</v>
      </c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/>
      <c r="BE7204"/>
      <c r="BF7204"/>
      <c r="BG7204"/>
      <c r="BH7204"/>
      <c r="BI7204"/>
      <c r="BJ7204"/>
      <c r="BK7204"/>
      <c r="BL7204"/>
    </row>
    <row r="7205" spans="1:64" ht="14.65" customHeight="1">
      <c r="A7205" s="215" t="s">
        <v>289</v>
      </c>
      <c r="B7205" s="213" t="s">
        <v>106</v>
      </c>
      <c r="C7205" s="209" t="s">
        <v>146</v>
      </c>
      <c r="D7205" s="202">
        <v>175800</v>
      </c>
      <c r="F7205" s="202">
        <v>733086</v>
      </c>
      <c r="G7205" s="202">
        <f t="shared" si="448"/>
        <v>4170</v>
      </c>
      <c r="H7205" s="210" t="str">
        <f t="shared" si="449"/>
        <v>24/25SOJA (1ª SAFRA)LARANJEIRAS DO SUL (f)</v>
      </c>
      <c r="I7205" s="210" t="str">
        <f t="shared" si="450"/>
        <v>24/25SOJA (1ª SAFRA)</v>
      </c>
      <c r="J7205" s="211">
        <v>0</v>
      </c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/>
      <c r="BE7205"/>
      <c r="BF7205"/>
      <c r="BG7205"/>
      <c r="BH7205"/>
      <c r="BI7205"/>
      <c r="BJ7205"/>
      <c r="BK7205"/>
      <c r="BL7205"/>
    </row>
    <row r="7206" spans="1:64" ht="14.65" customHeight="1">
      <c r="A7206" s="215" t="s">
        <v>289</v>
      </c>
      <c r="B7206" s="213" t="s">
        <v>106</v>
      </c>
      <c r="C7206" s="209" t="s">
        <v>148</v>
      </c>
      <c r="D7206" s="202">
        <v>335000</v>
      </c>
      <c r="F7206" s="202">
        <v>1206000</v>
      </c>
      <c r="G7206" s="202">
        <f t="shared" si="448"/>
        <v>3600</v>
      </c>
      <c r="H7206" s="210" t="str">
        <f t="shared" si="449"/>
        <v>24/25SOJA (1ª SAFRA)LONDRINA (c)</v>
      </c>
      <c r="I7206" s="210" t="str">
        <f t="shared" si="450"/>
        <v>24/25SOJA (1ª SAFRA)</v>
      </c>
      <c r="J7206" s="211">
        <v>0</v>
      </c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/>
      <c r="BE7206"/>
      <c r="BF7206"/>
      <c r="BG7206"/>
      <c r="BH7206"/>
      <c r="BI7206"/>
      <c r="BJ7206"/>
      <c r="BK7206"/>
      <c r="BL7206"/>
    </row>
    <row r="7207" spans="1:64" ht="14.65" customHeight="1">
      <c r="A7207" s="215" t="s">
        <v>289</v>
      </c>
      <c r="B7207" s="213" t="s">
        <v>106</v>
      </c>
      <c r="C7207" s="209" t="s">
        <v>150</v>
      </c>
      <c r="D7207" s="202">
        <v>305000</v>
      </c>
      <c r="F7207" s="202">
        <v>930250</v>
      </c>
      <c r="G7207" s="202">
        <f t="shared" si="448"/>
        <v>3050</v>
      </c>
      <c r="H7207" s="210" t="str">
        <f t="shared" si="449"/>
        <v>24/25SOJA (1ª SAFRA)MARINGÁ (c)</v>
      </c>
      <c r="I7207" s="210" t="str">
        <f t="shared" si="450"/>
        <v>24/25SOJA (1ª SAFRA)</v>
      </c>
      <c r="J7207" s="211">
        <v>0</v>
      </c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/>
      <c r="BE7207"/>
      <c r="BF7207"/>
      <c r="BG7207"/>
      <c r="BH7207"/>
      <c r="BI7207"/>
      <c r="BJ7207"/>
      <c r="BK7207"/>
      <c r="BL7207"/>
    </row>
    <row r="7208" spans="1:64" ht="14.65" customHeight="1">
      <c r="A7208" s="215" t="s">
        <v>289</v>
      </c>
      <c r="B7208" s="213" t="s">
        <v>106</v>
      </c>
      <c r="C7208" s="209" t="s">
        <v>154</v>
      </c>
      <c r="D7208" s="202">
        <v>62811</v>
      </c>
      <c r="F7208" s="202">
        <v>161302</v>
      </c>
      <c r="G7208" s="202">
        <f t="shared" si="448"/>
        <v>2568.053366448552</v>
      </c>
      <c r="H7208" s="210" t="str">
        <f t="shared" si="449"/>
        <v>24/25SOJA (1ª SAFRA)PARANAVAÍ (b)</v>
      </c>
      <c r="I7208" s="210" t="str">
        <f t="shared" si="450"/>
        <v>24/25SOJA (1ª SAFRA)</v>
      </c>
      <c r="J7208" s="211">
        <v>0</v>
      </c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/>
      <c r="BE7208"/>
      <c r="BF7208"/>
      <c r="BG7208"/>
      <c r="BH7208"/>
      <c r="BI7208"/>
      <c r="BJ7208"/>
      <c r="BK7208"/>
      <c r="BL7208"/>
    </row>
    <row r="7209" spans="1:64" ht="14.65" customHeight="1">
      <c r="A7209" s="215" t="s">
        <v>289</v>
      </c>
      <c r="B7209" s="213" t="s">
        <v>106</v>
      </c>
      <c r="C7209" s="209" t="s">
        <v>155</v>
      </c>
      <c r="D7209" s="202">
        <v>331140</v>
      </c>
      <c r="F7209" s="202">
        <v>1338980</v>
      </c>
      <c r="G7209" s="202">
        <f t="shared" si="448"/>
        <v>4043.5465362082505</v>
      </c>
      <c r="H7209" s="210" t="str">
        <f t="shared" si="449"/>
        <v>24/25SOJA (1ª SAFRA)PATO BRANCO (e)</v>
      </c>
      <c r="I7209" s="210" t="str">
        <f t="shared" si="450"/>
        <v>24/25SOJA (1ª SAFRA)</v>
      </c>
      <c r="J7209" s="211">
        <v>0</v>
      </c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/>
      <c r="BE7209"/>
      <c r="BF7209"/>
      <c r="BG7209"/>
      <c r="BH7209"/>
      <c r="BI7209"/>
      <c r="BJ7209"/>
      <c r="BK7209"/>
      <c r="BL7209"/>
    </row>
    <row r="7210" spans="1:64" ht="14.65" customHeight="1">
      <c r="A7210" s="215" t="s">
        <v>289</v>
      </c>
      <c r="B7210" s="213" t="s">
        <v>106</v>
      </c>
      <c r="C7210" s="209" t="s">
        <v>156</v>
      </c>
      <c r="D7210" s="202">
        <v>193800</v>
      </c>
      <c r="F7210" s="202">
        <v>784890</v>
      </c>
      <c r="G7210" s="202">
        <f t="shared" si="448"/>
        <v>4050</v>
      </c>
      <c r="H7210" s="210" t="str">
        <f t="shared" si="449"/>
        <v>24/25SOJA (1ª SAFRA)PITANGA (f)</v>
      </c>
      <c r="I7210" s="210" t="str">
        <f t="shared" si="450"/>
        <v>24/25SOJA (1ª SAFRA)</v>
      </c>
      <c r="J7210" s="211">
        <v>0</v>
      </c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/>
      <c r="BE7210"/>
      <c r="BF7210"/>
      <c r="BG7210"/>
      <c r="BH7210"/>
      <c r="BI7210"/>
      <c r="BJ7210"/>
      <c r="BK7210"/>
      <c r="BL7210"/>
    </row>
    <row r="7211" spans="1:64" ht="14.65" customHeight="1">
      <c r="A7211" s="215" t="s">
        <v>289</v>
      </c>
      <c r="B7211" s="213" t="s">
        <v>106</v>
      </c>
      <c r="C7211" s="209" t="s">
        <v>157</v>
      </c>
      <c r="D7211" s="202">
        <v>545020</v>
      </c>
      <c r="F7211" s="202">
        <v>2289084</v>
      </c>
      <c r="G7211" s="202">
        <f t="shared" si="448"/>
        <v>4200</v>
      </c>
      <c r="H7211" s="210" t="str">
        <f t="shared" si="449"/>
        <v>24/25SOJA (1ª SAFRA)PONTA GROSSA (f)</v>
      </c>
      <c r="I7211" s="210" t="str">
        <f t="shared" si="450"/>
        <v>24/25SOJA (1ª SAFRA)</v>
      </c>
      <c r="J7211" s="211">
        <v>0</v>
      </c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/>
      <c r="BE7211"/>
      <c r="BF7211"/>
      <c r="BG7211"/>
      <c r="BH7211"/>
      <c r="BI7211"/>
      <c r="BJ7211"/>
      <c r="BK7211"/>
      <c r="BL7211"/>
    </row>
    <row r="7212" spans="1:64" ht="14.65" customHeight="1">
      <c r="A7212" s="215" t="s">
        <v>289</v>
      </c>
      <c r="B7212" s="213" t="s">
        <v>106</v>
      </c>
      <c r="C7212" s="209" t="s">
        <v>158</v>
      </c>
      <c r="D7212" s="202">
        <v>492923</v>
      </c>
      <c r="F7212" s="202">
        <v>1646855</v>
      </c>
      <c r="G7212" s="202">
        <f t="shared" si="448"/>
        <v>3340.9984926651828</v>
      </c>
      <c r="H7212" s="210" t="str">
        <f t="shared" si="449"/>
        <v>24/25SOJA (1ª SAFRA)TOLEDO (d)</v>
      </c>
      <c r="I7212" s="210" t="str">
        <f t="shared" si="450"/>
        <v>24/25SOJA (1ª SAFRA)</v>
      </c>
      <c r="J7212" s="211">
        <v>0</v>
      </c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/>
      <c r="BE7212"/>
      <c r="BF7212"/>
      <c r="BG7212"/>
      <c r="BH7212"/>
      <c r="BI7212"/>
      <c r="BJ7212"/>
      <c r="BK7212"/>
      <c r="BL7212"/>
    </row>
    <row r="7213" spans="1:64" ht="14.65" customHeight="1">
      <c r="A7213" s="215" t="s">
        <v>289</v>
      </c>
      <c r="B7213" s="213" t="s">
        <v>106</v>
      </c>
      <c r="C7213" s="209" t="s">
        <v>159</v>
      </c>
      <c r="D7213" s="202">
        <v>195105</v>
      </c>
      <c r="F7213" s="202">
        <v>516247</v>
      </c>
      <c r="G7213" s="202">
        <f t="shared" si="448"/>
        <v>2645.9957458804233</v>
      </c>
      <c r="H7213" s="210" t="str">
        <f t="shared" si="449"/>
        <v>24/25SOJA (1ª SAFRA)UMUARAMA (b)</v>
      </c>
      <c r="I7213" s="210" t="str">
        <f t="shared" si="450"/>
        <v>24/25SOJA (1ª SAFRA)</v>
      </c>
      <c r="J7213" s="211">
        <v>0</v>
      </c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/>
      <c r="BE7213"/>
      <c r="BF7213"/>
      <c r="BG7213"/>
      <c r="BH7213"/>
      <c r="BI7213"/>
      <c r="BJ7213"/>
      <c r="BK7213"/>
      <c r="BL7213"/>
    </row>
    <row r="7214" spans="1:64" ht="14.65" customHeight="1">
      <c r="A7214" s="215" t="s">
        <v>289</v>
      </c>
      <c r="B7214" s="213" t="s">
        <v>106</v>
      </c>
      <c r="C7214" s="209" t="s">
        <v>160</v>
      </c>
      <c r="D7214" s="202">
        <v>109000</v>
      </c>
      <c r="F7214" s="202">
        <v>434474</v>
      </c>
      <c r="G7214" s="202">
        <f t="shared" si="448"/>
        <v>3986</v>
      </c>
      <c r="H7214" s="210" t="str">
        <f t="shared" si="449"/>
        <v>24/25SOJA (1ª SAFRA)UNIÃO DA VITÓRIA (f)</v>
      </c>
      <c r="I7214" s="210" t="str">
        <f t="shared" si="450"/>
        <v>24/25SOJA (1ª SAFRA)</v>
      </c>
      <c r="J7214" s="211">
        <v>0</v>
      </c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/>
      <c r="BE7214"/>
      <c r="BF7214"/>
      <c r="BG7214"/>
      <c r="BH7214"/>
      <c r="BI7214"/>
      <c r="BJ7214"/>
      <c r="BK7214"/>
      <c r="BL7214"/>
    </row>
    <row r="7215" spans="1:64" ht="14.65" customHeight="1">
      <c r="A7215" s="215" t="s">
        <v>289</v>
      </c>
      <c r="B7215" s="213" t="s">
        <v>108</v>
      </c>
      <c r="C7215" s="209" t="s">
        <v>126</v>
      </c>
      <c r="D7215" s="202">
        <v>180</v>
      </c>
      <c r="F7215" s="202">
        <v>15300</v>
      </c>
      <c r="G7215" s="202">
        <f t="shared" si="448"/>
        <v>85000</v>
      </c>
      <c r="H7215" s="210" t="str">
        <f t="shared" si="449"/>
        <v>24/25TOMATE (1ª SAFRA)APUCARANA (c)</v>
      </c>
      <c r="I7215" s="210" t="str">
        <f t="shared" si="450"/>
        <v>24/25TOMATE (1ª SAFRA)</v>
      </c>
      <c r="J7215" s="211">
        <v>0</v>
      </c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/>
      <c r="BE7215"/>
      <c r="BF7215"/>
      <c r="BG7215"/>
      <c r="BH7215"/>
      <c r="BI7215"/>
      <c r="BJ7215"/>
      <c r="BK7215"/>
      <c r="BL7215"/>
    </row>
    <row r="7216" spans="1:64" ht="14.65" customHeight="1">
      <c r="A7216" s="215" t="s">
        <v>289</v>
      </c>
      <c r="B7216" s="213" t="s">
        <v>108</v>
      </c>
      <c r="C7216" s="209" t="s">
        <v>128</v>
      </c>
      <c r="D7216" s="202">
        <v>16</v>
      </c>
      <c r="F7216" s="202">
        <v>1040</v>
      </c>
      <c r="G7216" s="202">
        <f t="shared" si="448"/>
        <v>65000</v>
      </c>
      <c r="H7216" s="210" t="str">
        <f t="shared" si="449"/>
        <v>24/25TOMATE (1ª SAFRA)CAMPO MOURÃO (a)</v>
      </c>
      <c r="I7216" s="210" t="str">
        <f t="shared" si="450"/>
        <v>24/25TOMATE (1ª SAFRA)</v>
      </c>
      <c r="J7216" s="211">
        <v>0</v>
      </c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/>
      <c r="BE7216"/>
      <c r="BF7216"/>
      <c r="BG7216"/>
      <c r="BH7216"/>
      <c r="BI7216"/>
      <c r="BJ7216"/>
      <c r="BK7216"/>
      <c r="BL7216"/>
    </row>
    <row r="7217" spans="1:64" ht="14.65" customHeight="1">
      <c r="A7217" s="215" t="s">
        <v>289</v>
      </c>
      <c r="B7217" s="213" t="s">
        <v>108</v>
      </c>
      <c r="C7217" s="209" t="s">
        <v>130</v>
      </c>
      <c r="D7217" s="202">
        <v>67</v>
      </c>
      <c r="F7217" s="202">
        <v>4451</v>
      </c>
      <c r="G7217" s="202">
        <f t="shared" si="448"/>
        <v>66432.835820895518</v>
      </c>
      <c r="H7217" s="210" t="str">
        <f t="shared" si="449"/>
        <v>24/25TOMATE (1ª SAFRA)CASCAVEL (d)</v>
      </c>
      <c r="I7217" s="210" t="str">
        <f t="shared" si="450"/>
        <v>24/25TOMATE (1ª SAFRA)</v>
      </c>
      <c r="J7217" s="211">
        <v>0</v>
      </c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/>
      <c r="BE7217"/>
      <c r="BF7217"/>
      <c r="BG7217"/>
      <c r="BH7217"/>
      <c r="BI7217"/>
      <c r="BJ7217"/>
      <c r="BK7217"/>
      <c r="BL7217"/>
    </row>
    <row r="7218" spans="1:64" ht="14.65" customHeight="1">
      <c r="A7218" s="215" t="s">
        <v>289</v>
      </c>
      <c r="B7218" s="213" t="s">
        <v>108</v>
      </c>
      <c r="C7218" s="209" t="s">
        <v>132</v>
      </c>
      <c r="D7218" s="202">
        <v>213</v>
      </c>
      <c r="F7218" s="202">
        <v>11502</v>
      </c>
      <c r="G7218" s="202">
        <f t="shared" ref="G7218:G7281" si="451">F7218/(D7218-E7218)*1000</f>
        <v>54000</v>
      </c>
      <c r="H7218" s="210" t="str">
        <f t="shared" si="449"/>
        <v>24/25TOMATE (1ª SAFRA)CORNÉLIO PROCÓPIO (c)</v>
      </c>
      <c r="I7218" s="210" t="str">
        <f t="shared" si="450"/>
        <v>24/25TOMATE (1ª SAFRA)</v>
      </c>
      <c r="J7218" s="211">
        <v>0</v>
      </c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/>
      <c r="BE7218"/>
      <c r="BF7218"/>
      <c r="BG7218"/>
      <c r="BH7218"/>
      <c r="BI7218"/>
      <c r="BJ7218"/>
      <c r="BK7218"/>
      <c r="BL7218"/>
    </row>
    <row r="7219" spans="1:64" ht="14.65" customHeight="1">
      <c r="A7219" s="215" t="s">
        <v>289</v>
      </c>
      <c r="B7219" s="213" t="s">
        <v>108</v>
      </c>
      <c r="C7219" s="209" t="s">
        <v>134</v>
      </c>
      <c r="D7219" s="202">
        <v>359</v>
      </c>
      <c r="F7219" s="202">
        <v>19683</v>
      </c>
      <c r="G7219" s="202">
        <f t="shared" si="451"/>
        <v>54827.298050139274</v>
      </c>
      <c r="H7219" s="210" t="str">
        <f t="shared" si="449"/>
        <v>24/25TOMATE (1ª SAFRA)CURITIBA (f)</v>
      </c>
      <c r="I7219" s="210" t="str">
        <f t="shared" si="450"/>
        <v>24/25TOMATE (1ª SAFRA)</v>
      </c>
      <c r="J7219" s="211">
        <v>0</v>
      </c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/>
      <c r="BE7219"/>
      <c r="BF7219"/>
      <c r="BG7219"/>
      <c r="BH7219"/>
      <c r="BI7219"/>
      <c r="BJ7219"/>
      <c r="BK7219"/>
      <c r="BL7219"/>
    </row>
    <row r="7220" spans="1:64" ht="14.65" customHeight="1">
      <c r="A7220" s="215" t="s">
        <v>289</v>
      </c>
      <c r="B7220" s="213" t="s">
        <v>108</v>
      </c>
      <c r="C7220" s="209" t="s">
        <v>136</v>
      </c>
      <c r="D7220" s="202">
        <v>67</v>
      </c>
      <c r="F7220" s="202">
        <v>3417</v>
      </c>
      <c r="G7220" s="202">
        <f t="shared" si="451"/>
        <v>51000</v>
      </c>
      <c r="H7220" s="210" t="str">
        <f t="shared" si="449"/>
        <v>24/25TOMATE (1ª SAFRA)FRANCISCO BELTRÃO (e)</v>
      </c>
      <c r="I7220" s="210" t="str">
        <f t="shared" si="450"/>
        <v>24/25TOMATE (1ª SAFRA)</v>
      </c>
      <c r="J7220" s="211">
        <v>0</v>
      </c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/>
      <c r="BE7220"/>
      <c r="BF7220"/>
      <c r="BG7220"/>
      <c r="BH7220"/>
      <c r="BI7220"/>
      <c r="BJ7220"/>
      <c r="BK7220"/>
      <c r="BL7220"/>
    </row>
    <row r="7221" spans="1:64" ht="14.65" customHeight="1">
      <c r="A7221" s="215" t="s">
        <v>289</v>
      </c>
      <c r="B7221" s="213" t="s">
        <v>108</v>
      </c>
      <c r="C7221" s="209" t="s">
        <v>138</v>
      </c>
      <c r="D7221" s="202">
        <v>143</v>
      </c>
      <c r="F7221" s="202">
        <v>9438</v>
      </c>
      <c r="G7221" s="202">
        <f t="shared" si="451"/>
        <v>66000</v>
      </c>
      <c r="H7221" s="210" t="str">
        <f t="shared" si="449"/>
        <v>24/25TOMATE (1ª SAFRA)GUARAPUAVA (f)</v>
      </c>
      <c r="I7221" s="210" t="str">
        <f t="shared" si="450"/>
        <v>24/25TOMATE (1ª SAFRA)</v>
      </c>
      <c r="J7221" s="211">
        <v>0</v>
      </c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/>
      <c r="BE7221"/>
      <c r="BF7221"/>
      <c r="BG7221"/>
      <c r="BH7221"/>
      <c r="BI7221"/>
      <c r="BJ7221"/>
      <c r="BK7221"/>
      <c r="BL7221"/>
    </row>
    <row r="7222" spans="1:64" ht="14.65" customHeight="1">
      <c r="A7222" s="215" t="s">
        <v>289</v>
      </c>
      <c r="B7222" s="213" t="s">
        <v>108</v>
      </c>
      <c r="C7222" s="209" t="s">
        <v>140</v>
      </c>
      <c r="D7222" s="202">
        <v>25</v>
      </c>
      <c r="F7222" s="202">
        <v>1125</v>
      </c>
      <c r="G7222" s="202">
        <f t="shared" si="451"/>
        <v>45000</v>
      </c>
      <c r="H7222" s="210" t="str">
        <f t="shared" si="449"/>
        <v>24/25TOMATE (1ª SAFRA)IRATI (f)</v>
      </c>
      <c r="I7222" s="210" t="str">
        <f t="shared" si="450"/>
        <v>24/25TOMATE (1ª SAFRA)</v>
      </c>
      <c r="J7222" s="211">
        <v>0</v>
      </c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/>
      <c r="BE7222"/>
      <c r="BF7222"/>
      <c r="BG7222"/>
      <c r="BH7222"/>
      <c r="BI7222"/>
      <c r="BJ7222"/>
      <c r="BK7222"/>
      <c r="BL7222"/>
    </row>
    <row r="7223" spans="1:64" ht="14.65" customHeight="1">
      <c r="A7223" s="215" t="s">
        <v>289</v>
      </c>
      <c r="B7223" s="213" t="s">
        <v>108</v>
      </c>
      <c r="C7223" s="209" t="s">
        <v>142</v>
      </c>
      <c r="D7223" s="202">
        <v>390</v>
      </c>
      <c r="F7223" s="202">
        <v>27300</v>
      </c>
      <c r="G7223" s="202">
        <f t="shared" si="451"/>
        <v>70000</v>
      </c>
      <c r="H7223" s="210" t="str">
        <f t="shared" si="449"/>
        <v>24/25TOMATE (1ª SAFRA)IVAIPORÃ (c)</v>
      </c>
      <c r="I7223" s="210" t="str">
        <f t="shared" si="450"/>
        <v>24/25TOMATE (1ª SAFRA)</v>
      </c>
      <c r="J7223" s="211">
        <v>0</v>
      </c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/>
      <c r="BE7223"/>
      <c r="BF7223"/>
      <c r="BG7223"/>
      <c r="BH7223"/>
      <c r="BI7223"/>
      <c r="BJ7223"/>
      <c r="BK7223"/>
      <c r="BL7223"/>
    </row>
    <row r="7224" spans="1:64" ht="14.65" customHeight="1">
      <c r="A7224" s="215" t="s">
        <v>289</v>
      </c>
      <c r="B7224" s="213" t="s">
        <v>108</v>
      </c>
      <c r="C7224" s="209" t="s">
        <v>144</v>
      </c>
      <c r="D7224" s="202">
        <v>205</v>
      </c>
      <c r="F7224" s="202">
        <v>12915</v>
      </c>
      <c r="G7224" s="202">
        <f t="shared" si="451"/>
        <v>63000</v>
      </c>
      <c r="H7224" s="210" t="str">
        <f t="shared" si="449"/>
        <v>24/25TOMATE (1ª SAFRA)JACAREZINHO (c)</v>
      </c>
      <c r="I7224" s="210" t="str">
        <f t="shared" si="450"/>
        <v>24/25TOMATE (1ª SAFRA)</v>
      </c>
      <c r="J7224" s="211">
        <v>0</v>
      </c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/>
      <c r="BE7224"/>
      <c r="BF7224"/>
      <c r="BG7224"/>
      <c r="BH7224"/>
      <c r="BI7224"/>
      <c r="BJ7224"/>
      <c r="BK7224"/>
      <c r="BL7224"/>
    </row>
    <row r="7225" spans="1:64" ht="14.65" customHeight="1">
      <c r="A7225" s="215" t="s">
        <v>289</v>
      </c>
      <c r="B7225" s="213" t="s">
        <v>108</v>
      </c>
      <c r="C7225" s="209" t="s">
        <v>146</v>
      </c>
      <c r="D7225" s="202">
        <v>14</v>
      </c>
      <c r="F7225" s="202">
        <v>663</v>
      </c>
      <c r="G7225" s="202">
        <f t="shared" si="451"/>
        <v>47357.142857142855</v>
      </c>
      <c r="H7225" s="210" t="str">
        <f t="shared" si="449"/>
        <v>24/25TOMATE (1ª SAFRA)LARANJEIRAS DO SUL (f)</v>
      </c>
      <c r="I7225" s="210" t="str">
        <f t="shared" si="450"/>
        <v>24/25TOMATE (1ª SAFRA)</v>
      </c>
      <c r="J7225" s="211">
        <v>0</v>
      </c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/>
      <c r="BE7225"/>
      <c r="BF7225"/>
      <c r="BG7225"/>
      <c r="BH7225"/>
      <c r="BI7225"/>
      <c r="BJ7225"/>
      <c r="BK7225"/>
      <c r="BL7225"/>
    </row>
    <row r="7226" spans="1:64" ht="14.65" customHeight="1">
      <c r="A7226" s="215" t="s">
        <v>289</v>
      </c>
      <c r="B7226" s="213" t="s">
        <v>108</v>
      </c>
      <c r="C7226" s="209" t="s">
        <v>148</v>
      </c>
      <c r="D7226" s="202">
        <v>75</v>
      </c>
      <c r="F7226" s="202">
        <v>4114</v>
      </c>
      <c r="G7226" s="202">
        <f t="shared" si="451"/>
        <v>54853.333333333328</v>
      </c>
      <c r="H7226" s="210" t="str">
        <f t="shared" si="449"/>
        <v>24/25TOMATE (1ª SAFRA)LONDRINA (c)</v>
      </c>
      <c r="I7226" s="210" t="str">
        <f t="shared" si="450"/>
        <v>24/25TOMATE (1ª SAFRA)</v>
      </c>
      <c r="J7226" s="211">
        <v>0</v>
      </c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/>
      <c r="BE7226"/>
      <c r="BF7226"/>
      <c r="BG7226"/>
      <c r="BH7226"/>
      <c r="BI7226"/>
      <c r="BJ7226"/>
      <c r="BK7226"/>
      <c r="BL7226"/>
    </row>
    <row r="7227" spans="1:64" ht="14.65" customHeight="1">
      <c r="A7227" s="215" t="s">
        <v>289</v>
      </c>
      <c r="B7227" s="213" t="s">
        <v>108</v>
      </c>
      <c r="C7227" s="209" t="s">
        <v>150</v>
      </c>
      <c r="D7227" s="202">
        <v>80</v>
      </c>
      <c r="F7227" s="202">
        <v>3831</v>
      </c>
      <c r="G7227" s="202">
        <f t="shared" si="451"/>
        <v>47887.5</v>
      </c>
      <c r="H7227" s="210" t="str">
        <f t="shared" si="449"/>
        <v>24/25TOMATE (1ª SAFRA)MARINGÁ (c)</v>
      </c>
      <c r="I7227" s="210" t="str">
        <f t="shared" si="450"/>
        <v>24/25TOMATE (1ª SAFRA)</v>
      </c>
      <c r="J7227" s="211">
        <v>0</v>
      </c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/>
      <c r="BE7227"/>
      <c r="BF7227"/>
      <c r="BG7227"/>
      <c r="BH7227"/>
      <c r="BI7227"/>
      <c r="BJ7227"/>
      <c r="BK7227"/>
      <c r="BL7227"/>
    </row>
    <row r="7228" spans="1:64" ht="14.65" customHeight="1">
      <c r="A7228" s="215" t="s">
        <v>289</v>
      </c>
      <c r="B7228" s="213" t="s">
        <v>108</v>
      </c>
      <c r="C7228" s="209" t="s">
        <v>152</v>
      </c>
      <c r="D7228" s="202">
        <v>10</v>
      </c>
      <c r="F7228" s="202">
        <v>397</v>
      </c>
      <c r="G7228" s="202">
        <f t="shared" si="451"/>
        <v>39700</v>
      </c>
      <c r="H7228" s="210" t="str">
        <f t="shared" si="449"/>
        <v>24/25TOMATE (1ª SAFRA)PARANAGUÁ (f)</v>
      </c>
      <c r="I7228" s="210" t="str">
        <f t="shared" si="450"/>
        <v>24/25TOMATE (1ª SAFRA)</v>
      </c>
      <c r="J7228" s="211">
        <v>0</v>
      </c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/>
      <c r="BE7228"/>
      <c r="BF7228"/>
      <c r="BG7228"/>
      <c r="BH7228"/>
      <c r="BI7228"/>
      <c r="BJ7228"/>
      <c r="BK7228"/>
      <c r="BL7228"/>
    </row>
    <row r="7229" spans="1:64" ht="14.65" customHeight="1">
      <c r="A7229" s="215" t="s">
        <v>289</v>
      </c>
      <c r="B7229" s="213" t="s">
        <v>108</v>
      </c>
      <c r="C7229" s="209" t="s">
        <v>155</v>
      </c>
      <c r="D7229" s="202">
        <v>40</v>
      </c>
      <c r="F7229" s="202">
        <v>2400</v>
      </c>
      <c r="G7229" s="202">
        <f t="shared" si="451"/>
        <v>60000</v>
      </c>
      <c r="H7229" s="210" t="str">
        <f t="shared" si="449"/>
        <v>24/25TOMATE (1ª SAFRA)PATO BRANCO (e)</v>
      </c>
      <c r="I7229" s="210" t="str">
        <f t="shared" si="450"/>
        <v>24/25TOMATE (1ª SAFRA)</v>
      </c>
      <c r="J7229" s="211">
        <v>0</v>
      </c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/>
      <c r="BE7229"/>
      <c r="BF7229"/>
      <c r="BG7229"/>
      <c r="BH7229"/>
      <c r="BI7229"/>
      <c r="BJ7229"/>
      <c r="BK7229"/>
      <c r="BL7229"/>
    </row>
    <row r="7230" spans="1:64" ht="14.65" customHeight="1">
      <c r="A7230" s="215" t="s">
        <v>289</v>
      </c>
      <c r="B7230" s="213" t="s">
        <v>108</v>
      </c>
      <c r="C7230" s="209" t="s">
        <v>156</v>
      </c>
      <c r="D7230" s="202">
        <v>160</v>
      </c>
      <c r="F7230" s="202">
        <v>15090</v>
      </c>
      <c r="G7230" s="202">
        <f t="shared" si="451"/>
        <v>94312.5</v>
      </c>
      <c r="H7230" s="210" t="str">
        <f t="shared" si="449"/>
        <v>24/25TOMATE (1ª SAFRA)PITANGA (f)</v>
      </c>
      <c r="I7230" s="210" t="str">
        <f t="shared" si="450"/>
        <v>24/25TOMATE (1ª SAFRA)</v>
      </c>
      <c r="J7230" s="211">
        <v>0</v>
      </c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/>
      <c r="BE7230"/>
      <c r="BF7230"/>
      <c r="BG7230"/>
      <c r="BH7230"/>
      <c r="BI7230"/>
      <c r="BJ7230"/>
      <c r="BK7230"/>
      <c r="BL7230"/>
    </row>
    <row r="7231" spans="1:64" ht="14.65" customHeight="1">
      <c r="A7231" s="215" t="s">
        <v>289</v>
      </c>
      <c r="B7231" s="213" t="s">
        <v>108</v>
      </c>
      <c r="C7231" s="209" t="s">
        <v>157</v>
      </c>
      <c r="D7231" s="202">
        <v>394</v>
      </c>
      <c r="F7231" s="202">
        <v>34664</v>
      </c>
      <c r="G7231" s="202">
        <f t="shared" si="451"/>
        <v>87979.695431472079</v>
      </c>
      <c r="H7231" s="210" t="str">
        <f t="shared" si="449"/>
        <v>24/25TOMATE (1ª SAFRA)PONTA GROSSA (f)</v>
      </c>
      <c r="I7231" s="210" t="str">
        <f t="shared" si="450"/>
        <v>24/25TOMATE (1ª SAFRA)</v>
      </c>
      <c r="J7231" s="211">
        <v>0</v>
      </c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/>
      <c r="BE7231"/>
      <c r="BF7231"/>
      <c r="BG7231"/>
      <c r="BH7231"/>
      <c r="BI7231"/>
      <c r="BJ7231"/>
      <c r="BK7231"/>
      <c r="BL7231"/>
    </row>
    <row r="7232" spans="1:64" ht="14.65" customHeight="1">
      <c r="A7232" s="215" t="s">
        <v>289</v>
      </c>
      <c r="B7232" s="213" t="s">
        <v>108</v>
      </c>
      <c r="C7232" s="209" t="s">
        <v>158</v>
      </c>
      <c r="D7232" s="202">
        <v>50</v>
      </c>
      <c r="F7232" s="202">
        <v>2900</v>
      </c>
      <c r="G7232" s="202">
        <f t="shared" si="451"/>
        <v>58000</v>
      </c>
      <c r="H7232" s="210" t="str">
        <f t="shared" si="449"/>
        <v>24/25TOMATE (1ª SAFRA)TOLEDO (d)</v>
      </c>
      <c r="I7232" s="210" t="str">
        <f t="shared" si="450"/>
        <v>24/25TOMATE (1ª SAFRA)</v>
      </c>
      <c r="J7232" s="211">
        <v>0</v>
      </c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/>
      <c r="BE7232"/>
      <c r="BF7232"/>
      <c r="BG7232"/>
      <c r="BH7232"/>
      <c r="BI7232"/>
      <c r="BJ7232"/>
      <c r="BK7232"/>
      <c r="BL7232"/>
    </row>
    <row r="7233" spans="1:64" ht="14.65" customHeight="1">
      <c r="A7233" s="215" t="s">
        <v>289</v>
      </c>
      <c r="B7233" s="213" t="s">
        <v>108</v>
      </c>
      <c r="C7233" s="209" t="s">
        <v>159</v>
      </c>
      <c r="D7233" s="202">
        <v>10</v>
      </c>
      <c r="F7233" s="202">
        <v>600</v>
      </c>
      <c r="G7233" s="202">
        <f t="shared" si="451"/>
        <v>60000</v>
      </c>
      <c r="H7233" s="210" t="str">
        <f t="shared" si="449"/>
        <v>24/25TOMATE (1ª SAFRA)UMUARAMA (b)</v>
      </c>
      <c r="I7233" s="210" t="str">
        <f t="shared" si="450"/>
        <v>24/25TOMATE (1ª SAFRA)</v>
      </c>
      <c r="J7233" s="211">
        <v>0</v>
      </c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/>
      <c r="BE7233"/>
      <c r="BF7233"/>
      <c r="BG7233"/>
      <c r="BH7233"/>
      <c r="BI7233"/>
      <c r="BJ7233"/>
      <c r="BK7233"/>
      <c r="BL7233"/>
    </row>
    <row r="7234" spans="1:64" ht="14.65" customHeight="1">
      <c r="A7234" s="215" t="s">
        <v>289</v>
      </c>
      <c r="B7234" s="213" t="s">
        <v>108</v>
      </c>
      <c r="C7234" s="209" t="s">
        <v>160</v>
      </c>
      <c r="D7234" s="202">
        <v>50</v>
      </c>
      <c r="F7234" s="202">
        <v>2000</v>
      </c>
      <c r="G7234" s="202">
        <f t="shared" si="451"/>
        <v>40000</v>
      </c>
      <c r="H7234" s="210" t="str">
        <f t="shared" si="449"/>
        <v>24/25TOMATE (1ª SAFRA)UNIÃO DA VITÓRIA (f)</v>
      </c>
      <c r="I7234" s="210" t="str">
        <f t="shared" si="450"/>
        <v>24/25TOMATE (1ª SAFRA)</v>
      </c>
      <c r="J7234" s="211">
        <v>0</v>
      </c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/>
      <c r="BE7234"/>
      <c r="BF7234"/>
      <c r="BG7234"/>
      <c r="BH7234"/>
      <c r="BI7234"/>
      <c r="BJ7234"/>
      <c r="BK7234"/>
      <c r="BL7234"/>
    </row>
    <row r="7235" spans="1:64" ht="14.65" customHeight="1">
      <c r="A7235" s="215" t="s">
        <v>289</v>
      </c>
      <c r="B7235" s="209" t="s">
        <v>102</v>
      </c>
      <c r="C7235" s="209" t="s">
        <v>126</v>
      </c>
      <c r="D7235" s="202">
        <v>350</v>
      </c>
      <c r="F7235" s="202">
        <v>6011</v>
      </c>
      <c r="G7235" s="202">
        <f t="shared" si="451"/>
        <v>17174.285714285714</v>
      </c>
      <c r="H7235" s="210" t="str">
        <f t="shared" si="449"/>
        <v>24/25MANDIOCAAPUCARANA (c)</v>
      </c>
      <c r="I7235" s="210" t="str">
        <f t="shared" si="450"/>
        <v>24/25MANDIOCA</v>
      </c>
      <c r="J7235" s="211">
        <v>0</v>
      </c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/>
      <c r="BE7235"/>
      <c r="BF7235"/>
      <c r="BG7235"/>
      <c r="BH7235"/>
      <c r="BI7235"/>
      <c r="BJ7235"/>
      <c r="BK7235"/>
      <c r="BL7235"/>
    </row>
    <row r="7236" spans="1:64" ht="14.65" customHeight="1">
      <c r="A7236" s="215" t="s">
        <v>289</v>
      </c>
      <c r="B7236" s="221" t="s">
        <v>102</v>
      </c>
      <c r="C7236" s="221" t="s">
        <v>128</v>
      </c>
      <c r="D7236" s="222">
        <v>15400</v>
      </c>
      <c r="E7236" s="222"/>
      <c r="F7236" s="202">
        <v>376145</v>
      </c>
      <c r="G7236" s="202">
        <f t="shared" si="451"/>
        <v>24425</v>
      </c>
      <c r="H7236" s="210" t="str">
        <f t="shared" si="449"/>
        <v>24/25MANDIOCACAMPO MOURÃO (a)</v>
      </c>
      <c r="I7236" s="210" t="str">
        <f t="shared" si="450"/>
        <v>24/25MANDIOCA</v>
      </c>
      <c r="J7236" s="211">
        <v>0</v>
      </c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/>
      <c r="BE7236"/>
      <c r="BF7236"/>
      <c r="BG7236"/>
      <c r="BH7236"/>
      <c r="BI7236"/>
      <c r="BJ7236"/>
      <c r="BK7236"/>
      <c r="BL7236"/>
    </row>
    <row r="7237" spans="1:64" ht="14.65" customHeight="1">
      <c r="A7237" s="215" t="s">
        <v>289</v>
      </c>
      <c r="B7237" s="221" t="s">
        <v>102</v>
      </c>
      <c r="C7237" s="221" t="s">
        <v>130</v>
      </c>
      <c r="D7237" s="222">
        <v>1178</v>
      </c>
      <c r="E7237" s="222"/>
      <c r="F7237" s="202">
        <v>30172</v>
      </c>
      <c r="G7237" s="202">
        <f t="shared" si="451"/>
        <v>25612.903225806451</v>
      </c>
      <c r="H7237" s="210" t="str">
        <f t="shared" si="449"/>
        <v>24/25MANDIOCACASCAVEL (d)</v>
      </c>
      <c r="I7237" s="210" t="str">
        <f t="shared" si="450"/>
        <v>24/25MANDIOCA</v>
      </c>
      <c r="J7237" s="211">
        <v>0</v>
      </c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/>
      <c r="BE7237"/>
      <c r="BF7237"/>
      <c r="BG7237"/>
      <c r="BH7237"/>
      <c r="BI7237"/>
      <c r="BJ7237"/>
      <c r="BK7237"/>
      <c r="BL7237"/>
    </row>
    <row r="7238" spans="1:64" ht="14.65" customHeight="1">
      <c r="A7238" s="215" t="s">
        <v>289</v>
      </c>
      <c r="B7238" s="221" t="s">
        <v>102</v>
      </c>
      <c r="C7238" s="221" t="s">
        <v>132</v>
      </c>
      <c r="D7238" s="222">
        <v>427</v>
      </c>
      <c r="E7238" s="222"/>
      <c r="F7238" s="202">
        <v>4184</v>
      </c>
      <c r="G7238" s="202">
        <f t="shared" si="451"/>
        <v>9798.5948477751754</v>
      </c>
      <c r="H7238" s="210" t="str">
        <f t="shared" si="449"/>
        <v>24/25MANDIOCACORNÉLIO PROCÓPIO (c)</v>
      </c>
      <c r="I7238" s="210" t="str">
        <f t="shared" si="450"/>
        <v>24/25MANDIOCA</v>
      </c>
      <c r="J7238" s="211">
        <v>0</v>
      </c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/>
      <c r="BE7238"/>
      <c r="BF7238"/>
      <c r="BG7238"/>
      <c r="BH7238"/>
      <c r="BI7238"/>
      <c r="BJ7238"/>
      <c r="BK7238"/>
      <c r="BL7238"/>
    </row>
    <row r="7239" spans="1:64" ht="14.65" customHeight="1">
      <c r="A7239" s="215" t="s">
        <v>289</v>
      </c>
      <c r="B7239" s="221" t="s">
        <v>102</v>
      </c>
      <c r="C7239" s="221" t="s">
        <v>134</v>
      </c>
      <c r="D7239" s="222">
        <v>6041</v>
      </c>
      <c r="E7239" s="222"/>
      <c r="F7239" s="202">
        <v>122596</v>
      </c>
      <c r="G7239" s="202">
        <f t="shared" si="451"/>
        <v>20293.991061082605</v>
      </c>
      <c r="H7239" s="210" t="str">
        <f t="shared" si="449"/>
        <v>24/25MANDIOCACURITIBA (f)</v>
      </c>
      <c r="I7239" s="210" t="str">
        <f t="shared" si="450"/>
        <v>24/25MANDIOCA</v>
      </c>
      <c r="J7239" s="211">
        <v>0</v>
      </c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/>
      <c r="BE7239"/>
      <c r="BF7239"/>
      <c r="BG7239"/>
      <c r="BH7239"/>
      <c r="BI7239"/>
      <c r="BJ7239"/>
      <c r="BK7239"/>
      <c r="BL7239"/>
    </row>
    <row r="7240" spans="1:64" ht="14.65" customHeight="1">
      <c r="A7240" s="215" t="s">
        <v>289</v>
      </c>
      <c r="B7240" s="221" t="s">
        <v>102</v>
      </c>
      <c r="C7240" s="221" t="s">
        <v>136</v>
      </c>
      <c r="D7240" s="222">
        <v>1400</v>
      </c>
      <c r="E7240" s="222"/>
      <c r="F7240" s="202">
        <v>31664</v>
      </c>
      <c r="G7240" s="202">
        <f t="shared" si="451"/>
        <v>22617.142857142855</v>
      </c>
      <c r="H7240" s="210" t="str">
        <f t="shared" si="449"/>
        <v>24/25MANDIOCAFRANCISCO BELTRÃO (e)</v>
      </c>
      <c r="I7240" s="210" t="str">
        <f t="shared" si="450"/>
        <v>24/25MANDIOCA</v>
      </c>
      <c r="J7240" s="211">
        <v>0</v>
      </c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/>
      <c r="BE7240"/>
      <c r="BF7240"/>
      <c r="BG7240"/>
      <c r="BH7240"/>
      <c r="BI7240"/>
      <c r="BJ7240"/>
      <c r="BK7240"/>
      <c r="BL7240"/>
    </row>
    <row r="7241" spans="1:64" ht="14.65" customHeight="1">
      <c r="A7241" s="215" t="s">
        <v>289</v>
      </c>
      <c r="B7241" s="221" t="s">
        <v>102</v>
      </c>
      <c r="C7241" s="221" t="s">
        <v>138</v>
      </c>
      <c r="D7241" s="222">
        <v>1180</v>
      </c>
      <c r="E7241" s="222"/>
      <c r="F7241" s="202">
        <v>24544</v>
      </c>
      <c r="G7241" s="202">
        <f t="shared" si="451"/>
        <v>20800</v>
      </c>
      <c r="H7241" s="210" t="str">
        <f t="shared" si="449"/>
        <v>24/25MANDIOCAGUARAPUAVA (f)</v>
      </c>
      <c r="I7241" s="210" t="str">
        <f t="shared" si="450"/>
        <v>24/25MANDIOCA</v>
      </c>
      <c r="J7241" s="211">
        <v>0</v>
      </c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/>
      <c r="BE7241"/>
      <c r="BF7241"/>
      <c r="BG7241"/>
      <c r="BH7241"/>
      <c r="BI7241"/>
      <c r="BJ7241"/>
      <c r="BK7241"/>
      <c r="BL7241"/>
    </row>
    <row r="7242" spans="1:64" ht="14.65" customHeight="1">
      <c r="A7242" s="215" t="s">
        <v>289</v>
      </c>
      <c r="B7242" s="221" t="s">
        <v>102</v>
      </c>
      <c r="C7242" s="221" t="s">
        <v>140</v>
      </c>
      <c r="D7242" s="222">
        <v>550</v>
      </c>
      <c r="E7242" s="222"/>
      <c r="F7242" s="202">
        <v>10312</v>
      </c>
      <c r="G7242" s="202">
        <f t="shared" si="451"/>
        <v>18749.090909090912</v>
      </c>
      <c r="H7242" s="210" t="str">
        <f t="shared" si="449"/>
        <v>24/25MANDIOCAIRATI (f)</v>
      </c>
      <c r="I7242" s="210" t="str">
        <f t="shared" si="450"/>
        <v>24/25MANDIOCA</v>
      </c>
      <c r="J7242" s="211">
        <v>0</v>
      </c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/>
      <c r="BE7242"/>
      <c r="BF7242"/>
      <c r="BG7242"/>
      <c r="BH7242"/>
      <c r="BI7242"/>
      <c r="BJ7242"/>
      <c r="BK7242"/>
      <c r="BL7242"/>
    </row>
    <row r="7243" spans="1:64" ht="14.65" customHeight="1">
      <c r="A7243" s="215" t="s">
        <v>289</v>
      </c>
      <c r="B7243" s="221" t="s">
        <v>102</v>
      </c>
      <c r="C7243" s="221" t="s">
        <v>142</v>
      </c>
      <c r="D7243" s="222">
        <v>350</v>
      </c>
      <c r="E7243" s="222"/>
      <c r="F7243" s="202">
        <v>8820</v>
      </c>
      <c r="G7243" s="202">
        <f t="shared" si="451"/>
        <v>25200</v>
      </c>
      <c r="H7243" s="210" t="str">
        <f t="shared" si="449"/>
        <v>24/25MANDIOCAIVAIPORÃ (c)</v>
      </c>
      <c r="I7243" s="210" t="str">
        <f t="shared" si="450"/>
        <v>24/25MANDIOCA</v>
      </c>
      <c r="J7243" s="211">
        <v>0</v>
      </c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/>
      <c r="BE7243"/>
      <c r="BF7243"/>
      <c r="BG7243"/>
      <c r="BH7243"/>
      <c r="BI7243"/>
      <c r="BJ7243"/>
      <c r="BK7243"/>
      <c r="BL7243"/>
    </row>
    <row r="7244" spans="1:64" ht="14.65" customHeight="1">
      <c r="A7244" s="215" t="s">
        <v>289</v>
      </c>
      <c r="B7244" s="221" t="s">
        <v>102</v>
      </c>
      <c r="C7244" s="221" t="s">
        <v>144</v>
      </c>
      <c r="D7244" s="222">
        <v>1380</v>
      </c>
      <c r="E7244" s="222"/>
      <c r="F7244" s="202">
        <v>32292</v>
      </c>
      <c r="G7244" s="202">
        <f t="shared" si="451"/>
        <v>23400</v>
      </c>
      <c r="H7244" s="210" t="str">
        <f t="shared" ref="H7244:H7307" si="452">A7244&amp;B7244&amp;C7244</f>
        <v>24/25MANDIOCAJACAREZINHO (c)</v>
      </c>
      <c r="I7244" s="210" t="str">
        <f t="shared" ref="I7244:I7307" si="453">A7244&amp;B7244</f>
        <v>24/25MANDIOCA</v>
      </c>
      <c r="J7244" s="211">
        <v>0</v>
      </c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/>
      <c r="BE7244"/>
      <c r="BF7244"/>
      <c r="BG7244"/>
      <c r="BH7244"/>
      <c r="BI7244"/>
      <c r="BJ7244"/>
      <c r="BK7244"/>
      <c r="BL7244"/>
    </row>
    <row r="7245" spans="1:64" ht="14.65" customHeight="1">
      <c r="A7245" s="215" t="s">
        <v>289</v>
      </c>
      <c r="B7245" s="221" t="s">
        <v>102</v>
      </c>
      <c r="C7245" s="221" t="s">
        <v>146</v>
      </c>
      <c r="D7245" s="222">
        <v>1410</v>
      </c>
      <c r="E7245" s="222"/>
      <c r="F7245" s="202">
        <v>32854</v>
      </c>
      <c r="G7245" s="202">
        <f t="shared" si="451"/>
        <v>23300.709219858156</v>
      </c>
      <c r="H7245" s="210" t="str">
        <f t="shared" si="452"/>
        <v>24/25MANDIOCALARANJEIRAS DO SUL (f)</v>
      </c>
      <c r="I7245" s="210" t="str">
        <f t="shared" si="453"/>
        <v>24/25MANDIOCA</v>
      </c>
      <c r="J7245" s="211">
        <v>0</v>
      </c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/>
      <c r="BE7245"/>
      <c r="BF7245"/>
      <c r="BG7245"/>
      <c r="BH7245"/>
      <c r="BI7245"/>
      <c r="BJ7245"/>
      <c r="BK7245"/>
      <c r="BL7245"/>
    </row>
    <row r="7246" spans="1:64" ht="14.65" customHeight="1">
      <c r="A7246" s="215" t="s">
        <v>289</v>
      </c>
      <c r="B7246" s="221" t="s">
        <v>102</v>
      </c>
      <c r="C7246" s="221" t="s">
        <v>148</v>
      </c>
      <c r="D7246" s="222">
        <v>2000</v>
      </c>
      <c r="E7246" s="222"/>
      <c r="F7246" s="202">
        <v>41960</v>
      </c>
      <c r="G7246" s="202">
        <f t="shared" si="451"/>
        <v>20980</v>
      </c>
      <c r="H7246" s="210" t="str">
        <f t="shared" si="452"/>
        <v>24/25MANDIOCALONDRINA (c)</v>
      </c>
      <c r="I7246" s="210" t="str">
        <f t="shared" si="453"/>
        <v>24/25MANDIOCA</v>
      </c>
      <c r="J7246" s="211">
        <v>0</v>
      </c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/>
      <c r="BE7246"/>
      <c r="BF7246"/>
      <c r="BG7246"/>
      <c r="BH7246"/>
      <c r="BI7246"/>
      <c r="BJ7246"/>
      <c r="BK7246"/>
      <c r="BL7246"/>
    </row>
    <row r="7247" spans="1:64" ht="14.65" customHeight="1">
      <c r="A7247" s="215" t="s">
        <v>289</v>
      </c>
      <c r="B7247" s="221" t="s">
        <v>102</v>
      </c>
      <c r="C7247" s="221" t="s">
        <v>150</v>
      </c>
      <c r="D7247" s="222">
        <v>11000</v>
      </c>
      <c r="E7247" s="222"/>
      <c r="F7247" s="202">
        <v>317212</v>
      </c>
      <c r="G7247" s="202">
        <f t="shared" si="451"/>
        <v>28837.454545454544</v>
      </c>
      <c r="H7247" s="210" t="str">
        <f t="shared" si="452"/>
        <v>24/25MANDIOCAMARINGÁ (c)</v>
      </c>
      <c r="I7247" s="210" t="str">
        <f t="shared" si="453"/>
        <v>24/25MANDIOCA</v>
      </c>
      <c r="J7247" s="211">
        <v>0</v>
      </c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/>
      <c r="BE7247"/>
      <c r="BF7247"/>
      <c r="BG7247"/>
      <c r="BH7247"/>
      <c r="BI7247"/>
      <c r="BJ7247"/>
      <c r="BK7247"/>
      <c r="BL7247"/>
    </row>
    <row r="7248" spans="1:64" ht="14.65" customHeight="1">
      <c r="A7248" s="215" t="s">
        <v>289</v>
      </c>
      <c r="B7248" s="221" t="s">
        <v>102</v>
      </c>
      <c r="C7248" s="221" t="s">
        <v>152</v>
      </c>
      <c r="D7248" s="222">
        <v>900</v>
      </c>
      <c r="E7248" s="222"/>
      <c r="F7248" s="202">
        <v>16785</v>
      </c>
      <c r="G7248" s="202">
        <f t="shared" si="451"/>
        <v>18650</v>
      </c>
      <c r="H7248" s="210" t="str">
        <f t="shared" si="452"/>
        <v>24/25MANDIOCAPARANAGUÁ (f)</v>
      </c>
      <c r="I7248" s="210" t="str">
        <f t="shared" si="453"/>
        <v>24/25MANDIOCA</v>
      </c>
      <c r="J7248" s="211">
        <v>0</v>
      </c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/>
      <c r="BE7248"/>
      <c r="BF7248"/>
      <c r="BG7248"/>
      <c r="BH7248"/>
      <c r="BI7248"/>
      <c r="BJ7248"/>
      <c r="BK7248"/>
      <c r="BL7248"/>
    </row>
    <row r="7249" spans="1:64" ht="14.65" customHeight="1">
      <c r="A7249" s="215" t="s">
        <v>289</v>
      </c>
      <c r="B7249" s="221" t="s">
        <v>102</v>
      </c>
      <c r="C7249" s="221" t="s">
        <v>154</v>
      </c>
      <c r="D7249" s="222">
        <v>48000</v>
      </c>
      <c r="E7249" s="222"/>
      <c r="F7249" s="202">
        <v>1444872</v>
      </c>
      <c r="G7249" s="202">
        <f t="shared" si="451"/>
        <v>30101.5</v>
      </c>
      <c r="H7249" s="210" t="str">
        <f t="shared" si="452"/>
        <v>24/25MANDIOCAPARANAVAÍ (b)</v>
      </c>
      <c r="I7249" s="210" t="str">
        <f t="shared" si="453"/>
        <v>24/25MANDIOCA</v>
      </c>
      <c r="J7249" s="211">
        <v>0</v>
      </c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/>
      <c r="BE7249"/>
      <c r="BF7249"/>
      <c r="BG7249"/>
      <c r="BH7249"/>
      <c r="BI7249"/>
      <c r="BJ7249"/>
      <c r="BK7249"/>
      <c r="BL7249"/>
    </row>
    <row r="7250" spans="1:64" ht="14.65" customHeight="1">
      <c r="A7250" s="215" t="s">
        <v>289</v>
      </c>
      <c r="B7250" s="221" t="s">
        <v>102</v>
      </c>
      <c r="C7250" s="221" t="s">
        <v>155</v>
      </c>
      <c r="D7250" s="222">
        <v>1100</v>
      </c>
      <c r="E7250" s="222"/>
      <c r="F7250" s="202">
        <v>22055</v>
      </c>
      <c r="G7250" s="202">
        <f t="shared" si="451"/>
        <v>20050</v>
      </c>
      <c r="H7250" s="210" t="str">
        <f t="shared" si="452"/>
        <v>24/25MANDIOCAPATO BRANCO (e)</v>
      </c>
      <c r="I7250" s="210" t="str">
        <f t="shared" si="453"/>
        <v>24/25MANDIOCA</v>
      </c>
      <c r="J7250" s="211">
        <v>0</v>
      </c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/>
      <c r="BE7250"/>
      <c r="BF7250"/>
      <c r="BG7250"/>
      <c r="BH7250"/>
      <c r="BI7250"/>
      <c r="BJ7250"/>
      <c r="BK7250"/>
      <c r="BL7250"/>
    </row>
    <row r="7251" spans="1:64" ht="14.65" customHeight="1">
      <c r="A7251" s="215" t="s">
        <v>289</v>
      </c>
      <c r="B7251" s="221" t="s">
        <v>102</v>
      </c>
      <c r="C7251" s="221" t="s">
        <v>156</v>
      </c>
      <c r="D7251" s="222">
        <v>540</v>
      </c>
      <c r="E7251" s="222"/>
      <c r="F7251" s="202">
        <v>12270</v>
      </c>
      <c r="G7251" s="202">
        <f t="shared" si="451"/>
        <v>22722.222222222223</v>
      </c>
      <c r="H7251" s="210" t="str">
        <f t="shared" si="452"/>
        <v>24/25MANDIOCAPITANGA (f)</v>
      </c>
      <c r="I7251" s="210" t="str">
        <f t="shared" si="453"/>
        <v>24/25MANDIOCA</v>
      </c>
      <c r="J7251" s="211">
        <v>0</v>
      </c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/>
      <c r="BE7251"/>
      <c r="BF7251"/>
      <c r="BG7251"/>
      <c r="BH7251"/>
      <c r="BI7251"/>
      <c r="BJ7251"/>
      <c r="BK7251"/>
      <c r="BL7251"/>
    </row>
    <row r="7252" spans="1:64" ht="14.65" customHeight="1">
      <c r="A7252" s="215" t="s">
        <v>289</v>
      </c>
      <c r="B7252" s="221" t="s">
        <v>102</v>
      </c>
      <c r="C7252" s="221" t="s">
        <v>157</v>
      </c>
      <c r="D7252" s="222">
        <v>1140</v>
      </c>
      <c r="E7252" s="222"/>
      <c r="F7252" s="202">
        <v>23301</v>
      </c>
      <c r="G7252" s="202">
        <f t="shared" si="451"/>
        <v>20439.473684210527</v>
      </c>
      <c r="H7252" s="210" t="str">
        <f t="shared" si="452"/>
        <v>24/25MANDIOCAPONTA GROSSA (f)</v>
      </c>
      <c r="I7252" s="210" t="str">
        <f t="shared" si="453"/>
        <v>24/25MANDIOCA</v>
      </c>
      <c r="J7252" s="211">
        <v>0</v>
      </c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/>
      <c r="BE7252"/>
      <c r="BF7252"/>
      <c r="BG7252"/>
      <c r="BH7252"/>
      <c r="BI7252"/>
      <c r="BJ7252"/>
      <c r="BK7252"/>
      <c r="BL7252"/>
    </row>
    <row r="7253" spans="1:64" ht="14.65" customHeight="1">
      <c r="A7253" s="215" t="s">
        <v>289</v>
      </c>
      <c r="B7253" s="221" t="s">
        <v>102</v>
      </c>
      <c r="C7253" s="221" t="s">
        <v>158</v>
      </c>
      <c r="D7253" s="222">
        <v>4927</v>
      </c>
      <c r="E7253" s="222"/>
      <c r="F7253" s="202">
        <v>151665</v>
      </c>
      <c r="G7253" s="202">
        <f t="shared" si="451"/>
        <v>30782.423381367975</v>
      </c>
      <c r="H7253" s="210" t="str">
        <f t="shared" si="452"/>
        <v>24/25MANDIOCATOLEDO (d)</v>
      </c>
      <c r="I7253" s="210" t="str">
        <f t="shared" si="453"/>
        <v>24/25MANDIOCA</v>
      </c>
      <c r="J7253" s="211">
        <v>0</v>
      </c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/>
      <c r="BE7253"/>
      <c r="BF7253"/>
      <c r="BG7253"/>
      <c r="BH7253"/>
      <c r="BI7253"/>
      <c r="BJ7253"/>
      <c r="BK7253"/>
      <c r="BL7253"/>
    </row>
    <row r="7254" spans="1:64" ht="14.65" customHeight="1">
      <c r="A7254" s="215" t="s">
        <v>289</v>
      </c>
      <c r="B7254" s="221" t="s">
        <v>102</v>
      </c>
      <c r="C7254" s="221" t="s">
        <v>159</v>
      </c>
      <c r="D7254" s="222">
        <v>51467</v>
      </c>
      <c r="E7254" s="222"/>
      <c r="F7254" s="202">
        <v>1555203</v>
      </c>
      <c r="G7254" s="202">
        <f t="shared" si="451"/>
        <v>30217.479161404393</v>
      </c>
      <c r="H7254" s="210" t="str">
        <f t="shared" si="452"/>
        <v>24/25MANDIOCAUMUARAMA (b)</v>
      </c>
      <c r="I7254" s="210" t="str">
        <f t="shared" si="453"/>
        <v>24/25MANDIOCA</v>
      </c>
      <c r="J7254" s="211">
        <v>0</v>
      </c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/>
      <c r="BE7254"/>
      <c r="BF7254"/>
      <c r="BG7254"/>
      <c r="BH7254"/>
      <c r="BI7254"/>
      <c r="BJ7254"/>
      <c r="BK7254"/>
      <c r="BL7254"/>
    </row>
    <row r="7255" spans="1:64" ht="14.65" customHeight="1">
      <c r="A7255" s="215" t="s">
        <v>289</v>
      </c>
      <c r="B7255" s="221" t="s">
        <v>102</v>
      </c>
      <c r="C7255" s="221" t="s">
        <v>160</v>
      </c>
      <c r="D7255" s="222">
        <v>700</v>
      </c>
      <c r="E7255" s="222"/>
      <c r="F7255" s="202">
        <v>12040</v>
      </c>
      <c r="G7255" s="202">
        <f t="shared" si="451"/>
        <v>17200</v>
      </c>
      <c r="H7255" s="210" t="str">
        <f t="shared" si="452"/>
        <v>24/25MANDIOCAUNIÃO DA VITÓRIA (f)</v>
      </c>
      <c r="I7255" s="210" t="str">
        <f t="shared" si="453"/>
        <v>24/25MANDIOCA</v>
      </c>
      <c r="J7255" s="211">
        <v>0</v>
      </c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/>
      <c r="BE7255"/>
      <c r="BF7255"/>
      <c r="BG7255"/>
      <c r="BH7255"/>
      <c r="BI7255"/>
      <c r="BJ7255"/>
      <c r="BK7255"/>
      <c r="BL7255"/>
    </row>
    <row r="7256" spans="1:64" ht="14.65" customHeight="1">
      <c r="A7256" s="215" t="s">
        <v>289</v>
      </c>
      <c r="B7256" s="209" t="s">
        <v>295</v>
      </c>
      <c r="C7256" s="209" t="s">
        <v>126</v>
      </c>
      <c r="D7256" s="202">
        <v>290</v>
      </c>
      <c r="F7256" s="202">
        <v>669</v>
      </c>
      <c r="G7256" s="202">
        <f t="shared" si="451"/>
        <v>2306.8965517241381</v>
      </c>
      <c r="H7256" s="210" t="str">
        <f t="shared" si="452"/>
        <v>24/25TABACOAPUCARANA (c)</v>
      </c>
      <c r="I7256" s="210" t="str">
        <f t="shared" si="453"/>
        <v>24/25TABACO</v>
      </c>
      <c r="J7256" s="211">
        <v>0</v>
      </c>
    </row>
    <row r="7257" spans="1:64" ht="14.65" customHeight="1">
      <c r="A7257" s="215" t="s">
        <v>289</v>
      </c>
      <c r="B7257" s="209" t="s">
        <v>295</v>
      </c>
      <c r="C7257" s="209" t="s">
        <v>128</v>
      </c>
      <c r="D7257" s="202">
        <v>100</v>
      </c>
      <c r="F7257" s="202">
        <v>190</v>
      </c>
      <c r="G7257" s="202">
        <f t="shared" si="451"/>
        <v>1900</v>
      </c>
      <c r="H7257" s="210" t="str">
        <f t="shared" si="452"/>
        <v>24/25TABACOCAMPO MOURÃO (a)</v>
      </c>
      <c r="I7257" s="210" t="str">
        <f t="shared" si="453"/>
        <v>24/25TABACO</v>
      </c>
      <c r="J7257" s="211">
        <v>0</v>
      </c>
    </row>
    <row r="7258" spans="1:64" ht="14.65" customHeight="1">
      <c r="A7258" s="215" t="s">
        <v>289</v>
      </c>
      <c r="B7258" s="209" t="s">
        <v>295</v>
      </c>
      <c r="C7258" s="209" t="s">
        <v>130</v>
      </c>
      <c r="D7258" s="202">
        <v>1400</v>
      </c>
      <c r="F7258" s="202">
        <v>3400</v>
      </c>
      <c r="G7258" s="202">
        <f t="shared" si="451"/>
        <v>2428.5714285714284</v>
      </c>
      <c r="H7258" s="210" t="str">
        <f t="shared" si="452"/>
        <v>24/25TABACOCASCAVEL (d)</v>
      </c>
      <c r="I7258" s="210" t="str">
        <f t="shared" si="453"/>
        <v>24/25TABACO</v>
      </c>
      <c r="J7258" s="211">
        <v>0</v>
      </c>
    </row>
    <row r="7259" spans="1:64" ht="14.65" customHeight="1">
      <c r="A7259" s="215" t="s">
        <v>289</v>
      </c>
      <c r="B7259" s="209" t="s">
        <v>295</v>
      </c>
      <c r="C7259" s="209" t="s">
        <v>134</v>
      </c>
      <c r="D7259" s="202">
        <v>11145</v>
      </c>
      <c r="F7259" s="202">
        <v>26970</v>
      </c>
      <c r="G7259" s="202">
        <f t="shared" si="451"/>
        <v>2419.9192462987885</v>
      </c>
      <c r="H7259" s="210" t="str">
        <f t="shared" si="452"/>
        <v>24/25TABACOCURITIBA (f)</v>
      </c>
      <c r="I7259" s="210" t="str">
        <f t="shared" si="453"/>
        <v>24/25TABACO</v>
      </c>
      <c r="J7259" s="211">
        <v>0</v>
      </c>
    </row>
    <row r="7260" spans="1:64" ht="14.65" customHeight="1">
      <c r="A7260" s="215" t="s">
        <v>289</v>
      </c>
      <c r="B7260" s="209" t="s">
        <v>295</v>
      </c>
      <c r="C7260" s="209" t="s">
        <v>136</v>
      </c>
      <c r="D7260" s="202">
        <v>1014</v>
      </c>
      <c r="F7260" s="202">
        <v>2580</v>
      </c>
      <c r="G7260" s="202">
        <f t="shared" si="451"/>
        <v>2544.3786982248521</v>
      </c>
      <c r="H7260" s="210" t="str">
        <f t="shared" si="452"/>
        <v>24/25TABACOFRANCISCO BELTRÃO (e)</v>
      </c>
      <c r="I7260" s="210" t="str">
        <f t="shared" si="453"/>
        <v>24/25TABACO</v>
      </c>
      <c r="J7260" s="211">
        <v>0</v>
      </c>
    </row>
    <row r="7261" spans="1:64" ht="14.65" customHeight="1">
      <c r="A7261" s="215" t="s">
        <v>289</v>
      </c>
      <c r="B7261" s="209" t="s">
        <v>295</v>
      </c>
      <c r="C7261" s="209" t="s">
        <v>138</v>
      </c>
      <c r="D7261" s="202">
        <v>7085</v>
      </c>
      <c r="F7261" s="202">
        <v>18279</v>
      </c>
      <c r="G7261" s="202">
        <f t="shared" si="451"/>
        <v>2579.9576570218774</v>
      </c>
      <c r="H7261" s="210" t="str">
        <f t="shared" si="452"/>
        <v>24/25TABACOGUARAPUAVA (f)</v>
      </c>
      <c r="I7261" s="210" t="str">
        <f t="shared" si="453"/>
        <v>24/25TABACO</v>
      </c>
      <c r="J7261" s="211">
        <v>0</v>
      </c>
    </row>
    <row r="7262" spans="1:64" ht="14.65" customHeight="1">
      <c r="A7262" s="215" t="s">
        <v>289</v>
      </c>
      <c r="B7262" s="209" t="s">
        <v>295</v>
      </c>
      <c r="C7262" s="209" t="s">
        <v>140</v>
      </c>
      <c r="D7262" s="202">
        <v>24500</v>
      </c>
      <c r="F7262" s="202">
        <v>56350</v>
      </c>
      <c r="G7262" s="202">
        <f t="shared" si="451"/>
        <v>2300</v>
      </c>
      <c r="H7262" s="210" t="str">
        <f t="shared" si="452"/>
        <v>24/25TABACOIRATI (f)</v>
      </c>
      <c r="I7262" s="210" t="str">
        <f t="shared" si="453"/>
        <v>24/25TABACO</v>
      </c>
      <c r="J7262" s="211">
        <v>0</v>
      </c>
    </row>
    <row r="7263" spans="1:64" ht="14.65" customHeight="1">
      <c r="A7263" s="215" t="s">
        <v>289</v>
      </c>
      <c r="B7263" s="209" t="s">
        <v>295</v>
      </c>
      <c r="C7263" s="209" t="s">
        <v>142</v>
      </c>
      <c r="D7263" s="202">
        <v>35</v>
      </c>
      <c r="F7263" s="202">
        <v>73</v>
      </c>
      <c r="G7263" s="202">
        <f t="shared" si="451"/>
        <v>2085.7142857142858</v>
      </c>
      <c r="H7263" s="210" t="str">
        <f t="shared" si="452"/>
        <v>24/25TABACOIVAIPORÃ (c)</v>
      </c>
      <c r="I7263" s="210" t="str">
        <f t="shared" si="453"/>
        <v>24/25TABACO</v>
      </c>
      <c r="J7263" s="211">
        <v>0</v>
      </c>
    </row>
    <row r="7264" spans="1:64" ht="14.65" customHeight="1">
      <c r="A7264" s="215" t="s">
        <v>289</v>
      </c>
      <c r="B7264" s="209" t="s">
        <v>295</v>
      </c>
      <c r="C7264" s="209" t="s">
        <v>146</v>
      </c>
      <c r="D7264" s="202">
        <v>1444</v>
      </c>
      <c r="F7264" s="202">
        <v>3682</v>
      </c>
      <c r="G7264" s="202">
        <f t="shared" si="451"/>
        <v>2549.8614958448752</v>
      </c>
      <c r="H7264" s="210" t="str">
        <f t="shared" si="452"/>
        <v>24/25TABACOLARANJEIRAS DO SUL (f)</v>
      </c>
      <c r="I7264" s="210" t="str">
        <f t="shared" si="453"/>
        <v>24/25TABACO</v>
      </c>
      <c r="J7264" s="211">
        <v>0</v>
      </c>
    </row>
    <row r="7265" spans="1:10" ht="14.65" customHeight="1">
      <c r="A7265" s="215" t="s">
        <v>289</v>
      </c>
      <c r="B7265" s="209" t="s">
        <v>295</v>
      </c>
      <c r="C7265" s="209" t="s">
        <v>155</v>
      </c>
      <c r="D7265" s="202">
        <v>102</v>
      </c>
      <c r="F7265" s="202">
        <v>255</v>
      </c>
      <c r="G7265" s="202">
        <f t="shared" si="451"/>
        <v>2500</v>
      </c>
      <c r="H7265" s="210" t="str">
        <f t="shared" si="452"/>
        <v>24/25TABACOPATO BRANCO (e)</v>
      </c>
      <c r="I7265" s="210" t="str">
        <f t="shared" si="453"/>
        <v>24/25TABACO</v>
      </c>
      <c r="J7265" s="211">
        <v>0</v>
      </c>
    </row>
    <row r="7266" spans="1:10" ht="14.65" customHeight="1">
      <c r="A7266" s="215" t="s">
        <v>289</v>
      </c>
      <c r="B7266" s="209" t="s">
        <v>295</v>
      </c>
      <c r="C7266" s="209" t="s">
        <v>156</v>
      </c>
      <c r="D7266" s="202">
        <v>118</v>
      </c>
      <c r="F7266" s="202">
        <v>282</v>
      </c>
      <c r="G7266" s="202">
        <f t="shared" si="451"/>
        <v>2389.8305084745762</v>
      </c>
      <c r="H7266" s="210" t="str">
        <f t="shared" si="452"/>
        <v>24/25TABACOPITANGA (f)</v>
      </c>
      <c r="I7266" s="210" t="str">
        <f t="shared" si="453"/>
        <v>24/25TABACO</v>
      </c>
      <c r="J7266" s="211">
        <v>0</v>
      </c>
    </row>
    <row r="7267" spans="1:10" ht="14.65" customHeight="1">
      <c r="A7267" s="215" t="s">
        <v>289</v>
      </c>
      <c r="B7267" s="209" t="s">
        <v>295</v>
      </c>
      <c r="C7267" s="209" t="s">
        <v>157</v>
      </c>
      <c r="D7267" s="202">
        <v>25076</v>
      </c>
      <c r="E7267" s="201"/>
      <c r="F7267" s="202">
        <v>64294</v>
      </c>
      <c r="G7267" s="202">
        <f t="shared" si="451"/>
        <v>2563.9655447439786</v>
      </c>
      <c r="H7267" s="210" t="str">
        <f t="shared" si="452"/>
        <v>24/25TABACOPONTA GROSSA (f)</v>
      </c>
      <c r="I7267" s="210" t="str">
        <f t="shared" si="453"/>
        <v>24/25TABACO</v>
      </c>
      <c r="J7267" s="211">
        <v>0</v>
      </c>
    </row>
    <row r="7268" spans="1:10" ht="14.65" customHeight="1">
      <c r="A7268" s="215" t="s">
        <v>289</v>
      </c>
      <c r="B7268" s="209" t="s">
        <v>295</v>
      </c>
      <c r="C7268" s="209" t="s">
        <v>158</v>
      </c>
      <c r="D7268" s="202">
        <v>486</v>
      </c>
      <c r="F7268" s="202">
        <v>1190</v>
      </c>
      <c r="G7268" s="202">
        <f t="shared" si="451"/>
        <v>2448.5596707818931</v>
      </c>
      <c r="H7268" s="210" t="str">
        <f t="shared" si="452"/>
        <v>24/25TABACOTOLEDO (d)</v>
      </c>
      <c r="I7268" s="210" t="str">
        <f t="shared" si="453"/>
        <v>24/25TABACO</v>
      </c>
      <c r="J7268" s="211">
        <v>0</v>
      </c>
    </row>
    <row r="7269" spans="1:10" ht="14.65" customHeight="1">
      <c r="A7269" s="215" t="s">
        <v>289</v>
      </c>
      <c r="B7269" s="209" t="s">
        <v>295</v>
      </c>
      <c r="C7269" s="209" t="s">
        <v>159</v>
      </c>
      <c r="D7269" s="202">
        <v>15</v>
      </c>
      <c r="F7269" s="202">
        <v>32</v>
      </c>
      <c r="G7269" s="202">
        <f t="shared" ref="G7269" si="454">F7269/(D7269-E7269)*1000</f>
        <v>2133.3333333333335</v>
      </c>
      <c r="H7269" s="210" t="str">
        <f t="shared" ref="H7269" si="455">A7269&amp;B7269&amp;C7269</f>
        <v>24/25TABACOUMUARAMA (b)</v>
      </c>
      <c r="I7269" s="210" t="str">
        <f t="shared" ref="I7269" si="456">A7269&amp;B7269</f>
        <v>24/25TABACO</v>
      </c>
      <c r="J7269" s="211">
        <v>0</v>
      </c>
    </row>
    <row r="7270" spans="1:10" ht="14.65" customHeight="1">
      <c r="A7270" s="215" t="s">
        <v>289</v>
      </c>
      <c r="B7270" s="209" t="s">
        <v>295</v>
      </c>
      <c r="C7270" s="209" t="s">
        <v>160</v>
      </c>
      <c r="D7270" s="202">
        <v>8550</v>
      </c>
      <c r="F7270" s="202">
        <v>18810</v>
      </c>
      <c r="G7270" s="202">
        <f t="shared" si="451"/>
        <v>2200</v>
      </c>
      <c r="H7270" s="210" t="str">
        <f t="shared" si="452"/>
        <v>24/25TABACOUNIÃO DA VITÓRIA (f)</v>
      </c>
      <c r="I7270" s="210" t="str">
        <f t="shared" si="453"/>
        <v>24/25TABACO</v>
      </c>
      <c r="J7270" s="211">
        <v>0</v>
      </c>
    </row>
    <row r="7271" spans="1:10" ht="12.75" customHeight="1">
      <c r="A7271" s="215" t="s">
        <v>289</v>
      </c>
      <c r="B7271" s="209" t="s">
        <v>93</v>
      </c>
      <c r="C7271" s="209" t="s">
        <v>126</v>
      </c>
      <c r="D7271" s="202">
        <v>11200</v>
      </c>
      <c r="F7271" s="202">
        <v>1067024</v>
      </c>
      <c r="G7271" s="202">
        <f t="shared" si="451"/>
        <v>95270</v>
      </c>
      <c r="H7271" s="210" t="str">
        <f t="shared" si="452"/>
        <v>24/25CANA-DE-AÇÚCARAPUCARANA (c)</v>
      </c>
      <c r="I7271" s="210" t="str">
        <f t="shared" si="453"/>
        <v>24/25CANA-DE-AÇÚCAR</v>
      </c>
      <c r="J7271" s="211" t="b">
        <f t="shared" ref="J7271:J7334" si="457">FALSE</f>
        <v>0</v>
      </c>
    </row>
    <row r="7272" spans="1:10" ht="12.75" customHeight="1">
      <c r="A7272" s="215" t="s">
        <v>289</v>
      </c>
      <c r="B7272" s="209" t="s">
        <v>93</v>
      </c>
      <c r="C7272" s="209" t="s">
        <v>128</v>
      </c>
      <c r="D7272" s="202">
        <v>25900</v>
      </c>
      <c r="F7272" s="202">
        <v>1756926</v>
      </c>
      <c r="G7272" s="202">
        <f t="shared" si="451"/>
        <v>67834.980694980695</v>
      </c>
      <c r="H7272" s="210" t="str">
        <f t="shared" si="452"/>
        <v>24/25CANA-DE-AÇÚCARCAMPO MOURÃO (a)</v>
      </c>
      <c r="I7272" s="210" t="str">
        <f t="shared" si="453"/>
        <v>24/25CANA-DE-AÇÚCAR</v>
      </c>
      <c r="J7272" s="211" t="b">
        <f t="shared" si="457"/>
        <v>0</v>
      </c>
    </row>
    <row r="7273" spans="1:10" ht="12.75" customHeight="1">
      <c r="A7273" s="215" t="s">
        <v>289</v>
      </c>
      <c r="B7273" s="209" t="s">
        <v>93</v>
      </c>
      <c r="C7273" s="209" t="s">
        <v>130</v>
      </c>
      <c r="D7273" s="202">
        <v>470</v>
      </c>
      <c r="F7273" s="202">
        <v>24610</v>
      </c>
      <c r="G7273" s="202">
        <f t="shared" si="451"/>
        <v>52361.702127659577</v>
      </c>
      <c r="H7273" s="210" t="str">
        <f t="shared" si="452"/>
        <v>24/25CANA-DE-AÇÚCARCASCAVEL (d)</v>
      </c>
      <c r="I7273" s="210" t="str">
        <f t="shared" si="453"/>
        <v>24/25CANA-DE-AÇÚCAR</v>
      </c>
      <c r="J7273" s="211" t="b">
        <f t="shared" si="457"/>
        <v>0</v>
      </c>
    </row>
    <row r="7274" spans="1:10" ht="12.75" customHeight="1">
      <c r="A7274" s="215" t="s">
        <v>289</v>
      </c>
      <c r="B7274" s="209" t="s">
        <v>93</v>
      </c>
      <c r="C7274" s="209" t="s">
        <v>132</v>
      </c>
      <c r="D7274" s="202">
        <v>29291</v>
      </c>
      <c r="F7274" s="202">
        <v>2464847</v>
      </c>
      <c r="G7274" s="202">
        <f t="shared" si="451"/>
        <v>84150.319210679037</v>
      </c>
      <c r="H7274" s="210" t="str">
        <f t="shared" si="452"/>
        <v>24/25CANA-DE-AÇÚCARCORNÉLIO PROCÓPIO (c)</v>
      </c>
      <c r="I7274" s="210" t="str">
        <f t="shared" si="453"/>
        <v>24/25CANA-DE-AÇÚCAR</v>
      </c>
      <c r="J7274" s="211" t="b">
        <f t="shared" si="457"/>
        <v>0</v>
      </c>
    </row>
    <row r="7275" spans="1:10" ht="12.75" customHeight="1">
      <c r="A7275" s="215" t="s">
        <v>289</v>
      </c>
      <c r="B7275" s="209" t="s">
        <v>93</v>
      </c>
      <c r="C7275" s="209" t="s">
        <v>134</v>
      </c>
      <c r="D7275" s="202">
        <v>570</v>
      </c>
      <c r="F7275" s="202">
        <v>24139</v>
      </c>
      <c r="G7275" s="202">
        <f t="shared" si="451"/>
        <v>42349.122807017542</v>
      </c>
      <c r="H7275" s="210" t="str">
        <f t="shared" si="452"/>
        <v>24/25CANA-DE-AÇÚCARCURITIBA (f)</v>
      </c>
      <c r="I7275" s="210" t="str">
        <f t="shared" si="453"/>
        <v>24/25CANA-DE-AÇÚCAR</v>
      </c>
      <c r="J7275" s="211" t="b">
        <f t="shared" si="457"/>
        <v>0</v>
      </c>
    </row>
    <row r="7276" spans="1:10" ht="12.75" customHeight="1">
      <c r="A7276" s="215" t="s">
        <v>289</v>
      </c>
      <c r="B7276" s="209" t="s">
        <v>93</v>
      </c>
      <c r="C7276" s="209" t="s">
        <v>136</v>
      </c>
      <c r="D7276" s="202">
        <v>400</v>
      </c>
      <c r="F7276" s="202">
        <v>23654</v>
      </c>
      <c r="G7276" s="202">
        <f t="shared" si="451"/>
        <v>59135</v>
      </c>
      <c r="H7276" s="210" t="str">
        <f t="shared" si="452"/>
        <v>24/25CANA-DE-AÇÚCARFRANCISCO BELTRÃO (e)</v>
      </c>
      <c r="I7276" s="210" t="str">
        <f t="shared" si="453"/>
        <v>24/25CANA-DE-AÇÚCAR</v>
      </c>
      <c r="J7276" s="211" t="b">
        <f t="shared" si="457"/>
        <v>0</v>
      </c>
    </row>
    <row r="7277" spans="1:10" ht="12.75" customHeight="1">
      <c r="A7277" s="215" t="s">
        <v>289</v>
      </c>
      <c r="B7277" s="209" t="s">
        <v>93</v>
      </c>
      <c r="C7277" s="209" t="s">
        <v>138</v>
      </c>
      <c r="D7277" s="202">
        <v>70</v>
      </c>
      <c r="F7277" s="202">
        <v>3535</v>
      </c>
      <c r="G7277" s="202">
        <f t="shared" si="451"/>
        <v>50500</v>
      </c>
      <c r="H7277" s="210" t="str">
        <f t="shared" si="452"/>
        <v>24/25CANA-DE-AÇÚCARGUARAPUAVA (f)</v>
      </c>
      <c r="I7277" s="210" t="str">
        <f t="shared" si="453"/>
        <v>24/25CANA-DE-AÇÚCAR</v>
      </c>
      <c r="J7277" s="211" t="b">
        <f t="shared" si="457"/>
        <v>0</v>
      </c>
    </row>
    <row r="7278" spans="1:10" ht="12.75" customHeight="1">
      <c r="A7278" s="215" t="s">
        <v>289</v>
      </c>
      <c r="B7278" s="209" t="s">
        <v>93</v>
      </c>
      <c r="C7278" s="209" t="s">
        <v>142</v>
      </c>
      <c r="D7278" s="202">
        <v>4118</v>
      </c>
      <c r="F7278" s="202">
        <v>345912</v>
      </c>
      <c r="G7278" s="202">
        <f t="shared" si="451"/>
        <v>84000</v>
      </c>
      <c r="H7278" s="210" t="str">
        <f t="shared" si="452"/>
        <v>24/25CANA-DE-AÇÚCARIVAIPORÃ (c)</v>
      </c>
      <c r="I7278" s="210" t="str">
        <f t="shared" si="453"/>
        <v>24/25CANA-DE-AÇÚCAR</v>
      </c>
      <c r="J7278" s="211" t="b">
        <f t="shared" si="457"/>
        <v>0</v>
      </c>
    </row>
    <row r="7279" spans="1:10" ht="12.75" customHeight="1">
      <c r="A7279" s="215" t="s">
        <v>289</v>
      </c>
      <c r="B7279" s="209" t="s">
        <v>93</v>
      </c>
      <c r="C7279" s="209" t="s">
        <v>144</v>
      </c>
      <c r="D7279" s="202">
        <v>29850</v>
      </c>
      <c r="F7279" s="202">
        <v>2676948</v>
      </c>
      <c r="G7279" s="202">
        <f t="shared" si="451"/>
        <v>89680</v>
      </c>
      <c r="H7279" s="210" t="str">
        <f t="shared" si="452"/>
        <v>24/25CANA-DE-AÇÚCARJACAREZINHO (c)</v>
      </c>
      <c r="I7279" s="210" t="str">
        <f t="shared" si="453"/>
        <v>24/25CANA-DE-AÇÚCAR</v>
      </c>
      <c r="J7279" s="211" t="b">
        <f t="shared" si="457"/>
        <v>0</v>
      </c>
    </row>
    <row r="7280" spans="1:10" ht="12.75" customHeight="1">
      <c r="A7280" s="215" t="s">
        <v>289</v>
      </c>
      <c r="B7280" s="209" t="s">
        <v>93</v>
      </c>
      <c r="C7280" s="209" t="s">
        <v>146</v>
      </c>
      <c r="D7280" s="202">
        <v>600</v>
      </c>
      <c r="F7280" s="202">
        <v>23967</v>
      </c>
      <c r="G7280" s="202">
        <f t="shared" si="451"/>
        <v>39945</v>
      </c>
      <c r="H7280" s="210" t="str">
        <f t="shared" si="452"/>
        <v>24/25CANA-DE-AÇÚCARLARANJEIRAS DO SUL (f)</v>
      </c>
      <c r="I7280" s="210" t="str">
        <f t="shared" si="453"/>
        <v>24/25CANA-DE-AÇÚCAR</v>
      </c>
      <c r="J7280" s="211" t="b">
        <f t="shared" si="457"/>
        <v>0</v>
      </c>
    </row>
    <row r="7281" spans="1:10" ht="12.75" customHeight="1">
      <c r="A7281" s="215" t="s">
        <v>289</v>
      </c>
      <c r="B7281" s="209" t="s">
        <v>93</v>
      </c>
      <c r="C7281" s="209" t="s">
        <v>148</v>
      </c>
      <c r="D7281" s="202">
        <v>50000</v>
      </c>
      <c r="F7281" s="202">
        <v>4275000</v>
      </c>
      <c r="G7281" s="202">
        <f t="shared" si="451"/>
        <v>85500</v>
      </c>
      <c r="H7281" s="210" t="str">
        <f t="shared" si="452"/>
        <v>24/25CANA-DE-AÇÚCARLONDRINA (c)</v>
      </c>
      <c r="I7281" s="210" t="str">
        <f t="shared" si="453"/>
        <v>24/25CANA-DE-AÇÚCAR</v>
      </c>
      <c r="J7281" s="211" t="b">
        <f t="shared" si="457"/>
        <v>0</v>
      </c>
    </row>
    <row r="7282" spans="1:10" ht="12.75" customHeight="1">
      <c r="A7282" s="215" t="s">
        <v>289</v>
      </c>
      <c r="B7282" s="209" t="s">
        <v>93</v>
      </c>
      <c r="C7282" s="209" t="s">
        <v>150</v>
      </c>
      <c r="D7282" s="202">
        <v>91000</v>
      </c>
      <c r="F7282" s="202">
        <v>8028702</v>
      </c>
      <c r="G7282" s="202">
        <f t="shared" ref="G7282:G7345" si="458">F7282/(D7282-E7282)*1000</f>
        <v>88227.494505494498</v>
      </c>
      <c r="H7282" s="210" t="str">
        <f t="shared" si="452"/>
        <v>24/25CANA-DE-AÇÚCARMARINGÁ (c)</v>
      </c>
      <c r="I7282" s="210" t="str">
        <f t="shared" si="453"/>
        <v>24/25CANA-DE-AÇÚCAR</v>
      </c>
      <c r="J7282" s="211" t="b">
        <f t="shared" si="457"/>
        <v>0</v>
      </c>
    </row>
    <row r="7283" spans="1:10" ht="12.75" customHeight="1">
      <c r="A7283" s="215" t="s">
        <v>289</v>
      </c>
      <c r="B7283" s="209" t="s">
        <v>93</v>
      </c>
      <c r="C7283" s="209" t="s">
        <v>152</v>
      </c>
      <c r="D7283" s="202">
        <v>300</v>
      </c>
      <c r="F7283" s="202">
        <v>11790</v>
      </c>
      <c r="G7283" s="202">
        <f t="shared" si="458"/>
        <v>39300</v>
      </c>
      <c r="H7283" s="210" t="str">
        <f t="shared" si="452"/>
        <v>24/25CANA-DE-AÇÚCARPARANAGUÁ (f)</v>
      </c>
      <c r="I7283" s="210" t="str">
        <f t="shared" si="453"/>
        <v>24/25CANA-DE-AÇÚCAR</v>
      </c>
      <c r="J7283" s="211" t="b">
        <f t="shared" si="457"/>
        <v>0</v>
      </c>
    </row>
    <row r="7284" spans="1:10" ht="12.75" customHeight="1">
      <c r="A7284" s="215" t="s">
        <v>289</v>
      </c>
      <c r="B7284" s="209" t="s">
        <v>93</v>
      </c>
      <c r="C7284" s="209" t="s">
        <v>154</v>
      </c>
      <c r="D7284" s="202">
        <v>175914</v>
      </c>
      <c r="F7284" s="202">
        <v>11316109</v>
      </c>
      <c r="G7284" s="202">
        <f t="shared" si="458"/>
        <v>64327.506622554196</v>
      </c>
      <c r="H7284" s="210" t="str">
        <f t="shared" si="452"/>
        <v>24/25CANA-DE-AÇÚCARPARANAVAÍ (b)</v>
      </c>
      <c r="I7284" s="210" t="str">
        <f t="shared" si="453"/>
        <v>24/25CANA-DE-AÇÚCAR</v>
      </c>
      <c r="J7284" s="211" t="b">
        <f t="shared" si="457"/>
        <v>0</v>
      </c>
    </row>
    <row r="7285" spans="1:10" ht="12.75" customHeight="1">
      <c r="A7285" s="215" t="s">
        <v>289</v>
      </c>
      <c r="B7285" s="209" t="s">
        <v>93</v>
      </c>
      <c r="C7285" s="209" t="s">
        <v>155</v>
      </c>
      <c r="D7285" s="202">
        <v>220</v>
      </c>
      <c r="F7285" s="202">
        <v>8800</v>
      </c>
      <c r="G7285" s="202">
        <f t="shared" si="458"/>
        <v>40000</v>
      </c>
      <c r="H7285" s="210" t="str">
        <f t="shared" si="452"/>
        <v>24/25CANA-DE-AÇÚCARPATO BRANCO (e)</v>
      </c>
      <c r="I7285" s="210" t="str">
        <f t="shared" si="453"/>
        <v>24/25CANA-DE-AÇÚCAR</v>
      </c>
      <c r="J7285" s="211" t="b">
        <f t="shared" si="457"/>
        <v>0</v>
      </c>
    </row>
    <row r="7286" spans="1:10" ht="12.75" customHeight="1">
      <c r="A7286" s="215" t="s">
        <v>289</v>
      </c>
      <c r="B7286" s="209" t="s">
        <v>93</v>
      </c>
      <c r="C7286" s="209" t="s">
        <v>156</v>
      </c>
      <c r="D7286" s="202">
        <v>160</v>
      </c>
      <c r="F7286" s="202">
        <v>5248</v>
      </c>
      <c r="G7286" s="202">
        <f t="shared" si="458"/>
        <v>32800</v>
      </c>
      <c r="H7286" s="210" t="str">
        <f t="shared" si="452"/>
        <v>24/25CANA-DE-AÇÚCARPITANGA (f)</v>
      </c>
      <c r="I7286" s="210" t="str">
        <f t="shared" si="453"/>
        <v>24/25CANA-DE-AÇÚCAR</v>
      </c>
      <c r="J7286" s="211" t="b">
        <f t="shared" si="457"/>
        <v>0</v>
      </c>
    </row>
    <row r="7287" spans="1:10" ht="12.75" customHeight="1">
      <c r="A7287" s="215" t="s">
        <v>289</v>
      </c>
      <c r="B7287" s="209" t="s">
        <v>93</v>
      </c>
      <c r="C7287" s="209" t="s">
        <v>157</v>
      </c>
      <c r="D7287" s="202">
        <v>18</v>
      </c>
      <c r="F7287" s="202">
        <v>722</v>
      </c>
      <c r="G7287" s="202">
        <f t="shared" si="458"/>
        <v>40111.111111111117</v>
      </c>
      <c r="H7287" s="210" t="str">
        <f t="shared" si="452"/>
        <v>24/25CANA-DE-AÇÚCARPONTA GROSSA (f)</v>
      </c>
      <c r="I7287" s="210" t="str">
        <f t="shared" si="453"/>
        <v>24/25CANA-DE-AÇÚCAR</v>
      </c>
      <c r="J7287" s="211" t="b">
        <f t="shared" si="457"/>
        <v>0</v>
      </c>
    </row>
    <row r="7288" spans="1:10" ht="12.75" customHeight="1">
      <c r="A7288" s="215" t="s">
        <v>289</v>
      </c>
      <c r="B7288" s="209" t="s">
        <v>93</v>
      </c>
      <c r="C7288" s="209" t="s">
        <v>158</v>
      </c>
      <c r="D7288" s="202">
        <v>919</v>
      </c>
      <c r="F7288" s="202">
        <v>40345</v>
      </c>
      <c r="G7288" s="202">
        <f t="shared" si="458"/>
        <v>43900.979325353648</v>
      </c>
      <c r="H7288" s="210" t="str">
        <f t="shared" si="452"/>
        <v>24/25CANA-DE-AÇÚCARTOLEDO (d)</v>
      </c>
      <c r="I7288" s="210" t="str">
        <f t="shared" si="453"/>
        <v>24/25CANA-DE-AÇÚCAR</v>
      </c>
      <c r="J7288" s="211" t="b">
        <f t="shared" si="457"/>
        <v>0</v>
      </c>
    </row>
    <row r="7289" spans="1:10" ht="12.75" customHeight="1">
      <c r="A7289" s="215" t="s">
        <v>289</v>
      </c>
      <c r="B7289" s="209" t="s">
        <v>93</v>
      </c>
      <c r="C7289" s="209" t="s">
        <v>159</v>
      </c>
      <c r="D7289" s="202">
        <v>85890</v>
      </c>
      <c r="F7289" s="202">
        <v>4638059</v>
      </c>
      <c r="G7289" s="202">
        <f t="shared" si="458"/>
        <v>53999.988357201066</v>
      </c>
      <c r="H7289" s="210" t="str">
        <f t="shared" si="452"/>
        <v>24/25CANA-DE-AÇÚCARUMUARAMA (b)</v>
      </c>
      <c r="I7289" s="210" t="str">
        <f t="shared" si="453"/>
        <v>24/25CANA-DE-AÇÚCAR</v>
      </c>
      <c r="J7289" s="211" t="b">
        <f t="shared" si="457"/>
        <v>0</v>
      </c>
    </row>
    <row r="7290" spans="1:10" ht="12.75" customHeight="1">
      <c r="A7290" s="215" t="s">
        <v>289</v>
      </c>
      <c r="B7290" s="221" t="s">
        <v>93</v>
      </c>
      <c r="C7290" s="209" t="s">
        <v>160</v>
      </c>
      <c r="D7290" s="202">
        <v>250</v>
      </c>
      <c r="F7290" s="202">
        <v>8775</v>
      </c>
      <c r="G7290" s="202">
        <f t="shared" si="458"/>
        <v>35100</v>
      </c>
      <c r="H7290" s="210" t="str">
        <f t="shared" si="452"/>
        <v>24/25CANA-DE-AÇÚCARUNIÃO DA VITÓRIA (f)</v>
      </c>
      <c r="I7290" s="210" t="str">
        <f t="shared" si="453"/>
        <v>24/25CANA-DE-AÇÚCAR</v>
      </c>
      <c r="J7290" s="211" t="b">
        <f t="shared" si="457"/>
        <v>0</v>
      </c>
    </row>
    <row r="7291" spans="1:10" ht="14.65" customHeight="1">
      <c r="A7291" s="215" t="s">
        <v>289</v>
      </c>
      <c r="B7291" s="213" t="s">
        <v>91</v>
      </c>
      <c r="C7291" s="209" t="s">
        <v>128</v>
      </c>
      <c r="D7291" s="202">
        <v>500</v>
      </c>
      <c r="F7291" s="202">
        <v>16375</v>
      </c>
      <c r="G7291" s="202">
        <f t="shared" si="458"/>
        <v>32750</v>
      </c>
      <c r="H7291" s="210" t="str">
        <f t="shared" si="452"/>
        <v>24/25BATATA (2ª SAFRA)CAMPO MOURÃO (a)</v>
      </c>
      <c r="I7291" s="210" t="str">
        <f t="shared" si="453"/>
        <v>24/25BATATA (2ª SAFRA)</v>
      </c>
      <c r="J7291" s="211" t="b">
        <f t="shared" si="457"/>
        <v>0</v>
      </c>
    </row>
    <row r="7292" spans="1:10" ht="14.65" customHeight="1">
      <c r="A7292" s="215" t="s">
        <v>289</v>
      </c>
      <c r="B7292" s="213" t="s">
        <v>91</v>
      </c>
      <c r="C7292" s="209" t="s">
        <v>132</v>
      </c>
      <c r="D7292" s="202">
        <v>400</v>
      </c>
      <c r="F7292" s="202">
        <v>12600</v>
      </c>
      <c r="G7292" s="202">
        <f t="shared" si="458"/>
        <v>31500</v>
      </c>
      <c r="H7292" s="210" t="str">
        <f t="shared" si="452"/>
        <v>24/25BATATA (2ª SAFRA)CORNÉLIO PROCÓPIO (c)</v>
      </c>
      <c r="I7292" s="210" t="str">
        <f t="shared" si="453"/>
        <v>24/25BATATA (2ª SAFRA)</v>
      </c>
      <c r="J7292" s="211" t="b">
        <f t="shared" si="457"/>
        <v>0</v>
      </c>
    </row>
    <row r="7293" spans="1:10" ht="14.65" customHeight="1">
      <c r="A7293" s="215" t="s">
        <v>289</v>
      </c>
      <c r="B7293" s="213" t="s">
        <v>91</v>
      </c>
      <c r="C7293" s="209" t="s">
        <v>134</v>
      </c>
      <c r="D7293" s="202">
        <v>1780</v>
      </c>
      <c r="F7293" s="202">
        <v>41919</v>
      </c>
      <c r="G7293" s="202">
        <f t="shared" si="458"/>
        <v>23550</v>
      </c>
      <c r="H7293" s="210" t="str">
        <f t="shared" si="452"/>
        <v>24/25BATATA (2ª SAFRA)CURITIBA (f)</v>
      </c>
      <c r="I7293" s="210" t="str">
        <f t="shared" si="453"/>
        <v>24/25BATATA (2ª SAFRA)</v>
      </c>
      <c r="J7293" s="211" t="b">
        <f t="shared" si="457"/>
        <v>0</v>
      </c>
    </row>
    <row r="7294" spans="1:10" ht="14.65" customHeight="1">
      <c r="A7294" s="215" t="s">
        <v>289</v>
      </c>
      <c r="B7294" s="213" t="s">
        <v>91</v>
      </c>
      <c r="C7294" s="209" t="s">
        <v>138</v>
      </c>
      <c r="D7294" s="202">
        <v>4015</v>
      </c>
      <c r="F7294" s="202">
        <v>141650</v>
      </c>
      <c r="G7294" s="202">
        <f t="shared" si="458"/>
        <v>35280.199252801991</v>
      </c>
      <c r="H7294" s="210" t="str">
        <f t="shared" si="452"/>
        <v>24/25BATATA (2ª SAFRA)GUARAPUAVA (f)</v>
      </c>
      <c r="I7294" s="210" t="str">
        <f t="shared" si="453"/>
        <v>24/25BATATA (2ª SAFRA)</v>
      </c>
      <c r="J7294" s="211" t="b">
        <f t="shared" si="457"/>
        <v>0</v>
      </c>
    </row>
    <row r="7295" spans="1:10" ht="14.65" customHeight="1">
      <c r="A7295" s="215" t="s">
        <v>289</v>
      </c>
      <c r="B7295" s="213" t="s">
        <v>91</v>
      </c>
      <c r="C7295" s="209" t="s">
        <v>140</v>
      </c>
      <c r="D7295" s="202">
        <v>450</v>
      </c>
      <c r="F7295" s="202">
        <v>14400</v>
      </c>
      <c r="G7295" s="202">
        <f t="shared" si="458"/>
        <v>32000</v>
      </c>
      <c r="H7295" s="210" t="str">
        <f t="shared" si="452"/>
        <v>24/25BATATA (2ª SAFRA)IRATI (f)</v>
      </c>
      <c r="I7295" s="210" t="str">
        <f t="shared" si="453"/>
        <v>24/25BATATA (2ª SAFRA)</v>
      </c>
      <c r="J7295" s="211" t="b">
        <f t="shared" si="457"/>
        <v>0</v>
      </c>
    </row>
    <row r="7296" spans="1:10" ht="14.65" customHeight="1">
      <c r="A7296" s="215" t="s">
        <v>289</v>
      </c>
      <c r="B7296" s="213" t="s">
        <v>91</v>
      </c>
      <c r="C7296" s="209" t="s">
        <v>155</v>
      </c>
      <c r="D7296" s="202">
        <v>700</v>
      </c>
      <c r="F7296" s="202">
        <v>25907</v>
      </c>
      <c r="G7296" s="202">
        <f t="shared" si="458"/>
        <v>37010</v>
      </c>
      <c r="H7296" s="210" t="str">
        <f t="shared" si="452"/>
        <v>24/25BATATA (2ª SAFRA)PATO BRANCO (e)</v>
      </c>
      <c r="I7296" s="210" t="str">
        <f t="shared" si="453"/>
        <v>24/25BATATA (2ª SAFRA)</v>
      </c>
      <c r="J7296" s="211" t="b">
        <f t="shared" si="457"/>
        <v>0</v>
      </c>
    </row>
    <row r="7297" spans="1:10" ht="14.65" customHeight="1">
      <c r="A7297" s="215" t="s">
        <v>289</v>
      </c>
      <c r="B7297" s="213" t="s">
        <v>91</v>
      </c>
      <c r="C7297" s="209" t="s">
        <v>156</v>
      </c>
      <c r="D7297" s="202">
        <v>45</v>
      </c>
      <c r="F7297" s="202">
        <v>855</v>
      </c>
      <c r="G7297" s="202">
        <f t="shared" si="458"/>
        <v>19000</v>
      </c>
      <c r="H7297" s="210" t="str">
        <f t="shared" si="452"/>
        <v>24/25BATATA (2ª SAFRA)PITANGA (f)</v>
      </c>
      <c r="I7297" s="210" t="str">
        <f t="shared" si="453"/>
        <v>24/25BATATA (2ª SAFRA)</v>
      </c>
      <c r="J7297" s="211" t="b">
        <f t="shared" si="457"/>
        <v>0</v>
      </c>
    </row>
    <row r="7298" spans="1:10" ht="14.65" customHeight="1">
      <c r="A7298" s="215" t="s">
        <v>289</v>
      </c>
      <c r="B7298" s="213" t="s">
        <v>91</v>
      </c>
      <c r="C7298" s="209" t="s">
        <v>157</v>
      </c>
      <c r="D7298" s="202">
        <v>1850</v>
      </c>
      <c r="F7298" s="202">
        <v>52540</v>
      </c>
      <c r="G7298" s="202">
        <f t="shared" si="458"/>
        <v>28400</v>
      </c>
      <c r="H7298" s="210" t="str">
        <f t="shared" si="452"/>
        <v>24/25BATATA (2ª SAFRA)PONTA GROSSA (f)</v>
      </c>
      <c r="I7298" s="210" t="str">
        <f t="shared" si="453"/>
        <v>24/25BATATA (2ª SAFRA)</v>
      </c>
      <c r="J7298" s="211" t="b">
        <f t="shared" si="457"/>
        <v>0</v>
      </c>
    </row>
    <row r="7299" spans="1:10" ht="14.65" customHeight="1">
      <c r="A7299" s="215" t="s">
        <v>289</v>
      </c>
      <c r="B7299" s="213" t="s">
        <v>91</v>
      </c>
      <c r="C7299" s="209" t="s">
        <v>160</v>
      </c>
      <c r="D7299" s="202">
        <v>900</v>
      </c>
      <c r="F7299" s="202">
        <v>16875</v>
      </c>
      <c r="G7299" s="202">
        <f t="shared" si="458"/>
        <v>18750</v>
      </c>
      <c r="H7299" s="210" t="str">
        <f t="shared" si="452"/>
        <v>24/25BATATA (2ª SAFRA)UNIÃO DA VITÓRIA (f)</v>
      </c>
      <c r="I7299" s="210" t="str">
        <f t="shared" si="453"/>
        <v>24/25BATATA (2ª SAFRA)</v>
      </c>
      <c r="J7299" s="211" t="b">
        <f t="shared" si="457"/>
        <v>0</v>
      </c>
    </row>
    <row r="7300" spans="1:10" ht="14.65" customHeight="1">
      <c r="A7300" s="215" t="s">
        <v>289</v>
      </c>
      <c r="B7300" s="213" t="s">
        <v>92</v>
      </c>
      <c r="C7300" s="209" t="s">
        <v>126</v>
      </c>
      <c r="D7300" s="202">
        <v>1950</v>
      </c>
      <c r="F7300" s="202">
        <v>3510</v>
      </c>
      <c r="G7300" s="202">
        <f t="shared" si="458"/>
        <v>1800</v>
      </c>
      <c r="H7300" s="210" t="str">
        <f t="shared" si="452"/>
        <v>24/25CAFÉAPUCARANA (c)</v>
      </c>
      <c r="I7300" s="210" t="str">
        <f t="shared" si="453"/>
        <v>24/25CAFÉ</v>
      </c>
      <c r="J7300" s="211" t="b">
        <f t="shared" si="457"/>
        <v>0</v>
      </c>
    </row>
    <row r="7301" spans="1:10" ht="14.65" customHeight="1">
      <c r="A7301" s="215" t="s">
        <v>289</v>
      </c>
      <c r="B7301" s="213" t="s">
        <v>92</v>
      </c>
      <c r="C7301" s="209" t="s">
        <v>128</v>
      </c>
      <c r="D7301" s="202">
        <v>861</v>
      </c>
      <c r="F7301" s="202">
        <v>1291</v>
      </c>
      <c r="G7301" s="202">
        <f t="shared" si="458"/>
        <v>1499.4192799070847</v>
      </c>
      <c r="H7301" s="210" t="str">
        <f t="shared" si="452"/>
        <v>24/25CAFÉCAMPO MOURÃO (a)</v>
      </c>
      <c r="I7301" s="210" t="str">
        <f t="shared" si="453"/>
        <v>24/25CAFÉ</v>
      </c>
      <c r="J7301" s="211" t="b">
        <f t="shared" si="457"/>
        <v>0</v>
      </c>
    </row>
    <row r="7302" spans="1:10" ht="14.65" customHeight="1">
      <c r="A7302" s="215" t="s">
        <v>289</v>
      </c>
      <c r="B7302" s="213" t="s">
        <v>92</v>
      </c>
      <c r="C7302" s="209" t="s">
        <v>130</v>
      </c>
      <c r="D7302" s="202">
        <v>13</v>
      </c>
      <c r="F7302" s="202">
        <v>19</v>
      </c>
      <c r="G7302" s="202">
        <f t="shared" si="458"/>
        <v>1461.5384615384614</v>
      </c>
      <c r="H7302" s="210" t="str">
        <f t="shared" si="452"/>
        <v>24/25CAFÉCASCAVEL (d)</v>
      </c>
      <c r="I7302" s="210" t="str">
        <f t="shared" si="453"/>
        <v>24/25CAFÉ</v>
      </c>
      <c r="J7302" s="211" t="b">
        <f t="shared" si="457"/>
        <v>0</v>
      </c>
    </row>
    <row r="7303" spans="1:10" ht="14.65" customHeight="1">
      <c r="A7303" s="215" t="s">
        <v>289</v>
      </c>
      <c r="B7303" s="213" t="s">
        <v>92</v>
      </c>
      <c r="C7303" s="209" t="s">
        <v>132</v>
      </c>
      <c r="D7303" s="202">
        <v>3217</v>
      </c>
      <c r="F7303" s="202">
        <v>5211</v>
      </c>
      <c r="G7303" s="202">
        <f t="shared" si="458"/>
        <v>1619.8321417469692</v>
      </c>
      <c r="H7303" s="210" t="str">
        <f t="shared" si="452"/>
        <v>24/25CAFÉCORNÉLIO PROCÓPIO (c)</v>
      </c>
      <c r="I7303" s="210" t="str">
        <f t="shared" si="453"/>
        <v>24/25CAFÉ</v>
      </c>
      <c r="J7303" s="211" t="b">
        <f t="shared" si="457"/>
        <v>0</v>
      </c>
    </row>
    <row r="7304" spans="1:10" ht="14.65" customHeight="1">
      <c r="A7304" s="215" t="s">
        <v>289</v>
      </c>
      <c r="B7304" s="213" t="s">
        <v>92</v>
      </c>
      <c r="C7304" s="209" t="s">
        <v>142</v>
      </c>
      <c r="D7304" s="202">
        <v>1936</v>
      </c>
      <c r="F7304" s="202">
        <v>2698</v>
      </c>
      <c r="G7304" s="202">
        <f t="shared" si="458"/>
        <v>1393.595041322314</v>
      </c>
      <c r="H7304" s="210" t="str">
        <f t="shared" si="452"/>
        <v>24/25CAFÉIVAIPORÃ (c)</v>
      </c>
      <c r="I7304" s="210" t="str">
        <f t="shared" si="453"/>
        <v>24/25CAFÉ</v>
      </c>
      <c r="J7304" s="211" t="b">
        <f t="shared" si="457"/>
        <v>0</v>
      </c>
    </row>
    <row r="7305" spans="1:10" ht="14.65" customHeight="1">
      <c r="A7305" s="215" t="s">
        <v>289</v>
      </c>
      <c r="B7305" s="213" t="s">
        <v>92</v>
      </c>
      <c r="C7305" s="209" t="s">
        <v>144</v>
      </c>
      <c r="D7305" s="202">
        <v>14300</v>
      </c>
      <c r="F7305" s="202">
        <v>25739</v>
      </c>
      <c r="G7305" s="202">
        <f t="shared" si="458"/>
        <v>1799.93006993007</v>
      </c>
      <c r="H7305" s="210" t="str">
        <f t="shared" si="452"/>
        <v>24/25CAFÉJACAREZINHO (c)</v>
      </c>
      <c r="I7305" s="210" t="str">
        <f t="shared" si="453"/>
        <v>24/25CAFÉ</v>
      </c>
      <c r="J7305" s="211" t="b">
        <f t="shared" si="457"/>
        <v>0</v>
      </c>
    </row>
    <row r="7306" spans="1:10" ht="14.65" customHeight="1">
      <c r="A7306" s="215" t="s">
        <v>289</v>
      </c>
      <c r="B7306" s="213" t="s">
        <v>92</v>
      </c>
      <c r="C7306" s="209" t="s">
        <v>148</v>
      </c>
      <c r="D7306" s="202">
        <v>1140</v>
      </c>
      <c r="F7306" s="202">
        <v>1026</v>
      </c>
      <c r="G7306" s="202">
        <f t="shared" si="458"/>
        <v>900</v>
      </c>
      <c r="H7306" s="210" t="str">
        <f t="shared" si="452"/>
        <v>24/25CAFÉLONDRINA (c)</v>
      </c>
      <c r="I7306" s="210" t="str">
        <f t="shared" si="453"/>
        <v>24/25CAFÉ</v>
      </c>
      <c r="J7306" s="211" t="b">
        <f t="shared" si="457"/>
        <v>0</v>
      </c>
    </row>
    <row r="7307" spans="1:10" ht="14.65" customHeight="1">
      <c r="A7307" s="215" t="s">
        <v>289</v>
      </c>
      <c r="B7307" s="213" t="s">
        <v>92</v>
      </c>
      <c r="C7307" s="209" t="s">
        <v>150</v>
      </c>
      <c r="D7307" s="202">
        <v>1005</v>
      </c>
      <c r="F7307" s="202">
        <v>1859</v>
      </c>
      <c r="G7307" s="202">
        <f t="shared" si="458"/>
        <v>1849.7512437810947</v>
      </c>
      <c r="H7307" s="210" t="str">
        <f t="shared" si="452"/>
        <v>24/25CAFÉMARINGÁ (c)</v>
      </c>
      <c r="I7307" s="210" t="str">
        <f t="shared" si="453"/>
        <v>24/25CAFÉ</v>
      </c>
      <c r="J7307" s="211" t="b">
        <f t="shared" si="457"/>
        <v>0</v>
      </c>
    </row>
    <row r="7308" spans="1:10" ht="14.65" customHeight="1">
      <c r="A7308" s="215" t="s">
        <v>289</v>
      </c>
      <c r="B7308" s="213" t="s">
        <v>92</v>
      </c>
      <c r="C7308" s="209" t="s">
        <v>154</v>
      </c>
      <c r="D7308" s="202">
        <v>216</v>
      </c>
      <c r="F7308" s="202">
        <v>215</v>
      </c>
      <c r="G7308" s="202">
        <f t="shared" si="458"/>
        <v>995.37037037037032</v>
      </c>
      <c r="H7308" s="210" t="str">
        <f t="shared" ref="H7308:H7322" si="459">A7308&amp;B7308&amp;C7308</f>
        <v>24/25CAFÉPARANAVAÍ (b)</v>
      </c>
      <c r="I7308" s="210" t="str">
        <f t="shared" ref="I7308:I7322" si="460">A7308&amp;B7308</f>
        <v>24/25CAFÉ</v>
      </c>
      <c r="J7308" s="211" t="b">
        <f t="shared" si="457"/>
        <v>0</v>
      </c>
    </row>
    <row r="7309" spans="1:10" ht="14.65" customHeight="1">
      <c r="A7309" s="215" t="s">
        <v>289</v>
      </c>
      <c r="B7309" s="213" t="s">
        <v>92</v>
      </c>
      <c r="C7309" s="209" t="s">
        <v>157</v>
      </c>
      <c r="D7309" s="202">
        <v>80</v>
      </c>
      <c r="F7309" s="202">
        <v>112</v>
      </c>
      <c r="G7309" s="202">
        <f t="shared" si="458"/>
        <v>1400</v>
      </c>
      <c r="H7309" s="210" t="str">
        <f t="shared" si="459"/>
        <v>24/25CAFÉPONTA GROSSA (f)</v>
      </c>
      <c r="I7309" s="210" t="str">
        <f t="shared" si="460"/>
        <v>24/25CAFÉ</v>
      </c>
      <c r="J7309" s="211" t="b">
        <f t="shared" si="457"/>
        <v>0</v>
      </c>
    </row>
    <row r="7310" spans="1:10" ht="14.65" customHeight="1">
      <c r="A7310" s="215" t="s">
        <v>289</v>
      </c>
      <c r="B7310" s="213" t="s">
        <v>92</v>
      </c>
      <c r="C7310" s="209" t="s">
        <v>158</v>
      </c>
      <c r="D7310" s="202">
        <v>211</v>
      </c>
      <c r="F7310" s="202">
        <v>485</v>
      </c>
      <c r="G7310" s="202">
        <f t="shared" si="458"/>
        <v>2298.5781990521327</v>
      </c>
      <c r="H7310" s="210" t="str">
        <f t="shared" si="459"/>
        <v>24/25CAFÉTOLEDO (d)</v>
      </c>
      <c r="I7310" s="210" t="str">
        <f t="shared" si="460"/>
        <v>24/25CAFÉ</v>
      </c>
      <c r="J7310" s="211" t="b">
        <f t="shared" si="457"/>
        <v>0</v>
      </c>
    </row>
    <row r="7311" spans="1:10" ht="14.65" customHeight="1">
      <c r="A7311" s="215" t="s">
        <v>289</v>
      </c>
      <c r="B7311" s="213" t="s">
        <v>92</v>
      </c>
      <c r="C7311" s="209" t="s">
        <v>159</v>
      </c>
      <c r="D7311" s="202">
        <v>500</v>
      </c>
      <c r="F7311" s="202">
        <v>449</v>
      </c>
      <c r="G7311" s="202">
        <f t="shared" si="458"/>
        <v>898</v>
      </c>
      <c r="H7311" s="210" t="str">
        <f t="shared" si="459"/>
        <v>24/25CAFÉUMUARAMA (b)</v>
      </c>
      <c r="I7311" s="210" t="str">
        <f t="shared" si="460"/>
        <v>24/25CAFÉ</v>
      </c>
      <c r="J7311" s="211" t="b">
        <f t="shared" si="457"/>
        <v>0</v>
      </c>
    </row>
    <row r="7312" spans="1:10" ht="14.65" customHeight="1">
      <c r="A7312" s="215" t="s">
        <v>289</v>
      </c>
      <c r="B7312" s="213" t="s">
        <v>98</v>
      </c>
      <c r="C7312" s="209" t="s">
        <v>126</v>
      </c>
      <c r="D7312" s="202">
        <v>190</v>
      </c>
      <c r="F7312" s="202">
        <v>361</v>
      </c>
      <c r="G7312" s="202">
        <f t="shared" si="458"/>
        <v>1900</v>
      </c>
      <c r="H7312" s="210" t="str">
        <f t="shared" si="459"/>
        <v>24/25FEIJÃO (2ª SAFRA)APUCARANA (c)</v>
      </c>
      <c r="I7312" s="210" t="str">
        <f t="shared" si="460"/>
        <v>24/25FEIJÃO (2ª SAFRA)</v>
      </c>
      <c r="J7312" s="211" t="b">
        <f t="shared" si="457"/>
        <v>0</v>
      </c>
    </row>
    <row r="7313" spans="1:10" ht="14.65" customHeight="1">
      <c r="A7313" s="215" t="s">
        <v>289</v>
      </c>
      <c r="B7313" s="213" t="s">
        <v>98</v>
      </c>
      <c r="C7313" s="209" t="s">
        <v>128</v>
      </c>
      <c r="D7313" s="202">
        <v>8000</v>
      </c>
      <c r="F7313" s="202">
        <v>13920</v>
      </c>
      <c r="G7313" s="202">
        <f t="shared" si="458"/>
        <v>1740</v>
      </c>
      <c r="H7313" s="210" t="str">
        <f t="shared" si="459"/>
        <v>24/25FEIJÃO (2ª SAFRA)CAMPO MOURÃO (a)</v>
      </c>
      <c r="I7313" s="210" t="str">
        <f t="shared" si="460"/>
        <v>24/25FEIJÃO (2ª SAFRA)</v>
      </c>
      <c r="J7313" s="211" t="b">
        <f t="shared" si="457"/>
        <v>0</v>
      </c>
    </row>
    <row r="7314" spans="1:10" ht="14.65" customHeight="1">
      <c r="A7314" s="215" t="s">
        <v>289</v>
      </c>
      <c r="B7314" s="213" t="s">
        <v>98</v>
      </c>
      <c r="C7314" s="209" t="s">
        <v>130</v>
      </c>
      <c r="D7314" s="202">
        <v>14100</v>
      </c>
      <c r="F7314" s="202">
        <v>24675</v>
      </c>
      <c r="G7314" s="202">
        <f t="shared" si="458"/>
        <v>1750</v>
      </c>
      <c r="H7314" s="210" t="str">
        <f t="shared" si="459"/>
        <v>24/25FEIJÃO (2ª SAFRA)CASCAVEL (d)</v>
      </c>
      <c r="I7314" s="210" t="str">
        <f t="shared" si="460"/>
        <v>24/25FEIJÃO (2ª SAFRA)</v>
      </c>
      <c r="J7314" s="211" t="b">
        <f t="shared" si="457"/>
        <v>0</v>
      </c>
    </row>
    <row r="7315" spans="1:10" ht="14.65" customHeight="1">
      <c r="A7315" s="215" t="s">
        <v>289</v>
      </c>
      <c r="B7315" s="213" t="s">
        <v>98</v>
      </c>
      <c r="C7315" s="209" t="s">
        <v>132</v>
      </c>
      <c r="D7315" s="202">
        <v>80</v>
      </c>
      <c r="F7315" s="202">
        <v>76</v>
      </c>
      <c r="G7315" s="202">
        <f t="shared" si="458"/>
        <v>950</v>
      </c>
      <c r="H7315" s="210" t="str">
        <f t="shared" si="459"/>
        <v>24/25FEIJÃO (2ª SAFRA)CORNÉLIO PROCÓPIO (c)</v>
      </c>
      <c r="I7315" s="210" t="str">
        <f t="shared" si="460"/>
        <v>24/25FEIJÃO (2ª SAFRA)</v>
      </c>
      <c r="J7315" s="211" t="b">
        <f t="shared" si="457"/>
        <v>0</v>
      </c>
    </row>
    <row r="7316" spans="1:10" ht="14.65" customHeight="1">
      <c r="A7316" s="215" t="s">
        <v>289</v>
      </c>
      <c r="B7316" s="213" t="s">
        <v>98</v>
      </c>
      <c r="C7316" s="209" t="s">
        <v>134</v>
      </c>
      <c r="D7316" s="202">
        <v>5420</v>
      </c>
      <c r="F7316" s="202">
        <v>10298</v>
      </c>
      <c r="G7316" s="202">
        <f t="shared" si="458"/>
        <v>1900</v>
      </c>
      <c r="H7316" s="210" t="str">
        <f t="shared" si="459"/>
        <v>24/25FEIJÃO (2ª SAFRA)CURITIBA (f)</v>
      </c>
      <c r="I7316" s="210" t="str">
        <f t="shared" si="460"/>
        <v>24/25FEIJÃO (2ª SAFRA)</v>
      </c>
      <c r="J7316" s="211" t="b">
        <f t="shared" si="457"/>
        <v>0</v>
      </c>
    </row>
    <row r="7317" spans="1:10" ht="14.65" customHeight="1">
      <c r="A7317" s="215" t="s">
        <v>289</v>
      </c>
      <c r="B7317" s="213" t="s">
        <v>98</v>
      </c>
      <c r="C7317" s="209" t="s">
        <v>136</v>
      </c>
      <c r="D7317" s="202">
        <v>40720</v>
      </c>
      <c r="F7317" s="202">
        <v>61079</v>
      </c>
      <c r="G7317" s="202">
        <f t="shared" si="458"/>
        <v>1499.9754420432221</v>
      </c>
      <c r="H7317" s="210" t="str">
        <f t="shared" si="459"/>
        <v>24/25FEIJÃO (2ª SAFRA)FRANCISCO BELTRÃO (e)</v>
      </c>
      <c r="I7317" s="210" t="str">
        <f t="shared" si="460"/>
        <v>24/25FEIJÃO (2ª SAFRA)</v>
      </c>
      <c r="J7317" s="211" t="b">
        <f t="shared" si="457"/>
        <v>0</v>
      </c>
    </row>
    <row r="7318" spans="1:10" ht="14.65" customHeight="1">
      <c r="A7318" s="215" t="s">
        <v>289</v>
      </c>
      <c r="B7318" s="213" t="s">
        <v>98</v>
      </c>
      <c r="C7318" s="209" t="s">
        <v>138</v>
      </c>
      <c r="D7318" s="202">
        <v>36590</v>
      </c>
      <c r="F7318" s="202">
        <v>72593</v>
      </c>
      <c r="G7318" s="202">
        <f t="shared" si="458"/>
        <v>1983.9573654003825</v>
      </c>
      <c r="H7318" s="210" t="str">
        <f t="shared" si="459"/>
        <v>24/25FEIJÃO (2ª SAFRA)GUARAPUAVA (f)</v>
      </c>
      <c r="I7318" s="210" t="str">
        <f t="shared" si="460"/>
        <v>24/25FEIJÃO (2ª SAFRA)</v>
      </c>
      <c r="J7318" s="211" t="b">
        <f t="shared" si="457"/>
        <v>0</v>
      </c>
    </row>
    <row r="7319" spans="1:10" ht="14.65" customHeight="1">
      <c r="A7319" s="215" t="s">
        <v>289</v>
      </c>
      <c r="B7319" s="213" t="s">
        <v>98</v>
      </c>
      <c r="C7319" s="209" t="s">
        <v>140</v>
      </c>
      <c r="D7319" s="202">
        <v>12000</v>
      </c>
      <c r="F7319" s="202">
        <v>22200</v>
      </c>
      <c r="G7319" s="202">
        <f t="shared" si="458"/>
        <v>1850</v>
      </c>
      <c r="H7319" s="210" t="str">
        <f t="shared" si="459"/>
        <v>24/25FEIJÃO (2ª SAFRA)IRATI (f)</v>
      </c>
      <c r="I7319" s="210" t="str">
        <f t="shared" si="460"/>
        <v>24/25FEIJÃO (2ª SAFRA)</v>
      </c>
      <c r="J7319" s="211" t="b">
        <f t="shared" si="457"/>
        <v>0</v>
      </c>
    </row>
    <row r="7320" spans="1:10" ht="14.65" customHeight="1">
      <c r="A7320" s="215" t="s">
        <v>289</v>
      </c>
      <c r="B7320" s="213" t="s">
        <v>98</v>
      </c>
      <c r="C7320" s="209" t="s">
        <v>142</v>
      </c>
      <c r="D7320" s="202">
        <v>500</v>
      </c>
      <c r="F7320" s="202">
        <v>892</v>
      </c>
      <c r="G7320" s="202">
        <f t="shared" si="458"/>
        <v>1784</v>
      </c>
      <c r="H7320" s="210" t="str">
        <f t="shared" si="459"/>
        <v>24/25FEIJÃO (2ª SAFRA)IVAIPORÃ (c)</v>
      </c>
      <c r="I7320" s="210" t="str">
        <f t="shared" si="460"/>
        <v>24/25FEIJÃO (2ª SAFRA)</v>
      </c>
      <c r="J7320" s="211" t="b">
        <f t="shared" si="457"/>
        <v>0</v>
      </c>
    </row>
    <row r="7321" spans="1:10" ht="14.65" customHeight="1">
      <c r="A7321" s="215" t="s">
        <v>289</v>
      </c>
      <c r="B7321" s="213" t="s">
        <v>98</v>
      </c>
      <c r="C7321" s="209" t="s">
        <v>144</v>
      </c>
      <c r="D7321" s="202">
        <v>2200</v>
      </c>
      <c r="F7321" s="202">
        <v>3383</v>
      </c>
      <c r="G7321" s="202">
        <f t="shared" si="458"/>
        <v>1537.7272727272727</v>
      </c>
      <c r="H7321" s="210" t="str">
        <f t="shared" si="459"/>
        <v>24/25FEIJÃO (2ª SAFRA)JACAREZINHO (c)</v>
      </c>
      <c r="I7321" s="210" t="str">
        <f t="shared" si="460"/>
        <v>24/25FEIJÃO (2ª SAFRA)</v>
      </c>
      <c r="J7321" s="211" t="b">
        <f t="shared" si="457"/>
        <v>0</v>
      </c>
    </row>
    <row r="7322" spans="1:10" ht="14.65" customHeight="1">
      <c r="A7322" s="215" t="s">
        <v>289</v>
      </c>
      <c r="B7322" s="213" t="s">
        <v>98</v>
      </c>
      <c r="C7322" s="209" t="s">
        <v>146</v>
      </c>
      <c r="D7322" s="202">
        <v>49200</v>
      </c>
      <c r="F7322" s="202">
        <v>86100</v>
      </c>
      <c r="G7322" s="202">
        <f t="shared" si="458"/>
        <v>1750</v>
      </c>
      <c r="H7322" s="210" t="str">
        <f t="shared" si="459"/>
        <v>24/25FEIJÃO (2ª SAFRA)LARANJEIRAS DO SUL (f)</v>
      </c>
      <c r="I7322" s="210" t="str">
        <f t="shared" si="460"/>
        <v>24/25FEIJÃO (2ª SAFRA)</v>
      </c>
      <c r="J7322" s="211" t="b">
        <f t="shared" si="457"/>
        <v>0</v>
      </c>
    </row>
    <row r="7323" spans="1:10" ht="14.65" customHeight="1">
      <c r="A7323" s="215" t="s">
        <v>289</v>
      </c>
      <c r="B7323" s="213" t="s">
        <v>98</v>
      </c>
      <c r="C7323" s="209" t="s">
        <v>152</v>
      </c>
      <c r="D7323" s="202">
        <v>10</v>
      </c>
      <c r="F7323" s="202">
        <v>8</v>
      </c>
      <c r="G7323" s="202">
        <f t="shared" si="458"/>
        <v>800</v>
      </c>
      <c r="H7323" s="210" t="str">
        <f>A7323&amp;B7323&amp;C7323</f>
        <v>24/25FEIJÃO (2ª SAFRA)PARANAGUÁ (f)</v>
      </c>
      <c r="I7323" s="210" t="str">
        <f>A7323&amp;B7323</f>
        <v>24/25FEIJÃO (2ª SAFRA)</v>
      </c>
      <c r="J7323" s="211" t="b">
        <f t="shared" si="457"/>
        <v>0</v>
      </c>
    </row>
    <row r="7324" spans="1:10" ht="14.65" customHeight="1">
      <c r="A7324" s="215" t="s">
        <v>289</v>
      </c>
      <c r="B7324" s="213" t="s">
        <v>98</v>
      </c>
      <c r="C7324" s="209" t="s">
        <v>154</v>
      </c>
      <c r="D7324" s="202">
        <v>150</v>
      </c>
      <c r="F7324" s="202">
        <v>412</v>
      </c>
      <c r="G7324" s="202">
        <f t="shared" si="458"/>
        <v>2746.6666666666665</v>
      </c>
      <c r="H7324" s="210" t="str">
        <f t="shared" ref="H7324:H7356" si="461">A7324&amp;B7324&amp;C7324</f>
        <v>24/25FEIJÃO (2ª SAFRA)PARANAVAÍ (b)</v>
      </c>
      <c r="I7324" s="210" t="str">
        <f t="shared" ref="I7324:I7356" si="462">A7324&amp;B7324</f>
        <v>24/25FEIJÃO (2ª SAFRA)</v>
      </c>
      <c r="J7324" s="211" t="b">
        <f t="shared" si="457"/>
        <v>0</v>
      </c>
    </row>
    <row r="7325" spans="1:10" ht="14.65" customHeight="1">
      <c r="A7325" s="215" t="s">
        <v>289</v>
      </c>
      <c r="B7325" s="213" t="s">
        <v>98</v>
      </c>
      <c r="C7325" s="209" t="s">
        <v>155</v>
      </c>
      <c r="D7325" s="202">
        <v>88850</v>
      </c>
      <c r="F7325" s="202">
        <v>132386</v>
      </c>
      <c r="G7325" s="202">
        <f t="shared" si="458"/>
        <v>1489.9943725379853</v>
      </c>
      <c r="H7325" s="210" t="str">
        <f t="shared" si="461"/>
        <v>24/25FEIJÃO (2ª SAFRA)PATO BRANCO (e)</v>
      </c>
      <c r="I7325" s="210" t="str">
        <f t="shared" si="462"/>
        <v>24/25FEIJÃO (2ª SAFRA)</v>
      </c>
      <c r="J7325" s="211" t="b">
        <f t="shared" si="457"/>
        <v>0</v>
      </c>
    </row>
    <row r="7326" spans="1:10" ht="14.65" customHeight="1">
      <c r="A7326" s="215" t="s">
        <v>289</v>
      </c>
      <c r="B7326" s="213" t="s">
        <v>98</v>
      </c>
      <c r="C7326" s="209" t="s">
        <v>156</v>
      </c>
      <c r="D7326" s="202">
        <v>12600</v>
      </c>
      <c r="F7326" s="202">
        <v>27568</v>
      </c>
      <c r="G7326" s="202">
        <f t="shared" si="458"/>
        <v>2187.936507936508</v>
      </c>
      <c r="H7326" s="210" t="str">
        <f t="shared" si="461"/>
        <v>24/25FEIJÃO (2ª SAFRA)PITANGA (f)</v>
      </c>
      <c r="I7326" s="210" t="str">
        <f t="shared" si="462"/>
        <v>24/25FEIJÃO (2ª SAFRA)</v>
      </c>
      <c r="J7326" s="211" t="b">
        <f t="shared" si="457"/>
        <v>0</v>
      </c>
    </row>
    <row r="7327" spans="1:10" ht="14.65" customHeight="1">
      <c r="A7327" s="215" t="s">
        <v>289</v>
      </c>
      <c r="B7327" s="213" t="s">
        <v>98</v>
      </c>
      <c r="C7327" s="209" t="s">
        <v>157</v>
      </c>
      <c r="D7327" s="202">
        <v>55850</v>
      </c>
      <c r="F7327" s="202">
        <v>106114</v>
      </c>
      <c r="G7327" s="202">
        <f t="shared" si="458"/>
        <v>1899.9820948970457</v>
      </c>
      <c r="H7327" s="210" t="str">
        <f t="shared" si="461"/>
        <v>24/25FEIJÃO (2ª SAFRA)PONTA GROSSA (f)</v>
      </c>
      <c r="I7327" s="210" t="str">
        <f t="shared" si="462"/>
        <v>24/25FEIJÃO (2ª SAFRA)</v>
      </c>
      <c r="J7327" s="211" t="b">
        <f t="shared" si="457"/>
        <v>0</v>
      </c>
    </row>
    <row r="7328" spans="1:10" ht="14.65" customHeight="1">
      <c r="A7328" s="215" t="s">
        <v>289</v>
      </c>
      <c r="B7328" s="213" t="s">
        <v>98</v>
      </c>
      <c r="C7328" s="209" t="s">
        <v>158</v>
      </c>
      <c r="D7328" s="202">
        <v>91</v>
      </c>
      <c r="F7328" s="202">
        <v>91</v>
      </c>
      <c r="G7328" s="202">
        <f t="shared" si="458"/>
        <v>1000</v>
      </c>
      <c r="H7328" s="210" t="str">
        <f t="shared" si="461"/>
        <v>24/25FEIJÃO (2ª SAFRA)TOLEDO (d)</v>
      </c>
      <c r="I7328" s="210" t="str">
        <f t="shared" si="462"/>
        <v>24/25FEIJÃO (2ª SAFRA)</v>
      </c>
      <c r="J7328" s="211" t="b">
        <f t="shared" si="457"/>
        <v>0</v>
      </c>
    </row>
    <row r="7329" spans="1:10" ht="14.65" customHeight="1">
      <c r="A7329" s="215" t="s">
        <v>289</v>
      </c>
      <c r="B7329" s="225" t="s">
        <v>98</v>
      </c>
      <c r="C7329" s="209" t="s">
        <v>160</v>
      </c>
      <c r="D7329" s="202">
        <v>6000</v>
      </c>
      <c r="F7329" s="202">
        <v>8100</v>
      </c>
      <c r="G7329" s="202">
        <f t="shared" si="458"/>
        <v>1350</v>
      </c>
      <c r="H7329" s="210" t="str">
        <f t="shared" si="461"/>
        <v>24/25FEIJÃO (2ª SAFRA)UNIÃO DA VITÓRIA (f)</v>
      </c>
      <c r="I7329" s="210" t="str">
        <f t="shared" si="462"/>
        <v>24/25FEIJÃO (2ª SAFRA)</v>
      </c>
      <c r="J7329" s="211" t="b">
        <f t="shared" si="457"/>
        <v>0</v>
      </c>
    </row>
    <row r="7330" spans="1:10" ht="14.65" customHeight="1">
      <c r="A7330" s="215" t="s">
        <v>289</v>
      </c>
      <c r="B7330" s="213" t="s">
        <v>104</v>
      </c>
      <c r="C7330" s="209" t="s">
        <v>126</v>
      </c>
      <c r="D7330" s="202">
        <v>81600</v>
      </c>
      <c r="F7330" s="202">
        <v>493680</v>
      </c>
      <c r="G7330" s="202">
        <f t="shared" si="458"/>
        <v>6050</v>
      </c>
      <c r="H7330" s="210" t="str">
        <f t="shared" si="461"/>
        <v>24/25MILHO (2ª SAFRA)APUCARANA (c)</v>
      </c>
      <c r="I7330" s="210" t="str">
        <f t="shared" si="462"/>
        <v>24/25MILHO (2ª SAFRA)</v>
      </c>
      <c r="J7330" s="211" t="b">
        <f t="shared" si="457"/>
        <v>0</v>
      </c>
    </row>
    <row r="7331" spans="1:10" ht="14.65" customHeight="1">
      <c r="A7331" s="215" t="s">
        <v>289</v>
      </c>
      <c r="B7331" s="213" t="s">
        <v>104</v>
      </c>
      <c r="C7331" s="209" t="s">
        <v>128</v>
      </c>
      <c r="D7331" s="202">
        <v>450000</v>
      </c>
      <c r="F7331" s="202">
        <v>2655000</v>
      </c>
      <c r="G7331" s="202">
        <f t="shared" si="458"/>
        <v>5900</v>
      </c>
      <c r="H7331" s="210" t="str">
        <f t="shared" si="461"/>
        <v>24/25MILHO (2ª SAFRA)CAMPO MOURÃO (a)</v>
      </c>
      <c r="I7331" s="210" t="str">
        <f t="shared" si="462"/>
        <v>24/25MILHO (2ª SAFRA)</v>
      </c>
      <c r="J7331" s="211" t="b">
        <f t="shared" si="457"/>
        <v>0</v>
      </c>
    </row>
    <row r="7332" spans="1:10" ht="14.65" customHeight="1">
      <c r="A7332" s="215" t="s">
        <v>289</v>
      </c>
      <c r="B7332" s="213" t="s">
        <v>104</v>
      </c>
      <c r="C7332" s="209" t="s">
        <v>130</v>
      </c>
      <c r="D7332" s="202">
        <v>445000</v>
      </c>
      <c r="F7332" s="202">
        <v>2848000</v>
      </c>
      <c r="G7332" s="202">
        <f t="shared" si="458"/>
        <v>6400</v>
      </c>
      <c r="H7332" s="210" t="str">
        <f t="shared" si="461"/>
        <v>24/25MILHO (2ª SAFRA)CASCAVEL (d)</v>
      </c>
      <c r="I7332" s="210" t="str">
        <f t="shared" si="462"/>
        <v>24/25MILHO (2ª SAFRA)</v>
      </c>
      <c r="J7332" s="211" t="b">
        <f t="shared" si="457"/>
        <v>0</v>
      </c>
    </row>
    <row r="7333" spans="1:10" ht="14.65" customHeight="1">
      <c r="A7333" s="215" t="s">
        <v>289</v>
      </c>
      <c r="B7333" s="213" t="s">
        <v>104</v>
      </c>
      <c r="C7333" s="209" t="s">
        <v>132</v>
      </c>
      <c r="D7333" s="202">
        <v>215000</v>
      </c>
      <c r="F7333" s="202">
        <v>1139500</v>
      </c>
      <c r="G7333" s="202">
        <f t="shared" si="458"/>
        <v>5300</v>
      </c>
      <c r="H7333" s="210" t="str">
        <f t="shared" si="461"/>
        <v>24/25MILHO (2ª SAFRA)CORNÉLIO PROCÓPIO (c)</v>
      </c>
      <c r="I7333" s="210" t="str">
        <f t="shared" si="462"/>
        <v>24/25MILHO (2ª SAFRA)</v>
      </c>
      <c r="J7333" s="211" t="b">
        <f t="shared" si="457"/>
        <v>0</v>
      </c>
    </row>
    <row r="7334" spans="1:10" ht="14.65" customHeight="1">
      <c r="A7334" s="215" t="s">
        <v>289</v>
      </c>
      <c r="B7334" s="213" t="s">
        <v>104</v>
      </c>
      <c r="C7334" s="209" t="s">
        <v>136</v>
      </c>
      <c r="D7334" s="202">
        <v>74750</v>
      </c>
      <c r="F7334" s="202">
        <v>426075</v>
      </c>
      <c r="G7334" s="202">
        <f t="shared" si="458"/>
        <v>5700</v>
      </c>
      <c r="H7334" s="210" t="str">
        <f t="shared" si="461"/>
        <v>24/25MILHO (2ª SAFRA)FRANCISCO BELTRÃO (e)</v>
      </c>
      <c r="I7334" s="210" t="str">
        <f t="shared" si="462"/>
        <v>24/25MILHO (2ª SAFRA)</v>
      </c>
      <c r="J7334" s="211" t="b">
        <f t="shared" si="457"/>
        <v>0</v>
      </c>
    </row>
    <row r="7335" spans="1:10" ht="14.65" customHeight="1">
      <c r="A7335" s="215" t="s">
        <v>289</v>
      </c>
      <c r="B7335" s="213" t="s">
        <v>104</v>
      </c>
      <c r="C7335" s="209" t="s">
        <v>138</v>
      </c>
      <c r="D7335" s="202">
        <v>7100</v>
      </c>
      <c r="F7335" s="202">
        <v>37275</v>
      </c>
      <c r="G7335" s="202">
        <f t="shared" si="458"/>
        <v>5250</v>
      </c>
      <c r="H7335" s="210" t="str">
        <f t="shared" si="461"/>
        <v>24/25MILHO (2ª SAFRA)GUARAPUAVA (f)</v>
      </c>
      <c r="I7335" s="210" t="str">
        <f t="shared" si="462"/>
        <v>24/25MILHO (2ª SAFRA)</v>
      </c>
      <c r="J7335" s="211" t="b">
        <f t="shared" ref="J7335:J7358" si="463">FALSE</f>
        <v>0</v>
      </c>
    </row>
    <row r="7336" spans="1:10" ht="14.65" customHeight="1">
      <c r="A7336" s="215" t="s">
        <v>289</v>
      </c>
      <c r="B7336" s="213" t="s">
        <v>104</v>
      </c>
      <c r="C7336" s="209" t="s">
        <v>140</v>
      </c>
      <c r="D7336" s="202">
        <v>2000</v>
      </c>
      <c r="F7336" s="202">
        <v>14100</v>
      </c>
      <c r="G7336" s="202">
        <f t="shared" si="458"/>
        <v>7050</v>
      </c>
      <c r="H7336" s="210" t="str">
        <f t="shared" si="461"/>
        <v>24/25MILHO (2ª SAFRA)IRATI (f)</v>
      </c>
      <c r="I7336" s="210" t="str">
        <f t="shared" si="462"/>
        <v>24/25MILHO (2ª SAFRA)</v>
      </c>
      <c r="J7336" s="211" t="b">
        <f t="shared" si="463"/>
        <v>0</v>
      </c>
    </row>
    <row r="7337" spans="1:10" ht="14.65" customHeight="1">
      <c r="A7337" s="215" t="s">
        <v>289</v>
      </c>
      <c r="B7337" s="213" t="s">
        <v>104</v>
      </c>
      <c r="C7337" s="209" t="s">
        <v>142</v>
      </c>
      <c r="D7337" s="202">
        <v>120000</v>
      </c>
      <c r="F7337" s="202">
        <v>630000</v>
      </c>
      <c r="G7337" s="202">
        <f t="shared" si="458"/>
        <v>5250</v>
      </c>
      <c r="H7337" s="210" t="str">
        <f t="shared" si="461"/>
        <v>24/25MILHO (2ª SAFRA)IVAIPORÃ (c)</v>
      </c>
      <c r="I7337" s="210" t="str">
        <f t="shared" si="462"/>
        <v>24/25MILHO (2ª SAFRA)</v>
      </c>
      <c r="J7337" s="211" t="b">
        <f t="shared" si="463"/>
        <v>0</v>
      </c>
    </row>
    <row r="7338" spans="1:10" ht="14.65" customHeight="1">
      <c r="A7338" s="215" t="s">
        <v>289</v>
      </c>
      <c r="B7338" s="213" t="s">
        <v>104</v>
      </c>
      <c r="C7338" s="209" t="s">
        <v>144</v>
      </c>
      <c r="D7338" s="202">
        <v>96000</v>
      </c>
      <c r="F7338" s="202">
        <v>556800</v>
      </c>
      <c r="G7338" s="202">
        <f t="shared" si="458"/>
        <v>5800</v>
      </c>
      <c r="H7338" s="210" t="str">
        <f t="shared" si="461"/>
        <v>24/25MILHO (2ª SAFRA)JACAREZINHO (c)</v>
      </c>
      <c r="I7338" s="210" t="str">
        <f t="shared" si="462"/>
        <v>24/25MILHO (2ª SAFRA)</v>
      </c>
      <c r="J7338" s="211" t="b">
        <f t="shared" si="463"/>
        <v>0</v>
      </c>
    </row>
    <row r="7339" spans="1:10" ht="14.65" customHeight="1">
      <c r="A7339" s="215" t="s">
        <v>289</v>
      </c>
      <c r="B7339" s="213" t="s">
        <v>104</v>
      </c>
      <c r="C7339" s="209" t="s">
        <v>146</v>
      </c>
      <c r="D7339" s="202">
        <v>20800</v>
      </c>
      <c r="F7339" s="202">
        <v>124800</v>
      </c>
      <c r="G7339" s="202">
        <f t="shared" si="458"/>
        <v>6000</v>
      </c>
      <c r="H7339" s="210" t="str">
        <f t="shared" si="461"/>
        <v>24/25MILHO (2ª SAFRA)LARANJEIRAS DO SUL (f)</v>
      </c>
      <c r="I7339" s="210" t="str">
        <f t="shared" si="462"/>
        <v>24/25MILHO (2ª SAFRA)</v>
      </c>
      <c r="J7339" s="211" t="b">
        <f t="shared" si="463"/>
        <v>0</v>
      </c>
    </row>
    <row r="7340" spans="1:10" ht="14.65" customHeight="1">
      <c r="A7340" s="215" t="s">
        <v>289</v>
      </c>
      <c r="B7340" s="213" t="s">
        <v>104</v>
      </c>
      <c r="C7340" s="209" t="s">
        <v>148</v>
      </c>
      <c r="D7340" s="202">
        <v>240000</v>
      </c>
      <c r="F7340" s="202">
        <v>1476000</v>
      </c>
      <c r="G7340" s="202">
        <f t="shared" si="458"/>
        <v>6150</v>
      </c>
      <c r="H7340" s="210" t="str">
        <f t="shared" si="461"/>
        <v>24/25MILHO (2ª SAFRA)LONDRINA (c)</v>
      </c>
      <c r="I7340" s="210" t="str">
        <f t="shared" si="462"/>
        <v>24/25MILHO (2ª SAFRA)</v>
      </c>
      <c r="J7340" s="211" t="b">
        <f t="shared" si="463"/>
        <v>0</v>
      </c>
    </row>
    <row r="7341" spans="1:10" ht="14.65" customHeight="1">
      <c r="A7341" s="215" t="s">
        <v>289</v>
      </c>
      <c r="B7341" s="213" t="s">
        <v>104</v>
      </c>
      <c r="C7341" s="209" t="s">
        <v>150</v>
      </c>
      <c r="D7341" s="202">
        <v>250000</v>
      </c>
      <c r="F7341" s="202">
        <v>1450000</v>
      </c>
      <c r="G7341" s="202">
        <f t="shared" si="458"/>
        <v>5800</v>
      </c>
      <c r="H7341" s="210" t="str">
        <f t="shared" si="461"/>
        <v>24/25MILHO (2ª SAFRA)MARINGÁ (c)</v>
      </c>
      <c r="I7341" s="210" t="str">
        <f t="shared" si="462"/>
        <v>24/25MILHO (2ª SAFRA)</v>
      </c>
      <c r="J7341" s="211" t="b">
        <f t="shared" si="463"/>
        <v>0</v>
      </c>
    </row>
    <row r="7342" spans="1:10" ht="14.65" customHeight="1">
      <c r="A7342" s="215" t="s">
        <v>289</v>
      </c>
      <c r="B7342" s="213" t="s">
        <v>104</v>
      </c>
      <c r="C7342" s="209" t="s">
        <v>154</v>
      </c>
      <c r="D7342" s="202">
        <v>35100</v>
      </c>
      <c r="F7342" s="202">
        <v>220500</v>
      </c>
      <c r="G7342" s="202">
        <f t="shared" si="458"/>
        <v>6282.0512820512822</v>
      </c>
      <c r="H7342" s="210" t="str">
        <f t="shared" si="461"/>
        <v>24/25MILHO (2ª SAFRA)PARANAVAÍ (b)</v>
      </c>
      <c r="I7342" s="210" t="str">
        <f t="shared" si="462"/>
        <v>24/25MILHO (2ª SAFRA)</v>
      </c>
      <c r="J7342" s="211" t="b">
        <f t="shared" si="463"/>
        <v>0</v>
      </c>
    </row>
    <row r="7343" spans="1:10" ht="14.65" customHeight="1">
      <c r="A7343" s="215" t="s">
        <v>289</v>
      </c>
      <c r="B7343" s="213" t="s">
        <v>104</v>
      </c>
      <c r="C7343" s="209" t="s">
        <v>155</v>
      </c>
      <c r="D7343" s="202">
        <v>45875</v>
      </c>
      <c r="F7343" s="202">
        <v>293599</v>
      </c>
      <c r="G7343" s="202">
        <f t="shared" si="458"/>
        <v>6399.9782016348772</v>
      </c>
      <c r="H7343" s="210" t="str">
        <f t="shared" si="461"/>
        <v>24/25MILHO (2ª SAFRA)PATO BRANCO (e)</v>
      </c>
      <c r="I7343" s="210" t="str">
        <f t="shared" si="462"/>
        <v>24/25MILHO (2ª SAFRA)</v>
      </c>
      <c r="J7343" s="211" t="b">
        <f t="shared" si="463"/>
        <v>0</v>
      </c>
    </row>
    <row r="7344" spans="1:10" ht="14.65" customHeight="1">
      <c r="A7344" s="215" t="s">
        <v>289</v>
      </c>
      <c r="B7344" s="213" t="s">
        <v>104</v>
      </c>
      <c r="C7344" s="209" t="s">
        <v>156</v>
      </c>
      <c r="D7344" s="202">
        <v>9000</v>
      </c>
      <c r="F7344" s="202">
        <v>44550</v>
      </c>
      <c r="G7344" s="202">
        <f t="shared" si="458"/>
        <v>4950</v>
      </c>
      <c r="H7344" s="210" t="str">
        <f t="shared" si="461"/>
        <v>24/25MILHO (2ª SAFRA)PITANGA (f)</v>
      </c>
      <c r="I7344" s="210" t="str">
        <f t="shared" si="462"/>
        <v>24/25MILHO (2ª SAFRA)</v>
      </c>
      <c r="J7344" s="211" t="b">
        <f t="shared" si="463"/>
        <v>0</v>
      </c>
    </row>
    <row r="7345" spans="1:64" ht="14.65" customHeight="1">
      <c r="A7345" s="215" t="s">
        <v>289</v>
      </c>
      <c r="B7345" s="213" t="s">
        <v>104</v>
      </c>
      <c r="C7345" s="209" t="s">
        <v>157</v>
      </c>
      <c r="D7345" s="202">
        <v>31000</v>
      </c>
      <c r="F7345" s="202">
        <v>203050</v>
      </c>
      <c r="G7345" s="202">
        <f t="shared" si="458"/>
        <v>6550</v>
      </c>
      <c r="H7345" s="210" t="str">
        <f t="shared" si="461"/>
        <v>24/25MILHO (2ª SAFRA)PONTA GROSSA (f)</v>
      </c>
      <c r="I7345" s="210" t="str">
        <f t="shared" si="462"/>
        <v>24/25MILHO (2ª SAFRA)</v>
      </c>
      <c r="J7345" s="211" t="b">
        <f t="shared" si="463"/>
        <v>0</v>
      </c>
    </row>
    <row r="7346" spans="1:64" ht="14.65" customHeight="1">
      <c r="A7346" s="215" t="s">
        <v>289</v>
      </c>
      <c r="B7346" s="213" t="s">
        <v>104</v>
      </c>
      <c r="C7346" s="209" t="s">
        <v>158</v>
      </c>
      <c r="D7346" s="202">
        <v>469588</v>
      </c>
      <c r="F7346" s="202">
        <v>3099280</v>
      </c>
      <c r="G7346" s="202">
        <f t="shared" ref="G7346:G7409" si="464">F7346/(D7346-E7346)*1000</f>
        <v>6599.9982963789535</v>
      </c>
      <c r="H7346" s="210" t="str">
        <f t="shared" si="461"/>
        <v>24/25MILHO (2ª SAFRA)TOLEDO (d)</v>
      </c>
      <c r="I7346" s="210" t="str">
        <f t="shared" si="462"/>
        <v>24/25MILHO (2ª SAFRA)</v>
      </c>
      <c r="J7346" s="211" t="b">
        <f t="shared" si="463"/>
        <v>0</v>
      </c>
    </row>
    <row r="7347" spans="1:64" ht="14.65" customHeight="1">
      <c r="A7347" s="215" t="s">
        <v>289</v>
      </c>
      <c r="B7347" s="213" t="s">
        <v>104</v>
      </c>
      <c r="C7347" s="209" t="s">
        <v>159</v>
      </c>
      <c r="D7347" s="202">
        <v>114320</v>
      </c>
      <c r="F7347" s="202">
        <v>490361</v>
      </c>
      <c r="G7347" s="202">
        <f t="shared" si="464"/>
        <v>4289.3719384184742</v>
      </c>
      <c r="H7347" s="210" t="str">
        <f t="shared" si="461"/>
        <v>24/25MILHO (2ª SAFRA)UMUARAMA (b)</v>
      </c>
      <c r="I7347" s="210" t="str">
        <f t="shared" si="462"/>
        <v>24/25MILHO (2ª SAFRA)</v>
      </c>
      <c r="J7347" s="211" t="b">
        <f t="shared" si="463"/>
        <v>0</v>
      </c>
    </row>
    <row r="7348" spans="1:64" ht="14.65" customHeight="1">
      <c r="A7348" s="215" t="s">
        <v>289</v>
      </c>
      <c r="B7348" s="225" t="s">
        <v>104</v>
      </c>
      <c r="C7348" s="209" t="s">
        <v>160</v>
      </c>
      <c r="D7348" s="202">
        <v>3000</v>
      </c>
      <c r="F7348" s="202">
        <v>7050</v>
      </c>
      <c r="G7348" s="202">
        <f t="shared" si="464"/>
        <v>2350</v>
      </c>
      <c r="H7348" s="210" t="str">
        <f t="shared" si="461"/>
        <v>24/25MILHO (2ª SAFRA)UNIÃO DA VITÓRIA (f)</v>
      </c>
      <c r="I7348" s="210" t="str">
        <f t="shared" si="462"/>
        <v>24/25MILHO (2ª SAFRA)</v>
      </c>
      <c r="J7348" s="211" t="b">
        <f t="shared" si="463"/>
        <v>0</v>
      </c>
    </row>
    <row r="7349" spans="1:64" ht="12.75" customHeight="1">
      <c r="A7349" s="215" t="s">
        <v>289</v>
      </c>
      <c r="B7349" s="213" t="s">
        <v>107</v>
      </c>
      <c r="C7349" s="209" t="s">
        <v>128</v>
      </c>
      <c r="D7349" s="202"/>
      <c r="G7349" s="202" t="e">
        <f t="shared" si="464"/>
        <v>#DIV/0!</v>
      </c>
      <c r="H7349" s="210" t="str">
        <f t="shared" si="461"/>
        <v>24/25SOJA (2ª SAFRA)CAMPO MOURÃO (a)</v>
      </c>
      <c r="I7349" s="210" t="str">
        <f t="shared" si="462"/>
        <v>24/25SOJA (2ª SAFRA)</v>
      </c>
      <c r="J7349" s="211" t="b">
        <f t="shared" si="463"/>
        <v>0</v>
      </c>
    </row>
    <row r="7350" spans="1:64" ht="12.75" customHeight="1">
      <c r="A7350" s="215" t="s">
        <v>289</v>
      </c>
      <c r="B7350" s="213" t="s">
        <v>107</v>
      </c>
      <c r="C7350" s="209" t="s">
        <v>130</v>
      </c>
      <c r="D7350" s="202"/>
      <c r="G7350" s="202" t="e">
        <f t="shared" si="464"/>
        <v>#DIV/0!</v>
      </c>
      <c r="H7350" s="210" t="str">
        <f t="shared" si="461"/>
        <v>24/25SOJA (2ª SAFRA)CASCAVEL (d)</v>
      </c>
      <c r="I7350" s="210" t="str">
        <f t="shared" si="462"/>
        <v>24/25SOJA (2ª SAFRA)</v>
      </c>
      <c r="J7350" s="211" t="b">
        <f t="shared" si="463"/>
        <v>0</v>
      </c>
    </row>
    <row r="7351" spans="1:64" ht="12.75" customHeight="1">
      <c r="A7351" s="215" t="s">
        <v>289</v>
      </c>
      <c r="B7351" s="213" t="s">
        <v>107</v>
      </c>
      <c r="C7351" s="209" t="s">
        <v>136</v>
      </c>
      <c r="D7351" s="202">
        <v>12050</v>
      </c>
      <c r="F7351" s="202">
        <v>25365</v>
      </c>
      <c r="G7351" s="202">
        <f t="shared" si="464"/>
        <v>2104.9792531120333</v>
      </c>
      <c r="H7351" s="210" t="str">
        <f t="shared" si="461"/>
        <v>24/25SOJA (2ª SAFRA)FRANCISCO BELTRÃO (e)</v>
      </c>
      <c r="I7351" s="210" t="str">
        <f t="shared" si="462"/>
        <v>24/25SOJA (2ª SAFRA)</v>
      </c>
      <c r="J7351" s="211" t="b">
        <f t="shared" si="463"/>
        <v>0</v>
      </c>
    </row>
    <row r="7352" spans="1:64" ht="12.75" customHeight="1">
      <c r="A7352" s="215" t="s">
        <v>289</v>
      </c>
      <c r="B7352" s="213" t="s">
        <v>107</v>
      </c>
      <c r="C7352" s="209" t="s">
        <v>138</v>
      </c>
      <c r="D7352" s="202">
        <v>7120</v>
      </c>
      <c r="F7352" s="202">
        <v>19460</v>
      </c>
      <c r="G7352" s="202">
        <f t="shared" si="464"/>
        <v>2733.1460674157306</v>
      </c>
      <c r="H7352" s="210" t="str">
        <f t="shared" si="461"/>
        <v>24/25SOJA (2ª SAFRA)GUARAPUAVA (f)</v>
      </c>
      <c r="I7352" s="210" t="str">
        <f t="shared" si="462"/>
        <v>24/25SOJA (2ª SAFRA)</v>
      </c>
      <c r="J7352" s="211" t="b">
        <f t="shared" si="463"/>
        <v>0</v>
      </c>
    </row>
    <row r="7353" spans="1:64" ht="12.75" customHeight="1">
      <c r="A7353" s="215" t="s">
        <v>289</v>
      </c>
      <c r="B7353" s="213" t="s">
        <v>107</v>
      </c>
      <c r="C7353" s="209" t="s">
        <v>140</v>
      </c>
      <c r="D7353" s="202">
        <v>12000</v>
      </c>
      <c r="F7353" s="202">
        <v>36000</v>
      </c>
      <c r="G7353" s="202">
        <f t="shared" si="464"/>
        <v>3000</v>
      </c>
      <c r="H7353" s="210" t="str">
        <f t="shared" si="461"/>
        <v>24/25SOJA (2ª SAFRA)IRATI (f)</v>
      </c>
      <c r="I7353" s="210" t="str">
        <f t="shared" si="462"/>
        <v>24/25SOJA (2ª SAFRA)</v>
      </c>
      <c r="J7353" s="211" t="b">
        <f t="shared" si="463"/>
        <v>0</v>
      </c>
    </row>
    <row r="7354" spans="1:64" ht="12.75" customHeight="1">
      <c r="A7354" s="215" t="s">
        <v>289</v>
      </c>
      <c r="B7354" s="213" t="s">
        <v>107</v>
      </c>
      <c r="C7354" s="209" t="s">
        <v>146</v>
      </c>
      <c r="D7354" s="202">
        <v>2500</v>
      </c>
      <c r="F7354" s="202">
        <v>4875</v>
      </c>
      <c r="G7354" s="202">
        <f t="shared" si="464"/>
        <v>1950</v>
      </c>
      <c r="H7354" s="210" t="str">
        <f t="shared" si="461"/>
        <v>24/25SOJA (2ª SAFRA)LARANJEIRAS DO SUL (f)</v>
      </c>
      <c r="I7354" s="210" t="str">
        <f t="shared" si="462"/>
        <v>24/25SOJA (2ª SAFRA)</v>
      </c>
      <c r="J7354" s="211" t="b">
        <f t="shared" si="463"/>
        <v>0</v>
      </c>
    </row>
    <row r="7355" spans="1:64" ht="12.75" customHeight="1">
      <c r="A7355" s="215" t="s">
        <v>289</v>
      </c>
      <c r="B7355" s="213" t="s">
        <v>107</v>
      </c>
      <c r="C7355" s="209" t="s">
        <v>155</v>
      </c>
      <c r="D7355" s="202">
        <v>16433</v>
      </c>
      <c r="F7355" s="202">
        <v>43383</v>
      </c>
      <c r="G7355" s="202">
        <f t="shared" si="464"/>
        <v>2639.9926976206416</v>
      </c>
      <c r="H7355" s="210" t="str">
        <f t="shared" si="461"/>
        <v>24/25SOJA (2ª SAFRA)PATO BRANCO (e)</v>
      </c>
      <c r="I7355" s="210" t="str">
        <f t="shared" si="462"/>
        <v>24/25SOJA (2ª SAFRA)</v>
      </c>
      <c r="J7355" s="211" t="b">
        <f t="shared" si="463"/>
        <v>0</v>
      </c>
    </row>
    <row r="7356" spans="1:64" ht="12.75" customHeight="1">
      <c r="A7356" s="215" t="s">
        <v>289</v>
      </c>
      <c r="B7356" s="213" t="s">
        <v>107</v>
      </c>
      <c r="C7356" s="209" t="s">
        <v>157</v>
      </c>
      <c r="D7356" s="202">
        <v>19400</v>
      </c>
      <c r="F7356" s="202">
        <v>59412</v>
      </c>
      <c r="G7356" s="202">
        <f t="shared" si="464"/>
        <v>3062.4742268041236</v>
      </c>
      <c r="H7356" s="210" t="str">
        <f t="shared" si="461"/>
        <v>24/25SOJA (2ª SAFRA)PONTA GROSSA (f)</v>
      </c>
      <c r="I7356" s="210" t="str">
        <f t="shared" si="462"/>
        <v>24/25SOJA (2ª SAFRA)</v>
      </c>
      <c r="J7356" s="211" t="b">
        <f t="shared" si="463"/>
        <v>0</v>
      </c>
    </row>
    <row r="7357" spans="1:64" ht="12.75" customHeight="1">
      <c r="A7357" s="215" t="s">
        <v>289</v>
      </c>
      <c r="B7357" s="213" t="s">
        <v>107</v>
      </c>
      <c r="C7357" s="209" t="s">
        <v>159</v>
      </c>
      <c r="D7357" s="202"/>
      <c r="G7357" s="202" t="e">
        <f t="shared" si="464"/>
        <v>#DIV/0!</v>
      </c>
      <c r="H7357" s="210"/>
      <c r="I7357" s="210"/>
      <c r="J7357" s="211"/>
    </row>
    <row r="7358" spans="1:64" ht="12.75" customHeight="1">
      <c r="A7358" s="215" t="s">
        <v>289</v>
      </c>
      <c r="B7358" s="213" t="s">
        <v>107</v>
      </c>
      <c r="C7358" s="209" t="s">
        <v>160</v>
      </c>
      <c r="D7358" s="202">
        <v>7000</v>
      </c>
      <c r="F7358" s="202">
        <v>15400</v>
      </c>
      <c r="G7358" s="202">
        <f t="shared" si="464"/>
        <v>2200</v>
      </c>
      <c r="H7358" s="210" t="str">
        <f t="shared" ref="H7358:H7421" si="465">A7358&amp;B7358&amp;C7358</f>
        <v>24/25SOJA (2ª SAFRA)UNIÃO DA VITÓRIA (f)</v>
      </c>
      <c r="I7358" s="210" t="str">
        <f t="shared" ref="I7358:I7421" si="466">A7358&amp;B7358</f>
        <v>24/25SOJA (2ª SAFRA)</v>
      </c>
      <c r="J7358" s="211" t="b">
        <f t="shared" si="463"/>
        <v>0</v>
      </c>
    </row>
    <row r="7359" spans="1:64" ht="14.65" customHeight="1">
      <c r="A7359" s="215" t="s">
        <v>289</v>
      </c>
      <c r="B7359" s="213" t="s">
        <v>109</v>
      </c>
      <c r="C7359" s="209" t="s">
        <v>126</v>
      </c>
      <c r="D7359" s="202">
        <v>170</v>
      </c>
      <c r="F7359" s="202">
        <v>16736</v>
      </c>
      <c r="G7359" s="202">
        <f t="shared" si="464"/>
        <v>98447.058823529413</v>
      </c>
      <c r="H7359" s="210" t="str">
        <f t="shared" si="465"/>
        <v>24/25TOMATE (2ª SAFRA)APUCARANA (c)</v>
      </c>
      <c r="I7359" s="210" t="str">
        <f t="shared" si="466"/>
        <v>24/25TOMATE (2ª SAFRA)</v>
      </c>
      <c r="J7359" s="211">
        <v>0</v>
      </c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/>
      <c r="BE7359"/>
      <c r="BF7359"/>
      <c r="BG7359"/>
      <c r="BH7359"/>
      <c r="BI7359"/>
      <c r="BJ7359"/>
      <c r="BK7359"/>
      <c r="BL7359"/>
    </row>
    <row r="7360" spans="1:64" ht="14.65" customHeight="1">
      <c r="A7360" s="215" t="s">
        <v>289</v>
      </c>
      <c r="B7360" s="213" t="s">
        <v>109</v>
      </c>
      <c r="C7360" s="209" t="s">
        <v>128</v>
      </c>
      <c r="D7360" s="202">
        <v>16</v>
      </c>
      <c r="F7360" s="202">
        <v>1020</v>
      </c>
      <c r="G7360" s="202">
        <f t="shared" si="464"/>
        <v>63750</v>
      </c>
      <c r="H7360" s="210" t="str">
        <f t="shared" si="465"/>
        <v>24/25TOMATE (2ª SAFRA)CAMPO MOURÃO (a)</v>
      </c>
      <c r="I7360" s="210" t="str">
        <f t="shared" si="466"/>
        <v>24/25TOMATE (2ª SAFRA)</v>
      </c>
      <c r="J7360" s="211">
        <v>0</v>
      </c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/>
      <c r="BE7360"/>
      <c r="BF7360"/>
      <c r="BG7360"/>
      <c r="BH7360"/>
      <c r="BI7360"/>
      <c r="BJ7360"/>
      <c r="BK7360"/>
      <c r="BL7360"/>
    </row>
    <row r="7361" spans="1:64" ht="14.65" customHeight="1">
      <c r="A7361" s="215" t="s">
        <v>289</v>
      </c>
      <c r="B7361" s="213" t="s">
        <v>109</v>
      </c>
      <c r="C7361" s="209" t="s">
        <v>130</v>
      </c>
      <c r="D7361" s="202">
        <v>45</v>
      </c>
      <c r="F7361" s="202">
        <v>2362</v>
      </c>
      <c r="G7361" s="202">
        <f t="shared" si="464"/>
        <v>52488.888888888891</v>
      </c>
      <c r="H7361" s="210" t="str">
        <f t="shared" si="465"/>
        <v>24/25TOMATE (2ª SAFRA)CASCAVEL (d)</v>
      </c>
      <c r="I7361" s="210" t="str">
        <f t="shared" si="466"/>
        <v>24/25TOMATE (2ª SAFRA)</v>
      </c>
      <c r="J7361" s="211">
        <v>0</v>
      </c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/>
      <c r="BE7361"/>
      <c r="BF7361"/>
      <c r="BG7361"/>
      <c r="BH7361"/>
      <c r="BI7361"/>
      <c r="BJ7361"/>
      <c r="BK7361"/>
      <c r="BL7361"/>
    </row>
    <row r="7362" spans="1:64" ht="14.65" customHeight="1">
      <c r="A7362" s="215" t="s">
        <v>289</v>
      </c>
      <c r="B7362" s="213" t="s">
        <v>109</v>
      </c>
      <c r="C7362" s="209" t="s">
        <v>132</v>
      </c>
      <c r="D7362" s="202">
        <v>200</v>
      </c>
      <c r="F7362" s="202">
        <v>1600</v>
      </c>
      <c r="G7362" s="202">
        <f t="shared" si="464"/>
        <v>8000</v>
      </c>
      <c r="H7362" s="210" t="str">
        <f t="shared" si="465"/>
        <v>24/25TOMATE (2ª SAFRA)CORNÉLIO PROCÓPIO (c)</v>
      </c>
      <c r="I7362" s="210" t="str">
        <f t="shared" si="466"/>
        <v>24/25TOMATE (2ª SAFRA)</v>
      </c>
      <c r="J7362" s="211">
        <v>0</v>
      </c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/>
      <c r="BE7362"/>
      <c r="BF7362"/>
      <c r="BG7362"/>
      <c r="BH7362"/>
      <c r="BI7362"/>
      <c r="BJ7362"/>
      <c r="BK7362"/>
      <c r="BL7362"/>
    </row>
    <row r="7363" spans="1:64" ht="14.65" customHeight="1">
      <c r="A7363" s="215" t="s">
        <v>289</v>
      </c>
      <c r="B7363" s="213" t="s">
        <v>109</v>
      </c>
      <c r="C7363" s="209" t="s">
        <v>138</v>
      </c>
      <c r="D7363" s="202">
        <v>35</v>
      </c>
      <c r="F7363" s="202">
        <v>2022</v>
      </c>
      <c r="G7363" s="202">
        <f t="shared" si="464"/>
        <v>57771.428571428572</v>
      </c>
      <c r="H7363" s="210" t="str">
        <f t="shared" si="465"/>
        <v>24/25TOMATE (2ª SAFRA)GUARAPUAVA (f)</v>
      </c>
      <c r="I7363" s="210" t="str">
        <f t="shared" si="466"/>
        <v>24/25TOMATE (2ª SAFRA)</v>
      </c>
      <c r="J7363" s="211">
        <v>0</v>
      </c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/>
      <c r="BE7363"/>
      <c r="BF7363"/>
      <c r="BG7363"/>
      <c r="BH7363"/>
      <c r="BI7363"/>
      <c r="BJ7363"/>
      <c r="BK7363"/>
      <c r="BL7363"/>
    </row>
    <row r="7364" spans="1:64" ht="14.65" customHeight="1">
      <c r="A7364" s="215" t="s">
        <v>289</v>
      </c>
      <c r="B7364" s="213" t="s">
        <v>109</v>
      </c>
      <c r="C7364" s="209" t="s">
        <v>140</v>
      </c>
      <c r="D7364" s="202">
        <v>10</v>
      </c>
      <c r="F7364" s="202">
        <v>434</v>
      </c>
      <c r="G7364" s="202">
        <f t="shared" si="464"/>
        <v>43400</v>
      </c>
      <c r="H7364" s="210" t="str">
        <f t="shared" si="465"/>
        <v>24/25TOMATE (2ª SAFRA)IRATI (f)</v>
      </c>
      <c r="I7364" s="210" t="str">
        <f t="shared" si="466"/>
        <v>24/25TOMATE (2ª SAFRA)</v>
      </c>
      <c r="J7364" s="211">
        <v>0</v>
      </c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/>
      <c r="BE7364"/>
      <c r="BF7364"/>
      <c r="BG7364"/>
      <c r="BH7364"/>
      <c r="BI7364"/>
      <c r="BJ7364"/>
      <c r="BK7364"/>
      <c r="BL7364"/>
    </row>
    <row r="7365" spans="1:64" ht="14.65" customHeight="1">
      <c r="A7365" s="215" t="s">
        <v>289</v>
      </c>
      <c r="B7365" s="213" t="s">
        <v>109</v>
      </c>
      <c r="C7365" s="209" t="s">
        <v>142</v>
      </c>
      <c r="D7365" s="202">
        <v>360</v>
      </c>
      <c r="F7365" s="202">
        <v>9100</v>
      </c>
      <c r="G7365" s="202">
        <f t="shared" si="464"/>
        <v>25277.777777777777</v>
      </c>
      <c r="H7365" s="210" t="str">
        <f t="shared" si="465"/>
        <v>24/25TOMATE (2ª SAFRA)IVAIPORÃ (c)</v>
      </c>
      <c r="I7365" s="210" t="str">
        <f t="shared" si="466"/>
        <v>24/25TOMATE (2ª SAFRA)</v>
      </c>
      <c r="J7365" s="211">
        <v>0</v>
      </c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/>
      <c r="BE7365"/>
      <c r="BF7365"/>
      <c r="BG7365"/>
      <c r="BH7365"/>
      <c r="BI7365"/>
      <c r="BJ7365"/>
      <c r="BK7365"/>
      <c r="BL7365"/>
    </row>
    <row r="7366" spans="1:64" ht="14.65" customHeight="1">
      <c r="A7366" s="215" t="s">
        <v>289</v>
      </c>
      <c r="B7366" s="213" t="s">
        <v>109</v>
      </c>
      <c r="C7366" s="209" t="s">
        <v>144</v>
      </c>
      <c r="D7366" s="202">
        <v>180</v>
      </c>
      <c r="F7366" s="202">
        <v>11709</v>
      </c>
      <c r="G7366" s="202">
        <f t="shared" si="464"/>
        <v>65050</v>
      </c>
      <c r="H7366" s="210" t="str">
        <f t="shared" si="465"/>
        <v>24/25TOMATE (2ª SAFRA)JACAREZINHO (c)</v>
      </c>
      <c r="I7366" s="210" t="str">
        <f t="shared" si="466"/>
        <v>24/25TOMATE (2ª SAFRA)</v>
      </c>
      <c r="J7366" s="211">
        <v>0</v>
      </c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/>
      <c r="BE7366"/>
      <c r="BF7366"/>
      <c r="BG7366"/>
      <c r="BH7366"/>
      <c r="BI7366"/>
      <c r="BJ7366"/>
      <c r="BK7366"/>
      <c r="BL7366"/>
    </row>
    <row r="7367" spans="1:64" ht="14.65" customHeight="1">
      <c r="A7367" s="215" t="s">
        <v>289</v>
      </c>
      <c r="B7367" s="213" t="s">
        <v>109</v>
      </c>
      <c r="C7367" s="209" t="s">
        <v>146</v>
      </c>
      <c r="D7367" s="202">
        <v>6</v>
      </c>
      <c r="F7367" s="202">
        <v>348</v>
      </c>
      <c r="G7367" s="202">
        <f t="shared" si="464"/>
        <v>58000</v>
      </c>
      <c r="H7367" s="210" t="str">
        <f t="shared" si="465"/>
        <v>24/25TOMATE (2ª SAFRA)LARANJEIRAS DO SUL (f)</v>
      </c>
      <c r="I7367" s="210" t="str">
        <f t="shared" si="466"/>
        <v>24/25TOMATE (2ª SAFRA)</v>
      </c>
      <c r="J7367" s="211">
        <v>0</v>
      </c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/>
      <c r="BE7367"/>
      <c r="BF7367"/>
      <c r="BG7367"/>
      <c r="BH7367"/>
      <c r="BI7367"/>
      <c r="BJ7367"/>
      <c r="BK7367"/>
      <c r="BL7367"/>
    </row>
    <row r="7368" spans="1:64" ht="14.65" customHeight="1">
      <c r="A7368" s="215" t="s">
        <v>289</v>
      </c>
      <c r="B7368" s="213" t="s">
        <v>109</v>
      </c>
      <c r="C7368" s="209" t="s">
        <v>148</v>
      </c>
      <c r="D7368" s="202">
        <v>75</v>
      </c>
      <c r="F7368" s="202">
        <v>4829</v>
      </c>
      <c r="G7368" s="202">
        <f t="shared" si="464"/>
        <v>64386.666666666672</v>
      </c>
      <c r="H7368" s="210" t="str">
        <f t="shared" si="465"/>
        <v>24/25TOMATE (2ª SAFRA)LONDRINA (c)</v>
      </c>
      <c r="I7368" s="210" t="str">
        <f t="shared" si="466"/>
        <v>24/25TOMATE (2ª SAFRA)</v>
      </c>
      <c r="J7368" s="211">
        <v>0</v>
      </c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/>
      <c r="BE7368"/>
      <c r="BF7368"/>
      <c r="BG7368"/>
      <c r="BH7368"/>
      <c r="BI7368"/>
      <c r="BJ7368"/>
      <c r="BK7368"/>
      <c r="BL7368"/>
    </row>
    <row r="7369" spans="1:64" ht="14.65" customHeight="1">
      <c r="A7369" s="215" t="s">
        <v>289</v>
      </c>
      <c r="B7369" s="213" t="s">
        <v>109</v>
      </c>
      <c r="C7369" s="209" t="s">
        <v>150</v>
      </c>
      <c r="D7369" s="202">
        <v>75</v>
      </c>
      <c r="F7369" s="202">
        <v>4462</v>
      </c>
      <c r="G7369" s="202">
        <f t="shared" si="464"/>
        <v>59493.333333333336</v>
      </c>
      <c r="H7369" s="210" t="str">
        <f t="shared" si="465"/>
        <v>24/25TOMATE (2ª SAFRA)MARINGÁ (c)</v>
      </c>
      <c r="I7369" s="210" t="str">
        <f t="shared" si="466"/>
        <v>24/25TOMATE (2ª SAFRA)</v>
      </c>
      <c r="J7369" s="211">
        <v>0</v>
      </c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/>
      <c r="BE7369"/>
      <c r="BF7369"/>
      <c r="BG7369"/>
      <c r="BH7369"/>
      <c r="BI7369"/>
      <c r="BJ7369"/>
      <c r="BK7369"/>
      <c r="BL7369"/>
    </row>
    <row r="7370" spans="1:64" ht="14.65" customHeight="1">
      <c r="A7370" s="215" t="s">
        <v>289</v>
      </c>
      <c r="B7370" s="213" t="s">
        <v>109</v>
      </c>
      <c r="C7370" s="209" t="s">
        <v>152</v>
      </c>
      <c r="D7370" s="202">
        <v>10</v>
      </c>
      <c r="F7370" s="202">
        <v>390</v>
      </c>
      <c r="G7370" s="202">
        <f t="shared" si="464"/>
        <v>39000</v>
      </c>
      <c r="H7370" s="210" t="str">
        <f t="shared" si="465"/>
        <v>24/25TOMATE (2ª SAFRA)PARANAGUÁ (f)</v>
      </c>
      <c r="I7370" s="210" t="str">
        <f t="shared" si="466"/>
        <v>24/25TOMATE (2ª SAFRA)</v>
      </c>
      <c r="J7370" s="211">
        <v>0</v>
      </c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/>
      <c r="BE7370"/>
      <c r="BF7370"/>
      <c r="BG7370"/>
      <c r="BH7370"/>
      <c r="BI7370"/>
      <c r="BJ7370"/>
      <c r="BK7370"/>
      <c r="BL7370"/>
    </row>
    <row r="7371" spans="1:64" ht="14.65" customHeight="1">
      <c r="A7371" s="215" t="s">
        <v>289</v>
      </c>
      <c r="B7371" s="213" t="s">
        <v>109</v>
      </c>
      <c r="C7371" s="209" t="s">
        <v>156</v>
      </c>
      <c r="D7371" s="202">
        <v>140</v>
      </c>
      <c r="F7371" s="202">
        <v>12888</v>
      </c>
      <c r="G7371" s="202">
        <f t="shared" si="464"/>
        <v>92057.14285714287</v>
      </c>
      <c r="H7371" s="210" t="str">
        <f t="shared" si="465"/>
        <v>24/25TOMATE (2ª SAFRA)PITANGA (f)</v>
      </c>
      <c r="I7371" s="210" t="str">
        <f t="shared" si="466"/>
        <v>24/25TOMATE (2ª SAFRA)</v>
      </c>
      <c r="J7371" s="211">
        <v>0</v>
      </c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/>
      <c r="BE7371"/>
      <c r="BF7371"/>
      <c r="BG7371"/>
      <c r="BH7371"/>
      <c r="BI7371"/>
      <c r="BJ7371"/>
      <c r="BK7371"/>
      <c r="BL7371"/>
    </row>
    <row r="7372" spans="1:64" ht="14.65" customHeight="1">
      <c r="A7372" s="215" t="s">
        <v>289</v>
      </c>
      <c r="B7372" s="213" t="s">
        <v>109</v>
      </c>
      <c r="C7372" s="209" t="s">
        <v>157</v>
      </c>
      <c r="D7372" s="202">
        <v>380</v>
      </c>
      <c r="F7372" s="202">
        <v>25773</v>
      </c>
      <c r="G7372" s="202">
        <f t="shared" si="464"/>
        <v>67823.684210526306</v>
      </c>
      <c r="H7372" s="210" t="str">
        <f t="shared" si="465"/>
        <v>24/25TOMATE (2ª SAFRA)PONTA GROSSA (f)</v>
      </c>
      <c r="I7372" s="210" t="str">
        <f t="shared" si="466"/>
        <v>24/25TOMATE (2ª SAFRA)</v>
      </c>
      <c r="J7372" s="211">
        <v>0</v>
      </c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/>
      <c r="BE7372"/>
      <c r="BF7372"/>
      <c r="BG7372"/>
      <c r="BH7372"/>
      <c r="BI7372"/>
      <c r="BJ7372"/>
      <c r="BK7372"/>
      <c r="BL7372"/>
    </row>
    <row r="7373" spans="1:64" ht="14.65" customHeight="1">
      <c r="A7373" s="215" t="s">
        <v>289</v>
      </c>
      <c r="B7373" s="213" t="s">
        <v>109</v>
      </c>
      <c r="C7373" s="209" t="s">
        <v>159</v>
      </c>
      <c r="D7373" s="202">
        <v>5</v>
      </c>
      <c r="F7373" s="202">
        <v>350</v>
      </c>
      <c r="G7373" s="202">
        <f t="shared" si="464"/>
        <v>70000</v>
      </c>
      <c r="H7373" s="210" t="str">
        <f t="shared" si="465"/>
        <v>24/25TOMATE (2ª SAFRA)UMUARAMA (b)</v>
      </c>
      <c r="I7373" s="210" t="str">
        <f t="shared" si="466"/>
        <v>24/25TOMATE (2ª SAFRA)</v>
      </c>
      <c r="J7373" s="211">
        <v>0</v>
      </c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/>
      <c r="BE7373"/>
      <c r="BF7373"/>
      <c r="BG7373"/>
      <c r="BH7373"/>
      <c r="BI7373"/>
      <c r="BJ7373"/>
      <c r="BK7373"/>
      <c r="BL7373"/>
    </row>
    <row r="7374" spans="1:64" ht="12.75" customHeight="1">
      <c r="A7374" s="215" t="s">
        <v>289</v>
      </c>
      <c r="B7374" s="209" t="s">
        <v>88</v>
      </c>
      <c r="C7374" s="213" t="s">
        <v>126</v>
      </c>
      <c r="D7374" s="202">
        <v>9150</v>
      </c>
      <c r="F7374" s="202">
        <v>22875</v>
      </c>
      <c r="G7374" s="202">
        <f t="shared" si="464"/>
        <v>2500</v>
      </c>
      <c r="H7374" s="210" t="str">
        <f t="shared" si="465"/>
        <v>24/25AVEIA BRANCAAPUCARANA (c)</v>
      </c>
      <c r="I7374" s="210" t="str">
        <f t="shared" si="466"/>
        <v>24/25AVEIA BRANCA</v>
      </c>
    </row>
    <row r="7375" spans="1:64" ht="12.75" customHeight="1">
      <c r="A7375" s="215" t="s">
        <v>289</v>
      </c>
      <c r="B7375" s="209" t="s">
        <v>88</v>
      </c>
      <c r="C7375" s="209" t="s">
        <v>128</v>
      </c>
      <c r="D7375" s="202">
        <v>12000</v>
      </c>
      <c r="E7375" s="204"/>
      <c r="F7375" s="202">
        <v>27000</v>
      </c>
      <c r="G7375" s="202">
        <f t="shared" si="464"/>
        <v>2250</v>
      </c>
      <c r="H7375" s="210" t="str">
        <f t="shared" si="465"/>
        <v>24/25AVEIA BRANCACAMPO MOURÃO (a)</v>
      </c>
      <c r="I7375" s="210" t="str">
        <f t="shared" si="466"/>
        <v>24/25AVEIA BRANCA</v>
      </c>
    </row>
    <row r="7376" spans="1:64" ht="12.75" customHeight="1">
      <c r="A7376" s="215" t="s">
        <v>289</v>
      </c>
      <c r="B7376" s="209" t="s">
        <v>88</v>
      </c>
      <c r="C7376" s="209" t="s">
        <v>130</v>
      </c>
      <c r="D7376" s="202">
        <v>3000</v>
      </c>
      <c r="F7376" s="202">
        <v>8400</v>
      </c>
      <c r="G7376" s="202">
        <f t="shared" si="464"/>
        <v>2800</v>
      </c>
      <c r="H7376" s="210" t="str">
        <f t="shared" si="465"/>
        <v>24/25AVEIA BRANCACASCAVEL (d)</v>
      </c>
      <c r="I7376" s="210" t="str">
        <f t="shared" si="466"/>
        <v>24/25AVEIA BRANCA</v>
      </c>
    </row>
    <row r="7377" spans="1:9" ht="12.75" customHeight="1">
      <c r="A7377" s="215" t="s">
        <v>289</v>
      </c>
      <c r="B7377" s="209" t="s">
        <v>88</v>
      </c>
      <c r="C7377" s="209" t="s">
        <v>132</v>
      </c>
      <c r="D7377" s="202">
        <v>400</v>
      </c>
      <c r="F7377" s="202">
        <v>1116</v>
      </c>
      <c r="G7377" s="202">
        <f t="shared" si="464"/>
        <v>2790</v>
      </c>
      <c r="H7377" s="210" t="str">
        <f t="shared" si="465"/>
        <v>24/25AVEIA BRANCACORNÉLIO PROCÓPIO (c)</v>
      </c>
      <c r="I7377" s="210" t="str">
        <f t="shared" si="466"/>
        <v>24/25AVEIA BRANCA</v>
      </c>
    </row>
    <row r="7378" spans="1:9" ht="12.75" customHeight="1">
      <c r="A7378" s="215" t="s">
        <v>289</v>
      </c>
      <c r="B7378" s="209" t="s">
        <v>88</v>
      </c>
      <c r="C7378" s="209" t="s">
        <v>136</v>
      </c>
      <c r="D7378" s="202">
        <v>5000</v>
      </c>
      <c r="E7378" s="204"/>
      <c r="F7378" s="202">
        <v>10000</v>
      </c>
      <c r="G7378" s="202">
        <f t="shared" si="464"/>
        <v>2000</v>
      </c>
      <c r="H7378" s="210" t="str">
        <f t="shared" si="465"/>
        <v>24/25AVEIA BRANCAFRANCISCO BELTRÃO (e)</v>
      </c>
      <c r="I7378" s="210" t="str">
        <f t="shared" si="466"/>
        <v>24/25AVEIA BRANCA</v>
      </c>
    </row>
    <row r="7379" spans="1:9" ht="12.75" customHeight="1">
      <c r="A7379" s="215" t="s">
        <v>289</v>
      </c>
      <c r="B7379" s="209" t="s">
        <v>88</v>
      </c>
      <c r="C7379" s="209" t="s">
        <v>138</v>
      </c>
      <c r="D7379" s="202">
        <v>5910</v>
      </c>
      <c r="E7379" s="204"/>
      <c r="F7379" s="202">
        <v>18320</v>
      </c>
      <c r="G7379" s="202">
        <f t="shared" si="464"/>
        <v>3099.8307952622677</v>
      </c>
      <c r="H7379" s="210" t="str">
        <f t="shared" si="465"/>
        <v>24/25AVEIA BRANCAGUARAPUAVA (f)</v>
      </c>
      <c r="I7379" s="210" t="str">
        <f t="shared" si="466"/>
        <v>24/25AVEIA BRANCA</v>
      </c>
    </row>
    <row r="7380" spans="1:9" ht="12.75" customHeight="1">
      <c r="A7380" s="215" t="s">
        <v>289</v>
      </c>
      <c r="B7380" s="209" t="s">
        <v>88</v>
      </c>
      <c r="C7380" s="209" t="s">
        <v>140</v>
      </c>
      <c r="D7380" s="202">
        <v>9000</v>
      </c>
      <c r="E7380" s="204"/>
      <c r="F7380" s="202">
        <v>25200</v>
      </c>
      <c r="G7380" s="202">
        <f t="shared" si="464"/>
        <v>2800</v>
      </c>
      <c r="H7380" s="210" t="str">
        <f t="shared" si="465"/>
        <v>24/25AVEIA BRANCAIRATI (f)</v>
      </c>
      <c r="I7380" s="210" t="str">
        <f t="shared" si="466"/>
        <v>24/25AVEIA BRANCA</v>
      </c>
    </row>
    <row r="7381" spans="1:9" ht="12.75" customHeight="1">
      <c r="A7381" s="215" t="s">
        <v>289</v>
      </c>
      <c r="B7381" s="209" t="s">
        <v>88</v>
      </c>
      <c r="C7381" s="209" t="s">
        <v>142</v>
      </c>
      <c r="D7381" s="202">
        <v>500</v>
      </c>
      <c r="E7381" s="204"/>
      <c r="F7381" s="202">
        <v>787</v>
      </c>
      <c r="G7381" s="202">
        <f t="shared" si="464"/>
        <v>1574</v>
      </c>
      <c r="H7381" s="210" t="str">
        <f t="shared" si="465"/>
        <v>24/25AVEIA BRANCAIVAIPORÃ (c)</v>
      </c>
      <c r="I7381" s="210" t="str">
        <f t="shared" si="466"/>
        <v>24/25AVEIA BRANCA</v>
      </c>
    </row>
    <row r="7382" spans="1:9" ht="12.75" customHeight="1">
      <c r="A7382" s="215" t="s">
        <v>289</v>
      </c>
      <c r="B7382" s="209" t="s">
        <v>88</v>
      </c>
      <c r="C7382" s="209" t="s">
        <v>144</v>
      </c>
      <c r="D7382" s="202">
        <v>3700</v>
      </c>
      <c r="F7382" s="202">
        <v>7585</v>
      </c>
      <c r="G7382" s="202">
        <f t="shared" si="464"/>
        <v>2050</v>
      </c>
      <c r="H7382" s="210" t="str">
        <f t="shared" si="465"/>
        <v>24/25AVEIA BRANCAJACAREZINHO (c)</v>
      </c>
      <c r="I7382" s="210" t="str">
        <f t="shared" si="466"/>
        <v>24/25AVEIA BRANCA</v>
      </c>
    </row>
    <row r="7383" spans="1:9" ht="12.75" customHeight="1">
      <c r="A7383" s="215" t="s">
        <v>289</v>
      </c>
      <c r="B7383" s="209" t="s">
        <v>88</v>
      </c>
      <c r="C7383" s="209" t="s">
        <v>146</v>
      </c>
      <c r="D7383" s="202">
        <v>1000</v>
      </c>
      <c r="F7383" s="202">
        <v>2600</v>
      </c>
      <c r="G7383" s="202">
        <f t="shared" si="464"/>
        <v>2600</v>
      </c>
      <c r="H7383" s="210" t="str">
        <f t="shared" si="465"/>
        <v>24/25AVEIA BRANCALARANJEIRAS DO SUL (f)</v>
      </c>
      <c r="I7383" s="210" t="str">
        <f t="shared" si="466"/>
        <v>24/25AVEIA BRANCA</v>
      </c>
    </row>
    <row r="7384" spans="1:9" ht="12.75" customHeight="1">
      <c r="A7384" s="215" t="s">
        <v>289</v>
      </c>
      <c r="B7384" s="209" t="s">
        <v>88</v>
      </c>
      <c r="C7384" s="209" t="s">
        <v>148</v>
      </c>
      <c r="D7384" s="202">
        <v>3500</v>
      </c>
      <c r="E7384" s="204"/>
      <c r="F7384" s="202">
        <v>5775</v>
      </c>
      <c r="G7384" s="202">
        <f t="shared" si="464"/>
        <v>1650</v>
      </c>
      <c r="H7384" s="210" t="str">
        <f t="shared" si="465"/>
        <v>24/25AVEIA BRANCALONDRINA (c)</v>
      </c>
      <c r="I7384" s="210" t="str">
        <f t="shared" si="466"/>
        <v>24/25AVEIA BRANCA</v>
      </c>
    </row>
    <row r="7385" spans="1:9" ht="12.75" customHeight="1">
      <c r="A7385" s="215" t="s">
        <v>289</v>
      </c>
      <c r="B7385" s="209" t="s">
        <v>88</v>
      </c>
      <c r="C7385" s="209" t="s">
        <v>150</v>
      </c>
      <c r="D7385" s="202">
        <v>320</v>
      </c>
      <c r="E7385" s="204"/>
      <c r="F7385" s="202">
        <v>560</v>
      </c>
      <c r="G7385" s="202">
        <f t="shared" si="464"/>
        <v>1750</v>
      </c>
      <c r="H7385" s="210" t="str">
        <f t="shared" si="465"/>
        <v>24/25AVEIA BRANCAMARINGÁ (c)</v>
      </c>
      <c r="I7385" s="210" t="str">
        <f t="shared" si="466"/>
        <v>24/25AVEIA BRANCA</v>
      </c>
    </row>
    <row r="7386" spans="1:9" ht="12.75" customHeight="1">
      <c r="A7386" s="215" t="s">
        <v>289</v>
      </c>
      <c r="B7386" s="209" t="s">
        <v>88</v>
      </c>
      <c r="C7386" s="209" t="s">
        <v>155</v>
      </c>
      <c r="D7386" s="202">
        <v>10000</v>
      </c>
      <c r="E7386" s="204"/>
      <c r="F7386" s="202">
        <v>20500</v>
      </c>
      <c r="G7386" s="202">
        <f t="shared" si="464"/>
        <v>2050</v>
      </c>
      <c r="H7386" s="210" t="str">
        <f t="shared" si="465"/>
        <v>24/25AVEIA BRANCAPATO BRANCO (e)</v>
      </c>
      <c r="I7386" s="210" t="str">
        <f t="shared" si="466"/>
        <v>24/25AVEIA BRANCA</v>
      </c>
    </row>
    <row r="7387" spans="1:9" ht="12.75" customHeight="1">
      <c r="A7387" s="215" t="s">
        <v>289</v>
      </c>
      <c r="B7387" s="209" t="s">
        <v>88</v>
      </c>
      <c r="C7387" s="209" t="s">
        <v>156</v>
      </c>
      <c r="D7387" s="202">
        <v>2800</v>
      </c>
      <c r="E7387" s="204"/>
      <c r="F7387" s="202">
        <v>6160</v>
      </c>
      <c r="G7387" s="202">
        <f t="shared" si="464"/>
        <v>2200</v>
      </c>
      <c r="H7387" s="210" t="str">
        <f t="shared" si="465"/>
        <v>24/25AVEIA BRANCAPITANGA (f)</v>
      </c>
      <c r="I7387" s="210" t="str">
        <f t="shared" si="466"/>
        <v>24/25AVEIA BRANCA</v>
      </c>
    </row>
    <row r="7388" spans="1:9" ht="12.75" customHeight="1">
      <c r="A7388" s="215" t="s">
        <v>289</v>
      </c>
      <c r="B7388" s="209" t="s">
        <v>88</v>
      </c>
      <c r="C7388" s="209" t="s">
        <v>157</v>
      </c>
      <c r="D7388" s="202">
        <v>25000</v>
      </c>
      <c r="E7388" s="204"/>
      <c r="F7388" s="202">
        <v>70000</v>
      </c>
      <c r="G7388" s="202">
        <f t="shared" si="464"/>
        <v>2800</v>
      </c>
      <c r="H7388" s="210" t="str">
        <f t="shared" si="465"/>
        <v>24/25AVEIA BRANCAPONTA GROSSA (f)</v>
      </c>
      <c r="I7388" s="210" t="str">
        <f t="shared" si="466"/>
        <v>24/25AVEIA BRANCA</v>
      </c>
    </row>
    <row r="7389" spans="1:9" ht="12.75" customHeight="1">
      <c r="A7389" s="215" t="s">
        <v>289</v>
      </c>
      <c r="B7389" s="209" t="s">
        <v>88</v>
      </c>
      <c r="C7389" s="209" t="s">
        <v>158</v>
      </c>
      <c r="D7389" s="202">
        <v>1265</v>
      </c>
      <c r="E7389" s="204"/>
      <c r="F7389" s="202">
        <v>2213</v>
      </c>
      <c r="G7389" s="202">
        <f t="shared" si="464"/>
        <v>1749.4071146245058</v>
      </c>
      <c r="H7389" s="210" t="str">
        <f t="shared" si="465"/>
        <v>24/25AVEIA BRANCATOLEDO (d)</v>
      </c>
      <c r="I7389" s="210" t="str">
        <f t="shared" si="466"/>
        <v>24/25AVEIA BRANCA</v>
      </c>
    </row>
    <row r="7390" spans="1:9" ht="12.75" customHeight="1">
      <c r="A7390" s="215" t="s">
        <v>289</v>
      </c>
      <c r="B7390" s="209" t="s">
        <v>88</v>
      </c>
      <c r="C7390" s="209" t="s">
        <v>160</v>
      </c>
      <c r="D7390" s="202">
        <v>2000</v>
      </c>
      <c r="E7390" s="204"/>
      <c r="F7390" s="202">
        <v>2500</v>
      </c>
      <c r="G7390" s="202">
        <f t="shared" si="464"/>
        <v>1250</v>
      </c>
      <c r="H7390" s="210" t="str">
        <f t="shared" si="465"/>
        <v>24/25AVEIA BRANCAUNIÃO DA VITÓRIA (f)</v>
      </c>
      <c r="I7390" s="210" t="str">
        <f t="shared" si="466"/>
        <v>24/25AVEIA BRANCA</v>
      </c>
    </row>
    <row r="7391" spans="1:9" ht="12.75" customHeight="1">
      <c r="A7391" s="215" t="s">
        <v>289</v>
      </c>
      <c r="B7391" s="209" t="s">
        <v>89</v>
      </c>
      <c r="C7391" s="209" t="s">
        <v>126</v>
      </c>
      <c r="D7391" s="202">
        <v>3000</v>
      </c>
      <c r="F7391" s="202">
        <v>6000</v>
      </c>
      <c r="G7391" s="202">
        <f t="shared" si="464"/>
        <v>2000</v>
      </c>
      <c r="H7391" s="210" t="str">
        <f t="shared" si="465"/>
        <v>24/25AVEIA PRETAAPUCARANA (c)</v>
      </c>
      <c r="I7391" s="210" t="str">
        <f t="shared" si="466"/>
        <v>24/25AVEIA PRETA</v>
      </c>
    </row>
    <row r="7392" spans="1:9" ht="12.75" customHeight="1">
      <c r="A7392" s="215" t="s">
        <v>289</v>
      </c>
      <c r="B7392" s="209" t="s">
        <v>89</v>
      </c>
      <c r="C7392" s="209" t="s">
        <v>128</v>
      </c>
      <c r="D7392" s="202">
        <v>10000</v>
      </c>
      <c r="F7392" s="202">
        <v>14000</v>
      </c>
      <c r="G7392" s="202">
        <f t="shared" si="464"/>
        <v>1400</v>
      </c>
      <c r="H7392" s="210" t="str">
        <f t="shared" si="465"/>
        <v>24/25AVEIA PRETACAMPO MOURÃO (a)</v>
      </c>
      <c r="I7392" s="210" t="str">
        <f t="shared" si="466"/>
        <v>24/25AVEIA PRETA</v>
      </c>
    </row>
    <row r="7393" spans="1:9" ht="12.75" customHeight="1">
      <c r="A7393" s="215" t="s">
        <v>289</v>
      </c>
      <c r="B7393" s="209" t="s">
        <v>89</v>
      </c>
      <c r="C7393" s="209" t="s">
        <v>130</v>
      </c>
      <c r="D7393" s="202">
        <v>5000</v>
      </c>
      <c r="F7393" s="202">
        <v>7000</v>
      </c>
      <c r="G7393" s="202">
        <f t="shared" si="464"/>
        <v>1400</v>
      </c>
      <c r="H7393" s="210" t="str">
        <f t="shared" si="465"/>
        <v>24/25AVEIA PRETACASCAVEL (d)</v>
      </c>
      <c r="I7393" s="210" t="str">
        <f t="shared" si="466"/>
        <v>24/25AVEIA PRETA</v>
      </c>
    </row>
    <row r="7394" spans="1:9" ht="12.75" customHeight="1">
      <c r="A7394" s="215" t="s">
        <v>289</v>
      </c>
      <c r="B7394" s="209" t="s">
        <v>89</v>
      </c>
      <c r="C7394" s="209" t="s">
        <v>132</v>
      </c>
      <c r="D7394" s="202">
        <v>1000</v>
      </c>
      <c r="F7394" s="202">
        <v>1920</v>
      </c>
      <c r="G7394" s="202">
        <f t="shared" si="464"/>
        <v>1920</v>
      </c>
      <c r="H7394" s="210" t="str">
        <f t="shared" si="465"/>
        <v>24/25AVEIA PRETACORNÉLIO PROCÓPIO (c)</v>
      </c>
      <c r="I7394" s="210" t="str">
        <f t="shared" si="466"/>
        <v>24/25AVEIA PRETA</v>
      </c>
    </row>
    <row r="7395" spans="1:9" ht="12.75" customHeight="1">
      <c r="A7395" s="215" t="s">
        <v>289</v>
      </c>
      <c r="B7395" s="209" t="s">
        <v>89</v>
      </c>
      <c r="C7395" s="209" t="s">
        <v>136</v>
      </c>
      <c r="D7395" s="202">
        <v>4000</v>
      </c>
      <c r="F7395" s="202">
        <v>5120</v>
      </c>
      <c r="G7395" s="202">
        <f t="shared" si="464"/>
        <v>1280</v>
      </c>
      <c r="H7395" s="210" t="str">
        <f t="shared" si="465"/>
        <v>24/25AVEIA PRETAFRANCISCO BELTRÃO (e)</v>
      </c>
      <c r="I7395" s="210" t="str">
        <f t="shared" si="466"/>
        <v>24/25AVEIA PRETA</v>
      </c>
    </row>
    <row r="7396" spans="1:9" ht="12.75" customHeight="1">
      <c r="A7396" s="215" t="s">
        <v>289</v>
      </c>
      <c r="B7396" s="209" t="s">
        <v>89</v>
      </c>
      <c r="C7396" s="209" t="s">
        <v>138</v>
      </c>
      <c r="D7396" s="202">
        <v>40260</v>
      </c>
      <c r="F7396" s="202">
        <v>53948</v>
      </c>
      <c r="G7396" s="202">
        <f t="shared" si="464"/>
        <v>1339.9900645802286</v>
      </c>
      <c r="H7396" s="210" t="str">
        <f t="shared" si="465"/>
        <v>24/25AVEIA PRETAGUARAPUAVA (f)</v>
      </c>
      <c r="I7396" s="210" t="str">
        <f t="shared" si="466"/>
        <v>24/25AVEIA PRETA</v>
      </c>
    </row>
    <row r="7397" spans="1:9" ht="12.75" customHeight="1">
      <c r="A7397" s="215" t="s">
        <v>289</v>
      </c>
      <c r="B7397" s="209" t="s">
        <v>89</v>
      </c>
      <c r="C7397" s="209" t="s">
        <v>140</v>
      </c>
      <c r="D7397" s="202">
        <v>6500</v>
      </c>
      <c r="F7397" s="202">
        <v>13650</v>
      </c>
      <c r="G7397" s="202">
        <f t="shared" si="464"/>
        <v>2100</v>
      </c>
      <c r="H7397" s="210" t="str">
        <f t="shared" si="465"/>
        <v>24/25AVEIA PRETAIRATI (f)</v>
      </c>
      <c r="I7397" s="210" t="str">
        <f t="shared" si="466"/>
        <v>24/25AVEIA PRETA</v>
      </c>
    </row>
    <row r="7398" spans="1:9" ht="12.75" customHeight="1">
      <c r="A7398" s="215" t="s">
        <v>289</v>
      </c>
      <c r="B7398" s="209" t="s">
        <v>89</v>
      </c>
      <c r="C7398" s="209" t="s">
        <v>142</v>
      </c>
      <c r="D7398" s="202">
        <v>500</v>
      </c>
      <c r="F7398" s="202">
        <v>840</v>
      </c>
      <c r="G7398" s="202">
        <f t="shared" si="464"/>
        <v>1680</v>
      </c>
      <c r="H7398" s="210" t="str">
        <f t="shared" si="465"/>
        <v>24/25AVEIA PRETAIVAIPORÃ (c)</v>
      </c>
      <c r="I7398" s="210" t="str">
        <f t="shared" si="466"/>
        <v>24/25AVEIA PRETA</v>
      </c>
    </row>
    <row r="7399" spans="1:9" ht="12.75" customHeight="1">
      <c r="A7399" s="215" t="s">
        <v>289</v>
      </c>
      <c r="B7399" s="209" t="s">
        <v>89</v>
      </c>
      <c r="C7399" s="209" t="s">
        <v>144</v>
      </c>
      <c r="D7399" s="202">
        <v>3200</v>
      </c>
      <c r="F7399" s="202">
        <v>5760</v>
      </c>
      <c r="G7399" s="202">
        <f t="shared" si="464"/>
        <v>1800</v>
      </c>
      <c r="H7399" s="210" t="str">
        <f t="shared" si="465"/>
        <v>24/25AVEIA PRETAJACAREZINHO (c)</v>
      </c>
      <c r="I7399" s="210" t="str">
        <f t="shared" si="466"/>
        <v>24/25AVEIA PRETA</v>
      </c>
    </row>
    <row r="7400" spans="1:9" ht="12.75" customHeight="1">
      <c r="A7400" s="215" t="s">
        <v>289</v>
      </c>
      <c r="B7400" s="209" t="s">
        <v>89</v>
      </c>
      <c r="C7400" s="209" t="s">
        <v>146</v>
      </c>
      <c r="D7400" s="202">
        <v>5500</v>
      </c>
      <c r="F7400" s="202">
        <v>8250</v>
      </c>
      <c r="G7400" s="202">
        <f t="shared" si="464"/>
        <v>1500</v>
      </c>
      <c r="H7400" s="210" t="str">
        <f t="shared" si="465"/>
        <v>24/25AVEIA PRETALARANJEIRAS DO SUL (f)</v>
      </c>
      <c r="I7400" s="210" t="str">
        <f t="shared" si="466"/>
        <v>24/25AVEIA PRETA</v>
      </c>
    </row>
    <row r="7401" spans="1:9" ht="12.75" customHeight="1">
      <c r="A7401" s="215" t="s">
        <v>289</v>
      </c>
      <c r="B7401" s="209" t="s">
        <v>89</v>
      </c>
      <c r="C7401" s="209" t="s">
        <v>148</v>
      </c>
      <c r="D7401" s="202">
        <v>20000</v>
      </c>
      <c r="F7401" s="202">
        <v>33000</v>
      </c>
      <c r="G7401" s="202">
        <f t="shared" si="464"/>
        <v>1650</v>
      </c>
      <c r="H7401" s="210" t="str">
        <f t="shared" si="465"/>
        <v>24/25AVEIA PRETALONDRINA (c)</v>
      </c>
      <c r="I7401" s="210" t="str">
        <f t="shared" si="466"/>
        <v>24/25AVEIA PRETA</v>
      </c>
    </row>
    <row r="7402" spans="1:9" ht="12.75" customHeight="1">
      <c r="A7402" s="215" t="s">
        <v>289</v>
      </c>
      <c r="B7402" s="209" t="s">
        <v>89</v>
      </c>
      <c r="C7402" s="209" t="s">
        <v>150</v>
      </c>
      <c r="D7402" s="202">
        <v>8700</v>
      </c>
      <c r="F7402" s="202">
        <v>10440</v>
      </c>
      <c r="G7402" s="202">
        <f t="shared" si="464"/>
        <v>1200</v>
      </c>
      <c r="H7402" s="210" t="str">
        <f t="shared" si="465"/>
        <v>24/25AVEIA PRETAMARINGÁ (c)</v>
      </c>
      <c r="I7402" s="210" t="str">
        <f t="shared" si="466"/>
        <v>24/25AVEIA PRETA</v>
      </c>
    </row>
    <row r="7403" spans="1:9" ht="12.75" customHeight="1">
      <c r="A7403" s="215" t="s">
        <v>289</v>
      </c>
      <c r="B7403" s="209" t="s">
        <v>89</v>
      </c>
      <c r="C7403" s="209" t="s">
        <v>155</v>
      </c>
      <c r="D7403" s="202">
        <v>25000</v>
      </c>
      <c r="F7403" s="202">
        <v>42500</v>
      </c>
      <c r="G7403" s="202">
        <f t="shared" si="464"/>
        <v>1700</v>
      </c>
      <c r="H7403" s="210" t="str">
        <f t="shared" si="465"/>
        <v>24/25AVEIA PRETAPATO BRANCO (e)</v>
      </c>
      <c r="I7403" s="210" t="str">
        <f t="shared" si="466"/>
        <v>24/25AVEIA PRETA</v>
      </c>
    </row>
    <row r="7404" spans="1:9" ht="12.75" customHeight="1">
      <c r="A7404" s="215" t="s">
        <v>289</v>
      </c>
      <c r="B7404" s="209" t="s">
        <v>89</v>
      </c>
      <c r="C7404" s="209" t="s">
        <v>156</v>
      </c>
      <c r="D7404" s="202">
        <v>4500</v>
      </c>
      <c r="F7404" s="202">
        <v>8100</v>
      </c>
      <c r="G7404" s="202">
        <f t="shared" si="464"/>
        <v>1800</v>
      </c>
      <c r="H7404" s="210" t="str">
        <f t="shared" si="465"/>
        <v>24/25AVEIA PRETAPITANGA (f)</v>
      </c>
      <c r="I7404" s="210" t="str">
        <f t="shared" si="466"/>
        <v>24/25AVEIA PRETA</v>
      </c>
    </row>
    <row r="7405" spans="1:9" ht="12.75" customHeight="1">
      <c r="A7405" s="215" t="s">
        <v>289</v>
      </c>
      <c r="B7405" s="209" t="s">
        <v>89</v>
      </c>
      <c r="C7405" s="209" t="s">
        <v>157</v>
      </c>
      <c r="D7405" s="202">
        <v>30000</v>
      </c>
      <c r="F7405" s="202">
        <v>46500</v>
      </c>
      <c r="G7405" s="202">
        <f t="shared" si="464"/>
        <v>1550</v>
      </c>
      <c r="H7405" s="210" t="str">
        <f t="shared" si="465"/>
        <v>24/25AVEIA PRETAPONTA GROSSA (f)</v>
      </c>
      <c r="I7405" s="210" t="str">
        <f t="shared" si="466"/>
        <v>24/25AVEIA PRETA</v>
      </c>
    </row>
    <row r="7406" spans="1:9" ht="12.75" customHeight="1">
      <c r="A7406" s="215" t="s">
        <v>289</v>
      </c>
      <c r="B7406" s="209" t="s">
        <v>89</v>
      </c>
      <c r="C7406" s="209" t="s">
        <v>158</v>
      </c>
      <c r="D7406" s="202">
        <v>1920</v>
      </c>
      <c r="F7406" s="202">
        <v>3360</v>
      </c>
      <c r="G7406" s="202">
        <f t="shared" si="464"/>
        <v>1750</v>
      </c>
      <c r="H7406" s="210" t="str">
        <f t="shared" si="465"/>
        <v>24/25AVEIA PRETATOLEDO (d)</v>
      </c>
      <c r="I7406" s="210" t="str">
        <f t="shared" si="466"/>
        <v>24/25AVEIA PRETA</v>
      </c>
    </row>
    <row r="7407" spans="1:9" ht="12.75" customHeight="1">
      <c r="A7407" s="215" t="s">
        <v>289</v>
      </c>
      <c r="B7407" s="209" t="s">
        <v>89</v>
      </c>
      <c r="C7407" s="209" t="s">
        <v>159</v>
      </c>
      <c r="D7407" s="202">
        <v>800</v>
      </c>
      <c r="F7407" s="202">
        <v>1600</v>
      </c>
      <c r="G7407" s="202">
        <f t="shared" si="464"/>
        <v>2000</v>
      </c>
      <c r="H7407" s="210" t="str">
        <f t="shared" si="465"/>
        <v>24/25AVEIA PRETAUMUARAMA (b)</v>
      </c>
      <c r="I7407" s="210" t="str">
        <f t="shared" si="466"/>
        <v>24/25AVEIA PRETA</v>
      </c>
    </row>
    <row r="7408" spans="1:9" ht="12.75" customHeight="1">
      <c r="A7408" s="215" t="s">
        <v>289</v>
      </c>
      <c r="B7408" s="209" t="s">
        <v>89</v>
      </c>
      <c r="C7408" s="209" t="s">
        <v>160</v>
      </c>
      <c r="D7408" s="202">
        <v>2500</v>
      </c>
      <c r="F7408" s="202">
        <v>2625</v>
      </c>
      <c r="G7408" s="202">
        <f t="shared" si="464"/>
        <v>1050</v>
      </c>
      <c r="H7408" s="210" t="str">
        <f t="shared" si="465"/>
        <v>24/25AVEIA PRETAUNIÃO DA VITÓRIA (f)</v>
      </c>
      <c r="I7408" s="210" t="str">
        <f t="shared" si="466"/>
        <v>24/25AVEIA PRETA</v>
      </c>
    </row>
    <row r="7409" spans="1:10" ht="12.75" customHeight="1">
      <c r="A7409" s="215" t="s">
        <v>289</v>
      </c>
      <c r="B7409" s="209" t="s">
        <v>94</v>
      </c>
      <c r="C7409" s="209" t="s">
        <v>126</v>
      </c>
      <c r="D7409">
        <v>40</v>
      </c>
      <c r="E7409" s="204"/>
      <c r="F7409">
        <v>68</v>
      </c>
      <c r="G7409" s="202">
        <f t="shared" si="464"/>
        <v>1700</v>
      </c>
      <c r="H7409" s="210" t="str">
        <f t="shared" si="465"/>
        <v>24/25CANOLAAPUCARANA (c)</v>
      </c>
      <c r="I7409" s="210" t="str">
        <f t="shared" si="466"/>
        <v>24/25CANOLA</v>
      </c>
      <c r="J7409" s="211"/>
    </row>
    <row r="7410" spans="1:10" ht="12.75" customHeight="1">
      <c r="A7410" s="215" t="s">
        <v>289</v>
      </c>
      <c r="B7410" s="209" t="s">
        <v>94</v>
      </c>
      <c r="C7410" s="209" t="s">
        <v>136</v>
      </c>
      <c r="D7410"/>
      <c r="E7410" s="204"/>
      <c r="F7410"/>
      <c r="G7410" s="202" t="e">
        <f>F7410/(D7410-E7410)*1000</f>
        <v>#DIV/0!</v>
      </c>
      <c r="H7410" s="210" t="str">
        <f t="shared" si="465"/>
        <v>24/25CANOLAFRANCISCO BELTRÃO (e)</v>
      </c>
      <c r="I7410" s="210" t="str">
        <f t="shared" si="466"/>
        <v>24/25CANOLA</v>
      </c>
      <c r="J7410" s="211"/>
    </row>
    <row r="7411" spans="1:10" ht="12.75" customHeight="1">
      <c r="A7411" s="215" t="s">
        <v>289</v>
      </c>
      <c r="B7411" s="209" t="s">
        <v>94</v>
      </c>
      <c r="C7411" s="209" t="s">
        <v>138</v>
      </c>
      <c r="D7411">
        <v>700</v>
      </c>
      <c r="E7411" s="204"/>
      <c r="F7411" s="89">
        <v>1312</v>
      </c>
      <c r="G7411" s="202">
        <f t="shared" ref="G7411:G7465" si="467">F7411/(D7411-E7411)*1000</f>
        <v>1874.2857142857142</v>
      </c>
      <c r="H7411" s="210" t="str">
        <f t="shared" si="465"/>
        <v>24/25CANOLAGUARAPUAVA (f)</v>
      </c>
      <c r="I7411" s="210" t="str">
        <f t="shared" si="466"/>
        <v>24/25CANOLA</v>
      </c>
      <c r="J7411" s="211"/>
    </row>
    <row r="7412" spans="1:10" ht="12.75" customHeight="1">
      <c r="A7412" s="215" t="s">
        <v>289</v>
      </c>
      <c r="B7412" s="209" t="s">
        <v>94</v>
      </c>
      <c r="C7412" s="209" t="s">
        <v>155</v>
      </c>
      <c r="D7412" s="202">
        <v>1000</v>
      </c>
      <c r="F7412" s="202">
        <v>2000</v>
      </c>
      <c r="G7412" s="202">
        <f t="shared" si="467"/>
        <v>2000</v>
      </c>
      <c r="H7412" s="210" t="str">
        <f t="shared" si="465"/>
        <v>24/25CANOLAPATO BRANCO (e)</v>
      </c>
      <c r="I7412" s="210" t="str">
        <f t="shared" si="466"/>
        <v>24/25CANOLA</v>
      </c>
      <c r="J7412" s="211"/>
    </row>
    <row r="7413" spans="1:10" ht="12.75" customHeight="1">
      <c r="A7413" s="215" t="s">
        <v>289</v>
      </c>
      <c r="B7413" s="209" t="s">
        <v>94</v>
      </c>
      <c r="C7413" s="209" t="s">
        <v>157</v>
      </c>
      <c r="D7413" s="202">
        <v>450</v>
      </c>
      <c r="F7413" s="202">
        <v>900</v>
      </c>
      <c r="G7413" s="202">
        <f t="shared" si="467"/>
        <v>2000</v>
      </c>
      <c r="H7413" s="210" t="str">
        <f t="shared" si="465"/>
        <v>24/25CANOLAPONTA GROSSA (f)</v>
      </c>
      <c r="I7413" s="210" t="str">
        <f t="shared" si="466"/>
        <v>24/25CANOLA</v>
      </c>
      <c r="J7413" s="211"/>
    </row>
    <row r="7414" spans="1:10" ht="12.75" customHeight="1">
      <c r="A7414" s="215" t="s">
        <v>289</v>
      </c>
      <c r="B7414" s="209" t="s">
        <v>96</v>
      </c>
      <c r="C7414" s="209" t="s">
        <v>138</v>
      </c>
      <c r="D7414" s="202">
        <v>720</v>
      </c>
      <c r="F7414" s="202">
        <v>1512</v>
      </c>
      <c r="G7414" s="202">
        <f t="shared" si="467"/>
        <v>2100</v>
      </c>
      <c r="H7414" s="210" t="str">
        <f t="shared" si="465"/>
        <v>24/25CENTEIOGUARAPUAVA (f)</v>
      </c>
      <c r="I7414" s="210" t="str">
        <f t="shared" si="466"/>
        <v>24/25CENTEIO</v>
      </c>
      <c r="J7414" s="211"/>
    </row>
    <row r="7415" spans="1:10" ht="12.75" customHeight="1">
      <c r="A7415" s="215" t="s">
        <v>289</v>
      </c>
      <c r="B7415" s="209" t="s">
        <v>96</v>
      </c>
      <c r="C7415" s="209" t="s">
        <v>140</v>
      </c>
      <c r="D7415" s="202">
        <v>400</v>
      </c>
      <c r="F7415" s="202">
        <v>1120</v>
      </c>
      <c r="G7415" s="202">
        <f t="shared" si="467"/>
        <v>2800</v>
      </c>
      <c r="H7415" s="210" t="str">
        <f t="shared" si="465"/>
        <v>24/25CENTEIOIRATI (f)</v>
      </c>
      <c r="I7415" s="210" t="str">
        <f t="shared" si="466"/>
        <v>24/25CENTEIO</v>
      </c>
      <c r="J7415" s="211"/>
    </row>
    <row r="7416" spans="1:10" ht="12.75" customHeight="1">
      <c r="A7416" s="215" t="s">
        <v>289</v>
      </c>
      <c r="B7416" s="209" t="s">
        <v>96</v>
      </c>
      <c r="C7416" s="209" t="s">
        <v>146</v>
      </c>
      <c r="D7416" s="202"/>
      <c r="G7416" s="202" t="e">
        <f t="shared" si="467"/>
        <v>#DIV/0!</v>
      </c>
      <c r="H7416" s="210" t="str">
        <f t="shared" si="465"/>
        <v>24/25CENTEIOLARANJEIRAS DO SUL (f)</v>
      </c>
      <c r="I7416" s="210" t="str">
        <f t="shared" si="466"/>
        <v>24/25CENTEIO</v>
      </c>
      <c r="J7416" s="211"/>
    </row>
    <row r="7417" spans="1:10" ht="12.75" customHeight="1">
      <c r="A7417" s="215" t="s">
        <v>289</v>
      </c>
      <c r="B7417" s="209" t="s">
        <v>96</v>
      </c>
      <c r="C7417" s="209" t="s">
        <v>155</v>
      </c>
      <c r="D7417" s="202"/>
      <c r="G7417" s="202" t="e">
        <f t="shared" si="467"/>
        <v>#DIV/0!</v>
      </c>
      <c r="H7417" s="210" t="str">
        <f t="shared" si="465"/>
        <v>24/25CENTEIOPATO BRANCO (e)</v>
      </c>
      <c r="I7417" s="210" t="str">
        <f t="shared" si="466"/>
        <v>24/25CENTEIO</v>
      </c>
      <c r="J7417" s="211"/>
    </row>
    <row r="7418" spans="1:10" ht="12.75" customHeight="1">
      <c r="A7418" s="215" t="s">
        <v>289</v>
      </c>
      <c r="B7418" s="209" t="s">
        <v>96</v>
      </c>
      <c r="C7418" s="209" t="s">
        <v>157</v>
      </c>
      <c r="D7418" s="202">
        <v>700</v>
      </c>
      <c r="F7418" s="202">
        <v>1645</v>
      </c>
      <c r="G7418" s="202">
        <f t="shared" si="467"/>
        <v>2350</v>
      </c>
      <c r="H7418" s="210" t="str">
        <f t="shared" si="465"/>
        <v>24/25CENTEIOPONTA GROSSA (f)</v>
      </c>
      <c r="I7418" s="210" t="str">
        <f t="shared" si="466"/>
        <v>24/25CENTEIO</v>
      </c>
      <c r="J7418" s="211"/>
    </row>
    <row r="7419" spans="1:10" ht="12.75" customHeight="1">
      <c r="A7419" s="215" t="s">
        <v>289</v>
      </c>
      <c r="B7419" s="213" t="s">
        <v>97</v>
      </c>
      <c r="C7419" s="209" t="s">
        <v>126</v>
      </c>
      <c r="D7419" s="201">
        <v>1000</v>
      </c>
      <c r="F7419" s="202">
        <v>4500</v>
      </c>
      <c r="G7419" s="202">
        <f t="shared" si="467"/>
        <v>4500</v>
      </c>
      <c r="H7419" s="210" t="str">
        <f t="shared" si="465"/>
        <v>24/25CEVADAAPUCARANA (c)</v>
      </c>
      <c r="I7419" s="210" t="str">
        <f t="shared" si="466"/>
        <v>24/25CEVADA</v>
      </c>
    </row>
    <row r="7420" spans="1:10" ht="12.75" customHeight="1">
      <c r="A7420" s="215" t="s">
        <v>289</v>
      </c>
      <c r="B7420" s="213" t="s">
        <v>97</v>
      </c>
      <c r="C7420" s="209" t="s">
        <v>134</v>
      </c>
      <c r="D7420" s="201">
        <v>4900</v>
      </c>
      <c r="F7420" s="202">
        <v>20825</v>
      </c>
      <c r="G7420" s="202">
        <f t="shared" si="467"/>
        <v>4250</v>
      </c>
      <c r="H7420" s="210" t="str">
        <f t="shared" si="465"/>
        <v>24/25CEVADACURITIBA (f)</v>
      </c>
      <c r="I7420" s="210" t="str">
        <f t="shared" si="466"/>
        <v>24/25CEVADA</v>
      </c>
    </row>
    <row r="7421" spans="1:10" ht="12.75" customHeight="1">
      <c r="A7421" s="215" t="s">
        <v>289</v>
      </c>
      <c r="B7421" s="209" t="s">
        <v>97</v>
      </c>
      <c r="C7421" s="209" t="s">
        <v>136</v>
      </c>
      <c r="G7421" s="202" t="e">
        <f t="shared" si="467"/>
        <v>#DIV/0!</v>
      </c>
      <c r="H7421" s="210" t="str">
        <f t="shared" si="465"/>
        <v>24/25CEVADAFRANCISCO BELTRÃO (e)</v>
      </c>
      <c r="I7421" s="210" t="str">
        <f t="shared" si="466"/>
        <v>24/25CEVADA</v>
      </c>
    </row>
    <row r="7422" spans="1:10" ht="12.75" customHeight="1">
      <c r="A7422" s="215" t="s">
        <v>289</v>
      </c>
      <c r="B7422" s="209" t="s">
        <v>97</v>
      </c>
      <c r="C7422" s="209" t="s">
        <v>138</v>
      </c>
      <c r="D7422" s="201">
        <v>36900</v>
      </c>
      <c r="F7422" s="202">
        <v>184500</v>
      </c>
      <c r="G7422" s="202">
        <f t="shared" si="467"/>
        <v>5000</v>
      </c>
      <c r="H7422" s="210" t="str">
        <f t="shared" ref="H7422:H7465" si="468">A7422&amp;B7422&amp;C7422</f>
        <v>24/25CEVADAGUARAPUAVA (f)</v>
      </c>
      <c r="I7422" s="210" t="str">
        <f t="shared" ref="I7422:I7465" si="469">A7422&amp;B7422</f>
        <v>24/25CEVADA</v>
      </c>
    </row>
    <row r="7423" spans="1:10" ht="12.75" customHeight="1">
      <c r="A7423" s="215" t="s">
        <v>289</v>
      </c>
      <c r="B7423" s="209" t="s">
        <v>97</v>
      </c>
      <c r="C7423" s="209" t="s">
        <v>140</v>
      </c>
      <c r="D7423" s="201">
        <v>8000</v>
      </c>
      <c r="F7423" s="202">
        <v>30000</v>
      </c>
      <c r="G7423" s="202">
        <f t="shared" si="467"/>
        <v>3750</v>
      </c>
      <c r="H7423" s="210" t="str">
        <f t="shared" si="468"/>
        <v>24/25CEVADAIRATI (f)</v>
      </c>
      <c r="I7423" s="210" t="str">
        <f t="shared" si="469"/>
        <v>24/25CEVADA</v>
      </c>
    </row>
    <row r="7424" spans="1:10" ht="12.75" customHeight="1">
      <c r="A7424" s="215" t="s">
        <v>289</v>
      </c>
      <c r="B7424" s="209" t="s">
        <v>97</v>
      </c>
      <c r="C7424" s="209" t="s">
        <v>142</v>
      </c>
      <c r="D7424" s="201">
        <v>250</v>
      </c>
      <c r="F7424" s="202">
        <v>656</v>
      </c>
      <c r="G7424" s="202">
        <f t="shared" si="467"/>
        <v>2624</v>
      </c>
      <c r="H7424" s="210" t="str">
        <f t="shared" si="468"/>
        <v>24/25CEVADAIVAIPORÃ (c)</v>
      </c>
      <c r="I7424" s="210" t="str">
        <f t="shared" si="469"/>
        <v>24/25CEVADA</v>
      </c>
    </row>
    <row r="7425" spans="1:10" ht="12.75" customHeight="1">
      <c r="A7425" s="215" t="s">
        <v>289</v>
      </c>
      <c r="B7425" s="209" t="s">
        <v>97</v>
      </c>
      <c r="C7425" s="209" t="s">
        <v>144</v>
      </c>
      <c r="D7425" s="201">
        <v>3300</v>
      </c>
      <c r="F7425" s="202">
        <v>9570</v>
      </c>
      <c r="G7425" s="202">
        <f t="shared" si="467"/>
        <v>2900</v>
      </c>
      <c r="H7425" s="210" t="str">
        <f t="shared" si="468"/>
        <v>24/25CEVADAJACAREZINHO (c)</v>
      </c>
      <c r="I7425" s="210" t="str">
        <f t="shared" si="469"/>
        <v>24/25CEVADA</v>
      </c>
    </row>
    <row r="7426" spans="1:10" ht="12.75" customHeight="1">
      <c r="A7426" s="215" t="s">
        <v>289</v>
      </c>
      <c r="B7426" s="209" t="s">
        <v>97</v>
      </c>
      <c r="C7426" s="209" t="s">
        <v>155</v>
      </c>
      <c r="D7426" s="201">
        <v>550</v>
      </c>
      <c r="F7426" s="202">
        <v>2255</v>
      </c>
      <c r="G7426" s="202">
        <f t="shared" si="467"/>
        <v>4100</v>
      </c>
      <c r="H7426" s="210" t="str">
        <f t="shared" si="468"/>
        <v>24/25CEVADAPATO BRANCO (e)</v>
      </c>
      <c r="I7426" s="210" t="str">
        <f t="shared" si="469"/>
        <v>24/25CEVADA</v>
      </c>
    </row>
    <row r="7427" spans="1:10" ht="12.75" customHeight="1">
      <c r="A7427" s="215" t="s">
        <v>289</v>
      </c>
      <c r="B7427" s="209" t="s">
        <v>97</v>
      </c>
      <c r="C7427" s="209" t="s">
        <v>156</v>
      </c>
      <c r="D7427" s="201">
        <v>670</v>
      </c>
      <c r="F7427" s="202">
        <v>3015</v>
      </c>
      <c r="G7427" s="202">
        <f t="shared" si="467"/>
        <v>4500</v>
      </c>
      <c r="H7427" s="210" t="str">
        <f t="shared" si="468"/>
        <v>24/25CEVADAPITANGA (f)</v>
      </c>
      <c r="I7427" s="210" t="str">
        <f t="shared" si="469"/>
        <v>24/25CEVADA</v>
      </c>
    </row>
    <row r="7428" spans="1:10" ht="12.75" customHeight="1">
      <c r="A7428" s="215" t="s">
        <v>289</v>
      </c>
      <c r="B7428" s="209" t="s">
        <v>97</v>
      </c>
      <c r="C7428" s="209" t="s">
        <v>157</v>
      </c>
      <c r="D7428" s="201">
        <v>38000</v>
      </c>
      <c r="F7428" s="202">
        <v>155800</v>
      </c>
      <c r="G7428" s="202">
        <f t="shared" si="467"/>
        <v>4100</v>
      </c>
      <c r="H7428" s="210" t="str">
        <f t="shared" si="468"/>
        <v>24/25CEVADAPONTA GROSSA (f)</v>
      </c>
      <c r="I7428" s="210" t="str">
        <f t="shared" si="469"/>
        <v>24/25CEVADA</v>
      </c>
    </row>
    <row r="7429" spans="1:10" ht="12.75" customHeight="1">
      <c r="A7429" s="215" t="s">
        <v>289</v>
      </c>
      <c r="B7429" s="209" t="s">
        <v>97</v>
      </c>
      <c r="C7429" s="209" t="s">
        <v>158</v>
      </c>
      <c r="G7429" s="202" t="e">
        <f t="shared" si="467"/>
        <v>#DIV/0!</v>
      </c>
      <c r="H7429" s="210" t="str">
        <f t="shared" si="468"/>
        <v>24/25CEVADATOLEDO (d)</v>
      </c>
      <c r="I7429" s="210" t="str">
        <f t="shared" si="469"/>
        <v>24/25CEVADA</v>
      </c>
    </row>
    <row r="7430" spans="1:10" ht="12.75" customHeight="1">
      <c r="A7430" s="215" t="s">
        <v>289</v>
      </c>
      <c r="B7430" s="209" t="s">
        <v>97</v>
      </c>
      <c r="C7430" s="209" t="s">
        <v>160</v>
      </c>
      <c r="D7430" s="201">
        <v>1000</v>
      </c>
      <c r="F7430" s="202">
        <v>2700</v>
      </c>
      <c r="G7430" s="202">
        <f t="shared" si="467"/>
        <v>2700</v>
      </c>
      <c r="H7430" s="210" t="str">
        <f t="shared" si="468"/>
        <v>24/25CEVADAUNIÃO DA VITÓRIA (f)</v>
      </c>
      <c r="I7430" s="210" t="str">
        <f t="shared" si="469"/>
        <v>24/25CEVADA</v>
      </c>
    </row>
    <row r="7431" spans="1:10" ht="12.75" customHeight="1">
      <c r="A7431" s="215" t="s">
        <v>289</v>
      </c>
      <c r="B7431" s="213" t="s">
        <v>99</v>
      </c>
      <c r="C7431" s="213" t="s">
        <v>132</v>
      </c>
      <c r="D7431" s="202">
        <v>40</v>
      </c>
      <c r="F7431" s="202">
        <v>33</v>
      </c>
      <c r="G7431" s="202">
        <f t="shared" si="467"/>
        <v>825</v>
      </c>
      <c r="H7431" s="210" t="str">
        <f t="shared" si="468"/>
        <v>24/25FEIJÃO (3ª SAFRA)CORNÉLIO PROCÓPIO (c)</v>
      </c>
      <c r="I7431" s="210" t="str">
        <f t="shared" si="469"/>
        <v>24/25FEIJÃO (3ª SAFRA)</v>
      </c>
      <c r="J7431" s="211" t="b">
        <v>0</v>
      </c>
    </row>
    <row r="7432" spans="1:10" ht="12.75" customHeight="1">
      <c r="A7432" s="215" t="s">
        <v>289</v>
      </c>
      <c r="B7432" s="213" t="s">
        <v>99</v>
      </c>
      <c r="C7432" s="213" t="s">
        <v>144</v>
      </c>
      <c r="D7432" s="202">
        <v>300</v>
      </c>
      <c r="F7432" s="202">
        <v>360</v>
      </c>
      <c r="G7432" s="202">
        <f t="shared" si="467"/>
        <v>1200</v>
      </c>
      <c r="H7432" s="210" t="str">
        <f t="shared" si="468"/>
        <v>24/25FEIJÃO (3ª SAFRA)JACAREZINHO (c)</v>
      </c>
      <c r="I7432" s="210" t="str">
        <f t="shared" si="469"/>
        <v>24/25FEIJÃO (3ª SAFRA)</v>
      </c>
      <c r="J7432" s="211" t="b">
        <v>0</v>
      </c>
    </row>
    <row r="7433" spans="1:10" ht="12.75" customHeight="1">
      <c r="A7433" s="215" t="s">
        <v>289</v>
      </c>
      <c r="B7433" s="213" t="s">
        <v>99</v>
      </c>
      <c r="C7433" s="213" t="s">
        <v>150</v>
      </c>
      <c r="D7433" s="202">
        <v>150</v>
      </c>
      <c r="F7433" s="202">
        <v>187</v>
      </c>
      <c r="G7433" s="202">
        <f t="shared" si="467"/>
        <v>1246.6666666666665</v>
      </c>
      <c r="H7433" s="210" t="str">
        <f t="shared" si="468"/>
        <v>24/25FEIJÃO (3ª SAFRA)MARINGÁ (c)</v>
      </c>
      <c r="I7433" s="210" t="str">
        <f t="shared" si="469"/>
        <v>24/25FEIJÃO (3ª SAFRA)</v>
      </c>
      <c r="J7433" s="211" t="b">
        <v>0</v>
      </c>
    </row>
    <row r="7434" spans="1:10" ht="12.75" customHeight="1">
      <c r="A7434" s="215" t="s">
        <v>289</v>
      </c>
      <c r="B7434" s="213" t="s">
        <v>99</v>
      </c>
      <c r="C7434" s="213" t="s">
        <v>154</v>
      </c>
      <c r="D7434" s="202"/>
      <c r="G7434" s="202" t="e">
        <f t="shared" si="467"/>
        <v>#DIV/0!</v>
      </c>
      <c r="H7434" s="210" t="str">
        <f t="shared" si="468"/>
        <v>24/25FEIJÃO (3ª SAFRA)PARANAVAÍ (b)</v>
      </c>
      <c r="I7434" s="210" t="str">
        <f t="shared" si="469"/>
        <v>24/25FEIJÃO (3ª SAFRA)</v>
      </c>
      <c r="J7434" s="211" t="b">
        <v>0</v>
      </c>
    </row>
    <row r="7435" spans="1:10" ht="14.65" customHeight="1">
      <c r="A7435" s="215" t="s">
        <v>289</v>
      </c>
      <c r="B7435" s="213" t="s">
        <v>99</v>
      </c>
      <c r="C7435" s="209" t="s">
        <v>159</v>
      </c>
      <c r="D7435" s="202">
        <v>10</v>
      </c>
      <c r="F7435" s="202">
        <v>9</v>
      </c>
      <c r="G7435" s="202">
        <f t="shared" si="467"/>
        <v>900</v>
      </c>
      <c r="H7435" s="210" t="str">
        <f t="shared" si="468"/>
        <v>24/25FEIJÃO (3ª SAFRA)UMUARAMA (b)</v>
      </c>
      <c r="I7435" s="210" t="str">
        <f t="shared" si="469"/>
        <v>24/25FEIJÃO (3ª SAFRA)</v>
      </c>
      <c r="J7435" s="211" t="b">
        <v>0</v>
      </c>
    </row>
    <row r="7436" spans="1:10" ht="12.75" customHeight="1">
      <c r="A7436" s="215" t="s">
        <v>289</v>
      </c>
      <c r="B7436" s="209" t="s">
        <v>110</v>
      </c>
      <c r="C7436" s="209" t="s">
        <v>126</v>
      </c>
      <c r="D7436" s="201">
        <v>34600</v>
      </c>
      <c r="E7436" s="201"/>
      <c r="F7436" s="201">
        <v>103800</v>
      </c>
      <c r="G7436" s="202">
        <f t="shared" si="467"/>
        <v>3000</v>
      </c>
      <c r="H7436" s="210" t="str">
        <f t="shared" si="468"/>
        <v>24/25TRIGOAPUCARANA (c)</v>
      </c>
      <c r="I7436" s="210" t="str">
        <f t="shared" si="469"/>
        <v>24/25TRIGO</v>
      </c>
    </row>
    <row r="7437" spans="1:10" ht="12.75" customHeight="1">
      <c r="A7437" s="215" t="s">
        <v>289</v>
      </c>
      <c r="B7437" s="209" t="s">
        <v>110</v>
      </c>
      <c r="C7437" s="209" t="s">
        <v>128</v>
      </c>
      <c r="D7437" s="201">
        <v>80000</v>
      </c>
      <c r="E7437" s="201"/>
      <c r="F7437" s="201">
        <v>232000</v>
      </c>
      <c r="G7437" s="202">
        <f t="shared" si="467"/>
        <v>2900</v>
      </c>
      <c r="H7437" s="210" t="str">
        <f t="shared" si="468"/>
        <v>24/25TRIGOCAMPO MOURÃO (a)</v>
      </c>
      <c r="I7437" s="210" t="str">
        <f t="shared" si="469"/>
        <v>24/25TRIGO</v>
      </c>
    </row>
    <row r="7438" spans="1:10" ht="12.75" customHeight="1">
      <c r="A7438" s="215" t="s">
        <v>289</v>
      </c>
      <c r="B7438" s="209" t="s">
        <v>110</v>
      </c>
      <c r="C7438" s="209" t="s">
        <v>130</v>
      </c>
      <c r="D7438" s="201">
        <v>70000</v>
      </c>
      <c r="E7438" s="201"/>
      <c r="F7438" s="201">
        <v>234500</v>
      </c>
      <c r="G7438" s="202">
        <f t="shared" si="467"/>
        <v>3350</v>
      </c>
      <c r="H7438" s="210" t="str">
        <f t="shared" si="468"/>
        <v>24/25TRIGOCASCAVEL (d)</v>
      </c>
      <c r="I7438" s="210" t="str">
        <f t="shared" si="469"/>
        <v>24/25TRIGO</v>
      </c>
    </row>
    <row r="7439" spans="1:10" ht="12.75" customHeight="1">
      <c r="A7439" s="215" t="s">
        <v>289</v>
      </c>
      <c r="B7439" s="209" t="s">
        <v>110</v>
      </c>
      <c r="C7439" s="209" t="s">
        <v>132</v>
      </c>
      <c r="D7439" s="201">
        <v>100000</v>
      </c>
      <c r="E7439" s="201"/>
      <c r="F7439" s="201">
        <v>279000</v>
      </c>
      <c r="G7439" s="202">
        <f t="shared" si="467"/>
        <v>2790</v>
      </c>
      <c r="H7439" s="210" t="str">
        <f t="shared" si="468"/>
        <v>24/25TRIGOCORNÉLIO PROCÓPIO (c)</v>
      </c>
      <c r="I7439" s="210" t="str">
        <f t="shared" si="469"/>
        <v>24/25TRIGO</v>
      </c>
    </row>
    <row r="7440" spans="1:10" ht="12.75" customHeight="1">
      <c r="A7440" s="215" t="s">
        <v>289</v>
      </c>
      <c r="B7440" s="213" t="s">
        <v>110</v>
      </c>
      <c r="C7440" s="209" t="s">
        <v>134</v>
      </c>
      <c r="D7440" s="202">
        <v>11000</v>
      </c>
      <c r="F7440" s="202">
        <v>41250</v>
      </c>
      <c r="G7440" s="202">
        <f t="shared" si="467"/>
        <v>3750</v>
      </c>
      <c r="H7440" s="210" t="str">
        <f t="shared" si="468"/>
        <v>24/25TRIGOCURITIBA (f)</v>
      </c>
      <c r="I7440" s="210" t="str">
        <f t="shared" si="469"/>
        <v>24/25TRIGO</v>
      </c>
    </row>
    <row r="7441" spans="1:9" ht="12.75" customHeight="1">
      <c r="A7441" s="215" t="s">
        <v>289</v>
      </c>
      <c r="B7441" s="213" t="s">
        <v>110</v>
      </c>
      <c r="C7441" s="209" t="s">
        <v>136</v>
      </c>
      <c r="D7441" s="202">
        <v>104000</v>
      </c>
      <c r="F7441" s="202">
        <v>322400</v>
      </c>
      <c r="G7441" s="202">
        <f t="shared" si="467"/>
        <v>3100</v>
      </c>
      <c r="H7441" s="210" t="str">
        <f t="shared" si="468"/>
        <v>24/25TRIGOFRANCISCO BELTRÃO (e)</v>
      </c>
      <c r="I7441" s="210" t="str">
        <f t="shared" si="469"/>
        <v>24/25TRIGO</v>
      </c>
    </row>
    <row r="7442" spans="1:9" ht="12.75" customHeight="1">
      <c r="A7442" s="215" t="s">
        <v>289</v>
      </c>
      <c r="B7442" s="213" t="s">
        <v>110</v>
      </c>
      <c r="C7442" s="209" t="s">
        <v>138</v>
      </c>
      <c r="D7442" s="202">
        <v>25020</v>
      </c>
      <c r="F7442" s="202">
        <v>100830</v>
      </c>
      <c r="G7442" s="202">
        <f t="shared" si="467"/>
        <v>4029.9760191846526</v>
      </c>
      <c r="H7442" s="210" t="str">
        <f t="shared" si="468"/>
        <v>24/25TRIGOGUARAPUAVA (f)</v>
      </c>
      <c r="I7442" s="210" t="str">
        <f t="shared" si="469"/>
        <v>24/25TRIGO</v>
      </c>
    </row>
    <row r="7443" spans="1:9" s="204" customFormat="1" ht="12.75" customHeight="1">
      <c r="A7443" s="215" t="s">
        <v>289</v>
      </c>
      <c r="B7443" s="213" t="s">
        <v>110</v>
      </c>
      <c r="C7443" s="209" t="s">
        <v>140</v>
      </c>
      <c r="D7443" s="202">
        <v>15000</v>
      </c>
      <c r="E7443" s="202"/>
      <c r="F7443" s="202">
        <v>56250</v>
      </c>
      <c r="G7443" s="202">
        <f t="shared" si="467"/>
        <v>3750</v>
      </c>
      <c r="H7443" s="210" t="str">
        <f t="shared" si="468"/>
        <v>24/25TRIGOIRATI (f)</v>
      </c>
      <c r="I7443" s="210" t="str">
        <f t="shared" si="469"/>
        <v>24/25TRIGO</v>
      </c>
    </row>
    <row r="7444" spans="1:9" ht="12.75" customHeight="1">
      <c r="A7444" s="215" t="s">
        <v>289</v>
      </c>
      <c r="B7444" s="213" t="s">
        <v>110</v>
      </c>
      <c r="C7444" s="209" t="s">
        <v>142</v>
      </c>
      <c r="D7444" s="202">
        <v>42000</v>
      </c>
      <c r="F7444" s="202">
        <v>153300</v>
      </c>
      <c r="G7444" s="202">
        <f t="shared" si="467"/>
        <v>3650</v>
      </c>
      <c r="H7444" s="210" t="str">
        <f t="shared" si="468"/>
        <v>24/25TRIGOIVAIPORÃ (c)</v>
      </c>
      <c r="I7444" s="210" t="str">
        <f t="shared" si="469"/>
        <v>24/25TRIGO</v>
      </c>
    </row>
    <row r="7445" spans="1:9" ht="12.75" customHeight="1">
      <c r="A7445" s="215" t="s">
        <v>289</v>
      </c>
      <c r="B7445" s="213" t="s">
        <v>110</v>
      </c>
      <c r="C7445" s="209" t="s">
        <v>144</v>
      </c>
      <c r="D7445" s="202">
        <v>45000</v>
      </c>
      <c r="F7445" s="202">
        <v>144000</v>
      </c>
      <c r="G7445" s="202">
        <f t="shared" si="467"/>
        <v>3200</v>
      </c>
      <c r="H7445" s="210" t="str">
        <f t="shared" si="468"/>
        <v>24/25TRIGOJACAREZINHO (c)</v>
      </c>
      <c r="I7445" s="210" t="str">
        <f t="shared" si="469"/>
        <v>24/25TRIGO</v>
      </c>
    </row>
    <row r="7446" spans="1:9" ht="12.75" customHeight="1">
      <c r="A7446" s="215" t="s">
        <v>289</v>
      </c>
      <c r="B7446" s="213" t="s">
        <v>110</v>
      </c>
      <c r="C7446" s="209" t="s">
        <v>146</v>
      </c>
      <c r="D7446" s="202">
        <v>46000</v>
      </c>
      <c r="F7446" s="202">
        <v>165600</v>
      </c>
      <c r="G7446" s="202">
        <f t="shared" si="467"/>
        <v>3600</v>
      </c>
      <c r="H7446" s="210" t="str">
        <f t="shared" si="468"/>
        <v>24/25TRIGOLARANJEIRAS DO SUL (f)</v>
      </c>
      <c r="I7446" s="210" t="str">
        <f t="shared" si="469"/>
        <v>24/25TRIGO</v>
      </c>
    </row>
    <row r="7447" spans="1:9" ht="12.75" customHeight="1">
      <c r="A7447" s="215" t="s">
        <v>289</v>
      </c>
      <c r="B7447" s="213" t="s">
        <v>110</v>
      </c>
      <c r="C7447" s="209" t="s">
        <v>148</v>
      </c>
      <c r="D7447" s="202">
        <v>70000</v>
      </c>
      <c r="F7447" s="202">
        <v>185500</v>
      </c>
      <c r="G7447" s="202">
        <f t="shared" si="467"/>
        <v>2650</v>
      </c>
      <c r="H7447" s="210" t="str">
        <f t="shared" si="468"/>
        <v>24/25TRIGOLONDRINA (c)</v>
      </c>
      <c r="I7447" s="210" t="str">
        <f t="shared" si="469"/>
        <v>24/25TRIGO</v>
      </c>
    </row>
    <row r="7448" spans="1:9" ht="12.75" customHeight="1">
      <c r="A7448" s="215" t="s">
        <v>289</v>
      </c>
      <c r="B7448" s="213" t="s">
        <v>110</v>
      </c>
      <c r="C7448" s="209" t="s">
        <v>150</v>
      </c>
      <c r="D7448" s="202">
        <v>12500</v>
      </c>
      <c r="F7448" s="202">
        <v>29375</v>
      </c>
      <c r="G7448" s="202">
        <f t="shared" si="467"/>
        <v>2350</v>
      </c>
      <c r="H7448" s="210" t="str">
        <f t="shared" si="468"/>
        <v>24/25TRIGOMARINGÁ (c)</v>
      </c>
      <c r="I7448" s="210" t="str">
        <f t="shared" si="469"/>
        <v>24/25TRIGO</v>
      </c>
    </row>
    <row r="7449" spans="1:9" ht="12.75" customHeight="1">
      <c r="A7449" s="215" t="s">
        <v>289</v>
      </c>
      <c r="B7449" s="213" t="s">
        <v>110</v>
      </c>
      <c r="C7449" s="209" t="s">
        <v>154</v>
      </c>
      <c r="D7449" s="202">
        <v>692</v>
      </c>
      <c r="F7449" s="202">
        <v>1314</v>
      </c>
      <c r="G7449" s="202">
        <f t="shared" si="467"/>
        <v>1898.8439306358382</v>
      </c>
      <c r="H7449" s="210" t="str">
        <f t="shared" si="468"/>
        <v>24/25TRIGOPARANAVAÍ (b)</v>
      </c>
      <c r="I7449" s="210" t="str">
        <f t="shared" si="469"/>
        <v>24/25TRIGO</v>
      </c>
    </row>
    <row r="7450" spans="1:9" ht="12.75" customHeight="1">
      <c r="A7450" s="215" t="s">
        <v>289</v>
      </c>
      <c r="B7450" s="213" t="s">
        <v>110</v>
      </c>
      <c r="C7450" s="209" t="s">
        <v>155</v>
      </c>
      <c r="D7450" s="202">
        <v>70000</v>
      </c>
      <c r="F7450" s="202">
        <v>227500</v>
      </c>
      <c r="G7450" s="202">
        <f t="shared" si="467"/>
        <v>3250</v>
      </c>
      <c r="H7450" s="210" t="str">
        <f t="shared" si="468"/>
        <v>24/25TRIGOPATO BRANCO (e)</v>
      </c>
      <c r="I7450" s="210" t="str">
        <f t="shared" si="469"/>
        <v>24/25TRIGO</v>
      </c>
    </row>
    <row r="7451" spans="1:9" ht="12.75" customHeight="1">
      <c r="A7451" s="215" t="s">
        <v>289</v>
      </c>
      <c r="B7451" s="213" t="s">
        <v>110</v>
      </c>
      <c r="C7451" s="209" t="s">
        <v>156</v>
      </c>
      <c r="D7451" s="202">
        <v>44000</v>
      </c>
      <c r="F7451" s="202">
        <v>140800</v>
      </c>
      <c r="G7451" s="202">
        <f t="shared" si="467"/>
        <v>3200</v>
      </c>
      <c r="H7451" s="210" t="str">
        <f t="shared" si="468"/>
        <v>24/25TRIGOPITANGA (f)</v>
      </c>
      <c r="I7451" s="210" t="str">
        <f t="shared" si="469"/>
        <v>24/25TRIGO</v>
      </c>
    </row>
    <row r="7452" spans="1:9" ht="12.75" customHeight="1">
      <c r="A7452" s="215" t="s">
        <v>289</v>
      </c>
      <c r="B7452" s="213" t="s">
        <v>110</v>
      </c>
      <c r="C7452" s="209" t="s">
        <v>157</v>
      </c>
      <c r="D7452" s="202">
        <v>105000</v>
      </c>
      <c r="F7452" s="202">
        <v>404250</v>
      </c>
      <c r="G7452" s="202">
        <f t="shared" si="467"/>
        <v>3850</v>
      </c>
      <c r="H7452" s="210" t="str">
        <f t="shared" si="468"/>
        <v>24/25TRIGOPONTA GROSSA (f)</v>
      </c>
      <c r="I7452" s="210" t="str">
        <f t="shared" si="469"/>
        <v>24/25TRIGO</v>
      </c>
    </row>
    <row r="7453" spans="1:9" ht="12.75" customHeight="1">
      <c r="A7453" s="215" t="s">
        <v>289</v>
      </c>
      <c r="B7453" s="213" t="s">
        <v>110</v>
      </c>
      <c r="C7453" s="209" t="s">
        <v>158</v>
      </c>
      <c r="D7453" s="202">
        <v>5970</v>
      </c>
      <c r="F7453" s="202">
        <v>15522</v>
      </c>
      <c r="G7453" s="202">
        <f t="shared" si="467"/>
        <v>2600</v>
      </c>
      <c r="H7453" s="210" t="str">
        <f t="shared" si="468"/>
        <v>24/25TRIGOTOLEDO (d)</v>
      </c>
      <c r="I7453" s="210" t="str">
        <f t="shared" si="469"/>
        <v>24/25TRIGO</v>
      </c>
    </row>
    <row r="7454" spans="1:9" ht="12.75" customHeight="1">
      <c r="A7454" s="215" t="s">
        <v>289</v>
      </c>
      <c r="B7454" s="213" t="s">
        <v>110</v>
      </c>
      <c r="C7454" s="209" t="s">
        <v>159</v>
      </c>
      <c r="D7454" s="202">
        <v>460</v>
      </c>
      <c r="F7454" s="202">
        <v>1701</v>
      </c>
      <c r="G7454" s="202">
        <f t="shared" si="467"/>
        <v>3697.8260869565215</v>
      </c>
      <c r="H7454" s="210" t="str">
        <f t="shared" si="468"/>
        <v>24/25TRIGOUMUARAMA (b)</v>
      </c>
      <c r="I7454" s="210" t="str">
        <f t="shared" si="469"/>
        <v>24/25TRIGO</v>
      </c>
    </row>
    <row r="7455" spans="1:9" ht="12.75" customHeight="1">
      <c r="A7455" s="215" t="s">
        <v>289</v>
      </c>
      <c r="B7455" s="213" t="s">
        <v>110</v>
      </c>
      <c r="C7455" s="209" t="s">
        <v>160</v>
      </c>
      <c r="D7455" s="202">
        <v>5500</v>
      </c>
      <c r="F7455" s="202">
        <v>14850</v>
      </c>
      <c r="G7455" s="202">
        <f t="shared" si="467"/>
        <v>2700</v>
      </c>
      <c r="H7455" s="210" t="str">
        <f t="shared" si="468"/>
        <v>24/25TRIGOUNIÃO DA VITÓRIA (f)</v>
      </c>
      <c r="I7455" s="210" t="str">
        <f t="shared" si="469"/>
        <v>24/25TRIGO</v>
      </c>
    </row>
    <row r="7456" spans="1:9" ht="12.75" customHeight="1">
      <c r="A7456" s="215" t="s">
        <v>289</v>
      </c>
      <c r="B7456" s="213" t="s">
        <v>111</v>
      </c>
      <c r="C7456" s="209" t="s">
        <v>126</v>
      </c>
      <c r="D7456" s="202">
        <v>70</v>
      </c>
      <c r="F7456" s="202">
        <v>206</v>
      </c>
      <c r="G7456" s="202">
        <f t="shared" si="467"/>
        <v>2942.8571428571431</v>
      </c>
      <c r="H7456" s="210" t="str">
        <f t="shared" si="468"/>
        <v>24/25TRITICALEAPUCARANA (c)</v>
      </c>
      <c r="I7456" s="210" t="str">
        <f t="shared" si="469"/>
        <v>24/25TRITICALE</v>
      </c>
    </row>
    <row r="7457" spans="1:9" ht="12.75" customHeight="1">
      <c r="A7457" s="215" t="s">
        <v>289</v>
      </c>
      <c r="B7457" s="213" t="s">
        <v>111</v>
      </c>
      <c r="C7457" s="209" t="s">
        <v>128</v>
      </c>
      <c r="D7457" s="202">
        <v>500</v>
      </c>
      <c r="F7457" s="202">
        <v>1400</v>
      </c>
      <c r="G7457" s="202">
        <f t="shared" si="467"/>
        <v>2800</v>
      </c>
      <c r="H7457" s="210" t="str">
        <f t="shared" si="468"/>
        <v>24/25TRITICALECAMPO MOURÃO (a)</v>
      </c>
      <c r="I7457" s="210" t="str">
        <f t="shared" si="469"/>
        <v>24/25TRITICALE</v>
      </c>
    </row>
    <row r="7458" spans="1:9" ht="12.75" customHeight="1">
      <c r="A7458" s="215" t="s">
        <v>289</v>
      </c>
      <c r="B7458" s="213" t="s">
        <v>111</v>
      </c>
      <c r="C7458" s="209" t="s">
        <v>138</v>
      </c>
      <c r="D7458" s="202">
        <v>2980</v>
      </c>
      <c r="F7458" s="202">
        <v>11324</v>
      </c>
      <c r="G7458" s="202">
        <f t="shared" si="467"/>
        <v>3800</v>
      </c>
      <c r="H7458" s="210" t="str">
        <f t="shared" si="468"/>
        <v>24/25TRITICALEGUARAPUAVA (f)</v>
      </c>
      <c r="I7458" s="210" t="str">
        <f t="shared" si="469"/>
        <v>24/25TRITICALE</v>
      </c>
    </row>
    <row r="7459" spans="1:9" s="204" customFormat="1" ht="12.75" customHeight="1">
      <c r="A7459" s="215" t="s">
        <v>289</v>
      </c>
      <c r="B7459" s="213" t="s">
        <v>111</v>
      </c>
      <c r="C7459" s="209" t="s">
        <v>140</v>
      </c>
      <c r="D7459" s="202">
        <v>500</v>
      </c>
      <c r="E7459" s="202"/>
      <c r="F7459" s="202">
        <v>1525</v>
      </c>
      <c r="G7459" s="202">
        <f t="shared" si="467"/>
        <v>3050</v>
      </c>
      <c r="H7459" s="210" t="str">
        <f t="shared" si="468"/>
        <v>24/25TRITICALEIRATI (f)</v>
      </c>
      <c r="I7459" s="210" t="str">
        <f t="shared" si="469"/>
        <v>24/25TRITICALE</v>
      </c>
    </row>
    <row r="7460" spans="1:9" ht="12.75" customHeight="1">
      <c r="A7460" s="215" t="s">
        <v>289</v>
      </c>
      <c r="B7460" s="213" t="s">
        <v>111</v>
      </c>
      <c r="C7460" s="209" t="s">
        <v>146</v>
      </c>
      <c r="D7460" s="202">
        <v>70</v>
      </c>
      <c r="F7460" s="202">
        <v>217</v>
      </c>
      <c r="G7460" s="202">
        <f t="shared" si="467"/>
        <v>3100</v>
      </c>
      <c r="H7460" s="210" t="str">
        <f t="shared" si="468"/>
        <v>24/25TRITICALELARANJEIRAS DO SUL (f)</v>
      </c>
      <c r="I7460" s="210" t="str">
        <f t="shared" si="469"/>
        <v>24/25TRITICALE</v>
      </c>
    </row>
    <row r="7461" spans="1:9" ht="12.75" customHeight="1">
      <c r="A7461" s="215" t="s">
        <v>289</v>
      </c>
      <c r="B7461" s="213" t="s">
        <v>111</v>
      </c>
      <c r="C7461" s="209" t="s">
        <v>155</v>
      </c>
      <c r="D7461" s="202">
        <v>150</v>
      </c>
      <c r="F7461" s="202">
        <v>465</v>
      </c>
      <c r="G7461" s="202">
        <f t="shared" si="467"/>
        <v>3100</v>
      </c>
      <c r="H7461" s="210" t="str">
        <f t="shared" si="468"/>
        <v>24/25TRITICALEPATO BRANCO (e)</v>
      </c>
      <c r="I7461" s="210" t="str">
        <f t="shared" si="469"/>
        <v>24/25TRITICALE</v>
      </c>
    </row>
    <row r="7462" spans="1:9" ht="12.75" customHeight="1">
      <c r="A7462" s="215" t="s">
        <v>289</v>
      </c>
      <c r="B7462" s="213" t="s">
        <v>111</v>
      </c>
      <c r="C7462" s="209" t="s">
        <v>156</v>
      </c>
      <c r="D7462" s="202">
        <v>160</v>
      </c>
      <c r="F7462" s="202">
        <v>384</v>
      </c>
      <c r="G7462" s="202">
        <f t="shared" si="467"/>
        <v>2400</v>
      </c>
      <c r="H7462" s="210" t="str">
        <f t="shared" si="468"/>
        <v>24/25TRITICALEPITANGA (f)</v>
      </c>
      <c r="I7462" s="210" t="str">
        <f t="shared" si="469"/>
        <v>24/25TRITICALE</v>
      </c>
    </row>
    <row r="7463" spans="1:9" ht="12.75" customHeight="1">
      <c r="A7463" s="215" t="s">
        <v>289</v>
      </c>
      <c r="B7463" s="213" t="s">
        <v>111</v>
      </c>
      <c r="C7463" s="209" t="s">
        <v>157</v>
      </c>
      <c r="D7463" s="202">
        <v>1000</v>
      </c>
      <c r="F7463" s="202">
        <v>3200</v>
      </c>
      <c r="G7463" s="202">
        <f t="shared" si="467"/>
        <v>3200</v>
      </c>
      <c r="H7463" s="210" t="str">
        <f t="shared" si="468"/>
        <v>24/25TRITICALEPONTA GROSSA (f)</v>
      </c>
      <c r="I7463" s="210" t="str">
        <f t="shared" si="469"/>
        <v>24/25TRITICALE</v>
      </c>
    </row>
    <row r="7464" spans="1:9" ht="12.75" customHeight="1">
      <c r="A7464" s="215" t="s">
        <v>289</v>
      </c>
      <c r="B7464" s="213" t="s">
        <v>111</v>
      </c>
      <c r="C7464" s="209" t="s">
        <v>158</v>
      </c>
      <c r="D7464" s="202">
        <v>40</v>
      </c>
      <c r="F7464" s="202">
        <v>80</v>
      </c>
      <c r="G7464" s="202">
        <f t="shared" si="467"/>
        <v>2000</v>
      </c>
      <c r="H7464" s="210" t="str">
        <f t="shared" si="468"/>
        <v>24/25TRITICALETOLEDO (d)</v>
      </c>
      <c r="I7464" s="210" t="str">
        <f t="shared" si="469"/>
        <v>24/25TRITICALE</v>
      </c>
    </row>
    <row r="7465" spans="1:9" ht="12.75" customHeight="1">
      <c r="A7465" s="215" t="s">
        <v>289</v>
      </c>
      <c r="B7465" s="213" t="s">
        <v>111</v>
      </c>
      <c r="C7465" s="209" t="s">
        <v>160</v>
      </c>
      <c r="D7465" s="202">
        <v>100</v>
      </c>
      <c r="F7465" s="202">
        <v>190</v>
      </c>
      <c r="G7465" s="202">
        <f t="shared" si="467"/>
        <v>1900</v>
      </c>
      <c r="H7465" s="210" t="str">
        <f t="shared" si="468"/>
        <v>24/25TRITICALEUNIÃO DA VITÓRIA (f)</v>
      </c>
      <c r="I7465" s="210" t="str">
        <f t="shared" si="469"/>
        <v>24/25TRITICALE</v>
      </c>
    </row>
  </sheetData>
  <sheetProtection selectLockedCells="1" selectUnlockedCells="1"/>
  <autoFilter ref="A1:AD7465">
    <filterColumn colId="0">
      <filters>
        <filter val="23/24"/>
        <filter val="24/25"/>
      </filters>
    </filterColumn>
  </autoFilter>
  <pageMargins left="0.74791666666666667" right="0.74791666666666667" top="0.98402777777777772" bottom="0.98402777777777772" header="0.51180555555555551" footer="0.51180555555555551"/>
  <pageSetup paperSize="9" firstPageNumber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 filterMode="1"/>
  <dimension ref="A1:BL65533"/>
  <sheetViews>
    <sheetView zoomScale="115" zoomScaleNormal="115" zoomScaleSheetLayoutView="81" workbookViewId="0">
      <pane xSplit="3" ySplit="1" topLeftCell="V1609" activePane="bottomRight" state="frozen"/>
      <selection activeCell="D6" sqref="D6:H6"/>
      <selection pane="topRight" activeCell="D6" sqref="D6:H6"/>
      <selection pane="bottomLeft" activeCell="D6" sqref="D6:H6"/>
      <selection pane="bottomRight" activeCell="AA1638" sqref="AA1638"/>
    </sheetView>
  </sheetViews>
  <sheetFormatPr defaultColWidth="7.140625" defaultRowHeight="15.75" customHeight="1"/>
  <cols>
    <col min="1" max="1" width="22.42578125" style="228" customWidth="1"/>
    <col min="2" max="2" width="6.28515625" style="229" customWidth="1"/>
    <col min="3" max="3" width="16" style="228" customWidth="1"/>
    <col min="4" max="4" width="4.140625" style="230" customWidth="1"/>
    <col min="5" max="5" width="3.140625" style="230" customWidth="1"/>
    <col min="6" max="6" width="4" style="230" bestFit="1" customWidth="1"/>
    <col min="7" max="8" width="4.140625" style="231" customWidth="1"/>
    <col min="9" max="9" width="4.28515625" style="231" customWidth="1"/>
    <col min="10" max="11" width="4.140625" style="231" customWidth="1"/>
    <col min="12" max="12" width="4.7109375" style="231" customWidth="1"/>
    <col min="13" max="14" width="4.140625" style="231" customWidth="1"/>
    <col min="15" max="15" width="4.42578125" style="231" customWidth="1"/>
    <col min="16" max="19" width="4.140625" style="231" customWidth="1"/>
    <col min="20" max="20" width="4.42578125" style="231" customWidth="1"/>
    <col min="21" max="22" width="4.140625" style="231" customWidth="1"/>
    <col min="23" max="23" width="5.140625" style="231" customWidth="1"/>
    <col min="24" max="25" width="4.42578125" style="231" customWidth="1"/>
    <col min="26" max="27" width="4.140625" style="231" customWidth="1"/>
    <col min="28" max="28" width="4.42578125" style="231" bestFit="1" customWidth="1"/>
    <col min="29" max="29" width="4.140625" style="231" customWidth="1"/>
    <col min="30" max="30" width="3.140625" style="231" customWidth="1"/>
    <col min="31" max="31" width="2.140625" style="232" customWidth="1"/>
    <col min="32" max="64" width="7.140625" style="232"/>
  </cols>
  <sheetData>
    <row r="1" spans="1:64" ht="12.75" customHeight="1">
      <c r="A1" s="228" t="s">
        <v>194</v>
      </c>
      <c r="B1" s="233" t="s">
        <v>3</v>
      </c>
      <c r="C1" s="234" t="s">
        <v>195</v>
      </c>
      <c r="D1" s="235" t="s">
        <v>62</v>
      </c>
      <c r="E1" s="235" t="s">
        <v>63</v>
      </c>
      <c r="F1" s="235" t="s">
        <v>64</v>
      </c>
      <c r="G1" s="236" t="s">
        <v>65</v>
      </c>
      <c r="H1" s="236" t="s">
        <v>66</v>
      </c>
      <c r="I1" s="236" t="s">
        <v>67</v>
      </c>
      <c r="J1" s="236" t="s">
        <v>68</v>
      </c>
      <c r="K1" s="236" t="s">
        <v>69</v>
      </c>
      <c r="L1" s="236" t="s">
        <v>70</v>
      </c>
      <c r="M1" s="236" t="s">
        <v>71</v>
      </c>
      <c r="N1" s="236" t="s">
        <v>72</v>
      </c>
      <c r="O1" s="236" t="s">
        <v>73</v>
      </c>
      <c r="P1" s="236" t="s">
        <v>62</v>
      </c>
      <c r="Q1" s="236" t="s">
        <v>63</v>
      </c>
      <c r="R1" s="236" t="s">
        <v>64</v>
      </c>
      <c r="S1" s="236" t="s">
        <v>65</v>
      </c>
      <c r="T1" s="236" t="s">
        <v>66</v>
      </c>
      <c r="U1" s="236" t="s">
        <v>67</v>
      </c>
      <c r="V1" s="236" t="s">
        <v>68</v>
      </c>
      <c r="W1" s="236" t="s">
        <v>69</v>
      </c>
      <c r="X1" s="236" t="s">
        <v>70</v>
      </c>
      <c r="Y1" s="236" t="s">
        <v>71</v>
      </c>
      <c r="Z1" s="236" t="s">
        <v>72</v>
      </c>
      <c r="AA1" s="236" t="s">
        <v>73</v>
      </c>
      <c r="AB1" s="236" t="s">
        <v>62</v>
      </c>
      <c r="AC1" s="236" t="s">
        <v>63</v>
      </c>
      <c r="AD1" s="236" t="s">
        <v>64</v>
      </c>
      <c r="AE1" s="232" t="s">
        <v>65</v>
      </c>
      <c r="AF1" s="232" t="s">
        <v>196</v>
      </c>
    </row>
    <row r="2" spans="1:64" ht="12.75" hidden="1" customHeight="1">
      <c r="A2" s="237" t="s">
        <v>83</v>
      </c>
      <c r="B2" s="238" t="s">
        <v>197</v>
      </c>
      <c r="C2" s="239" t="s">
        <v>75</v>
      </c>
      <c r="D2" s="240"/>
      <c r="E2" s="240"/>
      <c r="F2" s="240"/>
      <c r="G2" s="241">
        <v>0</v>
      </c>
      <c r="H2" s="241">
        <v>1</v>
      </c>
      <c r="I2" s="241">
        <v>51</v>
      </c>
      <c r="J2" s="241">
        <v>93</v>
      </c>
      <c r="K2" s="241">
        <v>100</v>
      </c>
      <c r="L2" s="241">
        <v>0</v>
      </c>
      <c r="M2" s="241">
        <v>0</v>
      </c>
      <c r="N2" s="241">
        <v>0</v>
      </c>
      <c r="O2" s="241">
        <v>0</v>
      </c>
      <c r="P2" s="241">
        <v>0</v>
      </c>
      <c r="Q2" s="241">
        <v>0</v>
      </c>
      <c r="R2" s="241">
        <v>0</v>
      </c>
      <c r="S2" s="241">
        <v>0</v>
      </c>
      <c r="T2" s="241">
        <v>0</v>
      </c>
      <c r="U2" s="241">
        <v>0</v>
      </c>
      <c r="V2" s="241">
        <v>0</v>
      </c>
      <c r="W2" s="241">
        <v>0</v>
      </c>
      <c r="X2" s="241">
        <v>0</v>
      </c>
      <c r="Y2" s="241">
        <v>0</v>
      </c>
      <c r="Z2" s="241">
        <v>0</v>
      </c>
      <c r="AA2" s="241">
        <v>0</v>
      </c>
      <c r="AB2" s="241">
        <v>0</v>
      </c>
      <c r="AC2" s="241">
        <v>0</v>
      </c>
      <c r="AD2" s="241">
        <v>0</v>
      </c>
      <c r="AE2" s="242"/>
      <c r="AF2" s="238" t="str">
        <f t="shared" ref="AF2:AF65" si="0">A2&amp;B2&amp;C2</f>
        <v>ALGODÃO06/07Plantio</v>
      </c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</row>
    <row r="3" spans="1:64" ht="12.75" hidden="1" customHeight="1">
      <c r="A3" s="237" t="s">
        <v>83</v>
      </c>
      <c r="B3" s="238" t="s">
        <v>197</v>
      </c>
      <c r="C3" s="239" t="s">
        <v>76</v>
      </c>
      <c r="D3" s="240"/>
      <c r="E3" s="240"/>
      <c r="F3" s="240"/>
      <c r="G3" s="241">
        <v>0</v>
      </c>
      <c r="H3" s="241">
        <v>0</v>
      </c>
      <c r="I3" s="241">
        <v>0</v>
      </c>
      <c r="J3" s="241">
        <v>0</v>
      </c>
      <c r="K3" s="241">
        <v>0</v>
      </c>
      <c r="L3" s="241">
        <v>0</v>
      </c>
      <c r="M3" s="241">
        <v>4</v>
      </c>
      <c r="N3" s="241">
        <v>50</v>
      </c>
      <c r="O3" s="241">
        <v>85</v>
      </c>
      <c r="P3" s="241">
        <v>98</v>
      </c>
      <c r="Q3" s="241">
        <v>100</v>
      </c>
      <c r="R3" s="241">
        <v>0</v>
      </c>
      <c r="S3" s="241">
        <v>0</v>
      </c>
      <c r="T3" s="241">
        <v>0</v>
      </c>
      <c r="U3" s="241">
        <v>0</v>
      </c>
      <c r="V3" s="241">
        <v>0</v>
      </c>
      <c r="W3" s="241">
        <v>0</v>
      </c>
      <c r="X3" s="241">
        <v>0</v>
      </c>
      <c r="Y3" s="241">
        <v>0</v>
      </c>
      <c r="Z3" s="241">
        <v>0</v>
      </c>
      <c r="AA3" s="241">
        <v>0</v>
      </c>
      <c r="AB3" s="241">
        <v>0</v>
      </c>
      <c r="AC3" s="241">
        <v>0</v>
      </c>
      <c r="AD3" s="241">
        <v>0</v>
      </c>
      <c r="AE3" s="242"/>
      <c r="AF3" s="238" t="str">
        <f t="shared" si="0"/>
        <v>ALGODÃO06/07Colheita</v>
      </c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</row>
    <row r="4" spans="1:64" ht="14.65" hidden="1" customHeight="1">
      <c r="A4" s="237" t="s">
        <v>83</v>
      </c>
      <c r="B4" s="238" t="s">
        <v>197</v>
      </c>
      <c r="C4" s="243" t="s">
        <v>77</v>
      </c>
      <c r="D4" s="244"/>
      <c r="E4" s="244"/>
      <c r="F4" s="244"/>
      <c r="G4" s="245">
        <v>0</v>
      </c>
      <c r="H4" s="245">
        <v>0</v>
      </c>
      <c r="I4" s="245">
        <v>0</v>
      </c>
      <c r="J4" s="245">
        <v>0</v>
      </c>
      <c r="K4" s="245">
        <v>0</v>
      </c>
      <c r="L4" s="245">
        <v>0</v>
      </c>
      <c r="M4" s="245">
        <v>0</v>
      </c>
      <c r="N4" s="245">
        <v>32</v>
      </c>
      <c r="O4" s="245">
        <v>63</v>
      </c>
      <c r="P4" s="245">
        <v>88</v>
      </c>
      <c r="Q4" s="245">
        <v>98</v>
      </c>
      <c r="R4" s="245">
        <v>100</v>
      </c>
      <c r="S4" s="245">
        <v>0</v>
      </c>
      <c r="T4" s="245">
        <v>0</v>
      </c>
      <c r="U4" s="245">
        <v>0</v>
      </c>
      <c r="V4" s="245">
        <v>0</v>
      </c>
      <c r="W4" s="245">
        <v>0</v>
      </c>
      <c r="X4" s="245">
        <v>0</v>
      </c>
      <c r="Y4" s="245">
        <v>0</v>
      </c>
      <c r="Z4" s="245">
        <v>0</v>
      </c>
      <c r="AA4" s="245">
        <v>0</v>
      </c>
      <c r="AB4" s="245">
        <v>0</v>
      </c>
      <c r="AC4" s="245">
        <v>0</v>
      </c>
      <c r="AD4" s="245">
        <v>0</v>
      </c>
      <c r="AE4" s="242"/>
      <c r="AF4" s="238" t="str">
        <f t="shared" si="0"/>
        <v>ALGODÃO06/07Comercialização</v>
      </c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</row>
    <row r="5" spans="1:64" ht="14.65" hidden="1" customHeight="1">
      <c r="A5" s="237" t="s">
        <v>84</v>
      </c>
      <c r="B5" s="238" t="s">
        <v>197</v>
      </c>
      <c r="C5" s="239" t="s">
        <v>75</v>
      </c>
      <c r="D5" s="240"/>
      <c r="E5" s="240"/>
      <c r="F5" s="240"/>
      <c r="G5" s="241">
        <v>0</v>
      </c>
      <c r="H5" s="241">
        <v>0</v>
      </c>
      <c r="I5" s="241">
        <v>0</v>
      </c>
      <c r="J5" s="241">
        <v>0</v>
      </c>
      <c r="K5" s="241">
        <v>0</v>
      </c>
      <c r="L5" s="241">
        <v>0</v>
      </c>
      <c r="M5" s="241">
        <v>0</v>
      </c>
      <c r="N5" s="241">
        <v>5</v>
      </c>
      <c r="O5" s="241">
        <v>42</v>
      </c>
      <c r="P5" s="241">
        <v>82</v>
      </c>
      <c r="Q5" s="241">
        <v>94</v>
      </c>
      <c r="R5" s="241">
        <v>100</v>
      </c>
      <c r="S5" s="241">
        <v>0</v>
      </c>
      <c r="T5" s="241">
        <v>0</v>
      </c>
      <c r="U5" s="241">
        <v>0</v>
      </c>
      <c r="V5" s="241">
        <v>0</v>
      </c>
      <c r="W5" s="241">
        <v>0</v>
      </c>
      <c r="X5" s="241">
        <v>0</v>
      </c>
      <c r="Y5" s="241">
        <v>0</v>
      </c>
      <c r="Z5" s="241">
        <v>0</v>
      </c>
      <c r="AA5" s="241">
        <v>0</v>
      </c>
      <c r="AB5" s="241">
        <v>0</v>
      </c>
      <c r="AC5" s="241">
        <v>0</v>
      </c>
      <c r="AD5" s="241">
        <v>0</v>
      </c>
      <c r="AE5" s="242"/>
      <c r="AF5" s="238" t="str">
        <f t="shared" si="0"/>
        <v>ALHO06/07Plantio</v>
      </c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</row>
    <row r="6" spans="1:64" ht="14.65" hidden="1" customHeight="1">
      <c r="A6" s="237" t="s">
        <v>84</v>
      </c>
      <c r="B6" s="238" t="s">
        <v>197</v>
      </c>
      <c r="C6" s="239" t="s">
        <v>76</v>
      </c>
      <c r="D6" s="240"/>
      <c r="E6" s="240"/>
      <c r="F6" s="240"/>
      <c r="G6" s="241">
        <v>0</v>
      </c>
      <c r="H6" s="241">
        <v>0</v>
      </c>
      <c r="I6" s="241">
        <v>0</v>
      </c>
      <c r="J6" s="241">
        <v>0</v>
      </c>
      <c r="K6" s="241">
        <v>0</v>
      </c>
      <c r="L6" s="241">
        <v>0</v>
      </c>
      <c r="M6" s="241">
        <v>0</v>
      </c>
      <c r="N6" s="241">
        <v>0</v>
      </c>
      <c r="O6" s="241">
        <v>0</v>
      </c>
      <c r="P6" s="241">
        <v>0</v>
      </c>
      <c r="Q6" s="241">
        <v>0</v>
      </c>
      <c r="R6" s="241">
        <v>0</v>
      </c>
      <c r="S6" s="241">
        <v>6</v>
      </c>
      <c r="T6" s="241">
        <v>44</v>
      </c>
      <c r="U6" s="241">
        <v>65</v>
      </c>
      <c r="V6" s="241">
        <v>85</v>
      </c>
      <c r="W6" s="241">
        <v>95</v>
      </c>
      <c r="X6" s="241">
        <v>100</v>
      </c>
      <c r="Y6" s="241">
        <v>0</v>
      </c>
      <c r="Z6" s="241">
        <v>0</v>
      </c>
      <c r="AA6" s="241">
        <v>0</v>
      </c>
      <c r="AB6" s="241">
        <v>0</v>
      </c>
      <c r="AC6" s="241">
        <v>0</v>
      </c>
      <c r="AD6" s="241">
        <v>0</v>
      </c>
      <c r="AE6" s="242"/>
      <c r="AF6" s="238" t="str">
        <f t="shared" si="0"/>
        <v>ALHO06/07Colheita</v>
      </c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</row>
    <row r="7" spans="1:64" ht="14.65" hidden="1" customHeight="1">
      <c r="A7" s="237" t="s">
        <v>84</v>
      </c>
      <c r="B7" s="238" t="s">
        <v>197</v>
      </c>
      <c r="C7" s="243" t="s">
        <v>77</v>
      </c>
      <c r="D7" s="244"/>
      <c r="E7" s="244"/>
      <c r="F7" s="244"/>
      <c r="G7" s="245">
        <v>0</v>
      </c>
      <c r="H7" s="245">
        <v>0</v>
      </c>
      <c r="I7" s="245">
        <v>0</v>
      </c>
      <c r="J7" s="245">
        <v>0</v>
      </c>
      <c r="K7" s="245">
        <v>0</v>
      </c>
      <c r="L7" s="245">
        <v>0</v>
      </c>
      <c r="M7" s="245">
        <v>0</v>
      </c>
      <c r="N7" s="245">
        <v>0</v>
      </c>
      <c r="O7" s="245">
        <v>0</v>
      </c>
      <c r="P7" s="245">
        <v>0</v>
      </c>
      <c r="Q7" s="245">
        <v>0</v>
      </c>
      <c r="R7" s="245">
        <v>0</v>
      </c>
      <c r="S7" s="245">
        <v>1</v>
      </c>
      <c r="T7" s="245">
        <v>19</v>
      </c>
      <c r="U7" s="245">
        <v>28</v>
      </c>
      <c r="V7" s="245">
        <v>42</v>
      </c>
      <c r="W7" s="245">
        <v>49</v>
      </c>
      <c r="X7" s="245">
        <v>80</v>
      </c>
      <c r="Y7" s="245">
        <v>80</v>
      </c>
      <c r="Z7" s="245">
        <v>100</v>
      </c>
      <c r="AA7" s="245">
        <v>0</v>
      </c>
      <c r="AB7" s="245">
        <v>0</v>
      </c>
      <c r="AC7" s="245">
        <v>0</v>
      </c>
      <c r="AD7" s="245">
        <v>0</v>
      </c>
      <c r="AE7" s="242"/>
      <c r="AF7" s="238" t="str">
        <f t="shared" si="0"/>
        <v>ALHO06/07Comercialização</v>
      </c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</row>
    <row r="8" spans="1:64" ht="14.65" hidden="1" customHeight="1">
      <c r="A8" s="237" t="s">
        <v>85</v>
      </c>
      <c r="B8" s="238" t="s">
        <v>197</v>
      </c>
      <c r="C8" s="239" t="s">
        <v>75</v>
      </c>
      <c r="D8" s="240"/>
      <c r="E8" s="240"/>
      <c r="F8" s="240"/>
      <c r="G8" s="241">
        <v>0</v>
      </c>
      <c r="H8" s="241">
        <v>21</v>
      </c>
      <c r="I8" s="241">
        <v>72</v>
      </c>
      <c r="J8" s="241">
        <v>100</v>
      </c>
      <c r="K8" s="241">
        <v>0</v>
      </c>
      <c r="L8" s="241">
        <v>0</v>
      </c>
      <c r="M8" s="241">
        <v>0</v>
      </c>
      <c r="N8" s="241">
        <v>0</v>
      </c>
      <c r="O8" s="241">
        <v>0</v>
      </c>
      <c r="P8" s="241">
        <v>0</v>
      </c>
      <c r="Q8" s="241">
        <v>0</v>
      </c>
      <c r="R8" s="241">
        <v>0</v>
      </c>
      <c r="S8" s="241">
        <v>0</v>
      </c>
      <c r="T8" s="241">
        <v>0</v>
      </c>
      <c r="U8" s="241">
        <v>0</v>
      </c>
      <c r="V8" s="241">
        <v>0</v>
      </c>
      <c r="W8" s="241">
        <v>0</v>
      </c>
      <c r="X8" s="241">
        <v>0</v>
      </c>
      <c r="Y8" s="241">
        <v>0</v>
      </c>
      <c r="Z8" s="241">
        <v>0</v>
      </c>
      <c r="AA8" s="241">
        <v>0</v>
      </c>
      <c r="AB8" s="241">
        <v>0</v>
      </c>
      <c r="AC8" s="241">
        <v>0</v>
      </c>
      <c r="AD8" s="241">
        <v>0</v>
      </c>
      <c r="AE8" s="242"/>
      <c r="AF8" s="238" t="str">
        <f t="shared" si="0"/>
        <v>AMENDOIM (1ª SAFRA)06/07Plantio</v>
      </c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</row>
    <row r="9" spans="1:64" ht="14.65" hidden="1" customHeight="1">
      <c r="A9" s="237" t="s">
        <v>85</v>
      </c>
      <c r="B9" s="238" t="s">
        <v>197</v>
      </c>
      <c r="C9" s="239" t="s">
        <v>76</v>
      </c>
      <c r="D9" s="240"/>
      <c r="E9" s="240"/>
      <c r="F9" s="240"/>
      <c r="G9" s="241">
        <v>0</v>
      </c>
      <c r="H9" s="241">
        <v>0</v>
      </c>
      <c r="I9" s="241">
        <v>0</v>
      </c>
      <c r="J9" s="241">
        <v>0</v>
      </c>
      <c r="K9" s="241">
        <v>0</v>
      </c>
      <c r="L9" s="241">
        <v>2</v>
      </c>
      <c r="M9" s="241">
        <v>19</v>
      </c>
      <c r="N9" s="241">
        <v>55</v>
      </c>
      <c r="O9" s="241">
        <v>90</v>
      </c>
      <c r="P9" s="241">
        <v>100</v>
      </c>
      <c r="Q9" s="241">
        <v>0</v>
      </c>
      <c r="R9" s="241">
        <v>0</v>
      </c>
      <c r="S9" s="241">
        <v>0</v>
      </c>
      <c r="T9" s="241">
        <v>0</v>
      </c>
      <c r="U9" s="241">
        <v>0</v>
      </c>
      <c r="V9" s="241">
        <v>0</v>
      </c>
      <c r="W9" s="241">
        <v>0</v>
      </c>
      <c r="X9" s="241">
        <v>0</v>
      </c>
      <c r="Y9" s="241">
        <v>0</v>
      </c>
      <c r="Z9" s="241">
        <v>0</v>
      </c>
      <c r="AA9" s="241">
        <v>0</v>
      </c>
      <c r="AB9" s="241">
        <v>0</v>
      </c>
      <c r="AC9" s="241">
        <v>0</v>
      </c>
      <c r="AD9" s="241">
        <v>0</v>
      </c>
      <c r="AE9" s="242"/>
      <c r="AF9" s="238" t="str">
        <f t="shared" si="0"/>
        <v>AMENDOIM (1ª SAFRA)06/07Colheita</v>
      </c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</row>
    <row r="10" spans="1:64" ht="14.65" hidden="1" customHeight="1">
      <c r="A10" s="237" t="s">
        <v>85</v>
      </c>
      <c r="B10" s="238" t="s">
        <v>197</v>
      </c>
      <c r="C10" s="243" t="s">
        <v>77</v>
      </c>
      <c r="D10" s="244"/>
      <c r="E10" s="244"/>
      <c r="F10" s="244"/>
      <c r="G10" s="245">
        <v>0</v>
      </c>
      <c r="H10" s="245">
        <v>0</v>
      </c>
      <c r="I10" s="245">
        <v>0</v>
      </c>
      <c r="J10" s="245">
        <v>0</v>
      </c>
      <c r="K10" s="245">
        <v>0</v>
      </c>
      <c r="L10" s="245">
        <v>1</v>
      </c>
      <c r="M10" s="245">
        <v>10</v>
      </c>
      <c r="N10" s="245">
        <v>19</v>
      </c>
      <c r="O10" s="245">
        <v>37</v>
      </c>
      <c r="P10" s="245">
        <v>65</v>
      </c>
      <c r="Q10" s="245">
        <v>72</v>
      </c>
      <c r="R10" s="245">
        <v>74</v>
      </c>
      <c r="S10" s="245">
        <v>82</v>
      </c>
      <c r="T10" s="245">
        <v>96</v>
      </c>
      <c r="U10" s="245">
        <v>100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2"/>
      <c r="AF10" s="238" t="str">
        <f t="shared" si="0"/>
        <v>AMENDOIM (1ª SAFRA)06/07Comercialização</v>
      </c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</row>
    <row r="11" spans="1:64" ht="14.65" hidden="1" customHeight="1">
      <c r="A11" s="237" t="s">
        <v>86</v>
      </c>
      <c r="B11" s="238" t="s">
        <v>197</v>
      </c>
      <c r="C11" s="239" t="s">
        <v>75</v>
      </c>
      <c r="D11" s="240"/>
      <c r="E11" s="240"/>
      <c r="F11" s="240"/>
      <c r="G11" s="241">
        <v>0</v>
      </c>
      <c r="H11" s="241">
        <v>24</v>
      </c>
      <c r="I11" s="241">
        <v>59</v>
      </c>
      <c r="J11" s="241">
        <v>77</v>
      </c>
      <c r="K11" s="241">
        <v>94</v>
      </c>
      <c r="L11" s="241">
        <v>100</v>
      </c>
      <c r="M11" s="241">
        <v>0</v>
      </c>
      <c r="N11" s="241">
        <v>0</v>
      </c>
      <c r="O11" s="241">
        <v>0</v>
      </c>
      <c r="P11" s="241">
        <v>0</v>
      </c>
      <c r="Q11" s="241">
        <v>0</v>
      </c>
      <c r="R11" s="241">
        <v>0</v>
      </c>
      <c r="S11" s="241">
        <v>0</v>
      </c>
      <c r="T11" s="241">
        <v>0</v>
      </c>
      <c r="U11" s="241">
        <v>0</v>
      </c>
      <c r="V11" s="241">
        <v>0</v>
      </c>
      <c r="W11" s="241">
        <v>0</v>
      </c>
      <c r="X11" s="241">
        <v>0</v>
      </c>
      <c r="Y11" s="241">
        <v>0</v>
      </c>
      <c r="Z11" s="241">
        <v>0</v>
      </c>
      <c r="AA11" s="241">
        <v>0</v>
      </c>
      <c r="AB11" s="241">
        <v>0</v>
      </c>
      <c r="AC11" s="241">
        <v>0</v>
      </c>
      <c r="AD11" s="241">
        <v>0</v>
      </c>
      <c r="AE11" s="242"/>
      <c r="AF11" s="238" t="str">
        <f t="shared" si="0"/>
        <v>ARROZ IRRIGADO06/07Plantio</v>
      </c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</row>
    <row r="12" spans="1:64" ht="14.65" hidden="1" customHeight="1">
      <c r="A12" s="237" t="s">
        <v>86</v>
      </c>
      <c r="B12" s="238" t="s">
        <v>197</v>
      </c>
      <c r="C12" s="239" t="s">
        <v>76</v>
      </c>
      <c r="D12" s="240"/>
      <c r="E12" s="240"/>
      <c r="F12" s="240"/>
      <c r="G12" s="241">
        <v>0</v>
      </c>
      <c r="H12" s="241">
        <v>0</v>
      </c>
      <c r="I12" s="241">
        <v>0</v>
      </c>
      <c r="J12" s="241">
        <v>0</v>
      </c>
      <c r="K12" s="241">
        <v>0</v>
      </c>
      <c r="L12" s="241">
        <v>9</v>
      </c>
      <c r="M12" s="241">
        <v>21</v>
      </c>
      <c r="N12" s="241">
        <v>63</v>
      </c>
      <c r="O12" s="241">
        <v>91</v>
      </c>
      <c r="P12" s="241">
        <v>100</v>
      </c>
      <c r="Q12" s="241">
        <v>0</v>
      </c>
      <c r="R12" s="241">
        <v>0</v>
      </c>
      <c r="S12" s="241">
        <v>0</v>
      </c>
      <c r="T12" s="241">
        <v>0</v>
      </c>
      <c r="U12" s="241">
        <v>0</v>
      </c>
      <c r="V12" s="241">
        <v>0</v>
      </c>
      <c r="W12" s="241">
        <v>0</v>
      </c>
      <c r="X12" s="241">
        <v>0</v>
      </c>
      <c r="Y12" s="241">
        <v>0</v>
      </c>
      <c r="Z12" s="241">
        <v>0</v>
      </c>
      <c r="AA12" s="241">
        <v>0</v>
      </c>
      <c r="AB12" s="241">
        <v>0</v>
      </c>
      <c r="AC12" s="241">
        <v>0</v>
      </c>
      <c r="AD12" s="241">
        <v>0</v>
      </c>
      <c r="AE12" s="242"/>
      <c r="AF12" s="238" t="str">
        <f t="shared" si="0"/>
        <v>ARROZ IRRIGADO06/07Colheita</v>
      </c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</row>
    <row r="13" spans="1:64" ht="14.65" hidden="1" customHeight="1">
      <c r="A13" s="237" t="s">
        <v>86</v>
      </c>
      <c r="B13" s="238" t="s">
        <v>197</v>
      </c>
      <c r="C13" s="243" t="s">
        <v>77</v>
      </c>
      <c r="D13" s="244"/>
      <c r="E13" s="244"/>
      <c r="F13" s="244"/>
      <c r="G13" s="245">
        <v>0</v>
      </c>
      <c r="H13" s="245">
        <v>0</v>
      </c>
      <c r="I13" s="245">
        <v>0</v>
      </c>
      <c r="J13" s="245">
        <v>0</v>
      </c>
      <c r="K13" s="245">
        <v>0</v>
      </c>
      <c r="L13" s="245">
        <v>1</v>
      </c>
      <c r="M13" s="245">
        <v>1</v>
      </c>
      <c r="N13" s="245">
        <v>13</v>
      </c>
      <c r="O13" s="245">
        <v>17</v>
      </c>
      <c r="P13" s="245">
        <v>26</v>
      </c>
      <c r="Q13" s="245">
        <v>32</v>
      </c>
      <c r="R13" s="245">
        <v>36</v>
      </c>
      <c r="S13" s="245">
        <v>62</v>
      </c>
      <c r="T13" s="245">
        <v>71</v>
      </c>
      <c r="U13" s="245">
        <v>85</v>
      </c>
      <c r="V13" s="245">
        <v>89</v>
      </c>
      <c r="W13" s="245">
        <v>96</v>
      </c>
      <c r="X13" s="245">
        <v>96</v>
      </c>
      <c r="Y13" s="245">
        <v>96</v>
      </c>
      <c r="Z13" s="245">
        <v>100</v>
      </c>
      <c r="AA13" s="245">
        <v>0</v>
      </c>
      <c r="AB13" s="245">
        <v>0</v>
      </c>
      <c r="AC13" s="245">
        <v>0</v>
      </c>
      <c r="AD13" s="245">
        <v>0</v>
      </c>
      <c r="AE13" s="242"/>
      <c r="AF13" s="238" t="str">
        <f t="shared" si="0"/>
        <v>ARROZ IRRIGADO06/07Comercialização</v>
      </c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</row>
    <row r="14" spans="1:64" ht="14.65" hidden="1" customHeight="1">
      <c r="A14" s="237" t="s">
        <v>87</v>
      </c>
      <c r="B14" s="238" t="s">
        <v>197</v>
      </c>
      <c r="C14" s="239" t="s">
        <v>75</v>
      </c>
      <c r="D14" s="240"/>
      <c r="E14" s="240"/>
      <c r="F14" s="240"/>
      <c r="G14" s="241">
        <v>0</v>
      </c>
      <c r="H14" s="241">
        <v>7</v>
      </c>
      <c r="I14" s="241">
        <v>40</v>
      </c>
      <c r="J14" s="241">
        <v>87</v>
      </c>
      <c r="K14" s="241">
        <v>100</v>
      </c>
      <c r="L14" s="241">
        <v>0</v>
      </c>
      <c r="M14" s="241">
        <v>0</v>
      </c>
      <c r="N14" s="241">
        <v>0</v>
      </c>
      <c r="O14" s="241">
        <v>0</v>
      </c>
      <c r="P14" s="241">
        <v>0</v>
      </c>
      <c r="Q14" s="241">
        <v>0</v>
      </c>
      <c r="R14" s="241">
        <v>0</v>
      </c>
      <c r="S14" s="241">
        <v>0</v>
      </c>
      <c r="T14" s="241">
        <v>0</v>
      </c>
      <c r="U14" s="241">
        <v>0</v>
      </c>
      <c r="V14" s="241">
        <v>0</v>
      </c>
      <c r="W14" s="241">
        <v>0</v>
      </c>
      <c r="X14" s="241">
        <v>0</v>
      </c>
      <c r="Y14" s="241">
        <v>0</v>
      </c>
      <c r="Z14" s="241">
        <v>0</v>
      </c>
      <c r="AA14" s="241">
        <v>0</v>
      </c>
      <c r="AB14" s="241">
        <v>0</v>
      </c>
      <c r="AC14" s="241">
        <v>0</v>
      </c>
      <c r="AD14" s="241">
        <v>0</v>
      </c>
      <c r="AE14" s="242"/>
      <c r="AF14" s="238" t="str">
        <f t="shared" si="0"/>
        <v>ARROZ SEQUEIRO06/07Plantio</v>
      </c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</row>
    <row r="15" spans="1:64" ht="14.65" hidden="1" customHeight="1">
      <c r="A15" s="237" t="s">
        <v>87</v>
      </c>
      <c r="B15" s="238" t="s">
        <v>197</v>
      </c>
      <c r="C15" s="239" t="s">
        <v>76</v>
      </c>
      <c r="D15" s="240"/>
      <c r="E15" s="240"/>
      <c r="F15" s="240"/>
      <c r="G15" s="241">
        <v>0</v>
      </c>
      <c r="H15" s="241">
        <v>0</v>
      </c>
      <c r="I15" s="241">
        <v>0</v>
      </c>
      <c r="J15" s="241">
        <v>0</v>
      </c>
      <c r="K15" s="241">
        <v>0</v>
      </c>
      <c r="L15" s="241">
        <v>0</v>
      </c>
      <c r="M15" s="241">
        <v>5</v>
      </c>
      <c r="N15" s="241">
        <v>52</v>
      </c>
      <c r="O15" s="241">
        <v>91</v>
      </c>
      <c r="P15" s="241">
        <v>100</v>
      </c>
      <c r="Q15" s="241">
        <v>0</v>
      </c>
      <c r="R15" s="241">
        <v>0</v>
      </c>
      <c r="S15" s="241">
        <v>0</v>
      </c>
      <c r="T15" s="241">
        <v>0</v>
      </c>
      <c r="U15" s="241">
        <v>0</v>
      </c>
      <c r="V15" s="241">
        <v>0</v>
      </c>
      <c r="W15" s="241">
        <v>0</v>
      </c>
      <c r="X15" s="241">
        <v>0</v>
      </c>
      <c r="Y15" s="241">
        <v>0</v>
      </c>
      <c r="Z15" s="241">
        <v>0</v>
      </c>
      <c r="AA15" s="241">
        <v>0</v>
      </c>
      <c r="AB15" s="241">
        <v>0</v>
      </c>
      <c r="AC15" s="241">
        <v>0</v>
      </c>
      <c r="AD15" s="241">
        <v>0</v>
      </c>
      <c r="AE15" s="242"/>
      <c r="AF15" s="238" t="str">
        <f t="shared" si="0"/>
        <v>ARROZ SEQUEIRO06/07Colheita</v>
      </c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</row>
    <row r="16" spans="1:64" ht="14.65" hidden="1" customHeight="1">
      <c r="A16" s="237" t="s">
        <v>87</v>
      </c>
      <c r="B16" s="238" t="s">
        <v>197</v>
      </c>
      <c r="C16" s="243" t="s">
        <v>77</v>
      </c>
      <c r="D16" s="244"/>
      <c r="E16" s="244"/>
      <c r="F16" s="244"/>
      <c r="G16" s="245">
        <v>0</v>
      </c>
      <c r="H16" s="245">
        <v>0</v>
      </c>
      <c r="I16" s="245">
        <v>0</v>
      </c>
      <c r="J16" s="245">
        <v>0</v>
      </c>
      <c r="K16" s="245">
        <v>0</v>
      </c>
      <c r="L16" s="245">
        <v>0</v>
      </c>
      <c r="M16" s="245">
        <v>1</v>
      </c>
      <c r="N16" s="245">
        <v>16</v>
      </c>
      <c r="O16" s="245">
        <v>27</v>
      </c>
      <c r="P16" s="245">
        <v>41</v>
      </c>
      <c r="Q16" s="245">
        <v>53</v>
      </c>
      <c r="R16" s="245">
        <v>65</v>
      </c>
      <c r="S16" s="245">
        <v>74</v>
      </c>
      <c r="T16" s="245">
        <v>75</v>
      </c>
      <c r="U16" s="245">
        <v>87</v>
      </c>
      <c r="V16" s="245">
        <v>90</v>
      </c>
      <c r="W16" s="245">
        <v>94</v>
      </c>
      <c r="X16" s="245">
        <v>94</v>
      </c>
      <c r="Y16" s="245">
        <v>94</v>
      </c>
      <c r="Z16" s="245">
        <v>100</v>
      </c>
      <c r="AA16" s="245">
        <v>0</v>
      </c>
      <c r="AB16" s="245">
        <v>0</v>
      </c>
      <c r="AC16" s="245">
        <v>0</v>
      </c>
      <c r="AD16" s="245">
        <v>0</v>
      </c>
      <c r="AE16" s="242"/>
      <c r="AF16" s="238" t="str">
        <f t="shared" si="0"/>
        <v>ARROZ SEQUEIRO06/07Comercialização</v>
      </c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</row>
    <row r="17" spans="1:64" ht="14.65" hidden="1" customHeight="1">
      <c r="A17" s="237" t="s">
        <v>88</v>
      </c>
      <c r="B17" s="238" t="s">
        <v>197</v>
      </c>
      <c r="C17" s="239" t="s">
        <v>75</v>
      </c>
      <c r="D17" s="240"/>
      <c r="E17" s="240"/>
      <c r="F17" s="240"/>
      <c r="G17" s="241">
        <v>0</v>
      </c>
      <c r="H17" s="241">
        <v>0</v>
      </c>
      <c r="I17" s="241">
        <v>0</v>
      </c>
      <c r="J17" s="241">
        <v>0</v>
      </c>
      <c r="K17" s="241">
        <v>0</v>
      </c>
      <c r="L17" s="241">
        <v>0</v>
      </c>
      <c r="M17" s="241">
        <v>0</v>
      </c>
      <c r="N17" s="241">
        <v>0</v>
      </c>
      <c r="O17" s="241">
        <v>30.6</v>
      </c>
      <c r="P17" s="241">
        <v>71</v>
      </c>
      <c r="Q17" s="241">
        <v>89</v>
      </c>
      <c r="R17" s="241">
        <v>100</v>
      </c>
      <c r="S17" s="241">
        <v>0</v>
      </c>
      <c r="T17" s="241">
        <v>0</v>
      </c>
      <c r="U17" s="241">
        <v>0</v>
      </c>
      <c r="V17" s="241">
        <v>0</v>
      </c>
      <c r="W17" s="241">
        <v>0</v>
      </c>
      <c r="X17" s="241">
        <v>0</v>
      </c>
      <c r="Y17" s="241">
        <v>0</v>
      </c>
      <c r="Z17" s="241">
        <v>0</v>
      </c>
      <c r="AA17" s="241">
        <v>0</v>
      </c>
      <c r="AB17" s="241">
        <v>0</v>
      </c>
      <c r="AC17" s="241">
        <v>0</v>
      </c>
      <c r="AD17" s="241">
        <v>0</v>
      </c>
      <c r="AE17" s="242"/>
      <c r="AF17" s="238" t="str">
        <f t="shared" si="0"/>
        <v>AVEIA BRANCA06/07Plantio</v>
      </c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</row>
    <row r="18" spans="1:64" ht="14.65" hidden="1" customHeight="1">
      <c r="A18" s="237" t="s">
        <v>88</v>
      </c>
      <c r="B18" s="238" t="s">
        <v>197</v>
      </c>
      <c r="C18" s="239" t="s">
        <v>76</v>
      </c>
      <c r="D18" s="240"/>
      <c r="E18" s="240"/>
      <c r="F18" s="240"/>
      <c r="G18" s="241">
        <v>0</v>
      </c>
      <c r="H18" s="241">
        <v>0</v>
      </c>
      <c r="I18" s="241">
        <v>0</v>
      </c>
      <c r="J18" s="241">
        <v>0</v>
      </c>
      <c r="K18" s="241">
        <v>0</v>
      </c>
      <c r="L18" s="241">
        <v>0</v>
      </c>
      <c r="M18" s="241">
        <v>0</v>
      </c>
      <c r="N18" s="241">
        <v>0</v>
      </c>
      <c r="O18" s="241">
        <v>0</v>
      </c>
      <c r="P18" s="241">
        <v>0</v>
      </c>
      <c r="Q18" s="241">
        <v>0</v>
      </c>
      <c r="R18" s="241">
        <v>6</v>
      </c>
      <c r="S18" s="241">
        <v>14</v>
      </c>
      <c r="T18" s="241">
        <v>50</v>
      </c>
      <c r="U18" s="241">
        <v>60</v>
      </c>
      <c r="V18" s="241">
        <v>90</v>
      </c>
      <c r="W18" s="241">
        <v>100</v>
      </c>
      <c r="X18" s="241">
        <v>0</v>
      </c>
      <c r="Y18" s="241">
        <v>0</v>
      </c>
      <c r="Z18" s="241">
        <v>0</v>
      </c>
      <c r="AA18" s="241">
        <v>0</v>
      </c>
      <c r="AB18" s="241">
        <v>0</v>
      </c>
      <c r="AC18" s="241">
        <v>0</v>
      </c>
      <c r="AD18" s="241">
        <v>0</v>
      </c>
      <c r="AE18" s="242"/>
      <c r="AF18" s="238" t="str">
        <f t="shared" si="0"/>
        <v>AVEIA BRANCA06/07Colheita</v>
      </c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</row>
    <row r="19" spans="1:64" ht="14.65" hidden="1" customHeight="1">
      <c r="A19" s="237" t="s">
        <v>88</v>
      </c>
      <c r="B19" s="238" t="s">
        <v>197</v>
      </c>
      <c r="C19" s="243" t="s">
        <v>77</v>
      </c>
      <c r="D19" s="244"/>
      <c r="E19" s="244"/>
      <c r="F19" s="244"/>
      <c r="G19" s="245">
        <v>0</v>
      </c>
      <c r="H19" s="245">
        <v>0</v>
      </c>
      <c r="I19" s="245">
        <v>0</v>
      </c>
      <c r="J19" s="245">
        <v>0</v>
      </c>
      <c r="K19" s="245">
        <v>0</v>
      </c>
      <c r="L19" s="245">
        <v>0</v>
      </c>
      <c r="M19" s="245">
        <v>0</v>
      </c>
      <c r="N19" s="245">
        <v>0</v>
      </c>
      <c r="O19" s="245">
        <v>0</v>
      </c>
      <c r="P19" s="245">
        <v>0</v>
      </c>
      <c r="Q19" s="245">
        <v>0</v>
      </c>
      <c r="R19" s="245">
        <v>5</v>
      </c>
      <c r="S19" s="245">
        <v>7</v>
      </c>
      <c r="T19" s="245">
        <v>29</v>
      </c>
      <c r="U19" s="245">
        <v>39</v>
      </c>
      <c r="V19" s="245">
        <v>54</v>
      </c>
      <c r="W19" s="245">
        <v>70</v>
      </c>
      <c r="X19" s="245">
        <v>83</v>
      </c>
      <c r="Y19" s="245">
        <v>93</v>
      </c>
      <c r="Z19" s="245">
        <v>94</v>
      </c>
      <c r="AA19" s="245">
        <v>97</v>
      </c>
      <c r="AB19" s="245">
        <v>97</v>
      </c>
      <c r="AC19" s="245">
        <v>98</v>
      </c>
      <c r="AD19" s="245">
        <v>100</v>
      </c>
      <c r="AE19" s="242"/>
      <c r="AF19" s="238" t="str">
        <f t="shared" si="0"/>
        <v>AVEIA BRANCA06/07Comercialização</v>
      </c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</row>
    <row r="20" spans="1:64" ht="14.65" hidden="1" customHeight="1">
      <c r="A20" s="237" t="s">
        <v>89</v>
      </c>
      <c r="B20" s="238" t="s">
        <v>197</v>
      </c>
      <c r="C20" s="239" t="s">
        <v>75</v>
      </c>
      <c r="D20" s="240"/>
      <c r="E20" s="240"/>
      <c r="F20" s="240"/>
      <c r="G20" s="241">
        <v>0</v>
      </c>
      <c r="H20" s="241">
        <v>0</v>
      </c>
      <c r="I20" s="241">
        <v>0</v>
      </c>
      <c r="J20" s="241">
        <v>0</v>
      </c>
      <c r="K20" s="241">
        <v>0</v>
      </c>
      <c r="L20" s="241">
        <v>0</v>
      </c>
      <c r="M20" s="241">
        <v>0</v>
      </c>
      <c r="N20" s="241">
        <v>1</v>
      </c>
      <c r="O20" s="241">
        <v>14</v>
      </c>
      <c r="P20" s="241">
        <v>65</v>
      </c>
      <c r="Q20" s="241">
        <v>84</v>
      </c>
      <c r="R20" s="241">
        <v>100</v>
      </c>
      <c r="S20" s="241">
        <v>0</v>
      </c>
      <c r="T20" s="241">
        <v>0</v>
      </c>
      <c r="U20" s="241">
        <v>0</v>
      </c>
      <c r="V20" s="241">
        <v>0</v>
      </c>
      <c r="W20" s="241">
        <v>0</v>
      </c>
      <c r="X20" s="241">
        <v>0</v>
      </c>
      <c r="Y20" s="241">
        <v>0</v>
      </c>
      <c r="Z20" s="241">
        <v>0</v>
      </c>
      <c r="AA20" s="241">
        <v>0</v>
      </c>
      <c r="AB20" s="241">
        <v>0</v>
      </c>
      <c r="AC20" s="241">
        <v>0</v>
      </c>
      <c r="AD20" s="241">
        <v>0</v>
      </c>
      <c r="AE20" s="242"/>
      <c r="AF20" s="238" t="str">
        <f t="shared" si="0"/>
        <v>AVEIA PRETA06/07Plantio</v>
      </c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</row>
    <row r="21" spans="1:64" ht="14.65" hidden="1" customHeight="1">
      <c r="A21" s="237" t="s">
        <v>89</v>
      </c>
      <c r="B21" s="238" t="s">
        <v>197</v>
      </c>
      <c r="C21" s="239" t="s">
        <v>76</v>
      </c>
      <c r="D21" s="240"/>
      <c r="E21" s="240"/>
      <c r="F21" s="240"/>
      <c r="G21" s="241">
        <v>0</v>
      </c>
      <c r="H21" s="241">
        <v>0</v>
      </c>
      <c r="I21" s="241">
        <v>0</v>
      </c>
      <c r="J21" s="241">
        <v>0</v>
      </c>
      <c r="K21" s="241">
        <v>0</v>
      </c>
      <c r="L21" s="241">
        <v>0</v>
      </c>
      <c r="M21" s="241">
        <v>0</v>
      </c>
      <c r="N21" s="241">
        <v>0</v>
      </c>
      <c r="O21" s="241">
        <v>0</v>
      </c>
      <c r="P21" s="241">
        <v>0</v>
      </c>
      <c r="Q21" s="241">
        <v>0</v>
      </c>
      <c r="R21" s="241">
        <v>0</v>
      </c>
      <c r="S21" s="241">
        <v>7</v>
      </c>
      <c r="T21" s="241">
        <v>44</v>
      </c>
      <c r="U21" s="241">
        <v>68</v>
      </c>
      <c r="V21" s="241">
        <v>92</v>
      </c>
      <c r="W21" s="241">
        <v>100</v>
      </c>
      <c r="X21" s="241">
        <v>0</v>
      </c>
      <c r="Y21" s="241">
        <v>0</v>
      </c>
      <c r="Z21" s="241">
        <v>0</v>
      </c>
      <c r="AA21" s="241">
        <v>0</v>
      </c>
      <c r="AB21" s="241">
        <v>0</v>
      </c>
      <c r="AC21" s="241">
        <v>0</v>
      </c>
      <c r="AD21" s="241">
        <v>0</v>
      </c>
      <c r="AE21" s="242"/>
      <c r="AF21" s="238" t="str">
        <f t="shared" si="0"/>
        <v>AVEIA PRETA06/07Colheita</v>
      </c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</row>
    <row r="22" spans="1:64" ht="14.65" hidden="1" customHeight="1">
      <c r="A22" s="237" t="s">
        <v>89</v>
      </c>
      <c r="B22" s="238" t="s">
        <v>197</v>
      </c>
      <c r="C22" s="243" t="s">
        <v>77</v>
      </c>
      <c r="D22" s="244"/>
      <c r="E22" s="244"/>
      <c r="F22" s="244"/>
      <c r="G22" s="245">
        <v>0</v>
      </c>
      <c r="H22" s="245">
        <v>0</v>
      </c>
      <c r="I22" s="245">
        <v>0</v>
      </c>
      <c r="J22" s="245">
        <v>0</v>
      </c>
      <c r="K22" s="245">
        <v>0</v>
      </c>
      <c r="L22" s="245">
        <v>0</v>
      </c>
      <c r="M22" s="245">
        <v>0</v>
      </c>
      <c r="N22" s="245">
        <v>0</v>
      </c>
      <c r="O22" s="245">
        <v>0</v>
      </c>
      <c r="P22" s="245">
        <v>0</v>
      </c>
      <c r="Q22" s="245">
        <v>0</v>
      </c>
      <c r="R22" s="245">
        <v>0</v>
      </c>
      <c r="S22" s="245">
        <v>1</v>
      </c>
      <c r="T22" s="245">
        <v>13</v>
      </c>
      <c r="U22" s="245">
        <v>35</v>
      </c>
      <c r="V22" s="245">
        <v>45</v>
      </c>
      <c r="W22" s="245">
        <v>56</v>
      </c>
      <c r="X22" s="245">
        <v>67</v>
      </c>
      <c r="Y22" s="245">
        <v>72</v>
      </c>
      <c r="Z22" s="245">
        <v>82</v>
      </c>
      <c r="AA22" s="245">
        <v>96</v>
      </c>
      <c r="AB22" s="245">
        <v>99</v>
      </c>
      <c r="AC22" s="245">
        <v>100</v>
      </c>
      <c r="AD22" s="245">
        <v>0</v>
      </c>
      <c r="AE22" s="242"/>
      <c r="AF22" s="238" t="str">
        <f t="shared" si="0"/>
        <v>AVEIA PRETA06/07Comercialização</v>
      </c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</row>
    <row r="23" spans="1:64" ht="14.65" hidden="1" customHeight="1">
      <c r="A23" s="237" t="s">
        <v>90</v>
      </c>
      <c r="B23" s="238" t="s">
        <v>197</v>
      </c>
      <c r="C23" s="239" t="s">
        <v>75</v>
      </c>
      <c r="D23" s="240"/>
      <c r="E23" s="240"/>
      <c r="F23" s="240"/>
      <c r="G23" s="241">
        <v>15</v>
      </c>
      <c r="H23" s="241">
        <v>85</v>
      </c>
      <c r="I23" s="241">
        <v>94</v>
      </c>
      <c r="J23" s="241">
        <v>100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  <c r="R23" s="241">
        <v>0</v>
      </c>
      <c r="S23" s="241">
        <v>0</v>
      </c>
      <c r="T23" s="241">
        <v>0</v>
      </c>
      <c r="U23" s="241">
        <v>0</v>
      </c>
      <c r="V23" s="241">
        <v>0</v>
      </c>
      <c r="W23" s="241">
        <v>0</v>
      </c>
      <c r="X23" s="241">
        <v>0</v>
      </c>
      <c r="Y23" s="241">
        <v>0</v>
      </c>
      <c r="Z23" s="241">
        <v>0</v>
      </c>
      <c r="AA23" s="241">
        <v>0</v>
      </c>
      <c r="AB23" s="241">
        <v>0</v>
      </c>
      <c r="AC23" s="241">
        <v>0</v>
      </c>
      <c r="AD23" s="241">
        <v>0</v>
      </c>
      <c r="AE23" s="242"/>
      <c r="AF23" s="238" t="str">
        <f t="shared" si="0"/>
        <v>BATATA (1ª SAFRA)06/07Plantio</v>
      </c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</row>
    <row r="24" spans="1:64" ht="14.65" hidden="1" customHeight="1">
      <c r="A24" s="237" t="s">
        <v>90</v>
      </c>
      <c r="B24" s="238" t="s">
        <v>197</v>
      </c>
      <c r="C24" s="239" t="s">
        <v>76</v>
      </c>
      <c r="D24" s="240"/>
      <c r="E24" s="240"/>
      <c r="F24" s="240"/>
      <c r="G24" s="241">
        <v>0</v>
      </c>
      <c r="H24" s="241">
        <v>0</v>
      </c>
      <c r="I24" s="241">
        <v>0</v>
      </c>
      <c r="J24" s="241">
        <v>0</v>
      </c>
      <c r="K24" s="241">
        <v>29</v>
      </c>
      <c r="L24" s="241">
        <v>83</v>
      </c>
      <c r="M24" s="241">
        <v>98</v>
      </c>
      <c r="N24" s="241">
        <v>100</v>
      </c>
      <c r="O24" s="241">
        <v>0</v>
      </c>
      <c r="P24" s="241">
        <v>0</v>
      </c>
      <c r="Q24" s="241">
        <v>0</v>
      </c>
      <c r="R24" s="241">
        <v>0</v>
      </c>
      <c r="S24" s="241">
        <v>0</v>
      </c>
      <c r="T24" s="241">
        <v>0</v>
      </c>
      <c r="U24" s="241">
        <v>0</v>
      </c>
      <c r="V24" s="241">
        <v>0</v>
      </c>
      <c r="W24" s="241">
        <v>0</v>
      </c>
      <c r="X24" s="241">
        <v>0</v>
      </c>
      <c r="Y24" s="241">
        <v>0</v>
      </c>
      <c r="Z24" s="241">
        <v>0</v>
      </c>
      <c r="AA24" s="241">
        <v>0</v>
      </c>
      <c r="AB24" s="241">
        <v>0</v>
      </c>
      <c r="AC24" s="241">
        <v>0</v>
      </c>
      <c r="AD24" s="241">
        <v>0</v>
      </c>
      <c r="AE24" s="242"/>
      <c r="AF24" s="238" t="str">
        <f t="shared" si="0"/>
        <v>BATATA (1ª SAFRA)06/07Colheita</v>
      </c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</row>
    <row r="25" spans="1:64" ht="14.65" hidden="1" customHeight="1">
      <c r="A25" s="237" t="s">
        <v>90</v>
      </c>
      <c r="B25" s="238" t="s">
        <v>197</v>
      </c>
      <c r="C25" s="243" t="s">
        <v>77</v>
      </c>
      <c r="D25" s="244"/>
      <c r="E25" s="244"/>
      <c r="F25" s="244"/>
      <c r="G25" s="245">
        <v>0</v>
      </c>
      <c r="H25" s="245">
        <v>0</v>
      </c>
      <c r="I25" s="245">
        <v>0</v>
      </c>
      <c r="J25" s="245">
        <v>0</v>
      </c>
      <c r="K25" s="245">
        <v>24</v>
      </c>
      <c r="L25" s="245">
        <v>81</v>
      </c>
      <c r="M25" s="245">
        <v>97</v>
      </c>
      <c r="N25" s="245">
        <v>100</v>
      </c>
      <c r="O25" s="245">
        <v>0</v>
      </c>
      <c r="P25" s="245">
        <v>0</v>
      </c>
      <c r="Q25" s="245">
        <v>0</v>
      </c>
      <c r="R25" s="245">
        <v>0</v>
      </c>
      <c r="S25" s="245">
        <v>0</v>
      </c>
      <c r="T25" s="245">
        <v>0</v>
      </c>
      <c r="U25" s="245">
        <v>0</v>
      </c>
      <c r="V25" s="245">
        <v>0</v>
      </c>
      <c r="W25" s="245">
        <v>0</v>
      </c>
      <c r="X25" s="245">
        <v>0</v>
      </c>
      <c r="Y25" s="245">
        <v>0</v>
      </c>
      <c r="Z25" s="245">
        <v>0</v>
      </c>
      <c r="AA25" s="245">
        <v>0</v>
      </c>
      <c r="AB25" s="245">
        <v>0</v>
      </c>
      <c r="AC25" s="245">
        <v>0</v>
      </c>
      <c r="AD25" s="245">
        <v>0</v>
      </c>
      <c r="AE25" s="242"/>
      <c r="AF25" s="238" t="str">
        <f t="shared" si="0"/>
        <v>BATATA (1ª SAFRA)06/07Comercialização</v>
      </c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</row>
    <row r="26" spans="1:64" ht="14.65" hidden="1" customHeight="1">
      <c r="A26" s="237" t="s">
        <v>91</v>
      </c>
      <c r="B26" s="238" t="s">
        <v>197</v>
      </c>
      <c r="C26" s="239" t="s">
        <v>75</v>
      </c>
      <c r="D26" s="240"/>
      <c r="E26" s="240"/>
      <c r="F26" s="240"/>
      <c r="G26" s="241">
        <v>0</v>
      </c>
      <c r="H26" s="241">
        <v>0</v>
      </c>
      <c r="I26" s="241">
        <v>0</v>
      </c>
      <c r="J26" s="241">
        <v>0</v>
      </c>
      <c r="K26" s="241">
        <v>13</v>
      </c>
      <c r="L26" s="241">
        <v>21</v>
      </c>
      <c r="M26" s="241">
        <v>75</v>
      </c>
      <c r="N26" s="241">
        <v>95</v>
      </c>
      <c r="O26" s="241">
        <v>97</v>
      </c>
      <c r="P26" s="241">
        <v>100</v>
      </c>
      <c r="Q26" s="241">
        <v>0</v>
      </c>
      <c r="R26" s="241">
        <v>0</v>
      </c>
      <c r="S26" s="241">
        <v>0</v>
      </c>
      <c r="T26" s="241">
        <v>0</v>
      </c>
      <c r="U26" s="241">
        <v>0</v>
      </c>
      <c r="V26" s="241">
        <v>0</v>
      </c>
      <c r="W26" s="241">
        <v>0</v>
      </c>
      <c r="X26" s="241">
        <v>0</v>
      </c>
      <c r="Y26" s="241">
        <v>0</v>
      </c>
      <c r="Z26" s="241">
        <v>0</v>
      </c>
      <c r="AA26" s="241">
        <v>0</v>
      </c>
      <c r="AB26" s="241">
        <v>0</v>
      </c>
      <c r="AC26" s="241">
        <v>0</v>
      </c>
      <c r="AD26" s="241">
        <v>0</v>
      </c>
      <c r="AE26" s="242"/>
      <c r="AF26" s="238" t="str">
        <f t="shared" si="0"/>
        <v>BATATA (2ª SAFRA)06/07Plantio</v>
      </c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</row>
    <row r="27" spans="1:64" ht="14.65" hidden="1" customHeight="1">
      <c r="A27" s="237" t="s">
        <v>91</v>
      </c>
      <c r="B27" s="238" t="s">
        <v>197</v>
      </c>
      <c r="C27" s="239" t="s">
        <v>76</v>
      </c>
      <c r="D27" s="240"/>
      <c r="E27" s="240"/>
      <c r="F27" s="240"/>
      <c r="G27" s="241">
        <v>0</v>
      </c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2</v>
      </c>
      <c r="N27" s="241">
        <v>8</v>
      </c>
      <c r="O27" s="241">
        <v>20</v>
      </c>
      <c r="P27" s="241">
        <v>38</v>
      </c>
      <c r="Q27" s="241">
        <v>91</v>
      </c>
      <c r="R27" s="241">
        <v>95</v>
      </c>
      <c r="S27" s="241">
        <v>96</v>
      </c>
      <c r="T27" s="241">
        <v>96</v>
      </c>
      <c r="U27" s="241">
        <v>98</v>
      </c>
      <c r="V27" s="241">
        <v>99</v>
      </c>
      <c r="W27" s="241">
        <v>99</v>
      </c>
      <c r="X27" s="241">
        <v>100</v>
      </c>
      <c r="Y27" s="241">
        <v>0</v>
      </c>
      <c r="Z27" s="241">
        <v>0</v>
      </c>
      <c r="AA27" s="241">
        <v>0</v>
      </c>
      <c r="AB27" s="241">
        <v>0</v>
      </c>
      <c r="AC27" s="241">
        <v>0</v>
      </c>
      <c r="AD27" s="241">
        <v>0</v>
      </c>
      <c r="AE27" s="242"/>
      <c r="AF27" s="238" t="str">
        <f t="shared" si="0"/>
        <v>BATATA (2ª SAFRA)06/07Colheita</v>
      </c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</row>
    <row r="28" spans="1:64" ht="14.65" hidden="1" customHeight="1">
      <c r="A28" s="237" t="s">
        <v>91</v>
      </c>
      <c r="B28" s="238" t="s">
        <v>197</v>
      </c>
      <c r="C28" s="243" t="s">
        <v>77</v>
      </c>
      <c r="D28" s="244"/>
      <c r="E28" s="244"/>
      <c r="F28" s="244"/>
      <c r="G28" s="245">
        <v>0</v>
      </c>
      <c r="H28" s="245">
        <v>0</v>
      </c>
      <c r="I28" s="245">
        <v>0</v>
      </c>
      <c r="J28" s="245">
        <v>0</v>
      </c>
      <c r="K28" s="245">
        <v>0</v>
      </c>
      <c r="L28" s="245">
        <v>0</v>
      </c>
      <c r="M28" s="245">
        <v>2</v>
      </c>
      <c r="N28" s="245">
        <v>9</v>
      </c>
      <c r="O28" s="245">
        <v>23</v>
      </c>
      <c r="P28" s="245">
        <v>41</v>
      </c>
      <c r="Q28" s="245">
        <v>91</v>
      </c>
      <c r="R28" s="245">
        <v>94</v>
      </c>
      <c r="S28" s="245">
        <v>95</v>
      </c>
      <c r="T28" s="245">
        <v>94</v>
      </c>
      <c r="U28" s="245">
        <v>97</v>
      </c>
      <c r="V28" s="245">
        <v>99</v>
      </c>
      <c r="W28" s="245">
        <v>99</v>
      </c>
      <c r="X28" s="245">
        <v>100</v>
      </c>
      <c r="Y28" s="245">
        <v>0</v>
      </c>
      <c r="Z28" s="245">
        <v>0</v>
      </c>
      <c r="AA28" s="245">
        <v>0</v>
      </c>
      <c r="AB28" s="245">
        <v>0</v>
      </c>
      <c r="AC28" s="245">
        <v>0</v>
      </c>
      <c r="AD28" s="245">
        <v>0</v>
      </c>
      <c r="AE28" s="242"/>
      <c r="AF28" s="238" t="str">
        <f t="shared" si="0"/>
        <v>BATATA (2ª SAFRA)06/07Comercialização</v>
      </c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</row>
    <row r="29" spans="1:64" ht="14.65" hidden="1" customHeight="1">
      <c r="A29" s="237" t="s">
        <v>92</v>
      </c>
      <c r="B29" s="238" t="s">
        <v>197</v>
      </c>
      <c r="C29" s="239" t="s">
        <v>75</v>
      </c>
      <c r="D29" s="240"/>
      <c r="E29" s="240"/>
      <c r="F29" s="240"/>
      <c r="G29" s="241">
        <v>0</v>
      </c>
      <c r="H29" s="241">
        <v>0</v>
      </c>
      <c r="I29" s="241">
        <v>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  <c r="R29" s="241">
        <v>0</v>
      </c>
      <c r="S29" s="241">
        <v>0</v>
      </c>
      <c r="T29" s="241">
        <v>0</v>
      </c>
      <c r="U29" s="241">
        <v>0</v>
      </c>
      <c r="V29" s="241">
        <v>0</v>
      </c>
      <c r="W29" s="241">
        <v>0</v>
      </c>
      <c r="X29" s="241">
        <v>0</v>
      </c>
      <c r="Y29" s="241">
        <v>0</v>
      </c>
      <c r="Z29" s="241">
        <v>0</v>
      </c>
      <c r="AA29" s="241">
        <v>0</v>
      </c>
      <c r="AB29" s="241">
        <v>0</v>
      </c>
      <c r="AC29" s="241">
        <v>0</v>
      </c>
      <c r="AD29" s="241">
        <v>0</v>
      </c>
      <c r="AE29" s="242"/>
      <c r="AF29" s="238" t="str">
        <f t="shared" si="0"/>
        <v>CAFÉ06/07Plantio</v>
      </c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</row>
    <row r="30" spans="1:64" ht="14.65" hidden="1" customHeight="1">
      <c r="A30" s="237" t="s">
        <v>92</v>
      </c>
      <c r="B30" s="238" t="s">
        <v>197</v>
      </c>
      <c r="C30" s="239" t="s">
        <v>76</v>
      </c>
      <c r="D30" s="240"/>
      <c r="E30" s="240"/>
      <c r="F30" s="240"/>
      <c r="G30" s="241">
        <v>0</v>
      </c>
      <c r="H30" s="241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1</v>
      </c>
      <c r="O30" s="241">
        <v>5</v>
      </c>
      <c r="P30" s="241">
        <v>23</v>
      </c>
      <c r="Q30" s="241">
        <v>56</v>
      </c>
      <c r="R30" s="241">
        <v>81</v>
      </c>
      <c r="S30" s="241">
        <v>93</v>
      </c>
      <c r="T30" s="241">
        <v>100</v>
      </c>
      <c r="U30" s="241">
        <v>0</v>
      </c>
      <c r="V30" s="241">
        <v>0</v>
      </c>
      <c r="W30" s="241">
        <v>0</v>
      </c>
      <c r="X30" s="241">
        <v>0</v>
      </c>
      <c r="Y30" s="241">
        <v>0</v>
      </c>
      <c r="Z30" s="241">
        <v>0</v>
      </c>
      <c r="AA30" s="241">
        <v>0</v>
      </c>
      <c r="AB30" s="241">
        <v>0</v>
      </c>
      <c r="AC30" s="241">
        <v>0</v>
      </c>
      <c r="AD30" s="241">
        <v>0</v>
      </c>
      <c r="AE30" s="242"/>
      <c r="AF30" s="238" t="str">
        <f t="shared" si="0"/>
        <v>CAFÉ06/07Colheita</v>
      </c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</row>
    <row r="31" spans="1:64" ht="14.65" hidden="1" customHeight="1">
      <c r="A31" s="237" t="s">
        <v>92</v>
      </c>
      <c r="B31" s="238" t="s">
        <v>197</v>
      </c>
      <c r="C31" s="243" t="s">
        <v>77</v>
      </c>
      <c r="D31" s="244"/>
      <c r="E31" s="244"/>
      <c r="F31" s="244"/>
      <c r="G31" s="245">
        <v>0</v>
      </c>
      <c r="H31" s="245">
        <v>0</v>
      </c>
      <c r="I31" s="245">
        <v>0</v>
      </c>
      <c r="J31" s="245">
        <v>0</v>
      </c>
      <c r="K31" s="245">
        <v>0</v>
      </c>
      <c r="L31" s="245">
        <v>0</v>
      </c>
      <c r="M31" s="245">
        <v>0</v>
      </c>
      <c r="N31" s="245">
        <v>0</v>
      </c>
      <c r="O31" s="245">
        <v>1</v>
      </c>
      <c r="P31" s="245">
        <v>3</v>
      </c>
      <c r="Q31" s="245">
        <v>12</v>
      </c>
      <c r="R31" s="245">
        <v>23</v>
      </c>
      <c r="S31" s="245">
        <v>40</v>
      </c>
      <c r="T31" s="245">
        <v>56</v>
      </c>
      <c r="U31" s="245">
        <v>71</v>
      </c>
      <c r="V31" s="245">
        <v>78</v>
      </c>
      <c r="W31" s="245">
        <v>78</v>
      </c>
      <c r="X31" s="245">
        <v>82</v>
      </c>
      <c r="Y31" s="245">
        <v>87</v>
      </c>
      <c r="Z31" s="245">
        <v>91</v>
      </c>
      <c r="AA31" s="245">
        <v>95</v>
      </c>
      <c r="AB31" s="245">
        <v>100</v>
      </c>
      <c r="AC31" s="245">
        <v>0</v>
      </c>
      <c r="AD31" s="245">
        <v>0</v>
      </c>
      <c r="AE31" s="242"/>
      <c r="AF31" s="238" t="str">
        <f t="shared" si="0"/>
        <v>CAFÉ06/07Comercialização</v>
      </c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</row>
    <row r="32" spans="1:64" ht="14.65" hidden="1" customHeight="1">
      <c r="A32" s="237" t="s">
        <v>93</v>
      </c>
      <c r="B32" s="238" t="s">
        <v>197</v>
      </c>
      <c r="C32" s="239" t="s">
        <v>75</v>
      </c>
      <c r="D32" s="240"/>
      <c r="E32" s="240"/>
      <c r="F32" s="240"/>
      <c r="G32" s="241">
        <v>0</v>
      </c>
      <c r="H32" s="241">
        <v>0</v>
      </c>
      <c r="I32" s="241">
        <v>0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  <c r="R32" s="241">
        <v>0</v>
      </c>
      <c r="S32" s="241">
        <v>0</v>
      </c>
      <c r="T32" s="241">
        <v>0</v>
      </c>
      <c r="U32" s="241">
        <v>0</v>
      </c>
      <c r="V32" s="241">
        <v>0</v>
      </c>
      <c r="W32" s="241">
        <v>0</v>
      </c>
      <c r="X32" s="241">
        <v>0</v>
      </c>
      <c r="Y32" s="241">
        <v>0</v>
      </c>
      <c r="Z32" s="241">
        <v>0</v>
      </c>
      <c r="AA32" s="241">
        <v>0</v>
      </c>
      <c r="AB32" s="241">
        <v>0</v>
      </c>
      <c r="AC32" s="241">
        <v>0</v>
      </c>
      <c r="AD32" s="241">
        <v>0</v>
      </c>
      <c r="AE32" s="242"/>
      <c r="AF32" s="238" t="str">
        <f t="shared" si="0"/>
        <v>CANA-DE-AÇÚCAR06/07Plantio</v>
      </c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</row>
    <row r="33" spans="1:64" ht="14.65" hidden="1" customHeight="1">
      <c r="A33" s="237" t="s">
        <v>93</v>
      </c>
      <c r="B33" s="238" t="s">
        <v>197</v>
      </c>
      <c r="C33" s="239" t="s">
        <v>76</v>
      </c>
      <c r="D33" s="240"/>
      <c r="E33" s="240"/>
      <c r="F33" s="240"/>
      <c r="G33" s="241">
        <v>0</v>
      </c>
      <c r="H33" s="241">
        <v>0</v>
      </c>
      <c r="I33" s="241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1</v>
      </c>
      <c r="O33" s="241">
        <v>5</v>
      </c>
      <c r="P33" s="241">
        <v>15</v>
      </c>
      <c r="Q33" s="241">
        <v>28</v>
      </c>
      <c r="R33" s="241">
        <v>42</v>
      </c>
      <c r="S33" s="241">
        <v>58</v>
      </c>
      <c r="T33" s="241">
        <v>73</v>
      </c>
      <c r="U33" s="241">
        <v>83</v>
      </c>
      <c r="V33" s="241">
        <v>93</v>
      </c>
      <c r="W33" s="241">
        <v>100</v>
      </c>
      <c r="X33" s="241">
        <v>0</v>
      </c>
      <c r="Y33" s="241">
        <v>0</v>
      </c>
      <c r="Z33" s="241">
        <v>0</v>
      </c>
      <c r="AA33" s="241">
        <v>0</v>
      </c>
      <c r="AB33" s="241">
        <v>0</v>
      </c>
      <c r="AC33" s="241">
        <v>0</v>
      </c>
      <c r="AD33" s="241">
        <v>0</v>
      </c>
      <c r="AE33" s="242"/>
      <c r="AF33" s="238" t="str">
        <f t="shared" si="0"/>
        <v>CANA-DE-AÇÚCAR06/07Colheita</v>
      </c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</row>
    <row r="34" spans="1:64" ht="14.65" hidden="1" customHeight="1">
      <c r="A34" s="237" t="s">
        <v>93</v>
      </c>
      <c r="B34" s="238" t="s">
        <v>197</v>
      </c>
      <c r="C34" s="243" t="s">
        <v>77</v>
      </c>
      <c r="D34" s="244"/>
      <c r="E34" s="244"/>
      <c r="F34" s="244"/>
      <c r="G34" s="245">
        <v>0</v>
      </c>
      <c r="H34" s="245">
        <v>0</v>
      </c>
      <c r="I34" s="245">
        <v>0</v>
      </c>
      <c r="J34" s="245">
        <v>0</v>
      </c>
      <c r="K34" s="245">
        <v>0</v>
      </c>
      <c r="L34" s="245">
        <v>0</v>
      </c>
      <c r="M34" s="245">
        <v>0</v>
      </c>
      <c r="N34" s="245">
        <v>1</v>
      </c>
      <c r="O34" s="245">
        <v>5</v>
      </c>
      <c r="P34" s="245">
        <v>15</v>
      </c>
      <c r="Q34" s="245">
        <v>28</v>
      </c>
      <c r="R34" s="245">
        <v>46</v>
      </c>
      <c r="S34" s="245">
        <v>58</v>
      </c>
      <c r="T34" s="245">
        <v>71</v>
      </c>
      <c r="U34" s="245">
        <v>80</v>
      </c>
      <c r="V34" s="245">
        <v>89</v>
      </c>
      <c r="W34" s="245">
        <v>100</v>
      </c>
      <c r="X34" s="245">
        <v>0</v>
      </c>
      <c r="Y34" s="245">
        <v>0</v>
      </c>
      <c r="Z34" s="245">
        <v>0</v>
      </c>
      <c r="AA34" s="245">
        <v>0</v>
      </c>
      <c r="AB34" s="245">
        <v>0</v>
      </c>
      <c r="AC34" s="245">
        <v>0</v>
      </c>
      <c r="AD34" s="245">
        <v>0</v>
      </c>
      <c r="AE34" s="242"/>
      <c r="AF34" s="238" t="str">
        <f t="shared" si="0"/>
        <v>CANA-DE-AÇÚCAR06/07Comercialização</v>
      </c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</row>
    <row r="35" spans="1:64" ht="14.65" hidden="1" customHeight="1">
      <c r="A35" s="237" t="s">
        <v>94</v>
      </c>
      <c r="B35" s="238" t="s">
        <v>197</v>
      </c>
      <c r="C35" s="239" t="s">
        <v>75</v>
      </c>
      <c r="D35" s="240"/>
      <c r="E35" s="240"/>
      <c r="F35" s="240"/>
      <c r="G35" s="241">
        <v>0</v>
      </c>
      <c r="H35" s="241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91</v>
      </c>
      <c r="Q35" s="241">
        <v>100</v>
      </c>
      <c r="R35" s="241">
        <v>0</v>
      </c>
      <c r="S35" s="241">
        <v>0</v>
      </c>
      <c r="T35" s="241">
        <v>0</v>
      </c>
      <c r="U35" s="241">
        <v>0</v>
      </c>
      <c r="V35" s="241">
        <v>0</v>
      </c>
      <c r="W35" s="241">
        <v>0</v>
      </c>
      <c r="X35" s="241">
        <v>0</v>
      </c>
      <c r="Y35" s="241">
        <v>0</v>
      </c>
      <c r="Z35" s="241">
        <v>0</v>
      </c>
      <c r="AA35" s="241">
        <v>0</v>
      </c>
      <c r="AB35" s="241">
        <v>0</v>
      </c>
      <c r="AC35" s="241">
        <v>0</v>
      </c>
      <c r="AD35" s="241">
        <v>0</v>
      </c>
      <c r="AE35" s="242"/>
      <c r="AF35" s="238" t="str">
        <f t="shared" si="0"/>
        <v>CANOLA06/07Plantio</v>
      </c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</row>
    <row r="36" spans="1:64" ht="14.65" hidden="1" customHeight="1">
      <c r="A36" s="237" t="s">
        <v>94</v>
      </c>
      <c r="B36" s="238" t="s">
        <v>197</v>
      </c>
      <c r="C36" s="239" t="s">
        <v>76</v>
      </c>
      <c r="D36" s="240"/>
      <c r="E36" s="240"/>
      <c r="F36" s="240"/>
      <c r="G36" s="241">
        <v>0</v>
      </c>
      <c r="H36" s="241">
        <v>0</v>
      </c>
      <c r="I36" s="241">
        <v>0</v>
      </c>
      <c r="J36" s="241">
        <v>0</v>
      </c>
      <c r="K36" s="241">
        <v>0</v>
      </c>
      <c r="L36" s="241">
        <v>0</v>
      </c>
      <c r="M36" s="241">
        <v>0</v>
      </c>
      <c r="N36" s="241">
        <v>0</v>
      </c>
      <c r="O36" s="241">
        <v>0</v>
      </c>
      <c r="P36" s="241">
        <v>0</v>
      </c>
      <c r="Q36" s="241">
        <v>0</v>
      </c>
      <c r="R36" s="241">
        <v>0</v>
      </c>
      <c r="S36" s="241">
        <v>14</v>
      </c>
      <c r="T36" s="241">
        <v>72</v>
      </c>
      <c r="U36" s="241">
        <v>99</v>
      </c>
      <c r="V36" s="241">
        <v>100</v>
      </c>
      <c r="W36" s="241">
        <v>0</v>
      </c>
      <c r="X36" s="241">
        <v>0</v>
      </c>
      <c r="Y36" s="241">
        <v>0</v>
      </c>
      <c r="Z36" s="241">
        <v>0</v>
      </c>
      <c r="AA36" s="241">
        <v>0</v>
      </c>
      <c r="AB36" s="241">
        <v>0</v>
      </c>
      <c r="AC36" s="241">
        <v>0</v>
      </c>
      <c r="AD36" s="241">
        <v>0</v>
      </c>
      <c r="AE36" s="242"/>
      <c r="AF36" s="238" t="str">
        <f t="shared" si="0"/>
        <v>CANOLA06/07Colheita</v>
      </c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</row>
    <row r="37" spans="1:64" ht="14.65" hidden="1" customHeight="1">
      <c r="A37" s="237" t="s">
        <v>94</v>
      </c>
      <c r="B37" s="238" t="s">
        <v>197</v>
      </c>
      <c r="C37" s="243" t="s">
        <v>77</v>
      </c>
      <c r="D37" s="244"/>
      <c r="E37" s="244"/>
      <c r="F37" s="244"/>
      <c r="G37" s="245">
        <v>0</v>
      </c>
      <c r="H37" s="245">
        <v>0</v>
      </c>
      <c r="I37" s="245">
        <v>0</v>
      </c>
      <c r="J37" s="245">
        <v>0</v>
      </c>
      <c r="K37" s="245">
        <v>0</v>
      </c>
      <c r="L37" s="245">
        <v>0</v>
      </c>
      <c r="M37" s="245">
        <v>0</v>
      </c>
      <c r="N37" s="245">
        <v>0</v>
      </c>
      <c r="O37" s="245">
        <v>0</v>
      </c>
      <c r="P37" s="245">
        <v>0</v>
      </c>
      <c r="Q37" s="245">
        <v>0</v>
      </c>
      <c r="R37" s="245">
        <v>0</v>
      </c>
      <c r="S37" s="245">
        <v>4</v>
      </c>
      <c r="T37" s="245">
        <v>61</v>
      </c>
      <c r="U37" s="245">
        <v>94</v>
      </c>
      <c r="V37" s="245">
        <v>97</v>
      </c>
      <c r="W37" s="245">
        <v>98</v>
      </c>
      <c r="X37" s="245">
        <v>100</v>
      </c>
      <c r="Y37" s="245">
        <v>0</v>
      </c>
      <c r="Z37" s="245">
        <v>0</v>
      </c>
      <c r="AA37" s="245">
        <v>0</v>
      </c>
      <c r="AB37" s="245">
        <v>0</v>
      </c>
      <c r="AC37" s="245">
        <v>0</v>
      </c>
      <c r="AD37" s="245">
        <v>0</v>
      </c>
      <c r="AE37" s="242"/>
      <c r="AF37" s="238" t="str">
        <f t="shared" si="0"/>
        <v>CANOLA06/07Comercialização</v>
      </c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</row>
    <row r="38" spans="1:64" ht="14.65" hidden="1" customHeight="1">
      <c r="A38" s="237" t="s">
        <v>95</v>
      </c>
      <c r="B38" s="238" t="s">
        <v>197</v>
      </c>
      <c r="C38" s="239" t="s">
        <v>75</v>
      </c>
      <c r="D38" s="240"/>
      <c r="E38" s="240">
        <v>21</v>
      </c>
      <c r="F38" s="240">
        <v>63</v>
      </c>
      <c r="G38" s="241">
        <v>82</v>
      </c>
      <c r="H38" s="241">
        <v>100</v>
      </c>
      <c r="I38" s="241">
        <v>0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1">
        <v>0</v>
      </c>
      <c r="P38" s="241">
        <v>0</v>
      </c>
      <c r="Q38" s="241">
        <v>0</v>
      </c>
      <c r="R38" s="241">
        <v>0</v>
      </c>
      <c r="S38" s="241">
        <v>0</v>
      </c>
      <c r="T38" s="241">
        <v>0</v>
      </c>
      <c r="U38" s="241">
        <v>0</v>
      </c>
      <c r="V38" s="241">
        <v>0</v>
      </c>
      <c r="W38" s="241">
        <v>0</v>
      </c>
      <c r="X38" s="241">
        <v>0</v>
      </c>
      <c r="Y38" s="241">
        <v>0</v>
      </c>
      <c r="Z38" s="241">
        <v>0</v>
      </c>
      <c r="AA38" s="241">
        <v>0</v>
      </c>
      <c r="AB38" s="241">
        <v>0</v>
      </c>
      <c r="AC38" s="241">
        <v>0</v>
      </c>
      <c r="AD38" s="241">
        <v>0</v>
      </c>
      <c r="AE38" s="242"/>
      <c r="AF38" s="238" t="str">
        <f t="shared" si="0"/>
        <v>CEBOLA06/07Plantio</v>
      </c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</row>
    <row r="39" spans="1:64" ht="14.65" hidden="1" customHeight="1">
      <c r="A39" s="237" t="s">
        <v>95</v>
      </c>
      <c r="B39" s="238" t="s">
        <v>197</v>
      </c>
      <c r="C39" s="239" t="s">
        <v>76</v>
      </c>
      <c r="D39" s="240"/>
      <c r="E39" s="240"/>
      <c r="F39" s="240"/>
      <c r="G39" s="241">
        <v>0</v>
      </c>
      <c r="H39" s="241">
        <v>1</v>
      </c>
      <c r="I39" s="241">
        <v>2</v>
      </c>
      <c r="J39" s="241">
        <v>12</v>
      </c>
      <c r="K39" s="241">
        <v>56</v>
      </c>
      <c r="L39" s="241">
        <v>98</v>
      </c>
      <c r="M39" s="241">
        <v>100</v>
      </c>
      <c r="N39" s="241">
        <v>0</v>
      </c>
      <c r="O39" s="241">
        <v>0</v>
      </c>
      <c r="P39" s="241">
        <v>0</v>
      </c>
      <c r="Q39" s="241">
        <v>0</v>
      </c>
      <c r="R39" s="241">
        <v>0</v>
      </c>
      <c r="S39" s="241">
        <v>0</v>
      </c>
      <c r="T39" s="241">
        <v>0</v>
      </c>
      <c r="U39" s="241">
        <v>0</v>
      </c>
      <c r="V39" s="241">
        <v>0</v>
      </c>
      <c r="W39" s="241">
        <v>0</v>
      </c>
      <c r="X39" s="241">
        <v>0</v>
      </c>
      <c r="Y39" s="241">
        <v>0</v>
      </c>
      <c r="Z39" s="241">
        <v>0</v>
      </c>
      <c r="AA39" s="241">
        <v>0</v>
      </c>
      <c r="AB39" s="241">
        <v>0</v>
      </c>
      <c r="AC39" s="241">
        <v>0</v>
      </c>
      <c r="AD39" s="241">
        <v>0</v>
      </c>
      <c r="AE39" s="242"/>
      <c r="AF39" s="238" t="str">
        <f t="shared" si="0"/>
        <v>CEBOLA06/07Colheita</v>
      </c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</row>
    <row r="40" spans="1:64" ht="14.65" hidden="1" customHeight="1">
      <c r="A40" s="237" t="s">
        <v>95</v>
      </c>
      <c r="B40" s="238" t="s">
        <v>197</v>
      </c>
      <c r="C40" s="243" t="s">
        <v>77</v>
      </c>
      <c r="D40" s="244"/>
      <c r="E40" s="244"/>
      <c r="F40" s="244"/>
      <c r="G40" s="245">
        <v>0</v>
      </c>
      <c r="H40" s="245">
        <v>0</v>
      </c>
      <c r="I40" s="245">
        <v>1</v>
      </c>
      <c r="J40" s="245">
        <v>2</v>
      </c>
      <c r="K40" s="245">
        <v>31</v>
      </c>
      <c r="L40" s="245">
        <v>74</v>
      </c>
      <c r="M40" s="245">
        <v>78</v>
      </c>
      <c r="N40" s="245">
        <v>93</v>
      </c>
      <c r="O40" s="245">
        <v>98</v>
      </c>
      <c r="P40" s="245">
        <v>100</v>
      </c>
      <c r="Q40" s="245">
        <v>0</v>
      </c>
      <c r="R40" s="245">
        <v>0</v>
      </c>
      <c r="S40" s="245">
        <v>0</v>
      </c>
      <c r="T40" s="245">
        <v>0</v>
      </c>
      <c r="U40" s="245">
        <v>0</v>
      </c>
      <c r="V40" s="245">
        <v>0</v>
      </c>
      <c r="W40" s="245">
        <v>0</v>
      </c>
      <c r="X40" s="245">
        <v>0</v>
      </c>
      <c r="Y40" s="245">
        <v>0</v>
      </c>
      <c r="Z40" s="245">
        <v>0</v>
      </c>
      <c r="AA40" s="245">
        <v>0</v>
      </c>
      <c r="AB40" s="245">
        <v>0</v>
      </c>
      <c r="AC40" s="245">
        <v>0</v>
      </c>
      <c r="AD40" s="245">
        <v>0</v>
      </c>
      <c r="AE40" s="242"/>
      <c r="AF40" s="238" t="str">
        <f t="shared" si="0"/>
        <v>CEBOLA06/07Comercialização</v>
      </c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</row>
    <row r="41" spans="1:64" ht="14.65" hidden="1" customHeight="1">
      <c r="A41" s="237" t="s">
        <v>96</v>
      </c>
      <c r="B41" s="238" t="s">
        <v>197</v>
      </c>
      <c r="C41" s="239" t="s">
        <v>75</v>
      </c>
      <c r="D41" s="240"/>
      <c r="E41" s="240"/>
      <c r="F41" s="240"/>
      <c r="G41" s="241">
        <v>0</v>
      </c>
      <c r="H41" s="241">
        <v>0</v>
      </c>
      <c r="I41" s="241">
        <v>0</v>
      </c>
      <c r="J41" s="241">
        <v>0</v>
      </c>
      <c r="K41" s="241">
        <v>0</v>
      </c>
      <c r="L41" s="241">
        <v>0</v>
      </c>
      <c r="M41" s="241">
        <v>0</v>
      </c>
      <c r="N41" s="241">
        <v>0</v>
      </c>
      <c r="O41" s="241">
        <v>0</v>
      </c>
      <c r="P41" s="241">
        <v>27</v>
      </c>
      <c r="Q41" s="241">
        <v>65</v>
      </c>
      <c r="R41" s="241">
        <v>100</v>
      </c>
      <c r="S41" s="241">
        <v>0</v>
      </c>
      <c r="T41" s="241">
        <v>0</v>
      </c>
      <c r="U41" s="241">
        <v>0</v>
      </c>
      <c r="V41" s="241">
        <v>0</v>
      </c>
      <c r="W41" s="241">
        <v>0</v>
      </c>
      <c r="X41" s="241">
        <v>0</v>
      </c>
      <c r="Y41" s="241">
        <v>0</v>
      </c>
      <c r="Z41" s="241">
        <v>0</v>
      </c>
      <c r="AA41" s="241">
        <v>0</v>
      </c>
      <c r="AB41" s="241">
        <v>0</v>
      </c>
      <c r="AC41" s="241">
        <v>0</v>
      </c>
      <c r="AD41" s="241">
        <v>0</v>
      </c>
      <c r="AE41" s="242"/>
      <c r="AF41" s="238" t="str">
        <f t="shared" si="0"/>
        <v>CENTEIO06/07Plantio</v>
      </c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</row>
    <row r="42" spans="1:64" ht="14.65" hidden="1" customHeight="1">
      <c r="A42" s="237" t="s">
        <v>96</v>
      </c>
      <c r="B42" s="238" t="s">
        <v>197</v>
      </c>
      <c r="C42" s="239" t="s">
        <v>76</v>
      </c>
      <c r="D42" s="240"/>
      <c r="E42" s="240"/>
      <c r="F42" s="240"/>
      <c r="G42" s="241">
        <v>0</v>
      </c>
      <c r="H42" s="241">
        <v>0</v>
      </c>
      <c r="I42" s="241">
        <v>0</v>
      </c>
      <c r="J42" s="241">
        <v>0</v>
      </c>
      <c r="K42" s="241">
        <v>0</v>
      </c>
      <c r="L42" s="241">
        <v>0</v>
      </c>
      <c r="M42" s="241">
        <v>0</v>
      </c>
      <c r="N42" s="241">
        <v>0</v>
      </c>
      <c r="O42" s="241">
        <v>0</v>
      </c>
      <c r="P42" s="241">
        <v>0</v>
      </c>
      <c r="Q42" s="241">
        <v>0</v>
      </c>
      <c r="R42" s="241">
        <v>0</v>
      </c>
      <c r="S42" s="241">
        <v>0</v>
      </c>
      <c r="T42" s="241">
        <v>43</v>
      </c>
      <c r="U42" s="241">
        <v>49</v>
      </c>
      <c r="V42" s="241">
        <v>80</v>
      </c>
      <c r="W42" s="241">
        <v>100</v>
      </c>
      <c r="X42" s="241">
        <v>0</v>
      </c>
      <c r="Y42" s="241">
        <v>0</v>
      </c>
      <c r="Z42" s="241">
        <v>0</v>
      </c>
      <c r="AA42" s="241">
        <v>0</v>
      </c>
      <c r="AB42" s="241">
        <v>0</v>
      </c>
      <c r="AC42" s="241">
        <v>0</v>
      </c>
      <c r="AD42" s="241">
        <v>0</v>
      </c>
      <c r="AE42" s="242"/>
      <c r="AF42" s="238" t="str">
        <f t="shared" si="0"/>
        <v>CENTEIO06/07Colheita</v>
      </c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</row>
    <row r="43" spans="1:64" ht="14.65" hidden="1" customHeight="1">
      <c r="A43" s="237" t="s">
        <v>96</v>
      </c>
      <c r="B43" s="238" t="s">
        <v>197</v>
      </c>
      <c r="C43" s="243" t="s">
        <v>77</v>
      </c>
      <c r="D43" s="244"/>
      <c r="E43" s="244"/>
      <c r="F43" s="244"/>
      <c r="G43" s="245">
        <v>0</v>
      </c>
      <c r="H43" s="245">
        <v>0</v>
      </c>
      <c r="I43" s="245">
        <v>0</v>
      </c>
      <c r="J43" s="245">
        <v>0</v>
      </c>
      <c r="K43" s="245">
        <v>0</v>
      </c>
      <c r="L43" s="245">
        <v>0</v>
      </c>
      <c r="M43" s="245">
        <v>0</v>
      </c>
      <c r="N43" s="245">
        <v>0</v>
      </c>
      <c r="O43" s="245">
        <v>0</v>
      </c>
      <c r="P43" s="245">
        <v>0</v>
      </c>
      <c r="Q43" s="245">
        <v>0</v>
      </c>
      <c r="R43" s="245">
        <v>0</v>
      </c>
      <c r="S43" s="245">
        <v>0</v>
      </c>
      <c r="T43" s="245">
        <v>15</v>
      </c>
      <c r="U43" s="245">
        <v>37</v>
      </c>
      <c r="V43" s="245">
        <v>45</v>
      </c>
      <c r="W43" s="245">
        <v>62</v>
      </c>
      <c r="X43" s="245">
        <v>87</v>
      </c>
      <c r="Y43" s="245">
        <v>82</v>
      </c>
      <c r="Z43" s="245">
        <v>84</v>
      </c>
      <c r="AA43" s="245">
        <v>91</v>
      </c>
      <c r="AB43" s="245">
        <v>93</v>
      </c>
      <c r="AC43" s="245">
        <v>94</v>
      </c>
      <c r="AD43" s="245">
        <v>100</v>
      </c>
      <c r="AE43" s="242"/>
      <c r="AF43" s="238" t="str">
        <f t="shared" si="0"/>
        <v>CENTEIO06/07Comercialização</v>
      </c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</row>
    <row r="44" spans="1:64" ht="14.65" hidden="1" customHeight="1">
      <c r="A44" s="237" t="s">
        <v>97</v>
      </c>
      <c r="B44" s="238" t="s">
        <v>197</v>
      </c>
      <c r="C44" s="239" t="s">
        <v>75</v>
      </c>
      <c r="D44" s="240"/>
      <c r="E44" s="240"/>
      <c r="F44" s="240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>
        <v>36</v>
      </c>
      <c r="R44" s="241">
        <v>100</v>
      </c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2"/>
      <c r="AF44" s="238" t="str">
        <f t="shared" si="0"/>
        <v>CEVADA06/07Plantio</v>
      </c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</row>
    <row r="45" spans="1:64" ht="14.65" hidden="1" customHeight="1">
      <c r="A45" s="237" t="s">
        <v>97</v>
      </c>
      <c r="B45" s="238" t="s">
        <v>197</v>
      </c>
      <c r="C45" s="239" t="s">
        <v>76</v>
      </c>
      <c r="D45" s="240"/>
      <c r="E45" s="240"/>
      <c r="F45" s="240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>
        <v>3</v>
      </c>
      <c r="U45" s="241">
        <v>7</v>
      </c>
      <c r="V45" s="241">
        <v>87</v>
      </c>
      <c r="W45" s="241">
        <v>100</v>
      </c>
      <c r="X45" s="241"/>
      <c r="Y45" s="241"/>
      <c r="Z45" s="241"/>
      <c r="AA45" s="241"/>
      <c r="AB45" s="241"/>
      <c r="AC45" s="241"/>
      <c r="AD45" s="241"/>
      <c r="AE45" s="242"/>
      <c r="AF45" s="238" t="str">
        <f t="shared" si="0"/>
        <v>CEVADA06/07Colheita</v>
      </c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</row>
    <row r="46" spans="1:64" ht="14.65" hidden="1" customHeight="1">
      <c r="A46" s="237" t="s">
        <v>97</v>
      </c>
      <c r="B46" s="238" t="s">
        <v>197</v>
      </c>
      <c r="C46" s="243" t="s">
        <v>77</v>
      </c>
      <c r="D46" s="244"/>
      <c r="E46" s="244"/>
      <c r="F46" s="244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>
        <v>1</v>
      </c>
      <c r="U46" s="245">
        <v>1</v>
      </c>
      <c r="V46" s="245">
        <v>7</v>
      </c>
      <c r="W46" s="245">
        <v>70</v>
      </c>
      <c r="X46" s="245">
        <v>99</v>
      </c>
      <c r="Y46" s="245">
        <v>94</v>
      </c>
      <c r="Z46" s="245">
        <v>97</v>
      </c>
      <c r="AA46" s="245">
        <v>100</v>
      </c>
      <c r="AB46" s="245"/>
      <c r="AC46" s="245"/>
      <c r="AD46" s="245"/>
      <c r="AE46" s="242"/>
      <c r="AF46" s="238" t="str">
        <f t="shared" si="0"/>
        <v>CEVADA06/07Comercialização</v>
      </c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</row>
    <row r="47" spans="1:64" ht="14.65" hidden="1" customHeight="1">
      <c r="A47" s="237" t="s">
        <v>58</v>
      </c>
      <c r="B47" s="238" t="s">
        <v>197</v>
      </c>
      <c r="C47" s="239" t="s">
        <v>75</v>
      </c>
      <c r="D47" s="240"/>
      <c r="E47" s="240"/>
      <c r="F47" s="240"/>
      <c r="G47" s="241">
        <v>8</v>
      </c>
      <c r="H47" s="241">
        <v>37</v>
      </c>
      <c r="I47" s="241">
        <v>79</v>
      </c>
      <c r="J47" s="241">
        <v>97</v>
      </c>
      <c r="K47" s="241">
        <v>100</v>
      </c>
      <c r="L47" s="241">
        <v>0</v>
      </c>
      <c r="M47" s="241">
        <v>0</v>
      </c>
      <c r="N47" s="241">
        <v>0</v>
      </c>
      <c r="O47" s="241">
        <v>0</v>
      </c>
      <c r="P47" s="241">
        <v>0</v>
      </c>
      <c r="Q47" s="241">
        <v>0</v>
      </c>
      <c r="R47" s="241">
        <v>0</v>
      </c>
      <c r="S47" s="241">
        <v>0</v>
      </c>
      <c r="T47" s="241">
        <v>0</v>
      </c>
      <c r="U47" s="241">
        <v>0</v>
      </c>
      <c r="V47" s="241">
        <v>0</v>
      </c>
      <c r="W47" s="241">
        <v>0</v>
      </c>
      <c r="X47" s="241">
        <v>0</v>
      </c>
      <c r="Y47" s="241">
        <v>0</v>
      </c>
      <c r="Z47" s="241">
        <v>0</v>
      </c>
      <c r="AA47" s="241">
        <v>0</v>
      </c>
      <c r="AB47" s="241">
        <v>0</v>
      </c>
      <c r="AC47" s="241">
        <v>0</v>
      </c>
      <c r="AD47" s="241">
        <v>0</v>
      </c>
      <c r="AE47" s="242"/>
      <c r="AF47" s="238" t="str">
        <f t="shared" si="0"/>
        <v>FEIJÃO (1ª SAFRA)06/07Plantio</v>
      </c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</row>
    <row r="48" spans="1:64" ht="14.65" hidden="1" customHeight="1">
      <c r="A48" s="237" t="s">
        <v>58</v>
      </c>
      <c r="B48" s="238" t="s">
        <v>197</v>
      </c>
      <c r="C48" s="239" t="s">
        <v>76</v>
      </c>
      <c r="D48" s="240"/>
      <c r="E48" s="240"/>
      <c r="F48" s="240"/>
      <c r="G48" s="241">
        <v>0</v>
      </c>
      <c r="H48" s="241">
        <v>0</v>
      </c>
      <c r="I48" s="241">
        <v>0</v>
      </c>
      <c r="J48" s="241">
        <v>3</v>
      </c>
      <c r="K48" s="241">
        <v>17</v>
      </c>
      <c r="L48" s="241">
        <v>75</v>
      </c>
      <c r="M48" s="241">
        <v>97</v>
      </c>
      <c r="N48" s="241">
        <v>100</v>
      </c>
      <c r="O48" s="241">
        <v>0</v>
      </c>
      <c r="P48" s="241">
        <v>0</v>
      </c>
      <c r="Q48" s="241">
        <v>0</v>
      </c>
      <c r="R48" s="241">
        <v>0</v>
      </c>
      <c r="S48" s="241">
        <v>0</v>
      </c>
      <c r="T48" s="241">
        <v>0</v>
      </c>
      <c r="U48" s="241">
        <v>0</v>
      </c>
      <c r="V48" s="241">
        <v>0</v>
      </c>
      <c r="W48" s="241">
        <v>0</v>
      </c>
      <c r="X48" s="241">
        <v>0</v>
      </c>
      <c r="Y48" s="241">
        <v>0</v>
      </c>
      <c r="Z48" s="241">
        <v>0</v>
      </c>
      <c r="AA48" s="241">
        <v>0</v>
      </c>
      <c r="AB48" s="241">
        <v>0</v>
      </c>
      <c r="AC48" s="241">
        <v>0</v>
      </c>
      <c r="AD48" s="241">
        <v>0</v>
      </c>
      <c r="AE48" s="242"/>
      <c r="AF48" s="238" t="str">
        <f t="shared" si="0"/>
        <v>FEIJÃO (1ª SAFRA)06/07Colheita</v>
      </c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</row>
    <row r="49" spans="1:64" ht="14.65" hidden="1" customHeight="1">
      <c r="A49" s="237" t="s">
        <v>58</v>
      </c>
      <c r="B49" s="238" t="s">
        <v>197</v>
      </c>
      <c r="C49" s="243" t="s">
        <v>77</v>
      </c>
      <c r="D49" s="244"/>
      <c r="E49" s="244"/>
      <c r="F49" s="244"/>
      <c r="G49" s="245">
        <v>0</v>
      </c>
      <c r="H49" s="245">
        <v>0</v>
      </c>
      <c r="I49" s="245">
        <v>0</v>
      </c>
      <c r="J49" s="245">
        <v>1</v>
      </c>
      <c r="K49" s="245">
        <v>6</v>
      </c>
      <c r="L49" s="245">
        <v>35</v>
      </c>
      <c r="M49" s="245">
        <v>54</v>
      </c>
      <c r="N49" s="245">
        <v>69</v>
      </c>
      <c r="O49" s="245">
        <v>75</v>
      </c>
      <c r="P49" s="245">
        <v>86</v>
      </c>
      <c r="Q49" s="245">
        <v>93</v>
      </c>
      <c r="R49" s="245">
        <v>96</v>
      </c>
      <c r="S49" s="245">
        <v>97</v>
      </c>
      <c r="T49" s="245">
        <v>99</v>
      </c>
      <c r="U49" s="245">
        <v>99</v>
      </c>
      <c r="V49" s="245">
        <v>100</v>
      </c>
      <c r="W49" s="245">
        <v>0</v>
      </c>
      <c r="X49" s="245">
        <v>0</v>
      </c>
      <c r="Y49" s="245">
        <v>0</v>
      </c>
      <c r="Z49" s="245">
        <v>0</v>
      </c>
      <c r="AA49" s="245">
        <v>0</v>
      </c>
      <c r="AB49" s="245">
        <v>0</v>
      </c>
      <c r="AC49" s="245">
        <v>0</v>
      </c>
      <c r="AD49" s="245">
        <v>0</v>
      </c>
      <c r="AE49" s="242"/>
      <c r="AF49" s="238" t="str">
        <f t="shared" si="0"/>
        <v>FEIJÃO (1ª SAFRA)06/07Comercialização</v>
      </c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</row>
    <row r="50" spans="1:64" ht="14.65" hidden="1" customHeight="1">
      <c r="A50" s="237" t="s">
        <v>98</v>
      </c>
      <c r="B50" s="238" t="s">
        <v>197</v>
      </c>
      <c r="C50" s="239" t="s">
        <v>75</v>
      </c>
      <c r="D50" s="240"/>
      <c r="E50" s="240"/>
      <c r="F50" s="240"/>
      <c r="G50" s="241">
        <v>0</v>
      </c>
      <c r="H50" s="241">
        <v>0</v>
      </c>
      <c r="I50" s="241">
        <v>0</v>
      </c>
      <c r="J50" s="241">
        <v>0</v>
      </c>
      <c r="K50" s="241">
        <v>3</v>
      </c>
      <c r="L50" s="241">
        <v>19</v>
      </c>
      <c r="M50" s="241">
        <v>79</v>
      </c>
      <c r="N50" s="241">
        <v>100</v>
      </c>
      <c r="O50" s="241">
        <v>0</v>
      </c>
      <c r="P50" s="241">
        <v>0</v>
      </c>
      <c r="Q50" s="241">
        <v>0</v>
      </c>
      <c r="R50" s="241">
        <v>0</v>
      </c>
      <c r="S50" s="241">
        <v>0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241">
        <v>0</v>
      </c>
      <c r="Z50" s="241">
        <v>0</v>
      </c>
      <c r="AA50" s="241">
        <v>0</v>
      </c>
      <c r="AB50" s="241">
        <v>0</v>
      </c>
      <c r="AC50" s="241">
        <v>0</v>
      </c>
      <c r="AD50" s="241">
        <v>0</v>
      </c>
      <c r="AE50" s="242"/>
      <c r="AF50" s="238" t="str">
        <f t="shared" si="0"/>
        <v>FEIJÃO (2ª SAFRA)06/07Plantio</v>
      </c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</row>
    <row r="51" spans="1:64" ht="14.65" hidden="1" customHeight="1">
      <c r="A51" s="237" t="s">
        <v>98</v>
      </c>
      <c r="B51" s="238" t="s">
        <v>197</v>
      </c>
      <c r="C51" s="239" t="s">
        <v>76</v>
      </c>
      <c r="D51" s="240"/>
      <c r="E51" s="240"/>
      <c r="F51" s="240"/>
      <c r="G51" s="241">
        <v>0</v>
      </c>
      <c r="H51" s="241">
        <v>0</v>
      </c>
      <c r="I51" s="241">
        <v>0</v>
      </c>
      <c r="J51" s="241">
        <v>0</v>
      </c>
      <c r="K51" s="241">
        <v>0</v>
      </c>
      <c r="L51" s="241">
        <v>0</v>
      </c>
      <c r="M51" s="241">
        <v>0</v>
      </c>
      <c r="N51" s="241">
        <v>3</v>
      </c>
      <c r="O51" s="241">
        <v>18</v>
      </c>
      <c r="P51" s="241">
        <v>57</v>
      </c>
      <c r="Q51" s="241">
        <v>99</v>
      </c>
      <c r="R51" s="241">
        <v>100</v>
      </c>
      <c r="S51" s="241">
        <v>0</v>
      </c>
      <c r="T51" s="241">
        <v>0</v>
      </c>
      <c r="U51" s="241">
        <v>0</v>
      </c>
      <c r="V51" s="241">
        <v>0</v>
      </c>
      <c r="W51" s="241">
        <v>0</v>
      </c>
      <c r="X51" s="241">
        <v>0</v>
      </c>
      <c r="Y51" s="241">
        <v>0</v>
      </c>
      <c r="Z51" s="241">
        <v>0</v>
      </c>
      <c r="AA51" s="241">
        <v>0</v>
      </c>
      <c r="AB51" s="241">
        <v>0</v>
      </c>
      <c r="AC51" s="241">
        <v>0</v>
      </c>
      <c r="AD51" s="241">
        <v>0</v>
      </c>
      <c r="AE51" s="242"/>
      <c r="AF51" s="238" t="str">
        <f t="shared" si="0"/>
        <v>FEIJÃO (2ª SAFRA)06/07Colheita</v>
      </c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</row>
    <row r="52" spans="1:64" ht="14.65" hidden="1" customHeight="1">
      <c r="A52" s="237" t="s">
        <v>98</v>
      </c>
      <c r="B52" s="238" t="s">
        <v>197</v>
      </c>
      <c r="C52" s="243" t="s">
        <v>77</v>
      </c>
      <c r="D52" s="244"/>
      <c r="E52" s="244"/>
      <c r="F52" s="244"/>
      <c r="G52" s="245">
        <v>0</v>
      </c>
      <c r="H52" s="245">
        <v>0</v>
      </c>
      <c r="I52" s="245">
        <v>0</v>
      </c>
      <c r="J52" s="245">
        <v>0</v>
      </c>
      <c r="K52" s="245">
        <v>0</v>
      </c>
      <c r="L52" s="245">
        <v>0</v>
      </c>
      <c r="M52" s="245">
        <v>0</v>
      </c>
      <c r="N52" s="245">
        <v>1</v>
      </c>
      <c r="O52" s="245">
        <v>8</v>
      </c>
      <c r="P52" s="245">
        <v>32</v>
      </c>
      <c r="Q52" s="245">
        <v>66</v>
      </c>
      <c r="R52" s="245">
        <v>85</v>
      </c>
      <c r="S52" s="245">
        <v>96</v>
      </c>
      <c r="T52" s="245">
        <v>98</v>
      </c>
      <c r="U52" s="245">
        <v>100</v>
      </c>
      <c r="V52" s="245">
        <v>0</v>
      </c>
      <c r="W52" s="245">
        <v>0</v>
      </c>
      <c r="X52" s="245">
        <v>0</v>
      </c>
      <c r="Y52" s="245">
        <v>0</v>
      </c>
      <c r="Z52" s="245">
        <v>0</v>
      </c>
      <c r="AA52" s="245">
        <v>0</v>
      </c>
      <c r="AB52" s="245">
        <v>0</v>
      </c>
      <c r="AC52" s="245">
        <v>0</v>
      </c>
      <c r="AD52" s="245">
        <v>0</v>
      </c>
      <c r="AE52" s="242"/>
      <c r="AF52" s="238" t="str">
        <f t="shared" si="0"/>
        <v>FEIJÃO (2ª SAFRA)06/07Comercialização</v>
      </c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</row>
    <row r="53" spans="1:64" ht="14.65" hidden="1" customHeight="1">
      <c r="A53" s="237" t="s">
        <v>99</v>
      </c>
      <c r="B53" s="238" t="s">
        <v>197</v>
      </c>
      <c r="C53" s="239" t="s">
        <v>75</v>
      </c>
      <c r="D53" s="240"/>
      <c r="E53" s="240"/>
      <c r="F53" s="240"/>
      <c r="G53" s="241">
        <v>0</v>
      </c>
      <c r="H53" s="241">
        <v>0</v>
      </c>
      <c r="I53" s="241">
        <v>0</v>
      </c>
      <c r="J53" s="241">
        <v>0</v>
      </c>
      <c r="K53" s="241">
        <v>0</v>
      </c>
      <c r="L53" s="241">
        <v>0</v>
      </c>
      <c r="M53" s="241">
        <v>0</v>
      </c>
      <c r="N53" s="241">
        <v>29</v>
      </c>
      <c r="O53" s="241">
        <v>61</v>
      </c>
      <c r="P53" s="241">
        <v>94</v>
      </c>
      <c r="Q53" s="241">
        <v>100</v>
      </c>
      <c r="R53" s="241">
        <v>0</v>
      </c>
      <c r="S53" s="241">
        <v>0</v>
      </c>
      <c r="T53" s="241">
        <v>0</v>
      </c>
      <c r="U53" s="241">
        <v>0</v>
      </c>
      <c r="V53" s="241">
        <v>0</v>
      </c>
      <c r="W53" s="241">
        <v>0</v>
      </c>
      <c r="X53" s="241">
        <v>0</v>
      </c>
      <c r="Y53" s="241">
        <v>0</v>
      </c>
      <c r="Z53" s="241">
        <v>0</v>
      </c>
      <c r="AA53" s="241">
        <v>0</v>
      </c>
      <c r="AB53" s="241">
        <v>0</v>
      </c>
      <c r="AC53" s="241">
        <v>0</v>
      </c>
      <c r="AD53" s="241">
        <v>0</v>
      </c>
      <c r="AE53" s="242"/>
      <c r="AF53" s="238" t="str">
        <f t="shared" si="0"/>
        <v>FEIJÃO (3ª SAFRA)06/07Plantio</v>
      </c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</row>
    <row r="54" spans="1:64" ht="14.65" hidden="1" customHeight="1">
      <c r="A54" s="237" t="s">
        <v>99</v>
      </c>
      <c r="B54" s="238" t="s">
        <v>197</v>
      </c>
      <c r="C54" s="239" t="s">
        <v>76</v>
      </c>
      <c r="D54" s="240"/>
      <c r="E54" s="240"/>
      <c r="F54" s="240"/>
      <c r="G54" s="241">
        <v>0</v>
      </c>
      <c r="H54" s="241">
        <v>0</v>
      </c>
      <c r="I54" s="241">
        <v>0</v>
      </c>
      <c r="J54" s="241">
        <v>0</v>
      </c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11</v>
      </c>
      <c r="R54" s="241">
        <v>50</v>
      </c>
      <c r="S54" s="241">
        <v>99</v>
      </c>
      <c r="T54" s="241">
        <v>100</v>
      </c>
      <c r="U54" s="241">
        <v>0</v>
      </c>
      <c r="V54" s="241">
        <v>0</v>
      </c>
      <c r="W54" s="241">
        <v>0</v>
      </c>
      <c r="X54" s="241">
        <v>0</v>
      </c>
      <c r="Y54" s="241">
        <v>0</v>
      </c>
      <c r="Z54" s="241">
        <v>0</v>
      </c>
      <c r="AA54" s="241">
        <v>0</v>
      </c>
      <c r="AB54" s="241">
        <v>0</v>
      </c>
      <c r="AC54" s="241">
        <v>0</v>
      </c>
      <c r="AD54" s="241">
        <v>0</v>
      </c>
      <c r="AE54" s="242"/>
      <c r="AF54" s="238" t="str">
        <f t="shared" si="0"/>
        <v>FEIJÃO (3ª SAFRA)06/07Colheita</v>
      </c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</row>
    <row r="55" spans="1:64" ht="14.65" hidden="1" customHeight="1">
      <c r="A55" s="237" t="s">
        <v>99</v>
      </c>
      <c r="B55" s="238" t="s">
        <v>197</v>
      </c>
      <c r="C55" s="243" t="s">
        <v>77</v>
      </c>
      <c r="D55" s="244"/>
      <c r="E55" s="244"/>
      <c r="F55" s="244"/>
      <c r="G55" s="245">
        <v>0</v>
      </c>
      <c r="H55" s="245">
        <v>0</v>
      </c>
      <c r="I55" s="245">
        <v>0</v>
      </c>
      <c r="J55" s="245">
        <v>0</v>
      </c>
      <c r="K55" s="245">
        <v>0</v>
      </c>
      <c r="L55" s="245">
        <v>0</v>
      </c>
      <c r="M55" s="245">
        <v>0</v>
      </c>
      <c r="N55" s="245">
        <v>0</v>
      </c>
      <c r="O55" s="245">
        <v>0</v>
      </c>
      <c r="P55" s="245">
        <v>0</v>
      </c>
      <c r="Q55" s="245">
        <v>3</v>
      </c>
      <c r="R55" s="245">
        <v>33</v>
      </c>
      <c r="S55" s="245">
        <v>67</v>
      </c>
      <c r="T55" s="245">
        <v>89</v>
      </c>
      <c r="U55" s="245">
        <v>68</v>
      </c>
      <c r="V55" s="245">
        <v>100</v>
      </c>
      <c r="W55" s="245">
        <v>0</v>
      </c>
      <c r="X55" s="245">
        <v>0</v>
      </c>
      <c r="Y55" s="245">
        <v>0</v>
      </c>
      <c r="Z55" s="245">
        <v>0</v>
      </c>
      <c r="AA55" s="245">
        <v>0</v>
      </c>
      <c r="AB55" s="245">
        <v>0</v>
      </c>
      <c r="AC55" s="245">
        <v>0</v>
      </c>
      <c r="AD55" s="245">
        <v>0</v>
      </c>
      <c r="AE55" s="242"/>
      <c r="AF55" s="238" t="str">
        <f t="shared" si="0"/>
        <v>FEIJÃO (3ª SAFRA)06/07Comercialização</v>
      </c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</row>
    <row r="56" spans="1:64" ht="14.65" hidden="1" customHeight="1">
      <c r="A56" s="237" t="s">
        <v>294</v>
      </c>
      <c r="B56" s="238" t="s">
        <v>197</v>
      </c>
      <c r="C56" s="239" t="s">
        <v>75</v>
      </c>
      <c r="D56" s="240"/>
      <c r="E56" s="240"/>
      <c r="F56" s="240"/>
      <c r="G56" s="241">
        <v>13</v>
      </c>
      <c r="H56" s="241">
        <v>43</v>
      </c>
      <c r="I56" s="241">
        <v>95</v>
      </c>
      <c r="J56" s="241">
        <v>100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  <c r="R56" s="241">
        <v>0</v>
      </c>
      <c r="S56" s="241">
        <v>0</v>
      </c>
      <c r="T56" s="241">
        <v>0</v>
      </c>
      <c r="U56" s="241">
        <v>0</v>
      </c>
      <c r="V56" s="241">
        <v>0</v>
      </c>
      <c r="W56" s="241">
        <v>0</v>
      </c>
      <c r="X56" s="241">
        <v>0</v>
      </c>
      <c r="Y56" s="241">
        <v>0</v>
      </c>
      <c r="Z56" s="241">
        <v>0</v>
      </c>
      <c r="AA56" s="241">
        <v>0</v>
      </c>
      <c r="AB56" s="241">
        <v>0</v>
      </c>
      <c r="AC56" s="241">
        <v>0</v>
      </c>
      <c r="AD56" s="241">
        <v>0</v>
      </c>
      <c r="AE56" s="242"/>
      <c r="AF56" s="238" t="str">
        <f t="shared" si="0"/>
        <v>tabaco06/07Plantio</v>
      </c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</row>
    <row r="57" spans="1:64" ht="14.65" hidden="1" customHeight="1">
      <c r="A57" s="237" t="s">
        <v>294</v>
      </c>
      <c r="B57" s="238" t="s">
        <v>197</v>
      </c>
      <c r="C57" s="239" t="s">
        <v>76</v>
      </c>
      <c r="D57" s="240"/>
      <c r="E57" s="240"/>
      <c r="F57" s="240"/>
      <c r="G57" s="241">
        <v>0</v>
      </c>
      <c r="H57" s="241">
        <v>0</v>
      </c>
      <c r="I57" s="241">
        <v>0</v>
      </c>
      <c r="J57" s="241">
        <v>1</v>
      </c>
      <c r="K57" s="241">
        <v>6</v>
      </c>
      <c r="L57" s="241">
        <v>43</v>
      </c>
      <c r="M57" s="241">
        <v>87</v>
      </c>
      <c r="N57" s="241">
        <v>96</v>
      </c>
      <c r="O57" s="241">
        <v>100</v>
      </c>
      <c r="P57" s="241">
        <v>0</v>
      </c>
      <c r="Q57" s="241">
        <v>0</v>
      </c>
      <c r="R57" s="241">
        <v>0</v>
      </c>
      <c r="S57" s="241">
        <v>0</v>
      </c>
      <c r="T57" s="241">
        <v>0</v>
      </c>
      <c r="U57" s="241">
        <v>0</v>
      </c>
      <c r="V57" s="241">
        <v>0</v>
      </c>
      <c r="W57" s="241">
        <v>0</v>
      </c>
      <c r="X57" s="241">
        <v>0</v>
      </c>
      <c r="Y57" s="241">
        <v>0</v>
      </c>
      <c r="Z57" s="241">
        <v>0</v>
      </c>
      <c r="AA57" s="241">
        <v>0</v>
      </c>
      <c r="AB57" s="241">
        <v>0</v>
      </c>
      <c r="AC57" s="241">
        <v>0</v>
      </c>
      <c r="AD57" s="241">
        <v>0</v>
      </c>
      <c r="AE57" s="242"/>
      <c r="AF57" s="238" t="str">
        <f t="shared" si="0"/>
        <v>tabaco06/07Colheita</v>
      </c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</row>
    <row r="58" spans="1:64" ht="14.65" hidden="1" customHeight="1">
      <c r="A58" s="237" t="s">
        <v>294</v>
      </c>
      <c r="B58" s="238" t="s">
        <v>197</v>
      </c>
      <c r="C58" s="243" t="s">
        <v>77</v>
      </c>
      <c r="D58" s="244"/>
      <c r="E58" s="244"/>
      <c r="F58" s="244"/>
      <c r="G58" s="245">
        <v>0</v>
      </c>
      <c r="H58" s="245">
        <v>0</v>
      </c>
      <c r="I58" s="245">
        <v>0</v>
      </c>
      <c r="J58" s="245">
        <v>0</v>
      </c>
      <c r="K58" s="245">
        <v>1</v>
      </c>
      <c r="L58" s="245">
        <v>3</v>
      </c>
      <c r="M58" s="245">
        <v>14</v>
      </c>
      <c r="N58" s="245">
        <v>30</v>
      </c>
      <c r="O58" s="245">
        <v>56</v>
      </c>
      <c r="P58" s="245">
        <v>78</v>
      </c>
      <c r="Q58" s="245">
        <v>94</v>
      </c>
      <c r="R58" s="245">
        <v>93</v>
      </c>
      <c r="S58" s="245">
        <v>100</v>
      </c>
      <c r="T58" s="245">
        <v>0</v>
      </c>
      <c r="U58" s="245">
        <v>0</v>
      </c>
      <c r="V58" s="245">
        <v>0</v>
      </c>
      <c r="W58" s="245">
        <v>0</v>
      </c>
      <c r="X58" s="245">
        <v>0</v>
      </c>
      <c r="Y58" s="245">
        <v>0</v>
      </c>
      <c r="Z58" s="245">
        <v>0</v>
      </c>
      <c r="AA58" s="245">
        <v>0</v>
      </c>
      <c r="AB58" s="245">
        <v>0</v>
      </c>
      <c r="AC58" s="245">
        <v>0</v>
      </c>
      <c r="AD58" s="245">
        <v>0</v>
      </c>
      <c r="AE58" s="242"/>
      <c r="AF58" s="238" t="str">
        <f t="shared" si="0"/>
        <v>tabaco06/07Comercialização</v>
      </c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</row>
    <row r="59" spans="1:64" ht="14.65" hidden="1" customHeight="1">
      <c r="A59" s="237" t="s">
        <v>161</v>
      </c>
      <c r="B59" s="238" t="s">
        <v>197</v>
      </c>
      <c r="C59" s="239" t="s">
        <v>75</v>
      </c>
      <c r="D59" s="240"/>
      <c r="E59" s="240"/>
      <c r="F59" s="240"/>
      <c r="G59" s="241">
        <v>73</v>
      </c>
      <c r="H59" s="241">
        <v>100</v>
      </c>
      <c r="I59" s="241">
        <v>0</v>
      </c>
      <c r="J59" s="241">
        <v>0</v>
      </c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  <c r="R59" s="241">
        <v>0</v>
      </c>
      <c r="S59" s="241">
        <v>0</v>
      </c>
      <c r="T59" s="241">
        <v>0</v>
      </c>
      <c r="U59" s="241">
        <v>0</v>
      </c>
      <c r="V59" s="241">
        <v>0</v>
      </c>
      <c r="W59" s="241">
        <v>0</v>
      </c>
      <c r="X59" s="241">
        <v>0</v>
      </c>
      <c r="Y59" s="241">
        <v>0</v>
      </c>
      <c r="Z59" s="241">
        <v>0</v>
      </c>
      <c r="AA59" s="241">
        <v>0</v>
      </c>
      <c r="AB59" s="241">
        <v>0</v>
      </c>
      <c r="AC59" s="241">
        <v>0</v>
      </c>
      <c r="AD59" s="241">
        <v>0</v>
      </c>
      <c r="AE59" s="242"/>
      <c r="AF59" s="238" t="str">
        <f t="shared" si="0"/>
        <v>GIRASSOL (1ª SAFRA)06/07Plantio</v>
      </c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</row>
    <row r="60" spans="1:64" ht="14.65" hidden="1" customHeight="1">
      <c r="A60" s="237" t="s">
        <v>161</v>
      </c>
      <c r="B60" s="238" t="s">
        <v>197</v>
      </c>
      <c r="C60" s="239" t="s">
        <v>76</v>
      </c>
      <c r="D60" s="240"/>
      <c r="E60" s="240"/>
      <c r="F60" s="240"/>
      <c r="G60" s="241">
        <v>0</v>
      </c>
      <c r="H60" s="241">
        <v>0</v>
      </c>
      <c r="I60" s="241">
        <v>0</v>
      </c>
      <c r="J60" s="241">
        <v>0</v>
      </c>
      <c r="K60" s="241">
        <v>0</v>
      </c>
      <c r="L60" s="241">
        <v>33</v>
      </c>
      <c r="M60" s="241">
        <v>100</v>
      </c>
      <c r="N60" s="241">
        <v>0</v>
      </c>
      <c r="O60" s="241">
        <v>0</v>
      </c>
      <c r="P60" s="241">
        <v>0</v>
      </c>
      <c r="Q60" s="241">
        <v>0</v>
      </c>
      <c r="R60" s="241">
        <v>0</v>
      </c>
      <c r="S60" s="241">
        <v>0</v>
      </c>
      <c r="T60" s="241">
        <v>0</v>
      </c>
      <c r="U60" s="241">
        <v>0</v>
      </c>
      <c r="V60" s="241">
        <v>0</v>
      </c>
      <c r="W60" s="241">
        <v>0</v>
      </c>
      <c r="X60" s="241">
        <v>0</v>
      </c>
      <c r="Y60" s="241">
        <v>0</v>
      </c>
      <c r="Z60" s="241">
        <v>0</v>
      </c>
      <c r="AA60" s="241">
        <v>0</v>
      </c>
      <c r="AB60" s="241">
        <v>0</v>
      </c>
      <c r="AC60" s="241">
        <v>0</v>
      </c>
      <c r="AD60" s="241">
        <v>0</v>
      </c>
      <c r="AE60" s="242"/>
      <c r="AF60" s="238" t="str">
        <f t="shared" si="0"/>
        <v>GIRASSOL (1ª SAFRA)06/07Colheita</v>
      </c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</row>
    <row r="61" spans="1:64" ht="14.65" hidden="1" customHeight="1">
      <c r="A61" s="237" t="s">
        <v>161</v>
      </c>
      <c r="B61" s="238" t="s">
        <v>197</v>
      </c>
      <c r="C61" s="243" t="s">
        <v>77</v>
      </c>
      <c r="D61" s="244"/>
      <c r="E61" s="244"/>
      <c r="F61" s="244"/>
      <c r="G61" s="245">
        <v>0</v>
      </c>
      <c r="H61" s="245">
        <v>0</v>
      </c>
      <c r="I61" s="245">
        <v>0</v>
      </c>
      <c r="J61" s="245">
        <v>0</v>
      </c>
      <c r="K61" s="245">
        <v>0</v>
      </c>
      <c r="L61" s="245">
        <v>25</v>
      </c>
      <c r="M61" s="245">
        <v>98</v>
      </c>
      <c r="N61" s="245">
        <v>100</v>
      </c>
      <c r="O61" s="245">
        <v>0</v>
      </c>
      <c r="P61" s="245">
        <v>0</v>
      </c>
      <c r="Q61" s="245">
        <v>0</v>
      </c>
      <c r="R61" s="245">
        <v>0</v>
      </c>
      <c r="S61" s="245">
        <v>0</v>
      </c>
      <c r="T61" s="245">
        <v>0</v>
      </c>
      <c r="U61" s="245">
        <v>0</v>
      </c>
      <c r="V61" s="245">
        <v>0</v>
      </c>
      <c r="W61" s="245">
        <v>0</v>
      </c>
      <c r="X61" s="245">
        <v>0</v>
      </c>
      <c r="Y61" s="245">
        <v>0</v>
      </c>
      <c r="Z61" s="245">
        <v>0</v>
      </c>
      <c r="AA61" s="245">
        <v>0</v>
      </c>
      <c r="AB61" s="245">
        <v>0</v>
      </c>
      <c r="AC61" s="245">
        <v>0</v>
      </c>
      <c r="AD61" s="245">
        <v>0</v>
      </c>
      <c r="AE61" s="242"/>
      <c r="AF61" s="238" t="str">
        <f t="shared" si="0"/>
        <v>GIRASSOL (1ª SAFRA)06/07Comercialização</v>
      </c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</row>
    <row r="62" spans="1:64" ht="14.65" hidden="1" customHeight="1">
      <c r="A62" s="237" t="s">
        <v>163</v>
      </c>
      <c r="B62" s="238" t="s">
        <v>197</v>
      </c>
      <c r="C62" s="239" t="s">
        <v>75</v>
      </c>
      <c r="D62" s="240"/>
      <c r="E62" s="240"/>
      <c r="F62" s="240"/>
      <c r="G62" s="241">
        <v>0</v>
      </c>
      <c r="H62" s="241">
        <v>0</v>
      </c>
      <c r="I62" s="241">
        <v>0</v>
      </c>
      <c r="J62" s="241">
        <v>0</v>
      </c>
      <c r="K62" s="241">
        <v>0</v>
      </c>
      <c r="L62" s="241">
        <v>0</v>
      </c>
      <c r="M62" s="241">
        <v>0</v>
      </c>
      <c r="N62" s="241">
        <v>0</v>
      </c>
      <c r="O62" s="241">
        <v>100</v>
      </c>
      <c r="P62" s="241">
        <v>0</v>
      </c>
      <c r="Q62" s="241">
        <v>0</v>
      </c>
      <c r="R62" s="241">
        <v>0</v>
      </c>
      <c r="S62" s="241">
        <v>0</v>
      </c>
      <c r="T62" s="241">
        <v>0</v>
      </c>
      <c r="U62" s="241">
        <v>0</v>
      </c>
      <c r="V62" s="241">
        <v>0</v>
      </c>
      <c r="W62" s="241">
        <v>0</v>
      </c>
      <c r="X62" s="241">
        <v>0</v>
      </c>
      <c r="Y62" s="241">
        <v>0</v>
      </c>
      <c r="Z62" s="241">
        <v>0</v>
      </c>
      <c r="AA62" s="241">
        <v>0</v>
      </c>
      <c r="AB62" s="241">
        <v>0</v>
      </c>
      <c r="AC62" s="241">
        <v>0</v>
      </c>
      <c r="AD62" s="241">
        <v>0</v>
      </c>
      <c r="AE62" s="242"/>
      <c r="AF62" s="238" t="str">
        <f t="shared" si="0"/>
        <v>GIRASSOL (2ª SAFRA)06/07Plantio</v>
      </c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</row>
    <row r="63" spans="1:64" ht="14.65" hidden="1" customHeight="1">
      <c r="A63" s="237" t="s">
        <v>163</v>
      </c>
      <c r="B63" s="238" t="s">
        <v>197</v>
      </c>
      <c r="C63" s="239" t="s">
        <v>76</v>
      </c>
      <c r="D63" s="240"/>
      <c r="E63" s="240"/>
      <c r="F63" s="240"/>
      <c r="G63" s="241">
        <v>0</v>
      </c>
      <c r="H63" s="241">
        <v>0</v>
      </c>
      <c r="I63" s="241">
        <v>0</v>
      </c>
      <c r="J63" s="241">
        <v>0</v>
      </c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  <c r="R63" s="241">
        <v>0</v>
      </c>
      <c r="S63" s="241">
        <v>42</v>
      </c>
      <c r="T63" s="241">
        <v>82</v>
      </c>
      <c r="U63" s="241">
        <v>82</v>
      </c>
      <c r="V63" s="241">
        <v>80</v>
      </c>
      <c r="W63" s="241">
        <v>100</v>
      </c>
      <c r="X63" s="241">
        <v>0</v>
      </c>
      <c r="Y63" s="241">
        <v>0</v>
      </c>
      <c r="Z63" s="241">
        <v>0</v>
      </c>
      <c r="AA63" s="241">
        <v>0</v>
      </c>
      <c r="AB63" s="241">
        <v>0</v>
      </c>
      <c r="AC63" s="241">
        <v>0</v>
      </c>
      <c r="AD63" s="241">
        <v>0</v>
      </c>
      <c r="AE63" s="242"/>
      <c r="AF63" s="238" t="str">
        <f t="shared" si="0"/>
        <v>GIRASSOL (2ª SAFRA)06/07Colheita</v>
      </c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</row>
    <row r="64" spans="1:64" ht="14.65" hidden="1" customHeight="1">
      <c r="A64" s="237" t="s">
        <v>163</v>
      </c>
      <c r="B64" s="238" t="s">
        <v>197</v>
      </c>
      <c r="C64" s="243" t="s">
        <v>77</v>
      </c>
      <c r="D64" s="244"/>
      <c r="E64" s="244"/>
      <c r="F64" s="244"/>
      <c r="G64" s="245">
        <v>0</v>
      </c>
      <c r="H64" s="245">
        <v>0</v>
      </c>
      <c r="I64" s="245">
        <v>0</v>
      </c>
      <c r="J64" s="245">
        <v>0</v>
      </c>
      <c r="K64" s="245">
        <v>0</v>
      </c>
      <c r="L64" s="245">
        <v>0</v>
      </c>
      <c r="M64" s="245">
        <v>0</v>
      </c>
      <c r="N64" s="245">
        <v>0</v>
      </c>
      <c r="O64" s="245">
        <v>0</v>
      </c>
      <c r="P64" s="245">
        <v>0</v>
      </c>
      <c r="Q64" s="245">
        <v>0</v>
      </c>
      <c r="R64" s="245">
        <v>0</v>
      </c>
      <c r="S64" s="245">
        <v>40</v>
      </c>
      <c r="T64" s="245">
        <v>55</v>
      </c>
      <c r="U64" s="245">
        <v>66</v>
      </c>
      <c r="V64" s="245">
        <v>67</v>
      </c>
      <c r="W64" s="245">
        <v>95</v>
      </c>
      <c r="X64" s="245">
        <v>100</v>
      </c>
      <c r="Y64" s="245">
        <v>0</v>
      </c>
      <c r="Z64" s="245">
        <v>0</v>
      </c>
      <c r="AA64" s="245">
        <v>0</v>
      </c>
      <c r="AB64" s="245">
        <v>0</v>
      </c>
      <c r="AC64" s="245">
        <v>0</v>
      </c>
      <c r="AD64" s="245">
        <v>0</v>
      </c>
      <c r="AE64" s="242"/>
      <c r="AF64" s="238" t="str">
        <f t="shared" si="0"/>
        <v>GIRASSOL (2ª SAFRA)06/07Comercialização</v>
      </c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</row>
    <row r="65" spans="1:64" ht="14.65" hidden="1" customHeight="1">
      <c r="A65" s="237" t="s">
        <v>101</v>
      </c>
      <c r="B65" s="238" t="s">
        <v>197</v>
      </c>
      <c r="C65" s="239" t="s">
        <v>75</v>
      </c>
      <c r="D65" s="240"/>
      <c r="E65" s="240"/>
      <c r="F65" s="240"/>
      <c r="G65" s="241">
        <v>0</v>
      </c>
      <c r="H65" s="241">
        <v>0</v>
      </c>
      <c r="I65" s="241">
        <v>69</v>
      </c>
      <c r="J65" s="241">
        <v>100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  <c r="Q65" s="241">
        <v>0</v>
      </c>
      <c r="R65" s="241">
        <v>0</v>
      </c>
      <c r="S65" s="241">
        <v>0</v>
      </c>
      <c r="T65" s="241">
        <v>0</v>
      </c>
      <c r="U65" s="241">
        <v>0</v>
      </c>
      <c r="V65" s="241">
        <v>0</v>
      </c>
      <c r="W65" s="241">
        <v>0</v>
      </c>
      <c r="X65" s="241">
        <v>0</v>
      </c>
      <c r="Y65" s="241">
        <v>0</v>
      </c>
      <c r="Z65" s="241">
        <v>0</v>
      </c>
      <c r="AA65" s="241">
        <v>0</v>
      </c>
      <c r="AB65" s="241">
        <v>0</v>
      </c>
      <c r="AC65" s="241">
        <v>0</v>
      </c>
      <c r="AD65" s="241">
        <v>0</v>
      </c>
      <c r="AE65" s="242"/>
      <c r="AF65" s="238" t="str">
        <f t="shared" si="0"/>
        <v>MAMONA06/07Plantio</v>
      </c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</row>
    <row r="66" spans="1:64" ht="14.65" hidden="1" customHeight="1">
      <c r="A66" s="237" t="s">
        <v>101</v>
      </c>
      <c r="B66" s="238" t="s">
        <v>197</v>
      </c>
      <c r="C66" s="239" t="s">
        <v>76</v>
      </c>
      <c r="D66" s="240"/>
      <c r="E66" s="240"/>
      <c r="F66" s="240"/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22</v>
      </c>
      <c r="O66" s="241">
        <v>25</v>
      </c>
      <c r="P66" s="241">
        <v>56</v>
      </c>
      <c r="Q66" s="241">
        <v>81</v>
      </c>
      <c r="R66" s="241">
        <v>100</v>
      </c>
      <c r="S66" s="241">
        <v>0</v>
      </c>
      <c r="T66" s="241">
        <v>0</v>
      </c>
      <c r="U66" s="241">
        <v>0</v>
      </c>
      <c r="V66" s="241">
        <v>0</v>
      </c>
      <c r="W66" s="241">
        <v>0</v>
      </c>
      <c r="X66" s="241">
        <v>0</v>
      </c>
      <c r="Y66" s="241">
        <v>0</v>
      </c>
      <c r="Z66" s="241">
        <v>0</v>
      </c>
      <c r="AA66" s="241">
        <v>0</v>
      </c>
      <c r="AB66" s="241">
        <v>0</v>
      </c>
      <c r="AC66" s="241">
        <v>0</v>
      </c>
      <c r="AD66" s="241">
        <v>0</v>
      </c>
      <c r="AE66" s="242"/>
      <c r="AF66" s="238" t="str">
        <f t="shared" ref="AF66:AF129" si="1">A66&amp;B66&amp;C66</f>
        <v>MAMONA06/07Colheita</v>
      </c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</row>
    <row r="67" spans="1:64" ht="14.65" hidden="1" customHeight="1">
      <c r="A67" s="237" t="s">
        <v>101</v>
      </c>
      <c r="B67" s="238" t="s">
        <v>197</v>
      </c>
      <c r="C67" s="243" t="s">
        <v>77</v>
      </c>
      <c r="D67" s="244"/>
      <c r="E67" s="244"/>
      <c r="F67" s="244"/>
      <c r="G67" s="245">
        <v>0</v>
      </c>
      <c r="H67" s="245">
        <v>0</v>
      </c>
      <c r="I67" s="245">
        <v>0</v>
      </c>
      <c r="J67" s="245">
        <v>0</v>
      </c>
      <c r="K67" s="245">
        <v>0</v>
      </c>
      <c r="L67" s="245">
        <v>0</v>
      </c>
      <c r="M67" s="245">
        <v>0</v>
      </c>
      <c r="N67" s="245">
        <v>22</v>
      </c>
      <c r="O67" s="245">
        <v>25</v>
      </c>
      <c r="P67" s="245">
        <v>56</v>
      </c>
      <c r="Q67" s="245">
        <v>81</v>
      </c>
      <c r="R67" s="245">
        <v>100</v>
      </c>
      <c r="S67" s="245">
        <v>0</v>
      </c>
      <c r="T67" s="245">
        <v>0</v>
      </c>
      <c r="U67" s="245">
        <v>0</v>
      </c>
      <c r="V67" s="245">
        <v>0</v>
      </c>
      <c r="W67" s="245">
        <v>0</v>
      </c>
      <c r="X67" s="245">
        <v>0</v>
      </c>
      <c r="Y67" s="245">
        <v>0</v>
      </c>
      <c r="Z67" s="245">
        <v>0</v>
      </c>
      <c r="AA67" s="245">
        <v>0</v>
      </c>
      <c r="AB67" s="245">
        <v>0</v>
      </c>
      <c r="AC67" s="245">
        <v>0</v>
      </c>
      <c r="AD67" s="245">
        <v>0</v>
      </c>
      <c r="AE67" s="242"/>
      <c r="AF67" s="238" t="str">
        <f t="shared" si="1"/>
        <v>MAMONA06/07Comercialização</v>
      </c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</row>
    <row r="68" spans="1:64" ht="14.65" hidden="1" customHeight="1">
      <c r="A68" s="237" t="s">
        <v>102</v>
      </c>
      <c r="B68" s="238" t="s">
        <v>197</v>
      </c>
      <c r="C68" s="239" t="s">
        <v>75</v>
      </c>
      <c r="D68" s="240"/>
      <c r="E68" s="240"/>
      <c r="F68" s="240"/>
      <c r="G68" s="241">
        <v>33</v>
      </c>
      <c r="H68" s="241">
        <v>73</v>
      </c>
      <c r="I68" s="241">
        <v>98</v>
      </c>
      <c r="J68" s="241">
        <v>99</v>
      </c>
      <c r="K68" s="241">
        <v>100</v>
      </c>
      <c r="L68" s="241">
        <v>0</v>
      </c>
      <c r="M68" s="241">
        <v>0</v>
      </c>
      <c r="N68" s="241">
        <v>0</v>
      </c>
      <c r="O68" s="241">
        <v>0</v>
      </c>
      <c r="P68" s="241">
        <v>0</v>
      </c>
      <c r="Q68" s="241">
        <v>0</v>
      </c>
      <c r="R68" s="241">
        <v>0</v>
      </c>
      <c r="S68" s="241">
        <v>0</v>
      </c>
      <c r="T68" s="241">
        <v>0</v>
      </c>
      <c r="U68" s="241">
        <v>0</v>
      </c>
      <c r="V68" s="241">
        <v>0</v>
      </c>
      <c r="W68" s="241">
        <v>0</v>
      </c>
      <c r="X68" s="241">
        <v>0</v>
      </c>
      <c r="Y68" s="241">
        <v>0</v>
      </c>
      <c r="Z68" s="241">
        <v>0</v>
      </c>
      <c r="AA68" s="241">
        <v>0</v>
      </c>
      <c r="AB68" s="241">
        <v>0</v>
      </c>
      <c r="AC68" s="241">
        <v>0</v>
      </c>
      <c r="AD68" s="241">
        <v>0</v>
      </c>
      <c r="AE68" s="242"/>
      <c r="AF68" s="238" t="str">
        <f t="shared" si="1"/>
        <v>MANDIOCA06/07Plantio</v>
      </c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</row>
    <row r="69" spans="1:64" ht="14.65" hidden="1" customHeight="1">
      <c r="A69" s="237" t="s">
        <v>102</v>
      </c>
      <c r="B69" s="238" t="s">
        <v>197</v>
      </c>
      <c r="C69" s="239" t="s">
        <v>76</v>
      </c>
      <c r="D69" s="240"/>
      <c r="E69" s="240"/>
      <c r="F69" s="240"/>
      <c r="G69" s="241">
        <v>0</v>
      </c>
      <c r="H69" s="241">
        <v>0</v>
      </c>
      <c r="I69" s="241">
        <v>0</v>
      </c>
      <c r="J69" s="241">
        <v>0</v>
      </c>
      <c r="K69" s="241">
        <v>0</v>
      </c>
      <c r="L69" s="241">
        <v>2</v>
      </c>
      <c r="M69" s="241">
        <v>3</v>
      </c>
      <c r="N69" s="241">
        <v>10</v>
      </c>
      <c r="O69" s="241">
        <v>15</v>
      </c>
      <c r="P69" s="241">
        <v>20</v>
      </c>
      <c r="Q69" s="241">
        <v>35</v>
      </c>
      <c r="R69" s="241">
        <v>47</v>
      </c>
      <c r="S69" s="241">
        <v>57</v>
      </c>
      <c r="T69" s="241">
        <v>67</v>
      </c>
      <c r="U69" s="241">
        <v>79</v>
      </c>
      <c r="V69" s="241">
        <v>84</v>
      </c>
      <c r="W69" s="241">
        <v>94</v>
      </c>
      <c r="X69" s="241">
        <v>100</v>
      </c>
      <c r="Y69" s="241">
        <v>0</v>
      </c>
      <c r="Z69" s="241">
        <v>0</v>
      </c>
      <c r="AA69" s="241">
        <v>0</v>
      </c>
      <c r="AB69" s="241">
        <v>0</v>
      </c>
      <c r="AC69" s="241">
        <v>0</v>
      </c>
      <c r="AD69" s="241">
        <v>0</v>
      </c>
      <c r="AE69" s="242"/>
      <c r="AF69" s="238" t="str">
        <f t="shared" si="1"/>
        <v>MANDIOCA06/07Colheita</v>
      </c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</row>
    <row r="70" spans="1:64" ht="14.65" hidden="1" customHeight="1">
      <c r="A70" s="237" t="s">
        <v>102</v>
      </c>
      <c r="B70" s="238" t="s">
        <v>197</v>
      </c>
      <c r="C70" s="243" t="s">
        <v>77</v>
      </c>
      <c r="D70" s="244"/>
      <c r="E70" s="244"/>
      <c r="F70" s="244"/>
      <c r="G70" s="245">
        <v>0</v>
      </c>
      <c r="H70" s="245">
        <v>0</v>
      </c>
      <c r="I70" s="245">
        <v>0</v>
      </c>
      <c r="J70" s="245">
        <v>0</v>
      </c>
      <c r="K70" s="245">
        <v>0</v>
      </c>
      <c r="L70" s="245">
        <v>2</v>
      </c>
      <c r="M70" s="245">
        <v>3</v>
      </c>
      <c r="N70" s="245">
        <v>11</v>
      </c>
      <c r="O70" s="245">
        <v>16</v>
      </c>
      <c r="P70" s="245">
        <v>20</v>
      </c>
      <c r="Q70" s="245">
        <v>35</v>
      </c>
      <c r="R70" s="245">
        <v>46</v>
      </c>
      <c r="S70" s="245">
        <v>57</v>
      </c>
      <c r="T70" s="245">
        <v>67</v>
      </c>
      <c r="U70" s="245">
        <v>79</v>
      </c>
      <c r="V70" s="245">
        <v>84</v>
      </c>
      <c r="W70" s="245">
        <v>94</v>
      </c>
      <c r="X70" s="245">
        <v>100</v>
      </c>
      <c r="Y70" s="245">
        <v>0</v>
      </c>
      <c r="Z70" s="245">
        <v>0</v>
      </c>
      <c r="AA70" s="245">
        <v>0</v>
      </c>
      <c r="AB70" s="245">
        <v>0</v>
      </c>
      <c r="AC70" s="245">
        <v>0</v>
      </c>
      <c r="AD70" s="245">
        <v>0</v>
      </c>
      <c r="AE70" s="242"/>
      <c r="AF70" s="238" t="str">
        <f t="shared" si="1"/>
        <v>MANDIOCA06/07Comercialização</v>
      </c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</row>
    <row r="71" spans="1:64" ht="14.65" hidden="1" customHeight="1">
      <c r="A71" s="237" t="s">
        <v>103</v>
      </c>
      <c r="B71" s="238" t="s">
        <v>197</v>
      </c>
      <c r="C71" s="239" t="s">
        <v>75</v>
      </c>
      <c r="D71" s="240"/>
      <c r="E71" s="240"/>
      <c r="F71" s="240"/>
      <c r="G71" s="241">
        <v>1</v>
      </c>
      <c r="H71" s="241">
        <v>33</v>
      </c>
      <c r="I71" s="241">
        <v>80</v>
      </c>
      <c r="J71" s="241">
        <v>95</v>
      </c>
      <c r="K71" s="241">
        <v>100</v>
      </c>
      <c r="L71" s="241">
        <v>0</v>
      </c>
      <c r="M71" s="241">
        <v>0</v>
      </c>
      <c r="N71" s="241">
        <v>0</v>
      </c>
      <c r="O71" s="241">
        <v>0</v>
      </c>
      <c r="P71" s="241">
        <v>0</v>
      </c>
      <c r="Q71" s="241">
        <v>0</v>
      </c>
      <c r="R71" s="241">
        <v>0</v>
      </c>
      <c r="S71" s="241">
        <v>0</v>
      </c>
      <c r="T71" s="241">
        <v>0</v>
      </c>
      <c r="U71" s="241">
        <v>0</v>
      </c>
      <c r="V71" s="241">
        <v>0</v>
      </c>
      <c r="W71" s="241">
        <v>0</v>
      </c>
      <c r="X71" s="241">
        <v>0</v>
      </c>
      <c r="Y71" s="241">
        <v>0</v>
      </c>
      <c r="Z71" s="241">
        <v>0</v>
      </c>
      <c r="AA71" s="241">
        <v>0</v>
      </c>
      <c r="AB71" s="241">
        <v>0</v>
      </c>
      <c r="AC71" s="241">
        <v>0</v>
      </c>
      <c r="AD71" s="241">
        <v>0</v>
      </c>
      <c r="AE71" s="242"/>
      <c r="AF71" s="238" t="str">
        <f t="shared" si="1"/>
        <v>MILHO (1ª SAFRA)06/07Plantio</v>
      </c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</row>
    <row r="72" spans="1:64" ht="14.65" hidden="1" customHeight="1">
      <c r="A72" s="237" t="s">
        <v>103</v>
      </c>
      <c r="B72" s="238" t="s">
        <v>197</v>
      </c>
      <c r="C72" s="239" t="s">
        <v>76</v>
      </c>
      <c r="D72" s="240"/>
      <c r="E72" s="240"/>
      <c r="F72" s="240"/>
      <c r="G72" s="241">
        <v>0</v>
      </c>
      <c r="H72" s="241">
        <v>0</v>
      </c>
      <c r="I72" s="241">
        <v>0</v>
      </c>
      <c r="J72" s="241">
        <v>0</v>
      </c>
      <c r="K72" s="241">
        <v>0</v>
      </c>
      <c r="L72" s="241">
        <v>3</v>
      </c>
      <c r="M72" s="241">
        <v>30</v>
      </c>
      <c r="N72" s="241">
        <v>65</v>
      </c>
      <c r="O72" s="241">
        <v>91</v>
      </c>
      <c r="P72" s="241">
        <v>97</v>
      </c>
      <c r="Q72" s="241">
        <v>100</v>
      </c>
      <c r="R72" s="241">
        <v>0</v>
      </c>
      <c r="S72" s="241">
        <v>0</v>
      </c>
      <c r="T72" s="241">
        <v>0</v>
      </c>
      <c r="U72" s="241">
        <v>0</v>
      </c>
      <c r="V72" s="241">
        <v>0</v>
      </c>
      <c r="W72" s="241">
        <v>0</v>
      </c>
      <c r="X72" s="241">
        <v>0</v>
      </c>
      <c r="Y72" s="241">
        <v>0</v>
      </c>
      <c r="Z72" s="241">
        <v>0</v>
      </c>
      <c r="AA72" s="241">
        <v>0</v>
      </c>
      <c r="AB72" s="241">
        <v>0</v>
      </c>
      <c r="AC72" s="241">
        <v>0</v>
      </c>
      <c r="AD72" s="241">
        <v>0</v>
      </c>
      <c r="AE72" s="242"/>
      <c r="AF72" s="238" t="str">
        <f t="shared" si="1"/>
        <v>MILHO (1ª SAFRA)06/07Colheita</v>
      </c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</row>
    <row r="73" spans="1:64" ht="14.65" hidden="1" customHeight="1">
      <c r="A73" s="237" t="s">
        <v>103</v>
      </c>
      <c r="B73" s="238" t="s">
        <v>197</v>
      </c>
      <c r="C73" s="243" t="s">
        <v>77</v>
      </c>
      <c r="D73" s="244"/>
      <c r="E73" s="244"/>
      <c r="F73" s="244"/>
      <c r="G73" s="245">
        <v>0</v>
      </c>
      <c r="H73" s="245">
        <v>0</v>
      </c>
      <c r="I73" s="245">
        <v>0</v>
      </c>
      <c r="J73" s="245">
        <v>0</v>
      </c>
      <c r="K73" s="245">
        <v>0</v>
      </c>
      <c r="L73" s="245">
        <v>1</v>
      </c>
      <c r="M73" s="245">
        <v>12</v>
      </c>
      <c r="N73" s="245">
        <v>32</v>
      </c>
      <c r="O73" s="245">
        <v>50</v>
      </c>
      <c r="P73" s="245">
        <v>66</v>
      </c>
      <c r="Q73" s="245">
        <v>80</v>
      </c>
      <c r="R73" s="245">
        <v>83</v>
      </c>
      <c r="S73" s="245">
        <v>88</v>
      </c>
      <c r="T73" s="245">
        <v>93</v>
      </c>
      <c r="U73" s="245">
        <v>95</v>
      </c>
      <c r="V73" s="245">
        <v>96</v>
      </c>
      <c r="W73" s="245">
        <v>98</v>
      </c>
      <c r="X73" s="245">
        <v>100</v>
      </c>
      <c r="Y73" s="245">
        <v>0</v>
      </c>
      <c r="Z73" s="245">
        <v>0</v>
      </c>
      <c r="AA73" s="245">
        <v>0</v>
      </c>
      <c r="AB73" s="245">
        <v>0</v>
      </c>
      <c r="AC73" s="245">
        <v>0</v>
      </c>
      <c r="AD73" s="245">
        <v>0</v>
      </c>
      <c r="AE73" s="242"/>
      <c r="AF73" s="238" t="str">
        <f t="shared" si="1"/>
        <v>MILHO (1ª SAFRA)06/07Comercialização</v>
      </c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</row>
    <row r="74" spans="1:64" ht="14.65" hidden="1" customHeight="1">
      <c r="A74" s="237" t="s">
        <v>104</v>
      </c>
      <c r="B74" s="238" t="s">
        <v>197</v>
      </c>
      <c r="C74" s="239" t="s">
        <v>75</v>
      </c>
      <c r="D74" s="240"/>
      <c r="E74" s="240"/>
      <c r="F74" s="240"/>
      <c r="G74" s="241">
        <v>0</v>
      </c>
      <c r="H74" s="241">
        <v>0</v>
      </c>
      <c r="I74" s="241">
        <v>0</v>
      </c>
      <c r="J74" s="241">
        <v>0</v>
      </c>
      <c r="K74" s="241">
        <v>1</v>
      </c>
      <c r="L74" s="241">
        <v>6</v>
      </c>
      <c r="M74" s="241">
        <v>32</v>
      </c>
      <c r="N74" s="241">
        <v>96</v>
      </c>
      <c r="O74" s="241">
        <v>100</v>
      </c>
      <c r="P74" s="241">
        <v>0</v>
      </c>
      <c r="Q74" s="241">
        <v>0</v>
      </c>
      <c r="R74" s="241">
        <v>0</v>
      </c>
      <c r="S74" s="241">
        <v>0</v>
      </c>
      <c r="T74" s="241">
        <v>0</v>
      </c>
      <c r="U74" s="241">
        <v>0</v>
      </c>
      <c r="V74" s="241">
        <v>0</v>
      </c>
      <c r="W74" s="241">
        <v>0</v>
      </c>
      <c r="X74" s="241">
        <v>0</v>
      </c>
      <c r="Y74" s="241">
        <v>0</v>
      </c>
      <c r="Z74" s="241">
        <v>0</v>
      </c>
      <c r="AA74" s="241">
        <v>0</v>
      </c>
      <c r="AB74" s="241">
        <v>0</v>
      </c>
      <c r="AC74" s="241">
        <v>0</v>
      </c>
      <c r="AD74" s="241">
        <v>0</v>
      </c>
      <c r="AE74" s="242"/>
      <c r="AF74" s="238" t="str">
        <f t="shared" si="1"/>
        <v>MILHO (2ª SAFRA)06/07Plantio</v>
      </c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</row>
    <row r="75" spans="1:64" ht="14.65" hidden="1" customHeight="1">
      <c r="A75" s="237" t="s">
        <v>104</v>
      </c>
      <c r="B75" s="238" t="s">
        <v>197</v>
      </c>
      <c r="C75" s="239" t="s">
        <v>76</v>
      </c>
      <c r="D75" s="240"/>
      <c r="E75" s="240"/>
      <c r="F75" s="240"/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  <c r="M75" s="241">
        <v>0</v>
      </c>
      <c r="N75" s="241">
        <v>0</v>
      </c>
      <c r="O75" s="241">
        <v>1</v>
      </c>
      <c r="P75" s="241">
        <v>4</v>
      </c>
      <c r="Q75" s="241">
        <v>16</v>
      </c>
      <c r="R75" s="241">
        <v>45</v>
      </c>
      <c r="S75" s="241">
        <v>84</v>
      </c>
      <c r="T75" s="241">
        <v>100</v>
      </c>
      <c r="U75" s="241">
        <v>0</v>
      </c>
      <c r="V75" s="241">
        <v>0</v>
      </c>
      <c r="W75" s="241">
        <v>0</v>
      </c>
      <c r="X75" s="241">
        <v>0</v>
      </c>
      <c r="Y75" s="241">
        <v>0</v>
      </c>
      <c r="Z75" s="241">
        <v>0</v>
      </c>
      <c r="AA75" s="241">
        <v>0</v>
      </c>
      <c r="AB75" s="241">
        <v>0</v>
      </c>
      <c r="AC75" s="241">
        <v>0</v>
      </c>
      <c r="AD75" s="241">
        <v>0</v>
      </c>
      <c r="AE75" s="242"/>
      <c r="AF75" s="238" t="str">
        <f t="shared" si="1"/>
        <v>MILHO (2ª SAFRA)06/07Colheita</v>
      </c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</row>
    <row r="76" spans="1:64" ht="14.65" hidden="1" customHeight="1">
      <c r="A76" s="237" t="s">
        <v>104</v>
      </c>
      <c r="B76" s="238" t="s">
        <v>197</v>
      </c>
      <c r="C76" s="243" t="s">
        <v>77</v>
      </c>
      <c r="D76" s="244"/>
      <c r="E76" s="244"/>
      <c r="F76" s="244"/>
      <c r="G76" s="245">
        <v>0</v>
      </c>
      <c r="H76" s="245">
        <v>0</v>
      </c>
      <c r="I76" s="245">
        <v>0</v>
      </c>
      <c r="J76" s="245">
        <v>0</v>
      </c>
      <c r="K76" s="245">
        <v>0</v>
      </c>
      <c r="L76" s="245">
        <v>0</v>
      </c>
      <c r="M76" s="245">
        <v>0</v>
      </c>
      <c r="N76" s="245">
        <v>0</v>
      </c>
      <c r="O76" s="245">
        <v>0</v>
      </c>
      <c r="P76" s="245">
        <v>2</v>
      </c>
      <c r="Q76" s="245">
        <v>10</v>
      </c>
      <c r="R76" s="245">
        <v>15</v>
      </c>
      <c r="S76" s="245">
        <v>33</v>
      </c>
      <c r="T76" s="245">
        <v>70</v>
      </c>
      <c r="U76" s="245">
        <v>81</v>
      </c>
      <c r="V76" s="245">
        <v>86</v>
      </c>
      <c r="W76" s="245">
        <v>90</v>
      </c>
      <c r="X76" s="245">
        <v>93</v>
      </c>
      <c r="Y76" s="245">
        <v>97</v>
      </c>
      <c r="Z76" s="245">
        <v>99</v>
      </c>
      <c r="AA76" s="245">
        <v>99</v>
      </c>
      <c r="AB76" s="245">
        <v>100</v>
      </c>
      <c r="AC76" s="245">
        <v>0</v>
      </c>
      <c r="AD76" s="245">
        <v>0</v>
      </c>
      <c r="AE76" s="242"/>
      <c r="AF76" s="238" t="str">
        <f t="shared" si="1"/>
        <v>MILHO (2ª SAFRA)06/07Comercialização</v>
      </c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</row>
    <row r="77" spans="1:64" ht="14.65" hidden="1" customHeight="1">
      <c r="A77" s="237" t="s">
        <v>198</v>
      </c>
      <c r="B77" s="238" t="s">
        <v>197</v>
      </c>
      <c r="C77" s="239" t="s">
        <v>75</v>
      </c>
      <c r="D77" s="240"/>
      <c r="E77" s="240"/>
      <c r="F77" s="240"/>
      <c r="G77" s="241">
        <v>0</v>
      </c>
      <c r="H77" s="241">
        <v>0</v>
      </c>
      <c r="I77" s="241">
        <v>0</v>
      </c>
      <c r="J77" s="241">
        <v>0</v>
      </c>
      <c r="K77" s="241">
        <v>0</v>
      </c>
      <c r="L77" s="241">
        <v>0</v>
      </c>
      <c r="M77" s="241">
        <v>0</v>
      </c>
      <c r="N77" s="241">
        <v>0</v>
      </c>
      <c r="O77" s="241">
        <v>0</v>
      </c>
      <c r="P77" s="241">
        <v>0</v>
      </c>
      <c r="Q77" s="241">
        <v>0</v>
      </c>
      <c r="R77" s="241">
        <v>0</v>
      </c>
      <c r="S77" s="241">
        <v>0</v>
      </c>
      <c r="T77" s="241">
        <v>0</v>
      </c>
      <c r="U77" s="241">
        <v>0</v>
      </c>
      <c r="V77" s="241">
        <v>0</v>
      </c>
      <c r="W77" s="241">
        <v>0</v>
      </c>
      <c r="X77" s="241">
        <v>0</v>
      </c>
      <c r="Y77" s="241">
        <v>0</v>
      </c>
      <c r="Z77" s="241">
        <v>0</v>
      </c>
      <c r="AA77" s="241">
        <v>0</v>
      </c>
      <c r="AB77" s="241">
        <v>0</v>
      </c>
      <c r="AC77" s="241">
        <v>0</v>
      </c>
      <c r="AD77" s="241">
        <v>0</v>
      </c>
      <c r="AE77" s="242"/>
      <c r="AF77" s="238" t="str">
        <f t="shared" si="1"/>
        <v>RAMI06/07Plantio</v>
      </c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</row>
    <row r="78" spans="1:64" ht="14.65" hidden="1" customHeight="1">
      <c r="A78" s="237" t="s">
        <v>198</v>
      </c>
      <c r="B78" s="238" t="s">
        <v>197</v>
      </c>
      <c r="C78" s="239" t="s">
        <v>76</v>
      </c>
      <c r="D78" s="240"/>
      <c r="E78" s="240"/>
      <c r="F78" s="240"/>
      <c r="G78" s="241">
        <v>0</v>
      </c>
      <c r="H78" s="241">
        <v>0</v>
      </c>
      <c r="I78" s="241">
        <v>0</v>
      </c>
      <c r="J78" s="241">
        <v>0</v>
      </c>
      <c r="K78" s="241">
        <v>5</v>
      </c>
      <c r="L78" s="241">
        <v>30</v>
      </c>
      <c r="M78" s="241">
        <v>64</v>
      </c>
      <c r="N78" s="241">
        <v>78</v>
      </c>
      <c r="O78" s="241">
        <v>95</v>
      </c>
      <c r="P78" s="241">
        <v>100</v>
      </c>
      <c r="Q78" s="241">
        <v>0</v>
      </c>
      <c r="R78" s="241">
        <v>0</v>
      </c>
      <c r="S78" s="241">
        <v>0</v>
      </c>
      <c r="T78" s="241">
        <v>0</v>
      </c>
      <c r="U78" s="241">
        <v>0</v>
      </c>
      <c r="V78" s="241">
        <v>0</v>
      </c>
      <c r="W78" s="241">
        <v>0</v>
      </c>
      <c r="X78" s="241">
        <v>0</v>
      </c>
      <c r="Y78" s="241">
        <v>0</v>
      </c>
      <c r="Z78" s="241">
        <v>0</v>
      </c>
      <c r="AA78" s="241">
        <v>0</v>
      </c>
      <c r="AB78" s="241">
        <v>0</v>
      </c>
      <c r="AC78" s="241">
        <v>0</v>
      </c>
      <c r="AD78" s="241">
        <v>0</v>
      </c>
      <c r="AE78" s="242"/>
      <c r="AF78" s="238" t="str">
        <f t="shared" si="1"/>
        <v>RAMI06/07Colheita</v>
      </c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</row>
    <row r="79" spans="1:64" ht="14.65" hidden="1" customHeight="1">
      <c r="A79" s="237" t="s">
        <v>198</v>
      </c>
      <c r="B79" s="238" t="s">
        <v>197</v>
      </c>
      <c r="C79" s="243" t="s">
        <v>77</v>
      </c>
      <c r="D79" s="244"/>
      <c r="E79" s="244"/>
      <c r="F79" s="244"/>
      <c r="G79" s="245">
        <v>0</v>
      </c>
      <c r="H79" s="245">
        <v>0</v>
      </c>
      <c r="I79" s="245">
        <v>0</v>
      </c>
      <c r="J79" s="245">
        <v>0</v>
      </c>
      <c r="K79" s="245">
        <v>6</v>
      </c>
      <c r="L79" s="245">
        <v>31</v>
      </c>
      <c r="M79" s="245">
        <v>64</v>
      </c>
      <c r="N79" s="245">
        <v>78</v>
      </c>
      <c r="O79" s="245">
        <v>96</v>
      </c>
      <c r="P79" s="245">
        <v>100</v>
      </c>
      <c r="Q79" s="245">
        <v>0</v>
      </c>
      <c r="R79" s="245">
        <v>0</v>
      </c>
      <c r="S79" s="245">
        <v>0</v>
      </c>
      <c r="T79" s="245">
        <v>0</v>
      </c>
      <c r="U79" s="245">
        <v>0</v>
      </c>
      <c r="V79" s="245">
        <v>0</v>
      </c>
      <c r="W79" s="245">
        <v>0</v>
      </c>
      <c r="X79" s="245">
        <v>0</v>
      </c>
      <c r="Y79" s="245">
        <v>0</v>
      </c>
      <c r="Z79" s="245">
        <v>0</v>
      </c>
      <c r="AA79" s="245">
        <v>0</v>
      </c>
      <c r="AB79" s="245">
        <v>0</v>
      </c>
      <c r="AC79" s="245">
        <v>0</v>
      </c>
      <c r="AD79" s="245">
        <v>0</v>
      </c>
      <c r="AE79" s="242"/>
      <c r="AF79" s="238" t="str">
        <f t="shared" si="1"/>
        <v>RAMI06/07Comercialização</v>
      </c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</row>
    <row r="80" spans="1:64" ht="14.65" hidden="1" customHeight="1">
      <c r="A80" s="237" t="s">
        <v>105</v>
      </c>
      <c r="B80" s="238" t="s">
        <v>197</v>
      </c>
      <c r="C80" s="239" t="s">
        <v>75</v>
      </c>
      <c r="D80" s="240"/>
      <c r="E80" s="240"/>
      <c r="F80" s="240"/>
      <c r="G80" s="241">
        <v>0</v>
      </c>
      <c r="H80" s="241">
        <v>0</v>
      </c>
      <c r="I80" s="241">
        <v>0</v>
      </c>
      <c r="J80" s="241">
        <v>0</v>
      </c>
      <c r="K80" s="241">
        <v>0</v>
      </c>
      <c r="L80" s="241">
        <v>0</v>
      </c>
      <c r="M80" s="241">
        <v>0</v>
      </c>
      <c r="N80" s="241">
        <v>0</v>
      </c>
      <c r="O80" s="241">
        <v>0</v>
      </c>
      <c r="P80" s="241">
        <v>0</v>
      </c>
      <c r="Q80" s="241">
        <v>0</v>
      </c>
      <c r="R80" s="241">
        <v>0</v>
      </c>
      <c r="S80" s="241">
        <v>0</v>
      </c>
      <c r="T80" s="241">
        <v>0</v>
      </c>
      <c r="U80" s="241">
        <v>0</v>
      </c>
      <c r="V80" s="241">
        <v>0</v>
      </c>
      <c r="W80" s="241">
        <v>0</v>
      </c>
      <c r="X80" s="241">
        <v>0</v>
      </c>
      <c r="Y80" s="241">
        <v>0</v>
      </c>
      <c r="Z80" s="241">
        <v>0</v>
      </c>
      <c r="AA80" s="241">
        <v>0</v>
      </c>
      <c r="AB80" s="241">
        <v>0</v>
      </c>
      <c r="AC80" s="241">
        <v>0</v>
      </c>
      <c r="AD80" s="241">
        <v>0</v>
      </c>
      <c r="AE80" s="242"/>
      <c r="AF80" s="238" t="str">
        <f t="shared" si="1"/>
        <v>SERICICULTURA06/07Plantio</v>
      </c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</row>
    <row r="81" spans="1:64" ht="14.65" hidden="1" customHeight="1">
      <c r="A81" s="237" t="s">
        <v>105</v>
      </c>
      <c r="B81" s="238" t="s">
        <v>197</v>
      </c>
      <c r="C81" s="239" t="s">
        <v>76</v>
      </c>
      <c r="D81" s="240"/>
      <c r="E81" s="240"/>
      <c r="F81" s="240"/>
      <c r="G81" s="241">
        <v>0</v>
      </c>
      <c r="H81" s="241">
        <v>0</v>
      </c>
      <c r="I81" s="241">
        <v>7</v>
      </c>
      <c r="J81" s="241">
        <v>18</v>
      </c>
      <c r="K81" s="241">
        <v>30</v>
      </c>
      <c r="L81" s="241">
        <v>41</v>
      </c>
      <c r="M81" s="241">
        <v>57</v>
      </c>
      <c r="N81" s="241">
        <v>73</v>
      </c>
      <c r="O81" s="241">
        <v>85</v>
      </c>
      <c r="P81" s="241">
        <v>96</v>
      </c>
      <c r="Q81" s="241">
        <v>100</v>
      </c>
      <c r="R81" s="241">
        <v>0</v>
      </c>
      <c r="S81" s="241">
        <v>0</v>
      </c>
      <c r="T81" s="241">
        <v>0</v>
      </c>
      <c r="U81" s="241">
        <v>0</v>
      </c>
      <c r="V81" s="241">
        <v>0</v>
      </c>
      <c r="W81" s="241">
        <v>0</v>
      </c>
      <c r="X81" s="241">
        <v>0</v>
      </c>
      <c r="Y81" s="241">
        <v>0</v>
      </c>
      <c r="Z81" s="241">
        <v>0</v>
      </c>
      <c r="AA81" s="241">
        <v>0</v>
      </c>
      <c r="AB81" s="241">
        <v>0</v>
      </c>
      <c r="AC81" s="241">
        <v>0</v>
      </c>
      <c r="AD81" s="241">
        <v>0</v>
      </c>
      <c r="AE81" s="242"/>
      <c r="AF81" s="238" t="str">
        <f t="shared" si="1"/>
        <v>SERICICULTURA06/07Colheita</v>
      </c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</row>
    <row r="82" spans="1:64" ht="14.65" hidden="1" customHeight="1">
      <c r="A82" s="237" t="s">
        <v>105</v>
      </c>
      <c r="B82" s="238" t="s">
        <v>197</v>
      </c>
      <c r="C82" s="243" t="s">
        <v>77</v>
      </c>
      <c r="D82" s="244"/>
      <c r="E82" s="244"/>
      <c r="F82" s="244"/>
      <c r="G82" s="245">
        <v>0</v>
      </c>
      <c r="H82" s="245">
        <v>0</v>
      </c>
      <c r="I82" s="245">
        <v>7</v>
      </c>
      <c r="J82" s="245">
        <v>19</v>
      </c>
      <c r="K82" s="245">
        <v>31</v>
      </c>
      <c r="L82" s="245">
        <v>42</v>
      </c>
      <c r="M82" s="245">
        <v>56</v>
      </c>
      <c r="N82" s="245">
        <v>73</v>
      </c>
      <c r="O82" s="245">
        <v>85</v>
      </c>
      <c r="P82" s="245">
        <v>96</v>
      </c>
      <c r="Q82" s="245">
        <v>100</v>
      </c>
      <c r="R82" s="245">
        <v>0</v>
      </c>
      <c r="S82" s="245">
        <v>0</v>
      </c>
      <c r="T82" s="245">
        <v>0</v>
      </c>
      <c r="U82" s="245">
        <v>0</v>
      </c>
      <c r="V82" s="245">
        <v>0</v>
      </c>
      <c r="W82" s="245">
        <v>0</v>
      </c>
      <c r="X82" s="245">
        <v>0</v>
      </c>
      <c r="Y82" s="245">
        <v>0</v>
      </c>
      <c r="Z82" s="245">
        <v>0</v>
      </c>
      <c r="AA82" s="245">
        <v>0</v>
      </c>
      <c r="AB82" s="245">
        <v>0</v>
      </c>
      <c r="AC82" s="245">
        <v>0</v>
      </c>
      <c r="AD82" s="245">
        <v>0</v>
      </c>
      <c r="AE82" s="242"/>
      <c r="AF82" s="238" t="str">
        <f t="shared" si="1"/>
        <v>SERICICULTURA06/07Comercialização</v>
      </c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</row>
    <row r="83" spans="1:64" ht="14.65" hidden="1" customHeight="1">
      <c r="A83" s="237" t="s">
        <v>106</v>
      </c>
      <c r="B83" s="238" t="s">
        <v>197</v>
      </c>
      <c r="C83" s="239" t="s">
        <v>75</v>
      </c>
      <c r="D83" s="240"/>
      <c r="E83" s="240"/>
      <c r="F83" s="240"/>
      <c r="G83" s="241">
        <v>0</v>
      </c>
      <c r="H83" s="241">
        <v>0</v>
      </c>
      <c r="I83" s="241">
        <v>23</v>
      </c>
      <c r="J83" s="241">
        <v>89</v>
      </c>
      <c r="K83" s="241">
        <v>100</v>
      </c>
      <c r="L83" s="241">
        <v>0</v>
      </c>
      <c r="M83" s="241">
        <v>0</v>
      </c>
      <c r="N83" s="241">
        <v>0</v>
      </c>
      <c r="O83" s="241">
        <v>0</v>
      </c>
      <c r="P83" s="241">
        <v>0</v>
      </c>
      <c r="Q83" s="241">
        <v>0</v>
      </c>
      <c r="R83" s="241">
        <v>0</v>
      </c>
      <c r="S83" s="241">
        <v>0</v>
      </c>
      <c r="T83" s="241">
        <v>0</v>
      </c>
      <c r="U83" s="241">
        <v>0</v>
      </c>
      <c r="V83" s="241">
        <v>0</v>
      </c>
      <c r="W83" s="241">
        <v>0</v>
      </c>
      <c r="X83" s="241">
        <v>0</v>
      </c>
      <c r="Y83" s="241">
        <v>0</v>
      </c>
      <c r="Z83" s="241">
        <v>0</v>
      </c>
      <c r="AA83" s="241">
        <v>0</v>
      </c>
      <c r="AB83" s="241">
        <v>0</v>
      </c>
      <c r="AC83" s="241">
        <v>0</v>
      </c>
      <c r="AD83" s="241">
        <v>0</v>
      </c>
      <c r="AE83" s="242"/>
      <c r="AF83" s="238" t="str">
        <f t="shared" si="1"/>
        <v>SOJA (1ª SAFRA)06/07Plantio</v>
      </c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</row>
    <row r="84" spans="1:64" ht="14.65" hidden="1" customHeight="1">
      <c r="A84" s="237" t="s">
        <v>106</v>
      </c>
      <c r="B84" s="238" t="s">
        <v>197</v>
      </c>
      <c r="C84" s="239" t="s">
        <v>76</v>
      </c>
      <c r="D84" s="240"/>
      <c r="E84" s="240"/>
      <c r="F84" s="240"/>
      <c r="G84" s="241">
        <v>0</v>
      </c>
      <c r="H84" s="241">
        <v>0</v>
      </c>
      <c r="I84" s="241">
        <v>0</v>
      </c>
      <c r="J84" s="241">
        <v>0</v>
      </c>
      <c r="K84" s="241">
        <v>0</v>
      </c>
      <c r="L84" s="241">
        <v>0</v>
      </c>
      <c r="M84" s="241">
        <v>13</v>
      </c>
      <c r="N84" s="241">
        <v>67</v>
      </c>
      <c r="O84" s="241">
        <v>96</v>
      </c>
      <c r="P84" s="241">
        <v>100</v>
      </c>
      <c r="Q84" s="241">
        <v>0</v>
      </c>
      <c r="R84" s="241">
        <v>0</v>
      </c>
      <c r="S84" s="241">
        <v>0</v>
      </c>
      <c r="T84" s="241">
        <v>0</v>
      </c>
      <c r="U84" s="241">
        <v>0</v>
      </c>
      <c r="V84" s="241">
        <v>0</v>
      </c>
      <c r="W84" s="241">
        <v>0</v>
      </c>
      <c r="X84" s="241">
        <v>0</v>
      </c>
      <c r="Y84" s="241">
        <v>0</v>
      </c>
      <c r="Z84" s="241">
        <v>0</v>
      </c>
      <c r="AA84" s="241">
        <v>0</v>
      </c>
      <c r="AB84" s="241">
        <v>0</v>
      </c>
      <c r="AC84" s="241">
        <v>0</v>
      </c>
      <c r="AD84" s="241">
        <v>0</v>
      </c>
      <c r="AE84" s="242"/>
      <c r="AF84" s="238" t="str">
        <f t="shared" si="1"/>
        <v>SOJA (1ª SAFRA)06/07Colheita</v>
      </c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</row>
    <row r="85" spans="1:64" ht="14.65" hidden="1" customHeight="1">
      <c r="A85" s="237" t="s">
        <v>106</v>
      </c>
      <c r="B85" s="238" t="s">
        <v>197</v>
      </c>
      <c r="C85" s="243" t="s">
        <v>77</v>
      </c>
      <c r="D85" s="244"/>
      <c r="E85" s="244"/>
      <c r="F85" s="244"/>
      <c r="G85" s="245">
        <v>0</v>
      </c>
      <c r="H85" s="245">
        <v>1</v>
      </c>
      <c r="I85" s="245">
        <v>2</v>
      </c>
      <c r="J85" s="245">
        <v>4</v>
      </c>
      <c r="K85" s="245">
        <v>4</v>
      </c>
      <c r="L85" s="245">
        <v>5</v>
      </c>
      <c r="M85" s="245">
        <v>9</v>
      </c>
      <c r="N85" s="245">
        <v>23</v>
      </c>
      <c r="O85" s="245">
        <v>41</v>
      </c>
      <c r="P85" s="245">
        <v>56</v>
      </c>
      <c r="Q85" s="245">
        <v>67</v>
      </c>
      <c r="R85" s="245">
        <v>73</v>
      </c>
      <c r="S85" s="245">
        <v>80</v>
      </c>
      <c r="T85" s="245">
        <v>87</v>
      </c>
      <c r="U85" s="245">
        <v>90</v>
      </c>
      <c r="V85" s="245">
        <v>93</v>
      </c>
      <c r="W85" s="245">
        <v>95</v>
      </c>
      <c r="X85" s="245">
        <v>97</v>
      </c>
      <c r="Y85" s="245">
        <v>97</v>
      </c>
      <c r="Z85" s="245">
        <v>99</v>
      </c>
      <c r="AA85" s="245">
        <v>100</v>
      </c>
      <c r="AB85" s="245">
        <v>0</v>
      </c>
      <c r="AC85" s="245">
        <v>0</v>
      </c>
      <c r="AD85" s="245">
        <v>0</v>
      </c>
      <c r="AE85" s="242"/>
      <c r="AF85" s="238" t="str">
        <f t="shared" si="1"/>
        <v>SOJA (1ª SAFRA)06/07Comercialização</v>
      </c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</row>
    <row r="86" spans="1:64" ht="14.65" hidden="1" customHeight="1">
      <c r="A86" s="237" t="s">
        <v>107</v>
      </c>
      <c r="B86" s="238" t="s">
        <v>197</v>
      </c>
      <c r="C86" s="239" t="s">
        <v>75</v>
      </c>
      <c r="D86" s="240"/>
      <c r="E86" s="240"/>
      <c r="F86" s="240"/>
      <c r="G86" s="241">
        <v>0</v>
      </c>
      <c r="H86" s="241">
        <v>0</v>
      </c>
      <c r="I86" s="241">
        <v>0</v>
      </c>
      <c r="J86" s="241">
        <v>0</v>
      </c>
      <c r="K86" s="241">
        <v>0</v>
      </c>
      <c r="L86" s="241">
        <v>0</v>
      </c>
      <c r="M86" s="241">
        <v>97</v>
      </c>
      <c r="N86" s="241">
        <v>100</v>
      </c>
      <c r="O86" s="241">
        <v>0</v>
      </c>
      <c r="P86" s="241">
        <v>0</v>
      </c>
      <c r="Q86" s="241">
        <v>0</v>
      </c>
      <c r="R86" s="241">
        <v>0</v>
      </c>
      <c r="S86" s="241">
        <v>0</v>
      </c>
      <c r="T86" s="241">
        <v>0</v>
      </c>
      <c r="U86" s="241">
        <v>0</v>
      </c>
      <c r="V86" s="241">
        <v>0</v>
      </c>
      <c r="W86" s="241">
        <v>0</v>
      </c>
      <c r="X86" s="241">
        <v>0</v>
      </c>
      <c r="Y86" s="241">
        <v>0</v>
      </c>
      <c r="Z86" s="241">
        <v>0</v>
      </c>
      <c r="AA86" s="241">
        <v>0</v>
      </c>
      <c r="AB86" s="241">
        <v>0</v>
      </c>
      <c r="AC86" s="241">
        <v>0</v>
      </c>
      <c r="AD86" s="241">
        <v>0</v>
      </c>
      <c r="AE86" s="242"/>
      <c r="AF86" s="238" t="str">
        <f t="shared" si="1"/>
        <v>SOJA (2ª SAFRA)06/07Plantio</v>
      </c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</row>
    <row r="87" spans="1:64" ht="14.65" hidden="1" customHeight="1">
      <c r="A87" s="237" t="s">
        <v>107</v>
      </c>
      <c r="B87" s="238" t="s">
        <v>197</v>
      </c>
      <c r="C87" s="239" t="s">
        <v>76</v>
      </c>
      <c r="D87" s="240"/>
      <c r="E87" s="240"/>
      <c r="F87" s="240"/>
      <c r="G87" s="241">
        <v>0</v>
      </c>
      <c r="H87" s="241">
        <v>0</v>
      </c>
      <c r="I87" s="241">
        <v>0</v>
      </c>
      <c r="J87" s="241">
        <v>0</v>
      </c>
      <c r="K87" s="241">
        <v>0</v>
      </c>
      <c r="L87" s="241">
        <v>0</v>
      </c>
      <c r="M87" s="241">
        <v>0</v>
      </c>
      <c r="N87" s="241">
        <v>0</v>
      </c>
      <c r="O87" s="241">
        <v>1</v>
      </c>
      <c r="P87" s="241">
        <v>18</v>
      </c>
      <c r="Q87" s="241">
        <v>95</v>
      </c>
      <c r="R87" s="241">
        <v>100</v>
      </c>
      <c r="S87" s="241">
        <v>0</v>
      </c>
      <c r="T87" s="241">
        <v>0</v>
      </c>
      <c r="U87" s="241">
        <v>0</v>
      </c>
      <c r="V87" s="241">
        <v>0</v>
      </c>
      <c r="W87" s="241">
        <v>0</v>
      </c>
      <c r="X87" s="241">
        <v>0</v>
      </c>
      <c r="Y87" s="241">
        <v>0</v>
      </c>
      <c r="Z87" s="241">
        <v>0</v>
      </c>
      <c r="AA87" s="241">
        <v>0</v>
      </c>
      <c r="AB87" s="241">
        <v>0</v>
      </c>
      <c r="AC87" s="241">
        <v>0</v>
      </c>
      <c r="AD87" s="241">
        <v>0</v>
      </c>
      <c r="AE87" s="242"/>
      <c r="AF87" s="238" t="str">
        <f t="shared" si="1"/>
        <v>SOJA (2ª SAFRA)06/07Colheita</v>
      </c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</row>
    <row r="88" spans="1:64" ht="14.65" hidden="1" customHeight="1">
      <c r="A88" s="237" t="s">
        <v>107</v>
      </c>
      <c r="B88" s="238" t="s">
        <v>197</v>
      </c>
      <c r="C88" s="243" t="s">
        <v>77</v>
      </c>
      <c r="D88" s="244"/>
      <c r="E88" s="244"/>
      <c r="F88" s="244"/>
      <c r="G88" s="245">
        <v>0</v>
      </c>
      <c r="H88" s="245">
        <v>0</v>
      </c>
      <c r="I88" s="245">
        <v>0</v>
      </c>
      <c r="J88" s="245">
        <v>0</v>
      </c>
      <c r="K88" s="245">
        <v>0</v>
      </c>
      <c r="L88" s="245">
        <v>0</v>
      </c>
      <c r="M88" s="245">
        <v>0</v>
      </c>
      <c r="N88" s="245">
        <v>0</v>
      </c>
      <c r="O88" s="245">
        <v>0</v>
      </c>
      <c r="P88" s="245">
        <v>8</v>
      </c>
      <c r="Q88" s="245">
        <v>54</v>
      </c>
      <c r="R88" s="245">
        <v>69</v>
      </c>
      <c r="S88" s="245">
        <v>85</v>
      </c>
      <c r="T88" s="245">
        <v>92</v>
      </c>
      <c r="U88" s="245">
        <v>97</v>
      </c>
      <c r="V88" s="245">
        <v>99</v>
      </c>
      <c r="W88" s="245">
        <v>99</v>
      </c>
      <c r="X88" s="245">
        <v>100</v>
      </c>
      <c r="Y88" s="245">
        <v>0</v>
      </c>
      <c r="Z88" s="245">
        <v>0</v>
      </c>
      <c r="AA88" s="245">
        <v>0</v>
      </c>
      <c r="AB88" s="245">
        <v>0</v>
      </c>
      <c r="AC88" s="245">
        <v>0</v>
      </c>
      <c r="AD88" s="245">
        <v>0</v>
      </c>
      <c r="AE88" s="242"/>
      <c r="AF88" s="238" t="str">
        <f t="shared" si="1"/>
        <v>SOJA (2ª SAFRA)06/07Comercialização</v>
      </c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</row>
    <row r="89" spans="1:64" ht="14.65" hidden="1" customHeight="1">
      <c r="A89" s="237" t="s">
        <v>199</v>
      </c>
      <c r="B89" s="238" t="s">
        <v>197</v>
      </c>
      <c r="C89" s="239" t="s">
        <v>75</v>
      </c>
      <c r="D89" s="240"/>
      <c r="E89" s="240"/>
      <c r="F89" s="240"/>
      <c r="G89" s="241">
        <v>0</v>
      </c>
      <c r="H89" s="241">
        <v>0</v>
      </c>
      <c r="I89" s="241">
        <v>30</v>
      </c>
      <c r="J89" s="241">
        <v>100</v>
      </c>
      <c r="K89" s="241">
        <v>0</v>
      </c>
      <c r="L89" s="241">
        <v>0</v>
      </c>
      <c r="M89" s="241">
        <v>0</v>
      </c>
      <c r="N89" s="241">
        <v>0</v>
      </c>
      <c r="O89" s="241">
        <v>0</v>
      </c>
      <c r="P89" s="241">
        <v>0</v>
      </c>
      <c r="Q89" s="241">
        <v>0</v>
      </c>
      <c r="R89" s="241">
        <v>0</v>
      </c>
      <c r="S89" s="241">
        <v>0</v>
      </c>
      <c r="T89" s="241">
        <v>0</v>
      </c>
      <c r="U89" s="241">
        <v>0</v>
      </c>
      <c r="V89" s="241">
        <v>0</v>
      </c>
      <c r="W89" s="241">
        <v>0</v>
      </c>
      <c r="X89" s="241">
        <v>0</v>
      </c>
      <c r="Y89" s="241">
        <v>0</v>
      </c>
      <c r="Z89" s="241">
        <v>0</v>
      </c>
      <c r="AA89" s="241">
        <v>0</v>
      </c>
      <c r="AB89" s="241">
        <v>0</v>
      </c>
      <c r="AC89" s="241">
        <v>0</v>
      </c>
      <c r="AD89" s="241">
        <v>0</v>
      </c>
      <c r="AE89" s="242"/>
      <c r="AF89" s="238" t="str">
        <f t="shared" si="1"/>
        <v>SORGO (1ª SAFRA)06/07Plantio</v>
      </c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</row>
    <row r="90" spans="1:64" ht="14.65" hidden="1" customHeight="1">
      <c r="A90" s="237" t="s">
        <v>199</v>
      </c>
      <c r="B90" s="238" t="s">
        <v>197</v>
      </c>
      <c r="C90" s="239" t="s">
        <v>76</v>
      </c>
      <c r="D90" s="240"/>
      <c r="E90" s="240"/>
      <c r="F90" s="240"/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241">
        <v>100</v>
      </c>
      <c r="O90" s="241">
        <v>0</v>
      </c>
      <c r="P90" s="241">
        <v>0</v>
      </c>
      <c r="Q90" s="241">
        <v>0</v>
      </c>
      <c r="R90" s="241">
        <v>0</v>
      </c>
      <c r="S90" s="241">
        <v>0</v>
      </c>
      <c r="T90" s="241">
        <v>0</v>
      </c>
      <c r="U90" s="241">
        <v>0</v>
      </c>
      <c r="V90" s="241">
        <v>0</v>
      </c>
      <c r="W90" s="241">
        <v>0</v>
      </c>
      <c r="X90" s="241">
        <v>0</v>
      </c>
      <c r="Y90" s="241">
        <v>0</v>
      </c>
      <c r="Z90" s="241">
        <v>0</v>
      </c>
      <c r="AA90" s="241">
        <v>0</v>
      </c>
      <c r="AB90" s="241">
        <v>0</v>
      </c>
      <c r="AC90" s="241">
        <v>0</v>
      </c>
      <c r="AD90" s="241">
        <v>0</v>
      </c>
      <c r="AE90" s="242"/>
      <c r="AF90" s="238" t="str">
        <f t="shared" si="1"/>
        <v>SORGO (1ª SAFRA)06/07Colheita</v>
      </c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</row>
    <row r="91" spans="1:64" ht="14.65" hidden="1" customHeight="1">
      <c r="A91" s="237" t="s">
        <v>199</v>
      </c>
      <c r="B91" s="238" t="s">
        <v>197</v>
      </c>
      <c r="C91" s="243" t="s">
        <v>77</v>
      </c>
      <c r="D91" s="244"/>
      <c r="E91" s="244"/>
      <c r="F91" s="244"/>
      <c r="G91" s="245">
        <v>0</v>
      </c>
      <c r="H91" s="245">
        <v>0</v>
      </c>
      <c r="I91" s="245">
        <v>0</v>
      </c>
      <c r="J91" s="245">
        <v>0</v>
      </c>
      <c r="K91" s="245">
        <v>0</v>
      </c>
      <c r="L91" s="245">
        <v>0</v>
      </c>
      <c r="M91" s="245">
        <v>0</v>
      </c>
      <c r="N91" s="245">
        <v>100</v>
      </c>
      <c r="O91" s="245">
        <v>0</v>
      </c>
      <c r="P91" s="245">
        <v>0</v>
      </c>
      <c r="Q91" s="245">
        <v>0</v>
      </c>
      <c r="R91" s="245">
        <v>0</v>
      </c>
      <c r="S91" s="245">
        <v>0</v>
      </c>
      <c r="T91" s="245">
        <v>0</v>
      </c>
      <c r="U91" s="245">
        <v>0</v>
      </c>
      <c r="V91" s="245">
        <v>0</v>
      </c>
      <c r="W91" s="245">
        <v>0</v>
      </c>
      <c r="X91" s="245">
        <v>0</v>
      </c>
      <c r="Y91" s="245">
        <v>0</v>
      </c>
      <c r="Z91" s="245">
        <v>0</v>
      </c>
      <c r="AA91" s="245">
        <v>0</v>
      </c>
      <c r="AB91" s="245">
        <v>0</v>
      </c>
      <c r="AC91" s="245">
        <v>0</v>
      </c>
      <c r="AD91" s="245">
        <v>0</v>
      </c>
      <c r="AE91" s="242"/>
      <c r="AF91" s="238" t="str">
        <f t="shared" si="1"/>
        <v>SORGO (1ª SAFRA)06/07Comercialização</v>
      </c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</row>
    <row r="92" spans="1:64" ht="14.65" hidden="1" customHeight="1">
      <c r="A92" s="237" t="s">
        <v>200</v>
      </c>
      <c r="B92" s="238" t="s">
        <v>197</v>
      </c>
      <c r="C92" s="239" t="s">
        <v>75</v>
      </c>
      <c r="D92" s="240"/>
      <c r="E92" s="240"/>
      <c r="F92" s="240"/>
      <c r="G92" s="241">
        <v>0</v>
      </c>
      <c r="H92" s="241">
        <v>0</v>
      </c>
      <c r="I92" s="241">
        <v>0</v>
      </c>
      <c r="J92" s="241">
        <v>0</v>
      </c>
      <c r="K92" s="241">
        <v>0</v>
      </c>
      <c r="L92" s="241">
        <v>0</v>
      </c>
      <c r="M92" s="241">
        <v>99</v>
      </c>
      <c r="N92" s="241">
        <v>82</v>
      </c>
      <c r="O92" s="241">
        <v>100</v>
      </c>
      <c r="P92" s="241">
        <v>0</v>
      </c>
      <c r="Q92" s="241">
        <v>0</v>
      </c>
      <c r="R92" s="241">
        <v>0</v>
      </c>
      <c r="S92" s="241">
        <v>0</v>
      </c>
      <c r="T92" s="241">
        <v>0</v>
      </c>
      <c r="U92" s="241">
        <v>0</v>
      </c>
      <c r="V92" s="241">
        <v>0</v>
      </c>
      <c r="W92" s="241">
        <v>0</v>
      </c>
      <c r="X92" s="241">
        <v>0</v>
      </c>
      <c r="Y92" s="241">
        <v>0</v>
      </c>
      <c r="Z92" s="241">
        <v>0</v>
      </c>
      <c r="AA92" s="241">
        <v>0</v>
      </c>
      <c r="AB92" s="241">
        <v>0</v>
      </c>
      <c r="AC92" s="241">
        <v>0</v>
      </c>
      <c r="AD92" s="241">
        <v>0</v>
      </c>
      <c r="AE92" s="242"/>
      <c r="AF92" s="238" t="str">
        <f t="shared" si="1"/>
        <v>SORGO (2ª SAFRA)06/07Plantio</v>
      </c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</row>
    <row r="93" spans="1:64" ht="14.65" hidden="1" customHeight="1">
      <c r="A93" s="237" t="s">
        <v>200</v>
      </c>
      <c r="B93" s="238" t="s">
        <v>197</v>
      </c>
      <c r="C93" s="239" t="s">
        <v>76</v>
      </c>
      <c r="D93" s="240"/>
      <c r="E93" s="240"/>
      <c r="F93" s="240"/>
      <c r="G93" s="241">
        <v>0</v>
      </c>
      <c r="H93" s="241">
        <v>0</v>
      </c>
      <c r="I93" s="241">
        <v>0</v>
      </c>
      <c r="J93" s="241">
        <v>0</v>
      </c>
      <c r="K93" s="241">
        <v>0</v>
      </c>
      <c r="L93" s="241">
        <v>0</v>
      </c>
      <c r="M93" s="241">
        <v>0</v>
      </c>
      <c r="N93" s="241">
        <v>0</v>
      </c>
      <c r="O93" s="241">
        <v>0</v>
      </c>
      <c r="P93" s="241">
        <v>0</v>
      </c>
      <c r="Q93" s="241">
        <v>50</v>
      </c>
      <c r="R93" s="241">
        <v>66</v>
      </c>
      <c r="S93" s="241">
        <v>87</v>
      </c>
      <c r="T93" s="241">
        <v>90</v>
      </c>
      <c r="U93" s="241">
        <v>100</v>
      </c>
      <c r="V93" s="241">
        <v>0</v>
      </c>
      <c r="W93" s="241">
        <v>0</v>
      </c>
      <c r="X93" s="241">
        <v>0</v>
      </c>
      <c r="Y93" s="241">
        <v>0</v>
      </c>
      <c r="Z93" s="241">
        <v>0</v>
      </c>
      <c r="AA93" s="241">
        <v>0</v>
      </c>
      <c r="AB93" s="241">
        <v>0</v>
      </c>
      <c r="AC93" s="241">
        <v>0</v>
      </c>
      <c r="AD93" s="241">
        <v>0</v>
      </c>
      <c r="AE93" s="242"/>
      <c r="AF93" s="238" t="str">
        <f t="shared" si="1"/>
        <v>SORGO (2ª SAFRA)06/07Colheita</v>
      </c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</row>
    <row r="94" spans="1:64" ht="14.65" hidden="1" customHeight="1">
      <c r="A94" s="237" t="s">
        <v>200</v>
      </c>
      <c r="B94" s="238" t="s">
        <v>197</v>
      </c>
      <c r="C94" s="243" t="s">
        <v>77</v>
      </c>
      <c r="D94" s="244"/>
      <c r="E94" s="244"/>
      <c r="F94" s="244"/>
      <c r="G94" s="245">
        <v>0</v>
      </c>
      <c r="H94" s="245">
        <v>0</v>
      </c>
      <c r="I94" s="245">
        <v>0</v>
      </c>
      <c r="J94" s="245">
        <v>0</v>
      </c>
      <c r="K94" s="245">
        <v>0</v>
      </c>
      <c r="L94" s="245">
        <v>0</v>
      </c>
      <c r="M94" s="245">
        <v>0</v>
      </c>
      <c r="N94" s="245">
        <v>0</v>
      </c>
      <c r="O94" s="245">
        <v>0</v>
      </c>
      <c r="P94" s="245">
        <v>0</v>
      </c>
      <c r="Q94" s="245">
        <v>20</v>
      </c>
      <c r="R94" s="245">
        <v>49</v>
      </c>
      <c r="S94" s="245">
        <v>77</v>
      </c>
      <c r="T94" s="245">
        <v>80</v>
      </c>
      <c r="U94" s="245">
        <v>85</v>
      </c>
      <c r="V94" s="245">
        <v>100</v>
      </c>
      <c r="W94" s="245">
        <v>0</v>
      </c>
      <c r="X94" s="245">
        <v>0</v>
      </c>
      <c r="Y94" s="245">
        <v>0</v>
      </c>
      <c r="Z94" s="245">
        <v>0</v>
      </c>
      <c r="AA94" s="245">
        <v>0</v>
      </c>
      <c r="AB94" s="245">
        <v>0</v>
      </c>
      <c r="AC94" s="245">
        <v>0</v>
      </c>
      <c r="AD94" s="245">
        <v>0</v>
      </c>
      <c r="AE94" s="242"/>
      <c r="AF94" s="238" t="str">
        <f t="shared" si="1"/>
        <v>SORGO (2ª SAFRA)06/07Comercialização</v>
      </c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</row>
    <row r="95" spans="1:64" ht="14.65" hidden="1" customHeight="1">
      <c r="A95" s="237" t="s">
        <v>108</v>
      </c>
      <c r="B95" s="238" t="s">
        <v>197</v>
      </c>
      <c r="C95" s="239" t="s">
        <v>75</v>
      </c>
      <c r="D95" s="240"/>
      <c r="E95" s="240"/>
      <c r="F95" s="240"/>
      <c r="G95" s="241">
        <v>6</v>
      </c>
      <c r="H95" s="241">
        <v>37</v>
      </c>
      <c r="I95" s="241">
        <v>82</v>
      </c>
      <c r="J95" s="241">
        <v>93</v>
      </c>
      <c r="K95" s="241">
        <v>100</v>
      </c>
      <c r="L95" s="241">
        <v>0</v>
      </c>
      <c r="M95" s="241">
        <v>0</v>
      </c>
      <c r="N95" s="241">
        <v>0</v>
      </c>
      <c r="O95" s="241">
        <v>0</v>
      </c>
      <c r="P95" s="241">
        <v>0</v>
      </c>
      <c r="Q95" s="241">
        <v>0</v>
      </c>
      <c r="R95" s="241">
        <v>0</v>
      </c>
      <c r="S95" s="241">
        <v>0</v>
      </c>
      <c r="T95" s="241">
        <v>0</v>
      </c>
      <c r="U95" s="241">
        <v>0</v>
      </c>
      <c r="V95" s="241">
        <v>0</v>
      </c>
      <c r="W95" s="241">
        <v>0</v>
      </c>
      <c r="X95" s="241">
        <v>0</v>
      </c>
      <c r="Y95" s="241">
        <v>0</v>
      </c>
      <c r="Z95" s="241">
        <v>0</v>
      </c>
      <c r="AA95" s="241">
        <v>0</v>
      </c>
      <c r="AB95" s="241">
        <v>0</v>
      </c>
      <c r="AC95" s="241">
        <v>0</v>
      </c>
      <c r="AD95" s="241">
        <v>0</v>
      </c>
      <c r="AE95" s="242"/>
      <c r="AF95" s="238" t="str">
        <f t="shared" si="1"/>
        <v>TOMATE (1ª SAFRA)06/07Plantio</v>
      </c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</row>
    <row r="96" spans="1:64" ht="14.65" hidden="1" customHeight="1">
      <c r="A96" s="237" t="s">
        <v>108</v>
      </c>
      <c r="B96" s="238" t="s">
        <v>197</v>
      </c>
      <c r="C96" s="239" t="s">
        <v>76</v>
      </c>
      <c r="D96" s="240"/>
      <c r="E96" s="240"/>
      <c r="F96" s="240"/>
      <c r="G96" s="241">
        <v>0</v>
      </c>
      <c r="H96" s="241">
        <v>0</v>
      </c>
      <c r="I96" s="241">
        <v>1</v>
      </c>
      <c r="J96" s="241">
        <v>5</v>
      </c>
      <c r="K96" s="241">
        <v>20</v>
      </c>
      <c r="L96" s="241">
        <v>57</v>
      </c>
      <c r="M96" s="241">
        <v>79</v>
      </c>
      <c r="N96" s="241">
        <v>90</v>
      </c>
      <c r="O96" s="241">
        <v>100</v>
      </c>
      <c r="P96" s="241">
        <v>0</v>
      </c>
      <c r="Q96" s="241">
        <v>0</v>
      </c>
      <c r="R96" s="241">
        <v>0</v>
      </c>
      <c r="S96" s="241">
        <v>0</v>
      </c>
      <c r="T96" s="241">
        <v>0</v>
      </c>
      <c r="U96" s="241">
        <v>0</v>
      </c>
      <c r="V96" s="241">
        <v>0</v>
      </c>
      <c r="W96" s="241">
        <v>0</v>
      </c>
      <c r="X96" s="241">
        <v>0</v>
      </c>
      <c r="Y96" s="241">
        <v>0</v>
      </c>
      <c r="Z96" s="241">
        <v>0</v>
      </c>
      <c r="AA96" s="241">
        <v>0</v>
      </c>
      <c r="AB96" s="241">
        <v>0</v>
      </c>
      <c r="AC96" s="241">
        <v>0</v>
      </c>
      <c r="AD96" s="241">
        <v>0</v>
      </c>
      <c r="AE96" s="242"/>
      <c r="AF96" s="238" t="str">
        <f t="shared" si="1"/>
        <v>TOMATE (1ª SAFRA)06/07Colheita</v>
      </c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</row>
    <row r="97" spans="1:64" ht="14.65" hidden="1" customHeight="1">
      <c r="A97" s="237" t="s">
        <v>108</v>
      </c>
      <c r="B97" s="238" t="s">
        <v>197</v>
      </c>
      <c r="C97" s="243" t="s">
        <v>77</v>
      </c>
      <c r="D97" s="244"/>
      <c r="E97" s="244"/>
      <c r="F97" s="244"/>
      <c r="G97" s="245">
        <v>0</v>
      </c>
      <c r="H97" s="245">
        <v>0</v>
      </c>
      <c r="I97" s="245">
        <v>0</v>
      </c>
      <c r="J97" s="245">
        <v>4</v>
      </c>
      <c r="K97" s="245">
        <v>19</v>
      </c>
      <c r="L97" s="245">
        <v>54</v>
      </c>
      <c r="M97" s="245">
        <v>76</v>
      </c>
      <c r="N97" s="245">
        <v>89</v>
      </c>
      <c r="O97" s="245">
        <v>100</v>
      </c>
      <c r="P97" s="245">
        <v>0</v>
      </c>
      <c r="Q97" s="245">
        <v>0</v>
      </c>
      <c r="R97" s="245">
        <v>0</v>
      </c>
      <c r="S97" s="245">
        <v>0</v>
      </c>
      <c r="T97" s="245">
        <v>0</v>
      </c>
      <c r="U97" s="245">
        <v>0</v>
      </c>
      <c r="V97" s="245">
        <v>0</v>
      </c>
      <c r="W97" s="245">
        <v>0</v>
      </c>
      <c r="X97" s="245">
        <v>0</v>
      </c>
      <c r="Y97" s="245">
        <v>0</v>
      </c>
      <c r="Z97" s="245">
        <v>0</v>
      </c>
      <c r="AA97" s="245">
        <v>0</v>
      </c>
      <c r="AB97" s="245">
        <v>0</v>
      </c>
      <c r="AC97" s="245">
        <v>0</v>
      </c>
      <c r="AD97" s="245">
        <v>0</v>
      </c>
      <c r="AE97" s="242"/>
      <c r="AF97" s="238" t="str">
        <f t="shared" si="1"/>
        <v>TOMATE (1ª SAFRA)06/07Comercialização</v>
      </c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</row>
    <row r="98" spans="1:64" ht="14.65" hidden="1" customHeight="1">
      <c r="A98" s="237" t="s">
        <v>109</v>
      </c>
      <c r="B98" s="238" t="s">
        <v>197</v>
      </c>
      <c r="C98" s="239" t="s">
        <v>75</v>
      </c>
      <c r="D98" s="240"/>
      <c r="E98" s="240"/>
      <c r="F98" s="240"/>
      <c r="G98" s="241">
        <v>0</v>
      </c>
      <c r="H98" s="241">
        <v>0</v>
      </c>
      <c r="I98" s="241">
        <v>0</v>
      </c>
      <c r="J98" s="241">
        <v>0</v>
      </c>
      <c r="K98" s="241">
        <v>0</v>
      </c>
      <c r="L98" s="241">
        <v>22</v>
      </c>
      <c r="M98" s="241">
        <v>55</v>
      </c>
      <c r="N98" s="241">
        <v>55</v>
      </c>
      <c r="O98" s="241">
        <v>83</v>
      </c>
      <c r="P98" s="241">
        <v>93</v>
      </c>
      <c r="Q98" s="241">
        <v>99</v>
      </c>
      <c r="R98" s="241">
        <v>100</v>
      </c>
      <c r="S98" s="241">
        <v>0</v>
      </c>
      <c r="T98" s="241">
        <v>0</v>
      </c>
      <c r="U98" s="241">
        <v>0</v>
      </c>
      <c r="V98" s="241">
        <v>0</v>
      </c>
      <c r="W98" s="241">
        <v>0</v>
      </c>
      <c r="X98" s="241">
        <v>0</v>
      </c>
      <c r="Y98" s="241">
        <v>0</v>
      </c>
      <c r="Z98" s="241">
        <v>0</v>
      </c>
      <c r="AA98" s="241">
        <v>0</v>
      </c>
      <c r="AB98" s="241">
        <v>0</v>
      </c>
      <c r="AC98" s="241">
        <v>0</v>
      </c>
      <c r="AD98" s="241">
        <v>0</v>
      </c>
      <c r="AE98" s="242"/>
      <c r="AF98" s="238" t="str">
        <f t="shared" si="1"/>
        <v>TOMATE (2ª SAFRA)06/07Plantio</v>
      </c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</row>
    <row r="99" spans="1:64" ht="14.65" hidden="1" customHeight="1">
      <c r="A99" s="237" t="s">
        <v>109</v>
      </c>
      <c r="B99" s="238" t="s">
        <v>197</v>
      </c>
      <c r="C99" s="239" t="s">
        <v>76</v>
      </c>
      <c r="D99" s="240"/>
      <c r="E99" s="240"/>
      <c r="F99" s="240"/>
      <c r="G99" s="241">
        <v>0</v>
      </c>
      <c r="H99" s="241">
        <v>0</v>
      </c>
      <c r="I99" s="241">
        <v>0</v>
      </c>
      <c r="J99" s="241">
        <v>0</v>
      </c>
      <c r="K99" s="241">
        <v>0</v>
      </c>
      <c r="L99" s="241">
        <v>0</v>
      </c>
      <c r="M99" s="241">
        <v>0</v>
      </c>
      <c r="N99" s="241">
        <v>8</v>
      </c>
      <c r="O99" s="241">
        <v>27</v>
      </c>
      <c r="P99" s="241">
        <v>59</v>
      </c>
      <c r="Q99" s="241">
        <v>74</v>
      </c>
      <c r="R99" s="241">
        <v>75</v>
      </c>
      <c r="S99" s="241">
        <v>92</v>
      </c>
      <c r="T99" s="241">
        <v>100</v>
      </c>
      <c r="U99" s="241">
        <v>0</v>
      </c>
      <c r="V99" s="241">
        <v>0</v>
      </c>
      <c r="W99" s="241">
        <v>0</v>
      </c>
      <c r="X99" s="241">
        <v>0</v>
      </c>
      <c r="Y99" s="241">
        <v>0</v>
      </c>
      <c r="Z99" s="241">
        <v>0</v>
      </c>
      <c r="AA99" s="241">
        <v>0</v>
      </c>
      <c r="AB99" s="241">
        <v>0</v>
      </c>
      <c r="AC99" s="241">
        <v>0</v>
      </c>
      <c r="AD99" s="241">
        <v>0</v>
      </c>
      <c r="AE99" s="242"/>
      <c r="AF99" s="238" t="str">
        <f t="shared" si="1"/>
        <v>TOMATE (2ª SAFRA)06/07Colheita</v>
      </c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</row>
    <row r="100" spans="1:64" ht="14.65" hidden="1" customHeight="1">
      <c r="A100" s="237" t="s">
        <v>109</v>
      </c>
      <c r="B100" s="238" t="s">
        <v>197</v>
      </c>
      <c r="C100" s="243" t="s">
        <v>77</v>
      </c>
      <c r="D100" s="244"/>
      <c r="E100" s="244"/>
      <c r="F100" s="244"/>
      <c r="G100" s="245">
        <v>0</v>
      </c>
      <c r="H100" s="245">
        <v>0</v>
      </c>
      <c r="I100" s="245">
        <v>0</v>
      </c>
      <c r="J100" s="245">
        <v>0</v>
      </c>
      <c r="K100" s="245">
        <v>0</v>
      </c>
      <c r="L100" s="245">
        <v>0</v>
      </c>
      <c r="M100" s="245">
        <v>0</v>
      </c>
      <c r="N100" s="245">
        <v>5</v>
      </c>
      <c r="O100" s="245">
        <v>21</v>
      </c>
      <c r="P100" s="245">
        <v>55</v>
      </c>
      <c r="Q100" s="245">
        <v>72</v>
      </c>
      <c r="R100" s="245">
        <v>71</v>
      </c>
      <c r="S100" s="245">
        <v>92</v>
      </c>
      <c r="T100" s="245">
        <v>100</v>
      </c>
      <c r="U100" s="245">
        <v>0</v>
      </c>
      <c r="V100" s="245">
        <v>0</v>
      </c>
      <c r="W100" s="245">
        <v>0</v>
      </c>
      <c r="X100" s="245">
        <v>0</v>
      </c>
      <c r="Y100" s="245">
        <v>0</v>
      </c>
      <c r="Z100" s="245">
        <v>0</v>
      </c>
      <c r="AA100" s="245">
        <v>0</v>
      </c>
      <c r="AB100" s="245">
        <v>0</v>
      </c>
      <c r="AC100" s="245">
        <v>0</v>
      </c>
      <c r="AD100" s="245">
        <v>0</v>
      </c>
      <c r="AE100" s="242"/>
      <c r="AF100" s="238" t="str">
        <f t="shared" si="1"/>
        <v>TOMATE (2ª SAFRA)06/07Comercialização</v>
      </c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</row>
    <row r="101" spans="1:64" ht="14.65" hidden="1" customHeight="1">
      <c r="A101" s="237" t="s">
        <v>110</v>
      </c>
      <c r="B101" s="238" t="s">
        <v>197</v>
      </c>
      <c r="C101" s="239" t="s">
        <v>75</v>
      </c>
      <c r="D101" s="240"/>
      <c r="E101" s="240"/>
      <c r="F101" s="240"/>
      <c r="G101" s="241">
        <v>0</v>
      </c>
      <c r="H101" s="241">
        <v>0</v>
      </c>
      <c r="I101" s="241">
        <v>0</v>
      </c>
      <c r="J101" s="241">
        <v>0</v>
      </c>
      <c r="K101" s="241">
        <v>0</v>
      </c>
      <c r="L101" s="241">
        <v>0</v>
      </c>
      <c r="M101" s="241">
        <v>0</v>
      </c>
      <c r="N101" s="241">
        <v>2</v>
      </c>
      <c r="O101" s="241">
        <v>20</v>
      </c>
      <c r="P101" s="241">
        <v>69</v>
      </c>
      <c r="Q101" s="241">
        <v>89</v>
      </c>
      <c r="R101" s="241">
        <v>99</v>
      </c>
      <c r="S101" s="241">
        <v>100</v>
      </c>
      <c r="T101" s="241">
        <v>0</v>
      </c>
      <c r="U101" s="241">
        <v>0</v>
      </c>
      <c r="V101" s="241">
        <v>0</v>
      </c>
      <c r="W101" s="241">
        <v>0</v>
      </c>
      <c r="X101" s="241">
        <v>0</v>
      </c>
      <c r="Y101" s="241">
        <v>0</v>
      </c>
      <c r="Z101" s="241">
        <v>0</v>
      </c>
      <c r="AA101" s="241">
        <v>0</v>
      </c>
      <c r="AB101" s="241">
        <v>0</v>
      </c>
      <c r="AC101" s="241">
        <v>0</v>
      </c>
      <c r="AD101" s="241">
        <v>0</v>
      </c>
      <c r="AE101" s="242"/>
      <c r="AF101" s="238" t="str">
        <f t="shared" si="1"/>
        <v>TRIGO06/07Plantio</v>
      </c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</row>
    <row r="102" spans="1:64" ht="14.65" hidden="1" customHeight="1">
      <c r="A102" s="237" t="s">
        <v>110</v>
      </c>
      <c r="B102" s="238" t="s">
        <v>197</v>
      </c>
      <c r="C102" s="239" t="s">
        <v>76</v>
      </c>
      <c r="D102" s="240"/>
      <c r="E102" s="240"/>
      <c r="F102" s="240"/>
      <c r="G102" s="241">
        <v>0</v>
      </c>
      <c r="H102" s="241">
        <v>0</v>
      </c>
      <c r="I102" s="241">
        <v>0</v>
      </c>
      <c r="J102" s="241">
        <v>0</v>
      </c>
      <c r="K102" s="241">
        <v>0</v>
      </c>
      <c r="L102" s="241">
        <v>0</v>
      </c>
      <c r="M102" s="241">
        <v>0</v>
      </c>
      <c r="N102" s="241">
        <v>0</v>
      </c>
      <c r="O102" s="241">
        <v>0</v>
      </c>
      <c r="P102" s="241">
        <v>0</v>
      </c>
      <c r="Q102" s="241">
        <v>0</v>
      </c>
      <c r="R102" s="241">
        <v>1</v>
      </c>
      <c r="S102" s="241">
        <v>8</v>
      </c>
      <c r="T102" s="241">
        <v>68</v>
      </c>
      <c r="U102" s="241">
        <v>80</v>
      </c>
      <c r="V102" s="241">
        <v>94</v>
      </c>
      <c r="W102" s="241">
        <v>100</v>
      </c>
      <c r="X102" s="241">
        <v>0</v>
      </c>
      <c r="Y102" s="241">
        <v>0</v>
      </c>
      <c r="Z102" s="241">
        <v>0</v>
      </c>
      <c r="AA102" s="241">
        <v>0</v>
      </c>
      <c r="AB102" s="241">
        <v>0</v>
      </c>
      <c r="AC102" s="241">
        <v>0</v>
      </c>
      <c r="AD102" s="241">
        <v>0</v>
      </c>
      <c r="AE102" s="242"/>
      <c r="AF102" s="238" t="str">
        <f t="shared" si="1"/>
        <v>TRIGO06/07Colheita</v>
      </c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</row>
    <row r="103" spans="1:64" ht="14.65" hidden="1" customHeight="1">
      <c r="A103" s="237" t="s">
        <v>110</v>
      </c>
      <c r="B103" s="238" t="s">
        <v>197</v>
      </c>
      <c r="C103" s="243" t="s">
        <v>77</v>
      </c>
      <c r="D103" s="244"/>
      <c r="E103" s="244"/>
      <c r="F103" s="244"/>
      <c r="G103" s="245">
        <v>0</v>
      </c>
      <c r="H103" s="245">
        <v>0</v>
      </c>
      <c r="I103" s="245">
        <v>0</v>
      </c>
      <c r="J103" s="245">
        <v>0</v>
      </c>
      <c r="K103" s="245">
        <v>0</v>
      </c>
      <c r="L103" s="245">
        <v>0</v>
      </c>
      <c r="M103" s="245">
        <v>0</v>
      </c>
      <c r="N103" s="245">
        <v>0</v>
      </c>
      <c r="O103" s="245">
        <v>0</v>
      </c>
      <c r="P103" s="245">
        <v>0</v>
      </c>
      <c r="Q103" s="245">
        <v>0</v>
      </c>
      <c r="R103" s="245">
        <v>0</v>
      </c>
      <c r="S103" s="245">
        <v>1</v>
      </c>
      <c r="T103" s="245">
        <v>33</v>
      </c>
      <c r="U103" s="245">
        <v>44</v>
      </c>
      <c r="V103" s="245">
        <v>59</v>
      </c>
      <c r="W103" s="245">
        <v>76</v>
      </c>
      <c r="X103" s="245">
        <v>84</v>
      </c>
      <c r="Y103" s="245">
        <v>95</v>
      </c>
      <c r="Z103" s="245">
        <v>98</v>
      </c>
      <c r="AA103" s="245">
        <v>99</v>
      </c>
      <c r="AB103" s="245">
        <v>100</v>
      </c>
      <c r="AC103" s="245">
        <v>0</v>
      </c>
      <c r="AD103" s="245">
        <v>0</v>
      </c>
      <c r="AE103" s="242"/>
      <c r="AF103" s="238" t="str">
        <f t="shared" si="1"/>
        <v>TRIGO06/07Comercialização</v>
      </c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</row>
    <row r="104" spans="1:64" ht="14.65" hidden="1" customHeight="1">
      <c r="A104" s="237" t="s">
        <v>111</v>
      </c>
      <c r="B104" s="238" t="s">
        <v>197</v>
      </c>
      <c r="C104" s="239" t="s">
        <v>75</v>
      </c>
      <c r="D104" s="240"/>
      <c r="E104" s="240"/>
      <c r="F104" s="240"/>
      <c r="G104" s="241">
        <v>0</v>
      </c>
      <c r="H104" s="241">
        <v>0</v>
      </c>
      <c r="I104" s="241">
        <v>0</v>
      </c>
      <c r="J104" s="241">
        <v>0</v>
      </c>
      <c r="K104" s="241">
        <v>0</v>
      </c>
      <c r="L104" s="241">
        <v>0</v>
      </c>
      <c r="M104" s="241">
        <v>0</v>
      </c>
      <c r="N104" s="241">
        <v>1</v>
      </c>
      <c r="O104" s="241">
        <v>4</v>
      </c>
      <c r="P104" s="241">
        <v>55</v>
      </c>
      <c r="Q104" s="241">
        <v>80</v>
      </c>
      <c r="R104" s="241">
        <v>100</v>
      </c>
      <c r="S104" s="241">
        <v>0</v>
      </c>
      <c r="T104" s="241">
        <v>0</v>
      </c>
      <c r="U104" s="241">
        <v>0</v>
      </c>
      <c r="V104" s="241">
        <v>0</v>
      </c>
      <c r="W104" s="241">
        <v>0</v>
      </c>
      <c r="X104" s="241">
        <v>0</v>
      </c>
      <c r="Y104" s="241">
        <v>0</v>
      </c>
      <c r="Z104" s="241">
        <v>0</v>
      </c>
      <c r="AA104" s="241">
        <v>0</v>
      </c>
      <c r="AB104" s="241">
        <v>0</v>
      </c>
      <c r="AC104" s="241">
        <v>0</v>
      </c>
      <c r="AD104" s="241">
        <v>0</v>
      </c>
      <c r="AE104" s="242"/>
      <c r="AF104" s="238" t="str">
        <f t="shared" si="1"/>
        <v>TRITICALE06/07Plantio</v>
      </c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</row>
    <row r="105" spans="1:64" ht="14.65" hidden="1" customHeight="1">
      <c r="A105" s="237" t="s">
        <v>111</v>
      </c>
      <c r="B105" s="238" t="s">
        <v>197</v>
      </c>
      <c r="C105" s="239" t="s">
        <v>76</v>
      </c>
      <c r="D105" s="240"/>
      <c r="E105" s="240"/>
      <c r="F105" s="240"/>
      <c r="G105" s="241">
        <v>0</v>
      </c>
      <c r="H105" s="241">
        <v>0</v>
      </c>
      <c r="I105" s="241">
        <v>0</v>
      </c>
      <c r="J105" s="241">
        <v>0</v>
      </c>
      <c r="K105" s="241">
        <v>0</v>
      </c>
      <c r="L105" s="241">
        <v>0</v>
      </c>
      <c r="M105" s="241">
        <v>0</v>
      </c>
      <c r="N105" s="241">
        <v>0</v>
      </c>
      <c r="O105" s="241">
        <v>0</v>
      </c>
      <c r="P105" s="241">
        <v>0</v>
      </c>
      <c r="Q105" s="241">
        <v>0</v>
      </c>
      <c r="R105" s="241">
        <v>0</v>
      </c>
      <c r="S105" s="241">
        <v>3</v>
      </c>
      <c r="T105" s="241">
        <v>46</v>
      </c>
      <c r="U105" s="241">
        <v>65</v>
      </c>
      <c r="V105" s="241">
        <v>87</v>
      </c>
      <c r="W105" s="241">
        <v>100</v>
      </c>
      <c r="X105" s="241">
        <v>0</v>
      </c>
      <c r="Y105" s="241">
        <v>0</v>
      </c>
      <c r="Z105" s="241">
        <v>0</v>
      </c>
      <c r="AA105" s="241">
        <v>0</v>
      </c>
      <c r="AB105" s="241">
        <v>0</v>
      </c>
      <c r="AC105" s="241">
        <v>0</v>
      </c>
      <c r="AD105" s="241">
        <v>0</v>
      </c>
      <c r="AE105" s="242"/>
      <c r="AF105" s="238" t="str">
        <f t="shared" si="1"/>
        <v>TRITICALE06/07Colheita</v>
      </c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</row>
    <row r="106" spans="1:64" ht="14.65" hidden="1" customHeight="1">
      <c r="A106" s="237" t="s">
        <v>111</v>
      </c>
      <c r="B106" s="238" t="s">
        <v>197</v>
      </c>
      <c r="C106" s="243" t="s">
        <v>77</v>
      </c>
      <c r="D106" s="244"/>
      <c r="E106" s="244"/>
      <c r="F106" s="244"/>
      <c r="G106" s="245">
        <v>0</v>
      </c>
      <c r="H106" s="245">
        <v>0</v>
      </c>
      <c r="I106" s="245">
        <v>0</v>
      </c>
      <c r="J106" s="245">
        <v>0</v>
      </c>
      <c r="K106" s="245">
        <v>0</v>
      </c>
      <c r="L106" s="245">
        <v>0</v>
      </c>
      <c r="M106" s="245">
        <v>0</v>
      </c>
      <c r="N106" s="245">
        <v>0</v>
      </c>
      <c r="O106" s="245">
        <v>0</v>
      </c>
      <c r="P106" s="245">
        <v>0</v>
      </c>
      <c r="Q106" s="245">
        <v>0</v>
      </c>
      <c r="R106" s="245">
        <v>0</v>
      </c>
      <c r="S106" s="245">
        <v>1</v>
      </c>
      <c r="T106" s="245">
        <v>19</v>
      </c>
      <c r="U106" s="245">
        <v>36</v>
      </c>
      <c r="V106" s="245">
        <v>54</v>
      </c>
      <c r="W106" s="245">
        <v>76</v>
      </c>
      <c r="X106" s="245">
        <v>86</v>
      </c>
      <c r="Y106" s="245">
        <v>91</v>
      </c>
      <c r="Z106" s="245">
        <v>97</v>
      </c>
      <c r="AA106" s="245">
        <v>99</v>
      </c>
      <c r="AB106" s="245">
        <v>100</v>
      </c>
      <c r="AC106" s="245">
        <v>0</v>
      </c>
      <c r="AD106" s="245">
        <v>0</v>
      </c>
      <c r="AE106" s="242"/>
      <c r="AF106" s="238" t="str">
        <f t="shared" si="1"/>
        <v>TRITICALE06/07Comercialização</v>
      </c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</row>
    <row r="107" spans="1:64" ht="14.65" hidden="1" customHeight="1">
      <c r="A107" s="237" t="s">
        <v>83</v>
      </c>
      <c r="B107" s="238" t="s">
        <v>180</v>
      </c>
      <c r="C107" s="239" t="s">
        <v>75</v>
      </c>
      <c r="D107" s="246"/>
      <c r="E107" s="246"/>
      <c r="F107" s="246"/>
      <c r="G107" s="241">
        <v>0</v>
      </c>
      <c r="H107" s="241">
        <v>1</v>
      </c>
      <c r="I107" s="241">
        <v>16</v>
      </c>
      <c r="J107" s="241">
        <v>88</v>
      </c>
      <c r="K107" s="241">
        <v>100</v>
      </c>
      <c r="L107" s="241">
        <v>0</v>
      </c>
      <c r="M107" s="241">
        <v>0</v>
      </c>
      <c r="N107" s="241">
        <v>0</v>
      </c>
      <c r="O107" s="241">
        <v>0</v>
      </c>
      <c r="P107" s="241">
        <v>0</v>
      </c>
      <c r="Q107" s="241">
        <v>0</v>
      </c>
      <c r="R107" s="241">
        <v>0</v>
      </c>
      <c r="S107" s="241">
        <v>0</v>
      </c>
      <c r="T107" s="241">
        <v>0</v>
      </c>
      <c r="U107" s="241">
        <v>0</v>
      </c>
      <c r="V107" s="241">
        <v>0</v>
      </c>
      <c r="W107" s="241">
        <v>0</v>
      </c>
      <c r="X107" s="241"/>
      <c r="Y107" s="241"/>
      <c r="Z107" s="241"/>
      <c r="AA107" s="241"/>
      <c r="AB107" s="241"/>
      <c r="AC107" s="241"/>
      <c r="AD107" s="241"/>
      <c r="AE107" s="242"/>
      <c r="AF107" s="238" t="str">
        <f t="shared" si="1"/>
        <v>ALGODÃO07/08Plantio</v>
      </c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</row>
    <row r="108" spans="1:64" ht="14.65" hidden="1" customHeight="1">
      <c r="A108" s="237" t="s">
        <v>83</v>
      </c>
      <c r="B108" s="238" t="s">
        <v>180</v>
      </c>
      <c r="C108" s="239" t="s">
        <v>76</v>
      </c>
      <c r="D108" s="246"/>
      <c r="E108" s="246"/>
      <c r="F108" s="246"/>
      <c r="G108" s="241">
        <v>0</v>
      </c>
      <c r="H108" s="241">
        <v>0</v>
      </c>
      <c r="I108" s="241">
        <v>0</v>
      </c>
      <c r="J108" s="241">
        <v>0</v>
      </c>
      <c r="K108" s="241">
        <v>0</v>
      </c>
      <c r="L108" s="241">
        <v>0</v>
      </c>
      <c r="M108" s="241">
        <v>0</v>
      </c>
      <c r="N108" s="241">
        <v>15</v>
      </c>
      <c r="O108" s="241">
        <v>57</v>
      </c>
      <c r="P108" s="241">
        <v>97</v>
      </c>
      <c r="Q108" s="241">
        <v>100</v>
      </c>
      <c r="R108" s="241">
        <v>0</v>
      </c>
      <c r="S108" s="241">
        <v>0</v>
      </c>
      <c r="T108" s="241">
        <v>0</v>
      </c>
      <c r="U108" s="241">
        <v>0</v>
      </c>
      <c r="V108" s="241">
        <v>0</v>
      </c>
      <c r="W108" s="241">
        <v>0</v>
      </c>
      <c r="X108" s="241"/>
      <c r="Y108" s="241"/>
      <c r="Z108" s="241"/>
      <c r="AA108" s="241"/>
      <c r="AB108" s="241"/>
      <c r="AC108" s="241"/>
      <c r="AD108" s="241"/>
      <c r="AE108" s="242"/>
      <c r="AF108" s="238" t="str">
        <f t="shared" si="1"/>
        <v>ALGODÃO07/08Colheita</v>
      </c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</row>
    <row r="109" spans="1:64" ht="14.65" hidden="1" customHeight="1">
      <c r="A109" s="237" t="s">
        <v>83</v>
      </c>
      <c r="B109" s="238" t="s">
        <v>180</v>
      </c>
      <c r="C109" s="243" t="s">
        <v>77</v>
      </c>
      <c r="D109" s="247"/>
      <c r="E109" s="247"/>
      <c r="F109" s="247"/>
      <c r="G109" s="245">
        <v>0</v>
      </c>
      <c r="H109" s="245">
        <v>0</v>
      </c>
      <c r="I109" s="245">
        <v>0</v>
      </c>
      <c r="J109" s="245">
        <v>0</v>
      </c>
      <c r="K109" s="245">
        <v>0</v>
      </c>
      <c r="L109" s="245">
        <v>0</v>
      </c>
      <c r="M109" s="245">
        <v>0</v>
      </c>
      <c r="N109" s="245">
        <v>8.5</v>
      </c>
      <c r="O109" s="245">
        <v>26.5</v>
      </c>
      <c r="P109" s="245">
        <v>91</v>
      </c>
      <c r="Q109" s="245">
        <v>98</v>
      </c>
      <c r="R109" s="245">
        <v>100</v>
      </c>
      <c r="S109" s="245">
        <v>0</v>
      </c>
      <c r="T109" s="245">
        <v>0</v>
      </c>
      <c r="U109" s="245">
        <v>0</v>
      </c>
      <c r="V109" s="245">
        <v>0</v>
      </c>
      <c r="W109" s="245">
        <v>0</v>
      </c>
      <c r="X109" s="245"/>
      <c r="Y109" s="245"/>
      <c r="Z109" s="245"/>
      <c r="AA109" s="245"/>
      <c r="AB109" s="245"/>
      <c r="AC109" s="245"/>
      <c r="AD109" s="245"/>
      <c r="AE109" s="242"/>
      <c r="AF109" s="238" t="str">
        <f t="shared" si="1"/>
        <v>ALGODÃO07/08Comercialização</v>
      </c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</row>
    <row r="110" spans="1:64" ht="14.65" hidden="1" customHeight="1">
      <c r="A110" s="237" t="s">
        <v>84</v>
      </c>
      <c r="B110" s="238" t="s">
        <v>180</v>
      </c>
      <c r="C110" s="239" t="s">
        <v>75</v>
      </c>
      <c r="D110" s="246"/>
      <c r="E110" s="246"/>
      <c r="F110" s="246"/>
      <c r="G110" s="241">
        <v>0</v>
      </c>
      <c r="H110" s="241">
        <v>0</v>
      </c>
      <c r="I110" s="241">
        <v>0</v>
      </c>
      <c r="J110" s="241">
        <v>0</v>
      </c>
      <c r="K110" s="241">
        <v>0</v>
      </c>
      <c r="L110" s="241">
        <v>0</v>
      </c>
      <c r="M110" s="241">
        <v>0</v>
      </c>
      <c r="N110" s="241">
        <v>0</v>
      </c>
      <c r="O110" s="241">
        <v>48</v>
      </c>
      <c r="P110" s="241">
        <v>83</v>
      </c>
      <c r="Q110" s="241">
        <v>97</v>
      </c>
      <c r="R110" s="241">
        <v>99</v>
      </c>
      <c r="S110" s="241">
        <v>100</v>
      </c>
      <c r="T110" s="241">
        <v>0</v>
      </c>
      <c r="U110" s="241">
        <v>0</v>
      </c>
      <c r="V110" s="241">
        <v>0</v>
      </c>
      <c r="W110" s="241">
        <v>0</v>
      </c>
      <c r="X110" s="241"/>
      <c r="Y110" s="241"/>
      <c r="Z110" s="241"/>
      <c r="AA110" s="241"/>
      <c r="AB110" s="241"/>
      <c r="AC110" s="241"/>
      <c r="AD110" s="241"/>
      <c r="AE110" s="242"/>
      <c r="AF110" s="238" t="str">
        <f t="shared" si="1"/>
        <v>ALHO07/08Plantio</v>
      </c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</row>
    <row r="111" spans="1:64" ht="14.65" hidden="1" customHeight="1">
      <c r="A111" s="237" t="s">
        <v>84</v>
      </c>
      <c r="B111" s="238" t="s">
        <v>180</v>
      </c>
      <c r="C111" s="239" t="s">
        <v>76</v>
      </c>
      <c r="D111" s="246"/>
      <c r="E111" s="246"/>
      <c r="F111" s="246"/>
      <c r="G111" s="241">
        <v>0</v>
      </c>
      <c r="H111" s="241">
        <v>0</v>
      </c>
      <c r="I111" s="241">
        <v>0</v>
      </c>
      <c r="J111" s="241">
        <v>0</v>
      </c>
      <c r="K111" s="241">
        <v>0</v>
      </c>
      <c r="L111" s="241">
        <v>0</v>
      </c>
      <c r="M111" s="241">
        <v>0</v>
      </c>
      <c r="N111" s="241">
        <v>0</v>
      </c>
      <c r="O111" s="241">
        <v>0</v>
      </c>
      <c r="P111" s="241">
        <v>1</v>
      </c>
      <c r="Q111" s="241">
        <v>2</v>
      </c>
      <c r="R111" s="241">
        <v>3</v>
      </c>
      <c r="S111" s="241">
        <v>4</v>
      </c>
      <c r="T111" s="241">
        <v>24</v>
      </c>
      <c r="U111" s="241">
        <v>41</v>
      </c>
      <c r="V111" s="241">
        <v>78</v>
      </c>
      <c r="W111" s="241">
        <v>88</v>
      </c>
      <c r="X111" s="241">
        <v>100</v>
      </c>
      <c r="Y111" s="241"/>
      <c r="Z111" s="241"/>
      <c r="AA111" s="241"/>
      <c r="AB111" s="241"/>
      <c r="AC111" s="241"/>
      <c r="AD111" s="241"/>
      <c r="AE111" s="242"/>
      <c r="AF111" s="238" t="str">
        <f t="shared" si="1"/>
        <v>ALHO07/08Colheita</v>
      </c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</row>
    <row r="112" spans="1:64" ht="14.65" hidden="1" customHeight="1">
      <c r="A112" s="237" t="s">
        <v>84</v>
      </c>
      <c r="B112" s="238" t="s">
        <v>180</v>
      </c>
      <c r="C112" s="243" t="s">
        <v>77</v>
      </c>
      <c r="D112" s="247"/>
      <c r="E112" s="247"/>
      <c r="F112" s="247"/>
      <c r="G112" s="245">
        <v>0</v>
      </c>
      <c r="H112" s="245">
        <v>0</v>
      </c>
      <c r="I112" s="245">
        <v>0</v>
      </c>
      <c r="J112" s="245">
        <v>0</v>
      </c>
      <c r="K112" s="245">
        <v>0</v>
      </c>
      <c r="L112" s="245">
        <v>0</v>
      </c>
      <c r="M112" s="245">
        <v>0</v>
      </c>
      <c r="N112" s="245">
        <v>0</v>
      </c>
      <c r="O112" s="245">
        <v>0</v>
      </c>
      <c r="P112" s="245">
        <v>0</v>
      </c>
      <c r="Q112" s="245">
        <v>1</v>
      </c>
      <c r="R112" s="245">
        <v>1</v>
      </c>
      <c r="S112" s="245">
        <v>2</v>
      </c>
      <c r="T112" s="245">
        <v>10</v>
      </c>
      <c r="U112" s="245">
        <v>20</v>
      </c>
      <c r="V112" s="245">
        <v>33</v>
      </c>
      <c r="W112" s="245">
        <v>47</v>
      </c>
      <c r="X112" s="245">
        <v>78.3</v>
      </c>
      <c r="Y112" s="245">
        <v>85</v>
      </c>
      <c r="Z112" s="245">
        <v>91</v>
      </c>
      <c r="AA112" s="245">
        <v>96</v>
      </c>
      <c r="AB112" s="245">
        <v>99</v>
      </c>
      <c r="AC112" s="245">
        <v>100</v>
      </c>
      <c r="AD112" s="245"/>
      <c r="AE112" s="242"/>
      <c r="AF112" s="238" t="str">
        <f t="shared" si="1"/>
        <v>ALHO07/08Comercialização</v>
      </c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</row>
    <row r="113" spans="1:64" ht="14.65" hidden="1" customHeight="1">
      <c r="A113" s="237" t="s">
        <v>85</v>
      </c>
      <c r="B113" s="238" t="s">
        <v>180</v>
      </c>
      <c r="C113" s="239" t="s">
        <v>75</v>
      </c>
      <c r="D113" s="246"/>
      <c r="E113" s="246"/>
      <c r="F113" s="246"/>
      <c r="G113" s="241">
        <v>0</v>
      </c>
      <c r="H113" s="241">
        <v>6</v>
      </c>
      <c r="I113" s="241">
        <v>25</v>
      </c>
      <c r="J113" s="241">
        <v>99</v>
      </c>
      <c r="K113" s="241">
        <v>100</v>
      </c>
      <c r="L113" s="241">
        <v>0</v>
      </c>
      <c r="M113" s="241">
        <v>0</v>
      </c>
      <c r="N113" s="241">
        <v>0</v>
      </c>
      <c r="O113" s="241">
        <v>0</v>
      </c>
      <c r="P113" s="241">
        <v>0</v>
      </c>
      <c r="Q113" s="241">
        <v>0</v>
      </c>
      <c r="R113" s="241">
        <v>0</v>
      </c>
      <c r="S113" s="241">
        <v>0</v>
      </c>
      <c r="T113" s="241">
        <v>0</v>
      </c>
      <c r="U113" s="241">
        <v>0</v>
      </c>
      <c r="V113" s="241">
        <v>0</v>
      </c>
      <c r="W113" s="241">
        <v>0</v>
      </c>
      <c r="X113" s="241"/>
      <c r="Y113" s="241"/>
      <c r="Z113" s="241"/>
      <c r="AA113" s="241"/>
      <c r="AB113" s="241"/>
      <c r="AC113" s="241"/>
      <c r="AD113" s="241"/>
      <c r="AE113" s="242"/>
      <c r="AF113" s="238" t="str">
        <f t="shared" si="1"/>
        <v>AMENDOIM (1ª SAFRA)07/08Plantio</v>
      </c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</row>
    <row r="114" spans="1:64" ht="14.65" hidden="1" customHeight="1">
      <c r="A114" s="237" t="s">
        <v>85</v>
      </c>
      <c r="B114" s="238" t="s">
        <v>180</v>
      </c>
      <c r="C114" s="239" t="s">
        <v>76</v>
      </c>
      <c r="D114" s="246"/>
      <c r="E114" s="246"/>
      <c r="F114" s="246"/>
      <c r="G114" s="241">
        <v>0</v>
      </c>
      <c r="H114" s="241">
        <v>0</v>
      </c>
      <c r="I114" s="241">
        <v>0</v>
      </c>
      <c r="J114" s="241">
        <v>0</v>
      </c>
      <c r="K114" s="241">
        <v>0</v>
      </c>
      <c r="L114" s="241">
        <v>0</v>
      </c>
      <c r="M114" s="241">
        <v>17</v>
      </c>
      <c r="N114" s="241">
        <v>41.8</v>
      </c>
      <c r="O114" s="241">
        <v>66</v>
      </c>
      <c r="P114" s="241">
        <v>88</v>
      </c>
      <c r="Q114" s="241">
        <v>100</v>
      </c>
      <c r="R114" s="241">
        <v>0</v>
      </c>
      <c r="S114" s="241">
        <v>0</v>
      </c>
      <c r="T114" s="241">
        <v>0</v>
      </c>
      <c r="U114" s="241">
        <v>0</v>
      </c>
      <c r="V114" s="241">
        <v>0</v>
      </c>
      <c r="W114" s="241">
        <v>0</v>
      </c>
      <c r="X114" s="241"/>
      <c r="Y114" s="241"/>
      <c r="Z114" s="241"/>
      <c r="AA114" s="241"/>
      <c r="AB114" s="241"/>
      <c r="AC114" s="241"/>
      <c r="AD114" s="241"/>
      <c r="AE114" s="242"/>
      <c r="AF114" s="238" t="str">
        <f t="shared" si="1"/>
        <v>AMENDOIM (1ª SAFRA)07/08Colheita</v>
      </c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</row>
    <row r="115" spans="1:64" ht="14.65" hidden="1" customHeight="1">
      <c r="A115" s="237" t="s">
        <v>85</v>
      </c>
      <c r="B115" s="238" t="s">
        <v>180</v>
      </c>
      <c r="C115" s="243" t="s">
        <v>77</v>
      </c>
      <c r="D115" s="247"/>
      <c r="E115" s="247"/>
      <c r="F115" s="247"/>
      <c r="G115" s="245">
        <v>0</v>
      </c>
      <c r="H115" s="245">
        <v>0</v>
      </c>
      <c r="I115" s="245">
        <v>0</v>
      </c>
      <c r="J115" s="245">
        <v>0</v>
      </c>
      <c r="K115" s="245">
        <v>0</v>
      </c>
      <c r="L115" s="245">
        <v>0</v>
      </c>
      <c r="M115" s="245">
        <v>6</v>
      </c>
      <c r="N115" s="245">
        <v>27.3</v>
      </c>
      <c r="O115" s="245">
        <v>49</v>
      </c>
      <c r="P115" s="245">
        <v>60</v>
      </c>
      <c r="Q115" s="245">
        <v>77</v>
      </c>
      <c r="R115" s="245">
        <v>93</v>
      </c>
      <c r="S115" s="245">
        <v>99</v>
      </c>
      <c r="T115" s="245">
        <v>99</v>
      </c>
      <c r="U115" s="245">
        <v>100</v>
      </c>
      <c r="V115" s="245">
        <v>0</v>
      </c>
      <c r="W115" s="245">
        <v>0</v>
      </c>
      <c r="X115" s="245"/>
      <c r="Y115" s="245"/>
      <c r="Z115" s="245"/>
      <c r="AA115" s="245"/>
      <c r="AB115" s="245"/>
      <c r="AC115" s="245"/>
      <c r="AD115" s="245"/>
      <c r="AE115" s="242"/>
      <c r="AF115" s="238" t="str">
        <f t="shared" si="1"/>
        <v>AMENDOIM (1ª SAFRA)07/08Comercialização</v>
      </c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</row>
    <row r="116" spans="1:64" ht="14.65" hidden="1" customHeight="1">
      <c r="A116" s="237" t="s">
        <v>86</v>
      </c>
      <c r="B116" s="238" t="s">
        <v>180</v>
      </c>
      <c r="C116" s="239" t="s">
        <v>75</v>
      </c>
      <c r="D116" s="246"/>
      <c r="E116" s="246"/>
      <c r="F116" s="246"/>
      <c r="G116" s="241">
        <v>42</v>
      </c>
      <c r="H116" s="241">
        <v>48</v>
      </c>
      <c r="I116" s="241">
        <v>55</v>
      </c>
      <c r="J116" s="241">
        <v>87</v>
      </c>
      <c r="K116" s="241">
        <v>100</v>
      </c>
      <c r="L116" s="241">
        <v>0</v>
      </c>
      <c r="M116" s="241">
        <v>0</v>
      </c>
      <c r="N116" s="241">
        <v>0</v>
      </c>
      <c r="O116" s="241">
        <v>0</v>
      </c>
      <c r="P116" s="241">
        <v>0</v>
      </c>
      <c r="Q116" s="241">
        <v>0</v>
      </c>
      <c r="R116" s="241">
        <v>0</v>
      </c>
      <c r="S116" s="241">
        <v>0</v>
      </c>
      <c r="T116" s="241">
        <v>0</v>
      </c>
      <c r="U116" s="241">
        <v>0</v>
      </c>
      <c r="V116" s="241">
        <v>0</v>
      </c>
      <c r="W116" s="241">
        <v>0</v>
      </c>
      <c r="X116" s="241"/>
      <c r="Y116" s="241"/>
      <c r="Z116" s="241"/>
      <c r="AA116" s="241"/>
      <c r="AB116" s="241"/>
      <c r="AC116" s="241"/>
      <c r="AD116" s="241"/>
      <c r="AE116" s="242"/>
      <c r="AF116" s="238" t="str">
        <f t="shared" si="1"/>
        <v>ARROZ IRRIGADO07/08Plantio</v>
      </c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</row>
    <row r="117" spans="1:64" ht="14.65" hidden="1" customHeight="1">
      <c r="A117" s="237" t="s">
        <v>86</v>
      </c>
      <c r="B117" s="238" t="s">
        <v>180</v>
      </c>
      <c r="C117" s="239" t="s">
        <v>76</v>
      </c>
      <c r="D117" s="246"/>
      <c r="E117" s="246"/>
      <c r="F117" s="246"/>
      <c r="G117" s="241">
        <v>0</v>
      </c>
      <c r="H117" s="241">
        <v>0</v>
      </c>
      <c r="I117" s="241">
        <v>0</v>
      </c>
      <c r="J117" s="241">
        <v>0</v>
      </c>
      <c r="K117" s="241">
        <v>1</v>
      </c>
      <c r="L117" s="241">
        <v>5</v>
      </c>
      <c r="M117" s="241">
        <v>26</v>
      </c>
      <c r="N117" s="241">
        <v>56.1</v>
      </c>
      <c r="O117" s="241">
        <v>83</v>
      </c>
      <c r="P117" s="241">
        <v>99</v>
      </c>
      <c r="Q117" s="241">
        <v>100</v>
      </c>
      <c r="R117" s="241">
        <v>0</v>
      </c>
      <c r="S117" s="241">
        <v>0</v>
      </c>
      <c r="T117" s="241">
        <v>0</v>
      </c>
      <c r="U117" s="241">
        <v>0</v>
      </c>
      <c r="V117" s="241">
        <v>0</v>
      </c>
      <c r="W117" s="241">
        <v>0</v>
      </c>
      <c r="X117" s="241"/>
      <c r="Y117" s="241"/>
      <c r="Z117" s="241"/>
      <c r="AA117" s="241"/>
      <c r="AB117" s="241"/>
      <c r="AC117" s="241"/>
      <c r="AD117" s="241"/>
      <c r="AE117" s="242"/>
      <c r="AF117" s="238" t="str">
        <f t="shared" si="1"/>
        <v>ARROZ IRRIGADO07/08Colheita</v>
      </c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</row>
    <row r="118" spans="1:64" ht="14.65" hidden="1" customHeight="1">
      <c r="A118" s="237" t="s">
        <v>86</v>
      </c>
      <c r="B118" s="238" t="s">
        <v>180</v>
      </c>
      <c r="C118" s="243" t="s">
        <v>77</v>
      </c>
      <c r="D118" s="247"/>
      <c r="E118" s="247"/>
      <c r="F118" s="247"/>
      <c r="G118" s="245">
        <v>0</v>
      </c>
      <c r="H118" s="245">
        <v>0</v>
      </c>
      <c r="I118" s="245">
        <v>0</v>
      </c>
      <c r="J118" s="245">
        <v>0</v>
      </c>
      <c r="K118" s="245">
        <v>0</v>
      </c>
      <c r="L118" s="245">
        <v>1</v>
      </c>
      <c r="M118" s="245">
        <v>4</v>
      </c>
      <c r="N118" s="245">
        <v>20</v>
      </c>
      <c r="O118" s="245">
        <v>46</v>
      </c>
      <c r="P118" s="245">
        <v>57</v>
      </c>
      <c r="Q118" s="245">
        <v>70</v>
      </c>
      <c r="R118" s="245">
        <v>82</v>
      </c>
      <c r="S118" s="245">
        <v>98</v>
      </c>
      <c r="T118" s="245">
        <v>80</v>
      </c>
      <c r="U118" s="245">
        <v>95</v>
      </c>
      <c r="V118" s="245">
        <v>96</v>
      </c>
      <c r="W118" s="245">
        <v>100</v>
      </c>
      <c r="X118" s="245"/>
      <c r="Y118" s="245"/>
      <c r="Z118" s="245"/>
      <c r="AA118" s="245"/>
      <c r="AB118" s="245"/>
      <c r="AC118" s="245"/>
      <c r="AD118" s="245"/>
      <c r="AE118" s="242"/>
      <c r="AF118" s="238" t="str">
        <f t="shared" si="1"/>
        <v>ARROZ IRRIGADO07/08Comercialização</v>
      </c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</row>
    <row r="119" spans="1:64" ht="14.65" hidden="1" customHeight="1">
      <c r="A119" s="237" t="s">
        <v>87</v>
      </c>
      <c r="B119" s="238" t="s">
        <v>180</v>
      </c>
      <c r="C119" s="239" t="s">
        <v>75</v>
      </c>
      <c r="D119" s="246"/>
      <c r="E119" s="246"/>
      <c r="F119" s="246"/>
      <c r="G119" s="241">
        <v>1</v>
      </c>
      <c r="H119" s="241">
        <v>3</v>
      </c>
      <c r="I119" s="241">
        <v>33</v>
      </c>
      <c r="J119" s="241">
        <v>84</v>
      </c>
      <c r="K119" s="241">
        <v>100</v>
      </c>
      <c r="L119" s="241">
        <v>0</v>
      </c>
      <c r="M119" s="241">
        <v>0</v>
      </c>
      <c r="N119" s="241">
        <v>0</v>
      </c>
      <c r="O119" s="241">
        <v>0</v>
      </c>
      <c r="P119" s="241">
        <v>0</v>
      </c>
      <c r="Q119" s="241">
        <v>0</v>
      </c>
      <c r="R119" s="241">
        <v>0</v>
      </c>
      <c r="S119" s="241">
        <v>0</v>
      </c>
      <c r="T119" s="241">
        <v>0</v>
      </c>
      <c r="U119" s="241">
        <v>0</v>
      </c>
      <c r="V119" s="241">
        <v>0</v>
      </c>
      <c r="W119" s="241">
        <v>0</v>
      </c>
      <c r="X119" s="241"/>
      <c r="Y119" s="241"/>
      <c r="Z119" s="241"/>
      <c r="AA119" s="241"/>
      <c r="AB119" s="241"/>
      <c r="AC119" s="241"/>
      <c r="AD119" s="241"/>
      <c r="AE119" s="242"/>
      <c r="AF119" s="238" t="str">
        <f t="shared" si="1"/>
        <v>ARROZ SEQUEIRO07/08Plantio</v>
      </c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</row>
    <row r="120" spans="1:64" ht="14.65" hidden="1" customHeight="1">
      <c r="A120" s="237" t="s">
        <v>87</v>
      </c>
      <c r="B120" s="238" t="s">
        <v>180</v>
      </c>
      <c r="C120" s="239" t="s">
        <v>76</v>
      </c>
      <c r="D120" s="246"/>
      <c r="E120" s="246"/>
      <c r="F120" s="246"/>
      <c r="G120" s="241">
        <v>0</v>
      </c>
      <c r="H120" s="241">
        <v>0</v>
      </c>
      <c r="I120" s="241">
        <v>0</v>
      </c>
      <c r="J120" s="241">
        <v>0</v>
      </c>
      <c r="K120" s="241">
        <v>0</v>
      </c>
      <c r="L120" s="241">
        <v>0</v>
      </c>
      <c r="M120" s="241">
        <v>2</v>
      </c>
      <c r="N120" s="241">
        <v>31.1</v>
      </c>
      <c r="O120" s="241">
        <v>61</v>
      </c>
      <c r="P120" s="241">
        <v>94</v>
      </c>
      <c r="Q120" s="241">
        <v>100</v>
      </c>
      <c r="R120" s="241">
        <v>0</v>
      </c>
      <c r="S120" s="241">
        <v>0</v>
      </c>
      <c r="T120" s="241">
        <v>0</v>
      </c>
      <c r="U120" s="241">
        <v>0</v>
      </c>
      <c r="V120" s="241">
        <v>0</v>
      </c>
      <c r="W120" s="241">
        <v>0</v>
      </c>
      <c r="X120" s="241"/>
      <c r="Y120" s="241"/>
      <c r="Z120" s="241"/>
      <c r="AA120" s="241"/>
      <c r="AB120" s="241"/>
      <c r="AC120" s="241"/>
      <c r="AD120" s="241"/>
      <c r="AE120" s="242"/>
      <c r="AF120" s="238" t="str">
        <f t="shared" si="1"/>
        <v>ARROZ SEQUEIRO07/08Colheita</v>
      </c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</row>
    <row r="121" spans="1:64" ht="14.65" hidden="1" customHeight="1">
      <c r="A121" s="237" t="s">
        <v>87</v>
      </c>
      <c r="B121" s="238" t="s">
        <v>180</v>
      </c>
      <c r="C121" s="243" t="s">
        <v>77</v>
      </c>
      <c r="D121" s="247"/>
      <c r="E121" s="247"/>
      <c r="F121" s="247"/>
      <c r="G121" s="245">
        <v>0</v>
      </c>
      <c r="H121" s="245">
        <v>0</v>
      </c>
      <c r="I121" s="245">
        <v>0</v>
      </c>
      <c r="J121" s="245">
        <v>0</v>
      </c>
      <c r="K121" s="245">
        <v>0</v>
      </c>
      <c r="L121" s="245">
        <v>0</v>
      </c>
      <c r="M121" s="245">
        <v>1</v>
      </c>
      <c r="N121" s="245">
        <v>5.6</v>
      </c>
      <c r="O121" s="245">
        <v>15</v>
      </c>
      <c r="P121" s="245">
        <v>42</v>
      </c>
      <c r="Q121" s="245">
        <v>56</v>
      </c>
      <c r="R121" s="245">
        <v>63</v>
      </c>
      <c r="S121" s="245">
        <v>70</v>
      </c>
      <c r="T121" s="245">
        <v>79</v>
      </c>
      <c r="U121" s="245">
        <v>87</v>
      </c>
      <c r="V121" s="245">
        <v>90</v>
      </c>
      <c r="W121" s="245">
        <v>92</v>
      </c>
      <c r="X121" s="245">
        <v>93.9</v>
      </c>
      <c r="Y121" s="245">
        <v>100</v>
      </c>
      <c r="Z121" s="245"/>
      <c r="AA121" s="245"/>
      <c r="AB121" s="245"/>
      <c r="AC121" s="245"/>
      <c r="AD121" s="245"/>
      <c r="AE121" s="242"/>
      <c r="AF121" s="238" t="str">
        <f t="shared" si="1"/>
        <v>ARROZ SEQUEIRO07/08Comercialização</v>
      </c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</row>
    <row r="122" spans="1:64" ht="14.65" hidden="1" customHeight="1">
      <c r="A122" s="237" t="s">
        <v>88</v>
      </c>
      <c r="B122" s="238" t="s">
        <v>180</v>
      </c>
      <c r="C122" s="239" t="s">
        <v>75</v>
      </c>
      <c r="D122" s="246"/>
      <c r="E122" s="246"/>
      <c r="F122" s="246"/>
      <c r="G122" s="241">
        <v>0</v>
      </c>
      <c r="H122" s="241">
        <v>0</v>
      </c>
      <c r="I122" s="241">
        <v>0</v>
      </c>
      <c r="J122" s="241">
        <v>0</v>
      </c>
      <c r="K122" s="241">
        <v>0</v>
      </c>
      <c r="L122" s="241">
        <v>0</v>
      </c>
      <c r="M122" s="241">
        <v>0</v>
      </c>
      <c r="N122" s="241">
        <v>1.6</v>
      </c>
      <c r="O122" s="241">
        <v>18</v>
      </c>
      <c r="P122" s="241">
        <v>62</v>
      </c>
      <c r="Q122" s="241">
        <v>82</v>
      </c>
      <c r="R122" s="241">
        <v>100</v>
      </c>
      <c r="S122" s="241">
        <v>0</v>
      </c>
      <c r="T122" s="241">
        <v>0</v>
      </c>
      <c r="U122" s="241">
        <v>0</v>
      </c>
      <c r="V122" s="241">
        <v>0</v>
      </c>
      <c r="W122" s="241">
        <v>0</v>
      </c>
      <c r="X122" s="241"/>
      <c r="Y122" s="241"/>
      <c r="Z122" s="241"/>
      <c r="AA122" s="241"/>
      <c r="AB122" s="241"/>
      <c r="AC122" s="241"/>
      <c r="AD122" s="241"/>
      <c r="AE122" s="242"/>
      <c r="AF122" s="238" t="str">
        <f t="shared" si="1"/>
        <v>AVEIA BRANCA07/08Plantio</v>
      </c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</row>
    <row r="123" spans="1:64" ht="14.65" hidden="1" customHeight="1">
      <c r="A123" s="237" t="s">
        <v>88</v>
      </c>
      <c r="B123" s="238" t="s">
        <v>180</v>
      </c>
      <c r="C123" s="239" t="s">
        <v>76</v>
      </c>
      <c r="D123" s="246"/>
      <c r="E123" s="246"/>
      <c r="F123" s="246"/>
      <c r="G123" s="241">
        <v>0</v>
      </c>
      <c r="H123" s="241">
        <v>0</v>
      </c>
      <c r="I123" s="241">
        <v>0</v>
      </c>
      <c r="J123" s="241">
        <v>0</v>
      </c>
      <c r="K123" s="241">
        <v>0</v>
      </c>
      <c r="L123" s="241">
        <v>0</v>
      </c>
      <c r="M123" s="241">
        <v>0</v>
      </c>
      <c r="N123" s="241">
        <v>0</v>
      </c>
      <c r="O123" s="241">
        <v>0</v>
      </c>
      <c r="P123" s="241">
        <v>0</v>
      </c>
      <c r="Q123" s="241">
        <v>0</v>
      </c>
      <c r="R123" s="241">
        <v>4</v>
      </c>
      <c r="S123" s="241">
        <v>25</v>
      </c>
      <c r="T123" s="241">
        <v>51</v>
      </c>
      <c r="U123" s="241">
        <v>83</v>
      </c>
      <c r="V123" s="241">
        <v>96</v>
      </c>
      <c r="W123" s="241">
        <v>100</v>
      </c>
      <c r="X123" s="241"/>
      <c r="Y123" s="241"/>
      <c r="Z123" s="241"/>
      <c r="AA123" s="241"/>
      <c r="AB123" s="241"/>
      <c r="AC123" s="241"/>
      <c r="AD123" s="241"/>
      <c r="AE123" s="242"/>
      <c r="AF123" s="238" t="str">
        <f t="shared" si="1"/>
        <v>AVEIA BRANCA07/08Colheita</v>
      </c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</row>
    <row r="124" spans="1:64" ht="14.65" hidden="1" customHeight="1">
      <c r="A124" s="237" t="s">
        <v>88</v>
      </c>
      <c r="B124" s="238" t="s">
        <v>180</v>
      </c>
      <c r="C124" s="243" t="s">
        <v>77</v>
      </c>
      <c r="D124" s="247"/>
      <c r="E124" s="247"/>
      <c r="F124" s="247"/>
      <c r="G124" s="245">
        <v>0</v>
      </c>
      <c r="H124" s="245">
        <v>0</v>
      </c>
      <c r="I124" s="245">
        <v>0</v>
      </c>
      <c r="J124" s="245">
        <v>0</v>
      </c>
      <c r="K124" s="245">
        <v>0</v>
      </c>
      <c r="L124" s="245">
        <v>0</v>
      </c>
      <c r="M124" s="245">
        <v>0</v>
      </c>
      <c r="N124" s="245">
        <v>0</v>
      </c>
      <c r="O124" s="245">
        <v>0</v>
      </c>
      <c r="P124" s="245">
        <v>0</v>
      </c>
      <c r="Q124" s="245">
        <v>0</v>
      </c>
      <c r="R124" s="245">
        <v>0</v>
      </c>
      <c r="S124" s="245">
        <v>6</v>
      </c>
      <c r="T124" s="245">
        <v>17</v>
      </c>
      <c r="U124" s="245">
        <v>49</v>
      </c>
      <c r="V124" s="245">
        <v>70</v>
      </c>
      <c r="W124" s="245">
        <v>82</v>
      </c>
      <c r="X124" s="245">
        <v>84.7</v>
      </c>
      <c r="Y124" s="245">
        <v>95</v>
      </c>
      <c r="Z124" s="245">
        <v>97</v>
      </c>
      <c r="AA124" s="245">
        <v>98</v>
      </c>
      <c r="AB124" s="245">
        <v>99</v>
      </c>
      <c r="AC124" s="245">
        <v>100</v>
      </c>
      <c r="AD124" s="245"/>
      <c r="AE124" s="242"/>
      <c r="AF124" s="238" t="str">
        <f t="shared" si="1"/>
        <v>AVEIA BRANCA07/08Comercialização</v>
      </c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</row>
    <row r="125" spans="1:64" ht="14.65" hidden="1" customHeight="1">
      <c r="A125" s="237" t="s">
        <v>89</v>
      </c>
      <c r="B125" s="238" t="s">
        <v>180</v>
      </c>
      <c r="C125" s="239" t="s">
        <v>75</v>
      </c>
      <c r="D125" s="246"/>
      <c r="E125" s="246"/>
      <c r="F125" s="246"/>
      <c r="G125" s="241">
        <v>0</v>
      </c>
      <c r="H125" s="241">
        <v>0</v>
      </c>
      <c r="I125" s="241">
        <v>0</v>
      </c>
      <c r="J125" s="241">
        <v>0</v>
      </c>
      <c r="K125" s="241">
        <v>0</v>
      </c>
      <c r="L125" s="241">
        <v>0</v>
      </c>
      <c r="M125" s="241">
        <v>0</v>
      </c>
      <c r="N125" s="241">
        <v>0</v>
      </c>
      <c r="O125" s="241">
        <v>8</v>
      </c>
      <c r="P125" s="241">
        <v>49</v>
      </c>
      <c r="Q125" s="241">
        <v>85</v>
      </c>
      <c r="R125" s="241">
        <v>100</v>
      </c>
      <c r="S125" s="241">
        <v>0</v>
      </c>
      <c r="T125" s="241">
        <v>0</v>
      </c>
      <c r="U125" s="241">
        <v>0</v>
      </c>
      <c r="V125" s="241">
        <v>0</v>
      </c>
      <c r="W125" s="241">
        <v>0</v>
      </c>
      <c r="X125" s="241"/>
      <c r="Y125" s="241"/>
      <c r="Z125" s="241"/>
      <c r="AA125" s="241"/>
      <c r="AB125" s="241"/>
      <c r="AC125" s="241"/>
      <c r="AD125" s="241"/>
      <c r="AE125" s="242"/>
      <c r="AF125" s="238" t="str">
        <f t="shared" si="1"/>
        <v>AVEIA PRETA07/08Plantio</v>
      </c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</row>
    <row r="126" spans="1:64" ht="14.65" hidden="1" customHeight="1">
      <c r="A126" s="237" t="s">
        <v>89</v>
      </c>
      <c r="B126" s="238" t="s">
        <v>180</v>
      </c>
      <c r="C126" s="239" t="s">
        <v>76</v>
      </c>
      <c r="D126" s="246"/>
      <c r="E126" s="246"/>
      <c r="F126" s="246"/>
      <c r="G126" s="241">
        <v>0</v>
      </c>
      <c r="H126" s="241">
        <v>0</v>
      </c>
      <c r="I126" s="241">
        <v>0</v>
      </c>
      <c r="J126" s="241">
        <v>0</v>
      </c>
      <c r="K126" s="241">
        <v>0</v>
      </c>
      <c r="L126" s="241">
        <v>0</v>
      </c>
      <c r="M126" s="241">
        <v>0</v>
      </c>
      <c r="N126" s="241">
        <v>0</v>
      </c>
      <c r="O126" s="241">
        <v>0</v>
      </c>
      <c r="P126" s="241">
        <v>0</v>
      </c>
      <c r="Q126" s="241">
        <v>0</v>
      </c>
      <c r="R126" s="241">
        <v>0</v>
      </c>
      <c r="S126" s="241">
        <v>21</v>
      </c>
      <c r="T126" s="241">
        <v>52</v>
      </c>
      <c r="U126" s="241">
        <v>78</v>
      </c>
      <c r="V126" s="241">
        <v>95</v>
      </c>
      <c r="W126" s="241">
        <v>100</v>
      </c>
      <c r="X126" s="241"/>
      <c r="Y126" s="241"/>
      <c r="Z126" s="241"/>
      <c r="AA126" s="241"/>
      <c r="AB126" s="241"/>
      <c r="AC126" s="241"/>
      <c r="AD126" s="241"/>
      <c r="AE126" s="242"/>
      <c r="AF126" s="238" t="str">
        <f t="shared" si="1"/>
        <v>AVEIA PRETA07/08Colheita</v>
      </c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</row>
    <row r="127" spans="1:64" ht="14.65" hidden="1" customHeight="1">
      <c r="A127" s="237" t="s">
        <v>89</v>
      </c>
      <c r="B127" s="238" t="s">
        <v>180</v>
      </c>
      <c r="C127" s="243" t="s">
        <v>77</v>
      </c>
      <c r="D127" s="247"/>
      <c r="E127" s="247"/>
      <c r="F127" s="247"/>
      <c r="G127" s="245">
        <v>0</v>
      </c>
      <c r="H127" s="245">
        <v>0</v>
      </c>
      <c r="I127" s="245">
        <v>0</v>
      </c>
      <c r="J127" s="245">
        <v>0</v>
      </c>
      <c r="K127" s="245">
        <v>0</v>
      </c>
      <c r="L127" s="245">
        <v>0</v>
      </c>
      <c r="M127" s="245">
        <v>0</v>
      </c>
      <c r="N127" s="245">
        <v>0</v>
      </c>
      <c r="O127" s="245">
        <v>0</v>
      </c>
      <c r="P127" s="245">
        <v>0</v>
      </c>
      <c r="Q127" s="245">
        <v>0</v>
      </c>
      <c r="R127" s="245">
        <v>0</v>
      </c>
      <c r="S127" s="245">
        <v>1</v>
      </c>
      <c r="T127" s="245">
        <v>16</v>
      </c>
      <c r="U127" s="245">
        <v>22</v>
      </c>
      <c r="V127" s="245">
        <v>33</v>
      </c>
      <c r="W127" s="245">
        <v>39</v>
      </c>
      <c r="X127" s="245">
        <v>48.6</v>
      </c>
      <c r="Y127" s="245">
        <v>69</v>
      </c>
      <c r="Z127" s="245">
        <v>79</v>
      </c>
      <c r="AA127" s="245">
        <v>83</v>
      </c>
      <c r="AB127" s="245">
        <v>98</v>
      </c>
      <c r="AC127" s="245">
        <v>100</v>
      </c>
      <c r="AD127" s="245"/>
      <c r="AE127" s="242"/>
      <c r="AF127" s="238" t="str">
        <f t="shared" si="1"/>
        <v>AVEIA PRETA07/08Comercialização</v>
      </c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</row>
    <row r="128" spans="1:64" ht="14.65" hidden="1" customHeight="1">
      <c r="A128" s="237" t="s">
        <v>90</v>
      </c>
      <c r="B128" s="238" t="s">
        <v>180</v>
      </c>
      <c r="C128" s="239" t="s">
        <v>75</v>
      </c>
      <c r="D128" s="246"/>
      <c r="E128" s="246"/>
      <c r="F128" s="246"/>
      <c r="G128" s="241">
        <v>9</v>
      </c>
      <c r="H128" s="241">
        <v>72</v>
      </c>
      <c r="I128" s="241">
        <v>91</v>
      </c>
      <c r="J128" s="241">
        <v>100</v>
      </c>
      <c r="K128" s="241">
        <v>0</v>
      </c>
      <c r="L128" s="241">
        <v>0</v>
      </c>
      <c r="M128" s="241">
        <v>0</v>
      </c>
      <c r="N128" s="241">
        <v>0</v>
      </c>
      <c r="O128" s="241">
        <v>0</v>
      </c>
      <c r="P128" s="241">
        <v>0</v>
      </c>
      <c r="Q128" s="241">
        <v>0</v>
      </c>
      <c r="R128" s="241">
        <v>0</v>
      </c>
      <c r="S128" s="241">
        <v>0</v>
      </c>
      <c r="T128" s="241">
        <v>0</v>
      </c>
      <c r="U128" s="241">
        <v>0</v>
      </c>
      <c r="V128" s="241">
        <v>0</v>
      </c>
      <c r="W128" s="241">
        <v>0</v>
      </c>
      <c r="X128" s="241"/>
      <c r="Y128" s="241"/>
      <c r="Z128" s="241"/>
      <c r="AA128" s="241"/>
      <c r="AB128" s="241"/>
      <c r="AC128" s="241"/>
      <c r="AD128" s="241"/>
      <c r="AE128" s="242"/>
      <c r="AF128" s="238" t="str">
        <f t="shared" si="1"/>
        <v>BATATA (1ª SAFRA)07/08Plantio</v>
      </c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</row>
    <row r="129" spans="1:64" ht="14.65" hidden="1" customHeight="1">
      <c r="A129" s="237" t="s">
        <v>90</v>
      </c>
      <c r="B129" s="238" t="s">
        <v>180</v>
      </c>
      <c r="C129" s="239" t="s">
        <v>76</v>
      </c>
      <c r="D129" s="246"/>
      <c r="E129" s="246"/>
      <c r="F129" s="246"/>
      <c r="G129" s="241">
        <v>0</v>
      </c>
      <c r="H129" s="241">
        <v>0</v>
      </c>
      <c r="I129" s="241">
        <v>0</v>
      </c>
      <c r="J129" s="241">
        <v>0</v>
      </c>
      <c r="K129" s="241">
        <v>20</v>
      </c>
      <c r="L129" s="241">
        <v>74</v>
      </c>
      <c r="M129" s="241">
        <v>99</v>
      </c>
      <c r="N129" s="241">
        <v>100</v>
      </c>
      <c r="O129" s="241">
        <v>0</v>
      </c>
      <c r="P129" s="241">
        <v>0</v>
      </c>
      <c r="Q129" s="241">
        <v>0</v>
      </c>
      <c r="R129" s="241">
        <v>0</v>
      </c>
      <c r="S129" s="241">
        <v>0</v>
      </c>
      <c r="T129" s="241">
        <v>0</v>
      </c>
      <c r="U129" s="241">
        <v>0</v>
      </c>
      <c r="V129" s="241">
        <v>0</v>
      </c>
      <c r="W129" s="241">
        <v>0</v>
      </c>
      <c r="X129" s="241"/>
      <c r="Y129" s="241"/>
      <c r="Z129" s="241"/>
      <c r="AA129" s="241"/>
      <c r="AB129" s="241"/>
      <c r="AC129" s="241"/>
      <c r="AD129" s="241"/>
      <c r="AE129" s="242"/>
      <c r="AF129" s="238" t="str">
        <f t="shared" si="1"/>
        <v>BATATA (1ª SAFRA)07/08Colheita</v>
      </c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</row>
    <row r="130" spans="1:64" ht="14.65" hidden="1" customHeight="1">
      <c r="A130" s="237" t="s">
        <v>90</v>
      </c>
      <c r="B130" s="238" t="s">
        <v>180</v>
      </c>
      <c r="C130" s="243" t="s">
        <v>77</v>
      </c>
      <c r="D130" s="247"/>
      <c r="E130" s="247"/>
      <c r="F130" s="247"/>
      <c r="G130" s="245">
        <v>0</v>
      </c>
      <c r="H130" s="245">
        <v>0</v>
      </c>
      <c r="I130" s="245">
        <v>0</v>
      </c>
      <c r="J130" s="245">
        <v>0</v>
      </c>
      <c r="K130" s="245">
        <v>20</v>
      </c>
      <c r="L130" s="245">
        <v>71</v>
      </c>
      <c r="M130" s="245">
        <v>99</v>
      </c>
      <c r="N130" s="245">
        <v>100</v>
      </c>
      <c r="O130" s="245">
        <v>0</v>
      </c>
      <c r="P130" s="245">
        <v>0</v>
      </c>
      <c r="Q130" s="245">
        <v>0</v>
      </c>
      <c r="R130" s="245">
        <v>0</v>
      </c>
      <c r="S130" s="245">
        <v>0</v>
      </c>
      <c r="T130" s="245">
        <v>0</v>
      </c>
      <c r="U130" s="245">
        <v>0</v>
      </c>
      <c r="V130" s="245">
        <v>0</v>
      </c>
      <c r="W130" s="245">
        <v>0</v>
      </c>
      <c r="X130" s="245"/>
      <c r="Y130" s="245"/>
      <c r="Z130" s="245"/>
      <c r="AA130" s="245"/>
      <c r="AB130" s="245"/>
      <c r="AC130" s="245"/>
      <c r="AD130" s="245"/>
      <c r="AE130" s="242"/>
      <c r="AF130" s="238" t="str">
        <f t="shared" ref="AF130:AF193" si="2">A130&amp;B130&amp;C130</f>
        <v>BATATA (1ª SAFRA)07/08Comercialização</v>
      </c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</row>
    <row r="131" spans="1:64" ht="14.65" hidden="1" customHeight="1">
      <c r="A131" s="237" t="s">
        <v>91</v>
      </c>
      <c r="B131" s="238" t="s">
        <v>180</v>
      </c>
      <c r="C131" s="239" t="s">
        <v>75</v>
      </c>
      <c r="D131" s="246"/>
      <c r="E131" s="246"/>
      <c r="F131" s="246"/>
      <c r="G131" s="241">
        <v>0</v>
      </c>
      <c r="H131" s="241">
        <v>0</v>
      </c>
      <c r="I131" s="241">
        <v>0</v>
      </c>
      <c r="J131" s="241">
        <v>0</v>
      </c>
      <c r="K131" s="241">
        <v>0</v>
      </c>
      <c r="L131" s="241">
        <v>30</v>
      </c>
      <c r="M131" s="241">
        <v>87</v>
      </c>
      <c r="N131" s="241">
        <v>92</v>
      </c>
      <c r="O131" s="241">
        <v>93</v>
      </c>
      <c r="P131" s="241">
        <v>97</v>
      </c>
      <c r="Q131" s="241">
        <v>99</v>
      </c>
      <c r="R131" s="241">
        <v>100</v>
      </c>
      <c r="S131" s="241">
        <v>0</v>
      </c>
      <c r="T131" s="241">
        <v>0</v>
      </c>
      <c r="U131" s="241">
        <v>0</v>
      </c>
      <c r="V131" s="241">
        <v>0</v>
      </c>
      <c r="W131" s="241">
        <v>0</v>
      </c>
      <c r="X131" s="241"/>
      <c r="Y131" s="241"/>
      <c r="Z131" s="241"/>
      <c r="AA131" s="241"/>
      <c r="AB131" s="241"/>
      <c r="AC131" s="241"/>
      <c r="AD131" s="241"/>
      <c r="AE131" s="242"/>
      <c r="AF131" s="238" t="str">
        <f t="shared" si="2"/>
        <v>BATATA (2ª SAFRA)07/08Plantio</v>
      </c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</row>
    <row r="132" spans="1:64" ht="14.65" hidden="1" customHeight="1">
      <c r="A132" s="237" t="s">
        <v>91</v>
      </c>
      <c r="B132" s="238" t="s">
        <v>180</v>
      </c>
      <c r="C132" s="239" t="s">
        <v>76</v>
      </c>
      <c r="D132" s="246"/>
      <c r="E132" s="246"/>
      <c r="F132" s="246"/>
      <c r="G132" s="241">
        <v>0</v>
      </c>
      <c r="H132" s="241">
        <v>0</v>
      </c>
      <c r="I132" s="241">
        <v>0</v>
      </c>
      <c r="J132" s="241">
        <v>0</v>
      </c>
      <c r="K132" s="241">
        <v>0</v>
      </c>
      <c r="L132" s="241">
        <v>0</v>
      </c>
      <c r="M132" s="241">
        <v>1.4</v>
      </c>
      <c r="N132" s="241">
        <v>11.7</v>
      </c>
      <c r="O132" s="241">
        <v>20</v>
      </c>
      <c r="P132" s="241">
        <v>45</v>
      </c>
      <c r="Q132" s="241">
        <v>85</v>
      </c>
      <c r="R132" s="241">
        <v>93</v>
      </c>
      <c r="S132" s="241">
        <v>95</v>
      </c>
      <c r="T132" s="241">
        <v>97</v>
      </c>
      <c r="U132" s="241">
        <v>99</v>
      </c>
      <c r="V132" s="241">
        <v>100</v>
      </c>
      <c r="W132" s="241">
        <v>0</v>
      </c>
      <c r="X132" s="241"/>
      <c r="Y132" s="241"/>
      <c r="Z132" s="241"/>
      <c r="AA132" s="241"/>
      <c r="AB132" s="241"/>
      <c r="AC132" s="241"/>
      <c r="AD132" s="241"/>
      <c r="AE132" s="242"/>
      <c r="AF132" s="238" t="str">
        <f t="shared" si="2"/>
        <v>BATATA (2ª SAFRA)07/08Colheita</v>
      </c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</row>
    <row r="133" spans="1:64" ht="14.65" hidden="1" customHeight="1">
      <c r="A133" s="237" t="s">
        <v>91</v>
      </c>
      <c r="B133" s="238" t="s">
        <v>180</v>
      </c>
      <c r="C133" s="243" t="s">
        <v>77</v>
      </c>
      <c r="D133" s="247"/>
      <c r="E133" s="247"/>
      <c r="F133" s="247"/>
      <c r="G133" s="245">
        <v>0</v>
      </c>
      <c r="H133" s="245">
        <v>0</v>
      </c>
      <c r="I133" s="245">
        <v>0</v>
      </c>
      <c r="J133" s="245">
        <v>0</v>
      </c>
      <c r="K133" s="245">
        <v>0</v>
      </c>
      <c r="L133" s="245">
        <v>0</v>
      </c>
      <c r="M133" s="245">
        <v>1.5</v>
      </c>
      <c r="N133" s="245">
        <v>13.5</v>
      </c>
      <c r="O133" s="245">
        <v>23</v>
      </c>
      <c r="P133" s="245">
        <v>45</v>
      </c>
      <c r="Q133" s="245">
        <v>84</v>
      </c>
      <c r="R133" s="245">
        <v>92</v>
      </c>
      <c r="S133" s="245">
        <v>95</v>
      </c>
      <c r="T133" s="245">
        <v>97</v>
      </c>
      <c r="U133" s="245">
        <v>99</v>
      </c>
      <c r="V133" s="245">
        <v>100</v>
      </c>
      <c r="W133" s="245">
        <v>0</v>
      </c>
      <c r="X133" s="245"/>
      <c r="Y133" s="245"/>
      <c r="Z133" s="245"/>
      <c r="AA133" s="245"/>
      <c r="AB133" s="245"/>
      <c r="AC133" s="245"/>
      <c r="AD133" s="245"/>
      <c r="AE133" s="242"/>
      <c r="AF133" s="238" t="str">
        <f t="shared" si="2"/>
        <v>BATATA (2ª SAFRA)07/08Comercialização</v>
      </c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</row>
    <row r="134" spans="1:64" ht="14.65" hidden="1" customHeight="1">
      <c r="A134" s="237" t="s">
        <v>92</v>
      </c>
      <c r="B134" s="238" t="s">
        <v>180</v>
      </c>
      <c r="C134" s="239" t="s">
        <v>75</v>
      </c>
      <c r="D134" s="246"/>
      <c r="E134" s="246"/>
      <c r="F134" s="246"/>
      <c r="G134" s="241">
        <v>0</v>
      </c>
      <c r="H134" s="241">
        <v>0</v>
      </c>
      <c r="I134" s="241">
        <v>0</v>
      </c>
      <c r="J134" s="241">
        <v>0</v>
      </c>
      <c r="K134" s="241">
        <v>0</v>
      </c>
      <c r="L134" s="241">
        <v>0</v>
      </c>
      <c r="M134" s="241">
        <v>0</v>
      </c>
      <c r="N134" s="241">
        <v>0</v>
      </c>
      <c r="O134" s="241">
        <v>0</v>
      </c>
      <c r="P134" s="241">
        <v>0</v>
      </c>
      <c r="Q134" s="241">
        <v>0</v>
      </c>
      <c r="R134" s="241">
        <v>0</v>
      </c>
      <c r="S134" s="241">
        <v>0</v>
      </c>
      <c r="T134" s="241">
        <v>0</v>
      </c>
      <c r="U134" s="241">
        <v>0</v>
      </c>
      <c r="V134" s="241">
        <v>0</v>
      </c>
      <c r="W134" s="241">
        <v>0</v>
      </c>
      <c r="X134" s="241"/>
      <c r="Y134" s="241"/>
      <c r="Z134" s="241"/>
      <c r="AA134" s="241"/>
      <c r="AB134" s="241"/>
      <c r="AC134" s="241"/>
      <c r="AD134" s="241"/>
      <c r="AE134" s="242"/>
      <c r="AF134" s="238" t="str">
        <f t="shared" si="2"/>
        <v>CAFÉ07/08Plantio</v>
      </c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</row>
    <row r="135" spans="1:64" ht="14.65" hidden="1" customHeight="1">
      <c r="A135" s="237" t="s">
        <v>92</v>
      </c>
      <c r="B135" s="238" t="s">
        <v>180</v>
      </c>
      <c r="C135" s="239" t="s">
        <v>76</v>
      </c>
      <c r="D135" s="246"/>
      <c r="E135" s="246"/>
      <c r="F135" s="246"/>
      <c r="G135" s="241">
        <v>0</v>
      </c>
      <c r="H135" s="241">
        <v>0</v>
      </c>
      <c r="I135" s="241">
        <v>0</v>
      </c>
      <c r="J135" s="241">
        <v>0</v>
      </c>
      <c r="K135" s="241">
        <v>0</v>
      </c>
      <c r="L135" s="241">
        <v>0</v>
      </c>
      <c r="M135" s="241">
        <v>0</v>
      </c>
      <c r="N135" s="241"/>
      <c r="O135" s="241">
        <v>5</v>
      </c>
      <c r="P135" s="241">
        <v>18</v>
      </c>
      <c r="Q135" s="241">
        <v>42</v>
      </c>
      <c r="R135" s="241">
        <v>69</v>
      </c>
      <c r="S135" s="241">
        <v>87</v>
      </c>
      <c r="T135" s="241">
        <v>94</v>
      </c>
      <c r="U135" s="241">
        <v>99</v>
      </c>
      <c r="V135" s="241">
        <v>100</v>
      </c>
      <c r="W135" s="241">
        <v>0</v>
      </c>
      <c r="X135" s="241"/>
      <c r="Y135" s="241"/>
      <c r="Z135" s="241"/>
      <c r="AA135" s="241"/>
      <c r="AB135" s="241"/>
      <c r="AC135" s="241"/>
      <c r="AD135" s="241"/>
      <c r="AE135" s="242"/>
      <c r="AF135" s="238" t="str">
        <f t="shared" si="2"/>
        <v>CAFÉ07/08Colheita</v>
      </c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</row>
    <row r="136" spans="1:64" ht="14.65" hidden="1" customHeight="1">
      <c r="A136" s="237" t="s">
        <v>92</v>
      </c>
      <c r="B136" s="238" t="s">
        <v>180</v>
      </c>
      <c r="C136" s="243" t="s">
        <v>77</v>
      </c>
      <c r="D136" s="247"/>
      <c r="E136" s="247"/>
      <c r="F136" s="247"/>
      <c r="G136" s="245">
        <v>0</v>
      </c>
      <c r="H136" s="245">
        <v>0</v>
      </c>
      <c r="I136" s="245">
        <v>0</v>
      </c>
      <c r="J136" s="245">
        <v>0</v>
      </c>
      <c r="K136" s="245">
        <v>0</v>
      </c>
      <c r="L136" s="245">
        <v>0</v>
      </c>
      <c r="M136" s="245">
        <v>0</v>
      </c>
      <c r="N136" s="245">
        <v>0</v>
      </c>
      <c r="O136" s="245">
        <v>0</v>
      </c>
      <c r="P136" s="245">
        <v>5</v>
      </c>
      <c r="Q136" s="245">
        <v>11</v>
      </c>
      <c r="R136" s="245">
        <v>25</v>
      </c>
      <c r="S136" s="245">
        <v>35</v>
      </c>
      <c r="T136" s="245">
        <v>42</v>
      </c>
      <c r="U136" s="245">
        <v>53</v>
      </c>
      <c r="V136" s="245">
        <v>62</v>
      </c>
      <c r="W136" s="245">
        <v>68</v>
      </c>
      <c r="X136" s="245">
        <v>77.900000000000006</v>
      </c>
      <c r="Y136" s="245">
        <v>83</v>
      </c>
      <c r="Z136" s="245">
        <v>87</v>
      </c>
      <c r="AA136" s="245">
        <v>89</v>
      </c>
      <c r="AB136" s="245">
        <v>92</v>
      </c>
      <c r="AC136" s="245">
        <v>94</v>
      </c>
      <c r="AD136" s="245">
        <v>96</v>
      </c>
      <c r="AE136" s="242">
        <v>100</v>
      </c>
      <c r="AF136" s="238" t="str">
        <f t="shared" si="2"/>
        <v>CAFÉ07/08Comercialização</v>
      </c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</row>
    <row r="137" spans="1:64" ht="14.65" hidden="1" customHeight="1">
      <c r="A137" s="237" t="s">
        <v>93</v>
      </c>
      <c r="B137" s="238" t="s">
        <v>180</v>
      </c>
      <c r="C137" s="239" t="s">
        <v>75</v>
      </c>
      <c r="D137" s="246"/>
      <c r="E137" s="246"/>
      <c r="F137" s="246"/>
      <c r="G137" s="241">
        <v>0</v>
      </c>
      <c r="H137" s="241">
        <v>0</v>
      </c>
      <c r="I137" s="241">
        <v>0</v>
      </c>
      <c r="J137" s="241">
        <v>0</v>
      </c>
      <c r="K137" s="241">
        <v>0</v>
      </c>
      <c r="L137" s="241">
        <v>0</v>
      </c>
      <c r="M137" s="241">
        <v>0</v>
      </c>
      <c r="N137" s="241">
        <v>0</v>
      </c>
      <c r="O137" s="241">
        <v>0</v>
      </c>
      <c r="P137" s="241">
        <v>0</v>
      </c>
      <c r="Q137" s="241">
        <v>0</v>
      </c>
      <c r="R137" s="241">
        <v>0</v>
      </c>
      <c r="S137" s="241">
        <v>0</v>
      </c>
      <c r="T137" s="241">
        <v>0</v>
      </c>
      <c r="U137" s="241">
        <v>0</v>
      </c>
      <c r="V137" s="241">
        <v>0</v>
      </c>
      <c r="W137" s="241">
        <v>0</v>
      </c>
      <c r="X137" s="241"/>
      <c r="Y137" s="241"/>
      <c r="Z137" s="241"/>
      <c r="AA137" s="241"/>
      <c r="AB137" s="241"/>
      <c r="AC137" s="241"/>
      <c r="AD137" s="241"/>
      <c r="AE137" s="242"/>
      <c r="AF137" s="238" t="str">
        <f t="shared" si="2"/>
        <v>CANA-DE-AÇÚCAR07/08Plantio</v>
      </c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</row>
    <row r="138" spans="1:64" ht="14.65" hidden="1" customHeight="1">
      <c r="A138" s="237" t="s">
        <v>93</v>
      </c>
      <c r="B138" s="238" t="s">
        <v>180</v>
      </c>
      <c r="C138" s="239" t="s">
        <v>76</v>
      </c>
      <c r="D138" s="246"/>
      <c r="E138" s="246"/>
      <c r="F138" s="246"/>
      <c r="G138" s="241">
        <v>0</v>
      </c>
      <c r="H138" s="241">
        <v>0</v>
      </c>
      <c r="I138" s="241">
        <v>0</v>
      </c>
      <c r="J138" s="241">
        <v>0</v>
      </c>
      <c r="K138" s="241">
        <v>0</v>
      </c>
      <c r="L138" s="241">
        <v>0</v>
      </c>
      <c r="M138" s="241">
        <v>0</v>
      </c>
      <c r="N138" s="241">
        <v>0</v>
      </c>
      <c r="O138" s="241">
        <v>4</v>
      </c>
      <c r="P138" s="241">
        <v>14</v>
      </c>
      <c r="Q138" s="241">
        <v>27</v>
      </c>
      <c r="R138" s="241">
        <v>39</v>
      </c>
      <c r="S138" s="241">
        <v>54</v>
      </c>
      <c r="T138" s="241">
        <v>67</v>
      </c>
      <c r="U138" s="241">
        <v>77</v>
      </c>
      <c r="V138" s="241">
        <v>87</v>
      </c>
      <c r="W138" s="241">
        <v>94</v>
      </c>
      <c r="X138" s="241">
        <v>99.4</v>
      </c>
      <c r="Y138" s="241">
        <v>100</v>
      </c>
      <c r="Z138" s="241"/>
      <c r="AA138" s="241"/>
      <c r="AB138" s="241"/>
      <c r="AC138" s="241"/>
      <c r="AD138" s="241"/>
      <c r="AE138" s="242"/>
      <c r="AF138" s="238" t="str">
        <f t="shared" si="2"/>
        <v>CANA-DE-AÇÚCAR07/08Colheita</v>
      </c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</row>
    <row r="139" spans="1:64" ht="14.65" hidden="1" customHeight="1">
      <c r="A139" s="237" t="s">
        <v>93</v>
      </c>
      <c r="B139" s="238" t="s">
        <v>180</v>
      </c>
      <c r="C139" s="243" t="s">
        <v>77</v>
      </c>
      <c r="D139" s="247"/>
      <c r="E139" s="247"/>
      <c r="F139" s="247"/>
      <c r="G139" s="245">
        <v>0</v>
      </c>
      <c r="H139" s="245">
        <v>0</v>
      </c>
      <c r="I139" s="245">
        <v>0</v>
      </c>
      <c r="J139" s="245">
        <v>0</v>
      </c>
      <c r="K139" s="245">
        <v>0</v>
      </c>
      <c r="L139" s="245">
        <v>0</v>
      </c>
      <c r="M139" s="245">
        <v>0</v>
      </c>
      <c r="N139" s="245">
        <v>0</v>
      </c>
      <c r="O139" s="245">
        <v>4</v>
      </c>
      <c r="P139" s="245">
        <v>14</v>
      </c>
      <c r="Q139" s="245">
        <v>27</v>
      </c>
      <c r="R139" s="245">
        <v>39</v>
      </c>
      <c r="S139" s="245">
        <v>55</v>
      </c>
      <c r="T139" s="245">
        <v>68</v>
      </c>
      <c r="U139" s="245">
        <v>75</v>
      </c>
      <c r="V139" s="245">
        <v>83</v>
      </c>
      <c r="W139" s="245">
        <v>94</v>
      </c>
      <c r="X139" s="245">
        <v>98.6</v>
      </c>
      <c r="Y139" s="245">
        <v>100</v>
      </c>
      <c r="Z139" s="245"/>
      <c r="AA139" s="245"/>
      <c r="AB139" s="245"/>
      <c r="AC139" s="245"/>
      <c r="AD139" s="245"/>
      <c r="AE139" s="242"/>
      <c r="AF139" s="238" t="str">
        <f t="shared" si="2"/>
        <v>CANA-DE-AÇÚCAR07/08Comercialização</v>
      </c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</row>
    <row r="140" spans="1:64" ht="14.65" hidden="1" customHeight="1">
      <c r="A140" s="237" t="s">
        <v>94</v>
      </c>
      <c r="B140" s="238" t="s">
        <v>180</v>
      </c>
      <c r="C140" s="239" t="s">
        <v>75</v>
      </c>
      <c r="D140" s="246"/>
      <c r="E140" s="246"/>
      <c r="F140" s="246"/>
      <c r="G140" s="241">
        <v>0</v>
      </c>
      <c r="H140" s="241">
        <v>0</v>
      </c>
      <c r="I140" s="241">
        <v>0</v>
      </c>
      <c r="J140" s="241">
        <v>0</v>
      </c>
      <c r="K140" s="241">
        <v>0</v>
      </c>
      <c r="L140" s="241">
        <v>0</v>
      </c>
      <c r="M140" s="241">
        <v>0</v>
      </c>
      <c r="N140" s="241">
        <v>0</v>
      </c>
      <c r="O140" s="241">
        <v>12</v>
      </c>
      <c r="P140" s="241">
        <v>63</v>
      </c>
      <c r="Q140" s="241">
        <v>100</v>
      </c>
      <c r="R140" s="241">
        <v>0</v>
      </c>
      <c r="S140" s="241">
        <v>0</v>
      </c>
      <c r="T140" s="241">
        <v>0</v>
      </c>
      <c r="U140" s="241">
        <v>0</v>
      </c>
      <c r="V140" s="241">
        <v>0</v>
      </c>
      <c r="W140" s="241">
        <v>0</v>
      </c>
      <c r="X140" s="241"/>
      <c r="Y140" s="241"/>
      <c r="Z140" s="241"/>
      <c r="AA140" s="241"/>
      <c r="AB140" s="241"/>
      <c r="AC140" s="241"/>
      <c r="AD140" s="241"/>
      <c r="AE140" s="242"/>
      <c r="AF140" s="238" t="str">
        <f t="shared" si="2"/>
        <v>CANOLA07/08Plantio</v>
      </c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</row>
    <row r="141" spans="1:64" ht="14.65" hidden="1" customHeight="1">
      <c r="A141" s="237" t="s">
        <v>94</v>
      </c>
      <c r="B141" s="238" t="s">
        <v>180</v>
      </c>
      <c r="C141" s="239" t="s">
        <v>76</v>
      </c>
      <c r="D141" s="246"/>
      <c r="E141" s="246"/>
      <c r="F141" s="246"/>
      <c r="G141" s="241">
        <v>0</v>
      </c>
      <c r="H141" s="241">
        <v>0</v>
      </c>
      <c r="I141" s="241">
        <v>0</v>
      </c>
      <c r="J141" s="241">
        <v>0</v>
      </c>
      <c r="K141" s="241">
        <v>0</v>
      </c>
      <c r="L141" s="241">
        <v>0</v>
      </c>
      <c r="M141" s="241">
        <v>0</v>
      </c>
      <c r="N141" s="241">
        <v>0</v>
      </c>
      <c r="O141" s="241">
        <v>0</v>
      </c>
      <c r="P141" s="241">
        <v>0</v>
      </c>
      <c r="Q141" s="241">
        <v>0</v>
      </c>
      <c r="R141" s="241">
        <v>0</v>
      </c>
      <c r="S141" s="241">
        <v>1</v>
      </c>
      <c r="T141" s="241">
        <v>56</v>
      </c>
      <c r="U141" s="241">
        <v>93</v>
      </c>
      <c r="V141" s="241">
        <v>100</v>
      </c>
      <c r="W141" s="241">
        <v>0</v>
      </c>
      <c r="X141" s="241"/>
      <c r="Y141" s="241"/>
      <c r="Z141" s="241"/>
      <c r="AA141" s="241"/>
      <c r="AB141" s="241"/>
      <c r="AC141" s="241"/>
      <c r="AD141" s="241"/>
      <c r="AE141" s="242"/>
      <c r="AF141" s="238" t="str">
        <f t="shared" si="2"/>
        <v>CANOLA07/08Colheita</v>
      </c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</row>
    <row r="142" spans="1:64" ht="14.65" hidden="1" customHeight="1">
      <c r="A142" s="237" t="s">
        <v>94</v>
      </c>
      <c r="B142" s="238" t="s">
        <v>180</v>
      </c>
      <c r="C142" s="243" t="s">
        <v>77</v>
      </c>
      <c r="D142" s="247"/>
      <c r="E142" s="247"/>
      <c r="F142" s="247"/>
      <c r="G142" s="245">
        <v>0</v>
      </c>
      <c r="H142" s="245">
        <v>0</v>
      </c>
      <c r="I142" s="245">
        <v>0</v>
      </c>
      <c r="J142" s="245">
        <v>0</v>
      </c>
      <c r="K142" s="245">
        <v>0</v>
      </c>
      <c r="L142" s="245">
        <v>0</v>
      </c>
      <c r="M142" s="245">
        <v>0</v>
      </c>
      <c r="N142" s="245">
        <v>0</v>
      </c>
      <c r="O142" s="245">
        <v>0</v>
      </c>
      <c r="P142" s="245">
        <v>0</v>
      </c>
      <c r="Q142" s="245">
        <v>0</v>
      </c>
      <c r="R142" s="245">
        <v>0</v>
      </c>
      <c r="S142" s="245">
        <v>0</v>
      </c>
      <c r="T142" s="245">
        <v>33</v>
      </c>
      <c r="U142" s="245">
        <v>64</v>
      </c>
      <c r="V142" s="245">
        <v>82</v>
      </c>
      <c r="W142" s="245">
        <v>96</v>
      </c>
      <c r="X142" s="245">
        <v>96.4</v>
      </c>
      <c r="Y142" s="245">
        <v>98</v>
      </c>
      <c r="Z142" s="245">
        <v>100</v>
      </c>
      <c r="AA142" s="245"/>
      <c r="AB142" s="245"/>
      <c r="AC142" s="245"/>
      <c r="AD142" s="245"/>
      <c r="AE142" s="242"/>
      <c r="AF142" s="238" t="str">
        <f t="shared" si="2"/>
        <v>CANOLA07/08Comercialização</v>
      </c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</row>
    <row r="143" spans="1:64" ht="14.65" hidden="1" customHeight="1">
      <c r="A143" s="237" t="s">
        <v>95</v>
      </c>
      <c r="B143" s="238" t="s">
        <v>180</v>
      </c>
      <c r="C143" s="239" t="s">
        <v>75</v>
      </c>
      <c r="D143" s="246"/>
      <c r="E143" s="246"/>
      <c r="F143" s="246"/>
      <c r="G143" s="241">
        <v>99</v>
      </c>
      <c r="H143" s="241">
        <v>100</v>
      </c>
      <c r="I143" s="241">
        <v>0</v>
      </c>
      <c r="J143" s="241">
        <v>0</v>
      </c>
      <c r="K143" s="241">
        <v>0</v>
      </c>
      <c r="L143" s="241">
        <v>0</v>
      </c>
      <c r="M143" s="241">
        <v>0</v>
      </c>
      <c r="N143" s="241">
        <v>0</v>
      </c>
      <c r="O143" s="241">
        <v>0</v>
      </c>
      <c r="P143" s="241">
        <v>0</v>
      </c>
      <c r="Q143" s="241">
        <v>0</v>
      </c>
      <c r="R143" s="241">
        <v>0</v>
      </c>
      <c r="S143" s="241">
        <v>0</v>
      </c>
      <c r="T143" s="241">
        <v>0</v>
      </c>
      <c r="U143" s="241">
        <v>0</v>
      </c>
      <c r="V143" s="241">
        <v>0</v>
      </c>
      <c r="W143" s="241">
        <v>0</v>
      </c>
      <c r="X143" s="241"/>
      <c r="Y143" s="241"/>
      <c r="Z143" s="241"/>
      <c r="AA143" s="241"/>
      <c r="AB143" s="241"/>
      <c r="AC143" s="241"/>
      <c r="AD143" s="241"/>
      <c r="AE143" s="242"/>
      <c r="AF143" s="238" t="str">
        <f t="shared" si="2"/>
        <v>CEBOLA07/08Plantio</v>
      </c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</row>
    <row r="144" spans="1:64" ht="14.65" hidden="1" customHeight="1">
      <c r="A144" s="237" t="s">
        <v>95</v>
      </c>
      <c r="B144" s="238" t="s">
        <v>180</v>
      </c>
      <c r="C144" s="239" t="s">
        <v>76</v>
      </c>
      <c r="D144" s="246"/>
      <c r="E144" s="246"/>
      <c r="F144" s="246"/>
      <c r="G144" s="241">
        <v>0</v>
      </c>
      <c r="H144" s="241">
        <v>0</v>
      </c>
      <c r="I144" s="241">
        <v>1</v>
      </c>
      <c r="J144" s="241">
        <v>22</v>
      </c>
      <c r="K144" s="241">
        <v>40</v>
      </c>
      <c r="L144" s="241">
        <v>93</v>
      </c>
      <c r="M144" s="241">
        <v>100</v>
      </c>
      <c r="N144" s="241">
        <v>0</v>
      </c>
      <c r="O144" s="241">
        <v>0</v>
      </c>
      <c r="P144" s="241">
        <v>0</v>
      </c>
      <c r="Q144" s="241">
        <v>0</v>
      </c>
      <c r="R144" s="241">
        <v>0</v>
      </c>
      <c r="S144" s="241">
        <v>0</v>
      </c>
      <c r="T144" s="241">
        <v>0</v>
      </c>
      <c r="U144" s="241">
        <v>0</v>
      </c>
      <c r="V144" s="241">
        <v>0</v>
      </c>
      <c r="W144" s="241">
        <v>0</v>
      </c>
      <c r="X144" s="241"/>
      <c r="Y144" s="241"/>
      <c r="Z144" s="241"/>
      <c r="AA144" s="241"/>
      <c r="AB144" s="241"/>
      <c r="AC144" s="241"/>
      <c r="AD144" s="241"/>
      <c r="AE144" s="242"/>
      <c r="AF144" s="238" t="str">
        <f t="shared" si="2"/>
        <v>CEBOLA07/08Colheita</v>
      </c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</row>
    <row r="145" spans="1:64" ht="14.65" hidden="1" customHeight="1">
      <c r="A145" s="237" t="s">
        <v>95</v>
      </c>
      <c r="B145" s="238" t="s">
        <v>180</v>
      </c>
      <c r="C145" s="243" t="s">
        <v>77</v>
      </c>
      <c r="D145" s="247"/>
      <c r="E145" s="247"/>
      <c r="F145" s="247"/>
      <c r="G145" s="245">
        <v>0</v>
      </c>
      <c r="H145" s="245">
        <v>0</v>
      </c>
      <c r="I145" s="245">
        <v>1</v>
      </c>
      <c r="J145" s="245">
        <v>7</v>
      </c>
      <c r="K145" s="245">
        <v>21</v>
      </c>
      <c r="L145" s="245">
        <v>61</v>
      </c>
      <c r="M145" s="245">
        <v>86</v>
      </c>
      <c r="N145" s="245">
        <v>96</v>
      </c>
      <c r="O145" s="245">
        <v>99</v>
      </c>
      <c r="P145" s="245">
        <v>100</v>
      </c>
      <c r="Q145" s="245">
        <v>0</v>
      </c>
      <c r="R145" s="245">
        <v>0</v>
      </c>
      <c r="S145" s="245">
        <v>0</v>
      </c>
      <c r="T145" s="245">
        <v>0</v>
      </c>
      <c r="U145" s="245">
        <v>0</v>
      </c>
      <c r="V145" s="245">
        <v>0</v>
      </c>
      <c r="W145" s="245">
        <v>0</v>
      </c>
      <c r="X145" s="245"/>
      <c r="Y145" s="245"/>
      <c r="Z145" s="245"/>
      <c r="AA145" s="245"/>
      <c r="AB145" s="245"/>
      <c r="AC145" s="245"/>
      <c r="AD145" s="245"/>
      <c r="AE145" s="242"/>
      <c r="AF145" s="238" t="str">
        <f t="shared" si="2"/>
        <v>CEBOLA07/08Comercialização</v>
      </c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</row>
    <row r="146" spans="1:64" ht="14.65" hidden="1" customHeight="1">
      <c r="A146" s="237" t="s">
        <v>96</v>
      </c>
      <c r="B146" s="238" t="s">
        <v>180</v>
      </c>
      <c r="C146" s="239" t="s">
        <v>75</v>
      </c>
      <c r="D146" s="246"/>
      <c r="E146" s="246"/>
      <c r="F146" s="246"/>
      <c r="G146" s="241">
        <v>0</v>
      </c>
      <c r="H146" s="241">
        <v>0</v>
      </c>
      <c r="I146" s="241">
        <v>0</v>
      </c>
      <c r="J146" s="241">
        <v>0</v>
      </c>
      <c r="K146" s="241">
        <v>0</v>
      </c>
      <c r="L146" s="241">
        <v>0</v>
      </c>
      <c r="M146" s="241">
        <v>0</v>
      </c>
      <c r="N146" s="241">
        <v>0</v>
      </c>
      <c r="O146" s="241">
        <v>0</v>
      </c>
      <c r="P146" s="241">
        <v>13</v>
      </c>
      <c r="Q146" s="241">
        <v>47</v>
      </c>
      <c r="R146" s="241">
        <v>100</v>
      </c>
      <c r="S146" s="241">
        <v>0</v>
      </c>
      <c r="T146" s="241">
        <v>0</v>
      </c>
      <c r="U146" s="241">
        <v>0</v>
      </c>
      <c r="V146" s="241">
        <v>0</v>
      </c>
      <c r="W146" s="241">
        <v>0</v>
      </c>
      <c r="X146" s="241"/>
      <c r="Y146" s="241"/>
      <c r="Z146" s="241"/>
      <c r="AA146" s="241"/>
      <c r="AB146" s="241"/>
      <c r="AC146" s="241"/>
      <c r="AD146" s="241"/>
      <c r="AE146" s="242"/>
      <c r="AF146" s="238" t="str">
        <f t="shared" si="2"/>
        <v>CENTEIO07/08Plantio</v>
      </c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</row>
    <row r="147" spans="1:64" ht="14.65" hidden="1" customHeight="1">
      <c r="A147" s="237" t="s">
        <v>96</v>
      </c>
      <c r="B147" s="238" t="s">
        <v>180</v>
      </c>
      <c r="C147" s="239" t="s">
        <v>76</v>
      </c>
      <c r="D147" s="246"/>
      <c r="E147" s="246"/>
      <c r="F147" s="246"/>
      <c r="G147" s="241">
        <v>0</v>
      </c>
      <c r="H147" s="241">
        <v>0</v>
      </c>
      <c r="I147" s="241">
        <v>0</v>
      </c>
      <c r="J147" s="241">
        <v>0</v>
      </c>
      <c r="K147" s="241">
        <v>0</v>
      </c>
      <c r="L147" s="241">
        <v>0</v>
      </c>
      <c r="M147" s="241">
        <v>0</v>
      </c>
      <c r="N147" s="241">
        <v>0</v>
      </c>
      <c r="O147" s="241">
        <v>0</v>
      </c>
      <c r="P147" s="241">
        <v>0</v>
      </c>
      <c r="Q147" s="241">
        <v>0</v>
      </c>
      <c r="R147" s="241">
        <v>0</v>
      </c>
      <c r="S147" s="241">
        <v>0</v>
      </c>
      <c r="T147" s="241">
        <v>20</v>
      </c>
      <c r="U147" s="241">
        <v>31</v>
      </c>
      <c r="V147" s="241">
        <v>84</v>
      </c>
      <c r="W147" s="241">
        <v>100</v>
      </c>
      <c r="X147" s="241"/>
      <c r="Y147" s="241"/>
      <c r="Z147" s="241"/>
      <c r="AA147" s="241"/>
      <c r="AB147" s="241"/>
      <c r="AC147" s="241"/>
      <c r="AD147" s="241"/>
      <c r="AE147" s="242"/>
      <c r="AF147" s="238" t="str">
        <f t="shared" si="2"/>
        <v>CENTEIO07/08Colheita</v>
      </c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</row>
    <row r="148" spans="1:64" ht="14.65" hidden="1" customHeight="1">
      <c r="A148" s="237" t="s">
        <v>96</v>
      </c>
      <c r="B148" s="238" t="s">
        <v>180</v>
      </c>
      <c r="C148" s="243" t="s">
        <v>77</v>
      </c>
      <c r="D148" s="247"/>
      <c r="E148" s="247"/>
      <c r="F148" s="247"/>
      <c r="G148" s="245">
        <v>0</v>
      </c>
      <c r="H148" s="245">
        <v>0</v>
      </c>
      <c r="I148" s="245">
        <v>0</v>
      </c>
      <c r="J148" s="245">
        <v>0</v>
      </c>
      <c r="K148" s="245">
        <v>0</v>
      </c>
      <c r="L148" s="245">
        <v>0</v>
      </c>
      <c r="M148" s="245">
        <v>0</v>
      </c>
      <c r="N148" s="245">
        <v>0</v>
      </c>
      <c r="O148" s="245">
        <v>0</v>
      </c>
      <c r="P148" s="245">
        <v>0</v>
      </c>
      <c r="Q148" s="245">
        <v>0</v>
      </c>
      <c r="R148" s="245">
        <v>0</v>
      </c>
      <c r="S148" s="245">
        <v>0</v>
      </c>
      <c r="T148" s="245">
        <v>9</v>
      </c>
      <c r="U148" s="245">
        <v>10</v>
      </c>
      <c r="V148" s="245">
        <v>34</v>
      </c>
      <c r="W148" s="245">
        <v>42</v>
      </c>
      <c r="X148" s="245">
        <v>73.3</v>
      </c>
      <c r="Y148" s="245">
        <v>83</v>
      </c>
      <c r="Z148" s="245">
        <v>84</v>
      </c>
      <c r="AA148" s="245">
        <v>88</v>
      </c>
      <c r="AB148" s="245">
        <v>89</v>
      </c>
      <c r="AC148" s="245">
        <v>92</v>
      </c>
      <c r="AD148" s="245">
        <v>96</v>
      </c>
      <c r="AE148" s="242">
        <v>100</v>
      </c>
      <c r="AF148" s="238" t="str">
        <f t="shared" si="2"/>
        <v>CENTEIO07/08Comercialização</v>
      </c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</row>
    <row r="149" spans="1:64" ht="14.65" hidden="1" customHeight="1">
      <c r="A149" s="237" t="s">
        <v>97</v>
      </c>
      <c r="B149" s="238" t="s">
        <v>180</v>
      </c>
      <c r="C149" s="239" t="s">
        <v>75</v>
      </c>
      <c r="D149" s="246"/>
      <c r="E149" s="246"/>
      <c r="F149" s="246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>
        <v>36</v>
      </c>
      <c r="R149" s="241">
        <v>99</v>
      </c>
      <c r="S149" s="241">
        <v>100</v>
      </c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2"/>
      <c r="AF149" s="238" t="str">
        <f t="shared" si="2"/>
        <v>CEVADA07/08Plantio</v>
      </c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</row>
    <row r="150" spans="1:64" ht="14.65" hidden="1" customHeight="1">
      <c r="A150" s="237" t="s">
        <v>97</v>
      </c>
      <c r="B150" s="238" t="s">
        <v>180</v>
      </c>
      <c r="C150" s="239" t="s">
        <v>76</v>
      </c>
      <c r="D150" s="246"/>
      <c r="E150" s="246"/>
      <c r="F150" s="246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>
        <v>1</v>
      </c>
      <c r="T150" s="241">
        <v>2</v>
      </c>
      <c r="U150" s="241">
        <v>4</v>
      </c>
      <c r="V150" s="241">
        <v>82</v>
      </c>
      <c r="W150" s="241">
        <v>100</v>
      </c>
      <c r="X150" s="241"/>
      <c r="Y150" s="241"/>
      <c r="Z150" s="241"/>
      <c r="AA150" s="241"/>
      <c r="AB150" s="241"/>
      <c r="AC150" s="241"/>
      <c r="AD150" s="241"/>
      <c r="AE150" s="242"/>
      <c r="AF150" s="238" t="str">
        <f t="shared" si="2"/>
        <v>CEVADA07/08Colheita</v>
      </c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</row>
    <row r="151" spans="1:64" ht="14.65" hidden="1" customHeight="1">
      <c r="A151" s="237" t="s">
        <v>97</v>
      </c>
      <c r="B151" s="238" t="s">
        <v>180</v>
      </c>
      <c r="C151" s="243" t="s">
        <v>77</v>
      </c>
      <c r="D151" s="247"/>
      <c r="E151" s="247"/>
      <c r="F151" s="247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>
        <v>30</v>
      </c>
      <c r="W151" s="245">
        <v>76</v>
      </c>
      <c r="X151" s="245">
        <v>100</v>
      </c>
      <c r="Y151" s="245"/>
      <c r="Z151" s="245"/>
      <c r="AA151" s="245"/>
      <c r="AB151" s="245"/>
      <c r="AC151" s="245"/>
      <c r="AD151" s="245"/>
      <c r="AE151" s="242"/>
      <c r="AF151" s="238" t="str">
        <f t="shared" si="2"/>
        <v>CEVADA07/08Comercialização</v>
      </c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</row>
    <row r="152" spans="1:64" ht="14.65" hidden="1" customHeight="1">
      <c r="A152" s="237" t="s">
        <v>58</v>
      </c>
      <c r="B152" s="238" t="s">
        <v>180</v>
      </c>
      <c r="C152" s="239" t="s">
        <v>75</v>
      </c>
      <c r="D152" s="246"/>
      <c r="E152" s="246"/>
      <c r="F152" s="246"/>
      <c r="G152" s="241">
        <v>5</v>
      </c>
      <c r="H152" s="241">
        <v>18</v>
      </c>
      <c r="I152" s="241">
        <v>70</v>
      </c>
      <c r="J152" s="241">
        <v>99</v>
      </c>
      <c r="K152" s="241">
        <v>100</v>
      </c>
      <c r="L152" s="241">
        <v>0</v>
      </c>
      <c r="M152" s="241">
        <v>0</v>
      </c>
      <c r="N152" s="241">
        <v>0</v>
      </c>
      <c r="O152" s="241">
        <v>0</v>
      </c>
      <c r="P152" s="241">
        <v>0</v>
      </c>
      <c r="Q152" s="241">
        <v>0</v>
      </c>
      <c r="R152" s="241">
        <v>0</v>
      </c>
      <c r="S152" s="241">
        <v>0</v>
      </c>
      <c r="T152" s="241">
        <v>0</v>
      </c>
      <c r="U152" s="241">
        <v>0</v>
      </c>
      <c r="V152" s="241">
        <v>0</v>
      </c>
      <c r="W152" s="241">
        <v>0</v>
      </c>
      <c r="X152" s="241"/>
      <c r="Y152" s="241"/>
      <c r="Z152" s="241"/>
      <c r="AA152" s="241"/>
      <c r="AB152" s="241"/>
      <c r="AC152" s="241"/>
      <c r="AD152" s="241"/>
      <c r="AE152" s="242"/>
      <c r="AF152" s="238" t="str">
        <f t="shared" si="2"/>
        <v>FEIJÃO (1ª SAFRA)07/08Plantio</v>
      </c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</row>
    <row r="153" spans="1:64" ht="14.65" hidden="1" customHeight="1">
      <c r="A153" s="237" t="s">
        <v>58</v>
      </c>
      <c r="B153" s="238" t="s">
        <v>180</v>
      </c>
      <c r="C153" s="239" t="s">
        <v>76</v>
      </c>
      <c r="D153" s="246"/>
      <c r="E153" s="246"/>
      <c r="F153" s="246"/>
      <c r="G153" s="241">
        <v>0</v>
      </c>
      <c r="H153" s="241">
        <v>0</v>
      </c>
      <c r="I153" s="241">
        <v>1</v>
      </c>
      <c r="J153" s="241">
        <v>2</v>
      </c>
      <c r="K153" s="241">
        <v>7</v>
      </c>
      <c r="L153" s="241">
        <v>51</v>
      </c>
      <c r="M153" s="241">
        <v>95</v>
      </c>
      <c r="N153" s="241">
        <v>100</v>
      </c>
      <c r="O153" s="241">
        <v>0</v>
      </c>
      <c r="P153" s="241">
        <v>0</v>
      </c>
      <c r="Q153" s="241">
        <v>0</v>
      </c>
      <c r="R153" s="241">
        <v>0</v>
      </c>
      <c r="S153" s="241">
        <v>0</v>
      </c>
      <c r="T153" s="241">
        <v>0</v>
      </c>
      <c r="U153" s="241">
        <v>0</v>
      </c>
      <c r="V153" s="241">
        <v>0</v>
      </c>
      <c r="W153" s="241">
        <v>0</v>
      </c>
      <c r="X153" s="241"/>
      <c r="Y153" s="241"/>
      <c r="Z153" s="241"/>
      <c r="AA153" s="241"/>
      <c r="AB153" s="241"/>
      <c r="AC153" s="241"/>
      <c r="AD153" s="241"/>
      <c r="AE153" s="242"/>
      <c r="AF153" s="238" t="str">
        <f t="shared" si="2"/>
        <v>FEIJÃO (1ª SAFRA)07/08Colheita</v>
      </c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</row>
    <row r="154" spans="1:64" ht="14.65" hidden="1" customHeight="1">
      <c r="A154" s="237" t="s">
        <v>58</v>
      </c>
      <c r="B154" s="238" t="s">
        <v>180</v>
      </c>
      <c r="C154" s="243" t="s">
        <v>77</v>
      </c>
      <c r="D154" s="247"/>
      <c r="E154" s="247"/>
      <c r="F154" s="247"/>
      <c r="G154" s="245">
        <v>0</v>
      </c>
      <c r="H154" s="245">
        <v>0</v>
      </c>
      <c r="I154" s="245">
        <v>0</v>
      </c>
      <c r="J154" s="245">
        <v>0</v>
      </c>
      <c r="K154" s="245">
        <v>3</v>
      </c>
      <c r="L154" s="245">
        <v>31</v>
      </c>
      <c r="M154" s="245">
        <v>72</v>
      </c>
      <c r="N154" s="245">
        <v>92</v>
      </c>
      <c r="O154" s="245">
        <v>96</v>
      </c>
      <c r="P154" s="245">
        <v>97</v>
      </c>
      <c r="Q154" s="245">
        <v>97</v>
      </c>
      <c r="R154" s="245">
        <v>98</v>
      </c>
      <c r="S154" s="245">
        <v>98</v>
      </c>
      <c r="T154" s="245">
        <v>99</v>
      </c>
      <c r="U154" s="245">
        <v>99</v>
      </c>
      <c r="V154" s="245">
        <v>100</v>
      </c>
      <c r="W154" s="245">
        <v>0</v>
      </c>
      <c r="X154" s="245"/>
      <c r="Y154" s="245"/>
      <c r="Z154" s="245"/>
      <c r="AA154" s="245"/>
      <c r="AB154" s="245"/>
      <c r="AC154" s="245"/>
      <c r="AD154" s="245"/>
      <c r="AE154" s="242"/>
      <c r="AF154" s="238" t="str">
        <f t="shared" si="2"/>
        <v>FEIJÃO (1ª SAFRA)07/08Comercialização</v>
      </c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</row>
    <row r="155" spans="1:64" ht="14.65" hidden="1" customHeight="1">
      <c r="A155" s="237" t="s">
        <v>98</v>
      </c>
      <c r="B155" s="238" t="s">
        <v>180</v>
      </c>
      <c r="C155" s="239" t="s">
        <v>75</v>
      </c>
      <c r="D155" s="246"/>
      <c r="E155" s="246"/>
      <c r="F155" s="246"/>
      <c r="G155" s="241">
        <v>0</v>
      </c>
      <c r="H155" s="241">
        <v>0</v>
      </c>
      <c r="I155" s="241">
        <v>0</v>
      </c>
      <c r="J155" s="241">
        <v>0</v>
      </c>
      <c r="K155" s="241">
        <v>0</v>
      </c>
      <c r="L155" s="241">
        <v>26</v>
      </c>
      <c r="M155" s="241">
        <v>86</v>
      </c>
      <c r="N155" s="241">
        <v>100</v>
      </c>
      <c r="O155" s="241">
        <v>0</v>
      </c>
      <c r="P155" s="241">
        <v>0</v>
      </c>
      <c r="Q155" s="241">
        <v>0</v>
      </c>
      <c r="R155" s="241">
        <v>0</v>
      </c>
      <c r="S155" s="241">
        <v>0</v>
      </c>
      <c r="T155" s="241">
        <v>0</v>
      </c>
      <c r="U155" s="241">
        <v>0</v>
      </c>
      <c r="V155" s="241">
        <v>0</v>
      </c>
      <c r="W155" s="241">
        <v>0</v>
      </c>
      <c r="X155" s="241"/>
      <c r="Y155" s="241"/>
      <c r="Z155" s="241"/>
      <c r="AA155" s="241"/>
      <c r="AB155" s="241"/>
      <c r="AC155" s="241"/>
      <c r="AD155" s="241"/>
      <c r="AE155" s="242"/>
      <c r="AF155" s="238" t="str">
        <f t="shared" si="2"/>
        <v>FEIJÃO (2ª SAFRA)07/08Plantio</v>
      </c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</row>
    <row r="156" spans="1:64" ht="14.65" hidden="1" customHeight="1">
      <c r="A156" s="237" t="s">
        <v>98</v>
      </c>
      <c r="B156" s="238" t="s">
        <v>180</v>
      </c>
      <c r="C156" s="239" t="s">
        <v>76</v>
      </c>
      <c r="D156" s="246"/>
      <c r="E156" s="246"/>
      <c r="F156" s="246"/>
      <c r="G156" s="241">
        <v>0</v>
      </c>
      <c r="H156" s="241">
        <v>0</v>
      </c>
      <c r="I156" s="241">
        <v>0</v>
      </c>
      <c r="J156" s="241">
        <v>0</v>
      </c>
      <c r="K156" s="241">
        <v>0</v>
      </c>
      <c r="L156" s="241">
        <v>0</v>
      </c>
      <c r="M156" s="241">
        <v>6</v>
      </c>
      <c r="N156" s="241">
        <v>16</v>
      </c>
      <c r="O156" s="241">
        <v>22</v>
      </c>
      <c r="P156" s="241">
        <v>63</v>
      </c>
      <c r="Q156" s="241">
        <v>93</v>
      </c>
      <c r="R156" s="241">
        <v>100</v>
      </c>
      <c r="S156" s="241">
        <v>0</v>
      </c>
      <c r="T156" s="241">
        <v>0</v>
      </c>
      <c r="U156" s="241">
        <v>0</v>
      </c>
      <c r="V156" s="241">
        <v>0</v>
      </c>
      <c r="W156" s="241">
        <v>0</v>
      </c>
      <c r="X156" s="241"/>
      <c r="Y156" s="241"/>
      <c r="Z156" s="241"/>
      <c r="AA156" s="241"/>
      <c r="AB156" s="241"/>
      <c r="AC156" s="241"/>
      <c r="AD156" s="241"/>
      <c r="AE156" s="242"/>
      <c r="AF156" s="238" t="str">
        <f t="shared" si="2"/>
        <v>FEIJÃO (2ª SAFRA)07/08Colheita</v>
      </c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</row>
    <row r="157" spans="1:64" ht="14.65" hidden="1" customHeight="1">
      <c r="A157" s="237" t="s">
        <v>98</v>
      </c>
      <c r="B157" s="238" t="s">
        <v>180</v>
      </c>
      <c r="C157" s="243" t="s">
        <v>77</v>
      </c>
      <c r="D157" s="247"/>
      <c r="E157" s="247"/>
      <c r="F157" s="247"/>
      <c r="G157" s="245">
        <v>0</v>
      </c>
      <c r="H157" s="245">
        <v>0</v>
      </c>
      <c r="I157" s="245">
        <v>0</v>
      </c>
      <c r="J157" s="245">
        <v>0</v>
      </c>
      <c r="K157" s="245">
        <v>0</v>
      </c>
      <c r="L157" s="245">
        <v>0</v>
      </c>
      <c r="M157" s="245">
        <v>5</v>
      </c>
      <c r="N157" s="245">
        <v>7</v>
      </c>
      <c r="O157" s="245">
        <v>23</v>
      </c>
      <c r="P157" s="245">
        <v>47</v>
      </c>
      <c r="Q157" s="245">
        <v>70</v>
      </c>
      <c r="R157" s="245">
        <v>88</v>
      </c>
      <c r="S157" s="245">
        <v>94</v>
      </c>
      <c r="T157" s="245">
        <v>97</v>
      </c>
      <c r="U157" s="245">
        <v>98</v>
      </c>
      <c r="V157" s="245">
        <v>99</v>
      </c>
      <c r="W157" s="245">
        <v>100</v>
      </c>
      <c r="X157" s="245"/>
      <c r="Y157" s="245"/>
      <c r="Z157" s="245"/>
      <c r="AA157" s="245"/>
      <c r="AB157" s="245"/>
      <c r="AC157" s="245"/>
      <c r="AD157" s="245"/>
      <c r="AE157" s="242"/>
      <c r="AF157" s="238" t="str">
        <f t="shared" si="2"/>
        <v>FEIJÃO (2ª SAFRA)07/08Comercialização</v>
      </c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</row>
    <row r="158" spans="1:64" ht="14.65" hidden="1" customHeight="1">
      <c r="A158" s="237" t="s">
        <v>99</v>
      </c>
      <c r="B158" s="238" t="s">
        <v>180</v>
      </c>
      <c r="C158" s="239" t="s">
        <v>75</v>
      </c>
      <c r="D158" s="246"/>
      <c r="E158" s="246"/>
      <c r="F158" s="246"/>
      <c r="G158" s="241">
        <v>0</v>
      </c>
      <c r="H158" s="241">
        <v>0</v>
      </c>
      <c r="I158" s="241">
        <v>0</v>
      </c>
      <c r="J158" s="241">
        <v>0</v>
      </c>
      <c r="K158" s="241">
        <v>0</v>
      </c>
      <c r="L158" s="241">
        <v>0</v>
      </c>
      <c r="M158" s="241">
        <v>0</v>
      </c>
      <c r="N158" s="241">
        <v>8.1999999999999993</v>
      </c>
      <c r="O158" s="241">
        <v>58</v>
      </c>
      <c r="P158" s="241">
        <v>98</v>
      </c>
      <c r="Q158" s="241">
        <v>100</v>
      </c>
      <c r="R158" s="241">
        <v>0</v>
      </c>
      <c r="S158" s="241">
        <v>0</v>
      </c>
      <c r="T158" s="241">
        <v>0</v>
      </c>
      <c r="U158" s="241">
        <v>0</v>
      </c>
      <c r="V158" s="241">
        <v>0</v>
      </c>
      <c r="W158" s="241">
        <v>0</v>
      </c>
      <c r="X158" s="241"/>
      <c r="Y158" s="241"/>
      <c r="Z158" s="241"/>
      <c r="AA158" s="241"/>
      <c r="AB158" s="241"/>
      <c r="AC158" s="241"/>
      <c r="AD158" s="241"/>
      <c r="AE158" s="242"/>
      <c r="AF158" s="238" t="str">
        <f t="shared" si="2"/>
        <v>FEIJÃO (3ª SAFRA)07/08Plantio</v>
      </c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</row>
    <row r="159" spans="1:64" ht="14.65" hidden="1" customHeight="1">
      <c r="A159" s="237" t="s">
        <v>99</v>
      </c>
      <c r="B159" s="238" t="s">
        <v>180</v>
      </c>
      <c r="C159" s="239" t="s">
        <v>76</v>
      </c>
      <c r="D159" s="246"/>
      <c r="E159" s="246"/>
      <c r="F159" s="246"/>
      <c r="G159" s="241">
        <v>0</v>
      </c>
      <c r="H159" s="241">
        <v>0</v>
      </c>
      <c r="I159" s="241">
        <v>0</v>
      </c>
      <c r="J159" s="241">
        <v>0</v>
      </c>
      <c r="K159" s="241">
        <v>0</v>
      </c>
      <c r="L159" s="241">
        <v>0</v>
      </c>
      <c r="M159" s="241">
        <v>0</v>
      </c>
      <c r="N159" s="241">
        <v>0</v>
      </c>
      <c r="O159" s="241">
        <v>0</v>
      </c>
      <c r="P159" s="241">
        <v>3</v>
      </c>
      <c r="Q159" s="241">
        <v>39</v>
      </c>
      <c r="R159" s="241">
        <v>71</v>
      </c>
      <c r="S159" s="241">
        <v>94</v>
      </c>
      <c r="T159" s="241">
        <v>99</v>
      </c>
      <c r="U159" s="241">
        <v>100</v>
      </c>
      <c r="V159" s="241">
        <v>0</v>
      </c>
      <c r="W159" s="241">
        <v>0</v>
      </c>
      <c r="X159" s="241"/>
      <c r="Y159" s="241"/>
      <c r="Z159" s="241"/>
      <c r="AA159" s="241"/>
      <c r="AB159" s="241"/>
      <c r="AC159" s="241"/>
      <c r="AD159" s="241"/>
      <c r="AE159" s="242"/>
      <c r="AF159" s="238" t="str">
        <f t="shared" si="2"/>
        <v>FEIJÃO (3ª SAFRA)07/08Colheita</v>
      </c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</row>
    <row r="160" spans="1:64" ht="14.65" hidden="1" customHeight="1">
      <c r="A160" s="237" t="s">
        <v>99</v>
      </c>
      <c r="B160" s="238" t="s">
        <v>180</v>
      </c>
      <c r="C160" s="243" t="s">
        <v>77</v>
      </c>
      <c r="D160" s="247"/>
      <c r="E160" s="247"/>
      <c r="F160" s="247"/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14</v>
      </c>
      <c r="R160" s="245">
        <v>52</v>
      </c>
      <c r="S160" s="245">
        <v>87</v>
      </c>
      <c r="T160" s="245">
        <v>96</v>
      </c>
      <c r="U160" s="245">
        <v>100</v>
      </c>
      <c r="V160" s="245">
        <v>0</v>
      </c>
      <c r="W160" s="245">
        <v>0</v>
      </c>
      <c r="X160" s="245"/>
      <c r="Y160" s="245"/>
      <c r="Z160" s="245"/>
      <c r="AA160" s="245"/>
      <c r="AB160" s="245"/>
      <c r="AC160" s="245"/>
      <c r="AD160" s="245"/>
      <c r="AE160" s="242"/>
      <c r="AF160" s="238" t="str">
        <f t="shared" si="2"/>
        <v>FEIJÃO (3ª SAFRA)07/08Comercialização</v>
      </c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</row>
    <row r="161" spans="1:64" ht="14.65" hidden="1" customHeight="1">
      <c r="A161" s="237" t="s">
        <v>294</v>
      </c>
      <c r="B161" s="238" t="s">
        <v>180</v>
      </c>
      <c r="C161" s="239" t="s">
        <v>75</v>
      </c>
      <c r="D161" s="246"/>
      <c r="E161" s="246"/>
      <c r="F161" s="246"/>
      <c r="G161" s="241">
        <v>0</v>
      </c>
      <c r="H161" s="241">
        <v>43</v>
      </c>
      <c r="I161" s="241">
        <v>86</v>
      </c>
      <c r="J161" s="241">
        <v>87</v>
      </c>
      <c r="K161" s="241">
        <v>100</v>
      </c>
      <c r="L161" s="241">
        <v>0</v>
      </c>
      <c r="M161" s="241">
        <v>0</v>
      </c>
      <c r="N161" s="241">
        <v>0</v>
      </c>
      <c r="O161" s="241">
        <v>0</v>
      </c>
      <c r="P161" s="241">
        <v>0</v>
      </c>
      <c r="Q161" s="241">
        <v>0</v>
      </c>
      <c r="R161" s="241">
        <v>0</v>
      </c>
      <c r="S161" s="241">
        <v>0</v>
      </c>
      <c r="T161" s="241">
        <v>0</v>
      </c>
      <c r="U161" s="241">
        <v>0</v>
      </c>
      <c r="V161" s="241">
        <v>0</v>
      </c>
      <c r="W161" s="241">
        <v>0</v>
      </c>
      <c r="X161" s="241"/>
      <c r="Y161" s="241"/>
      <c r="Z161" s="241"/>
      <c r="AA161" s="241"/>
      <c r="AB161" s="241"/>
      <c r="AC161" s="241"/>
      <c r="AD161" s="241"/>
      <c r="AE161" s="242"/>
      <c r="AF161" s="238" t="str">
        <f t="shared" si="2"/>
        <v>tabaco07/08Plantio</v>
      </c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</row>
    <row r="162" spans="1:64" ht="14.65" hidden="1" customHeight="1">
      <c r="A162" s="237" t="s">
        <v>294</v>
      </c>
      <c r="B162" s="238" t="s">
        <v>180</v>
      </c>
      <c r="C162" s="239" t="s">
        <v>76</v>
      </c>
      <c r="D162" s="246"/>
      <c r="E162" s="246"/>
      <c r="F162" s="246"/>
      <c r="G162" s="241">
        <v>0</v>
      </c>
      <c r="H162" s="241">
        <v>0</v>
      </c>
      <c r="I162" s="241">
        <v>0</v>
      </c>
      <c r="J162" s="241">
        <v>2</v>
      </c>
      <c r="K162" s="241">
        <v>5</v>
      </c>
      <c r="L162" s="241">
        <v>44</v>
      </c>
      <c r="M162" s="241">
        <v>91</v>
      </c>
      <c r="N162" s="241">
        <v>97</v>
      </c>
      <c r="O162" s="241">
        <v>99</v>
      </c>
      <c r="P162" s="241">
        <v>100</v>
      </c>
      <c r="Q162" s="241">
        <v>0</v>
      </c>
      <c r="R162" s="241">
        <v>0</v>
      </c>
      <c r="S162" s="241">
        <v>0</v>
      </c>
      <c r="T162" s="241">
        <v>0</v>
      </c>
      <c r="U162" s="241">
        <v>0</v>
      </c>
      <c r="V162" s="241">
        <v>0</v>
      </c>
      <c r="W162" s="241">
        <v>0</v>
      </c>
      <c r="X162" s="241"/>
      <c r="Y162" s="241"/>
      <c r="Z162" s="241"/>
      <c r="AA162" s="241"/>
      <c r="AB162" s="241"/>
      <c r="AC162" s="241"/>
      <c r="AD162" s="241"/>
      <c r="AE162" s="242"/>
      <c r="AF162" s="238" t="str">
        <f t="shared" si="2"/>
        <v>tabaco07/08Colheita</v>
      </c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</row>
    <row r="163" spans="1:64" ht="14.65" hidden="1" customHeight="1">
      <c r="A163" s="237" t="s">
        <v>294</v>
      </c>
      <c r="B163" s="238" t="s">
        <v>180</v>
      </c>
      <c r="C163" s="243" t="s">
        <v>77</v>
      </c>
      <c r="D163" s="247"/>
      <c r="E163" s="247"/>
      <c r="F163" s="247"/>
      <c r="G163" s="245">
        <v>0</v>
      </c>
      <c r="H163" s="245">
        <v>0</v>
      </c>
      <c r="I163" s="245">
        <v>0</v>
      </c>
      <c r="J163" s="245">
        <v>1</v>
      </c>
      <c r="K163" s="245">
        <v>1</v>
      </c>
      <c r="L163" s="245">
        <v>4</v>
      </c>
      <c r="M163" s="245">
        <v>14</v>
      </c>
      <c r="N163" s="245">
        <v>31</v>
      </c>
      <c r="O163" s="245">
        <v>50</v>
      </c>
      <c r="P163" s="245">
        <v>71</v>
      </c>
      <c r="Q163" s="245">
        <v>89</v>
      </c>
      <c r="R163" s="245">
        <v>96</v>
      </c>
      <c r="S163" s="245">
        <v>100</v>
      </c>
      <c r="T163" s="245">
        <v>0</v>
      </c>
      <c r="U163" s="245">
        <v>0</v>
      </c>
      <c r="V163" s="245">
        <v>0</v>
      </c>
      <c r="W163" s="245">
        <v>0</v>
      </c>
      <c r="X163" s="245"/>
      <c r="Y163" s="245"/>
      <c r="Z163" s="245"/>
      <c r="AA163" s="245"/>
      <c r="AB163" s="245"/>
      <c r="AC163" s="245"/>
      <c r="AD163" s="245"/>
      <c r="AE163" s="242"/>
      <c r="AF163" s="238" t="str">
        <f t="shared" si="2"/>
        <v>tabaco07/08Comercialização</v>
      </c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</row>
    <row r="164" spans="1:64" ht="14.65" hidden="1" customHeight="1">
      <c r="A164" s="237" t="s">
        <v>161</v>
      </c>
      <c r="B164" s="238" t="s">
        <v>180</v>
      </c>
      <c r="C164" s="239" t="s">
        <v>75</v>
      </c>
      <c r="D164" s="246"/>
      <c r="E164" s="246"/>
      <c r="F164" s="246"/>
      <c r="G164" s="241">
        <v>9</v>
      </c>
      <c r="H164" s="241">
        <v>11</v>
      </c>
      <c r="I164" s="241">
        <v>12</v>
      </c>
      <c r="J164" s="241">
        <v>56</v>
      </c>
      <c r="K164" s="241">
        <v>100</v>
      </c>
      <c r="L164" s="241">
        <v>0</v>
      </c>
      <c r="M164" s="241">
        <v>0</v>
      </c>
      <c r="N164" s="241">
        <v>0</v>
      </c>
      <c r="O164" s="241">
        <v>0</v>
      </c>
      <c r="P164" s="241">
        <v>0</v>
      </c>
      <c r="Q164" s="241">
        <v>0</v>
      </c>
      <c r="R164" s="241">
        <v>0</v>
      </c>
      <c r="S164" s="241">
        <v>0</v>
      </c>
      <c r="T164" s="241">
        <v>0</v>
      </c>
      <c r="U164" s="241">
        <v>0</v>
      </c>
      <c r="V164" s="241">
        <v>0</v>
      </c>
      <c r="W164" s="241">
        <v>0</v>
      </c>
      <c r="X164" s="241"/>
      <c r="Y164" s="241"/>
      <c r="Z164" s="241"/>
      <c r="AA164" s="241"/>
      <c r="AB164" s="241"/>
      <c r="AC164" s="241"/>
      <c r="AD164" s="241"/>
      <c r="AE164" s="242"/>
      <c r="AF164" s="238" t="str">
        <f t="shared" si="2"/>
        <v>GIRASSOL (1ª SAFRA)07/08Plantio</v>
      </c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</row>
    <row r="165" spans="1:64" ht="14.65" hidden="1" customHeight="1">
      <c r="A165" s="237" t="s">
        <v>161</v>
      </c>
      <c r="B165" s="238" t="s">
        <v>180</v>
      </c>
      <c r="C165" s="239" t="s">
        <v>76</v>
      </c>
      <c r="D165" s="246"/>
      <c r="E165" s="246"/>
      <c r="F165" s="246"/>
      <c r="G165" s="241">
        <v>0</v>
      </c>
      <c r="H165" s="241">
        <v>0</v>
      </c>
      <c r="I165" s="241">
        <v>0</v>
      </c>
      <c r="J165" s="241">
        <v>5</v>
      </c>
      <c r="K165" s="241">
        <v>40</v>
      </c>
      <c r="L165" s="241">
        <v>79</v>
      </c>
      <c r="M165" s="241">
        <v>86</v>
      </c>
      <c r="N165" s="241">
        <v>100</v>
      </c>
      <c r="O165" s="241">
        <v>0</v>
      </c>
      <c r="P165" s="241">
        <v>0</v>
      </c>
      <c r="Q165" s="241">
        <v>0</v>
      </c>
      <c r="R165" s="241">
        <v>0</v>
      </c>
      <c r="S165" s="241">
        <v>0</v>
      </c>
      <c r="T165" s="241">
        <v>0</v>
      </c>
      <c r="U165" s="241">
        <v>0</v>
      </c>
      <c r="V165" s="241">
        <v>0</v>
      </c>
      <c r="W165" s="241">
        <v>0</v>
      </c>
      <c r="X165" s="241"/>
      <c r="Y165" s="241"/>
      <c r="Z165" s="241"/>
      <c r="AA165" s="241"/>
      <c r="AB165" s="241"/>
      <c r="AC165" s="241"/>
      <c r="AD165" s="241"/>
      <c r="AE165" s="242"/>
      <c r="AF165" s="238" t="str">
        <f t="shared" si="2"/>
        <v>GIRASSOL (1ª SAFRA)07/08Colheita</v>
      </c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</row>
    <row r="166" spans="1:64" ht="14.65" hidden="1" customHeight="1">
      <c r="A166" s="237" t="s">
        <v>161</v>
      </c>
      <c r="B166" s="238" t="s">
        <v>180</v>
      </c>
      <c r="C166" s="243" t="s">
        <v>77</v>
      </c>
      <c r="D166" s="247"/>
      <c r="E166" s="247"/>
      <c r="F166" s="247"/>
      <c r="G166" s="245">
        <v>0</v>
      </c>
      <c r="H166" s="245">
        <v>0</v>
      </c>
      <c r="I166" s="245">
        <v>0</v>
      </c>
      <c r="J166" s="245">
        <v>0</v>
      </c>
      <c r="K166" s="245">
        <v>38</v>
      </c>
      <c r="L166" s="245">
        <v>61</v>
      </c>
      <c r="M166" s="245">
        <v>73</v>
      </c>
      <c r="N166" s="245">
        <v>100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5">
        <v>0</v>
      </c>
      <c r="U166" s="245">
        <v>0</v>
      </c>
      <c r="V166" s="245">
        <v>0</v>
      </c>
      <c r="W166" s="245">
        <v>0</v>
      </c>
      <c r="X166" s="245"/>
      <c r="Y166" s="245"/>
      <c r="Z166" s="245"/>
      <c r="AA166" s="245"/>
      <c r="AB166" s="245"/>
      <c r="AC166" s="245"/>
      <c r="AD166" s="245"/>
      <c r="AE166" s="242"/>
      <c r="AF166" s="238" t="str">
        <f t="shared" si="2"/>
        <v>GIRASSOL (1ª SAFRA)07/08Comercialização</v>
      </c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</row>
    <row r="167" spans="1:64" ht="14.65" hidden="1" customHeight="1">
      <c r="A167" s="237" t="s">
        <v>163</v>
      </c>
      <c r="B167" s="238" t="s">
        <v>180</v>
      </c>
      <c r="C167" s="239" t="s">
        <v>75</v>
      </c>
      <c r="D167" s="246"/>
      <c r="E167" s="246"/>
      <c r="F167" s="246"/>
      <c r="G167" s="241">
        <v>0</v>
      </c>
      <c r="H167" s="241">
        <v>0</v>
      </c>
      <c r="I167" s="241">
        <v>0</v>
      </c>
      <c r="J167" s="241">
        <v>0</v>
      </c>
      <c r="K167" s="241">
        <v>0</v>
      </c>
      <c r="L167" s="241">
        <v>0</v>
      </c>
      <c r="M167" s="241">
        <v>0</v>
      </c>
      <c r="N167" s="241">
        <v>63.2</v>
      </c>
      <c r="O167" s="241">
        <v>100</v>
      </c>
      <c r="P167" s="241">
        <v>0</v>
      </c>
      <c r="Q167" s="241">
        <v>0</v>
      </c>
      <c r="R167" s="241">
        <v>0</v>
      </c>
      <c r="S167" s="241">
        <v>0</v>
      </c>
      <c r="T167" s="241">
        <v>0</v>
      </c>
      <c r="U167" s="241">
        <v>0</v>
      </c>
      <c r="V167" s="241">
        <v>0</v>
      </c>
      <c r="W167" s="241">
        <v>0</v>
      </c>
      <c r="X167" s="241"/>
      <c r="Y167" s="241"/>
      <c r="Z167" s="241"/>
      <c r="AA167" s="241"/>
      <c r="AB167" s="241"/>
      <c r="AC167" s="241"/>
      <c r="AD167" s="241"/>
      <c r="AE167" s="242"/>
      <c r="AF167" s="238" t="str">
        <f t="shared" si="2"/>
        <v>GIRASSOL (2ª SAFRA)07/08Plantio</v>
      </c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</row>
    <row r="168" spans="1:64" ht="14.65" hidden="1" customHeight="1">
      <c r="A168" s="237" t="s">
        <v>163</v>
      </c>
      <c r="B168" s="238" t="s">
        <v>180</v>
      </c>
      <c r="C168" s="239" t="s">
        <v>76</v>
      </c>
      <c r="D168" s="246"/>
      <c r="E168" s="246"/>
      <c r="F168" s="246"/>
      <c r="G168" s="241">
        <v>0</v>
      </c>
      <c r="H168" s="241">
        <v>0</v>
      </c>
      <c r="I168" s="241">
        <v>0</v>
      </c>
      <c r="J168" s="241">
        <v>0</v>
      </c>
      <c r="K168" s="241">
        <v>0</v>
      </c>
      <c r="L168" s="241">
        <v>0</v>
      </c>
      <c r="M168" s="241">
        <v>0</v>
      </c>
      <c r="N168" s="241">
        <v>0</v>
      </c>
      <c r="O168" s="241">
        <v>0</v>
      </c>
      <c r="P168" s="241">
        <v>0</v>
      </c>
      <c r="Q168" s="241">
        <v>1</v>
      </c>
      <c r="R168" s="241">
        <v>22</v>
      </c>
      <c r="S168" s="241">
        <v>73</v>
      </c>
      <c r="T168" s="241">
        <v>100</v>
      </c>
      <c r="U168" s="241">
        <v>0</v>
      </c>
      <c r="V168" s="241">
        <v>0</v>
      </c>
      <c r="W168" s="241">
        <v>0</v>
      </c>
      <c r="X168" s="241"/>
      <c r="Y168" s="241"/>
      <c r="Z168" s="241"/>
      <c r="AA168" s="241"/>
      <c r="AB168" s="241"/>
      <c r="AC168" s="241"/>
      <c r="AD168" s="241"/>
      <c r="AE168" s="242"/>
      <c r="AF168" s="238" t="str">
        <f t="shared" si="2"/>
        <v>GIRASSOL (2ª SAFRA)07/08Colheita</v>
      </c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</row>
    <row r="169" spans="1:64" ht="14.65" hidden="1" customHeight="1">
      <c r="A169" s="237" t="s">
        <v>163</v>
      </c>
      <c r="B169" s="238" t="s">
        <v>180</v>
      </c>
      <c r="C169" s="243" t="s">
        <v>77</v>
      </c>
      <c r="D169" s="247"/>
      <c r="E169" s="247"/>
      <c r="F169" s="247"/>
      <c r="G169" s="245">
        <v>0</v>
      </c>
      <c r="H169" s="245">
        <v>0</v>
      </c>
      <c r="I169" s="245">
        <v>0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1</v>
      </c>
      <c r="R169" s="245">
        <v>19</v>
      </c>
      <c r="S169" s="245">
        <v>64</v>
      </c>
      <c r="T169" s="245">
        <v>77</v>
      </c>
      <c r="U169" s="245">
        <v>100</v>
      </c>
      <c r="V169" s="245">
        <v>0</v>
      </c>
      <c r="W169" s="245">
        <v>0</v>
      </c>
      <c r="X169" s="245"/>
      <c r="Y169" s="245"/>
      <c r="Z169" s="245"/>
      <c r="AA169" s="245"/>
      <c r="AB169" s="245"/>
      <c r="AC169" s="245"/>
      <c r="AD169" s="245"/>
      <c r="AE169" s="242"/>
      <c r="AF169" s="238" t="str">
        <f t="shared" si="2"/>
        <v>GIRASSOL (2ª SAFRA)07/08Comercialização</v>
      </c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</row>
    <row r="170" spans="1:64" ht="14.65" hidden="1" customHeight="1">
      <c r="A170" s="237" t="s">
        <v>101</v>
      </c>
      <c r="B170" s="238" t="s">
        <v>180</v>
      </c>
      <c r="C170" s="239" t="s">
        <v>75</v>
      </c>
      <c r="D170" s="246"/>
      <c r="E170" s="246"/>
      <c r="F170" s="246"/>
      <c r="G170" s="241">
        <v>0</v>
      </c>
      <c r="H170" s="241">
        <v>0</v>
      </c>
      <c r="I170" s="241">
        <v>43</v>
      </c>
      <c r="J170" s="241">
        <v>64</v>
      </c>
      <c r="K170" s="241">
        <v>100</v>
      </c>
      <c r="L170" s="241">
        <v>0</v>
      </c>
      <c r="M170" s="241">
        <v>0</v>
      </c>
      <c r="N170" s="241">
        <v>0</v>
      </c>
      <c r="O170" s="241">
        <v>0</v>
      </c>
      <c r="P170" s="241">
        <v>0</v>
      </c>
      <c r="Q170" s="241">
        <v>0</v>
      </c>
      <c r="R170" s="241">
        <v>0</v>
      </c>
      <c r="S170" s="241">
        <v>0</v>
      </c>
      <c r="T170" s="241">
        <v>0</v>
      </c>
      <c r="U170" s="241">
        <v>0</v>
      </c>
      <c r="V170" s="241">
        <v>0</v>
      </c>
      <c r="W170" s="241">
        <v>0</v>
      </c>
      <c r="X170" s="241"/>
      <c r="Y170" s="241"/>
      <c r="Z170" s="241"/>
      <c r="AA170" s="241"/>
      <c r="AB170" s="241"/>
      <c r="AC170" s="241"/>
      <c r="AD170" s="241"/>
      <c r="AE170" s="242"/>
      <c r="AF170" s="238" t="str">
        <f t="shared" si="2"/>
        <v>MAMONA07/08Plantio</v>
      </c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</row>
    <row r="171" spans="1:64" ht="14.65" hidden="1" customHeight="1">
      <c r="A171" s="237" t="s">
        <v>101</v>
      </c>
      <c r="B171" s="238" t="s">
        <v>180</v>
      </c>
      <c r="C171" s="239" t="s">
        <v>76</v>
      </c>
      <c r="D171" s="246"/>
      <c r="E171" s="246"/>
      <c r="F171" s="246"/>
      <c r="G171" s="241">
        <v>0</v>
      </c>
      <c r="H171" s="241">
        <v>0</v>
      </c>
      <c r="I171" s="241">
        <v>0</v>
      </c>
      <c r="J171" s="241">
        <v>0</v>
      </c>
      <c r="K171" s="241">
        <v>0</v>
      </c>
      <c r="L171" s="241">
        <v>0</v>
      </c>
      <c r="M171" s="241">
        <v>0</v>
      </c>
      <c r="N171" s="241">
        <v>8</v>
      </c>
      <c r="O171" s="241">
        <v>42</v>
      </c>
      <c r="P171" s="241">
        <v>58</v>
      </c>
      <c r="Q171" s="241">
        <v>67</v>
      </c>
      <c r="R171" s="241">
        <v>75</v>
      </c>
      <c r="S171" s="241">
        <v>93</v>
      </c>
      <c r="T171" s="241">
        <v>97</v>
      </c>
      <c r="U171" s="241">
        <v>100</v>
      </c>
      <c r="V171" s="241">
        <v>0</v>
      </c>
      <c r="W171" s="241">
        <v>0</v>
      </c>
      <c r="X171" s="241"/>
      <c r="Y171" s="241"/>
      <c r="Z171" s="241"/>
      <c r="AA171" s="241"/>
      <c r="AB171" s="241"/>
      <c r="AC171" s="241"/>
      <c r="AD171" s="241"/>
      <c r="AE171" s="242"/>
      <c r="AF171" s="238" t="str">
        <f t="shared" si="2"/>
        <v>MAMONA07/08Colheita</v>
      </c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</row>
    <row r="172" spans="1:64" ht="14.65" hidden="1" customHeight="1">
      <c r="A172" s="237" t="s">
        <v>101</v>
      </c>
      <c r="B172" s="238" t="s">
        <v>180</v>
      </c>
      <c r="C172" s="243" t="s">
        <v>77</v>
      </c>
      <c r="D172" s="247"/>
      <c r="E172" s="247"/>
      <c r="F172" s="247"/>
      <c r="G172" s="245">
        <v>0</v>
      </c>
      <c r="H172" s="245">
        <v>0</v>
      </c>
      <c r="I172" s="245">
        <v>0</v>
      </c>
      <c r="J172" s="245">
        <v>0</v>
      </c>
      <c r="K172" s="245">
        <v>0</v>
      </c>
      <c r="L172" s="245">
        <v>0</v>
      </c>
      <c r="M172" s="245">
        <v>0</v>
      </c>
      <c r="N172" s="245">
        <v>6</v>
      </c>
      <c r="O172" s="245">
        <v>33</v>
      </c>
      <c r="P172" s="245">
        <v>44</v>
      </c>
      <c r="Q172" s="245">
        <v>48</v>
      </c>
      <c r="R172" s="245">
        <v>64</v>
      </c>
      <c r="S172" s="245">
        <v>84</v>
      </c>
      <c r="T172" s="245">
        <v>91</v>
      </c>
      <c r="U172" s="245">
        <v>96</v>
      </c>
      <c r="V172" s="245">
        <v>99</v>
      </c>
      <c r="W172" s="245">
        <v>100</v>
      </c>
      <c r="X172" s="245"/>
      <c r="Y172" s="245"/>
      <c r="Z172" s="245"/>
      <c r="AA172" s="245"/>
      <c r="AB172" s="245"/>
      <c r="AC172" s="245"/>
      <c r="AD172" s="245"/>
      <c r="AE172" s="242"/>
      <c r="AF172" s="238" t="str">
        <f t="shared" si="2"/>
        <v>MAMONA07/08Comercialização</v>
      </c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</row>
    <row r="173" spans="1:64" ht="14.65" hidden="1" customHeight="1">
      <c r="A173" s="237" t="s">
        <v>102</v>
      </c>
      <c r="B173" s="238" t="s">
        <v>180</v>
      </c>
      <c r="C173" s="239" t="s">
        <v>75</v>
      </c>
      <c r="D173" s="246"/>
      <c r="E173" s="246"/>
      <c r="F173" s="246"/>
      <c r="G173" s="241">
        <v>0</v>
      </c>
      <c r="H173" s="241">
        <v>45</v>
      </c>
      <c r="I173" s="241">
        <v>84</v>
      </c>
      <c r="J173" s="241">
        <v>93</v>
      </c>
      <c r="K173" s="241">
        <v>100</v>
      </c>
      <c r="L173" s="241">
        <v>0</v>
      </c>
      <c r="M173" s="241">
        <v>0</v>
      </c>
      <c r="N173" s="241">
        <v>0</v>
      </c>
      <c r="O173" s="241">
        <v>0</v>
      </c>
      <c r="P173" s="241">
        <v>0</v>
      </c>
      <c r="Q173" s="241">
        <v>0</v>
      </c>
      <c r="R173" s="241">
        <v>0</v>
      </c>
      <c r="S173" s="241">
        <v>0</v>
      </c>
      <c r="T173" s="241">
        <v>0</v>
      </c>
      <c r="U173" s="241">
        <v>0</v>
      </c>
      <c r="V173" s="241">
        <v>0</v>
      </c>
      <c r="W173" s="241">
        <v>0</v>
      </c>
      <c r="X173" s="241"/>
      <c r="Y173" s="241"/>
      <c r="Z173" s="241"/>
      <c r="AA173" s="241"/>
      <c r="AB173" s="241"/>
      <c r="AC173" s="241"/>
      <c r="AD173" s="241"/>
      <c r="AE173" s="242"/>
      <c r="AF173" s="238" t="str">
        <f t="shared" si="2"/>
        <v>MANDIOCA07/08Plantio</v>
      </c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</row>
    <row r="174" spans="1:64" ht="14.65" hidden="1" customHeight="1">
      <c r="A174" s="237" t="s">
        <v>102</v>
      </c>
      <c r="B174" s="238" t="s">
        <v>180</v>
      </c>
      <c r="C174" s="239" t="s">
        <v>76</v>
      </c>
      <c r="D174" s="246"/>
      <c r="E174" s="246"/>
      <c r="F174" s="246"/>
      <c r="G174" s="241">
        <v>0</v>
      </c>
      <c r="H174" s="241">
        <v>0</v>
      </c>
      <c r="I174" s="241">
        <v>0</v>
      </c>
      <c r="J174" s="241">
        <v>0</v>
      </c>
      <c r="K174" s="241">
        <v>0</v>
      </c>
      <c r="L174" s="241">
        <v>3</v>
      </c>
      <c r="M174" s="241">
        <v>5</v>
      </c>
      <c r="N174" s="241">
        <v>9</v>
      </c>
      <c r="O174" s="241">
        <v>15</v>
      </c>
      <c r="P174" s="241">
        <v>26</v>
      </c>
      <c r="Q174" s="241">
        <v>37</v>
      </c>
      <c r="R174" s="241">
        <v>48</v>
      </c>
      <c r="S174" s="241">
        <v>59</v>
      </c>
      <c r="T174" s="241">
        <v>70</v>
      </c>
      <c r="U174" s="241">
        <v>77</v>
      </c>
      <c r="V174" s="241">
        <v>82</v>
      </c>
      <c r="W174" s="241">
        <v>84</v>
      </c>
      <c r="X174" s="241">
        <v>100</v>
      </c>
      <c r="Y174" s="241"/>
      <c r="Z174" s="241"/>
      <c r="AA174" s="241"/>
      <c r="AB174" s="241"/>
      <c r="AC174" s="241"/>
      <c r="AD174" s="241"/>
      <c r="AE174" s="242"/>
      <c r="AF174" s="238" t="str">
        <f t="shared" si="2"/>
        <v>MANDIOCA07/08Colheita</v>
      </c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</row>
    <row r="175" spans="1:64" ht="14.65" hidden="1" customHeight="1">
      <c r="A175" s="237" t="s">
        <v>102</v>
      </c>
      <c r="B175" s="238" t="s">
        <v>180</v>
      </c>
      <c r="C175" s="243" t="s">
        <v>77</v>
      </c>
      <c r="D175" s="247"/>
      <c r="E175" s="247"/>
      <c r="F175" s="247"/>
      <c r="G175" s="245">
        <v>0</v>
      </c>
      <c r="H175" s="245">
        <v>0</v>
      </c>
      <c r="I175" s="245">
        <v>0</v>
      </c>
      <c r="J175" s="245">
        <v>0</v>
      </c>
      <c r="K175" s="245">
        <v>0</v>
      </c>
      <c r="L175" s="245">
        <v>3</v>
      </c>
      <c r="M175" s="245">
        <v>6</v>
      </c>
      <c r="N175" s="245">
        <v>9</v>
      </c>
      <c r="O175" s="245">
        <v>15</v>
      </c>
      <c r="P175" s="245">
        <v>27</v>
      </c>
      <c r="Q175" s="245">
        <v>39</v>
      </c>
      <c r="R175" s="245">
        <v>50</v>
      </c>
      <c r="S175" s="245">
        <v>61</v>
      </c>
      <c r="T175" s="245">
        <v>71</v>
      </c>
      <c r="U175" s="245">
        <v>78</v>
      </c>
      <c r="V175" s="245">
        <v>83</v>
      </c>
      <c r="W175" s="245">
        <v>84</v>
      </c>
      <c r="X175" s="245">
        <v>100</v>
      </c>
      <c r="Y175" s="245"/>
      <c r="Z175" s="245"/>
      <c r="AA175" s="245"/>
      <c r="AB175" s="245"/>
      <c r="AC175" s="245"/>
      <c r="AD175" s="245"/>
      <c r="AE175" s="242"/>
      <c r="AF175" s="238" t="str">
        <f t="shared" si="2"/>
        <v>MANDIOCA07/08Comercialização</v>
      </c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</row>
    <row r="176" spans="1:64" ht="14.65" hidden="1" customHeight="1">
      <c r="A176" s="237" t="s">
        <v>103</v>
      </c>
      <c r="B176" s="238" t="s">
        <v>180</v>
      </c>
      <c r="C176" s="239" t="s">
        <v>75</v>
      </c>
      <c r="D176" s="246"/>
      <c r="E176" s="246"/>
      <c r="F176" s="246"/>
      <c r="G176" s="241">
        <v>1</v>
      </c>
      <c r="H176" s="241">
        <v>15</v>
      </c>
      <c r="I176" s="241">
        <v>70</v>
      </c>
      <c r="J176" s="241">
        <v>97</v>
      </c>
      <c r="K176" s="241">
        <v>100</v>
      </c>
      <c r="L176" s="241">
        <v>0</v>
      </c>
      <c r="M176" s="241">
        <v>0</v>
      </c>
      <c r="N176" s="241">
        <v>0</v>
      </c>
      <c r="O176" s="241">
        <v>0</v>
      </c>
      <c r="P176" s="241">
        <v>0</v>
      </c>
      <c r="Q176" s="241">
        <v>0</v>
      </c>
      <c r="R176" s="241">
        <v>0</v>
      </c>
      <c r="S176" s="241">
        <v>0</v>
      </c>
      <c r="T176" s="241">
        <v>0</v>
      </c>
      <c r="U176" s="241">
        <v>0</v>
      </c>
      <c r="V176" s="241">
        <v>0</v>
      </c>
      <c r="W176" s="241">
        <v>0</v>
      </c>
      <c r="X176" s="241"/>
      <c r="Y176" s="241"/>
      <c r="Z176" s="241"/>
      <c r="AA176" s="241"/>
      <c r="AB176" s="241"/>
      <c r="AC176" s="241"/>
      <c r="AD176" s="241"/>
      <c r="AE176" s="242"/>
      <c r="AF176" s="238" t="str">
        <f t="shared" si="2"/>
        <v>MILHO (1ª SAFRA)07/08Plantio</v>
      </c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</row>
    <row r="177" spans="1:64" ht="14.65" hidden="1" customHeight="1">
      <c r="A177" s="237" t="s">
        <v>103</v>
      </c>
      <c r="B177" s="238" t="s">
        <v>180</v>
      </c>
      <c r="C177" s="239" t="s">
        <v>76</v>
      </c>
      <c r="D177" s="246"/>
      <c r="E177" s="246"/>
      <c r="F177" s="246"/>
      <c r="G177" s="241">
        <v>0</v>
      </c>
      <c r="H177" s="241">
        <v>0</v>
      </c>
      <c r="I177" s="241">
        <v>0</v>
      </c>
      <c r="J177" s="241">
        <v>0</v>
      </c>
      <c r="K177" s="241">
        <v>0</v>
      </c>
      <c r="L177" s="241">
        <v>1</v>
      </c>
      <c r="M177" s="241">
        <v>14</v>
      </c>
      <c r="N177" s="241">
        <v>50</v>
      </c>
      <c r="O177" s="241">
        <v>83</v>
      </c>
      <c r="P177" s="241">
        <v>96</v>
      </c>
      <c r="Q177" s="241">
        <v>99</v>
      </c>
      <c r="R177" s="241">
        <v>100</v>
      </c>
      <c r="S177" s="241">
        <v>0</v>
      </c>
      <c r="T177" s="241">
        <v>0</v>
      </c>
      <c r="U177" s="241">
        <v>0</v>
      </c>
      <c r="V177" s="241">
        <v>0</v>
      </c>
      <c r="W177" s="241">
        <v>0</v>
      </c>
      <c r="X177" s="241"/>
      <c r="Y177" s="241"/>
      <c r="Z177" s="241"/>
      <c r="AA177" s="241"/>
      <c r="AB177" s="241"/>
      <c r="AC177" s="241"/>
      <c r="AD177" s="241"/>
      <c r="AE177" s="242"/>
      <c r="AF177" s="238" t="str">
        <f t="shared" si="2"/>
        <v>MILHO (1ª SAFRA)07/08Colheita</v>
      </c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</row>
    <row r="178" spans="1:64" ht="14.65" hidden="1" customHeight="1">
      <c r="A178" s="237" t="s">
        <v>103</v>
      </c>
      <c r="B178" s="238" t="s">
        <v>180</v>
      </c>
      <c r="C178" s="243" t="s">
        <v>77</v>
      </c>
      <c r="D178" s="247"/>
      <c r="E178" s="247"/>
      <c r="F178" s="247"/>
      <c r="G178" s="245">
        <v>0</v>
      </c>
      <c r="H178" s="245">
        <v>7</v>
      </c>
      <c r="I178" s="245">
        <v>6</v>
      </c>
      <c r="J178" s="245">
        <v>6</v>
      </c>
      <c r="K178" s="245">
        <v>8</v>
      </c>
      <c r="L178" s="245">
        <v>12</v>
      </c>
      <c r="M178" s="245">
        <v>18</v>
      </c>
      <c r="N178" s="245">
        <v>33.5</v>
      </c>
      <c r="O178" s="245">
        <v>46</v>
      </c>
      <c r="P178" s="245">
        <v>65</v>
      </c>
      <c r="Q178" s="245">
        <v>74</v>
      </c>
      <c r="R178" s="245">
        <v>82</v>
      </c>
      <c r="S178" s="245">
        <v>88</v>
      </c>
      <c r="T178" s="245">
        <v>91</v>
      </c>
      <c r="U178" s="245">
        <v>94</v>
      </c>
      <c r="V178" s="245">
        <v>96</v>
      </c>
      <c r="W178" s="245">
        <v>97</v>
      </c>
      <c r="X178" s="245">
        <v>96.5</v>
      </c>
      <c r="Y178" s="245">
        <v>97</v>
      </c>
      <c r="Z178" s="245">
        <v>100</v>
      </c>
      <c r="AA178" s="245"/>
      <c r="AB178" s="245"/>
      <c r="AC178" s="245"/>
      <c r="AD178" s="245"/>
      <c r="AE178" s="242"/>
      <c r="AF178" s="238" t="str">
        <f t="shared" si="2"/>
        <v>MILHO (1ª SAFRA)07/08Comercialização</v>
      </c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</row>
    <row r="179" spans="1:64" ht="14.65" hidden="1" customHeight="1">
      <c r="A179" s="237" t="s">
        <v>104</v>
      </c>
      <c r="B179" s="238" t="s">
        <v>180</v>
      </c>
      <c r="C179" s="239" t="s">
        <v>75</v>
      </c>
      <c r="D179" s="246"/>
      <c r="E179" s="246"/>
      <c r="F179" s="246"/>
      <c r="G179" s="241">
        <v>0</v>
      </c>
      <c r="H179" s="241">
        <v>0</v>
      </c>
      <c r="I179" s="241">
        <v>0</v>
      </c>
      <c r="J179" s="241">
        <v>0</v>
      </c>
      <c r="K179" s="241">
        <v>0</v>
      </c>
      <c r="L179" s="241">
        <v>4</v>
      </c>
      <c r="M179" s="241">
        <v>26</v>
      </c>
      <c r="N179" s="241">
        <v>78.599999999999994</v>
      </c>
      <c r="O179" s="241">
        <v>99</v>
      </c>
      <c r="P179" s="241">
        <v>100</v>
      </c>
      <c r="Q179" s="241">
        <v>0</v>
      </c>
      <c r="R179" s="241">
        <v>0</v>
      </c>
      <c r="S179" s="241">
        <v>0</v>
      </c>
      <c r="T179" s="241">
        <v>0</v>
      </c>
      <c r="U179" s="241">
        <v>0</v>
      </c>
      <c r="V179" s="241">
        <v>0</v>
      </c>
      <c r="W179" s="241">
        <v>0</v>
      </c>
      <c r="X179" s="241"/>
      <c r="Y179" s="241"/>
      <c r="Z179" s="241"/>
      <c r="AA179" s="241"/>
      <c r="AB179" s="241"/>
      <c r="AC179" s="241"/>
      <c r="AD179" s="241"/>
      <c r="AE179" s="242"/>
      <c r="AF179" s="238" t="str">
        <f t="shared" si="2"/>
        <v>MILHO (2ª SAFRA)07/08Plantio</v>
      </c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</row>
    <row r="180" spans="1:64" ht="14.65" hidden="1" customHeight="1">
      <c r="A180" s="237" t="s">
        <v>104</v>
      </c>
      <c r="B180" s="238" t="s">
        <v>180</v>
      </c>
      <c r="C180" s="239" t="s">
        <v>76</v>
      </c>
      <c r="D180" s="246"/>
      <c r="E180" s="246"/>
      <c r="F180" s="246"/>
      <c r="G180" s="241">
        <v>0</v>
      </c>
      <c r="H180" s="241">
        <v>0</v>
      </c>
      <c r="I180" s="241">
        <v>0</v>
      </c>
      <c r="J180" s="241">
        <v>0</v>
      </c>
      <c r="K180" s="241">
        <v>0</v>
      </c>
      <c r="L180" s="241">
        <v>0</v>
      </c>
      <c r="M180" s="241">
        <v>0</v>
      </c>
      <c r="N180" s="241">
        <v>0</v>
      </c>
      <c r="O180" s="241">
        <v>0</v>
      </c>
      <c r="P180" s="241">
        <v>2</v>
      </c>
      <c r="Q180" s="241">
        <v>5</v>
      </c>
      <c r="R180" s="241">
        <v>13</v>
      </c>
      <c r="S180" s="241">
        <v>71</v>
      </c>
      <c r="T180" s="241">
        <v>96</v>
      </c>
      <c r="U180" s="241">
        <v>100</v>
      </c>
      <c r="V180" s="241">
        <v>0</v>
      </c>
      <c r="W180" s="241">
        <v>0</v>
      </c>
      <c r="X180" s="241"/>
      <c r="Y180" s="241"/>
      <c r="Z180" s="241"/>
      <c r="AA180" s="241"/>
      <c r="AB180" s="241"/>
      <c r="AC180" s="241"/>
      <c r="AD180" s="241"/>
      <c r="AE180" s="242"/>
      <c r="AF180" s="238" t="str">
        <f t="shared" si="2"/>
        <v>MILHO (2ª SAFRA)07/08Colheita</v>
      </c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</row>
    <row r="181" spans="1:64" ht="14.65" hidden="1" customHeight="1">
      <c r="A181" s="237" t="s">
        <v>104</v>
      </c>
      <c r="B181" s="238" t="s">
        <v>180</v>
      </c>
      <c r="C181" s="243" t="s">
        <v>77</v>
      </c>
      <c r="D181" s="247"/>
      <c r="E181" s="247"/>
      <c r="F181" s="247"/>
      <c r="G181" s="245">
        <v>0</v>
      </c>
      <c r="H181" s="245">
        <v>0</v>
      </c>
      <c r="I181" s="245">
        <v>0</v>
      </c>
      <c r="J181" s="245">
        <v>0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1</v>
      </c>
      <c r="Q181" s="245">
        <v>2</v>
      </c>
      <c r="R181" s="245">
        <v>6</v>
      </c>
      <c r="S181" s="245">
        <v>18</v>
      </c>
      <c r="T181" s="245">
        <v>34</v>
      </c>
      <c r="U181" s="245">
        <v>52</v>
      </c>
      <c r="V181" s="245">
        <v>67</v>
      </c>
      <c r="W181" s="245">
        <v>64</v>
      </c>
      <c r="X181" s="245">
        <v>75.400000000000006</v>
      </c>
      <c r="Y181" s="245">
        <v>87</v>
      </c>
      <c r="Z181" s="245">
        <v>90</v>
      </c>
      <c r="AA181" s="245">
        <v>94</v>
      </c>
      <c r="AB181" s="245">
        <v>96</v>
      </c>
      <c r="AC181" s="245">
        <v>98</v>
      </c>
      <c r="AD181" s="245">
        <v>99</v>
      </c>
      <c r="AE181" s="242">
        <v>100</v>
      </c>
      <c r="AF181" s="238" t="str">
        <f t="shared" si="2"/>
        <v>MILHO (2ª SAFRA)07/08Comercialização</v>
      </c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</row>
    <row r="182" spans="1:64" ht="14.65" hidden="1" customHeight="1">
      <c r="A182" s="237" t="s">
        <v>198</v>
      </c>
      <c r="B182" s="238" t="s">
        <v>180</v>
      </c>
      <c r="C182" s="239" t="s">
        <v>75</v>
      </c>
      <c r="D182" s="246"/>
      <c r="E182" s="246"/>
      <c r="F182" s="246"/>
      <c r="G182" s="241">
        <v>0</v>
      </c>
      <c r="H182" s="241">
        <v>0</v>
      </c>
      <c r="I182" s="241">
        <v>0</v>
      </c>
      <c r="J182" s="241">
        <v>0</v>
      </c>
      <c r="K182" s="241">
        <v>0</v>
      </c>
      <c r="L182" s="241">
        <v>0</v>
      </c>
      <c r="M182" s="241">
        <v>0</v>
      </c>
      <c r="N182" s="241">
        <v>0</v>
      </c>
      <c r="O182" s="241">
        <v>0</v>
      </c>
      <c r="P182" s="241">
        <v>0</v>
      </c>
      <c r="Q182" s="241">
        <v>0</v>
      </c>
      <c r="R182" s="241">
        <v>0</v>
      </c>
      <c r="S182" s="241">
        <v>0</v>
      </c>
      <c r="T182" s="241">
        <v>0</v>
      </c>
      <c r="U182" s="241">
        <v>0</v>
      </c>
      <c r="V182" s="241">
        <v>0</v>
      </c>
      <c r="W182" s="241">
        <v>0</v>
      </c>
      <c r="X182" s="241"/>
      <c r="Y182" s="241"/>
      <c r="Z182" s="241"/>
      <c r="AA182" s="241"/>
      <c r="AB182" s="241"/>
      <c r="AC182" s="241"/>
      <c r="AD182" s="241"/>
      <c r="AE182" s="242"/>
      <c r="AF182" s="238" t="str">
        <f t="shared" si="2"/>
        <v>RAMI07/08Plantio</v>
      </c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</row>
    <row r="183" spans="1:64" ht="14.65" hidden="1" customHeight="1">
      <c r="A183" s="237" t="s">
        <v>198</v>
      </c>
      <c r="B183" s="238" t="s">
        <v>180</v>
      </c>
      <c r="C183" s="239" t="s">
        <v>76</v>
      </c>
      <c r="D183" s="246"/>
      <c r="E183" s="246"/>
      <c r="F183" s="246"/>
      <c r="G183" s="241">
        <v>0</v>
      </c>
      <c r="H183" s="241">
        <v>0</v>
      </c>
      <c r="I183" s="241">
        <v>0</v>
      </c>
      <c r="J183" s="241">
        <v>0</v>
      </c>
      <c r="K183" s="241">
        <v>10</v>
      </c>
      <c r="L183" s="241">
        <v>31</v>
      </c>
      <c r="M183" s="241">
        <v>48</v>
      </c>
      <c r="N183" s="241">
        <v>65</v>
      </c>
      <c r="O183" s="241">
        <v>87</v>
      </c>
      <c r="P183" s="241">
        <v>100</v>
      </c>
      <c r="Q183" s="241">
        <v>0</v>
      </c>
      <c r="R183" s="241">
        <v>0</v>
      </c>
      <c r="S183" s="241">
        <v>0</v>
      </c>
      <c r="T183" s="241">
        <v>0</v>
      </c>
      <c r="U183" s="241">
        <v>0</v>
      </c>
      <c r="V183" s="241">
        <v>0</v>
      </c>
      <c r="W183" s="241">
        <v>0</v>
      </c>
      <c r="X183" s="241"/>
      <c r="Y183" s="241"/>
      <c r="Z183" s="241"/>
      <c r="AA183" s="241"/>
      <c r="AB183" s="241"/>
      <c r="AC183" s="241"/>
      <c r="AD183" s="241"/>
      <c r="AE183" s="242"/>
      <c r="AF183" s="238" t="str">
        <f t="shared" si="2"/>
        <v>RAMI07/08Colheita</v>
      </c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</row>
    <row r="184" spans="1:64" ht="14.65" hidden="1" customHeight="1">
      <c r="A184" s="237" t="s">
        <v>198</v>
      </c>
      <c r="B184" s="238" t="s">
        <v>180</v>
      </c>
      <c r="C184" s="243" t="s">
        <v>77</v>
      </c>
      <c r="D184" s="247"/>
      <c r="E184" s="247"/>
      <c r="F184" s="247"/>
      <c r="G184" s="245">
        <v>0</v>
      </c>
      <c r="H184" s="245">
        <v>0</v>
      </c>
      <c r="I184" s="245">
        <v>0</v>
      </c>
      <c r="J184" s="245">
        <v>0</v>
      </c>
      <c r="K184" s="245">
        <v>4</v>
      </c>
      <c r="L184" s="245">
        <v>32</v>
      </c>
      <c r="M184" s="245">
        <v>44</v>
      </c>
      <c r="N184" s="245">
        <v>64</v>
      </c>
      <c r="O184" s="245">
        <v>87</v>
      </c>
      <c r="P184" s="245">
        <v>100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/>
      <c r="Y184" s="245"/>
      <c r="Z184" s="245"/>
      <c r="AA184" s="245"/>
      <c r="AB184" s="245"/>
      <c r="AC184" s="245"/>
      <c r="AD184" s="245"/>
      <c r="AE184" s="242"/>
      <c r="AF184" s="238" t="str">
        <f t="shared" si="2"/>
        <v>RAMI07/08Comercialização</v>
      </c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</row>
    <row r="185" spans="1:64" ht="14.65" hidden="1" customHeight="1">
      <c r="A185" s="237" t="s">
        <v>105</v>
      </c>
      <c r="B185" s="238" t="s">
        <v>180</v>
      </c>
      <c r="C185" s="239" t="s">
        <v>75</v>
      </c>
      <c r="D185" s="246"/>
      <c r="E185" s="246"/>
      <c r="F185" s="246"/>
      <c r="G185" s="241">
        <v>0</v>
      </c>
      <c r="H185" s="241">
        <v>0</v>
      </c>
      <c r="I185" s="241">
        <v>0</v>
      </c>
      <c r="J185" s="241">
        <v>0</v>
      </c>
      <c r="K185" s="241">
        <v>0</v>
      </c>
      <c r="L185" s="241">
        <v>0</v>
      </c>
      <c r="M185" s="241">
        <v>0</v>
      </c>
      <c r="N185" s="241">
        <v>0</v>
      </c>
      <c r="O185" s="241">
        <v>0</v>
      </c>
      <c r="P185" s="241">
        <v>0</v>
      </c>
      <c r="Q185" s="241">
        <v>0</v>
      </c>
      <c r="R185" s="241">
        <v>0</v>
      </c>
      <c r="S185" s="241">
        <v>0</v>
      </c>
      <c r="T185" s="241">
        <v>0</v>
      </c>
      <c r="U185" s="241">
        <v>0</v>
      </c>
      <c r="V185" s="241">
        <v>0</v>
      </c>
      <c r="W185" s="241">
        <v>0</v>
      </c>
      <c r="X185" s="241"/>
      <c r="Y185" s="241"/>
      <c r="Z185" s="241"/>
      <c r="AA185" s="241"/>
      <c r="AB185" s="241"/>
      <c r="AC185" s="241"/>
      <c r="AD185" s="241"/>
      <c r="AE185" s="242"/>
      <c r="AF185" s="238" t="str">
        <f t="shared" si="2"/>
        <v>SERICICULTURA07/08Plantio</v>
      </c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</row>
    <row r="186" spans="1:64" ht="14.65" hidden="1" customHeight="1">
      <c r="A186" s="237" t="s">
        <v>105</v>
      </c>
      <c r="B186" s="238" t="s">
        <v>180</v>
      </c>
      <c r="C186" s="239" t="s">
        <v>76</v>
      </c>
      <c r="D186" s="246"/>
      <c r="E186" s="246"/>
      <c r="F186" s="246"/>
      <c r="G186" s="241">
        <v>0</v>
      </c>
      <c r="H186" s="241">
        <v>0</v>
      </c>
      <c r="I186" s="241">
        <v>0</v>
      </c>
      <c r="J186" s="241">
        <v>11</v>
      </c>
      <c r="K186" s="241">
        <v>22</v>
      </c>
      <c r="L186" s="241">
        <v>43</v>
      </c>
      <c r="M186" s="241">
        <v>61</v>
      </c>
      <c r="N186" s="241">
        <v>75</v>
      </c>
      <c r="O186" s="241">
        <v>86</v>
      </c>
      <c r="P186" s="241">
        <v>95</v>
      </c>
      <c r="Q186" s="241">
        <v>100</v>
      </c>
      <c r="R186" s="241">
        <v>0</v>
      </c>
      <c r="S186" s="241">
        <v>0</v>
      </c>
      <c r="T186" s="241">
        <v>0</v>
      </c>
      <c r="U186" s="241">
        <v>0</v>
      </c>
      <c r="V186" s="241">
        <v>0</v>
      </c>
      <c r="W186" s="241">
        <v>0</v>
      </c>
      <c r="X186" s="241"/>
      <c r="Y186" s="241"/>
      <c r="Z186" s="241"/>
      <c r="AA186" s="241"/>
      <c r="AB186" s="241"/>
      <c r="AC186" s="241"/>
      <c r="AD186" s="241"/>
      <c r="AE186" s="242"/>
      <c r="AF186" s="238" t="str">
        <f t="shared" si="2"/>
        <v>SERICICULTURA07/08Colheita</v>
      </c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</row>
    <row r="187" spans="1:64" ht="14.65" hidden="1" customHeight="1">
      <c r="A187" s="237" t="s">
        <v>105</v>
      </c>
      <c r="B187" s="238" t="s">
        <v>180</v>
      </c>
      <c r="C187" s="243" t="s">
        <v>77</v>
      </c>
      <c r="D187" s="247"/>
      <c r="E187" s="247"/>
      <c r="F187" s="247"/>
      <c r="G187" s="245">
        <v>0</v>
      </c>
      <c r="H187" s="245">
        <v>0</v>
      </c>
      <c r="I187" s="245">
        <v>0</v>
      </c>
      <c r="J187" s="245">
        <v>11</v>
      </c>
      <c r="K187" s="245">
        <v>21</v>
      </c>
      <c r="L187" s="245">
        <v>42</v>
      </c>
      <c r="M187" s="245">
        <v>61</v>
      </c>
      <c r="N187" s="245">
        <v>77</v>
      </c>
      <c r="O187" s="245">
        <v>86</v>
      </c>
      <c r="P187" s="245">
        <v>96</v>
      </c>
      <c r="Q187" s="245">
        <v>100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/>
      <c r="Y187" s="245"/>
      <c r="Z187" s="245"/>
      <c r="AA187" s="245"/>
      <c r="AB187" s="245"/>
      <c r="AC187" s="245"/>
      <c r="AD187" s="245"/>
      <c r="AE187" s="242"/>
      <c r="AF187" s="238" t="str">
        <f t="shared" si="2"/>
        <v>SERICICULTURA07/08Comercialização</v>
      </c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</row>
    <row r="188" spans="1:64" ht="14.65" hidden="1" customHeight="1">
      <c r="A188" s="237" t="s">
        <v>106</v>
      </c>
      <c r="B188" s="238" t="s">
        <v>180</v>
      </c>
      <c r="C188" s="239" t="s">
        <v>75</v>
      </c>
      <c r="D188" s="246"/>
      <c r="E188" s="246"/>
      <c r="F188" s="246"/>
      <c r="G188" s="241">
        <v>0</v>
      </c>
      <c r="H188" s="241">
        <v>0</v>
      </c>
      <c r="I188" s="241">
        <v>23</v>
      </c>
      <c r="J188" s="241">
        <v>86</v>
      </c>
      <c r="K188" s="241">
        <v>100</v>
      </c>
      <c r="L188" s="241">
        <v>0</v>
      </c>
      <c r="M188" s="241">
        <v>0</v>
      </c>
      <c r="N188" s="241">
        <v>0</v>
      </c>
      <c r="O188" s="241">
        <v>0</v>
      </c>
      <c r="P188" s="241">
        <v>0</v>
      </c>
      <c r="Q188" s="241">
        <v>0</v>
      </c>
      <c r="R188" s="241">
        <v>0</v>
      </c>
      <c r="S188" s="241">
        <v>0</v>
      </c>
      <c r="T188" s="241">
        <v>0</v>
      </c>
      <c r="U188" s="241">
        <v>0</v>
      </c>
      <c r="V188" s="241">
        <v>0</v>
      </c>
      <c r="W188" s="241">
        <v>0</v>
      </c>
      <c r="X188" s="241"/>
      <c r="Y188" s="241"/>
      <c r="Z188" s="241"/>
      <c r="AA188" s="241"/>
      <c r="AB188" s="241"/>
      <c r="AC188" s="241"/>
      <c r="AD188" s="241"/>
      <c r="AE188" s="242"/>
      <c r="AF188" s="238" t="str">
        <f t="shared" si="2"/>
        <v>SOJA (1ª SAFRA)07/08Plantio</v>
      </c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</row>
    <row r="189" spans="1:64" ht="14.65" hidden="1" customHeight="1">
      <c r="A189" s="237" t="s">
        <v>106</v>
      </c>
      <c r="B189" s="238" t="s">
        <v>180</v>
      </c>
      <c r="C189" s="239" t="s">
        <v>76</v>
      </c>
      <c r="D189" s="246"/>
      <c r="E189" s="246"/>
      <c r="F189" s="246"/>
      <c r="G189" s="241">
        <v>0</v>
      </c>
      <c r="H189" s="241">
        <v>0</v>
      </c>
      <c r="I189" s="241">
        <v>0</v>
      </c>
      <c r="J189" s="241">
        <v>0</v>
      </c>
      <c r="K189" s="241">
        <v>0</v>
      </c>
      <c r="L189" s="241">
        <v>0</v>
      </c>
      <c r="M189" s="241">
        <v>11</v>
      </c>
      <c r="N189" s="241">
        <v>56</v>
      </c>
      <c r="O189" s="241">
        <v>90</v>
      </c>
      <c r="P189" s="241">
        <v>100</v>
      </c>
      <c r="Q189" s="241">
        <v>0</v>
      </c>
      <c r="R189" s="241">
        <v>0</v>
      </c>
      <c r="S189" s="241">
        <v>0</v>
      </c>
      <c r="T189" s="241">
        <v>0</v>
      </c>
      <c r="U189" s="241">
        <v>0</v>
      </c>
      <c r="V189" s="241">
        <v>0</v>
      </c>
      <c r="W189" s="241">
        <v>0</v>
      </c>
      <c r="X189" s="241"/>
      <c r="Y189" s="241"/>
      <c r="Z189" s="241"/>
      <c r="AA189" s="241"/>
      <c r="AB189" s="241"/>
      <c r="AC189" s="241"/>
      <c r="AD189" s="241"/>
      <c r="AE189" s="242"/>
      <c r="AF189" s="238" t="str">
        <f t="shared" si="2"/>
        <v>SOJA (1ª SAFRA)07/08Colheita</v>
      </c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</row>
    <row r="190" spans="1:64" ht="14.65" hidden="1" customHeight="1">
      <c r="A190" s="237" t="s">
        <v>106</v>
      </c>
      <c r="B190" s="238" t="s">
        <v>180</v>
      </c>
      <c r="C190" s="243" t="s">
        <v>77</v>
      </c>
      <c r="D190" s="247"/>
      <c r="E190" s="247"/>
      <c r="F190" s="247"/>
      <c r="G190" s="245">
        <v>0</v>
      </c>
      <c r="H190" s="245">
        <v>2</v>
      </c>
      <c r="I190" s="245">
        <v>5</v>
      </c>
      <c r="J190" s="245">
        <v>5</v>
      </c>
      <c r="K190" s="245">
        <v>5</v>
      </c>
      <c r="L190" s="245">
        <v>8</v>
      </c>
      <c r="M190" s="245">
        <v>16</v>
      </c>
      <c r="N190" s="245">
        <v>33.299999999999997</v>
      </c>
      <c r="O190" s="245">
        <v>53</v>
      </c>
      <c r="P190" s="245">
        <v>67</v>
      </c>
      <c r="Q190" s="245">
        <v>75</v>
      </c>
      <c r="R190" s="245">
        <v>82</v>
      </c>
      <c r="S190" s="245">
        <v>85</v>
      </c>
      <c r="T190" s="245">
        <v>89</v>
      </c>
      <c r="U190" s="245">
        <v>89</v>
      </c>
      <c r="V190" s="245">
        <v>94</v>
      </c>
      <c r="W190" s="245">
        <v>95</v>
      </c>
      <c r="X190" s="245">
        <v>96.8</v>
      </c>
      <c r="Y190" s="245">
        <v>99</v>
      </c>
      <c r="Z190" s="245">
        <v>100</v>
      </c>
      <c r="AA190" s="245"/>
      <c r="AB190" s="245"/>
      <c r="AC190" s="245"/>
      <c r="AD190" s="245"/>
      <c r="AE190" s="242"/>
      <c r="AF190" s="238" t="str">
        <f t="shared" si="2"/>
        <v>SOJA (1ª SAFRA)07/08Comercialização</v>
      </c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</row>
    <row r="191" spans="1:64" ht="14.65" hidden="1" customHeight="1">
      <c r="A191" s="237" t="s">
        <v>107</v>
      </c>
      <c r="B191" s="238" t="s">
        <v>180</v>
      </c>
      <c r="C191" s="239" t="s">
        <v>75</v>
      </c>
      <c r="D191" s="246"/>
      <c r="E191" s="246"/>
      <c r="F191" s="246"/>
      <c r="G191" s="241">
        <v>0</v>
      </c>
      <c r="H191" s="241">
        <v>0</v>
      </c>
      <c r="I191" s="241">
        <v>0</v>
      </c>
      <c r="J191" s="241">
        <v>0</v>
      </c>
      <c r="K191" s="241">
        <v>0</v>
      </c>
      <c r="L191" s="241">
        <v>3</v>
      </c>
      <c r="M191" s="241">
        <v>87</v>
      </c>
      <c r="N191" s="241">
        <v>100</v>
      </c>
      <c r="O191" s="241">
        <v>0</v>
      </c>
      <c r="P191" s="241">
        <v>0</v>
      </c>
      <c r="Q191" s="241">
        <v>0</v>
      </c>
      <c r="R191" s="241">
        <v>0</v>
      </c>
      <c r="S191" s="241">
        <v>0</v>
      </c>
      <c r="T191" s="241">
        <v>0</v>
      </c>
      <c r="U191" s="241">
        <v>0</v>
      </c>
      <c r="V191" s="241">
        <v>0</v>
      </c>
      <c r="W191" s="241">
        <v>0</v>
      </c>
      <c r="X191" s="241"/>
      <c r="Y191" s="241"/>
      <c r="Z191" s="241"/>
      <c r="AA191" s="241"/>
      <c r="AB191" s="241"/>
      <c r="AC191" s="241"/>
      <c r="AD191" s="241"/>
      <c r="AE191" s="242"/>
      <c r="AF191" s="238" t="str">
        <f t="shared" si="2"/>
        <v>SOJA (2ª SAFRA)07/08Plantio</v>
      </c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</row>
    <row r="192" spans="1:64" ht="14.65" hidden="1" customHeight="1">
      <c r="A192" s="237" t="s">
        <v>107</v>
      </c>
      <c r="B192" s="238" t="s">
        <v>180</v>
      </c>
      <c r="C192" s="239" t="s">
        <v>76</v>
      </c>
      <c r="D192" s="246"/>
      <c r="E192" s="246"/>
      <c r="F192" s="246"/>
      <c r="G192" s="241">
        <v>0</v>
      </c>
      <c r="H192" s="241">
        <v>0</v>
      </c>
      <c r="I192" s="241">
        <v>0</v>
      </c>
      <c r="J192" s="241">
        <v>0</v>
      </c>
      <c r="K192" s="241">
        <v>0</v>
      </c>
      <c r="L192" s="241">
        <v>0</v>
      </c>
      <c r="M192" s="241">
        <v>0</v>
      </c>
      <c r="N192" s="241">
        <v>0</v>
      </c>
      <c r="O192" s="241">
        <v>0</v>
      </c>
      <c r="P192" s="241">
        <v>10</v>
      </c>
      <c r="Q192" s="241">
        <v>98</v>
      </c>
      <c r="R192" s="241">
        <v>100</v>
      </c>
      <c r="S192" s="241">
        <v>0</v>
      </c>
      <c r="T192" s="241">
        <v>0</v>
      </c>
      <c r="U192" s="241">
        <v>0</v>
      </c>
      <c r="V192" s="241">
        <v>0</v>
      </c>
      <c r="W192" s="241">
        <v>0</v>
      </c>
      <c r="X192" s="241"/>
      <c r="Y192" s="241"/>
      <c r="Z192" s="241"/>
      <c r="AA192" s="241"/>
      <c r="AB192" s="241"/>
      <c r="AC192" s="241"/>
      <c r="AD192" s="241"/>
      <c r="AE192" s="242"/>
      <c r="AF192" s="238" t="str">
        <f t="shared" si="2"/>
        <v>SOJA (2ª SAFRA)07/08Colheita</v>
      </c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</row>
    <row r="193" spans="1:64" ht="14.65" hidden="1" customHeight="1">
      <c r="A193" s="237" t="s">
        <v>107</v>
      </c>
      <c r="B193" s="238" t="s">
        <v>180</v>
      </c>
      <c r="C193" s="243" t="s">
        <v>77</v>
      </c>
      <c r="D193" s="247"/>
      <c r="E193" s="247"/>
      <c r="F193" s="247"/>
      <c r="G193" s="245">
        <v>0</v>
      </c>
      <c r="H193" s="245">
        <v>0</v>
      </c>
      <c r="I193" s="245">
        <v>0</v>
      </c>
      <c r="J193" s="245">
        <v>0</v>
      </c>
      <c r="K193" s="245">
        <v>0</v>
      </c>
      <c r="L193" s="245">
        <v>0</v>
      </c>
      <c r="M193" s="245">
        <v>0</v>
      </c>
      <c r="N193" s="245">
        <v>0</v>
      </c>
      <c r="O193" s="245">
        <v>0</v>
      </c>
      <c r="P193" s="245">
        <v>4</v>
      </c>
      <c r="Q193" s="245">
        <v>46</v>
      </c>
      <c r="R193" s="245">
        <v>71</v>
      </c>
      <c r="S193" s="245">
        <v>84</v>
      </c>
      <c r="T193" s="245">
        <v>93</v>
      </c>
      <c r="U193" s="245">
        <v>97</v>
      </c>
      <c r="V193" s="245">
        <v>98</v>
      </c>
      <c r="W193" s="245">
        <v>99</v>
      </c>
      <c r="X193" s="245">
        <v>100</v>
      </c>
      <c r="Y193" s="245"/>
      <c r="Z193" s="245"/>
      <c r="AA193" s="245"/>
      <c r="AB193" s="245"/>
      <c r="AC193" s="245"/>
      <c r="AD193" s="245"/>
      <c r="AE193" s="242"/>
      <c r="AF193" s="238" t="str">
        <f t="shared" si="2"/>
        <v>SOJA (2ª SAFRA)07/08Comercialização</v>
      </c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</row>
    <row r="194" spans="1:64" ht="14.65" hidden="1" customHeight="1">
      <c r="A194" s="237" t="s">
        <v>199</v>
      </c>
      <c r="B194" s="238" t="s">
        <v>180</v>
      </c>
      <c r="C194" s="239" t="s">
        <v>75</v>
      </c>
      <c r="D194" s="246"/>
      <c r="E194" s="246"/>
      <c r="F194" s="246"/>
      <c r="G194" s="241">
        <v>0</v>
      </c>
      <c r="H194" s="241">
        <v>0</v>
      </c>
      <c r="I194" s="241">
        <v>0</v>
      </c>
      <c r="J194" s="241">
        <v>0</v>
      </c>
      <c r="K194" s="241">
        <v>0</v>
      </c>
      <c r="L194" s="241">
        <v>0</v>
      </c>
      <c r="M194" s="241">
        <v>0</v>
      </c>
      <c r="N194" s="241">
        <v>0</v>
      </c>
      <c r="O194" s="241">
        <v>0</v>
      </c>
      <c r="P194" s="241">
        <v>0</v>
      </c>
      <c r="Q194" s="241">
        <v>0</v>
      </c>
      <c r="R194" s="241">
        <v>0</v>
      </c>
      <c r="S194" s="241">
        <v>0</v>
      </c>
      <c r="T194" s="241">
        <v>0</v>
      </c>
      <c r="U194" s="241"/>
      <c r="V194" s="241">
        <v>0</v>
      </c>
      <c r="W194" s="241">
        <v>0</v>
      </c>
      <c r="X194" s="241"/>
      <c r="Y194" s="241"/>
      <c r="Z194" s="241"/>
      <c r="AA194" s="241"/>
      <c r="AB194" s="241"/>
      <c r="AC194" s="241"/>
      <c r="AD194" s="241"/>
      <c r="AE194" s="242"/>
      <c r="AF194" s="238" t="str">
        <f t="shared" ref="AF194:AF257" si="3">A194&amp;B194&amp;C194</f>
        <v>SORGO (1ª SAFRA)07/08Plantio</v>
      </c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</row>
    <row r="195" spans="1:64" ht="14.65" hidden="1" customHeight="1">
      <c r="A195" s="237" t="s">
        <v>199</v>
      </c>
      <c r="B195" s="238" t="s">
        <v>180</v>
      </c>
      <c r="C195" s="239" t="s">
        <v>76</v>
      </c>
      <c r="D195" s="246"/>
      <c r="E195" s="246"/>
      <c r="F195" s="246"/>
      <c r="G195" s="241">
        <v>0</v>
      </c>
      <c r="H195" s="241">
        <v>0</v>
      </c>
      <c r="I195" s="241">
        <v>0</v>
      </c>
      <c r="J195" s="241">
        <v>0</v>
      </c>
      <c r="K195" s="241">
        <v>0</v>
      </c>
      <c r="L195" s="241">
        <v>0</v>
      </c>
      <c r="M195" s="241">
        <v>0</v>
      </c>
      <c r="N195" s="241">
        <v>0</v>
      </c>
      <c r="O195" s="241">
        <v>0</v>
      </c>
      <c r="P195" s="241">
        <v>0</v>
      </c>
      <c r="Q195" s="241">
        <v>0</v>
      </c>
      <c r="R195" s="241">
        <v>0</v>
      </c>
      <c r="S195" s="241">
        <v>0</v>
      </c>
      <c r="T195" s="241">
        <v>0</v>
      </c>
      <c r="U195" s="241">
        <v>0</v>
      </c>
      <c r="V195" s="241">
        <v>0</v>
      </c>
      <c r="W195" s="241">
        <v>0</v>
      </c>
      <c r="X195" s="241"/>
      <c r="Y195" s="241"/>
      <c r="Z195" s="241"/>
      <c r="AA195" s="241"/>
      <c r="AB195" s="241"/>
      <c r="AC195" s="241"/>
      <c r="AD195" s="241"/>
      <c r="AE195" s="242"/>
      <c r="AF195" s="238" t="str">
        <f t="shared" si="3"/>
        <v>SORGO (1ª SAFRA)07/08Colheita</v>
      </c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</row>
    <row r="196" spans="1:64" ht="14.65" hidden="1" customHeight="1">
      <c r="A196" s="237" t="s">
        <v>199</v>
      </c>
      <c r="B196" s="238" t="s">
        <v>180</v>
      </c>
      <c r="C196" s="243" t="s">
        <v>77</v>
      </c>
      <c r="D196" s="247"/>
      <c r="E196" s="247"/>
      <c r="F196" s="247"/>
      <c r="G196" s="245">
        <v>0</v>
      </c>
      <c r="H196" s="245">
        <v>0</v>
      </c>
      <c r="I196" s="245">
        <v>0</v>
      </c>
      <c r="J196" s="245">
        <v>0</v>
      </c>
      <c r="K196" s="245">
        <v>0</v>
      </c>
      <c r="L196" s="245">
        <v>0</v>
      </c>
      <c r="M196" s="245">
        <v>0</v>
      </c>
      <c r="N196" s="245">
        <v>0</v>
      </c>
      <c r="O196" s="245">
        <v>0</v>
      </c>
      <c r="P196" s="245">
        <v>0</v>
      </c>
      <c r="Q196" s="245">
        <v>0</v>
      </c>
      <c r="R196" s="245">
        <v>0</v>
      </c>
      <c r="S196" s="245">
        <v>0</v>
      </c>
      <c r="T196" s="245">
        <v>0</v>
      </c>
      <c r="U196" s="245">
        <v>0</v>
      </c>
      <c r="V196" s="245">
        <v>0</v>
      </c>
      <c r="W196" s="245">
        <v>0</v>
      </c>
      <c r="X196" s="245"/>
      <c r="Y196" s="245"/>
      <c r="Z196" s="245"/>
      <c r="AA196" s="245"/>
      <c r="AB196" s="245"/>
      <c r="AC196" s="245"/>
      <c r="AD196" s="245"/>
      <c r="AE196" s="242"/>
      <c r="AF196" s="238" t="str">
        <f t="shared" si="3"/>
        <v>SORGO (1ª SAFRA)07/08Comercialização</v>
      </c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</row>
    <row r="197" spans="1:64" ht="14.65" hidden="1" customHeight="1">
      <c r="A197" s="237" t="s">
        <v>200</v>
      </c>
      <c r="B197" s="238" t="s">
        <v>180</v>
      </c>
      <c r="C197" s="239" t="s">
        <v>75</v>
      </c>
      <c r="D197" s="246"/>
      <c r="E197" s="246"/>
      <c r="F197" s="246"/>
      <c r="G197" s="241">
        <v>0</v>
      </c>
      <c r="H197" s="241">
        <v>0</v>
      </c>
      <c r="I197" s="241">
        <v>0</v>
      </c>
      <c r="J197" s="241">
        <v>0</v>
      </c>
      <c r="K197" s="241">
        <v>0</v>
      </c>
      <c r="L197" s="241">
        <v>0</v>
      </c>
      <c r="M197" s="241">
        <v>99</v>
      </c>
      <c r="N197" s="241">
        <v>100</v>
      </c>
      <c r="O197" s="241">
        <v>0</v>
      </c>
      <c r="P197" s="241">
        <v>0</v>
      </c>
      <c r="Q197" s="241">
        <v>0</v>
      </c>
      <c r="R197" s="241">
        <v>0</v>
      </c>
      <c r="S197" s="241">
        <v>0</v>
      </c>
      <c r="T197" s="241">
        <v>0</v>
      </c>
      <c r="U197" s="241">
        <v>0</v>
      </c>
      <c r="V197" s="241">
        <v>0</v>
      </c>
      <c r="W197" s="241">
        <v>0</v>
      </c>
      <c r="X197" s="241"/>
      <c r="Y197" s="241"/>
      <c r="Z197" s="241"/>
      <c r="AA197" s="241"/>
      <c r="AB197" s="241"/>
      <c r="AC197" s="241"/>
      <c r="AD197" s="241"/>
      <c r="AE197" s="242"/>
      <c r="AF197" s="238" t="str">
        <f t="shared" si="3"/>
        <v>SORGO (2ª SAFRA)07/08Plantio</v>
      </c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</row>
    <row r="198" spans="1:64" ht="14.65" hidden="1" customHeight="1">
      <c r="A198" s="237" t="s">
        <v>200</v>
      </c>
      <c r="B198" s="238" t="s">
        <v>180</v>
      </c>
      <c r="C198" s="239" t="s">
        <v>76</v>
      </c>
      <c r="D198" s="246"/>
      <c r="E198" s="246"/>
      <c r="F198" s="246"/>
      <c r="G198" s="241">
        <v>0</v>
      </c>
      <c r="H198" s="241">
        <v>0</v>
      </c>
      <c r="I198" s="241">
        <v>0</v>
      </c>
      <c r="J198" s="241">
        <v>0</v>
      </c>
      <c r="K198" s="241">
        <v>0</v>
      </c>
      <c r="L198" s="241">
        <v>0</v>
      </c>
      <c r="M198" s="241">
        <v>0</v>
      </c>
      <c r="N198" s="241">
        <v>0</v>
      </c>
      <c r="O198" s="241">
        <v>4</v>
      </c>
      <c r="P198" s="241">
        <v>17</v>
      </c>
      <c r="Q198" s="241">
        <v>39</v>
      </c>
      <c r="R198" s="241">
        <v>85</v>
      </c>
      <c r="S198" s="241">
        <v>88</v>
      </c>
      <c r="T198" s="241">
        <v>100</v>
      </c>
      <c r="U198" s="241"/>
      <c r="V198" s="241">
        <v>0</v>
      </c>
      <c r="W198" s="241">
        <v>0</v>
      </c>
      <c r="X198" s="241"/>
      <c r="Y198" s="241"/>
      <c r="Z198" s="241"/>
      <c r="AA198" s="241"/>
      <c r="AB198" s="241"/>
      <c r="AC198" s="241"/>
      <c r="AD198" s="241"/>
      <c r="AE198" s="242"/>
      <c r="AF198" s="238" t="str">
        <f t="shared" si="3"/>
        <v>SORGO (2ª SAFRA)07/08Colheita</v>
      </c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</row>
    <row r="199" spans="1:64" ht="14.65" hidden="1" customHeight="1">
      <c r="A199" s="237" t="s">
        <v>200</v>
      </c>
      <c r="B199" s="238" t="s">
        <v>180</v>
      </c>
      <c r="C199" s="243" t="s">
        <v>77</v>
      </c>
      <c r="D199" s="247"/>
      <c r="E199" s="247"/>
      <c r="F199" s="247"/>
      <c r="G199" s="245">
        <v>0</v>
      </c>
      <c r="H199" s="245">
        <v>0</v>
      </c>
      <c r="I199" s="245">
        <v>0</v>
      </c>
      <c r="J199" s="245">
        <v>0</v>
      </c>
      <c r="K199" s="245">
        <v>0</v>
      </c>
      <c r="L199" s="245">
        <v>0</v>
      </c>
      <c r="M199" s="245">
        <v>0</v>
      </c>
      <c r="N199" s="245">
        <v>0</v>
      </c>
      <c r="O199" s="245">
        <v>0</v>
      </c>
      <c r="P199" s="245">
        <v>0</v>
      </c>
      <c r="Q199" s="245">
        <v>13</v>
      </c>
      <c r="R199" s="245">
        <v>57</v>
      </c>
      <c r="S199" s="245">
        <v>61</v>
      </c>
      <c r="T199" s="245">
        <v>77</v>
      </c>
      <c r="U199" s="245">
        <v>84</v>
      </c>
      <c r="V199" s="245">
        <v>94</v>
      </c>
      <c r="W199" s="245">
        <v>100</v>
      </c>
      <c r="X199" s="245"/>
      <c r="Y199" s="245"/>
      <c r="Z199" s="245"/>
      <c r="AA199" s="245"/>
      <c r="AB199" s="245"/>
      <c r="AC199" s="245"/>
      <c r="AD199" s="245"/>
      <c r="AE199" s="242"/>
      <c r="AF199" s="238" t="str">
        <f t="shared" si="3"/>
        <v>SORGO (2ª SAFRA)07/08Comercialização</v>
      </c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</row>
    <row r="200" spans="1:64" ht="14.65" hidden="1" customHeight="1">
      <c r="A200" s="237" t="s">
        <v>108</v>
      </c>
      <c r="B200" s="238" t="s">
        <v>180</v>
      </c>
      <c r="C200" s="239" t="s">
        <v>75</v>
      </c>
      <c r="D200" s="246"/>
      <c r="E200" s="246"/>
      <c r="F200" s="246"/>
      <c r="G200" s="241">
        <v>3</v>
      </c>
      <c r="H200" s="241">
        <v>36</v>
      </c>
      <c r="I200" s="241">
        <v>65</v>
      </c>
      <c r="J200" s="241">
        <v>88</v>
      </c>
      <c r="K200" s="241">
        <v>100</v>
      </c>
      <c r="L200" s="241">
        <v>0</v>
      </c>
      <c r="M200" s="241">
        <v>0</v>
      </c>
      <c r="N200" s="241">
        <v>0</v>
      </c>
      <c r="O200" s="241">
        <v>0</v>
      </c>
      <c r="P200" s="241">
        <v>0</v>
      </c>
      <c r="Q200" s="241">
        <v>0</v>
      </c>
      <c r="R200" s="241">
        <v>0</v>
      </c>
      <c r="S200" s="241">
        <v>0</v>
      </c>
      <c r="T200" s="241">
        <v>0</v>
      </c>
      <c r="U200" s="241">
        <v>0</v>
      </c>
      <c r="V200" s="241">
        <v>0</v>
      </c>
      <c r="W200" s="241">
        <v>0</v>
      </c>
      <c r="X200" s="241"/>
      <c r="Y200" s="241"/>
      <c r="Z200" s="241"/>
      <c r="AA200" s="241"/>
      <c r="AB200" s="241"/>
      <c r="AC200" s="241"/>
      <c r="AD200" s="241"/>
      <c r="AE200" s="242"/>
      <c r="AF200" s="238" t="str">
        <f t="shared" si="3"/>
        <v>TOMATE (1ª SAFRA)07/08Plantio</v>
      </c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</row>
    <row r="201" spans="1:64" ht="14.65" hidden="1" customHeight="1">
      <c r="A201" s="237" t="s">
        <v>108</v>
      </c>
      <c r="B201" s="238" t="s">
        <v>180</v>
      </c>
      <c r="C201" s="239" t="s">
        <v>76</v>
      </c>
      <c r="D201" s="246"/>
      <c r="E201" s="246"/>
      <c r="F201" s="246"/>
      <c r="G201" s="241">
        <v>0</v>
      </c>
      <c r="H201" s="241">
        <v>0</v>
      </c>
      <c r="I201" s="241">
        <v>0</v>
      </c>
      <c r="J201" s="241">
        <v>2</v>
      </c>
      <c r="K201" s="241">
        <v>12</v>
      </c>
      <c r="L201" s="241">
        <v>56</v>
      </c>
      <c r="M201" s="241">
        <v>74</v>
      </c>
      <c r="N201" s="241">
        <v>90</v>
      </c>
      <c r="O201" s="241">
        <v>99</v>
      </c>
      <c r="P201" s="241">
        <v>100</v>
      </c>
      <c r="Q201" s="241">
        <v>0</v>
      </c>
      <c r="R201" s="241">
        <v>0</v>
      </c>
      <c r="S201" s="241">
        <v>0</v>
      </c>
      <c r="T201" s="241">
        <v>0</v>
      </c>
      <c r="U201" s="241">
        <v>0</v>
      </c>
      <c r="V201" s="241">
        <v>0</v>
      </c>
      <c r="W201" s="241">
        <v>0</v>
      </c>
      <c r="X201" s="241"/>
      <c r="Y201" s="241"/>
      <c r="Z201" s="241"/>
      <c r="AA201" s="241"/>
      <c r="AB201" s="241"/>
      <c r="AC201" s="241"/>
      <c r="AD201" s="241"/>
      <c r="AE201" s="242"/>
      <c r="AF201" s="238" t="str">
        <f t="shared" si="3"/>
        <v>TOMATE (1ª SAFRA)07/08Colheita</v>
      </c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</row>
    <row r="202" spans="1:64" ht="14.65" hidden="1" customHeight="1">
      <c r="A202" s="237" t="s">
        <v>108</v>
      </c>
      <c r="B202" s="238" t="s">
        <v>180</v>
      </c>
      <c r="C202" s="243" t="s">
        <v>77</v>
      </c>
      <c r="D202" s="247"/>
      <c r="E202" s="247"/>
      <c r="F202" s="247"/>
      <c r="G202" s="245">
        <v>0</v>
      </c>
      <c r="H202" s="245">
        <v>0</v>
      </c>
      <c r="I202" s="245">
        <v>0</v>
      </c>
      <c r="J202" s="245">
        <v>2</v>
      </c>
      <c r="K202" s="245">
        <v>12</v>
      </c>
      <c r="L202" s="245">
        <v>58</v>
      </c>
      <c r="M202" s="245">
        <v>75</v>
      </c>
      <c r="N202" s="245">
        <v>91</v>
      </c>
      <c r="O202" s="245">
        <v>99</v>
      </c>
      <c r="P202" s="245">
        <v>100</v>
      </c>
      <c r="Q202" s="245">
        <v>0</v>
      </c>
      <c r="R202" s="245">
        <v>0</v>
      </c>
      <c r="S202" s="245">
        <v>0</v>
      </c>
      <c r="T202" s="245">
        <v>0</v>
      </c>
      <c r="U202" s="245">
        <v>0</v>
      </c>
      <c r="V202" s="245">
        <v>0</v>
      </c>
      <c r="W202" s="245">
        <v>0</v>
      </c>
      <c r="X202" s="245"/>
      <c r="Y202" s="245"/>
      <c r="Z202" s="245"/>
      <c r="AA202" s="245"/>
      <c r="AB202" s="245"/>
      <c r="AC202" s="245"/>
      <c r="AD202" s="245"/>
      <c r="AE202" s="242"/>
      <c r="AF202" s="238" t="str">
        <f t="shared" si="3"/>
        <v>TOMATE (1ª SAFRA)07/08Comercialização</v>
      </c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</row>
    <row r="203" spans="1:64" ht="14.65" hidden="1" customHeight="1">
      <c r="A203" s="237" t="s">
        <v>109</v>
      </c>
      <c r="B203" s="238" t="s">
        <v>180</v>
      </c>
      <c r="C203" s="239" t="s">
        <v>75</v>
      </c>
      <c r="D203" s="246"/>
      <c r="E203" s="246"/>
      <c r="F203" s="246"/>
      <c r="G203" s="241">
        <v>0</v>
      </c>
      <c r="H203" s="241">
        <v>0</v>
      </c>
      <c r="I203" s="241">
        <v>0</v>
      </c>
      <c r="J203" s="241">
        <v>0</v>
      </c>
      <c r="K203" s="241">
        <v>0</v>
      </c>
      <c r="L203" s="241">
        <v>0</v>
      </c>
      <c r="M203" s="241">
        <v>0</v>
      </c>
      <c r="N203" s="241">
        <v>71</v>
      </c>
      <c r="O203" s="241">
        <v>83</v>
      </c>
      <c r="P203" s="241">
        <v>92</v>
      </c>
      <c r="Q203" s="241">
        <v>99</v>
      </c>
      <c r="R203" s="241">
        <v>99</v>
      </c>
      <c r="S203" s="241">
        <v>100</v>
      </c>
      <c r="T203" s="241">
        <v>0</v>
      </c>
      <c r="U203" s="241">
        <v>0</v>
      </c>
      <c r="V203" s="241">
        <v>0</v>
      </c>
      <c r="W203" s="241">
        <v>0</v>
      </c>
      <c r="X203" s="241"/>
      <c r="Y203" s="241"/>
      <c r="Z203" s="241"/>
      <c r="AA203" s="241"/>
      <c r="AB203" s="241"/>
      <c r="AC203" s="241"/>
      <c r="AD203" s="241"/>
      <c r="AE203" s="242"/>
      <c r="AF203" s="238" t="str">
        <f t="shared" si="3"/>
        <v>TOMATE (2ª SAFRA)07/08Plantio</v>
      </c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</row>
    <row r="204" spans="1:64" ht="14.65" hidden="1" customHeight="1">
      <c r="A204" s="237" t="s">
        <v>109</v>
      </c>
      <c r="B204" s="238" t="s">
        <v>180</v>
      </c>
      <c r="C204" s="239" t="s">
        <v>76</v>
      </c>
      <c r="D204" s="246"/>
      <c r="E204" s="246"/>
      <c r="F204" s="246"/>
      <c r="G204" s="241">
        <v>0</v>
      </c>
      <c r="H204" s="241">
        <v>0</v>
      </c>
      <c r="I204" s="241">
        <v>0</v>
      </c>
      <c r="J204" s="241">
        <v>0</v>
      </c>
      <c r="K204" s="241">
        <v>0</v>
      </c>
      <c r="L204" s="241">
        <v>0</v>
      </c>
      <c r="M204" s="241">
        <v>0</v>
      </c>
      <c r="N204" s="241">
        <v>37</v>
      </c>
      <c r="O204" s="241">
        <v>55</v>
      </c>
      <c r="P204" s="241">
        <v>62</v>
      </c>
      <c r="Q204" s="241">
        <v>65</v>
      </c>
      <c r="R204" s="241">
        <v>72</v>
      </c>
      <c r="S204" s="241">
        <v>97</v>
      </c>
      <c r="T204" s="241">
        <v>100</v>
      </c>
      <c r="U204" s="241">
        <v>0</v>
      </c>
      <c r="V204" s="241">
        <v>0</v>
      </c>
      <c r="W204" s="241">
        <v>0</v>
      </c>
      <c r="X204" s="241"/>
      <c r="Y204" s="241"/>
      <c r="Z204" s="241"/>
      <c r="AA204" s="241"/>
      <c r="AB204" s="241"/>
      <c r="AC204" s="241"/>
      <c r="AD204" s="241"/>
      <c r="AE204" s="242"/>
      <c r="AF204" s="238" t="str">
        <f t="shared" si="3"/>
        <v>TOMATE (2ª SAFRA)07/08Colheita</v>
      </c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</row>
    <row r="205" spans="1:64" ht="14.65" hidden="1" customHeight="1">
      <c r="A205" s="237" t="s">
        <v>109</v>
      </c>
      <c r="B205" s="238" t="s">
        <v>180</v>
      </c>
      <c r="C205" s="243" t="s">
        <v>77</v>
      </c>
      <c r="D205" s="247"/>
      <c r="E205" s="247"/>
      <c r="F205" s="247"/>
      <c r="G205" s="245">
        <v>0</v>
      </c>
      <c r="H205" s="245">
        <v>0</v>
      </c>
      <c r="I205" s="245">
        <v>0</v>
      </c>
      <c r="J205" s="245">
        <v>0</v>
      </c>
      <c r="K205" s="245">
        <v>0</v>
      </c>
      <c r="L205" s="245">
        <v>0</v>
      </c>
      <c r="M205" s="245">
        <v>0</v>
      </c>
      <c r="N205" s="245">
        <v>27</v>
      </c>
      <c r="O205" s="245">
        <v>47</v>
      </c>
      <c r="P205" s="245">
        <v>57</v>
      </c>
      <c r="Q205" s="245">
        <v>66</v>
      </c>
      <c r="R205" s="245">
        <v>71</v>
      </c>
      <c r="S205" s="245">
        <v>98</v>
      </c>
      <c r="T205" s="245">
        <v>100</v>
      </c>
      <c r="U205" s="245">
        <v>0</v>
      </c>
      <c r="V205" s="245">
        <v>0</v>
      </c>
      <c r="W205" s="245">
        <v>0</v>
      </c>
      <c r="X205" s="245"/>
      <c r="Y205" s="245"/>
      <c r="Z205" s="245"/>
      <c r="AA205" s="245"/>
      <c r="AB205" s="245"/>
      <c r="AC205" s="245"/>
      <c r="AD205" s="245"/>
      <c r="AE205" s="242"/>
      <c r="AF205" s="238" t="str">
        <f t="shared" si="3"/>
        <v>TOMATE (2ª SAFRA)07/08Comercialização</v>
      </c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</row>
    <row r="206" spans="1:64" ht="14.65" hidden="1" customHeight="1">
      <c r="A206" s="237" t="s">
        <v>110</v>
      </c>
      <c r="B206" s="238" t="s">
        <v>180</v>
      </c>
      <c r="C206" s="239" t="s">
        <v>75</v>
      </c>
      <c r="D206" s="246"/>
      <c r="E206" s="246"/>
      <c r="F206" s="246"/>
      <c r="G206" s="241">
        <v>0</v>
      </c>
      <c r="H206" s="241">
        <v>0</v>
      </c>
      <c r="I206" s="241">
        <v>0</v>
      </c>
      <c r="J206" s="241">
        <v>0</v>
      </c>
      <c r="K206" s="241">
        <v>0</v>
      </c>
      <c r="L206" s="241">
        <v>0</v>
      </c>
      <c r="M206" s="241">
        <v>0</v>
      </c>
      <c r="N206" s="241">
        <v>0.6</v>
      </c>
      <c r="O206" s="241">
        <v>16</v>
      </c>
      <c r="P206" s="241">
        <v>66</v>
      </c>
      <c r="Q206" s="241">
        <v>87</v>
      </c>
      <c r="R206" s="241">
        <v>99</v>
      </c>
      <c r="S206" s="241">
        <v>100</v>
      </c>
      <c r="T206" s="241">
        <v>0</v>
      </c>
      <c r="U206" s="241">
        <v>0</v>
      </c>
      <c r="V206" s="241">
        <v>0</v>
      </c>
      <c r="W206" s="241">
        <v>0</v>
      </c>
      <c r="X206" s="241"/>
      <c r="Y206" s="241"/>
      <c r="Z206" s="241"/>
      <c r="AA206" s="241"/>
      <c r="AB206" s="241"/>
      <c r="AC206" s="241"/>
      <c r="AD206" s="241"/>
      <c r="AE206" s="242"/>
      <c r="AF206" s="238" t="str">
        <f t="shared" si="3"/>
        <v>TRIGO07/08Plantio</v>
      </c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42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</row>
    <row r="207" spans="1:64" ht="14.65" hidden="1" customHeight="1">
      <c r="A207" s="237" t="s">
        <v>110</v>
      </c>
      <c r="B207" s="238" t="s">
        <v>180</v>
      </c>
      <c r="C207" s="239" t="s">
        <v>76</v>
      </c>
      <c r="D207" s="246"/>
      <c r="E207" s="246"/>
      <c r="F207" s="246"/>
      <c r="G207" s="241">
        <v>0</v>
      </c>
      <c r="H207" s="241">
        <v>0</v>
      </c>
      <c r="I207" s="241">
        <v>0</v>
      </c>
      <c r="J207" s="241">
        <v>0</v>
      </c>
      <c r="K207" s="241">
        <v>0</v>
      </c>
      <c r="L207" s="241">
        <v>0</v>
      </c>
      <c r="M207" s="241">
        <v>0</v>
      </c>
      <c r="N207" s="241">
        <v>0</v>
      </c>
      <c r="O207" s="241">
        <v>0</v>
      </c>
      <c r="P207" s="241">
        <v>0</v>
      </c>
      <c r="Q207" s="241">
        <v>0</v>
      </c>
      <c r="R207" s="241">
        <v>0</v>
      </c>
      <c r="S207" s="241">
        <v>14</v>
      </c>
      <c r="T207" s="241">
        <v>56</v>
      </c>
      <c r="U207" s="241">
        <v>76</v>
      </c>
      <c r="V207" s="241">
        <v>92</v>
      </c>
      <c r="W207" s="241">
        <v>100</v>
      </c>
      <c r="X207" s="241"/>
      <c r="Y207" s="241"/>
      <c r="Z207" s="241"/>
      <c r="AA207" s="241"/>
      <c r="AB207" s="241"/>
      <c r="AC207" s="241"/>
      <c r="AD207" s="241"/>
      <c r="AE207" s="242"/>
      <c r="AF207" s="238" t="str">
        <f t="shared" si="3"/>
        <v>TRIGO07/08Colheita</v>
      </c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42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</row>
    <row r="208" spans="1:64" ht="14.65" hidden="1" customHeight="1">
      <c r="A208" s="237" t="s">
        <v>110</v>
      </c>
      <c r="B208" s="238" t="s">
        <v>180</v>
      </c>
      <c r="C208" s="243" t="s">
        <v>77</v>
      </c>
      <c r="D208" s="247"/>
      <c r="E208" s="247"/>
      <c r="F208" s="247"/>
      <c r="G208" s="245">
        <v>0</v>
      </c>
      <c r="H208" s="245">
        <v>0</v>
      </c>
      <c r="I208" s="245">
        <v>0</v>
      </c>
      <c r="J208" s="245">
        <v>0</v>
      </c>
      <c r="K208" s="245">
        <v>0</v>
      </c>
      <c r="L208" s="245">
        <v>0</v>
      </c>
      <c r="M208" s="245">
        <v>0</v>
      </c>
      <c r="N208" s="245">
        <v>0</v>
      </c>
      <c r="O208" s="245">
        <v>0</v>
      </c>
      <c r="P208" s="245">
        <v>0</v>
      </c>
      <c r="Q208" s="245">
        <v>0</v>
      </c>
      <c r="R208" s="245">
        <v>0</v>
      </c>
      <c r="S208" s="245">
        <v>3</v>
      </c>
      <c r="T208" s="245">
        <v>15</v>
      </c>
      <c r="U208" s="245">
        <v>23</v>
      </c>
      <c r="V208" s="245">
        <v>33</v>
      </c>
      <c r="W208" s="245">
        <v>43</v>
      </c>
      <c r="X208" s="245">
        <v>57.4</v>
      </c>
      <c r="Y208" s="245">
        <v>71</v>
      </c>
      <c r="Z208" s="245">
        <v>82</v>
      </c>
      <c r="AA208" s="245">
        <v>86</v>
      </c>
      <c r="AB208" s="245">
        <v>88</v>
      </c>
      <c r="AC208" s="245">
        <v>92</v>
      </c>
      <c r="AD208" s="245">
        <v>92</v>
      </c>
      <c r="AE208" s="248">
        <v>100</v>
      </c>
      <c r="AF208" s="238" t="str">
        <f t="shared" si="3"/>
        <v>TRIGO07/08Comercialização</v>
      </c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42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</row>
    <row r="209" spans="1:64" ht="14.65" hidden="1" customHeight="1">
      <c r="A209" s="237" t="s">
        <v>111</v>
      </c>
      <c r="B209" s="238" t="s">
        <v>180</v>
      </c>
      <c r="C209" s="239" t="s">
        <v>75</v>
      </c>
      <c r="D209" s="246"/>
      <c r="E209" s="246"/>
      <c r="F209" s="246"/>
      <c r="G209" s="241">
        <v>0</v>
      </c>
      <c r="H209" s="241">
        <v>0</v>
      </c>
      <c r="I209" s="241">
        <v>0</v>
      </c>
      <c r="J209" s="241">
        <v>0</v>
      </c>
      <c r="K209" s="241">
        <v>0</v>
      </c>
      <c r="L209" s="241">
        <v>0</v>
      </c>
      <c r="M209" s="241">
        <v>0</v>
      </c>
      <c r="N209" s="241">
        <v>0</v>
      </c>
      <c r="O209" s="241">
        <v>4</v>
      </c>
      <c r="P209" s="241">
        <v>35</v>
      </c>
      <c r="Q209" s="241">
        <v>69</v>
      </c>
      <c r="R209" s="241">
        <v>98</v>
      </c>
      <c r="S209" s="241">
        <v>100</v>
      </c>
      <c r="T209" s="241">
        <v>0</v>
      </c>
      <c r="U209" s="241">
        <v>0</v>
      </c>
      <c r="V209" s="241">
        <v>0</v>
      </c>
      <c r="W209" s="241">
        <v>0</v>
      </c>
      <c r="X209" s="241"/>
      <c r="Y209" s="241"/>
      <c r="Z209" s="241"/>
      <c r="AA209" s="241"/>
      <c r="AB209" s="241"/>
      <c r="AC209" s="241"/>
      <c r="AD209" s="241"/>
      <c r="AE209" s="242"/>
      <c r="AF209" s="238" t="str">
        <f t="shared" si="3"/>
        <v>TRITICALE07/08Plantio</v>
      </c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42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</row>
    <row r="210" spans="1:64" ht="14.65" hidden="1" customHeight="1">
      <c r="A210" s="237" t="s">
        <v>111</v>
      </c>
      <c r="B210" s="238" t="s">
        <v>180</v>
      </c>
      <c r="C210" s="239" t="s">
        <v>76</v>
      </c>
      <c r="D210" s="246"/>
      <c r="E210" s="246"/>
      <c r="F210" s="246"/>
      <c r="G210" s="241">
        <v>0</v>
      </c>
      <c r="H210" s="241">
        <v>0</v>
      </c>
      <c r="I210" s="241">
        <v>0</v>
      </c>
      <c r="J210" s="241">
        <v>0</v>
      </c>
      <c r="K210" s="241">
        <v>0</v>
      </c>
      <c r="L210" s="241">
        <v>0</v>
      </c>
      <c r="M210" s="241">
        <v>0</v>
      </c>
      <c r="N210" s="241">
        <v>0</v>
      </c>
      <c r="O210" s="241">
        <v>0</v>
      </c>
      <c r="P210" s="241">
        <v>0</v>
      </c>
      <c r="Q210" s="241">
        <v>0</v>
      </c>
      <c r="R210" s="241">
        <v>0</v>
      </c>
      <c r="S210" s="241">
        <v>4</v>
      </c>
      <c r="T210" s="241">
        <v>34</v>
      </c>
      <c r="U210" s="241">
        <v>55</v>
      </c>
      <c r="V210" s="241">
        <v>89</v>
      </c>
      <c r="W210" s="241">
        <v>100</v>
      </c>
      <c r="X210" s="241"/>
      <c r="Y210" s="241"/>
      <c r="Z210" s="241"/>
      <c r="AA210" s="241"/>
      <c r="AB210" s="241"/>
      <c r="AC210" s="241"/>
      <c r="AD210" s="241"/>
      <c r="AE210" s="242"/>
      <c r="AF210" s="238" t="str">
        <f t="shared" si="3"/>
        <v>TRITICALE07/08Colheita</v>
      </c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42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</row>
    <row r="211" spans="1:64" ht="14.65" hidden="1" customHeight="1">
      <c r="A211" s="237" t="s">
        <v>111</v>
      </c>
      <c r="B211" s="238" t="s">
        <v>180</v>
      </c>
      <c r="C211" s="243" t="s">
        <v>77</v>
      </c>
      <c r="D211" s="247"/>
      <c r="E211" s="247"/>
      <c r="F211" s="247"/>
      <c r="G211" s="245">
        <v>0</v>
      </c>
      <c r="H211" s="245">
        <v>0</v>
      </c>
      <c r="I211" s="245">
        <v>0</v>
      </c>
      <c r="J211" s="245">
        <v>0</v>
      </c>
      <c r="K211" s="245">
        <v>0</v>
      </c>
      <c r="L211" s="245">
        <v>0</v>
      </c>
      <c r="M211" s="245">
        <v>0</v>
      </c>
      <c r="N211" s="245">
        <v>0</v>
      </c>
      <c r="O211" s="245">
        <v>0</v>
      </c>
      <c r="P211" s="245">
        <v>0</v>
      </c>
      <c r="Q211" s="245">
        <v>0</v>
      </c>
      <c r="R211" s="245">
        <v>0</v>
      </c>
      <c r="S211" s="245">
        <v>1</v>
      </c>
      <c r="T211" s="245">
        <v>13</v>
      </c>
      <c r="U211" s="245">
        <v>21</v>
      </c>
      <c r="V211" s="245">
        <v>39</v>
      </c>
      <c r="W211" s="245">
        <v>51</v>
      </c>
      <c r="X211" s="245">
        <v>73.7</v>
      </c>
      <c r="Y211" s="245">
        <v>81</v>
      </c>
      <c r="Z211" s="245">
        <v>95</v>
      </c>
      <c r="AA211" s="245">
        <v>96</v>
      </c>
      <c r="AB211" s="245">
        <v>97</v>
      </c>
      <c r="AC211" s="245">
        <v>98</v>
      </c>
      <c r="AD211" s="245">
        <v>98</v>
      </c>
      <c r="AE211" s="242">
        <v>100</v>
      </c>
      <c r="AF211" s="238" t="str">
        <f t="shared" si="3"/>
        <v>TRITICALE07/08Comercialização</v>
      </c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42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</row>
    <row r="212" spans="1:64" ht="14.65" hidden="1" customHeight="1">
      <c r="A212" s="237" t="s">
        <v>83</v>
      </c>
      <c r="B212" s="237" t="s">
        <v>181</v>
      </c>
      <c r="C212" s="239" t="s">
        <v>75</v>
      </c>
      <c r="D212" s="241">
        <v>0</v>
      </c>
      <c r="E212" s="241">
        <v>0</v>
      </c>
      <c r="F212" s="241"/>
      <c r="G212" s="241">
        <v>0</v>
      </c>
      <c r="H212" s="241">
        <v>0</v>
      </c>
      <c r="I212" s="241">
        <v>22</v>
      </c>
      <c r="J212" s="241">
        <v>99</v>
      </c>
      <c r="K212" s="241">
        <v>100</v>
      </c>
      <c r="L212" s="241"/>
      <c r="M212" s="241">
        <v>0</v>
      </c>
      <c r="N212" s="241">
        <v>0</v>
      </c>
      <c r="O212" s="241">
        <v>0</v>
      </c>
      <c r="P212" s="241">
        <v>0</v>
      </c>
      <c r="Q212" s="241">
        <v>0</v>
      </c>
      <c r="R212" s="241">
        <v>0</v>
      </c>
      <c r="S212" s="241">
        <v>0</v>
      </c>
      <c r="T212" s="241">
        <v>0</v>
      </c>
      <c r="U212" s="241">
        <v>0</v>
      </c>
      <c r="V212" s="241">
        <v>0</v>
      </c>
      <c r="W212" s="241">
        <v>0</v>
      </c>
      <c r="X212" s="241">
        <v>0</v>
      </c>
      <c r="Y212" s="241">
        <v>0</v>
      </c>
      <c r="Z212" s="241"/>
      <c r="AA212" s="241"/>
      <c r="AB212" s="241"/>
      <c r="AC212" s="241"/>
      <c r="AD212" s="241"/>
      <c r="AE212" s="241"/>
      <c r="AF212" s="238" t="str">
        <f t="shared" si="3"/>
        <v>ALGODÃO08/09Plantio</v>
      </c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</row>
    <row r="213" spans="1:64" ht="14.65" hidden="1" customHeight="1">
      <c r="A213" s="237" t="s">
        <v>83</v>
      </c>
      <c r="B213" s="237" t="s">
        <v>181</v>
      </c>
      <c r="C213" s="239" t="s">
        <v>76</v>
      </c>
      <c r="D213" s="241">
        <v>0</v>
      </c>
      <c r="E213" s="241">
        <v>0</v>
      </c>
      <c r="F213" s="241"/>
      <c r="G213" s="241">
        <v>0</v>
      </c>
      <c r="H213" s="241">
        <v>0</v>
      </c>
      <c r="I213" s="241"/>
      <c r="J213" s="241"/>
      <c r="K213" s="241">
        <v>0</v>
      </c>
      <c r="L213" s="241">
        <v>0</v>
      </c>
      <c r="M213" s="241">
        <v>0</v>
      </c>
      <c r="N213" s="241">
        <v>12</v>
      </c>
      <c r="O213" s="241">
        <v>34</v>
      </c>
      <c r="P213" s="241">
        <v>91</v>
      </c>
      <c r="Q213" s="241">
        <v>100</v>
      </c>
      <c r="R213" s="241">
        <v>0</v>
      </c>
      <c r="S213" s="241">
        <v>0</v>
      </c>
      <c r="T213" s="241">
        <v>0</v>
      </c>
      <c r="U213" s="241">
        <v>0</v>
      </c>
      <c r="V213" s="241">
        <v>0</v>
      </c>
      <c r="W213" s="241">
        <v>0</v>
      </c>
      <c r="X213" s="241">
        <v>0</v>
      </c>
      <c r="Y213" s="241">
        <v>0</v>
      </c>
      <c r="Z213" s="241"/>
      <c r="AA213" s="241"/>
      <c r="AB213" s="241"/>
      <c r="AC213" s="241"/>
      <c r="AD213" s="241"/>
      <c r="AE213" s="241"/>
      <c r="AF213" s="238" t="str">
        <f t="shared" si="3"/>
        <v>ALGODÃO08/09Colheita</v>
      </c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</row>
    <row r="214" spans="1:64" ht="14.65" hidden="1" customHeight="1">
      <c r="A214" s="237" t="s">
        <v>83</v>
      </c>
      <c r="B214" s="237" t="s">
        <v>181</v>
      </c>
      <c r="C214" s="243" t="s">
        <v>77</v>
      </c>
      <c r="D214" s="245">
        <v>0</v>
      </c>
      <c r="E214" s="245">
        <v>0</v>
      </c>
      <c r="F214" s="245"/>
      <c r="G214" s="245">
        <v>0</v>
      </c>
      <c r="H214" s="245">
        <v>0</v>
      </c>
      <c r="I214" s="245"/>
      <c r="J214" s="245"/>
      <c r="K214" s="245">
        <v>0</v>
      </c>
      <c r="L214" s="245">
        <v>0</v>
      </c>
      <c r="M214" s="245">
        <v>0</v>
      </c>
      <c r="N214" s="245">
        <v>6</v>
      </c>
      <c r="O214" s="245">
        <v>26</v>
      </c>
      <c r="P214" s="245">
        <v>58</v>
      </c>
      <c r="Q214" s="245">
        <v>78</v>
      </c>
      <c r="R214" s="245">
        <v>88</v>
      </c>
      <c r="S214" s="245">
        <v>91</v>
      </c>
      <c r="T214" s="245">
        <v>95.4</v>
      </c>
      <c r="U214" s="245">
        <v>100</v>
      </c>
      <c r="V214" s="245">
        <v>0</v>
      </c>
      <c r="W214" s="245">
        <v>0</v>
      </c>
      <c r="X214" s="245">
        <v>0</v>
      </c>
      <c r="Y214" s="245">
        <v>0</v>
      </c>
      <c r="Z214" s="245"/>
      <c r="AA214" s="245"/>
      <c r="AB214" s="245"/>
      <c r="AC214" s="245"/>
      <c r="AD214" s="245"/>
      <c r="AE214" s="245"/>
      <c r="AF214" s="238" t="str">
        <f t="shared" si="3"/>
        <v>ALGODÃO08/09Comercialização</v>
      </c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</row>
    <row r="215" spans="1:64" ht="14.65" hidden="1" customHeight="1">
      <c r="A215" s="237" t="s">
        <v>84</v>
      </c>
      <c r="B215" s="237" t="s">
        <v>181</v>
      </c>
      <c r="C215" s="239" t="s">
        <v>75</v>
      </c>
      <c r="D215" s="241">
        <v>0</v>
      </c>
      <c r="E215" s="241">
        <v>0</v>
      </c>
      <c r="F215" s="241"/>
      <c r="G215" s="241">
        <v>0</v>
      </c>
      <c r="H215" s="241">
        <v>0</v>
      </c>
      <c r="I215" s="241"/>
      <c r="J215" s="241"/>
      <c r="K215" s="241">
        <v>0</v>
      </c>
      <c r="L215" s="241">
        <v>0</v>
      </c>
      <c r="M215" s="241">
        <v>0</v>
      </c>
      <c r="N215" s="241">
        <v>0</v>
      </c>
      <c r="O215" s="241">
        <v>0</v>
      </c>
      <c r="P215" s="241">
        <v>80</v>
      </c>
      <c r="Q215" s="241">
        <v>98</v>
      </c>
      <c r="R215" s="241">
        <v>99</v>
      </c>
      <c r="S215" s="241">
        <v>100</v>
      </c>
      <c r="T215" s="241">
        <v>0</v>
      </c>
      <c r="U215" s="241">
        <v>0</v>
      </c>
      <c r="V215" s="241">
        <v>0</v>
      </c>
      <c r="W215" s="241">
        <v>0</v>
      </c>
      <c r="X215" s="241">
        <v>0</v>
      </c>
      <c r="Y215" s="241">
        <v>0</v>
      </c>
      <c r="Z215" s="241"/>
      <c r="AA215" s="241"/>
      <c r="AB215" s="241"/>
      <c r="AC215" s="241"/>
      <c r="AD215" s="241"/>
      <c r="AE215" s="241"/>
      <c r="AF215" s="238" t="str">
        <f t="shared" si="3"/>
        <v>ALHO08/09Plantio</v>
      </c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</row>
    <row r="216" spans="1:64" ht="14.65" hidden="1" customHeight="1">
      <c r="A216" s="237" t="s">
        <v>84</v>
      </c>
      <c r="B216" s="237" t="s">
        <v>181</v>
      </c>
      <c r="C216" s="239" t="s">
        <v>76</v>
      </c>
      <c r="D216" s="241">
        <v>0</v>
      </c>
      <c r="E216" s="241">
        <v>0</v>
      </c>
      <c r="F216" s="241"/>
      <c r="G216" s="241">
        <v>0</v>
      </c>
      <c r="H216" s="241">
        <v>0</v>
      </c>
      <c r="I216" s="241"/>
      <c r="J216" s="241"/>
      <c r="K216" s="241">
        <v>0</v>
      </c>
      <c r="L216" s="241">
        <v>0</v>
      </c>
      <c r="M216" s="241">
        <v>0</v>
      </c>
      <c r="N216" s="241">
        <v>0</v>
      </c>
      <c r="O216" s="241">
        <v>0</v>
      </c>
      <c r="P216" s="241">
        <v>0</v>
      </c>
      <c r="Q216" s="241">
        <v>0</v>
      </c>
      <c r="R216" s="241">
        <v>0</v>
      </c>
      <c r="S216" s="241">
        <v>3</v>
      </c>
      <c r="T216" s="241">
        <v>19.2</v>
      </c>
      <c r="U216" s="241">
        <v>46</v>
      </c>
      <c r="V216" s="241">
        <v>80</v>
      </c>
      <c r="W216" s="241">
        <v>91</v>
      </c>
      <c r="X216" s="241">
        <v>94</v>
      </c>
      <c r="Y216" s="241">
        <v>97</v>
      </c>
      <c r="Z216" s="241">
        <v>100</v>
      </c>
      <c r="AA216" s="241"/>
      <c r="AB216" s="241"/>
      <c r="AC216" s="241"/>
      <c r="AD216" s="241"/>
      <c r="AE216" s="241"/>
      <c r="AF216" s="238" t="str">
        <f t="shared" si="3"/>
        <v>ALHO08/09Colheita</v>
      </c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</row>
    <row r="217" spans="1:64" ht="14.65" hidden="1" customHeight="1">
      <c r="A217" s="237" t="s">
        <v>84</v>
      </c>
      <c r="B217" s="237" t="s">
        <v>181</v>
      </c>
      <c r="C217" s="243" t="s">
        <v>77</v>
      </c>
      <c r="D217" s="245">
        <v>0</v>
      </c>
      <c r="E217" s="245">
        <v>0</v>
      </c>
      <c r="F217" s="245"/>
      <c r="G217" s="245">
        <v>0</v>
      </c>
      <c r="H217" s="245">
        <v>0</v>
      </c>
      <c r="I217" s="245"/>
      <c r="J217" s="245"/>
      <c r="K217" s="245">
        <v>0</v>
      </c>
      <c r="L217" s="245">
        <v>0</v>
      </c>
      <c r="M217" s="245">
        <v>0</v>
      </c>
      <c r="N217" s="245">
        <v>0</v>
      </c>
      <c r="O217" s="245">
        <v>0</v>
      </c>
      <c r="P217" s="245">
        <v>0</v>
      </c>
      <c r="Q217" s="245">
        <v>0</v>
      </c>
      <c r="R217" s="245">
        <v>0</v>
      </c>
      <c r="S217" s="245">
        <v>1</v>
      </c>
      <c r="T217" s="245">
        <v>3.8</v>
      </c>
      <c r="U217" s="245">
        <v>15</v>
      </c>
      <c r="V217" s="245">
        <v>38</v>
      </c>
      <c r="W217" s="245">
        <v>48</v>
      </c>
      <c r="X217" s="245">
        <v>63</v>
      </c>
      <c r="Y217" s="245">
        <v>72</v>
      </c>
      <c r="Z217" s="245">
        <v>87</v>
      </c>
      <c r="AA217" s="245">
        <v>95</v>
      </c>
      <c r="AB217" s="245">
        <v>99</v>
      </c>
      <c r="AC217" s="245">
        <v>99</v>
      </c>
      <c r="AD217" s="245">
        <v>100</v>
      </c>
      <c r="AE217" s="245"/>
      <c r="AF217" s="238" t="str">
        <f t="shared" si="3"/>
        <v>ALHO08/09Comercialização</v>
      </c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</row>
    <row r="218" spans="1:64" ht="14.65" hidden="1" customHeight="1">
      <c r="A218" s="237" t="s">
        <v>85</v>
      </c>
      <c r="B218" s="237" t="s">
        <v>181</v>
      </c>
      <c r="C218" s="239" t="s">
        <v>75</v>
      </c>
      <c r="D218" s="241">
        <v>0</v>
      </c>
      <c r="E218" s="241">
        <v>0</v>
      </c>
      <c r="F218" s="241"/>
      <c r="G218" s="241">
        <v>0</v>
      </c>
      <c r="H218" s="241">
        <v>28</v>
      </c>
      <c r="I218" s="241">
        <v>78</v>
      </c>
      <c r="J218" s="241">
        <v>99</v>
      </c>
      <c r="K218" s="241">
        <v>100</v>
      </c>
      <c r="L218" s="241"/>
      <c r="M218" s="241">
        <v>0</v>
      </c>
      <c r="N218" s="241">
        <v>0</v>
      </c>
      <c r="O218" s="241">
        <v>0</v>
      </c>
      <c r="P218" s="241">
        <v>0</v>
      </c>
      <c r="Q218" s="241">
        <v>0</v>
      </c>
      <c r="R218" s="241">
        <v>0</v>
      </c>
      <c r="S218" s="241">
        <v>0</v>
      </c>
      <c r="T218" s="241">
        <v>0</v>
      </c>
      <c r="U218" s="241">
        <v>0</v>
      </c>
      <c r="V218" s="241">
        <v>0</v>
      </c>
      <c r="W218" s="241">
        <v>0</v>
      </c>
      <c r="X218" s="241">
        <v>0</v>
      </c>
      <c r="Y218" s="241">
        <v>0</v>
      </c>
      <c r="Z218" s="241"/>
      <c r="AA218" s="241"/>
      <c r="AB218" s="241"/>
      <c r="AC218" s="241"/>
      <c r="AD218" s="241"/>
      <c r="AE218" s="241"/>
      <c r="AF218" s="238" t="str">
        <f t="shared" si="3"/>
        <v>AMENDOIM (1ª SAFRA)08/09Plantio</v>
      </c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</row>
    <row r="219" spans="1:64" ht="14.65" hidden="1" customHeight="1">
      <c r="A219" s="237" t="s">
        <v>85</v>
      </c>
      <c r="B219" s="237" t="s">
        <v>181</v>
      </c>
      <c r="C219" s="239" t="s">
        <v>76</v>
      </c>
      <c r="D219" s="241">
        <v>0</v>
      </c>
      <c r="E219" s="241">
        <v>0</v>
      </c>
      <c r="F219" s="241"/>
      <c r="G219" s="241">
        <v>0</v>
      </c>
      <c r="H219" s="241">
        <v>0</v>
      </c>
      <c r="I219" s="241"/>
      <c r="J219" s="241"/>
      <c r="K219" s="241">
        <v>0</v>
      </c>
      <c r="L219" s="241">
        <v>23.6</v>
      </c>
      <c r="M219" s="241">
        <v>30</v>
      </c>
      <c r="N219" s="241">
        <v>51</v>
      </c>
      <c r="O219" s="241">
        <v>67</v>
      </c>
      <c r="P219" s="241">
        <v>94</v>
      </c>
      <c r="Q219" s="241">
        <v>100</v>
      </c>
      <c r="R219" s="241">
        <v>0</v>
      </c>
      <c r="S219" s="241">
        <v>0</v>
      </c>
      <c r="T219" s="241">
        <v>0</v>
      </c>
      <c r="U219" s="241">
        <v>0</v>
      </c>
      <c r="V219" s="241">
        <v>0</v>
      </c>
      <c r="W219" s="241">
        <v>0</v>
      </c>
      <c r="X219" s="241">
        <v>0</v>
      </c>
      <c r="Y219" s="241">
        <v>0</v>
      </c>
      <c r="Z219" s="241"/>
      <c r="AA219" s="241"/>
      <c r="AB219" s="241"/>
      <c r="AC219" s="241"/>
      <c r="AD219" s="241"/>
      <c r="AE219" s="241"/>
      <c r="AF219" s="238" t="str">
        <f t="shared" si="3"/>
        <v>AMENDOIM (1ª SAFRA)08/09Colheita</v>
      </c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</row>
    <row r="220" spans="1:64" ht="14.65" hidden="1" customHeight="1">
      <c r="A220" s="237" t="s">
        <v>85</v>
      </c>
      <c r="B220" s="237" t="s">
        <v>181</v>
      </c>
      <c r="C220" s="243" t="s">
        <v>77</v>
      </c>
      <c r="D220" s="245">
        <v>0</v>
      </c>
      <c r="E220" s="245">
        <v>0</v>
      </c>
      <c r="F220" s="245"/>
      <c r="G220" s="245">
        <v>0</v>
      </c>
      <c r="H220" s="245">
        <v>0</v>
      </c>
      <c r="I220" s="245"/>
      <c r="J220" s="245"/>
      <c r="K220" s="245">
        <v>0</v>
      </c>
      <c r="L220" s="245">
        <v>32.5</v>
      </c>
      <c r="M220" s="245">
        <v>36</v>
      </c>
      <c r="N220" s="245">
        <v>46</v>
      </c>
      <c r="O220" s="245">
        <v>47</v>
      </c>
      <c r="P220" s="245">
        <v>76</v>
      </c>
      <c r="Q220" s="245">
        <v>88</v>
      </c>
      <c r="R220" s="245">
        <v>99</v>
      </c>
      <c r="S220" s="245">
        <v>99</v>
      </c>
      <c r="T220" s="245">
        <v>99.7</v>
      </c>
      <c r="U220" s="245">
        <v>0</v>
      </c>
      <c r="V220" s="245">
        <v>0</v>
      </c>
      <c r="W220" s="245">
        <v>0</v>
      </c>
      <c r="X220" s="245">
        <v>0</v>
      </c>
      <c r="Y220" s="245">
        <v>0</v>
      </c>
      <c r="Z220" s="245"/>
      <c r="AA220" s="245"/>
      <c r="AB220" s="245"/>
      <c r="AC220" s="245"/>
      <c r="AD220" s="245"/>
      <c r="AE220" s="245"/>
      <c r="AF220" s="238" t="str">
        <f t="shared" si="3"/>
        <v>AMENDOIM (1ª SAFRA)08/09Comercialização</v>
      </c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</row>
    <row r="221" spans="1:64" ht="14.65" hidden="1" customHeight="1">
      <c r="A221" s="237" t="s">
        <v>86</v>
      </c>
      <c r="B221" s="237" t="s">
        <v>181</v>
      </c>
      <c r="C221" s="239" t="s">
        <v>75</v>
      </c>
      <c r="D221" s="241">
        <v>0</v>
      </c>
      <c r="E221" s="241">
        <v>0</v>
      </c>
      <c r="F221" s="241"/>
      <c r="G221" s="241">
        <v>16</v>
      </c>
      <c r="H221" s="245">
        <v>28</v>
      </c>
      <c r="I221" s="241">
        <v>44</v>
      </c>
      <c r="J221" s="241">
        <v>95</v>
      </c>
      <c r="K221" s="241">
        <v>100</v>
      </c>
      <c r="L221" s="241"/>
      <c r="M221" s="241">
        <v>0</v>
      </c>
      <c r="N221" s="241">
        <v>0</v>
      </c>
      <c r="O221" s="241">
        <v>0</v>
      </c>
      <c r="P221" s="241">
        <v>0</v>
      </c>
      <c r="Q221" s="241">
        <v>0</v>
      </c>
      <c r="R221" s="241">
        <v>0</v>
      </c>
      <c r="S221" s="241">
        <v>0</v>
      </c>
      <c r="T221" s="241">
        <v>0</v>
      </c>
      <c r="U221" s="241">
        <v>0</v>
      </c>
      <c r="V221" s="241">
        <v>0</v>
      </c>
      <c r="W221" s="241">
        <v>0</v>
      </c>
      <c r="X221" s="241">
        <v>0</v>
      </c>
      <c r="Y221" s="241">
        <v>0</v>
      </c>
      <c r="Z221" s="241"/>
      <c r="AA221" s="241"/>
      <c r="AB221" s="241"/>
      <c r="AC221" s="241"/>
      <c r="AD221" s="241"/>
      <c r="AE221" s="241"/>
      <c r="AF221" s="238" t="str">
        <f t="shared" si="3"/>
        <v>ARROZ IRRIGADO08/09Plantio</v>
      </c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</row>
    <row r="222" spans="1:64" ht="14.65" hidden="1" customHeight="1">
      <c r="A222" s="237" t="s">
        <v>86</v>
      </c>
      <c r="B222" s="237" t="s">
        <v>181</v>
      </c>
      <c r="C222" s="239" t="s">
        <v>76</v>
      </c>
      <c r="D222" s="241">
        <v>0</v>
      </c>
      <c r="E222" s="241">
        <v>0</v>
      </c>
      <c r="F222" s="241"/>
      <c r="G222" s="241">
        <v>0</v>
      </c>
      <c r="H222" s="245"/>
      <c r="I222" s="241"/>
      <c r="J222" s="241"/>
      <c r="K222" s="241">
        <v>0</v>
      </c>
      <c r="L222" s="241">
        <v>16.5</v>
      </c>
      <c r="M222" s="241">
        <v>43</v>
      </c>
      <c r="N222" s="241">
        <v>55</v>
      </c>
      <c r="O222" s="241">
        <v>83</v>
      </c>
      <c r="P222" s="241">
        <v>92</v>
      </c>
      <c r="Q222" s="241">
        <v>96</v>
      </c>
      <c r="R222" s="241">
        <v>100</v>
      </c>
      <c r="S222" s="241">
        <v>0</v>
      </c>
      <c r="T222" s="241">
        <v>0</v>
      </c>
      <c r="U222" s="241">
        <v>0</v>
      </c>
      <c r="V222" s="241">
        <v>0</v>
      </c>
      <c r="W222" s="241">
        <v>0</v>
      </c>
      <c r="X222" s="241">
        <v>0</v>
      </c>
      <c r="Y222" s="241">
        <v>0</v>
      </c>
      <c r="Z222" s="241"/>
      <c r="AA222" s="241"/>
      <c r="AB222" s="241"/>
      <c r="AC222" s="241"/>
      <c r="AD222" s="241"/>
      <c r="AE222" s="241"/>
      <c r="AF222" s="238" t="str">
        <f t="shared" si="3"/>
        <v>ARROZ IRRIGADO08/09Colheita</v>
      </c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</row>
    <row r="223" spans="1:64" ht="14.65" hidden="1" customHeight="1">
      <c r="A223" s="237" t="s">
        <v>86</v>
      </c>
      <c r="B223" s="237" t="s">
        <v>181</v>
      </c>
      <c r="C223" s="243" t="s">
        <v>77</v>
      </c>
      <c r="D223" s="245">
        <v>0</v>
      </c>
      <c r="E223" s="245">
        <v>0</v>
      </c>
      <c r="F223" s="245"/>
      <c r="G223" s="245">
        <v>0</v>
      </c>
      <c r="H223" s="245"/>
      <c r="I223" s="245"/>
      <c r="J223" s="245"/>
      <c r="K223" s="245">
        <v>0</v>
      </c>
      <c r="L223" s="245">
        <v>9.4</v>
      </c>
      <c r="M223" s="245">
        <v>16</v>
      </c>
      <c r="N223" s="245">
        <v>31</v>
      </c>
      <c r="O223" s="245">
        <v>37</v>
      </c>
      <c r="P223" s="245">
        <v>45</v>
      </c>
      <c r="Q223" s="245">
        <v>51</v>
      </c>
      <c r="R223" s="245">
        <v>58</v>
      </c>
      <c r="S223" s="245">
        <v>69</v>
      </c>
      <c r="T223" s="245">
        <v>75</v>
      </c>
      <c r="U223" s="245">
        <v>75</v>
      </c>
      <c r="V223" s="245">
        <v>91</v>
      </c>
      <c r="W223" s="245">
        <v>96</v>
      </c>
      <c r="X223" s="245">
        <v>100</v>
      </c>
      <c r="Y223" s="245">
        <v>0</v>
      </c>
      <c r="Z223" s="245"/>
      <c r="AA223" s="245"/>
      <c r="AB223" s="245"/>
      <c r="AC223" s="245"/>
      <c r="AD223" s="245"/>
      <c r="AE223" s="245"/>
      <c r="AF223" s="238" t="str">
        <f t="shared" si="3"/>
        <v>ARROZ IRRIGADO08/09Comercialização</v>
      </c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</row>
    <row r="224" spans="1:64" ht="14.65" hidden="1" customHeight="1">
      <c r="A224" s="237" t="s">
        <v>87</v>
      </c>
      <c r="B224" s="237" t="s">
        <v>181</v>
      </c>
      <c r="C224" s="239" t="s">
        <v>75</v>
      </c>
      <c r="D224" s="241">
        <v>0</v>
      </c>
      <c r="E224" s="241">
        <v>0</v>
      </c>
      <c r="F224" s="241"/>
      <c r="G224" s="241">
        <v>0</v>
      </c>
      <c r="H224" s="245">
        <v>6</v>
      </c>
      <c r="I224" s="241">
        <v>39</v>
      </c>
      <c r="J224" s="241">
        <v>97</v>
      </c>
      <c r="K224" s="241">
        <v>98</v>
      </c>
      <c r="L224" s="241">
        <v>100</v>
      </c>
      <c r="M224" s="241">
        <v>0</v>
      </c>
      <c r="N224" s="241">
        <v>0</v>
      </c>
      <c r="O224" s="241">
        <v>0</v>
      </c>
      <c r="P224" s="241">
        <v>0</v>
      </c>
      <c r="Q224" s="241">
        <v>0</v>
      </c>
      <c r="R224" s="241">
        <v>0</v>
      </c>
      <c r="S224" s="241">
        <v>0</v>
      </c>
      <c r="T224" s="241">
        <v>0</v>
      </c>
      <c r="U224" s="241">
        <v>0</v>
      </c>
      <c r="V224" s="241">
        <v>0</v>
      </c>
      <c r="W224" s="241">
        <v>0</v>
      </c>
      <c r="X224" s="241">
        <v>0</v>
      </c>
      <c r="Y224" s="241">
        <v>0</v>
      </c>
      <c r="Z224" s="241"/>
      <c r="AA224" s="241"/>
      <c r="AB224" s="241"/>
      <c r="AC224" s="241"/>
      <c r="AD224" s="241"/>
      <c r="AE224" s="241"/>
      <c r="AF224" s="238" t="str">
        <f t="shared" si="3"/>
        <v>ARROZ SEQUEIRO08/09Plantio</v>
      </c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</row>
    <row r="225" spans="1:64" ht="14.65" hidden="1" customHeight="1">
      <c r="A225" s="237" t="s">
        <v>87</v>
      </c>
      <c r="B225" s="237" t="s">
        <v>181</v>
      </c>
      <c r="C225" s="239" t="s">
        <v>76</v>
      </c>
      <c r="D225" s="241">
        <v>0</v>
      </c>
      <c r="E225" s="241">
        <v>0</v>
      </c>
      <c r="F225" s="241"/>
      <c r="G225" s="241">
        <v>0</v>
      </c>
      <c r="H225" s="245"/>
      <c r="I225" s="241"/>
      <c r="J225" s="241"/>
      <c r="K225" s="241">
        <v>0</v>
      </c>
      <c r="L225" s="241">
        <v>0</v>
      </c>
      <c r="M225" s="241">
        <v>1</v>
      </c>
      <c r="N225" s="241">
        <v>26</v>
      </c>
      <c r="O225" s="241">
        <v>66</v>
      </c>
      <c r="P225" s="241">
        <v>99</v>
      </c>
      <c r="Q225" s="241">
        <v>100</v>
      </c>
      <c r="R225" s="241">
        <v>0</v>
      </c>
      <c r="S225" s="241">
        <v>0</v>
      </c>
      <c r="T225" s="241">
        <v>0</v>
      </c>
      <c r="U225" s="241">
        <v>0</v>
      </c>
      <c r="V225" s="241">
        <v>0</v>
      </c>
      <c r="W225" s="241">
        <v>0</v>
      </c>
      <c r="X225" s="241">
        <v>0</v>
      </c>
      <c r="Y225" s="241">
        <v>0</v>
      </c>
      <c r="Z225" s="241"/>
      <c r="AA225" s="241"/>
      <c r="AB225" s="241"/>
      <c r="AC225" s="241"/>
      <c r="AD225" s="241"/>
      <c r="AE225" s="241"/>
      <c r="AF225" s="238" t="str">
        <f t="shared" si="3"/>
        <v>ARROZ SEQUEIRO08/09Colheita</v>
      </c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</row>
    <row r="226" spans="1:64" ht="14.65" hidden="1" customHeight="1">
      <c r="A226" s="237" t="s">
        <v>87</v>
      </c>
      <c r="B226" s="237" t="s">
        <v>181</v>
      </c>
      <c r="C226" s="243" t="s">
        <v>77</v>
      </c>
      <c r="D226" s="245">
        <v>0</v>
      </c>
      <c r="E226" s="245">
        <v>0</v>
      </c>
      <c r="F226" s="245"/>
      <c r="G226" s="245">
        <v>0</v>
      </c>
      <c r="H226" s="245"/>
      <c r="I226" s="245"/>
      <c r="J226" s="245"/>
      <c r="K226" s="245">
        <v>0</v>
      </c>
      <c r="L226" s="245">
        <v>0</v>
      </c>
      <c r="M226" s="245">
        <v>1</v>
      </c>
      <c r="N226" s="245">
        <v>4</v>
      </c>
      <c r="O226" s="245">
        <v>19</v>
      </c>
      <c r="P226" s="245">
        <v>46</v>
      </c>
      <c r="Q226" s="245">
        <v>58</v>
      </c>
      <c r="R226" s="245">
        <v>64</v>
      </c>
      <c r="S226" s="245">
        <v>70</v>
      </c>
      <c r="T226" s="245">
        <v>74</v>
      </c>
      <c r="U226" s="245">
        <v>79</v>
      </c>
      <c r="V226" s="245">
        <v>91</v>
      </c>
      <c r="W226" s="245">
        <v>92</v>
      </c>
      <c r="X226" s="245">
        <v>94</v>
      </c>
      <c r="Y226" s="245">
        <v>97</v>
      </c>
      <c r="Z226" s="245">
        <v>99</v>
      </c>
      <c r="AA226" s="245">
        <v>100</v>
      </c>
      <c r="AB226" s="245"/>
      <c r="AC226" s="245"/>
      <c r="AD226" s="245"/>
      <c r="AE226" s="245"/>
      <c r="AF226" s="238" t="str">
        <f t="shared" si="3"/>
        <v>ARROZ SEQUEIRO08/09Comercialização</v>
      </c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</row>
    <row r="227" spans="1:64" ht="14.65" hidden="1" customHeight="1">
      <c r="A227" s="237" t="s">
        <v>88</v>
      </c>
      <c r="B227" s="237" t="s">
        <v>181</v>
      </c>
      <c r="C227" s="239" t="s">
        <v>75</v>
      </c>
      <c r="D227" s="241">
        <v>0</v>
      </c>
      <c r="E227" s="241">
        <v>0</v>
      </c>
      <c r="F227" s="241"/>
      <c r="G227" s="241">
        <v>0</v>
      </c>
      <c r="H227" s="241">
        <v>0</v>
      </c>
      <c r="I227" s="241"/>
      <c r="J227" s="241"/>
      <c r="K227" s="241">
        <v>0</v>
      </c>
      <c r="L227" s="241">
        <v>0</v>
      </c>
      <c r="M227" s="241">
        <v>0</v>
      </c>
      <c r="N227" s="241">
        <v>0</v>
      </c>
      <c r="O227" s="241">
        <v>13</v>
      </c>
      <c r="P227" s="241">
        <v>79</v>
      </c>
      <c r="Q227" s="241">
        <v>92</v>
      </c>
      <c r="R227" s="241">
        <v>100</v>
      </c>
      <c r="S227" s="241">
        <v>0</v>
      </c>
      <c r="T227" s="241">
        <v>0</v>
      </c>
      <c r="U227" s="241">
        <v>0</v>
      </c>
      <c r="V227" s="241">
        <v>0</v>
      </c>
      <c r="W227" s="241">
        <v>0</v>
      </c>
      <c r="X227" s="241">
        <v>0</v>
      </c>
      <c r="Y227" s="241">
        <v>0</v>
      </c>
      <c r="Z227" s="241"/>
      <c r="AA227" s="241"/>
      <c r="AB227" s="241"/>
      <c r="AC227" s="241"/>
      <c r="AD227" s="241"/>
      <c r="AE227" s="241"/>
      <c r="AF227" s="238" t="str">
        <f t="shared" si="3"/>
        <v>AVEIA BRANCA08/09Plantio</v>
      </c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</row>
    <row r="228" spans="1:64" ht="14.65" hidden="1" customHeight="1">
      <c r="A228" s="237" t="s">
        <v>88</v>
      </c>
      <c r="B228" s="237" t="s">
        <v>181</v>
      </c>
      <c r="C228" s="239" t="s">
        <v>76</v>
      </c>
      <c r="D228" s="241">
        <v>0</v>
      </c>
      <c r="E228" s="241">
        <v>0</v>
      </c>
      <c r="F228" s="241"/>
      <c r="G228" s="241">
        <v>0</v>
      </c>
      <c r="H228" s="241">
        <v>0</v>
      </c>
      <c r="I228" s="241"/>
      <c r="J228" s="241"/>
      <c r="K228" s="241">
        <v>0</v>
      </c>
      <c r="L228" s="241">
        <v>0</v>
      </c>
      <c r="M228" s="241">
        <v>0</v>
      </c>
      <c r="N228" s="241">
        <v>0</v>
      </c>
      <c r="O228" s="241">
        <v>0</v>
      </c>
      <c r="P228" s="241">
        <v>0</v>
      </c>
      <c r="Q228" s="241">
        <v>0</v>
      </c>
      <c r="R228" s="241">
        <v>0</v>
      </c>
      <c r="S228" s="241">
        <v>4.5</v>
      </c>
      <c r="T228" s="241">
        <v>54.4</v>
      </c>
      <c r="U228" s="241">
        <v>85</v>
      </c>
      <c r="V228" s="241">
        <v>99</v>
      </c>
      <c r="W228" s="241">
        <v>100</v>
      </c>
      <c r="X228" s="241">
        <v>0</v>
      </c>
      <c r="Y228" s="241">
        <v>0</v>
      </c>
      <c r="Z228" s="241"/>
      <c r="AA228" s="241"/>
      <c r="AB228" s="241"/>
      <c r="AC228" s="241"/>
      <c r="AD228" s="241"/>
      <c r="AE228" s="241"/>
      <c r="AF228" s="238" t="str">
        <f t="shared" si="3"/>
        <v>AVEIA BRANCA08/09Colheita</v>
      </c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</row>
    <row r="229" spans="1:64" ht="14.65" hidden="1" customHeight="1">
      <c r="A229" s="237" t="s">
        <v>88</v>
      </c>
      <c r="B229" s="237" t="s">
        <v>181</v>
      </c>
      <c r="C229" s="243" t="s">
        <v>77</v>
      </c>
      <c r="D229" s="245">
        <v>0</v>
      </c>
      <c r="E229" s="245">
        <v>0</v>
      </c>
      <c r="F229" s="245"/>
      <c r="G229" s="245">
        <v>0</v>
      </c>
      <c r="H229" s="245">
        <v>0</v>
      </c>
      <c r="I229" s="245"/>
      <c r="J229" s="245"/>
      <c r="K229" s="245">
        <v>0</v>
      </c>
      <c r="L229" s="245">
        <v>0</v>
      </c>
      <c r="M229" s="245">
        <v>0</v>
      </c>
      <c r="N229" s="245">
        <v>0</v>
      </c>
      <c r="O229" s="245">
        <v>0</v>
      </c>
      <c r="P229" s="245">
        <v>0</v>
      </c>
      <c r="Q229" s="245">
        <v>0</v>
      </c>
      <c r="R229" s="245">
        <v>0</v>
      </c>
      <c r="S229" s="245">
        <v>2</v>
      </c>
      <c r="T229" s="245">
        <v>8</v>
      </c>
      <c r="U229" s="245">
        <v>42</v>
      </c>
      <c r="V229" s="245">
        <v>52</v>
      </c>
      <c r="W229" s="245">
        <v>80</v>
      </c>
      <c r="X229" s="245">
        <v>80</v>
      </c>
      <c r="Y229" s="245">
        <v>83</v>
      </c>
      <c r="Z229" s="245">
        <v>92</v>
      </c>
      <c r="AA229" s="245">
        <v>98</v>
      </c>
      <c r="AB229" s="245">
        <v>99</v>
      </c>
      <c r="AC229" s="245">
        <v>99</v>
      </c>
      <c r="AD229" s="245">
        <v>100</v>
      </c>
      <c r="AE229" s="245"/>
      <c r="AF229" s="238" t="str">
        <f t="shared" si="3"/>
        <v>AVEIA BRANCA08/09Comercialização</v>
      </c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</row>
    <row r="230" spans="1:64" ht="14.65" hidden="1" customHeight="1">
      <c r="A230" s="237" t="s">
        <v>89</v>
      </c>
      <c r="B230" s="237" t="s">
        <v>181</v>
      </c>
      <c r="C230" s="239" t="s">
        <v>75</v>
      </c>
      <c r="D230" s="241">
        <v>0</v>
      </c>
      <c r="E230" s="241">
        <v>0</v>
      </c>
      <c r="F230" s="241"/>
      <c r="G230" s="241">
        <v>0</v>
      </c>
      <c r="H230" s="241">
        <v>0</v>
      </c>
      <c r="I230" s="241"/>
      <c r="J230" s="241"/>
      <c r="K230" s="241">
        <v>0</v>
      </c>
      <c r="L230" s="241">
        <v>0</v>
      </c>
      <c r="M230" s="241">
        <v>0</v>
      </c>
      <c r="N230" s="241">
        <v>0</v>
      </c>
      <c r="O230" s="241">
        <v>2</v>
      </c>
      <c r="P230" s="241">
        <v>74</v>
      </c>
      <c r="Q230" s="241">
        <v>90</v>
      </c>
      <c r="R230" s="241">
        <v>100</v>
      </c>
      <c r="S230" s="241">
        <v>0</v>
      </c>
      <c r="T230" s="241">
        <v>0</v>
      </c>
      <c r="U230" s="241">
        <v>0</v>
      </c>
      <c r="V230" s="241">
        <v>0</v>
      </c>
      <c r="W230" s="241">
        <v>0</v>
      </c>
      <c r="X230" s="241">
        <v>0</v>
      </c>
      <c r="Y230" s="241">
        <v>0</v>
      </c>
      <c r="Z230" s="241"/>
      <c r="AA230" s="241"/>
      <c r="AB230" s="241"/>
      <c r="AC230" s="241"/>
      <c r="AD230" s="241"/>
      <c r="AE230" s="241"/>
      <c r="AF230" s="238" t="str">
        <f t="shared" si="3"/>
        <v>AVEIA PRETA08/09Plantio</v>
      </c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</row>
    <row r="231" spans="1:64" ht="14.65" hidden="1" customHeight="1">
      <c r="A231" s="237" t="s">
        <v>89</v>
      </c>
      <c r="B231" s="237" t="s">
        <v>181</v>
      </c>
      <c r="C231" s="239" t="s">
        <v>76</v>
      </c>
      <c r="D231" s="241">
        <v>0</v>
      </c>
      <c r="E231" s="241">
        <v>0</v>
      </c>
      <c r="F231" s="241"/>
      <c r="G231" s="241">
        <v>0</v>
      </c>
      <c r="H231" s="241">
        <v>0</v>
      </c>
      <c r="I231" s="241"/>
      <c r="J231" s="241"/>
      <c r="K231" s="241">
        <v>0</v>
      </c>
      <c r="L231" s="241">
        <v>0</v>
      </c>
      <c r="M231" s="241">
        <v>0</v>
      </c>
      <c r="N231" s="241">
        <v>0</v>
      </c>
      <c r="O231" s="241">
        <v>0</v>
      </c>
      <c r="P231" s="241">
        <v>0</v>
      </c>
      <c r="Q231" s="241">
        <v>0</v>
      </c>
      <c r="R231" s="241">
        <v>0</v>
      </c>
      <c r="S231" s="241">
        <v>2</v>
      </c>
      <c r="T231" s="241">
        <v>37.700000000000003</v>
      </c>
      <c r="U231" s="241">
        <v>83</v>
      </c>
      <c r="V231" s="241">
        <v>98</v>
      </c>
      <c r="W231" s="241">
        <v>100</v>
      </c>
      <c r="X231" s="241">
        <v>0</v>
      </c>
      <c r="Y231" s="241">
        <v>0</v>
      </c>
      <c r="Z231" s="241"/>
      <c r="AA231" s="241"/>
      <c r="AB231" s="241"/>
      <c r="AC231" s="241"/>
      <c r="AD231" s="241"/>
      <c r="AE231" s="241"/>
      <c r="AF231" s="238" t="str">
        <f t="shared" si="3"/>
        <v>AVEIA PRETA08/09Colheita</v>
      </c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</row>
    <row r="232" spans="1:64" ht="14.65" hidden="1" customHeight="1">
      <c r="A232" s="237" t="s">
        <v>89</v>
      </c>
      <c r="B232" s="237" t="s">
        <v>181</v>
      </c>
      <c r="C232" s="243" t="s">
        <v>77</v>
      </c>
      <c r="D232" s="245">
        <v>0</v>
      </c>
      <c r="E232" s="245">
        <v>0</v>
      </c>
      <c r="F232" s="245"/>
      <c r="G232" s="245">
        <v>0</v>
      </c>
      <c r="H232" s="245">
        <v>0</v>
      </c>
      <c r="I232" s="245"/>
      <c r="J232" s="245"/>
      <c r="K232" s="245">
        <v>0</v>
      </c>
      <c r="L232" s="245">
        <v>0</v>
      </c>
      <c r="M232" s="245">
        <v>0</v>
      </c>
      <c r="N232" s="245">
        <v>0</v>
      </c>
      <c r="O232" s="245">
        <v>0</v>
      </c>
      <c r="P232" s="245">
        <v>0</v>
      </c>
      <c r="Q232" s="245">
        <v>0</v>
      </c>
      <c r="R232" s="245">
        <v>0</v>
      </c>
      <c r="S232" s="245">
        <v>0</v>
      </c>
      <c r="T232" s="245">
        <v>3.1</v>
      </c>
      <c r="U232" s="245">
        <v>21</v>
      </c>
      <c r="V232" s="245">
        <v>29</v>
      </c>
      <c r="W232" s="245">
        <v>37</v>
      </c>
      <c r="X232" s="245">
        <v>45</v>
      </c>
      <c r="Y232" s="245">
        <v>59</v>
      </c>
      <c r="Z232" s="245">
        <v>66</v>
      </c>
      <c r="AA232" s="245">
        <v>87</v>
      </c>
      <c r="AB232" s="245">
        <v>94</v>
      </c>
      <c r="AC232" s="245">
        <v>98</v>
      </c>
      <c r="AD232" s="245">
        <v>100</v>
      </c>
      <c r="AE232" s="245"/>
      <c r="AF232" s="238" t="str">
        <f t="shared" si="3"/>
        <v>AVEIA PRETA08/09Comercialização</v>
      </c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</row>
    <row r="233" spans="1:64" ht="14.65" hidden="1" customHeight="1">
      <c r="A233" s="237" t="s">
        <v>90</v>
      </c>
      <c r="B233" s="237" t="s">
        <v>181</v>
      </c>
      <c r="C233" s="239" t="s">
        <v>75</v>
      </c>
      <c r="D233" s="241">
        <v>0</v>
      </c>
      <c r="E233" s="241">
        <v>0</v>
      </c>
      <c r="F233" s="241">
        <v>0</v>
      </c>
      <c r="G233" s="241">
        <v>4</v>
      </c>
      <c r="H233" s="245">
        <v>78</v>
      </c>
      <c r="I233" s="241">
        <v>92</v>
      </c>
      <c r="J233" s="241">
        <v>100</v>
      </c>
      <c r="K233" s="241"/>
      <c r="L233" s="241"/>
      <c r="M233" s="241">
        <v>0</v>
      </c>
      <c r="N233" s="241">
        <v>0</v>
      </c>
      <c r="O233" s="241">
        <v>0</v>
      </c>
      <c r="P233" s="241">
        <v>0</v>
      </c>
      <c r="Q233" s="241">
        <v>0</v>
      </c>
      <c r="R233" s="241">
        <v>0</v>
      </c>
      <c r="S233" s="241">
        <v>0</v>
      </c>
      <c r="T233" s="241">
        <v>0</v>
      </c>
      <c r="U233" s="241">
        <v>0</v>
      </c>
      <c r="V233" s="241">
        <v>0</v>
      </c>
      <c r="W233" s="241">
        <v>0</v>
      </c>
      <c r="X233" s="241">
        <v>0</v>
      </c>
      <c r="Y233" s="241">
        <v>0</v>
      </c>
      <c r="Z233" s="241"/>
      <c r="AA233" s="241"/>
      <c r="AB233" s="241"/>
      <c r="AC233" s="241"/>
      <c r="AD233" s="241"/>
      <c r="AE233" s="241"/>
      <c r="AF233" s="238" t="str">
        <f t="shared" si="3"/>
        <v>BATATA (1ª SAFRA)08/09Plantio</v>
      </c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</row>
    <row r="234" spans="1:64" ht="14.65" hidden="1" customHeight="1">
      <c r="A234" s="237" t="s">
        <v>90</v>
      </c>
      <c r="B234" s="237" t="s">
        <v>181</v>
      </c>
      <c r="C234" s="239" t="s">
        <v>76</v>
      </c>
      <c r="D234" s="241">
        <v>0</v>
      </c>
      <c r="E234" s="241">
        <v>0</v>
      </c>
      <c r="F234" s="241">
        <v>0</v>
      </c>
      <c r="G234" s="241">
        <v>0</v>
      </c>
      <c r="H234" s="245"/>
      <c r="I234" s="241"/>
      <c r="J234" s="241">
        <v>1</v>
      </c>
      <c r="K234" s="241">
        <v>28</v>
      </c>
      <c r="L234" s="241">
        <v>83.4</v>
      </c>
      <c r="M234" s="241">
        <v>98</v>
      </c>
      <c r="N234" s="241">
        <v>100</v>
      </c>
      <c r="O234" s="241">
        <v>0</v>
      </c>
      <c r="P234" s="241">
        <v>0</v>
      </c>
      <c r="Q234" s="241">
        <v>0</v>
      </c>
      <c r="R234" s="241">
        <v>0</v>
      </c>
      <c r="S234" s="241">
        <v>0</v>
      </c>
      <c r="T234" s="241">
        <v>0</v>
      </c>
      <c r="U234" s="241">
        <v>0</v>
      </c>
      <c r="V234" s="241">
        <v>0</v>
      </c>
      <c r="W234" s="241">
        <v>0</v>
      </c>
      <c r="X234" s="241">
        <v>0</v>
      </c>
      <c r="Y234" s="241">
        <v>0</v>
      </c>
      <c r="Z234" s="241"/>
      <c r="AA234" s="241"/>
      <c r="AB234" s="241"/>
      <c r="AC234" s="241"/>
      <c r="AD234" s="241"/>
      <c r="AE234" s="241"/>
      <c r="AF234" s="238" t="str">
        <f t="shared" si="3"/>
        <v>BATATA (1ª SAFRA)08/09Colheita</v>
      </c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</row>
    <row r="235" spans="1:64" ht="14.65" hidden="1" customHeight="1">
      <c r="A235" s="237" t="s">
        <v>90</v>
      </c>
      <c r="B235" s="237" t="s">
        <v>181</v>
      </c>
      <c r="C235" s="243" t="s">
        <v>77</v>
      </c>
      <c r="D235" s="245">
        <v>0</v>
      </c>
      <c r="E235" s="245">
        <v>0</v>
      </c>
      <c r="F235" s="245">
        <v>0</v>
      </c>
      <c r="G235" s="245">
        <v>0</v>
      </c>
      <c r="H235" s="245"/>
      <c r="I235" s="245"/>
      <c r="J235" s="245">
        <v>1</v>
      </c>
      <c r="K235" s="245">
        <v>27</v>
      </c>
      <c r="L235" s="245">
        <v>85.3</v>
      </c>
      <c r="M235" s="245">
        <v>97</v>
      </c>
      <c r="N235" s="245">
        <v>100</v>
      </c>
      <c r="O235" s="245">
        <v>0</v>
      </c>
      <c r="P235" s="245">
        <v>0</v>
      </c>
      <c r="Q235" s="245">
        <v>0</v>
      </c>
      <c r="R235" s="245">
        <v>0</v>
      </c>
      <c r="S235" s="245">
        <v>0</v>
      </c>
      <c r="T235" s="245">
        <v>0</v>
      </c>
      <c r="U235" s="245">
        <v>0</v>
      </c>
      <c r="V235" s="245">
        <v>0</v>
      </c>
      <c r="W235" s="245">
        <v>0</v>
      </c>
      <c r="X235" s="245">
        <v>0</v>
      </c>
      <c r="Y235" s="245">
        <v>0</v>
      </c>
      <c r="Z235" s="245"/>
      <c r="AA235" s="245"/>
      <c r="AB235" s="245"/>
      <c r="AC235" s="245"/>
      <c r="AD235" s="245"/>
      <c r="AE235" s="245"/>
      <c r="AF235" s="238" t="str">
        <f t="shared" si="3"/>
        <v>BATATA (1ª SAFRA)08/09Comercialização</v>
      </c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</row>
    <row r="236" spans="1:64" ht="14.65" hidden="1" customHeight="1">
      <c r="A236" s="237" t="s">
        <v>91</v>
      </c>
      <c r="B236" s="237" t="s">
        <v>181</v>
      </c>
      <c r="C236" s="239" t="s">
        <v>75</v>
      </c>
      <c r="D236" s="241">
        <v>0</v>
      </c>
      <c r="E236" s="241">
        <v>0</v>
      </c>
      <c r="F236" s="241">
        <v>0</v>
      </c>
      <c r="G236" s="241">
        <v>0</v>
      </c>
      <c r="H236" s="245"/>
      <c r="I236" s="241"/>
      <c r="J236" s="241"/>
      <c r="K236" s="241">
        <v>8</v>
      </c>
      <c r="L236" s="241">
        <v>25</v>
      </c>
      <c r="M236" s="241">
        <v>88</v>
      </c>
      <c r="N236" s="241">
        <v>91</v>
      </c>
      <c r="O236" s="241">
        <v>94</v>
      </c>
      <c r="P236" s="241">
        <v>98</v>
      </c>
      <c r="Q236" s="241">
        <v>100</v>
      </c>
      <c r="R236" s="241">
        <v>0</v>
      </c>
      <c r="S236" s="241">
        <v>0</v>
      </c>
      <c r="T236" s="241">
        <v>0</v>
      </c>
      <c r="U236" s="241">
        <v>0</v>
      </c>
      <c r="V236" s="241">
        <v>0</v>
      </c>
      <c r="W236" s="241">
        <v>0</v>
      </c>
      <c r="X236" s="241">
        <v>0</v>
      </c>
      <c r="Y236" s="241">
        <v>0</v>
      </c>
      <c r="Z236" s="241"/>
      <c r="AA236" s="241"/>
      <c r="AB236" s="241"/>
      <c r="AC236" s="241"/>
      <c r="AD236" s="241"/>
      <c r="AE236" s="241"/>
      <c r="AF236" s="238" t="str">
        <f t="shared" si="3"/>
        <v>BATATA (2ª SAFRA)08/09Plantio</v>
      </c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</row>
    <row r="237" spans="1:64" ht="14.65" hidden="1" customHeight="1">
      <c r="A237" s="237" t="s">
        <v>91</v>
      </c>
      <c r="B237" s="237" t="s">
        <v>181</v>
      </c>
      <c r="C237" s="239" t="s">
        <v>76</v>
      </c>
      <c r="D237" s="241">
        <v>0</v>
      </c>
      <c r="E237" s="241">
        <v>0</v>
      </c>
      <c r="F237" s="241">
        <v>0</v>
      </c>
      <c r="G237" s="241">
        <v>0</v>
      </c>
      <c r="H237" s="245"/>
      <c r="I237" s="241"/>
      <c r="J237" s="241"/>
      <c r="K237" s="241">
        <v>0</v>
      </c>
      <c r="L237" s="241">
        <v>0</v>
      </c>
      <c r="M237" s="241">
        <v>0</v>
      </c>
      <c r="N237" s="241">
        <v>8</v>
      </c>
      <c r="O237" s="241">
        <v>23</v>
      </c>
      <c r="P237" s="241">
        <v>52</v>
      </c>
      <c r="Q237" s="241">
        <v>86</v>
      </c>
      <c r="R237" s="241">
        <v>91</v>
      </c>
      <c r="S237" s="241">
        <v>91</v>
      </c>
      <c r="T237" s="241">
        <v>95.6</v>
      </c>
      <c r="U237" s="241">
        <v>100</v>
      </c>
      <c r="V237" s="241">
        <v>0</v>
      </c>
      <c r="W237" s="241">
        <v>0</v>
      </c>
      <c r="X237" s="241">
        <v>0</v>
      </c>
      <c r="Y237" s="241">
        <v>0</v>
      </c>
      <c r="Z237" s="241"/>
      <c r="AA237" s="241"/>
      <c r="AB237" s="241"/>
      <c r="AC237" s="241"/>
      <c r="AD237" s="241"/>
      <c r="AE237" s="241"/>
      <c r="AF237" s="238" t="str">
        <f t="shared" si="3"/>
        <v>BATATA (2ª SAFRA)08/09Colheita</v>
      </c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</row>
    <row r="238" spans="1:64" ht="14.65" hidden="1" customHeight="1">
      <c r="A238" s="237" t="s">
        <v>91</v>
      </c>
      <c r="B238" s="237" t="s">
        <v>181</v>
      </c>
      <c r="C238" s="243" t="s">
        <v>77</v>
      </c>
      <c r="D238" s="245">
        <v>0</v>
      </c>
      <c r="E238" s="245">
        <v>0</v>
      </c>
      <c r="F238" s="245">
        <v>0</v>
      </c>
      <c r="G238" s="245">
        <v>0</v>
      </c>
      <c r="H238" s="245"/>
      <c r="I238" s="245"/>
      <c r="J238" s="245"/>
      <c r="K238" s="245">
        <v>0</v>
      </c>
      <c r="L238" s="245">
        <v>0</v>
      </c>
      <c r="M238" s="245">
        <v>0</v>
      </c>
      <c r="N238" s="245">
        <v>10</v>
      </c>
      <c r="O238" s="245">
        <v>28</v>
      </c>
      <c r="P238" s="245">
        <v>58</v>
      </c>
      <c r="Q238" s="245">
        <v>84</v>
      </c>
      <c r="R238" s="245">
        <v>88</v>
      </c>
      <c r="S238" s="245">
        <v>90</v>
      </c>
      <c r="T238" s="245">
        <v>93.2</v>
      </c>
      <c r="U238" s="245">
        <v>100</v>
      </c>
      <c r="V238" s="245">
        <v>0</v>
      </c>
      <c r="W238" s="245">
        <v>0</v>
      </c>
      <c r="X238" s="245">
        <v>0</v>
      </c>
      <c r="Y238" s="245">
        <v>0</v>
      </c>
      <c r="Z238" s="245"/>
      <c r="AA238" s="245"/>
      <c r="AB238" s="245"/>
      <c r="AC238" s="245"/>
      <c r="AD238" s="245"/>
      <c r="AE238" s="245"/>
      <c r="AF238" s="238" t="str">
        <f t="shared" si="3"/>
        <v>BATATA (2ª SAFRA)08/09Comercialização</v>
      </c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</row>
    <row r="239" spans="1:64" ht="14.65" hidden="1" customHeight="1">
      <c r="A239" s="237" t="s">
        <v>92</v>
      </c>
      <c r="B239" s="237" t="s">
        <v>181</v>
      </c>
      <c r="C239" s="239" t="s">
        <v>75</v>
      </c>
      <c r="D239" s="241">
        <v>0</v>
      </c>
      <c r="E239" s="241">
        <v>0</v>
      </c>
      <c r="F239" s="241"/>
      <c r="G239" s="241">
        <v>0</v>
      </c>
      <c r="H239" s="241"/>
      <c r="I239" s="241"/>
      <c r="J239" s="241"/>
      <c r="K239" s="241">
        <v>0</v>
      </c>
      <c r="L239" s="241"/>
      <c r="M239" s="241">
        <v>0</v>
      </c>
      <c r="N239" s="241">
        <v>0</v>
      </c>
      <c r="O239" s="241">
        <v>0</v>
      </c>
      <c r="P239" s="241">
        <v>0</v>
      </c>
      <c r="Q239" s="241">
        <v>0</v>
      </c>
      <c r="R239" s="241">
        <v>0</v>
      </c>
      <c r="S239" s="241">
        <v>0</v>
      </c>
      <c r="T239" s="241">
        <v>0</v>
      </c>
      <c r="U239" s="241">
        <v>0</v>
      </c>
      <c r="V239" s="241">
        <v>0</v>
      </c>
      <c r="W239" s="241">
        <v>0</v>
      </c>
      <c r="X239" s="241">
        <v>0</v>
      </c>
      <c r="Y239" s="241">
        <v>0</v>
      </c>
      <c r="Z239" s="241"/>
      <c r="AA239" s="241"/>
      <c r="AB239" s="241"/>
      <c r="AC239" s="241"/>
      <c r="AD239" s="241"/>
      <c r="AE239" s="241"/>
      <c r="AF239" s="238" t="str">
        <f t="shared" si="3"/>
        <v>CAFÉ08/09Plantio</v>
      </c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</row>
    <row r="240" spans="1:64" ht="14.65" hidden="1" customHeight="1">
      <c r="A240" s="237" t="s">
        <v>92</v>
      </c>
      <c r="B240" s="237" t="s">
        <v>181</v>
      </c>
      <c r="C240" s="239" t="s">
        <v>76</v>
      </c>
      <c r="D240" s="241">
        <v>0</v>
      </c>
      <c r="E240" s="241">
        <v>0</v>
      </c>
      <c r="F240" s="241"/>
      <c r="G240" s="241">
        <v>0</v>
      </c>
      <c r="H240" s="241">
        <v>0</v>
      </c>
      <c r="I240" s="241"/>
      <c r="J240" s="241"/>
      <c r="K240" s="241">
        <v>0</v>
      </c>
      <c r="L240" s="241">
        <v>0</v>
      </c>
      <c r="M240" s="241">
        <v>0</v>
      </c>
      <c r="N240" s="241">
        <v>0</v>
      </c>
      <c r="O240" s="241">
        <v>3</v>
      </c>
      <c r="P240" s="241">
        <v>11</v>
      </c>
      <c r="Q240" s="241">
        <v>29</v>
      </c>
      <c r="R240" s="241">
        <v>38</v>
      </c>
      <c r="S240" s="241">
        <v>69</v>
      </c>
      <c r="T240" s="241">
        <v>93.4</v>
      </c>
      <c r="U240" s="241">
        <v>98</v>
      </c>
      <c r="V240" s="241">
        <v>100</v>
      </c>
      <c r="W240" s="241">
        <v>0</v>
      </c>
      <c r="X240" s="241">
        <v>0</v>
      </c>
      <c r="Y240" s="241">
        <v>0</v>
      </c>
      <c r="Z240" s="241"/>
      <c r="AA240" s="241"/>
      <c r="AB240" s="241"/>
      <c r="AC240" s="241"/>
      <c r="AD240" s="241"/>
      <c r="AE240" s="241"/>
      <c r="AF240" s="238" t="str">
        <f t="shared" si="3"/>
        <v>CAFÉ08/09Colheita</v>
      </c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</row>
    <row r="241" spans="1:64" ht="14.65" hidden="1" customHeight="1">
      <c r="A241" s="237" t="s">
        <v>92</v>
      </c>
      <c r="B241" s="237" t="s">
        <v>181</v>
      </c>
      <c r="C241" s="243" t="s">
        <v>77</v>
      </c>
      <c r="D241" s="245">
        <v>0</v>
      </c>
      <c r="E241" s="245">
        <v>0</v>
      </c>
      <c r="F241" s="245"/>
      <c r="G241" s="245">
        <v>0</v>
      </c>
      <c r="H241" s="245">
        <v>0</v>
      </c>
      <c r="I241" s="245"/>
      <c r="J241" s="245"/>
      <c r="K241" s="245">
        <v>0</v>
      </c>
      <c r="L241" s="245">
        <v>0</v>
      </c>
      <c r="M241" s="245">
        <v>0</v>
      </c>
      <c r="N241" s="245">
        <v>0</v>
      </c>
      <c r="O241" s="245">
        <v>1</v>
      </c>
      <c r="P241" s="245">
        <v>5</v>
      </c>
      <c r="Q241" s="245">
        <v>8</v>
      </c>
      <c r="R241" s="245">
        <v>16</v>
      </c>
      <c r="S241" s="245">
        <v>22</v>
      </c>
      <c r="T241" s="245">
        <v>40.6</v>
      </c>
      <c r="U241" s="245">
        <v>56</v>
      </c>
      <c r="V241" s="245">
        <v>74</v>
      </c>
      <c r="W241" s="245">
        <v>76</v>
      </c>
      <c r="X241" s="245">
        <v>81</v>
      </c>
      <c r="Y241" s="245">
        <v>87</v>
      </c>
      <c r="Z241" s="245">
        <v>93</v>
      </c>
      <c r="AA241" s="245">
        <v>95</v>
      </c>
      <c r="AB241" s="245">
        <v>96</v>
      </c>
      <c r="AC241" s="245">
        <v>98</v>
      </c>
      <c r="AD241" s="245">
        <v>99</v>
      </c>
      <c r="AE241" s="245">
        <v>100</v>
      </c>
      <c r="AF241" s="238" t="str">
        <f t="shared" si="3"/>
        <v>CAFÉ08/09Comercialização</v>
      </c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</row>
    <row r="242" spans="1:64" ht="14.65" hidden="1" customHeight="1">
      <c r="A242" s="237" t="s">
        <v>93</v>
      </c>
      <c r="B242" s="237" t="s">
        <v>181</v>
      </c>
      <c r="C242" s="239" t="s">
        <v>75</v>
      </c>
      <c r="D242" s="241">
        <v>0</v>
      </c>
      <c r="E242" s="241">
        <v>0</v>
      </c>
      <c r="F242" s="241">
        <v>0</v>
      </c>
      <c r="G242" s="241"/>
      <c r="H242" s="245"/>
      <c r="I242" s="241"/>
      <c r="J242" s="241"/>
      <c r="K242" s="241"/>
      <c r="L242" s="241">
        <v>0</v>
      </c>
      <c r="M242" s="241">
        <v>0</v>
      </c>
      <c r="N242" s="241">
        <v>0</v>
      </c>
      <c r="O242" s="241">
        <v>0</v>
      </c>
      <c r="P242" s="241">
        <v>0</v>
      </c>
      <c r="Q242" s="241">
        <v>0</v>
      </c>
      <c r="R242" s="241">
        <v>0</v>
      </c>
      <c r="S242" s="241">
        <v>0</v>
      </c>
      <c r="T242" s="241">
        <v>0</v>
      </c>
      <c r="U242" s="241">
        <v>0</v>
      </c>
      <c r="V242" s="241">
        <v>0</v>
      </c>
      <c r="W242" s="241">
        <v>0</v>
      </c>
      <c r="X242" s="241">
        <v>0</v>
      </c>
      <c r="Y242" s="241">
        <v>0</v>
      </c>
      <c r="Z242" s="241"/>
      <c r="AA242" s="241"/>
      <c r="AB242" s="241"/>
      <c r="AC242" s="241"/>
      <c r="AD242" s="241"/>
      <c r="AE242" s="241"/>
      <c r="AF242" s="238" t="str">
        <f t="shared" si="3"/>
        <v>CANA-DE-AÇÚCAR08/09Plantio</v>
      </c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</row>
    <row r="243" spans="1:64" ht="14.65" hidden="1" customHeight="1">
      <c r="A243" s="237" t="s">
        <v>93</v>
      </c>
      <c r="B243" s="237" t="s">
        <v>181</v>
      </c>
      <c r="C243" s="239" t="s">
        <v>76</v>
      </c>
      <c r="D243" s="241">
        <v>0</v>
      </c>
      <c r="E243" s="241">
        <v>0</v>
      </c>
      <c r="F243" s="241">
        <v>0</v>
      </c>
      <c r="G243" s="241">
        <v>0</v>
      </c>
      <c r="H243" s="245"/>
      <c r="I243" s="241"/>
      <c r="J243" s="241"/>
      <c r="K243" s="241">
        <v>0</v>
      </c>
      <c r="L243" s="241">
        <v>0</v>
      </c>
      <c r="M243" s="241">
        <v>0</v>
      </c>
      <c r="N243" s="241">
        <v>1</v>
      </c>
      <c r="O243" s="241">
        <v>5</v>
      </c>
      <c r="P243" s="241">
        <v>20</v>
      </c>
      <c r="Q243" s="241">
        <v>29</v>
      </c>
      <c r="R243" s="241">
        <v>39</v>
      </c>
      <c r="S243" s="241">
        <v>51.9</v>
      </c>
      <c r="T243" s="241">
        <v>59</v>
      </c>
      <c r="U243" s="241">
        <v>70</v>
      </c>
      <c r="V243" s="241">
        <v>84</v>
      </c>
      <c r="W243" s="241">
        <v>92</v>
      </c>
      <c r="X243" s="241">
        <v>95</v>
      </c>
      <c r="Y243" s="241">
        <v>97</v>
      </c>
      <c r="Z243" s="241">
        <v>100</v>
      </c>
      <c r="AA243" s="241"/>
      <c r="AB243" s="241"/>
      <c r="AC243" s="241"/>
      <c r="AD243" s="241"/>
      <c r="AE243" s="241"/>
      <c r="AF243" s="238" t="str">
        <f t="shared" si="3"/>
        <v>CANA-DE-AÇÚCAR08/09Colheita</v>
      </c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</row>
    <row r="244" spans="1:64" ht="14.65" hidden="1" customHeight="1">
      <c r="A244" s="237" t="s">
        <v>93</v>
      </c>
      <c r="B244" s="237" t="s">
        <v>181</v>
      </c>
      <c r="C244" s="243" t="s">
        <v>77</v>
      </c>
      <c r="D244" s="245">
        <v>0</v>
      </c>
      <c r="E244" s="245">
        <v>0</v>
      </c>
      <c r="F244" s="245">
        <v>0</v>
      </c>
      <c r="G244" s="245">
        <v>0</v>
      </c>
      <c r="H244" s="245"/>
      <c r="I244" s="245"/>
      <c r="J244" s="245"/>
      <c r="K244" s="245">
        <v>0</v>
      </c>
      <c r="L244" s="245">
        <v>0</v>
      </c>
      <c r="M244" s="245">
        <v>0</v>
      </c>
      <c r="N244" s="245">
        <v>1</v>
      </c>
      <c r="O244" s="245">
        <v>5</v>
      </c>
      <c r="P244" s="245">
        <v>18</v>
      </c>
      <c r="Q244" s="245">
        <v>29</v>
      </c>
      <c r="R244" s="245">
        <v>39</v>
      </c>
      <c r="S244" s="245">
        <v>51.5</v>
      </c>
      <c r="T244" s="245">
        <v>59</v>
      </c>
      <c r="U244" s="245">
        <v>70</v>
      </c>
      <c r="V244" s="245">
        <v>80</v>
      </c>
      <c r="W244" s="245">
        <v>87</v>
      </c>
      <c r="X244" s="245">
        <v>88</v>
      </c>
      <c r="Y244" s="245">
        <v>97</v>
      </c>
      <c r="Z244" s="245">
        <v>100</v>
      </c>
      <c r="AA244" s="245"/>
      <c r="AB244" s="245"/>
      <c r="AC244" s="245"/>
      <c r="AD244" s="245"/>
      <c r="AE244" s="245"/>
      <c r="AF244" s="238" t="str">
        <f t="shared" si="3"/>
        <v>CANA-DE-AÇÚCAR08/09Comercialização</v>
      </c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</row>
    <row r="245" spans="1:64" ht="14.65" hidden="1" customHeight="1">
      <c r="A245" s="237" t="s">
        <v>94</v>
      </c>
      <c r="B245" s="237" t="s">
        <v>181</v>
      </c>
      <c r="C245" s="239" t="s">
        <v>75</v>
      </c>
      <c r="D245" s="241">
        <v>0</v>
      </c>
      <c r="E245" s="241">
        <v>0</v>
      </c>
      <c r="F245" s="241"/>
      <c r="G245" s="241">
        <v>0</v>
      </c>
      <c r="H245" s="241">
        <v>0</v>
      </c>
      <c r="I245" s="241"/>
      <c r="J245" s="241"/>
      <c r="K245" s="241">
        <v>0</v>
      </c>
      <c r="L245" s="241">
        <v>0</v>
      </c>
      <c r="M245" s="241">
        <v>0</v>
      </c>
      <c r="N245" s="241">
        <v>0</v>
      </c>
      <c r="O245" s="241">
        <v>25</v>
      </c>
      <c r="P245" s="241">
        <v>67</v>
      </c>
      <c r="Q245" s="241">
        <v>100</v>
      </c>
      <c r="R245" s="241">
        <v>0</v>
      </c>
      <c r="S245" s="241">
        <v>0</v>
      </c>
      <c r="T245" s="241">
        <v>0</v>
      </c>
      <c r="U245" s="241">
        <v>0</v>
      </c>
      <c r="V245" s="241">
        <v>0</v>
      </c>
      <c r="W245" s="241">
        <v>0</v>
      </c>
      <c r="X245" s="241">
        <v>0</v>
      </c>
      <c r="Y245" s="241">
        <v>0</v>
      </c>
      <c r="Z245" s="241"/>
      <c r="AA245" s="241"/>
      <c r="AB245" s="241"/>
      <c r="AC245" s="241"/>
      <c r="AD245" s="241"/>
      <c r="AE245" s="241"/>
      <c r="AF245" s="238" t="str">
        <f t="shared" si="3"/>
        <v>CANOLA08/09Plantio</v>
      </c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</row>
    <row r="246" spans="1:64" ht="14.65" hidden="1" customHeight="1">
      <c r="A246" s="237" t="s">
        <v>94</v>
      </c>
      <c r="B246" s="237" t="s">
        <v>181</v>
      </c>
      <c r="C246" s="239" t="s">
        <v>76</v>
      </c>
      <c r="D246" s="241">
        <v>0</v>
      </c>
      <c r="E246" s="241">
        <v>0</v>
      </c>
      <c r="F246" s="241"/>
      <c r="G246" s="241">
        <v>0</v>
      </c>
      <c r="H246" s="241">
        <v>0</v>
      </c>
      <c r="I246" s="241"/>
      <c r="J246" s="241"/>
      <c r="K246" s="241">
        <v>0</v>
      </c>
      <c r="L246" s="241">
        <v>0</v>
      </c>
      <c r="M246" s="241">
        <v>0</v>
      </c>
      <c r="N246" s="241">
        <v>0</v>
      </c>
      <c r="O246" s="241">
        <v>0</v>
      </c>
      <c r="P246" s="241">
        <v>0</v>
      </c>
      <c r="Q246" s="241">
        <v>0</v>
      </c>
      <c r="R246" s="241">
        <v>0</v>
      </c>
      <c r="S246" s="241">
        <v>0</v>
      </c>
      <c r="T246" s="241">
        <v>25.9</v>
      </c>
      <c r="U246" s="241">
        <v>92</v>
      </c>
      <c r="V246" s="241">
        <v>100</v>
      </c>
      <c r="W246" s="241">
        <v>0</v>
      </c>
      <c r="X246" s="241">
        <v>0</v>
      </c>
      <c r="Y246" s="241">
        <v>0</v>
      </c>
      <c r="Z246" s="241"/>
      <c r="AA246" s="241"/>
      <c r="AB246" s="241"/>
      <c r="AC246" s="241"/>
      <c r="AD246" s="241"/>
      <c r="AE246" s="241"/>
      <c r="AF246" s="238" t="str">
        <f t="shared" si="3"/>
        <v>CANOLA08/09Colheita</v>
      </c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</row>
    <row r="247" spans="1:64" ht="14.65" hidden="1" customHeight="1">
      <c r="A247" s="237" t="s">
        <v>94</v>
      </c>
      <c r="B247" s="237" t="s">
        <v>181</v>
      </c>
      <c r="C247" s="243" t="s">
        <v>77</v>
      </c>
      <c r="D247" s="245">
        <v>0</v>
      </c>
      <c r="E247" s="245">
        <v>0</v>
      </c>
      <c r="F247" s="245"/>
      <c r="G247" s="245">
        <v>0</v>
      </c>
      <c r="H247" s="245">
        <v>0</v>
      </c>
      <c r="I247" s="245"/>
      <c r="J247" s="245"/>
      <c r="K247" s="245">
        <v>0</v>
      </c>
      <c r="L247" s="245">
        <v>0</v>
      </c>
      <c r="M247" s="245">
        <v>0</v>
      </c>
      <c r="N247" s="245">
        <v>0</v>
      </c>
      <c r="O247" s="245">
        <v>0</v>
      </c>
      <c r="P247" s="245">
        <v>0</v>
      </c>
      <c r="Q247" s="245">
        <v>0</v>
      </c>
      <c r="R247" s="245">
        <v>0</v>
      </c>
      <c r="S247" s="245">
        <v>0</v>
      </c>
      <c r="T247" s="245">
        <v>18.7</v>
      </c>
      <c r="U247" s="245">
        <v>72</v>
      </c>
      <c r="V247" s="245">
        <v>100</v>
      </c>
      <c r="W247" s="245">
        <v>0</v>
      </c>
      <c r="X247" s="245">
        <v>0</v>
      </c>
      <c r="Y247" s="245">
        <v>0</v>
      </c>
      <c r="Z247" s="245"/>
      <c r="AA247" s="245"/>
      <c r="AB247" s="245"/>
      <c r="AC247" s="245"/>
      <c r="AD247" s="245"/>
      <c r="AE247" s="245"/>
      <c r="AF247" s="238" t="str">
        <f t="shared" si="3"/>
        <v>CANOLA08/09Comercialização</v>
      </c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</row>
    <row r="248" spans="1:64" ht="14.65" hidden="1" customHeight="1">
      <c r="A248" s="237" t="s">
        <v>95</v>
      </c>
      <c r="B248" s="237" t="s">
        <v>181</v>
      </c>
      <c r="C248" s="239" t="s">
        <v>75</v>
      </c>
      <c r="D248" s="241">
        <v>4</v>
      </c>
      <c r="E248" s="241">
        <v>19</v>
      </c>
      <c r="F248" s="241">
        <v>48</v>
      </c>
      <c r="G248" s="241">
        <v>100</v>
      </c>
      <c r="H248" s="245"/>
      <c r="I248" s="241"/>
      <c r="J248" s="241"/>
      <c r="K248" s="241">
        <v>0</v>
      </c>
      <c r="L248" s="241">
        <v>0</v>
      </c>
      <c r="M248" s="241">
        <v>0</v>
      </c>
      <c r="N248" s="241">
        <v>0</v>
      </c>
      <c r="O248" s="241">
        <v>0</v>
      </c>
      <c r="P248" s="241">
        <v>0</v>
      </c>
      <c r="Q248" s="241">
        <v>0</v>
      </c>
      <c r="R248" s="241">
        <v>0</v>
      </c>
      <c r="S248" s="241">
        <v>0</v>
      </c>
      <c r="T248" s="241">
        <v>0</v>
      </c>
      <c r="U248" s="241">
        <v>0</v>
      </c>
      <c r="V248" s="241">
        <v>0</v>
      </c>
      <c r="W248" s="241">
        <v>0</v>
      </c>
      <c r="X248" s="241">
        <v>0</v>
      </c>
      <c r="Y248" s="241">
        <v>0</v>
      </c>
      <c r="Z248" s="241"/>
      <c r="AA248" s="241"/>
      <c r="AB248" s="241"/>
      <c r="AC248" s="241"/>
      <c r="AD248" s="241"/>
      <c r="AE248" s="241"/>
      <c r="AF248" s="238" t="str">
        <f t="shared" si="3"/>
        <v>CEBOLA08/09Plantio</v>
      </c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</row>
    <row r="249" spans="1:64" ht="14.65" hidden="1" customHeight="1">
      <c r="A249" s="237" t="s">
        <v>95</v>
      </c>
      <c r="B249" s="237" t="s">
        <v>181</v>
      </c>
      <c r="C249" s="239" t="s">
        <v>76</v>
      </c>
      <c r="D249" s="241">
        <v>0</v>
      </c>
      <c r="E249" s="241">
        <v>0</v>
      </c>
      <c r="F249" s="241">
        <v>0</v>
      </c>
      <c r="G249" s="241">
        <v>0</v>
      </c>
      <c r="H249" s="245">
        <v>1</v>
      </c>
      <c r="I249" s="241">
        <v>2</v>
      </c>
      <c r="J249" s="241">
        <v>14</v>
      </c>
      <c r="K249" s="241">
        <v>52</v>
      </c>
      <c r="L249" s="241">
        <v>93</v>
      </c>
      <c r="M249" s="241">
        <v>100</v>
      </c>
      <c r="N249" s="241">
        <v>0</v>
      </c>
      <c r="O249" s="241">
        <v>0</v>
      </c>
      <c r="P249" s="241">
        <v>0</v>
      </c>
      <c r="Q249" s="241">
        <v>0</v>
      </c>
      <c r="R249" s="241">
        <v>0</v>
      </c>
      <c r="S249" s="241">
        <v>0</v>
      </c>
      <c r="T249" s="241">
        <v>0</v>
      </c>
      <c r="U249" s="241">
        <v>0</v>
      </c>
      <c r="V249" s="241">
        <v>0</v>
      </c>
      <c r="W249" s="241">
        <v>0</v>
      </c>
      <c r="X249" s="241">
        <v>0</v>
      </c>
      <c r="Y249" s="241">
        <v>0</v>
      </c>
      <c r="Z249" s="241"/>
      <c r="AA249" s="241"/>
      <c r="AB249" s="241"/>
      <c r="AC249" s="241"/>
      <c r="AD249" s="241"/>
      <c r="AE249" s="241"/>
      <c r="AF249" s="238" t="str">
        <f t="shared" si="3"/>
        <v>CEBOLA08/09Colheita</v>
      </c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</row>
    <row r="250" spans="1:64" ht="14.65" hidden="1" customHeight="1">
      <c r="A250" s="237" t="s">
        <v>95</v>
      </c>
      <c r="B250" s="237" t="s">
        <v>181</v>
      </c>
      <c r="C250" s="243" t="s">
        <v>77</v>
      </c>
      <c r="D250" s="245">
        <v>0</v>
      </c>
      <c r="E250" s="245">
        <v>0</v>
      </c>
      <c r="F250" s="245">
        <v>0</v>
      </c>
      <c r="G250" s="245">
        <v>0</v>
      </c>
      <c r="H250" s="245">
        <v>1</v>
      </c>
      <c r="I250" s="245">
        <v>4</v>
      </c>
      <c r="J250" s="245">
        <v>7</v>
      </c>
      <c r="K250" s="245">
        <v>22</v>
      </c>
      <c r="L250" s="245">
        <v>48.2</v>
      </c>
      <c r="M250" s="245">
        <v>88</v>
      </c>
      <c r="N250" s="245">
        <v>96</v>
      </c>
      <c r="O250" s="245">
        <v>99</v>
      </c>
      <c r="P250" s="245">
        <v>99</v>
      </c>
      <c r="Q250" s="245">
        <v>100</v>
      </c>
      <c r="R250" s="245">
        <v>0</v>
      </c>
      <c r="S250" s="245">
        <v>0</v>
      </c>
      <c r="T250" s="245">
        <v>0</v>
      </c>
      <c r="U250" s="245">
        <v>0</v>
      </c>
      <c r="V250" s="245">
        <v>0</v>
      </c>
      <c r="W250" s="245">
        <v>0</v>
      </c>
      <c r="X250" s="245">
        <v>0</v>
      </c>
      <c r="Y250" s="245">
        <v>0</v>
      </c>
      <c r="Z250" s="245"/>
      <c r="AA250" s="245"/>
      <c r="AB250" s="245"/>
      <c r="AC250" s="245"/>
      <c r="AD250" s="245"/>
      <c r="AE250" s="245"/>
      <c r="AF250" s="238" t="str">
        <f t="shared" si="3"/>
        <v>CEBOLA08/09Comercialização</v>
      </c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</row>
    <row r="251" spans="1:64" ht="14.65" hidden="1" customHeight="1">
      <c r="A251" s="237" t="s">
        <v>96</v>
      </c>
      <c r="B251" s="237" t="s">
        <v>181</v>
      </c>
      <c r="C251" s="239" t="s">
        <v>75</v>
      </c>
      <c r="D251" s="241">
        <v>0</v>
      </c>
      <c r="E251" s="241">
        <v>0</v>
      </c>
      <c r="F251" s="241"/>
      <c r="G251" s="241">
        <v>0</v>
      </c>
      <c r="H251" s="241">
        <v>0</v>
      </c>
      <c r="I251" s="241"/>
      <c r="J251" s="241"/>
      <c r="K251" s="241">
        <v>0</v>
      </c>
      <c r="L251" s="241">
        <v>0</v>
      </c>
      <c r="M251" s="241">
        <v>0</v>
      </c>
      <c r="N251" s="241">
        <v>0</v>
      </c>
      <c r="O251" s="241"/>
      <c r="P251" s="241">
        <v>50</v>
      </c>
      <c r="Q251" s="241">
        <v>76</v>
      </c>
      <c r="R251" s="241">
        <v>99</v>
      </c>
      <c r="S251" s="241">
        <v>100</v>
      </c>
      <c r="T251" s="241">
        <v>0</v>
      </c>
      <c r="U251" s="241">
        <v>0</v>
      </c>
      <c r="V251" s="241">
        <v>0</v>
      </c>
      <c r="W251" s="241">
        <v>0</v>
      </c>
      <c r="X251" s="241">
        <v>0</v>
      </c>
      <c r="Y251" s="241">
        <v>0</v>
      </c>
      <c r="Z251" s="241"/>
      <c r="AA251" s="241"/>
      <c r="AB251" s="241"/>
      <c r="AC251" s="241"/>
      <c r="AD251" s="241"/>
      <c r="AE251" s="241"/>
      <c r="AF251" s="238" t="str">
        <f t="shared" si="3"/>
        <v>CENTEIO08/09Plantio</v>
      </c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</row>
    <row r="252" spans="1:64" ht="14.65" hidden="1" customHeight="1">
      <c r="A252" s="237" t="s">
        <v>96</v>
      </c>
      <c r="B252" s="237" t="s">
        <v>181</v>
      </c>
      <c r="C252" s="239" t="s">
        <v>76</v>
      </c>
      <c r="D252" s="241">
        <v>0</v>
      </c>
      <c r="E252" s="241">
        <v>0</v>
      </c>
      <c r="F252" s="241"/>
      <c r="G252" s="241">
        <v>0</v>
      </c>
      <c r="H252" s="241">
        <v>0</v>
      </c>
      <c r="I252" s="241"/>
      <c r="J252" s="241"/>
      <c r="K252" s="241">
        <v>0</v>
      </c>
      <c r="L252" s="241">
        <v>0</v>
      </c>
      <c r="M252" s="241">
        <v>0</v>
      </c>
      <c r="N252" s="241">
        <v>0</v>
      </c>
      <c r="O252" s="241">
        <v>0</v>
      </c>
      <c r="P252" s="241">
        <v>0</v>
      </c>
      <c r="Q252" s="241">
        <v>0</v>
      </c>
      <c r="R252" s="241">
        <v>0</v>
      </c>
      <c r="S252" s="241">
        <v>0</v>
      </c>
      <c r="T252" s="241">
        <v>35.4</v>
      </c>
      <c r="U252" s="241">
        <v>63</v>
      </c>
      <c r="V252" s="241">
        <v>92</v>
      </c>
      <c r="W252" s="241">
        <v>100</v>
      </c>
      <c r="X252" s="241">
        <v>0</v>
      </c>
      <c r="Y252" s="241">
        <v>0</v>
      </c>
      <c r="Z252" s="241"/>
      <c r="AA252" s="241"/>
      <c r="AB252" s="241"/>
      <c r="AC252" s="241"/>
      <c r="AD252" s="241"/>
      <c r="AE252" s="241"/>
      <c r="AF252" s="238" t="str">
        <f t="shared" si="3"/>
        <v>CENTEIO08/09Colheita</v>
      </c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</row>
    <row r="253" spans="1:64" ht="12.75" hidden="1" customHeight="1">
      <c r="A253" s="237" t="s">
        <v>96</v>
      </c>
      <c r="B253" s="237" t="s">
        <v>181</v>
      </c>
      <c r="C253" s="243" t="s">
        <v>77</v>
      </c>
      <c r="D253" s="245">
        <v>0</v>
      </c>
      <c r="E253" s="245">
        <v>0</v>
      </c>
      <c r="F253" s="245"/>
      <c r="G253" s="245">
        <v>0</v>
      </c>
      <c r="H253" s="245">
        <v>0</v>
      </c>
      <c r="I253" s="245"/>
      <c r="J253" s="245"/>
      <c r="K253" s="245">
        <v>0</v>
      </c>
      <c r="L253" s="245">
        <v>0</v>
      </c>
      <c r="M253" s="245">
        <v>0</v>
      </c>
      <c r="N253" s="245">
        <v>0</v>
      </c>
      <c r="O253" s="245">
        <v>0</v>
      </c>
      <c r="P253" s="245">
        <v>0</v>
      </c>
      <c r="Q253" s="245">
        <v>0</v>
      </c>
      <c r="R253" s="245">
        <v>0</v>
      </c>
      <c r="S253" s="245">
        <v>0</v>
      </c>
      <c r="T253" s="245">
        <v>3</v>
      </c>
      <c r="U253" s="245">
        <v>14</v>
      </c>
      <c r="V253" s="245">
        <v>24</v>
      </c>
      <c r="W253" s="245">
        <v>26</v>
      </c>
      <c r="X253" s="245">
        <v>38</v>
      </c>
      <c r="Y253" s="245">
        <v>53</v>
      </c>
      <c r="Z253" s="245">
        <v>74</v>
      </c>
      <c r="AA253" s="245">
        <v>86</v>
      </c>
      <c r="AB253" s="245">
        <v>92</v>
      </c>
      <c r="AC253" s="245">
        <v>100</v>
      </c>
      <c r="AD253" s="245">
        <v>100</v>
      </c>
      <c r="AE253" s="245"/>
      <c r="AF253" s="238" t="str">
        <f t="shared" si="3"/>
        <v>CENTEIO08/09Comercialização</v>
      </c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</row>
    <row r="254" spans="1:64" ht="14.65" hidden="1" customHeight="1">
      <c r="A254" s="237" t="s">
        <v>97</v>
      </c>
      <c r="B254" s="237" t="s">
        <v>181</v>
      </c>
      <c r="C254" s="239" t="s">
        <v>75</v>
      </c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>
        <v>25</v>
      </c>
      <c r="R254" s="241">
        <v>96</v>
      </c>
      <c r="S254" s="241">
        <v>100</v>
      </c>
      <c r="T254" s="241"/>
      <c r="U254" s="241"/>
      <c r="V254" s="241"/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38" t="str">
        <f t="shared" si="3"/>
        <v>CEVADA08/09Plantio</v>
      </c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</row>
    <row r="255" spans="1:64" ht="14.65" hidden="1" customHeight="1">
      <c r="A255" s="237" t="s">
        <v>97</v>
      </c>
      <c r="B255" s="237" t="s">
        <v>181</v>
      </c>
      <c r="C255" s="239" t="s">
        <v>76</v>
      </c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>
        <v>1.4</v>
      </c>
      <c r="U255" s="241">
        <v>17</v>
      </c>
      <c r="V255" s="241">
        <v>92</v>
      </c>
      <c r="W255" s="241">
        <v>100</v>
      </c>
      <c r="X255" s="241"/>
      <c r="Y255" s="241"/>
      <c r="Z255" s="241"/>
      <c r="AA255" s="241"/>
      <c r="AB255" s="241"/>
      <c r="AC255" s="241"/>
      <c r="AD255" s="241"/>
      <c r="AE255" s="241"/>
      <c r="AF255" s="238" t="str">
        <f t="shared" si="3"/>
        <v>CEVADA08/09Colheita</v>
      </c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</row>
    <row r="256" spans="1:64" ht="14.65" hidden="1" customHeight="1">
      <c r="A256" s="237" t="s">
        <v>97</v>
      </c>
      <c r="B256" s="237" t="s">
        <v>181</v>
      </c>
      <c r="C256" s="243" t="s">
        <v>77</v>
      </c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>
        <v>4</v>
      </c>
      <c r="V256" s="245">
        <v>13</v>
      </c>
      <c r="W256" s="245">
        <v>24</v>
      </c>
      <c r="X256" s="245">
        <v>85</v>
      </c>
      <c r="Y256" s="245">
        <v>97</v>
      </c>
      <c r="Z256" s="245">
        <v>100</v>
      </c>
      <c r="AA256" s="245"/>
      <c r="AB256" s="245"/>
      <c r="AC256" s="245"/>
      <c r="AD256" s="245"/>
      <c r="AE256" s="245"/>
      <c r="AF256" s="238" t="str">
        <f t="shared" si="3"/>
        <v>CEVADA08/09Comercialização</v>
      </c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</row>
    <row r="257" spans="1:64" ht="14.65" hidden="1" customHeight="1">
      <c r="A257" s="237" t="s">
        <v>58</v>
      </c>
      <c r="B257" s="237" t="s">
        <v>181</v>
      </c>
      <c r="C257" s="239" t="s">
        <v>75</v>
      </c>
      <c r="D257" s="241">
        <v>0</v>
      </c>
      <c r="E257" s="241">
        <v>0</v>
      </c>
      <c r="F257" s="241"/>
      <c r="G257" s="241">
        <v>6</v>
      </c>
      <c r="H257" s="245">
        <v>40</v>
      </c>
      <c r="I257" s="241">
        <v>78</v>
      </c>
      <c r="J257" s="241">
        <v>98</v>
      </c>
      <c r="K257" s="241">
        <v>100</v>
      </c>
      <c r="L257" s="241"/>
      <c r="M257" s="241">
        <v>0</v>
      </c>
      <c r="N257" s="241">
        <v>0</v>
      </c>
      <c r="O257" s="241">
        <v>0</v>
      </c>
      <c r="P257" s="241">
        <v>0</v>
      </c>
      <c r="Q257" s="241">
        <v>0</v>
      </c>
      <c r="R257" s="241">
        <v>0</v>
      </c>
      <c r="S257" s="241">
        <v>0</v>
      </c>
      <c r="T257" s="241">
        <v>0</v>
      </c>
      <c r="U257" s="241">
        <v>0</v>
      </c>
      <c r="V257" s="241">
        <v>0</v>
      </c>
      <c r="W257" s="241">
        <v>0</v>
      </c>
      <c r="X257" s="241">
        <v>0</v>
      </c>
      <c r="Y257" s="241">
        <v>0</v>
      </c>
      <c r="Z257" s="241"/>
      <c r="AA257" s="241"/>
      <c r="AB257" s="241"/>
      <c r="AC257" s="241"/>
      <c r="AD257" s="241"/>
      <c r="AE257" s="241"/>
      <c r="AF257" s="238" t="str">
        <f t="shared" si="3"/>
        <v>FEIJÃO (1ª SAFRA)08/09Plantio</v>
      </c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</row>
    <row r="258" spans="1:64" ht="14.65" hidden="1" customHeight="1">
      <c r="A258" s="237" t="s">
        <v>58</v>
      </c>
      <c r="B258" s="237" t="s">
        <v>181</v>
      </c>
      <c r="C258" s="239" t="s">
        <v>76</v>
      </c>
      <c r="D258" s="241">
        <v>0</v>
      </c>
      <c r="E258" s="241">
        <v>0</v>
      </c>
      <c r="F258" s="241"/>
      <c r="G258" s="241">
        <v>0</v>
      </c>
      <c r="H258" s="245"/>
      <c r="I258" s="241"/>
      <c r="J258" s="241">
        <v>6</v>
      </c>
      <c r="K258" s="241">
        <v>18</v>
      </c>
      <c r="L258" s="241">
        <v>74.5</v>
      </c>
      <c r="M258" s="241">
        <v>97</v>
      </c>
      <c r="N258" s="241">
        <v>100</v>
      </c>
      <c r="O258" s="241">
        <v>0</v>
      </c>
      <c r="P258" s="241">
        <v>0</v>
      </c>
      <c r="Q258" s="241">
        <v>0</v>
      </c>
      <c r="R258" s="241">
        <v>0</v>
      </c>
      <c r="S258" s="241">
        <v>0</v>
      </c>
      <c r="T258" s="241">
        <v>0</v>
      </c>
      <c r="U258" s="241">
        <v>0</v>
      </c>
      <c r="V258" s="241">
        <v>0</v>
      </c>
      <c r="W258" s="241">
        <v>0</v>
      </c>
      <c r="X258" s="241">
        <v>0</v>
      </c>
      <c r="Y258" s="241">
        <v>0</v>
      </c>
      <c r="Z258" s="241"/>
      <c r="AA258" s="241"/>
      <c r="AB258" s="241"/>
      <c r="AC258" s="241"/>
      <c r="AD258" s="241"/>
      <c r="AE258" s="241"/>
      <c r="AF258" s="238" t="str">
        <f t="shared" ref="AF258:AF321" si="4">A258&amp;B258&amp;C258</f>
        <v>FEIJÃO (1ª SAFRA)08/09Colheita</v>
      </c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</row>
    <row r="259" spans="1:64" ht="14.65" hidden="1" customHeight="1">
      <c r="A259" s="237" t="s">
        <v>58</v>
      </c>
      <c r="B259" s="237" t="s">
        <v>181</v>
      </c>
      <c r="C259" s="243" t="s">
        <v>77</v>
      </c>
      <c r="D259" s="245">
        <v>0</v>
      </c>
      <c r="E259" s="245">
        <v>0</v>
      </c>
      <c r="F259" s="245"/>
      <c r="G259" s="245">
        <v>0</v>
      </c>
      <c r="H259" s="245"/>
      <c r="I259" s="245"/>
      <c r="J259" s="245">
        <v>1</v>
      </c>
      <c r="K259" s="245">
        <v>8</v>
      </c>
      <c r="L259" s="245">
        <v>48.7</v>
      </c>
      <c r="M259" s="245">
        <v>73</v>
      </c>
      <c r="N259" s="245">
        <v>86</v>
      </c>
      <c r="O259" s="245">
        <v>89</v>
      </c>
      <c r="P259" s="245">
        <v>92</v>
      </c>
      <c r="Q259" s="245">
        <v>93</v>
      </c>
      <c r="R259" s="245">
        <v>93</v>
      </c>
      <c r="S259" s="245">
        <v>93</v>
      </c>
      <c r="T259" s="245">
        <v>94.4</v>
      </c>
      <c r="U259" s="245">
        <v>94</v>
      </c>
      <c r="V259" s="245">
        <v>98</v>
      </c>
      <c r="W259" s="245">
        <v>99</v>
      </c>
      <c r="X259" s="245">
        <v>100</v>
      </c>
      <c r="Y259" s="245">
        <v>0</v>
      </c>
      <c r="Z259" s="245"/>
      <c r="AA259" s="245"/>
      <c r="AB259" s="245"/>
      <c r="AC259" s="245"/>
      <c r="AD259" s="245"/>
      <c r="AE259" s="245"/>
      <c r="AF259" s="238" t="str">
        <f t="shared" si="4"/>
        <v>FEIJÃO (1ª SAFRA)08/09Comercialização</v>
      </c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</row>
    <row r="260" spans="1:64" ht="14.65" hidden="1" customHeight="1">
      <c r="A260" s="237" t="s">
        <v>98</v>
      </c>
      <c r="B260" s="237" t="s">
        <v>181</v>
      </c>
      <c r="C260" s="239" t="s">
        <v>75</v>
      </c>
      <c r="D260" s="241">
        <v>0</v>
      </c>
      <c r="E260" s="241">
        <v>0</v>
      </c>
      <c r="F260" s="241"/>
      <c r="G260" s="241">
        <v>0</v>
      </c>
      <c r="H260" s="241">
        <v>0</v>
      </c>
      <c r="I260" s="241"/>
      <c r="J260" s="241"/>
      <c r="K260" s="241">
        <v>0</v>
      </c>
      <c r="L260" s="241">
        <v>45</v>
      </c>
      <c r="M260" s="241">
        <v>85</v>
      </c>
      <c r="N260" s="241">
        <v>99</v>
      </c>
      <c r="O260" s="241">
        <v>100</v>
      </c>
      <c r="P260" s="241">
        <v>0</v>
      </c>
      <c r="Q260" s="241">
        <v>0</v>
      </c>
      <c r="R260" s="241">
        <v>0</v>
      </c>
      <c r="S260" s="241">
        <v>0</v>
      </c>
      <c r="T260" s="241">
        <v>0</v>
      </c>
      <c r="U260" s="241">
        <v>0</v>
      </c>
      <c r="V260" s="241">
        <v>0</v>
      </c>
      <c r="W260" s="241">
        <v>0</v>
      </c>
      <c r="X260" s="241">
        <v>0</v>
      </c>
      <c r="Y260" s="241">
        <v>0</v>
      </c>
      <c r="Z260" s="241"/>
      <c r="AA260" s="241"/>
      <c r="AB260" s="241"/>
      <c r="AC260" s="241"/>
      <c r="AD260" s="241"/>
      <c r="AE260" s="241"/>
      <c r="AF260" s="238" t="str">
        <f t="shared" si="4"/>
        <v>FEIJÃO (2ª SAFRA)08/09Plantio</v>
      </c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</row>
    <row r="261" spans="1:64" ht="14.65" hidden="1" customHeight="1">
      <c r="A261" s="237" t="s">
        <v>98</v>
      </c>
      <c r="B261" s="237" t="s">
        <v>181</v>
      </c>
      <c r="C261" s="239" t="s">
        <v>76</v>
      </c>
      <c r="D261" s="241">
        <v>0</v>
      </c>
      <c r="E261" s="241">
        <v>0</v>
      </c>
      <c r="F261" s="241"/>
      <c r="G261" s="241">
        <v>0</v>
      </c>
      <c r="H261" s="241">
        <v>0</v>
      </c>
      <c r="I261" s="241"/>
      <c r="J261" s="241"/>
      <c r="K261" s="241">
        <v>0</v>
      </c>
      <c r="L261" s="241">
        <v>0</v>
      </c>
      <c r="M261" s="241">
        <v>0</v>
      </c>
      <c r="N261" s="241">
        <v>12</v>
      </c>
      <c r="O261" s="241">
        <v>31</v>
      </c>
      <c r="P261" s="241">
        <v>85</v>
      </c>
      <c r="Q261" s="241">
        <v>98</v>
      </c>
      <c r="R261" s="241">
        <v>100</v>
      </c>
      <c r="S261" s="241">
        <v>0</v>
      </c>
      <c r="T261" s="241">
        <v>0</v>
      </c>
      <c r="U261" s="241">
        <v>0</v>
      </c>
      <c r="V261" s="241">
        <v>0</v>
      </c>
      <c r="W261" s="241">
        <v>0</v>
      </c>
      <c r="X261" s="241">
        <v>0</v>
      </c>
      <c r="Y261" s="241">
        <v>0</v>
      </c>
      <c r="Z261" s="241"/>
      <c r="AA261" s="241"/>
      <c r="AB261" s="241"/>
      <c r="AC261" s="241"/>
      <c r="AD261" s="241"/>
      <c r="AE261" s="241"/>
      <c r="AF261" s="238" t="str">
        <f t="shared" si="4"/>
        <v>FEIJÃO (2ª SAFRA)08/09Colheita</v>
      </c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</row>
    <row r="262" spans="1:64" ht="14.65" hidden="1" customHeight="1">
      <c r="A262" s="237" t="s">
        <v>98</v>
      </c>
      <c r="B262" s="237" t="s">
        <v>181</v>
      </c>
      <c r="C262" s="243" t="s">
        <v>77</v>
      </c>
      <c r="D262" s="245">
        <v>0</v>
      </c>
      <c r="E262" s="245">
        <v>0</v>
      </c>
      <c r="F262" s="245"/>
      <c r="G262" s="245">
        <v>0</v>
      </c>
      <c r="H262" s="245">
        <v>0</v>
      </c>
      <c r="I262" s="245"/>
      <c r="J262" s="245"/>
      <c r="K262" s="245">
        <v>0</v>
      </c>
      <c r="L262" s="245">
        <v>0</v>
      </c>
      <c r="M262" s="245">
        <v>0</v>
      </c>
      <c r="N262" s="245">
        <v>5</v>
      </c>
      <c r="O262" s="245">
        <v>14</v>
      </c>
      <c r="P262" s="245">
        <v>43</v>
      </c>
      <c r="Q262" s="245">
        <v>67</v>
      </c>
      <c r="R262" s="245">
        <v>82</v>
      </c>
      <c r="S262" s="245">
        <v>87</v>
      </c>
      <c r="T262" s="245">
        <v>89.9</v>
      </c>
      <c r="U262" s="245">
        <v>93</v>
      </c>
      <c r="V262" s="245">
        <v>97</v>
      </c>
      <c r="W262" s="245">
        <v>99</v>
      </c>
      <c r="X262" s="245">
        <v>100</v>
      </c>
      <c r="Y262" s="245">
        <v>0</v>
      </c>
      <c r="Z262" s="245"/>
      <c r="AA262" s="245"/>
      <c r="AB262" s="245"/>
      <c r="AC262" s="245"/>
      <c r="AD262" s="245"/>
      <c r="AE262" s="245"/>
      <c r="AF262" s="238" t="str">
        <f t="shared" si="4"/>
        <v>FEIJÃO (2ª SAFRA)08/09Comercialização</v>
      </c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</row>
    <row r="263" spans="1:64" ht="14.65" hidden="1" customHeight="1">
      <c r="A263" s="237" t="s">
        <v>99</v>
      </c>
      <c r="B263" s="237" t="s">
        <v>181</v>
      </c>
      <c r="C263" s="239" t="s">
        <v>75</v>
      </c>
      <c r="D263" s="241">
        <v>0</v>
      </c>
      <c r="E263" s="241">
        <v>0</v>
      </c>
      <c r="F263" s="241"/>
      <c r="G263" s="241">
        <v>0</v>
      </c>
      <c r="H263" s="241">
        <v>0</v>
      </c>
      <c r="I263" s="241"/>
      <c r="J263" s="241"/>
      <c r="K263" s="241">
        <v>0</v>
      </c>
      <c r="L263" s="241">
        <v>0</v>
      </c>
      <c r="M263" s="241">
        <v>0</v>
      </c>
      <c r="N263" s="241">
        <v>4</v>
      </c>
      <c r="O263" s="241">
        <v>64</v>
      </c>
      <c r="P263" s="241">
        <v>94</v>
      </c>
      <c r="Q263" s="241">
        <v>100</v>
      </c>
      <c r="R263" s="241">
        <v>0</v>
      </c>
      <c r="S263" s="241">
        <v>0</v>
      </c>
      <c r="T263" s="241">
        <v>0</v>
      </c>
      <c r="U263" s="241">
        <v>0</v>
      </c>
      <c r="V263" s="241">
        <v>0</v>
      </c>
      <c r="W263" s="241">
        <v>0</v>
      </c>
      <c r="X263" s="241">
        <v>0</v>
      </c>
      <c r="Y263" s="241">
        <v>0</v>
      </c>
      <c r="Z263" s="241"/>
      <c r="AA263" s="241"/>
      <c r="AB263" s="241"/>
      <c r="AC263" s="241"/>
      <c r="AD263" s="241"/>
      <c r="AE263" s="241"/>
      <c r="AF263" s="238" t="str">
        <f t="shared" si="4"/>
        <v>FEIJÃO (3ª SAFRA)08/09Plantio</v>
      </c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</row>
    <row r="264" spans="1:64" ht="14.65" hidden="1" customHeight="1">
      <c r="A264" s="237" t="s">
        <v>99</v>
      </c>
      <c r="B264" s="237" t="s">
        <v>181</v>
      </c>
      <c r="C264" s="239" t="s">
        <v>76</v>
      </c>
      <c r="D264" s="241">
        <v>0</v>
      </c>
      <c r="E264" s="241">
        <v>0</v>
      </c>
      <c r="F264" s="241"/>
      <c r="G264" s="241">
        <v>0</v>
      </c>
      <c r="H264" s="241">
        <v>0</v>
      </c>
      <c r="I264" s="241"/>
      <c r="J264" s="241"/>
      <c r="K264" s="241">
        <v>0</v>
      </c>
      <c r="L264" s="241">
        <v>0</v>
      </c>
      <c r="M264" s="241">
        <v>0</v>
      </c>
      <c r="N264" s="241">
        <v>0</v>
      </c>
      <c r="O264" s="241">
        <v>0</v>
      </c>
      <c r="P264" s="241">
        <v>7</v>
      </c>
      <c r="Q264" s="241">
        <v>12</v>
      </c>
      <c r="R264" s="241">
        <v>18</v>
      </c>
      <c r="S264" s="241">
        <v>75</v>
      </c>
      <c r="T264" s="241">
        <v>99.4</v>
      </c>
      <c r="U264" s="241">
        <v>100</v>
      </c>
      <c r="V264" s="241">
        <v>0</v>
      </c>
      <c r="W264" s="241">
        <v>0</v>
      </c>
      <c r="X264" s="241">
        <v>0</v>
      </c>
      <c r="Y264" s="241">
        <v>0</v>
      </c>
      <c r="Z264" s="241"/>
      <c r="AA264" s="241"/>
      <c r="AB264" s="241"/>
      <c r="AC264" s="241"/>
      <c r="AD264" s="241"/>
      <c r="AE264" s="241"/>
      <c r="AF264" s="238" t="str">
        <f t="shared" si="4"/>
        <v>FEIJÃO (3ª SAFRA)08/09Colheita</v>
      </c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</row>
    <row r="265" spans="1:64" ht="14.65" hidden="1" customHeight="1">
      <c r="A265" s="237" t="s">
        <v>99</v>
      </c>
      <c r="B265" s="237" t="s">
        <v>181</v>
      </c>
      <c r="C265" s="243" t="s">
        <v>77</v>
      </c>
      <c r="D265" s="245">
        <v>0</v>
      </c>
      <c r="E265" s="245">
        <v>0</v>
      </c>
      <c r="F265" s="245"/>
      <c r="G265" s="245">
        <v>0</v>
      </c>
      <c r="H265" s="245">
        <v>0</v>
      </c>
      <c r="I265" s="245"/>
      <c r="J265" s="245"/>
      <c r="K265" s="245">
        <v>0</v>
      </c>
      <c r="L265" s="245">
        <v>0</v>
      </c>
      <c r="M265" s="245">
        <v>0</v>
      </c>
      <c r="N265" s="245">
        <v>0</v>
      </c>
      <c r="O265" s="245">
        <v>0</v>
      </c>
      <c r="P265" s="245">
        <v>3</v>
      </c>
      <c r="Q265" s="245">
        <v>7</v>
      </c>
      <c r="R265" s="245">
        <v>12</v>
      </c>
      <c r="S265" s="245">
        <v>60</v>
      </c>
      <c r="T265" s="245">
        <v>76.8</v>
      </c>
      <c r="U265" s="245">
        <v>92</v>
      </c>
      <c r="V265" s="245">
        <v>99</v>
      </c>
      <c r="W265" s="245">
        <v>100</v>
      </c>
      <c r="X265" s="245">
        <v>0</v>
      </c>
      <c r="Y265" s="245">
        <v>0</v>
      </c>
      <c r="Z265" s="245"/>
      <c r="AA265" s="245"/>
      <c r="AB265" s="245"/>
      <c r="AC265" s="245"/>
      <c r="AD265" s="245"/>
      <c r="AE265" s="245"/>
      <c r="AF265" s="238" t="str">
        <f t="shared" si="4"/>
        <v>FEIJÃO (3ª SAFRA)08/09Comercialização</v>
      </c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</row>
    <row r="266" spans="1:64" ht="14.65" hidden="1" customHeight="1">
      <c r="A266" s="237" t="s">
        <v>294</v>
      </c>
      <c r="B266" s="237" t="s">
        <v>181</v>
      </c>
      <c r="C266" s="239" t="s">
        <v>75</v>
      </c>
      <c r="D266" s="241">
        <v>0</v>
      </c>
      <c r="E266" s="241">
        <v>0</v>
      </c>
      <c r="F266" s="241">
        <v>3</v>
      </c>
      <c r="G266" s="241">
        <v>7</v>
      </c>
      <c r="H266" s="245">
        <v>37</v>
      </c>
      <c r="I266" s="241">
        <v>88</v>
      </c>
      <c r="J266" s="241">
        <v>99</v>
      </c>
      <c r="K266" s="241">
        <v>100</v>
      </c>
      <c r="L266" s="241">
        <v>0</v>
      </c>
      <c r="M266" s="241">
        <v>0</v>
      </c>
      <c r="N266" s="241">
        <v>0</v>
      </c>
      <c r="O266" s="241">
        <v>0</v>
      </c>
      <c r="P266" s="241">
        <v>0</v>
      </c>
      <c r="Q266" s="241">
        <v>0</v>
      </c>
      <c r="R266" s="241">
        <v>0</v>
      </c>
      <c r="S266" s="241">
        <v>0</v>
      </c>
      <c r="T266" s="241">
        <v>0</v>
      </c>
      <c r="U266" s="241">
        <v>0</v>
      </c>
      <c r="V266" s="241">
        <v>0</v>
      </c>
      <c r="W266" s="241">
        <v>0</v>
      </c>
      <c r="X266" s="241">
        <v>0</v>
      </c>
      <c r="Y266" s="241">
        <v>0</v>
      </c>
      <c r="Z266" s="241"/>
      <c r="AA266" s="241"/>
      <c r="AB266" s="241"/>
      <c r="AC266" s="241"/>
      <c r="AD266" s="241"/>
      <c r="AE266" s="241"/>
      <c r="AF266" s="238" t="str">
        <f t="shared" si="4"/>
        <v>tabaco08/09Plantio</v>
      </c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</row>
    <row r="267" spans="1:64" ht="14.65" hidden="1" customHeight="1">
      <c r="A267" s="237" t="s">
        <v>294</v>
      </c>
      <c r="B267" s="237" t="s">
        <v>181</v>
      </c>
      <c r="C267" s="239" t="s">
        <v>76</v>
      </c>
      <c r="D267" s="241">
        <v>0</v>
      </c>
      <c r="E267" s="241">
        <v>0</v>
      </c>
      <c r="F267" s="241">
        <v>0</v>
      </c>
      <c r="G267" s="241">
        <v>0</v>
      </c>
      <c r="H267" s="245"/>
      <c r="I267" s="241"/>
      <c r="J267" s="241"/>
      <c r="K267" s="241">
        <v>8</v>
      </c>
      <c r="L267" s="241">
        <v>33</v>
      </c>
      <c r="M267" s="241">
        <v>71</v>
      </c>
      <c r="N267" s="241">
        <v>92</v>
      </c>
      <c r="O267" s="241">
        <v>98</v>
      </c>
      <c r="P267" s="241">
        <v>100</v>
      </c>
      <c r="Q267" s="241">
        <v>0</v>
      </c>
      <c r="R267" s="241">
        <v>0</v>
      </c>
      <c r="S267" s="241">
        <v>0</v>
      </c>
      <c r="T267" s="241">
        <v>0</v>
      </c>
      <c r="U267" s="241">
        <v>0</v>
      </c>
      <c r="V267" s="241">
        <v>0</v>
      </c>
      <c r="W267" s="241">
        <v>0</v>
      </c>
      <c r="X267" s="241">
        <v>0</v>
      </c>
      <c r="Y267" s="241">
        <v>0</v>
      </c>
      <c r="Z267" s="241"/>
      <c r="AA267" s="241"/>
      <c r="AB267" s="241"/>
      <c r="AC267" s="241"/>
      <c r="AD267" s="241"/>
      <c r="AE267" s="241"/>
      <c r="AF267" s="238" t="str">
        <f t="shared" si="4"/>
        <v>tabaco08/09Colheita</v>
      </c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</row>
    <row r="268" spans="1:64" ht="14.65" hidden="1" customHeight="1">
      <c r="A268" s="237" t="s">
        <v>294</v>
      </c>
      <c r="B268" s="237" t="s">
        <v>181</v>
      </c>
      <c r="C268" s="243" t="s">
        <v>77</v>
      </c>
      <c r="D268" s="245">
        <v>0</v>
      </c>
      <c r="E268" s="245">
        <v>0</v>
      </c>
      <c r="F268" s="245">
        <v>0</v>
      </c>
      <c r="G268" s="245">
        <v>0</v>
      </c>
      <c r="H268" s="245"/>
      <c r="I268" s="245"/>
      <c r="J268" s="245"/>
      <c r="K268" s="245">
        <v>0</v>
      </c>
      <c r="L268" s="245">
        <v>0.9</v>
      </c>
      <c r="M268" s="245">
        <v>15</v>
      </c>
      <c r="N268" s="245">
        <v>38</v>
      </c>
      <c r="O268" s="245">
        <v>53</v>
      </c>
      <c r="P268" s="245">
        <v>72</v>
      </c>
      <c r="Q268" s="245">
        <v>84</v>
      </c>
      <c r="R268" s="245">
        <v>91</v>
      </c>
      <c r="S268" s="245">
        <v>100</v>
      </c>
      <c r="T268" s="245">
        <v>0</v>
      </c>
      <c r="U268" s="245">
        <v>0</v>
      </c>
      <c r="V268" s="245">
        <v>0</v>
      </c>
      <c r="W268" s="245">
        <v>0</v>
      </c>
      <c r="X268" s="245">
        <v>0</v>
      </c>
      <c r="Y268" s="245">
        <v>0</v>
      </c>
      <c r="Z268" s="245"/>
      <c r="AA268" s="245"/>
      <c r="AB268" s="245"/>
      <c r="AC268" s="245"/>
      <c r="AD268" s="245"/>
      <c r="AE268" s="245"/>
      <c r="AF268" s="238" t="str">
        <f t="shared" si="4"/>
        <v>tabaco08/09Comercialização</v>
      </c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</row>
    <row r="269" spans="1:64" ht="14.65" hidden="1" customHeight="1">
      <c r="A269" s="237" t="s">
        <v>161</v>
      </c>
      <c r="B269" s="237" t="s">
        <v>181</v>
      </c>
      <c r="C269" s="239" t="s">
        <v>75</v>
      </c>
      <c r="D269" s="241">
        <v>0</v>
      </c>
      <c r="E269" s="241">
        <v>0</v>
      </c>
      <c r="F269" s="241"/>
      <c r="G269" s="241">
        <v>0</v>
      </c>
      <c r="H269" s="245"/>
      <c r="I269" s="241"/>
      <c r="J269" s="241"/>
      <c r="K269" s="241">
        <v>100</v>
      </c>
      <c r="L269" s="241"/>
      <c r="M269" s="241">
        <v>0</v>
      </c>
      <c r="N269" s="241">
        <v>0</v>
      </c>
      <c r="O269" s="241">
        <v>0</v>
      </c>
      <c r="P269" s="241">
        <v>0</v>
      </c>
      <c r="Q269" s="241">
        <v>0</v>
      </c>
      <c r="R269" s="241">
        <v>0</v>
      </c>
      <c r="S269" s="241">
        <v>0</v>
      </c>
      <c r="T269" s="241">
        <v>0</v>
      </c>
      <c r="U269" s="241">
        <v>0</v>
      </c>
      <c r="V269" s="241">
        <v>0</v>
      </c>
      <c r="W269" s="241">
        <v>0</v>
      </c>
      <c r="X269" s="241">
        <v>0</v>
      </c>
      <c r="Y269" s="241">
        <v>0</v>
      </c>
      <c r="Z269" s="241"/>
      <c r="AA269" s="241"/>
      <c r="AB269" s="241"/>
      <c r="AC269" s="241"/>
      <c r="AD269" s="241"/>
      <c r="AE269" s="241"/>
      <c r="AF269" s="238" t="str">
        <f t="shared" si="4"/>
        <v>GIRASSOL (1ª SAFRA)08/09Plantio</v>
      </c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</row>
    <row r="270" spans="1:64" ht="14.65" hidden="1" customHeight="1">
      <c r="A270" s="237" t="s">
        <v>161</v>
      </c>
      <c r="B270" s="237" t="s">
        <v>181</v>
      </c>
      <c r="C270" s="239" t="s">
        <v>76</v>
      </c>
      <c r="D270" s="241">
        <v>0</v>
      </c>
      <c r="E270" s="241">
        <v>0</v>
      </c>
      <c r="F270" s="241"/>
      <c r="G270" s="241">
        <v>0</v>
      </c>
      <c r="H270" s="245"/>
      <c r="I270" s="241"/>
      <c r="J270" s="241"/>
      <c r="K270" s="241">
        <v>0</v>
      </c>
      <c r="L270" s="241">
        <v>100</v>
      </c>
      <c r="M270" s="241"/>
      <c r="N270" s="241">
        <v>0</v>
      </c>
      <c r="O270" s="241">
        <v>0</v>
      </c>
      <c r="P270" s="241">
        <v>0</v>
      </c>
      <c r="Q270" s="241">
        <v>0</v>
      </c>
      <c r="R270" s="241">
        <v>0</v>
      </c>
      <c r="S270" s="241">
        <v>0</v>
      </c>
      <c r="T270" s="241">
        <v>0</v>
      </c>
      <c r="U270" s="241">
        <v>0</v>
      </c>
      <c r="V270" s="241">
        <v>0</v>
      </c>
      <c r="W270" s="241">
        <v>0</v>
      </c>
      <c r="X270" s="241">
        <v>0</v>
      </c>
      <c r="Y270" s="241">
        <v>0</v>
      </c>
      <c r="Z270" s="241"/>
      <c r="AA270" s="241"/>
      <c r="AB270" s="241"/>
      <c r="AC270" s="241"/>
      <c r="AD270" s="241"/>
      <c r="AE270" s="241"/>
      <c r="AF270" s="238" t="str">
        <f t="shared" si="4"/>
        <v>GIRASSOL (1ª SAFRA)08/09Colheita</v>
      </c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</row>
    <row r="271" spans="1:64" ht="14.65" hidden="1" customHeight="1">
      <c r="A271" s="237" t="s">
        <v>161</v>
      </c>
      <c r="B271" s="237" t="s">
        <v>181</v>
      </c>
      <c r="C271" s="243" t="s">
        <v>77</v>
      </c>
      <c r="D271" s="245">
        <v>0</v>
      </c>
      <c r="E271" s="245">
        <v>0</v>
      </c>
      <c r="F271" s="245"/>
      <c r="G271" s="245">
        <v>0</v>
      </c>
      <c r="H271" s="245"/>
      <c r="I271" s="245"/>
      <c r="J271" s="245"/>
      <c r="K271" s="245">
        <v>0</v>
      </c>
      <c r="L271" s="249">
        <v>54</v>
      </c>
      <c r="M271" s="245">
        <v>54</v>
      </c>
      <c r="N271" s="245">
        <v>54</v>
      </c>
      <c r="O271" s="245">
        <v>54</v>
      </c>
      <c r="P271" s="245">
        <v>60</v>
      </c>
      <c r="Q271" s="245">
        <v>60</v>
      </c>
      <c r="R271" s="245">
        <v>69</v>
      </c>
      <c r="S271" s="245">
        <v>100</v>
      </c>
      <c r="T271" s="245">
        <v>0</v>
      </c>
      <c r="U271" s="245">
        <v>0</v>
      </c>
      <c r="V271" s="245">
        <v>0</v>
      </c>
      <c r="W271" s="245">
        <v>0</v>
      </c>
      <c r="X271" s="245">
        <v>0</v>
      </c>
      <c r="Y271" s="245">
        <v>0</v>
      </c>
      <c r="Z271" s="245"/>
      <c r="AA271" s="245"/>
      <c r="AB271" s="245"/>
      <c r="AC271" s="245"/>
      <c r="AD271" s="245"/>
      <c r="AE271" s="245"/>
      <c r="AF271" s="238" t="str">
        <f t="shared" si="4"/>
        <v>GIRASSOL (1ª SAFRA)08/09Comercialização</v>
      </c>
      <c r="AG271" s="242"/>
      <c r="AH271" s="242"/>
      <c r="AI271" s="242"/>
      <c r="AJ271" s="242"/>
      <c r="AK271" s="242"/>
      <c r="AL271" s="242"/>
      <c r="AM271" s="242"/>
      <c r="AN271" s="242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42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</row>
    <row r="272" spans="1:64" ht="14.65" hidden="1" customHeight="1">
      <c r="A272" s="237" t="s">
        <v>163</v>
      </c>
      <c r="B272" s="237" t="s">
        <v>181</v>
      </c>
      <c r="C272" s="239" t="s">
        <v>75</v>
      </c>
      <c r="D272" s="241">
        <v>0</v>
      </c>
      <c r="E272" s="241">
        <v>0</v>
      </c>
      <c r="F272" s="241"/>
      <c r="G272" s="241">
        <v>0</v>
      </c>
      <c r="H272" s="241">
        <v>0</v>
      </c>
      <c r="I272" s="241"/>
      <c r="J272" s="241"/>
      <c r="K272" s="241">
        <v>0</v>
      </c>
      <c r="L272" s="241">
        <v>0</v>
      </c>
      <c r="M272" s="241">
        <v>10</v>
      </c>
      <c r="N272" s="241">
        <v>100</v>
      </c>
      <c r="O272" s="241">
        <v>0</v>
      </c>
      <c r="P272" s="241">
        <v>0</v>
      </c>
      <c r="Q272" s="241">
        <v>0</v>
      </c>
      <c r="R272" s="241">
        <v>0</v>
      </c>
      <c r="S272" s="241">
        <v>0</v>
      </c>
      <c r="T272" s="241">
        <v>0</v>
      </c>
      <c r="U272" s="241">
        <v>0</v>
      </c>
      <c r="V272" s="241">
        <v>0</v>
      </c>
      <c r="W272" s="241">
        <v>0</v>
      </c>
      <c r="X272" s="241">
        <v>0</v>
      </c>
      <c r="Y272" s="241">
        <v>0</v>
      </c>
      <c r="Z272" s="241"/>
      <c r="AA272" s="241"/>
      <c r="AB272" s="241"/>
      <c r="AC272" s="241"/>
      <c r="AD272" s="241"/>
      <c r="AE272" s="241"/>
      <c r="AF272" s="238" t="str">
        <f t="shared" si="4"/>
        <v>GIRASSOL (2ª SAFRA)08/09Plantio</v>
      </c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</row>
    <row r="273" spans="1:64" ht="14.65" hidden="1" customHeight="1">
      <c r="A273" s="237" t="s">
        <v>163</v>
      </c>
      <c r="B273" s="237" t="s">
        <v>181</v>
      </c>
      <c r="C273" s="239" t="s">
        <v>76</v>
      </c>
      <c r="D273" s="241">
        <v>0</v>
      </c>
      <c r="E273" s="241">
        <v>0</v>
      </c>
      <c r="F273" s="241"/>
      <c r="G273" s="241">
        <v>0</v>
      </c>
      <c r="H273" s="241">
        <v>0</v>
      </c>
      <c r="I273" s="241"/>
      <c r="J273" s="241"/>
      <c r="K273" s="241">
        <v>0</v>
      </c>
      <c r="L273" s="241">
        <v>0</v>
      </c>
      <c r="M273" s="241">
        <v>0</v>
      </c>
      <c r="N273" s="241">
        <v>0</v>
      </c>
      <c r="O273" s="241">
        <v>19</v>
      </c>
      <c r="P273" s="241">
        <v>19</v>
      </c>
      <c r="Q273" s="241">
        <v>23</v>
      </c>
      <c r="R273" s="241">
        <v>89</v>
      </c>
      <c r="S273" s="241">
        <v>100</v>
      </c>
      <c r="T273" s="241">
        <v>0</v>
      </c>
      <c r="U273" s="241">
        <v>0</v>
      </c>
      <c r="V273" s="241">
        <v>0</v>
      </c>
      <c r="W273" s="241">
        <v>0</v>
      </c>
      <c r="X273" s="241">
        <v>0</v>
      </c>
      <c r="Y273" s="241">
        <v>0</v>
      </c>
      <c r="Z273" s="241"/>
      <c r="AA273" s="241"/>
      <c r="AB273" s="241"/>
      <c r="AC273" s="241"/>
      <c r="AD273" s="241"/>
      <c r="AE273" s="241"/>
      <c r="AF273" s="238" t="str">
        <f t="shared" si="4"/>
        <v>GIRASSOL (2ª SAFRA)08/09Colheita</v>
      </c>
      <c r="AG273" s="242"/>
      <c r="AH273" s="242"/>
      <c r="AI273" s="242"/>
      <c r="AJ273" s="242"/>
      <c r="AK273" s="242"/>
      <c r="AL273" s="242"/>
      <c r="AM273" s="242"/>
      <c r="AN273" s="242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42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</row>
    <row r="274" spans="1:64" ht="14.65" hidden="1" customHeight="1">
      <c r="A274" s="237" t="s">
        <v>163</v>
      </c>
      <c r="B274" s="237" t="s">
        <v>181</v>
      </c>
      <c r="C274" s="243" t="s">
        <v>77</v>
      </c>
      <c r="D274" s="245">
        <v>0</v>
      </c>
      <c r="E274" s="245">
        <v>0</v>
      </c>
      <c r="F274" s="245"/>
      <c r="G274" s="245">
        <v>0</v>
      </c>
      <c r="H274" s="245">
        <v>0</v>
      </c>
      <c r="I274" s="245"/>
      <c r="J274" s="245"/>
      <c r="K274" s="245">
        <v>0</v>
      </c>
      <c r="L274" s="245">
        <v>0</v>
      </c>
      <c r="M274" s="245">
        <v>0</v>
      </c>
      <c r="N274" s="245">
        <v>0</v>
      </c>
      <c r="O274" s="245">
        <v>0</v>
      </c>
      <c r="P274" s="245">
        <v>9</v>
      </c>
      <c r="Q274" s="245">
        <v>15</v>
      </c>
      <c r="R274" s="245">
        <v>72</v>
      </c>
      <c r="S274" s="245">
        <v>100</v>
      </c>
      <c r="T274" s="245">
        <v>0</v>
      </c>
      <c r="U274" s="245">
        <v>0</v>
      </c>
      <c r="V274" s="245">
        <v>0</v>
      </c>
      <c r="W274" s="245">
        <v>0</v>
      </c>
      <c r="X274" s="245">
        <v>0</v>
      </c>
      <c r="Y274" s="245">
        <v>0</v>
      </c>
      <c r="Z274" s="245"/>
      <c r="AA274" s="245"/>
      <c r="AB274" s="245"/>
      <c r="AC274" s="245"/>
      <c r="AD274" s="245"/>
      <c r="AE274" s="245"/>
      <c r="AF274" s="238" t="str">
        <f t="shared" si="4"/>
        <v>GIRASSOL (2ª SAFRA)08/09Comercialização</v>
      </c>
      <c r="AG274" s="242"/>
      <c r="AH274" s="242"/>
      <c r="AI274" s="242"/>
      <c r="AJ274" s="242"/>
      <c r="AK274" s="242"/>
      <c r="AL274" s="242"/>
      <c r="AM274" s="242"/>
      <c r="AN274" s="242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</row>
    <row r="275" spans="1:64" ht="14.65" hidden="1" customHeight="1">
      <c r="A275" s="237" t="s">
        <v>101</v>
      </c>
      <c r="B275" s="237" t="s">
        <v>181</v>
      </c>
      <c r="C275" s="239" t="s">
        <v>75</v>
      </c>
      <c r="D275" s="241">
        <v>0</v>
      </c>
      <c r="E275" s="241">
        <v>0</v>
      </c>
      <c r="F275" s="241"/>
      <c r="G275" s="241">
        <v>0</v>
      </c>
      <c r="H275" s="245">
        <v>1</v>
      </c>
      <c r="I275" s="241">
        <v>74</v>
      </c>
      <c r="J275" s="241">
        <v>92</v>
      </c>
      <c r="K275" s="241">
        <v>92</v>
      </c>
      <c r="L275" s="241">
        <v>100</v>
      </c>
      <c r="M275" s="241">
        <v>0</v>
      </c>
      <c r="N275" s="241">
        <v>0</v>
      </c>
      <c r="O275" s="241">
        <v>0</v>
      </c>
      <c r="P275" s="241">
        <v>0</v>
      </c>
      <c r="Q275" s="241">
        <v>0</v>
      </c>
      <c r="R275" s="241">
        <v>0</v>
      </c>
      <c r="S275" s="241">
        <v>0</v>
      </c>
      <c r="T275" s="241">
        <v>0</v>
      </c>
      <c r="U275" s="241">
        <v>0</v>
      </c>
      <c r="V275" s="241">
        <v>0</v>
      </c>
      <c r="W275" s="241">
        <v>0</v>
      </c>
      <c r="X275" s="241">
        <v>0</v>
      </c>
      <c r="Y275" s="241">
        <v>0</v>
      </c>
      <c r="Z275" s="241"/>
      <c r="AA275" s="241"/>
      <c r="AB275" s="241"/>
      <c r="AC275" s="241"/>
      <c r="AD275" s="241"/>
      <c r="AE275" s="241"/>
      <c r="AF275" s="238" t="str">
        <f t="shared" si="4"/>
        <v>MAMONA08/09Plantio</v>
      </c>
      <c r="AG275" s="242"/>
      <c r="AH275" s="242"/>
      <c r="AI275" s="242"/>
      <c r="AJ275" s="242"/>
      <c r="AK275" s="242"/>
      <c r="AL275" s="242"/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</row>
    <row r="276" spans="1:64" ht="14.65" hidden="1" customHeight="1">
      <c r="A276" s="237" t="s">
        <v>101</v>
      </c>
      <c r="B276" s="237" t="s">
        <v>181</v>
      </c>
      <c r="C276" s="239" t="s">
        <v>76</v>
      </c>
      <c r="D276" s="241">
        <v>0</v>
      </c>
      <c r="E276" s="241">
        <v>0</v>
      </c>
      <c r="F276" s="241"/>
      <c r="G276" s="241">
        <v>0</v>
      </c>
      <c r="H276" s="245"/>
      <c r="I276" s="241"/>
      <c r="J276" s="241"/>
      <c r="K276" s="241">
        <v>0</v>
      </c>
      <c r="L276" s="241">
        <v>0</v>
      </c>
      <c r="M276" s="241">
        <v>0</v>
      </c>
      <c r="N276" s="241">
        <v>8</v>
      </c>
      <c r="O276" s="241">
        <v>45</v>
      </c>
      <c r="P276" s="250">
        <v>45</v>
      </c>
      <c r="Q276" s="241">
        <v>53</v>
      </c>
      <c r="R276" s="241">
        <v>60</v>
      </c>
      <c r="S276" s="241">
        <v>70</v>
      </c>
      <c r="T276" s="241">
        <v>85.5</v>
      </c>
      <c r="U276" s="241">
        <v>100</v>
      </c>
      <c r="V276" s="241">
        <v>0</v>
      </c>
      <c r="W276" s="241">
        <v>0</v>
      </c>
      <c r="X276" s="241">
        <v>0</v>
      </c>
      <c r="Y276" s="241">
        <v>0</v>
      </c>
      <c r="Z276" s="241"/>
      <c r="AA276" s="241"/>
      <c r="AB276" s="241"/>
      <c r="AC276" s="241"/>
      <c r="AD276" s="241"/>
      <c r="AE276" s="241"/>
      <c r="AF276" s="238" t="str">
        <f t="shared" si="4"/>
        <v>MAMONA08/09Colheita</v>
      </c>
      <c r="AG276" s="242"/>
      <c r="AH276" s="242"/>
      <c r="AI276" s="242"/>
      <c r="AJ276" s="242"/>
      <c r="AK276" s="242"/>
      <c r="AL276" s="242"/>
      <c r="AM276" s="242"/>
      <c r="AN276" s="242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42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</row>
    <row r="277" spans="1:64" ht="14.65" hidden="1" customHeight="1">
      <c r="A277" s="237" t="s">
        <v>101</v>
      </c>
      <c r="B277" s="237" t="s">
        <v>181</v>
      </c>
      <c r="C277" s="243" t="s">
        <v>77</v>
      </c>
      <c r="D277" s="245">
        <v>0</v>
      </c>
      <c r="E277" s="245">
        <v>0</v>
      </c>
      <c r="F277" s="245"/>
      <c r="G277" s="245">
        <v>0</v>
      </c>
      <c r="H277" s="245"/>
      <c r="I277" s="245"/>
      <c r="J277" s="245"/>
      <c r="K277" s="245">
        <v>0</v>
      </c>
      <c r="L277" s="245">
        <v>0</v>
      </c>
      <c r="M277" s="245">
        <v>0</v>
      </c>
      <c r="N277" s="245">
        <v>3</v>
      </c>
      <c r="O277" s="245">
        <v>48</v>
      </c>
      <c r="P277" s="245">
        <v>50</v>
      </c>
      <c r="Q277" s="245">
        <v>50</v>
      </c>
      <c r="R277" s="245">
        <v>50</v>
      </c>
      <c r="S277" s="245">
        <v>56</v>
      </c>
      <c r="T277" s="245">
        <v>85.7</v>
      </c>
      <c r="U277" s="245">
        <v>99</v>
      </c>
      <c r="V277" s="245">
        <v>99</v>
      </c>
      <c r="W277" s="245">
        <v>99</v>
      </c>
      <c r="X277" s="245">
        <v>100</v>
      </c>
      <c r="Y277" s="245">
        <v>0</v>
      </c>
      <c r="Z277" s="245"/>
      <c r="AA277" s="245"/>
      <c r="AB277" s="245"/>
      <c r="AC277" s="245"/>
      <c r="AD277" s="245"/>
      <c r="AE277" s="245"/>
      <c r="AF277" s="238" t="str">
        <f t="shared" si="4"/>
        <v>MAMONA08/09Comercialização</v>
      </c>
      <c r="AG277" s="242"/>
      <c r="AH277" s="242"/>
      <c r="AI277" s="242"/>
      <c r="AJ277" s="242"/>
      <c r="AK277" s="242"/>
      <c r="AL277" s="242"/>
      <c r="AM277" s="242"/>
      <c r="AN277" s="242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42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</row>
    <row r="278" spans="1:64" ht="14.65" hidden="1" customHeight="1">
      <c r="A278" s="237" t="s">
        <v>102</v>
      </c>
      <c r="B278" s="237" t="s">
        <v>181</v>
      </c>
      <c r="C278" s="239" t="s">
        <v>75</v>
      </c>
      <c r="D278" s="241">
        <v>0</v>
      </c>
      <c r="E278" s="241">
        <v>0</v>
      </c>
      <c r="F278" s="241">
        <v>13</v>
      </c>
      <c r="G278" s="241">
        <v>23</v>
      </c>
      <c r="H278" s="245">
        <v>71</v>
      </c>
      <c r="I278" s="241">
        <v>96</v>
      </c>
      <c r="J278" s="241">
        <v>99</v>
      </c>
      <c r="K278" s="241">
        <v>100</v>
      </c>
      <c r="L278" s="241">
        <v>0</v>
      </c>
      <c r="M278" s="241">
        <v>0</v>
      </c>
      <c r="N278" s="241">
        <v>0</v>
      </c>
      <c r="O278" s="241">
        <v>0</v>
      </c>
      <c r="P278" s="241">
        <v>0</v>
      </c>
      <c r="Q278" s="241">
        <v>0</v>
      </c>
      <c r="R278" s="241">
        <v>0</v>
      </c>
      <c r="S278" s="241">
        <v>0</v>
      </c>
      <c r="T278" s="241">
        <v>0</v>
      </c>
      <c r="U278" s="241">
        <v>0</v>
      </c>
      <c r="V278" s="241">
        <v>0</v>
      </c>
      <c r="W278" s="241">
        <v>0</v>
      </c>
      <c r="X278" s="241">
        <v>0</v>
      </c>
      <c r="Y278" s="241">
        <v>0</v>
      </c>
      <c r="Z278" s="241"/>
      <c r="AA278" s="241"/>
      <c r="AB278" s="241"/>
      <c r="AC278" s="241"/>
      <c r="AD278" s="241"/>
      <c r="AE278" s="241"/>
      <c r="AF278" s="238" t="str">
        <f t="shared" si="4"/>
        <v>MANDIOCA08/09Plantio</v>
      </c>
      <c r="AG278" s="242"/>
      <c r="AH278" s="242"/>
      <c r="AI278" s="242"/>
      <c r="AJ278" s="242"/>
      <c r="AK278" s="242"/>
      <c r="AL278" s="242"/>
      <c r="AM278" s="242"/>
      <c r="AN278" s="242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42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</row>
    <row r="279" spans="1:64" ht="14.65" hidden="1" customHeight="1">
      <c r="A279" s="237" t="s">
        <v>102</v>
      </c>
      <c r="B279" s="237" t="s">
        <v>181</v>
      </c>
      <c r="C279" s="239" t="s">
        <v>76</v>
      </c>
      <c r="D279" s="241">
        <v>0</v>
      </c>
      <c r="E279" s="241">
        <v>0</v>
      </c>
      <c r="F279" s="241">
        <v>0</v>
      </c>
      <c r="G279" s="241">
        <v>0</v>
      </c>
      <c r="H279" s="245"/>
      <c r="I279" s="241"/>
      <c r="J279" s="241"/>
      <c r="K279" s="241">
        <v>0</v>
      </c>
      <c r="L279" s="241">
        <v>2.1</v>
      </c>
      <c r="M279" s="241">
        <v>5</v>
      </c>
      <c r="N279" s="241">
        <v>7.3</v>
      </c>
      <c r="O279" s="241">
        <v>10</v>
      </c>
      <c r="P279" s="241">
        <v>23</v>
      </c>
      <c r="Q279" s="241">
        <v>31</v>
      </c>
      <c r="R279" s="241">
        <v>42</v>
      </c>
      <c r="S279" s="241">
        <v>59</v>
      </c>
      <c r="T279" s="241">
        <v>68.2</v>
      </c>
      <c r="U279" s="241">
        <v>72</v>
      </c>
      <c r="V279" s="241">
        <v>78</v>
      </c>
      <c r="W279" s="241">
        <v>85</v>
      </c>
      <c r="X279" s="241">
        <v>100</v>
      </c>
      <c r="Y279" s="241">
        <v>0</v>
      </c>
      <c r="Z279" s="241"/>
      <c r="AA279" s="241"/>
      <c r="AB279" s="241"/>
      <c r="AC279" s="241"/>
      <c r="AD279" s="241"/>
      <c r="AE279" s="241"/>
      <c r="AF279" s="238" t="str">
        <f t="shared" si="4"/>
        <v>MANDIOCA08/09Colheita</v>
      </c>
      <c r="AG279" s="242"/>
      <c r="AH279" s="242"/>
      <c r="AI279" s="242"/>
      <c r="AJ279" s="242"/>
      <c r="AK279" s="242"/>
      <c r="AL279" s="242"/>
      <c r="AM279" s="242"/>
      <c r="AN279" s="242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42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</row>
    <row r="280" spans="1:64" ht="14.65" hidden="1" customHeight="1">
      <c r="A280" s="237" t="s">
        <v>102</v>
      </c>
      <c r="B280" s="237" t="s">
        <v>181</v>
      </c>
      <c r="C280" s="243" t="s">
        <v>77</v>
      </c>
      <c r="D280" s="245">
        <v>0</v>
      </c>
      <c r="E280" s="245">
        <v>0</v>
      </c>
      <c r="F280" s="245">
        <v>0</v>
      </c>
      <c r="G280" s="245">
        <v>0</v>
      </c>
      <c r="H280" s="245"/>
      <c r="I280" s="245"/>
      <c r="J280" s="245"/>
      <c r="K280" s="245">
        <v>0</v>
      </c>
      <c r="L280" s="245">
        <v>2.2999999999999998</v>
      </c>
      <c r="M280" s="245">
        <v>5</v>
      </c>
      <c r="N280" s="245">
        <v>9</v>
      </c>
      <c r="O280" s="245">
        <v>11</v>
      </c>
      <c r="P280" s="245">
        <v>24</v>
      </c>
      <c r="Q280" s="245">
        <v>28</v>
      </c>
      <c r="R280" s="245">
        <v>44</v>
      </c>
      <c r="S280" s="245">
        <v>62</v>
      </c>
      <c r="T280" s="245">
        <v>70.7</v>
      </c>
      <c r="U280" s="245">
        <v>76</v>
      </c>
      <c r="V280" s="245">
        <v>80</v>
      </c>
      <c r="W280" s="245">
        <v>85</v>
      </c>
      <c r="X280" s="245">
        <v>100</v>
      </c>
      <c r="Y280" s="245">
        <v>0</v>
      </c>
      <c r="Z280" s="245"/>
      <c r="AA280" s="245"/>
      <c r="AB280" s="245"/>
      <c r="AC280" s="245"/>
      <c r="AD280" s="245"/>
      <c r="AE280" s="245"/>
      <c r="AF280" s="238" t="str">
        <f t="shared" si="4"/>
        <v>MANDIOCA08/09Comercialização</v>
      </c>
      <c r="AG280" s="242"/>
      <c r="AH280" s="242"/>
      <c r="AI280" s="242"/>
      <c r="AJ280" s="242"/>
      <c r="AK280" s="242"/>
      <c r="AL280" s="242"/>
      <c r="AM280" s="242"/>
      <c r="AN280" s="242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42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</row>
    <row r="281" spans="1:64" ht="14.65" hidden="1" customHeight="1">
      <c r="A281" s="237" t="s">
        <v>103</v>
      </c>
      <c r="B281" s="237" t="s">
        <v>181</v>
      </c>
      <c r="C281" s="239" t="s">
        <v>75</v>
      </c>
      <c r="D281" s="241">
        <v>0</v>
      </c>
      <c r="E281" s="241">
        <v>0</v>
      </c>
      <c r="F281" s="241"/>
      <c r="G281" s="241">
        <v>2</v>
      </c>
      <c r="H281" s="245">
        <v>32</v>
      </c>
      <c r="I281" s="241">
        <v>82</v>
      </c>
      <c r="J281" s="241">
        <v>98</v>
      </c>
      <c r="K281" s="241">
        <v>99</v>
      </c>
      <c r="L281" s="241">
        <v>100</v>
      </c>
      <c r="M281" s="241">
        <v>0</v>
      </c>
      <c r="N281" s="241">
        <v>0</v>
      </c>
      <c r="O281" s="241">
        <v>0</v>
      </c>
      <c r="P281" s="241">
        <v>0</v>
      </c>
      <c r="Q281" s="241">
        <v>0</v>
      </c>
      <c r="R281" s="241">
        <v>0</v>
      </c>
      <c r="S281" s="241">
        <v>0</v>
      </c>
      <c r="T281" s="241">
        <v>0</v>
      </c>
      <c r="U281" s="241">
        <v>0</v>
      </c>
      <c r="V281" s="241">
        <v>0</v>
      </c>
      <c r="W281" s="241">
        <v>0</v>
      </c>
      <c r="X281" s="241">
        <v>0</v>
      </c>
      <c r="Y281" s="241">
        <v>0</v>
      </c>
      <c r="Z281" s="241"/>
      <c r="AA281" s="241"/>
      <c r="AB281" s="241"/>
      <c r="AC281" s="241"/>
      <c r="AD281" s="241"/>
      <c r="AE281" s="241"/>
      <c r="AF281" s="238" t="str">
        <f t="shared" si="4"/>
        <v>MILHO (1ª SAFRA)08/09Plantio</v>
      </c>
      <c r="AG281" s="242"/>
      <c r="AH281" s="242"/>
      <c r="AI281" s="242"/>
      <c r="AJ281" s="242"/>
      <c r="AK281" s="242"/>
      <c r="AL281" s="242"/>
      <c r="AM281" s="242"/>
      <c r="AN281" s="242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42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</row>
    <row r="282" spans="1:64" ht="14.65" hidden="1" customHeight="1">
      <c r="A282" s="237" t="s">
        <v>103</v>
      </c>
      <c r="B282" s="237" t="s">
        <v>181</v>
      </c>
      <c r="C282" s="239" t="s">
        <v>76</v>
      </c>
      <c r="D282" s="241">
        <v>0</v>
      </c>
      <c r="E282" s="241">
        <v>0</v>
      </c>
      <c r="F282" s="241"/>
      <c r="G282" s="241">
        <v>0</v>
      </c>
      <c r="H282" s="241">
        <v>0</v>
      </c>
      <c r="I282" s="241"/>
      <c r="J282" s="241"/>
      <c r="K282" s="241">
        <v>0</v>
      </c>
      <c r="L282" s="241">
        <v>0.9</v>
      </c>
      <c r="M282" s="241">
        <v>25</v>
      </c>
      <c r="N282" s="241">
        <v>56</v>
      </c>
      <c r="O282" s="241">
        <v>85</v>
      </c>
      <c r="P282" s="241">
        <v>98</v>
      </c>
      <c r="Q282" s="241">
        <v>99</v>
      </c>
      <c r="R282" s="241">
        <v>100</v>
      </c>
      <c r="S282" s="241">
        <v>0</v>
      </c>
      <c r="T282" s="241">
        <v>0</v>
      </c>
      <c r="U282" s="241">
        <v>0</v>
      </c>
      <c r="V282" s="241">
        <v>0</v>
      </c>
      <c r="W282" s="241">
        <v>0</v>
      </c>
      <c r="X282" s="241">
        <v>0</v>
      </c>
      <c r="Y282" s="241">
        <v>0</v>
      </c>
      <c r="Z282" s="241"/>
      <c r="AA282" s="241"/>
      <c r="AB282" s="241"/>
      <c r="AC282" s="241"/>
      <c r="AD282" s="241"/>
      <c r="AE282" s="241"/>
      <c r="AF282" s="238" t="str">
        <f t="shared" si="4"/>
        <v>MILHO (1ª SAFRA)08/09Colheita</v>
      </c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42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</row>
    <row r="283" spans="1:64" ht="14.65" hidden="1" customHeight="1">
      <c r="A283" s="237" t="s">
        <v>103</v>
      </c>
      <c r="B283" s="237" t="s">
        <v>181</v>
      </c>
      <c r="C283" s="243" t="s">
        <v>77</v>
      </c>
      <c r="D283" s="245">
        <v>0</v>
      </c>
      <c r="E283" s="245">
        <v>0</v>
      </c>
      <c r="F283" s="245"/>
      <c r="G283" s="245">
        <v>0</v>
      </c>
      <c r="H283" s="245">
        <v>0</v>
      </c>
      <c r="I283" s="245"/>
      <c r="J283" s="245"/>
      <c r="K283" s="245">
        <v>0</v>
      </c>
      <c r="L283" s="245">
        <v>1</v>
      </c>
      <c r="M283" s="245">
        <v>4</v>
      </c>
      <c r="N283" s="245">
        <v>15</v>
      </c>
      <c r="O283" s="245">
        <v>33</v>
      </c>
      <c r="P283" s="245">
        <v>46</v>
      </c>
      <c r="Q283" s="245">
        <v>56</v>
      </c>
      <c r="R283" s="245">
        <v>65</v>
      </c>
      <c r="S283" s="245">
        <v>75</v>
      </c>
      <c r="T283" s="245">
        <v>80.900000000000006</v>
      </c>
      <c r="U283" s="245">
        <v>86</v>
      </c>
      <c r="V283" s="245">
        <v>90</v>
      </c>
      <c r="W283" s="245">
        <v>93</v>
      </c>
      <c r="X283" s="245">
        <v>95</v>
      </c>
      <c r="Y283" s="245">
        <v>96</v>
      </c>
      <c r="Z283" s="245">
        <v>97</v>
      </c>
      <c r="AA283" s="245">
        <v>98</v>
      </c>
      <c r="AB283" s="245">
        <v>100</v>
      </c>
      <c r="AC283" s="245"/>
      <c r="AD283" s="245"/>
      <c r="AE283" s="245"/>
      <c r="AF283" s="238" t="str">
        <f t="shared" si="4"/>
        <v>MILHO (1ª SAFRA)08/09Comercialização</v>
      </c>
      <c r="AG283" s="242"/>
      <c r="AH283" s="242"/>
      <c r="AI283" s="242"/>
      <c r="AJ283" s="242"/>
      <c r="AK283" s="242"/>
      <c r="AL283" s="242"/>
      <c r="AM283" s="242"/>
      <c r="AN283" s="242"/>
      <c r="AO283" s="242"/>
      <c r="AP283" s="242"/>
      <c r="AQ283" s="242"/>
      <c r="AR283" s="242"/>
      <c r="AS283" s="242"/>
      <c r="AT283" s="242"/>
      <c r="AU283" s="242"/>
      <c r="AV283" s="242"/>
      <c r="AW283" s="242"/>
      <c r="AX283" s="242"/>
      <c r="AY283" s="242"/>
      <c r="AZ283" s="242"/>
      <c r="BA283" s="242"/>
      <c r="BB283" s="242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</row>
    <row r="284" spans="1:64" ht="14.65" hidden="1" customHeight="1">
      <c r="A284" s="237" t="s">
        <v>104</v>
      </c>
      <c r="B284" s="237" t="s">
        <v>181</v>
      </c>
      <c r="C284" s="239" t="s">
        <v>75</v>
      </c>
      <c r="D284" s="241">
        <v>0</v>
      </c>
      <c r="E284" s="241">
        <v>0</v>
      </c>
      <c r="F284" s="241"/>
      <c r="G284" s="241">
        <v>0</v>
      </c>
      <c r="H284" s="241">
        <v>0</v>
      </c>
      <c r="I284" s="241"/>
      <c r="J284" s="241"/>
      <c r="K284" s="241">
        <v>0</v>
      </c>
      <c r="L284" s="241">
        <v>5.8</v>
      </c>
      <c r="M284" s="241">
        <v>53</v>
      </c>
      <c r="N284" s="241">
        <v>89</v>
      </c>
      <c r="O284" s="251">
        <v>100</v>
      </c>
      <c r="P284" s="241"/>
      <c r="Q284" s="241">
        <v>0</v>
      </c>
      <c r="R284" s="241">
        <v>0</v>
      </c>
      <c r="S284" s="241">
        <v>0</v>
      </c>
      <c r="T284" s="241">
        <v>0</v>
      </c>
      <c r="U284" s="241">
        <v>0</v>
      </c>
      <c r="V284" s="241">
        <v>0</v>
      </c>
      <c r="W284" s="241">
        <v>0</v>
      </c>
      <c r="X284" s="241">
        <v>0</v>
      </c>
      <c r="Y284" s="241">
        <v>0</v>
      </c>
      <c r="Z284" s="241"/>
      <c r="AA284" s="241"/>
      <c r="AB284" s="241"/>
      <c r="AC284" s="241"/>
      <c r="AD284" s="241"/>
      <c r="AE284" s="241"/>
      <c r="AF284" s="238" t="str">
        <f t="shared" si="4"/>
        <v>MILHO (2ª SAFRA)08/09Plantio</v>
      </c>
      <c r="AG284" s="242"/>
      <c r="AH284" s="242"/>
      <c r="AI284" s="242"/>
      <c r="AJ284" s="242"/>
      <c r="AK284" s="242"/>
      <c r="AL284" s="242"/>
      <c r="AM284" s="242"/>
      <c r="AN284" s="242"/>
      <c r="AO284" s="242"/>
      <c r="AP284" s="242"/>
      <c r="AQ284" s="242"/>
      <c r="AR284" s="242"/>
      <c r="AS284" s="242"/>
      <c r="AT284" s="242"/>
      <c r="AU284" s="242"/>
      <c r="AV284" s="242"/>
      <c r="AW284" s="242"/>
      <c r="AX284" s="242"/>
      <c r="AY284" s="242"/>
      <c r="AZ284" s="242"/>
      <c r="BA284" s="242"/>
      <c r="BB284" s="242"/>
      <c r="BC284" s="242"/>
      <c r="BD284" s="242"/>
      <c r="BE284" s="242"/>
      <c r="BF284" s="242"/>
      <c r="BG284" s="242"/>
      <c r="BH284" s="242"/>
      <c r="BI284" s="242"/>
      <c r="BJ284" s="242"/>
      <c r="BK284" s="242"/>
      <c r="BL284" s="242"/>
    </row>
    <row r="285" spans="1:64" ht="14.65" hidden="1" customHeight="1">
      <c r="A285" s="237" t="s">
        <v>104</v>
      </c>
      <c r="B285" s="237" t="s">
        <v>181</v>
      </c>
      <c r="C285" s="239" t="s">
        <v>76</v>
      </c>
      <c r="D285" s="241">
        <v>0</v>
      </c>
      <c r="E285" s="241">
        <v>0</v>
      </c>
      <c r="F285" s="241"/>
      <c r="G285" s="241">
        <v>0</v>
      </c>
      <c r="H285" s="241">
        <v>0</v>
      </c>
      <c r="I285" s="241"/>
      <c r="J285" s="241"/>
      <c r="K285" s="241">
        <v>0</v>
      </c>
      <c r="L285" s="241">
        <v>0</v>
      </c>
      <c r="M285" s="241">
        <v>0</v>
      </c>
      <c r="N285" s="241">
        <v>0</v>
      </c>
      <c r="O285" s="241">
        <v>0</v>
      </c>
      <c r="P285" s="241">
        <v>2</v>
      </c>
      <c r="Q285" s="241">
        <v>8</v>
      </c>
      <c r="R285" s="241">
        <v>29</v>
      </c>
      <c r="S285" s="241">
        <v>75</v>
      </c>
      <c r="T285" s="241">
        <v>95.6</v>
      </c>
      <c r="U285" s="241">
        <v>100</v>
      </c>
      <c r="V285" s="241">
        <v>0</v>
      </c>
      <c r="W285" s="241">
        <v>0</v>
      </c>
      <c r="X285" s="241">
        <v>0</v>
      </c>
      <c r="Y285" s="241">
        <v>0</v>
      </c>
      <c r="Z285" s="241"/>
      <c r="AA285" s="241"/>
      <c r="AB285" s="241"/>
      <c r="AC285" s="241"/>
      <c r="AD285" s="241"/>
      <c r="AE285" s="241"/>
      <c r="AF285" s="238" t="str">
        <f t="shared" si="4"/>
        <v>MILHO (2ª SAFRA)08/09Colheita</v>
      </c>
      <c r="AG285" s="242"/>
      <c r="AH285" s="242"/>
      <c r="AI285" s="242"/>
      <c r="AJ285" s="242"/>
      <c r="AK285" s="242"/>
      <c r="AL285" s="242"/>
      <c r="AM285" s="242"/>
      <c r="AN285" s="242"/>
      <c r="AO285" s="242"/>
      <c r="AP285" s="242"/>
      <c r="AQ285" s="242"/>
      <c r="AR285" s="242"/>
      <c r="AS285" s="242"/>
      <c r="AT285" s="242"/>
      <c r="AU285" s="242"/>
      <c r="AV285" s="242"/>
      <c r="AW285" s="242"/>
      <c r="AX285" s="242"/>
      <c r="AY285" s="242"/>
      <c r="AZ285" s="242"/>
      <c r="BA285" s="242"/>
      <c r="BB285" s="242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</row>
    <row r="286" spans="1:64" ht="14.65" hidden="1" customHeight="1">
      <c r="A286" s="237" t="s">
        <v>104</v>
      </c>
      <c r="B286" s="237" t="s">
        <v>181</v>
      </c>
      <c r="C286" s="243" t="s">
        <v>77</v>
      </c>
      <c r="D286" s="245">
        <v>0</v>
      </c>
      <c r="E286" s="245">
        <v>0</v>
      </c>
      <c r="F286" s="245"/>
      <c r="G286" s="245">
        <v>0</v>
      </c>
      <c r="H286" s="245">
        <v>0</v>
      </c>
      <c r="I286" s="245"/>
      <c r="J286" s="245"/>
      <c r="K286" s="245">
        <v>0</v>
      </c>
      <c r="L286" s="245">
        <v>0</v>
      </c>
      <c r="M286" s="245">
        <v>0</v>
      </c>
      <c r="N286" s="245">
        <v>0</v>
      </c>
      <c r="O286" s="245">
        <v>0</v>
      </c>
      <c r="P286" s="245">
        <v>0</v>
      </c>
      <c r="Q286" s="245">
        <v>2</v>
      </c>
      <c r="R286" s="245">
        <v>8</v>
      </c>
      <c r="S286" s="245">
        <v>16</v>
      </c>
      <c r="T286" s="245">
        <v>44.3</v>
      </c>
      <c r="U286" s="245">
        <v>57</v>
      </c>
      <c r="V286" s="245">
        <v>76</v>
      </c>
      <c r="W286" s="245">
        <v>76</v>
      </c>
      <c r="X286" s="245">
        <v>79</v>
      </c>
      <c r="Y286" s="245">
        <v>83</v>
      </c>
      <c r="Z286" s="245">
        <v>88</v>
      </c>
      <c r="AA286" s="245">
        <v>91</v>
      </c>
      <c r="AB286" s="245">
        <v>95</v>
      </c>
      <c r="AC286" s="245">
        <v>98</v>
      </c>
      <c r="AD286" s="245">
        <v>99</v>
      </c>
      <c r="AE286" s="245">
        <v>100</v>
      </c>
      <c r="AF286" s="238" t="str">
        <f t="shared" si="4"/>
        <v>MILHO (2ª SAFRA)08/09Comercialização</v>
      </c>
      <c r="AG286" s="242"/>
      <c r="AH286" s="242"/>
      <c r="AI286" s="242"/>
      <c r="AJ286" s="242"/>
      <c r="AK286" s="242"/>
      <c r="AL286" s="242"/>
      <c r="AM286" s="242"/>
      <c r="AN286" s="242"/>
      <c r="AO286" s="242"/>
      <c r="AP286" s="242"/>
      <c r="AQ286" s="242"/>
      <c r="AR286" s="242"/>
      <c r="AS286" s="242"/>
      <c r="AT286" s="242"/>
      <c r="AU286" s="242"/>
      <c r="AV286" s="242"/>
      <c r="AW286" s="242"/>
      <c r="AX286" s="242"/>
      <c r="AY286" s="242"/>
      <c r="AZ286" s="242"/>
      <c r="BA286" s="242"/>
      <c r="BB286" s="242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</row>
    <row r="287" spans="1:64" ht="14.65" hidden="1" customHeight="1">
      <c r="A287" s="237" t="s">
        <v>198</v>
      </c>
      <c r="B287" s="237" t="s">
        <v>181</v>
      </c>
      <c r="C287" s="239" t="s">
        <v>75</v>
      </c>
      <c r="D287" s="241">
        <v>0</v>
      </c>
      <c r="E287" s="241">
        <v>0</v>
      </c>
      <c r="F287" s="241">
        <v>0</v>
      </c>
      <c r="G287" s="241"/>
      <c r="H287" s="245"/>
      <c r="I287" s="241">
        <v>100</v>
      </c>
      <c r="J287" s="241"/>
      <c r="K287" s="241">
        <v>0</v>
      </c>
      <c r="L287" s="241"/>
      <c r="M287" s="241">
        <v>0</v>
      </c>
      <c r="N287" s="241">
        <v>0</v>
      </c>
      <c r="O287" s="241">
        <v>0</v>
      </c>
      <c r="P287" s="241">
        <v>0</v>
      </c>
      <c r="Q287" s="241">
        <v>0</v>
      </c>
      <c r="R287" s="241">
        <v>0</v>
      </c>
      <c r="S287" s="241">
        <v>0</v>
      </c>
      <c r="T287" s="241">
        <v>0</v>
      </c>
      <c r="U287" s="241">
        <v>0</v>
      </c>
      <c r="V287" s="241">
        <v>0</v>
      </c>
      <c r="W287" s="241">
        <v>0</v>
      </c>
      <c r="X287" s="241">
        <v>0</v>
      </c>
      <c r="Y287" s="241">
        <v>0</v>
      </c>
      <c r="Z287" s="241"/>
      <c r="AA287" s="241"/>
      <c r="AB287" s="241"/>
      <c r="AC287" s="241"/>
      <c r="AD287" s="241"/>
      <c r="AE287" s="241"/>
      <c r="AF287" s="238" t="str">
        <f t="shared" si="4"/>
        <v>RAMI08/09Plantio</v>
      </c>
      <c r="AG287" s="242"/>
      <c r="AH287" s="242"/>
      <c r="AI287" s="242"/>
      <c r="AJ287" s="242"/>
      <c r="AK287" s="242"/>
      <c r="AL287" s="242"/>
      <c r="AM287" s="242"/>
      <c r="AN287" s="242"/>
      <c r="AO287" s="242"/>
      <c r="AP287" s="242"/>
      <c r="AQ287" s="242"/>
      <c r="AR287" s="242"/>
      <c r="AS287" s="242"/>
      <c r="AT287" s="242"/>
      <c r="AU287" s="242"/>
      <c r="AV287" s="242"/>
      <c r="AW287" s="242"/>
      <c r="AX287" s="242"/>
      <c r="AY287" s="242"/>
      <c r="AZ287" s="242"/>
      <c r="BA287" s="242"/>
      <c r="BB287" s="242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</row>
    <row r="288" spans="1:64" ht="14.65" hidden="1" customHeight="1">
      <c r="A288" s="237" t="s">
        <v>198</v>
      </c>
      <c r="B288" s="237" t="s">
        <v>181</v>
      </c>
      <c r="C288" s="239" t="s">
        <v>76</v>
      </c>
      <c r="D288" s="241">
        <v>0</v>
      </c>
      <c r="E288" s="241">
        <v>0</v>
      </c>
      <c r="F288" s="241">
        <v>0</v>
      </c>
      <c r="G288" s="241">
        <v>0</v>
      </c>
      <c r="H288" s="245"/>
      <c r="I288" s="241"/>
      <c r="J288" s="241"/>
      <c r="K288" s="241">
        <v>6</v>
      </c>
      <c r="L288" s="241">
        <v>15.6</v>
      </c>
      <c r="M288" s="241">
        <v>26</v>
      </c>
      <c r="N288" s="241">
        <v>45</v>
      </c>
      <c r="O288" s="241">
        <v>52</v>
      </c>
      <c r="P288" s="241">
        <v>100</v>
      </c>
      <c r="Q288" s="241">
        <v>0</v>
      </c>
      <c r="R288" s="241">
        <v>0</v>
      </c>
      <c r="S288" s="241">
        <v>0</v>
      </c>
      <c r="T288" s="241">
        <v>0</v>
      </c>
      <c r="U288" s="241">
        <v>0</v>
      </c>
      <c r="V288" s="241">
        <v>0</v>
      </c>
      <c r="W288" s="241">
        <v>0</v>
      </c>
      <c r="X288" s="241">
        <v>0</v>
      </c>
      <c r="Y288" s="241">
        <v>0</v>
      </c>
      <c r="Z288" s="241"/>
      <c r="AA288" s="241"/>
      <c r="AB288" s="241"/>
      <c r="AC288" s="241"/>
      <c r="AD288" s="241"/>
      <c r="AE288" s="241"/>
      <c r="AF288" s="238" t="str">
        <f t="shared" si="4"/>
        <v>RAMI08/09Colheita</v>
      </c>
      <c r="AG288" s="242"/>
      <c r="AH288" s="242"/>
      <c r="AI288" s="242"/>
      <c r="AJ288" s="242"/>
      <c r="AK288" s="242"/>
      <c r="AL288" s="242"/>
      <c r="AM288" s="242"/>
      <c r="AN288" s="242"/>
      <c r="AO288" s="242"/>
      <c r="AP288" s="242"/>
      <c r="AQ288" s="242"/>
      <c r="AR288" s="242"/>
      <c r="AS288" s="242"/>
      <c r="AT288" s="242"/>
      <c r="AU288" s="242"/>
      <c r="AV288" s="242"/>
      <c r="AW288" s="242"/>
      <c r="AX288" s="242"/>
      <c r="AY288" s="242"/>
      <c r="AZ288" s="242"/>
      <c r="BA288" s="242"/>
      <c r="BB288" s="242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</row>
    <row r="289" spans="1:64" ht="14.65" hidden="1" customHeight="1">
      <c r="A289" s="237" t="s">
        <v>198</v>
      </c>
      <c r="B289" s="237" t="s">
        <v>181</v>
      </c>
      <c r="C289" s="243" t="s">
        <v>77</v>
      </c>
      <c r="D289" s="245">
        <v>0</v>
      </c>
      <c r="E289" s="245">
        <v>0</v>
      </c>
      <c r="F289" s="245">
        <v>0</v>
      </c>
      <c r="G289" s="245">
        <v>0</v>
      </c>
      <c r="H289" s="245"/>
      <c r="I289" s="245"/>
      <c r="J289" s="245"/>
      <c r="K289" s="245">
        <v>2</v>
      </c>
      <c r="L289" s="245">
        <v>10.4</v>
      </c>
      <c r="M289" s="245">
        <v>18</v>
      </c>
      <c r="N289" s="245">
        <v>43</v>
      </c>
      <c r="O289" s="245">
        <v>50</v>
      </c>
      <c r="P289" s="245">
        <v>100</v>
      </c>
      <c r="Q289" s="245">
        <v>0</v>
      </c>
      <c r="R289" s="245">
        <v>0</v>
      </c>
      <c r="S289" s="245">
        <v>0</v>
      </c>
      <c r="T289" s="245">
        <v>0</v>
      </c>
      <c r="U289" s="245">
        <v>0</v>
      </c>
      <c r="V289" s="245">
        <v>0</v>
      </c>
      <c r="W289" s="245">
        <v>0</v>
      </c>
      <c r="X289" s="245">
        <v>0</v>
      </c>
      <c r="Y289" s="245">
        <v>0</v>
      </c>
      <c r="Z289" s="245"/>
      <c r="AA289" s="245"/>
      <c r="AB289" s="245"/>
      <c r="AC289" s="245"/>
      <c r="AD289" s="245"/>
      <c r="AE289" s="245"/>
      <c r="AF289" s="238" t="str">
        <f t="shared" si="4"/>
        <v>RAMI08/09Comercialização</v>
      </c>
      <c r="AG289" s="242"/>
      <c r="AH289" s="242"/>
      <c r="AI289" s="242"/>
      <c r="AJ289" s="242"/>
      <c r="AK289" s="242"/>
      <c r="AL289" s="242"/>
      <c r="AM289" s="242"/>
      <c r="AN289" s="242"/>
      <c r="AO289" s="242"/>
      <c r="AP289" s="242"/>
      <c r="AQ289" s="242"/>
      <c r="AR289" s="242"/>
      <c r="AS289" s="242"/>
      <c r="AT289" s="242"/>
      <c r="AU289" s="242"/>
      <c r="AV289" s="242"/>
      <c r="AW289" s="242"/>
      <c r="AX289" s="242"/>
      <c r="AY289" s="242"/>
      <c r="AZ289" s="242"/>
      <c r="BA289" s="242"/>
      <c r="BB289" s="242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</row>
    <row r="290" spans="1:64" ht="14.65" hidden="1" customHeight="1">
      <c r="A290" s="237" t="s">
        <v>105</v>
      </c>
      <c r="B290" s="237" t="s">
        <v>181</v>
      </c>
      <c r="C290" s="239" t="s">
        <v>75</v>
      </c>
      <c r="D290" s="241">
        <v>0</v>
      </c>
      <c r="E290" s="241">
        <v>0</v>
      </c>
      <c r="F290" s="241">
        <v>0</v>
      </c>
      <c r="G290" s="241">
        <v>67</v>
      </c>
      <c r="H290" s="245">
        <v>86</v>
      </c>
      <c r="I290" s="241">
        <v>94</v>
      </c>
      <c r="J290" s="241">
        <v>100</v>
      </c>
      <c r="K290" s="241">
        <v>0</v>
      </c>
      <c r="L290" s="241">
        <v>0</v>
      </c>
      <c r="M290" s="241">
        <v>0</v>
      </c>
      <c r="N290" s="241">
        <v>0</v>
      </c>
      <c r="O290" s="241">
        <v>0</v>
      </c>
      <c r="P290" s="241">
        <v>0</v>
      </c>
      <c r="Q290" s="241">
        <v>0</v>
      </c>
      <c r="R290" s="241">
        <v>0</v>
      </c>
      <c r="S290" s="241">
        <v>0</v>
      </c>
      <c r="T290" s="241">
        <v>0</v>
      </c>
      <c r="U290" s="241">
        <v>0</v>
      </c>
      <c r="V290" s="241">
        <v>0</v>
      </c>
      <c r="W290" s="241">
        <v>0</v>
      </c>
      <c r="X290" s="241">
        <v>0</v>
      </c>
      <c r="Y290" s="241">
        <v>0</v>
      </c>
      <c r="Z290" s="241"/>
      <c r="AA290" s="241"/>
      <c r="AB290" s="241"/>
      <c r="AC290" s="241"/>
      <c r="AD290" s="241"/>
      <c r="AE290" s="241"/>
      <c r="AF290" s="238" t="str">
        <f t="shared" si="4"/>
        <v>SERICICULTURA08/09Plantio</v>
      </c>
      <c r="AG290" s="242"/>
      <c r="AH290" s="242"/>
      <c r="AI290" s="242"/>
      <c r="AJ290" s="242"/>
      <c r="AK290" s="242"/>
      <c r="AL290" s="242"/>
      <c r="AM290" s="242"/>
      <c r="AN290" s="242"/>
      <c r="AO290" s="242"/>
      <c r="AP290" s="242"/>
      <c r="AQ290" s="242"/>
      <c r="AR290" s="242"/>
      <c r="AS290" s="242"/>
      <c r="AT290" s="242"/>
      <c r="AU290" s="242"/>
      <c r="AV290" s="242"/>
      <c r="AW290" s="242"/>
      <c r="AX290" s="242"/>
      <c r="AY290" s="242"/>
      <c r="AZ290" s="242"/>
      <c r="BA290" s="242"/>
      <c r="BB290" s="242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</row>
    <row r="291" spans="1:64" ht="14.65" hidden="1" customHeight="1">
      <c r="A291" s="237" t="s">
        <v>105</v>
      </c>
      <c r="B291" s="237" t="s">
        <v>181</v>
      </c>
      <c r="C291" s="239" t="s">
        <v>76</v>
      </c>
      <c r="D291" s="241">
        <v>0</v>
      </c>
      <c r="E291" s="241">
        <v>0</v>
      </c>
      <c r="F291" s="241"/>
      <c r="G291" s="241">
        <v>0</v>
      </c>
      <c r="H291" s="241">
        <v>1</v>
      </c>
      <c r="I291" s="241">
        <v>4</v>
      </c>
      <c r="J291" s="241">
        <v>18</v>
      </c>
      <c r="K291" s="241">
        <v>27</v>
      </c>
      <c r="L291" s="241">
        <v>42.5</v>
      </c>
      <c r="M291" s="241">
        <v>54</v>
      </c>
      <c r="N291" s="241">
        <v>68</v>
      </c>
      <c r="O291" s="241">
        <v>74</v>
      </c>
      <c r="P291" s="241">
        <v>89</v>
      </c>
      <c r="Q291" s="241">
        <v>100</v>
      </c>
      <c r="R291" s="241">
        <v>0</v>
      </c>
      <c r="S291" s="241">
        <v>0</v>
      </c>
      <c r="T291" s="241">
        <v>0</v>
      </c>
      <c r="U291" s="241">
        <v>0</v>
      </c>
      <c r="V291" s="241">
        <v>0</v>
      </c>
      <c r="W291" s="241">
        <v>0</v>
      </c>
      <c r="X291" s="241">
        <v>0</v>
      </c>
      <c r="Y291" s="241">
        <v>0</v>
      </c>
      <c r="Z291" s="241"/>
      <c r="AA291" s="241"/>
      <c r="AB291" s="241"/>
      <c r="AC291" s="241"/>
      <c r="AD291" s="241"/>
      <c r="AE291" s="241"/>
      <c r="AF291" s="238" t="str">
        <f t="shared" si="4"/>
        <v>SERICICULTURA08/09Colheita</v>
      </c>
      <c r="AG291" s="242"/>
      <c r="AH291" s="242"/>
      <c r="AI291" s="242"/>
      <c r="AJ291" s="242"/>
      <c r="AK291" s="242"/>
      <c r="AL291" s="242"/>
      <c r="AM291" s="242"/>
      <c r="AN291" s="242"/>
      <c r="AO291" s="242"/>
      <c r="AP291" s="242"/>
      <c r="AQ291" s="242"/>
      <c r="AR291" s="242"/>
      <c r="AS291" s="242"/>
      <c r="AT291" s="242"/>
      <c r="AU291" s="242"/>
      <c r="AV291" s="242"/>
      <c r="AW291" s="242"/>
      <c r="AX291" s="242"/>
      <c r="AY291" s="242"/>
      <c r="AZ291" s="242"/>
      <c r="BA291" s="242"/>
      <c r="BB291" s="242"/>
      <c r="BC291" s="242"/>
      <c r="BD291" s="242"/>
      <c r="BE291" s="242"/>
      <c r="BF291" s="242"/>
      <c r="BG291" s="242"/>
      <c r="BH291" s="242"/>
      <c r="BI291" s="242"/>
      <c r="BJ291" s="242"/>
      <c r="BK291" s="242"/>
      <c r="BL291" s="242"/>
    </row>
    <row r="292" spans="1:64" ht="14.65" hidden="1" customHeight="1">
      <c r="A292" s="237" t="s">
        <v>105</v>
      </c>
      <c r="B292" s="237" t="s">
        <v>181</v>
      </c>
      <c r="C292" s="243" t="s">
        <v>77</v>
      </c>
      <c r="D292" s="245">
        <v>0</v>
      </c>
      <c r="E292" s="245">
        <v>0</v>
      </c>
      <c r="F292" s="245"/>
      <c r="G292" s="245">
        <v>0</v>
      </c>
      <c r="H292" s="245">
        <v>1</v>
      </c>
      <c r="I292" s="245">
        <v>4</v>
      </c>
      <c r="J292" s="245">
        <v>18</v>
      </c>
      <c r="K292" s="245">
        <v>34</v>
      </c>
      <c r="L292" s="245">
        <v>40.6</v>
      </c>
      <c r="M292" s="245">
        <v>53</v>
      </c>
      <c r="N292" s="245">
        <v>69</v>
      </c>
      <c r="O292" s="245">
        <v>73</v>
      </c>
      <c r="P292" s="245">
        <v>87</v>
      </c>
      <c r="Q292" s="245">
        <v>100</v>
      </c>
      <c r="R292" s="245">
        <v>0</v>
      </c>
      <c r="S292" s="245">
        <v>0</v>
      </c>
      <c r="T292" s="245">
        <v>0</v>
      </c>
      <c r="U292" s="245">
        <v>0</v>
      </c>
      <c r="V292" s="245">
        <v>0</v>
      </c>
      <c r="W292" s="245">
        <v>0</v>
      </c>
      <c r="X292" s="245">
        <v>0</v>
      </c>
      <c r="Y292" s="245">
        <v>0</v>
      </c>
      <c r="Z292" s="245"/>
      <c r="AA292" s="245"/>
      <c r="AB292" s="245"/>
      <c r="AC292" s="245"/>
      <c r="AD292" s="245"/>
      <c r="AE292" s="245"/>
      <c r="AF292" s="238" t="str">
        <f t="shared" si="4"/>
        <v>SERICICULTURA08/09Comercialização</v>
      </c>
      <c r="AG292" s="242"/>
      <c r="AH292" s="242"/>
      <c r="AI292" s="242"/>
      <c r="AJ292" s="242"/>
      <c r="AK292" s="242"/>
      <c r="AL292" s="242"/>
      <c r="AM292" s="242"/>
      <c r="AN292" s="242"/>
      <c r="AO292" s="242"/>
      <c r="AP292" s="242"/>
      <c r="AQ292" s="242"/>
      <c r="AR292" s="242"/>
      <c r="AS292" s="242"/>
      <c r="AT292" s="242"/>
      <c r="AU292" s="242"/>
      <c r="AV292" s="242"/>
      <c r="AW292" s="242"/>
      <c r="AX292" s="242"/>
      <c r="AY292" s="242"/>
      <c r="AZ292" s="242"/>
      <c r="BA292" s="242"/>
      <c r="BB292" s="242"/>
      <c r="BC292" s="242"/>
      <c r="BD292" s="242"/>
      <c r="BE292" s="242"/>
      <c r="BF292" s="242"/>
      <c r="BG292" s="242"/>
      <c r="BH292" s="242"/>
      <c r="BI292" s="242"/>
      <c r="BJ292" s="242"/>
      <c r="BK292" s="242"/>
      <c r="BL292" s="242"/>
    </row>
    <row r="293" spans="1:64" ht="14.65" hidden="1" customHeight="1">
      <c r="A293" s="237" t="s">
        <v>106</v>
      </c>
      <c r="B293" s="237" t="s">
        <v>181</v>
      </c>
      <c r="C293" s="239" t="s">
        <v>75</v>
      </c>
      <c r="D293" s="241">
        <v>0</v>
      </c>
      <c r="E293" s="241">
        <v>0</v>
      </c>
      <c r="F293" s="241"/>
      <c r="G293" s="241">
        <v>0</v>
      </c>
      <c r="H293" s="241">
        <v>0</v>
      </c>
      <c r="I293" s="241">
        <v>24</v>
      </c>
      <c r="J293" s="241">
        <v>82</v>
      </c>
      <c r="K293" s="241">
        <v>98</v>
      </c>
      <c r="L293" s="241">
        <v>100</v>
      </c>
      <c r="M293" s="241">
        <v>0</v>
      </c>
      <c r="N293" s="241">
        <v>0</v>
      </c>
      <c r="O293" s="241">
        <v>0</v>
      </c>
      <c r="P293" s="241">
        <v>0</v>
      </c>
      <c r="Q293" s="241">
        <v>0</v>
      </c>
      <c r="R293" s="241">
        <v>0</v>
      </c>
      <c r="S293" s="241">
        <v>0</v>
      </c>
      <c r="T293" s="241">
        <v>0</v>
      </c>
      <c r="U293" s="241">
        <v>0</v>
      </c>
      <c r="V293" s="241">
        <v>0</v>
      </c>
      <c r="W293" s="241">
        <v>0</v>
      </c>
      <c r="X293" s="241">
        <v>0</v>
      </c>
      <c r="Y293" s="241">
        <v>0</v>
      </c>
      <c r="Z293" s="241"/>
      <c r="AA293" s="241"/>
      <c r="AB293" s="241"/>
      <c r="AC293" s="241"/>
      <c r="AD293" s="241"/>
      <c r="AE293" s="241"/>
      <c r="AF293" s="238" t="str">
        <f t="shared" si="4"/>
        <v>SOJA (1ª SAFRA)08/09Plantio</v>
      </c>
      <c r="AG293" s="242"/>
      <c r="AH293" s="242"/>
      <c r="AI293" s="242"/>
      <c r="AJ293" s="242"/>
      <c r="AK293" s="242"/>
      <c r="AL293" s="242"/>
      <c r="AM293" s="242"/>
      <c r="AN293" s="242"/>
      <c r="AO293" s="242"/>
      <c r="AP293" s="242"/>
      <c r="AQ293" s="242"/>
      <c r="AR293" s="242"/>
      <c r="AS293" s="242"/>
      <c r="AT293" s="242"/>
      <c r="AU293" s="242"/>
      <c r="AV293" s="242"/>
      <c r="AW293" s="242"/>
      <c r="AX293" s="242"/>
      <c r="AY293" s="242"/>
      <c r="AZ293" s="242"/>
      <c r="BA293" s="242"/>
      <c r="BB293" s="242"/>
      <c r="BC293" s="242"/>
      <c r="BD293" s="242"/>
      <c r="BE293" s="242"/>
      <c r="BF293" s="242"/>
      <c r="BG293" s="242"/>
      <c r="BH293" s="242"/>
      <c r="BI293" s="242"/>
      <c r="BJ293" s="242"/>
      <c r="BK293" s="242"/>
      <c r="BL293" s="242"/>
    </row>
    <row r="294" spans="1:64" ht="14.65" hidden="1" customHeight="1">
      <c r="A294" s="237" t="s">
        <v>106</v>
      </c>
      <c r="B294" s="237" t="s">
        <v>181</v>
      </c>
      <c r="C294" s="239" t="s">
        <v>76</v>
      </c>
      <c r="D294" s="241">
        <v>0</v>
      </c>
      <c r="E294" s="241">
        <v>0</v>
      </c>
      <c r="F294" s="241"/>
      <c r="G294" s="241">
        <v>0</v>
      </c>
      <c r="H294" s="241">
        <v>0</v>
      </c>
      <c r="I294" s="241"/>
      <c r="J294" s="241"/>
      <c r="K294" s="241">
        <v>0</v>
      </c>
      <c r="L294" s="241"/>
      <c r="M294" s="241">
        <v>1</v>
      </c>
      <c r="N294" s="241">
        <v>51</v>
      </c>
      <c r="O294" s="241">
        <v>92</v>
      </c>
      <c r="P294" s="241">
        <v>100</v>
      </c>
      <c r="Q294" s="241">
        <v>0</v>
      </c>
      <c r="R294" s="241">
        <v>0</v>
      </c>
      <c r="S294" s="241">
        <v>0</v>
      </c>
      <c r="T294" s="241">
        <v>0</v>
      </c>
      <c r="U294" s="241">
        <v>0</v>
      </c>
      <c r="V294" s="241">
        <v>0</v>
      </c>
      <c r="W294" s="241">
        <v>0</v>
      </c>
      <c r="X294" s="241">
        <v>0</v>
      </c>
      <c r="Y294" s="241">
        <v>0</v>
      </c>
      <c r="Z294" s="241"/>
      <c r="AA294" s="241"/>
      <c r="AB294" s="241"/>
      <c r="AC294" s="241"/>
      <c r="AD294" s="241"/>
      <c r="AE294" s="241"/>
      <c r="AF294" s="238" t="str">
        <f t="shared" si="4"/>
        <v>SOJA (1ª SAFRA)08/09Colheita</v>
      </c>
      <c r="AG294" s="242"/>
      <c r="AH294" s="242"/>
      <c r="AI294" s="242"/>
      <c r="AJ294" s="242"/>
      <c r="AK294" s="242"/>
      <c r="AL294" s="242"/>
      <c r="AM294" s="242"/>
      <c r="AN294" s="242"/>
      <c r="AO294" s="242"/>
      <c r="AP294" s="242"/>
      <c r="AQ294" s="242"/>
      <c r="AR294" s="242"/>
      <c r="AS294" s="242"/>
      <c r="AT294" s="242"/>
      <c r="AU294" s="242"/>
      <c r="AV294" s="242"/>
      <c r="AW294" s="242"/>
      <c r="AX294" s="242"/>
      <c r="AY294" s="242"/>
      <c r="AZ294" s="242"/>
      <c r="BA294" s="242"/>
      <c r="BB294" s="242"/>
      <c r="BC294" s="242"/>
      <c r="BD294" s="242"/>
      <c r="BE294" s="242"/>
      <c r="BF294" s="242"/>
      <c r="BG294" s="242"/>
      <c r="BH294" s="242"/>
      <c r="BI294" s="242"/>
      <c r="BJ294" s="242"/>
      <c r="BK294" s="242"/>
      <c r="BL294" s="242"/>
    </row>
    <row r="295" spans="1:64" ht="14.65" hidden="1" customHeight="1">
      <c r="A295" s="237" t="s">
        <v>106</v>
      </c>
      <c r="B295" s="237" t="s">
        <v>181</v>
      </c>
      <c r="C295" s="243" t="s">
        <v>77</v>
      </c>
      <c r="D295" s="245">
        <v>0</v>
      </c>
      <c r="E295" s="245">
        <v>0</v>
      </c>
      <c r="F295" s="245"/>
      <c r="G295" s="245">
        <v>0</v>
      </c>
      <c r="H295" s="245">
        <v>0</v>
      </c>
      <c r="I295" s="245"/>
      <c r="J295" s="245"/>
      <c r="K295" s="245">
        <v>0</v>
      </c>
      <c r="L295" s="245">
        <v>1</v>
      </c>
      <c r="M295" s="245">
        <v>6</v>
      </c>
      <c r="N295" s="245">
        <v>18</v>
      </c>
      <c r="O295" s="245">
        <v>43</v>
      </c>
      <c r="P295" s="245">
        <v>59</v>
      </c>
      <c r="Q295" s="245">
        <v>71</v>
      </c>
      <c r="R295" s="245">
        <v>78</v>
      </c>
      <c r="S295" s="245">
        <v>83</v>
      </c>
      <c r="T295" s="245">
        <v>88.2</v>
      </c>
      <c r="U295" s="245">
        <v>92</v>
      </c>
      <c r="V295" s="245">
        <v>94</v>
      </c>
      <c r="W295" s="245">
        <v>96</v>
      </c>
      <c r="X295" s="245">
        <v>97</v>
      </c>
      <c r="Y295" s="245">
        <v>98</v>
      </c>
      <c r="Z295" s="245">
        <v>99</v>
      </c>
      <c r="AA295" s="245">
        <v>100</v>
      </c>
      <c r="AB295" s="245"/>
      <c r="AC295" s="245"/>
      <c r="AD295" s="245"/>
      <c r="AE295" s="245"/>
      <c r="AF295" s="238" t="str">
        <f t="shared" si="4"/>
        <v>SOJA (1ª SAFRA)08/09Comercialização</v>
      </c>
      <c r="AG295" s="242"/>
      <c r="AH295" s="242"/>
      <c r="AI295" s="242"/>
      <c r="AJ295" s="242"/>
      <c r="AK295" s="242"/>
      <c r="AL295" s="242"/>
      <c r="AM295" s="242"/>
      <c r="AN295" s="242"/>
      <c r="AO295" s="242"/>
      <c r="AP295" s="242"/>
      <c r="AQ295" s="242"/>
      <c r="AR295" s="242"/>
      <c r="AS295" s="242"/>
      <c r="AT295" s="242"/>
      <c r="AU295" s="242"/>
      <c r="AV295" s="242"/>
      <c r="AW295" s="242"/>
      <c r="AX295" s="242"/>
      <c r="AY295" s="242"/>
      <c r="AZ295" s="242"/>
      <c r="BA295" s="242"/>
      <c r="BB295" s="242"/>
      <c r="BC295" s="242"/>
      <c r="BD295" s="242"/>
      <c r="BE295" s="242"/>
      <c r="BF295" s="242"/>
      <c r="BG295" s="242"/>
      <c r="BH295" s="242"/>
      <c r="BI295" s="242"/>
      <c r="BJ295" s="242"/>
      <c r="BK295" s="242"/>
      <c r="BL295" s="242"/>
    </row>
    <row r="296" spans="1:64" ht="14.65" hidden="1" customHeight="1">
      <c r="A296" s="237" t="s">
        <v>107</v>
      </c>
      <c r="B296" s="237" t="s">
        <v>181</v>
      </c>
      <c r="C296" s="239" t="s">
        <v>75</v>
      </c>
      <c r="D296" s="241">
        <v>0</v>
      </c>
      <c r="E296" s="241">
        <v>0</v>
      </c>
      <c r="F296" s="241"/>
      <c r="G296" s="241">
        <v>0</v>
      </c>
      <c r="H296" s="241">
        <v>0</v>
      </c>
      <c r="I296" s="241"/>
      <c r="J296" s="241"/>
      <c r="K296" s="241">
        <v>0</v>
      </c>
      <c r="L296" s="241">
        <v>19.399999999999999</v>
      </c>
      <c r="M296" s="241">
        <v>89</v>
      </c>
      <c r="N296" s="241">
        <v>100</v>
      </c>
      <c r="O296" s="241">
        <v>0</v>
      </c>
      <c r="P296" s="241">
        <v>0</v>
      </c>
      <c r="Q296" s="241">
        <v>0</v>
      </c>
      <c r="R296" s="241">
        <v>0</v>
      </c>
      <c r="S296" s="241">
        <v>0</v>
      </c>
      <c r="T296" s="241">
        <v>0</v>
      </c>
      <c r="U296" s="241">
        <v>0</v>
      </c>
      <c r="V296" s="241">
        <v>0</v>
      </c>
      <c r="W296" s="241">
        <v>0</v>
      </c>
      <c r="X296" s="241">
        <v>0</v>
      </c>
      <c r="Y296" s="241">
        <v>0</v>
      </c>
      <c r="Z296" s="241"/>
      <c r="AA296" s="241"/>
      <c r="AB296" s="241"/>
      <c r="AC296" s="241"/>
      <c r="AD296" s="241"/>
      <c r="AE296" s="241"/>
      <c r="AF296" s="238" t="str">
        <f t="shared" si="4"/>
        <v>SOJA (2ª SAFRA)08/09Plantio</v>
      </c>
      <c r="AG296" s="242"/>
      <c r="AH296" s="242"/>
      <c r="AI296" s="242"/>
      <c r="AJ296" s="242"/>
      <c r="AK296" s="242"/>
      <c r="AL296" s="242"/>
      <c r="AM296" s="242"/>
      <c r="AN296" s="242"/>
      <c r="AO296" s="242"/>
      <c r="AP296" s="242"/>
      <c r="AQ296" s="242"/>
      <c r="AR296" s="242"/>
      <c r="AS296" s="242"/>
      <c r="AT296" s="242"/>
      <c r="AU296" s="242"/>
      <c r="AV296" s="242"/>
      <c r="AW296" s="242"/>
      <c r="AX296" s="242"/>
      <c r="AY296" s="242"/>
      <c r="AZ296" s="242"/>
      <c r="BA296" s="242"/>
      <c r="BB296" s="242"/>
      <c r="BC296" s="242"/>
      <c r="BD296" s="242"/>
      <c r="BE296" s="242"/>
      <c r="BF296" s="242"/>
      <c r="BG296" s="242"/>
      <c r="BH296" s="242"/>
      <c r="BI296" s="242"/>
      <c r="BJ296" s="242"/>
      <c r="BK296" s="242"/>
      <c r="BL296" s="242"/>
    </row>
    <row r="297" spans="1:64" ht="14.65" hidden="1" customHeight="1">
      <c r="A297" s="237" t="s">
        <v>107</v>
      </c>
      <c r="B297" s="237" t="s">
        <v>181</v>
      </c>
      <c r="C297" s="239" t="s">
        <v>76</v>
      </c>
      <c r="D297" s="241">
        <v>0</v>
      </c>
      <c r="E297" s="241">
        <v>0</v>
      </c>
      <c r="F297" s="241"/>
      <c r="G297" s="241">
        <v>0</v>
      </c>
      <c r="H297" s="241">
        <v>0</v>
      </c>
      <c r="I297" s="241"/>
      <c r="J297" s="241"/>
      <c r="K297" s="241">
        <v>0</v>
      </c>
      <c r="L297" s="241">
        <v>0</v>
      </c>
      <c r="M297" s="241">
        <v>0</v>
      </c>
      <c r="N297" s="241">
        <v>0</v>
      </c>
      <c r="O297" s="241">
        <v>0</v>
      </c>
      <c r="P297" s="241">
        <v>56</v>
      </c>
      <c r="Q297" s="241">
        <v>95</v>
      </c>
      <c r="R297" s="241">
        <v>100</v>
      </c>
      <c r="S297" s="241">
        <v>0</v>
      </c>
      <c r="T297" s="241">
        <v>0</v>
      </c>
      <c r="U297" s="241">
        <v>0</v>
      </c>
      <c r="V297" s="241">
        <v>0</v>
      </c>
      <c r="W297" s="241">
        <v>0</v>
      </c>
      <c r="X297" s="241">
        <v>0</v>
      </c>
      <c r="Y297" s="241">
        <v>0</v>
      </c>
      <c r="Z297" s="241"/>
      <c r="AA297" s="241"/>
      <c r="AB297" s="241"/>
      <c r="AC297" s="241"/>
      <c r="AD297" s="241"/>
      <c r="AE297" s="241"/>
      <c r="AF297" s="238" t="str">
        <f t="shared" si="4"/>
        <v>SOJA (2ª SAFRA)08/09Colheita</v>
      </c>
      <c r="AG297" s="242"/>
      <c r="AH297" s="242"/>
      <c r="AI297" s="242"/>
      <c r="AJ297" s="242"/>
      <c r="AK297" s="242"/>
      <c r="AL297" s="242"/>
      <c r="AM297" s="242"/>
      <c r="AN297" s="242"/>
      <c r="AO297" s="242"/>
      <c r="AP297" s="242"/>
      <c r="AQ297" s="242"/>
      <c r="AR297" s="242"/>
      <c r="AS297" s="242"/>
      <c r="AT297" s="242"/>
      <c r="AU297" s="242"/>
      <c r="AV297" s="242"/>
      <c r="AW297" s="242"/>
      <c r="AX297" s="242"/>
      <c r="AY297" s="242"/>
      <c r="AZ297" s="242"/>
      <c r="BA297" s="242"/>
      <c r="BB297" s="242"/>
      <c r="BC297" s="242"/>
      <c r="BD297" s="242"/>
      <c r="BE297" s="242"/>
      <c r="BF297" s="242"/>
      <c r="BG297" s="242"/>
      <c r="BH297" s="242"/>
      <c r="BI297" s="242"/>
      <c r="BJ297" s="242"/>
      <c r="BK297" s="242"/>
      <c r="BL297" s="242"/>
    </row>
    <row r="298" spans="1:64" ht="14.65" hidden="1" customHeight="1">
      <c r="A298" s="237" t="s">
        <v>107</v>
      </c>
      <c r="B298" s="237" t="s">
        <v>181</v>
      </c>
      <c r="C298" s="243" t="s">
        <v>77</v>
      </c>
      <c r="D298" s="245">
        <v>0</v>
      </c>
      <c r="E298" s="245">
        <v>0</v>
      </c>
      <c r="F298" s="245"/>
      <c r="G298" s="245">
        <v>0</v>
      </c>
      <c r="H298" s="245">
        <v>0</v>
      </c>
      <c r="I298" s="245"/>
      <c r="J298" s="245"/>
      <c r="K298" s="245">
        <v>0</v>
      </c>
      <c r="L298" s="245">
        <v>0</v>
      </c>
      <c r="M298" s="245">
        <v>0</v>
      </c>
      <c r="N298" s="245">
        <v>0</v>
      </c>
      <c r="O298" s="252">
        <v>0</v>
      </c>
      <c r="P298" s="245">
        <v>28</v>
      </c>
      <c r="Q298" s="245">
        <v>61</v>
      </c>
      <c r="R298" s="245">
        <v>77</v>
      </c>
      <c r="S298" s="245">
        <v>86</v>
      </c>
      <c r="T298" s="245">
        <v>93</v>
      </c>
      <c r="U298" s="245">
        <v>95</v>
      </c>
      <c r="V298" s="245">
        <v>97</v>
      </c>
      <c r="W298" s="245">
        <v>98</v>
      </c>
      <c r="X298" s="245">
        <v>98</v>
      </c>
      <c r="Y298" s="245">
        <v>99</v>
      </c>
      <c r="Z298" s="245">
        <v>99</v>
      </c>
      <c r="AA298" s="245">
        <v>100</v>
      </c>
      <c r="AB298" s="245"/>
      <c r="AC298" s="245"/>
      <c r="AD298" s="245"/>
      <c r="AE298" s="245"/>
      <c r="AF298" s="238" t="str">
        <f t="shared" si="4"/>
        <v>SOJA (2ª SAFRA)08/09Comercialização</v>
      </c>
      <c r="AG298" s="242"/>
      <c r="AH298" s="242"/>
      <c r="AI298" s="242"/>
      <c r="AJ298" s="242"/>
      <c r="AK298" s="242"/>
      <c r="AL298" s="242"/>
      <c r="AM298" s="242"/>
      <c r="AN298" s="242"/>
      <c r="AO298" s="242"/>
      <c r="AP298" s="242"/>
      <c r="AQ298" s="242"/>
      <c r="AR298" s="242"/>
      <c r="AS298" s="242"/>
      <c r="AT298" s="242"/>
      <c r="AU298" s="242"/>
      <c r="AV298" s="242"/>
      <c r="AW298" s="242"/>
      <c r="AX298" s="242"/>
      <c r="AY298" s="242"/>
      <c r="AZ298" s="242"/>
      <c r="BA298" s="242"/>
      <c r="BB298" s="242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</row>
    <row r="299" spans="1:64" ht="14.65" hidden="1" customHeight="1">
      <c r="A299" s="237" t="s">
        <v>199</v>
      </c>
      <c r="B299" s="237" t="s">
        <v>181</v>
      </c>
      <c r="C299" s="239" t="s">
        <v>75</v>
      </c>
      <c r="D299" s="241">
        <v>0</v>
      </c>
      <c r="E299" s="241">
        <v>0</v>
      </c>
      <c r="F299" s="241"/>
      <c r="G299" s="241">
        <v>0</v>
      </c>
      <c r="H299" s="241">
        <v>0</v>
      </c>
      <c r="I299" s="241"/>
      <c r="J299" s="241"/>
      <c r="K299" s="241">
        <v>0</v>
      </c>
      <c r="L299" s="241">
        <v>0</v>
      </c>
      <c r="M299" s="241">
        <v>0</v>
      </c>
      <c r="N299" s="241">
        <v>0</v>
      </c>
      <c r="O299" s="241">
        <v>0</v>
      </c>
      <c r="P299" s="241">
        <v>0</v>
      </c>
      <c r="Q299" s="241">
        <v>0</v>
      </c>
      <c r="R299" s="241">
        <v>0</v>
      </c>
      <c r="S299" s="241">
        <v>0</v>
      </c>
      <c r="T299" s="241">
        <v>0</v>
      </c>
      <c r="U299" s="241">
        <v>0</v>
      </c>
      <c r="V299" s="241">
        <v>0</v>
      </c>
      <c r="W299" s="241">
        <v>0</v>
      </c>
      <c r="X299" s="241">
        <v>0</v>
      </c>
      <c r="Y299" s="241">
        <v>0</v>
      </c>
      <c r="Z299" s="241"/>
      <c r="AA299" s="241"/>
      <c r="AB299" s="241"/>
      <c r="AC299" s="241"/>
      <c r="AD299" s="241"/>
      <c r="AE299" s="241"/>
      <c r="AF299" s="238" t="str">
        <f t="shared" si="4"/>
        <v>SORGO (1ª SAFRA)08/09Plantio</v>
      </c>
      <c r="AG299" s="242"/>
      <c r="AH299" s="242"/>
      <c r="AI299" s="242"/>
      <c r="AJ299" s="242"/>
      <c r="AK299" s="242"/>
      <c r="AL299" s="242"/>
      <c r="AM299" s="242"/>
      <c r="AN299" s="242"/>
      <c r="AO299" s="242"/>
      <c r="AP299" s="242"/>
      <c r="AQ299" s="242"/>
      <c r="AR299" s="242"/>
      <c r="AS299" s="242"/>
      <c r="AT299" s="242"/>
      <c r="AU299" s="242"/>
      <c r="AV299" s="242"/>
      <c r="AW299" s="242"/>
      <c r="AX299" s="242"/>
      <c r="AY299" s="242"/>
      <c r="AZ299" s="242"/>
      <c r="BA299" s="242"/>
      <c r="BB299" s="242"/>
      <c r="BC299" s="242"/>
      <c r="BD299" s="242"/>
      <c r="BE299" s="242"/>
      <c r="BF299" s="242"/>
      <c r="BG299" s="242"/>
      <c r="BH299" s="242"/>
      <c r="BI299" s="242"/>
      <c r="BJ299" s="242"/>
      <c r="BK299" s="242"/>
      <c r="BL299" s="242"/>
    </row>
    <row r="300" spans="1:64" ht="14.65" hidden="1" customHeight="1">
      <c r="A300" s="237" t="s">
        <v>199</v>
      </c>
      <c r="B300" s="237" t="s">
        <v>181</v>
      </c>
      <c r="C300" s="239" t="s">
        <v>76</v>
      </c>
      <c r="D300" s="241">
        <v>0</v>
      </c>
      <c r="E300" s="241">
        <v>0</v>
      </c>
      <c r="F300" s="241"/>
      <c r="G300" s="241">
        <v>0</v>
      </c>
      <c r="H300" s="241">
        <v>0</v>
      </c>
      <c r="I300" s="241"/>
      <c r="J300" s="241"/>
      <c r="K300" s="241">
        <v>0</v>
      </c>
      <c r="L300" s="241">
        <v>0</v>
      </c>
      <c r="M300" s="241">
        <v>0</v>
      </c>
      <c r="N300" s="241">
        <v>0</v>
      </c>
      <c r="O300" s="241">
        <v>0</v>
      </c>
      <c r="P300" s="241">
        <v>0</v>
      </c>
      <c r="Q300" s="241">
        <v>0</v>
      </c>
      <c r="R300" s="241">
        <v>0</v>
      </c>
      <c r="S300" s="241">
        <v>0</v>
      </c>
      <c r="T300" s="241">
        <v>0</v>
      </c>
      <c r="U300" s="241">
        <v>0</v>
      </c>
      <c r="V300" s="241">
        <v>0</v>
      </c>
      <c r="W300" s="241">
        <v>0</v>
      </c>
      <c r="X300" s="241">
        <v>0</v>
      </c>
      <c r="Y300" s="241">
        <v>0</v>
      </c>
      <c r="Z300" s="241"/>
      <c r="AA300" s="241"/>
      <c r="AB300" s="241"/>
      <c r="AC300" s="241"/>
      <c r="AD300" s="241"/>
      <c r="AE300" s="241"/>
      <c r="AF300" s="238" t="str">
        <f t="shared" si="4"/>
        <v>SORGO (1ª SAFRA)08/09Colheita</v>
      </c>
      <c r="AG300" s="242"/>
      <c r="AH300" s="242"/>
      <c r="AI300" s="242"/>
      <c r="AJ300" s="242"/>
      <c r="AK300" s="242"/>
      <c r="AL300" s="242"/>
      <c r="AM300" s="242"/>
      <c r="AN300" s="242"/>
      <c r="AO300" s="242"/>
      <c r="AP300" s="242"/>
      <c r="AQ300" s="242"/>
      <c r="AR300" s="242"/>
      <c r="AS300" s="242"/>
      <c r="AT300" s="242"/>
      <c r="AU300" s="242"/>
      <c r="AV300" s="242"/>
      <c r="AW300" s="242"/>
      <c r="AX300" s="242"/>
      <c r="AY300" s="242"/>
      <c r="AZ300" s="242"/>
      <c r="BA300" s="242"/>
      <c r="BB300" s="242"/>
      <c r="BC300" s="242"/>
      <c r="BD300" s="242"/>
      <c r="BE300" s="242"/>
      <c r="BF300" s="242"/>
      <c r="BG300" s="242"/>
      <c r="BH300" s="242"/>
      <c r="BI300" s="242"/>
      <c r="BJ300" s="242"/>
      <c r="BK300" s="242"/>
      <c r="BL300" s="242"/>
    </row>
    <row r="301" spans="1:64" ht="14.65" hidden="1" customHeight="1">
      <c r="A301" s="237" t="s">
        <v>199</v>
      </c>
      <c r="B301" s="237" t="s">
        <v>181</v>
      </c>
      <c r="C301" s="243" t="s">
        <v>77</v>
      </c>
      <c r="D301" s="245">
        <v>0</v>
      </c>
      <c r="E301" s="245">
        <v>0</v>
      </c>
      <c r="F301" s="245"/>
      <c r="G301" s="245">
        <v>0</v>
      </c>
      <c r="H301" s="245">
        <v>0</v>
      </c>
      <c r="I301" s="245"/>
      <c r="J301" s="245"/>
      <c r="K301" s="245">
        <v>0</v>
      </c>
      <c r="L301" s="245">
        <v>0</v>
      </c>
      <c r="M301" s="245">
        <v>0</v>
      </c>
      <c r="N301" s="245">
        <v>0</v>
      </c>
      <c r="O301" s="245">
        <v>0</v>
      </c>
      <c r="P301" s="245">
        <v>0</v>
      </c>
      <c r="Q301" s="245">
        <v>0</v>
      </c>
      <c r="R301" s="245">
        <v>0</v>
      </c>
      <c r="S301" s="245">
        <v>0</v>
      </c>
      <c r="T301" s="245">
        <v>0</v>
      </c>
      <c r="U301" s="245">
        <v>0</v>
      </c>
      <c r="V301" s="245">
        <v>0</v>
      </c>
      <c r="W301" s="245">
        <v>0</v>
      </c>
      <c r="X301" s="245">
        <v>0</v>
      </c>
      <c r="Y301" s="245">
        <v>0</v>
      </c>
      <c r="Z301" s="245"/>
      <c r="AA301" s="245"/>
      <c r="AB301" s="245"/>
      <c r="AC301" s="245"/>
      <c r="AD301" s="245"/>
      <c r="AE301" s="245"/>
      <c r="AF301" s="238" t="str">
        <f t="shared" si="4"/>
        <v>SORGO (1ª SAFRA)08/09Comercialização</v>
      </c>
      <c r="AG301" s="242"/>
      <c r="AH301" s="242"/>
      <c r="AI301" s="242"/>
      <c r="AJ301" s="242"/>
      <c r="AK301" s="242"/>
      <c r="AL301" s="242"/>
      <c r="AM301" s="242"/>
      <c r="AN301" s="242"/>
      <c r="AO301" s="242"/>
      <c r="AP301" s="242"/>
      <c r="AQ301" s="242"/>
      <c r="AR301" s="242"/>
      <c r="AS301" s="242"/>
      <c r="AT301" s="242"/>
      <c r="AU301" s="242"/>
      <c r="AV301" s="242"/>
      <c r="AW301" s="242"/>
      <c r="AX301" s="242"/>
      <c r="AY301" s="242"/>
      <c r="AZ301" s="242"/>
      <c r="BA301" s="242"/>
      <c r="BB301" s="242"/>
      <c r="BC301" s="242"/>
      <c r="BD301" s="242"/>
      <c r="BE301" s="242"/>
      <c r="BF301" s="242"/>
      <c r="BG301" s="242"/>
      <c r="BH301" s="242"/>
      <c r="BI301" s="242"/>
      <c r="BJ301" s="242"/>
      <c r="BK301" s="242"/>
      <c r="BL301" s="242"/>
    </row>
    <row r="302" spans="1:64" ht="14.65" hidden="1" customHeight="1">
      <c r="A302" s="237" t="s">
        <v>200</v>
      </c>
      <c r="B302" s="237" t="s">
        <v>181</v>
      </c>
      <c r="C302" s="239" t="s">
        <v>75</v>
      </c>
      <c r="D302" s="241">
        <v>0</v>
      </c>
      <c r="E302" s="241">
        <v>0</v>
      </c>
      <c r="F302" s="241"/>
      <c r="G302" s="241">
        <v>0</v>
      </c>
      <c r="H302" s="241">
        <v>0</v>
      </c>
      <c r="I302" s="241"/>
      <c r="J302" s="241"/>
      <c r="K302" s="241">
        <v>0</v>
      </c>
      <c r="L302" s="241"/>
      <c r="M302" s="241">
        <v>0</v>
      </c>
      <c r="N302" s="241">
        <v>0</v>
      </c>
      <c r="O302" s="241">
        <v>0</v>
      </c>
      <c r="P302" s="241">
        <v>0</v>
      </c>
      <c r="Q302" s="241">
        <v>0</v>
      </c>
      <c r="R302" s="241">
        <v>0</v>
      </c>
      <c r="S302" s="241">
        <v>0</v>
      </c>
      <c r="T302" s="241">
        <v>0</v>
      </c>
      <c r="U302" s="241">
        <v>0</v>
      </c>
      <c r="V302" s="241">
        <v>0</v>
      </c>
      <c r="W302" s="241">
        <v>0</v>
      </c>
      <c r="X302" s="241">
        <v>0</v>
      </c>
      <c r="Y302" s="241">
        <v>0</v>
      </c>
      <c r="Z302" s="241"/>
      <c r="AA302" s="241"/>
      <c r="AB302" s="241"/>
      <c r="AC302" s="241"/>
      <c r="AD302" s="241"/>
      <c r="AE302" s="241"/>
      <c r="AF302" s="238" t="str">
        <f t="shared" si="4"/>
        <v>SORGO (2ª SAFRA)08/09Plantio</v>
      </c>
      <c r="AG302" s="242"/>
      <c r="AH302" s="242"/>
      <c r="AI302" s="242"/>
      <c r="AJ302" s="242"/>
      <c r="AK302" s="242"/>
      <c r="AL302" s="242"/>
      <c r="AM302" s="242"/>
      <c r="AN302" s="242"/>
      <c r="AO302" s="242"/>
      <c r="AP302" s="242"/>
      <c r="AQ302" s="242"/>
      <c r="AR302" s="242"/>
      <c r="AS302" s="242"/>
      <c r="AT302" s="242"/>
      <c r="AU302" s="242"/>
      <c r="AV302" s="242"/>
      <c r="AW302" s="242"/>
      <c r="AX302" s="242"/>
      <c r="AY302" s="242"/>
      <c r="AZ302" s="242"/>
      <c r="BA302" s="242"/>
      <c r="BB302" s="242"/>
      <c r="BC302" s="242"/>
      <c r="BD302" s="242"/>
      <c r="BE302" s="242"/>
      <c r="BF302" s="242"/>
      <c r="BG302" s="242"/>
      <c r="BH302" s="242"/>
      <c r="BI302" s="242"/>
      <c r="BJ302" s="242"/>
      <c r="BK302" s="242"/>
      <c r="BL302" s="242"/>
    </row>
    <row r="303" spans="1:64" ht="14.65" hidden="1" customHeight="1">
      <c r="A303" s="237" t="s">
        <v>200</v>
      </c>
      <c r="B303" s="237" t="s">
        <v>181</v>
      </c>
      <c r="C303" s="239" t="s">
        <v>76</v>
      </c>
      <c r="D303" s="241">
        <v>0</v>
      </c>
      <c r="E303" s="241">
        <v>0</v>
      </c>
      <c r="F303" s="241"/>
      <c r="G303" s="241">
        <v>0</v>
      </c>
      <c r="H303" s="241">
        <v>0</v>
      </c>
      <c r="I303" s="241"/>
      <c r="J303" s="241"/>
      <c r="K303" s="241">
        <v>0</v>
      </c>
      <c r="L303" s="241">
        <v>0</v>
      </c>
      <c r="M303" s="241">
        <v>0</v>
      </c>
      <c r="N303" s="241">
        <v>0</v>
      </c>
      <c r="O303" s="241">
        <v>0</v>
      </c>
      <c r="P303" s="241">
        <v>0</v>
      </c>
      <c r="Q303" s="241">
        <v>0</v>
      </c>
      <c r="R303" s="241">
        <v>0</v>
      </c>
      <c r="S303" s="241">
        <v>0</v>
      </c>
      <c r="T303" s="241">
        <v>0</v>
      </c>
      <c r="U303" s="241">
        <v>0</v>
      </c>
      <c r="V303" s="241">
        <v>0</v>
      </c>
      <c r="W303" s="241">
        <v>0</v>
      </c>
      <c r="X303" s="241">
        <v>0</v>
      </c>
      <c r="Y303" s="241">
        <v>0</v>
      </c>
      <c r="Z303" s="241"/>
      <c r="AA303" s="241"/>
      <c r="AB303" s="241"/>
      <c r="AC303" s="241"/>
      <c r="AD303" s="241"/>
      <c r="AE303" s="241"/>
      <c r="AF303" s="238" t="str">
        <f t="shared" si="4"/>
        <v>SORGO (2ª SAFRA)08/09Colheita</v>
      </c>
      <c r="AG303" s="242"/>
      <c r="AH303" s="242"/>
      <c r="AI303" s="242"/>
      <c r="AJ303" s="242"/>
      <c r="AK303" s="242"/>
      <c r="AL303" s="242"/>
      <c r="AM303" s="242"/>
      <c r="AN303" s="242"/>
      <c r="AO303" s="242"/>
      <c r="AP303" s="242"/>
      <c r="AQ303" s="242"/>
      <c r="AR303" s="242"/>
      <c r="AS303" s="242"/>
      <c r="AT303" s="242"/>
      <c r="AU303" s="242"/>
      <c r="AV303" s="242"/>
      <c r="AW303" s="242"/>
      <c r="AX303" s="242"/>
      <c r="AY303" s="242"/>
      <c r="AZ303" s="242"/>
      <c r="BA303" s="242"/>
      <c r="BB303" s="242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</row>
    <row r="304" spans="1:64" ht="14.65" hidden="1" customHeight="1">
      <c r="A304" s="237" t="s">
        <v>200</v>
      </c>
      <c r="B304" s="237" t="s">
        <v>181</v>
      </c>
      <c r="C304" s="243" t="s">
        <v>77</v>
      </c>
      <c r="D304" s="245">
        <v>0</v>
      </c>
      <c r="E304" s="245">
        <v>0</v>
      </c>
      <c r="F304" s="245"/>
      <c r="G304" s="245">
        <v>0</v>
      </c>
      <c r="H304" s="245">
        <v>0</v>
      </c>
      <c r="I304" s="245"/>
      <c r="J304" s="245"/>
      <c r="K304" s="245">
        <v>0</v>
      </c>
      <c r="L304" s="245">
        <v>0</v>
      </c>
      <c r="M304" s="245">
        <v>0</v>
      </c>
      <c r="N304" s="245">
        <v>0</v>
      </c>
      <c r="O304" s="245">
        <v>0</v>
      </c>
      <c r="P304" s="245">
        <v>0</v>
      </c>
      <c r="Q304" s="245">
        <v>0</v>
      </c>
      <c r="R304" s="245">
        <v>0</v>
      </c>
      <c r="S304" s="245">
        <v>0</v>
      </c>
      <c r="T304" s="245">
        <v>0</v>
      </c>
      <c r="U304" s="245">
        <v>0</v>
      </c>
      <c r="V304" s="245">
        <v>0</v>
      </c>
      <c r="W304" s="245">
        <v>0</v>
      </c>
      <c r="X304" s="245">
        <v>0</v>
      </c>
      <c r="Y304" s="245">
        <v>0</v>
      </c>
      <c r="Z304" s="245"/>
      <c r="AA304" s="245"/>
      <c r="AB304" s="245"/>
      <c r="AC304" s="245"/>
      <c r="AD304" s="245"/>
      <c r="AE304" s="245"/>
      <c r="AF304" s="238" t="str">
        <f t="shared" si="4"/>
        <v>SORGO (2ª SAFRA)08/09Comercialização</v>
      </c>
      <c r="AG304" s="242"/>
      <c r="AH304" s="242"/>
      <c r="AI304" s="242"/>
      <c r="AJ304" s="242"/>
      <c r="AK304" s="242"/>
      <c r="AL304" s="242"/>
      <c r="AM304" s="242"/>
      <c r="AN304" s="242"/>
      <c r="AO304" s="242"/>
      <c r="AP304" s="242"/>
      <c r="AQ304" s="242"/>
      <c r="AR304" s="242"/>
      <c r="AS304" s="242"/>
      <c r="AT304" s="242"/>
      <c r="AU304" s="242"/>
      <c r="AV304" s="242"/>
      <c r="AW304" s="242"/>
      <c r="AX304" s="242"/>
      <c r="AY304" s="242"/>
      <c r="AZ304" s="242"/>
      <c r="BA304" s="242"/>
      <c r="BB304" s="242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</row>
    <row r="305" spans="1:64" ht="14.65" hidden="1" customHeight="1">
      <c r="A305" s="237" t="s">
        <v>108</v>
      </c>
      <c r="B305" s="237" t="s">
        <v>181</v>
      </c>
      <c r="C305" s="239" t="s">
        <v>75</v>
      </c>
      <c r="D305" s="241">
        <v>0</v>
      </c>
      <c r="E305" s="241">
        <v>0</v>
      </c>
      <c r="F305" s="241">
        <v>0</v>
      </c>
      <c r="G305" s="241">
        <v>7</v>
      </c>
      <c r="H305" s="245">
        <v>43</v>
      </c>
      <c r="I305" s="241">
        <v>82</v>
      </c>
      <c r="J305" s="241">
        <v>87</v>
      </c>
      <c r="K305" s="241">
        <v>98</v>
      </c>
      <c r="L305" s="241">
        <v>100</v>
      </c>
      <c r="M305" s="241">
        <v>0</v>
      </c>
      <c r="N305" s="241">
        <v>0</v>
      </c>
      <c r="O305" s="241">
        <v>0</v>
      </c>
      <c r="P305" s="241">
        <v>0</v>
      </c>
      <c r="Q305" s="241">
        <v>0</v>
      </c>
      <c r="R305" s="241">
        <v>0</v>
      </c>
      <c r="S305" s="241">
        <v>0</v>
      </c>
      <c r="T305" s="241">
        <v>0</v>
      </c>
      <c r="U305" s="241">
        <v>0</v>
      </c>
      <c r="V305" s="241">
        <v>0</v>
      </c>
      <c r="W305" s="241">
        <v>0</v>
      </c>
      <c r="X305" s="241">
        <v>0</v>
      </c>
      <c r="Y305" s="241">
        <v>0</v>
      </c>
      <c r="Z305" s="241"/>
      <c r="AA305" s="241"/>
      <c r="AB305" s="241"/>
      <c r="AC305" s="241"/>
      <c r="AD305" s="241"/>
      <c r="AE305" s="241"/>
      <c r="AF305" s="238" t="str">
        <f t="shared" si="4"/>
        <v>TOMATE (1ª SAFRA)08/09Plantio</v>
      </c>
      <c r="AG305" s="242"/>
      <c r="AH305" s="242"/>
      <c r="AI305" s="242"/>
      <c r="AJ305" s="242"/>
      <c r="AK305" s="242"/>
      <c r="AL305" s="242"/>
      <c r="AM305" s="242"/>
      <c r="AN305" s="242"/>
      <c r="AO305" s="242"/>
      <c r="AP305" s="242"/>
      <c r="AQ305" s="242"/>
      <c r="AR305" s="242"/>
      <c r="AS305" s="242"/>
      <c r="AT305" s="242"/>
      <c r="AU305" s="242"/>
      <c r="AV305" s="242"/>
      <c r="AW305" s="242"/>
      <c r="AX305" s="242"/>
      <c r="AY305" s="242"/>
      <c r="AZ305" s="242"/>
      <c r="BA305" s="242"/>
      <c r="BB305" s="242"/>
      <c r="BC305" s="242"/>
      <c r="BD305" s="242"/>
      <c r="BE305" s="242"/>
      <c r="BF305" s="242"/>
      <c r="BG305" s="242"/>
      <c r="BH305" s="242"/>
      <c r="BI305" s="242"/>
      <c r="BJ305" s="242"/>
      <c r="BK305" s="242"/>
      <c r="BL305" s="242"/>
    </row>
    <row r="306" spans="1:64" ht="14.65" hidden="1" customHeight="1">
      <c r="A306" s="237" t="s">
        <v>108</v>
      </c>
      <c r="B306" s="237" t="s">
        <v>181</v>
      </c>
      <c r="C306" s="239" t="s">
        <v>76</v>
      </c>
      <c r="D306" s="241">
        <v>0</v>
      </c>
      <c r="E306" s="241">
        <v>0</v>
      </c>
      <c r="F306" s="241">
        <v>0</v>
      </c>
      <c r="G306" s="241">
        <v>0</v>
      </c>
      <c r="H306" s="245"/>
      <c r="I306" s="241"/>
      <c r="J306" s="241">
        <v>14</v>
      </c>
      <c r="K306" s="241">
        <v>24</v>
      </c>
      <c r="L306" s="241">
        <v>51.1</v>
      </c>
      <c r="M306" s="241">
        <v>77</v>
      </c>
      <c r="N306" s="241">
        <v>89</v>
      </c>
      <c r="O306" s="241">
        <v>98</v>
      </c>
      <c r="P306" s="241">
        <v>100</v>
      </c>
      <c r="Q306" s="241">
        <v>0</v>
      </c>
      <c r="R306" s="241">
        <v>0</v>
      </c>
      <c r="S306" s="241">
        <v>0</v>
      </c>
      <c r="T306" s="241">
        <v>0</v>
      </c>
      <c r="U306" s="241">
        <v>0</v>
      </c>
      <c r="V306" s="241">
        <v>0</v>
      </c>
      <c r="W306" s="241">
        <v>0</v>
      </c>
      <c r="X306" s="241">
        <v>0</v>
      </c>
      <c r="Y306" s="241">
        <v>0</v>
      </c>
      <c r="Z306" s="241"/>
      <c r="AA306" s="241"/>
      <c r="AB306" s="241"/>
      <c r="AC306" s="241"/>
      <c r="AD306" s="241"/>
      <c r="AE306" s="241"/>
      <c r="AF306" s="238" t="str">
        <f t="shared" si="4"/>
        <v>TOMATE (1ª SAFRA)08/09Colheita</v>
      </c>
      <c r="AG306" s="242"/>
      <c r="AH306" s="242"/>
      <c r="AI306" s="242"/>
      <c r="AJ306" s="242"/>
      <c r="AK306" s="242"/>
      <c r="AL306" s="242"/>
      <c r="AM306" s="242"/>
      <c r="AN306" s="242"/>
      <c r="AO306" s="242"/>
      <c r="AP306" s="242"/>
      <c r="AQ306" s="242"/>
      <c r="AR306" s="242"/>
      <c r="AS306" s="242"/>
      <c r="AT306" s="242"/>
      <c r="AU306" s="242"/>
      <c r="AV306" s="242"/>
      <c r="AW306" s="242"/>
      <c r="AX306" s="242"/>
      <c r="AY306" s="242"/>
      <c r="AZ306" s="242"/>
      <c r="BA306" s="242"/>
      <c r="BB306" s="242"/>
      <c r="BC306" s="242"/>
      <c r="BD306" s="242"/>
      <c r="BE306" s="242"/>
      <c r="BF306" s="242"/>
      <c r="BG306" s="242"/>
      <c r="BH306" s="242"/>
      <c r="BI306" s="242"/>
      <c r="BJ306" s="242"/>
      <c r="BK306" s="242"/>
      <c r="BL306" s="242"/>
    </row>
    <row r="307" spans="1:64" ht="14.65" hidden="1" customHeight="1">
      <c r="A307" s="237" t="s">
        <v>108</v>
      </c>
      <c r="B307" s="237" t="s">
        <v>181</v>
      </c>
      <c r="C307" s="243" t="s">
        <v>77</v>
      </c>
      <c r="D307" s="245">
        <v>0</v>
      </c>
      <c r="E307" s="245">
        <v>0</v>
      </c>
      <c r="F307" s="245">
        <v>0</v>
      </c>
      <c r="G307" s="245">
        <v>0</v>
      </c>
      <c r="H307" s="245"/>
      <c r="I307" s="245"/>
      <c r="J307" s="245">
        <v>11</v>
      </c>
      <c r="K307" s="245">
        <v>23</v>
      </c>
      <c r="L307" s="245">
        <v>52</v>
      </c>
      <c r="M307" s="245">
        <v>76</v>
      </c>
      <c r="N307" s="245">
        <v>90</v>
      </c>
      <c r="O307" s="245">
        <v>99</v>
      </c>
      <c r="P307" s="245">
        <v>100</v>
      </c>
      <c r="Q307" s="245">
        <v>0</v>
      </c>
      <c r="R307" s="245">
        <v>0</v>
      </c>
      <c r="S307" s="245">
        <v>0</v>
      </c>
      <c r="T307" s="245">
        <v>0</v>
      </c>
      <c r="U307" s="245">
        <v>0</v>
      </c>
      <c r="V307" s="245">
        <v>0</v>
      </c>
      <c r="W307" s="245">
        <v>0</v>
      </c>
      <c r="X307" s="245">
        <v>0</v>
      </c>
      <c r="Y307" s="245">
        <v>0</v>
      </c>
      <c r="Z307" s="245"/>
      <c r="AA307" s="245"/>
      <c r="AB307" s="245"/>
      <c r="AC307" s="245"/>
      <c r="AD307" s="245"/>
      <c r="AE307" s="245"/>
      <c r="AF307" s="238" t="str">
        <f t="shared" si="4"/>
        <v>TOMATE (1ª SAFRA)08/09Comercialização</v>
      </c>
      <c r="AG307" s="242"/>
      <c r="AH307" s="242"/>
      <c r="AI307" s="242"/>
      <c r="AJ307" s="242"/>
      <c r="AK307" s="242"/>
      <c r="AL307" s="242"/>
      <c r="AM307" s="242"/>
      <c r="AN307" s="242"/>
      <c r="AO307" s="242"/>
      <c r="AP307" s="242"/>
      <c r="AQ307" s="242"/>
      <c r="AR307" s="242"/>
      <c r="AS307" s="242"/>
      <c r="AT307" s="242"/>
      <c r="AU307" s="242"/>
      <c r="AV307" s="242"/>
      <c r="AW307" s="242"/>
      <c r="AX307" s="242"/>
      <c r="AY307" s="242"/>
      <c r="AZ307" s="242"/>
      <c r="BA307" s="242"/>
      <c r="BB307" s="242"/>
      <c r="BC307" s="242"/>
      <c r="BD307" s="242"/>
      <c r="BE307" s="242"/>
      <c r="BF307" s="242"/>
      <c r="BG307" s="242"/>
      <c r="BH307" s="242"/>
      <c r="BI307" s="242"/>
      <c r="BJ307" s="242"/>
      <c r="BK307" s="242"/>
      <c r="BL307" s="242"/>
    </row>
    <row r="308" spans="1:64" ht="14.65" hidden="1" customHeight="1">
      <c r="A308" s="237" t="s">
        <v>109</v>
      </c>
      <c r="B308" s="237" t="s">
        <v>181</v>
      </c>
      <c r="C308" s="239" t="s">
        <v>75</v>
      </c>
      <c r="D308" s="241">
        <v>0</v>
      </c>
      <c r="E308" s="241">
        <v>0</v>
      </c>
      <c r="F308" s="241">
        <v>0</v>
      </c>
      <c r="G308" s="241">
        <v>0</v>
      </c>
      <c r="H308" s="245"/>
      <c r="I308" s="241"/>
      <c r="J308" s="241"/>
      <c r="K308" s="241">
        <v>0</v>
      </c>
      <c r="L308" s="241">
        <v>0</v>
      </c>
      <c r="M308" s="241">
        <v>72</v>
      </c>
      <c r="N308" s="241">
        <v>80</v>
      </c>
      <c r="O308" s="241">
        <v>94</v>
      </c>
      <c r="P308" s="241">
        <v>97</v>
      </c>
      <c r="Q308" s="241">
        <v>99</v>
      </c>
      <c r="R308" s="241">
        <v>99</v>
      </c>
      <c r="S308" s="241">
        <v>100</v>
      </c>
      <c r="T308" s="241">
        <v>0</v>
      </c>
      <c r="U308" s="241">
        <v>0</v>
      </c>
      <c r="V308" s="241">
        <v>0</v>
      </c>
      <c r="W308" s="241">
        <v>0</v>
      </c>
      <c r="X308" s="241">
        <v>0</v>
      </c>
      <c r="Y308" s="241">
        <v>0</v>
      </c>
      <c r="Z308" s="241"/>
      <c r="AA308" s="241"/>
      <c r="AB308" s="241"/>
      <c r="AC308" s="241"/>
      <c r="AD308" s="241"/>
      <c r="AE308" s="241"/>
      <c r="AF308" s="238" t="str">
        <f t="shared" si="4"/>
        <v>TOMATE (2ª SAFRA)08/09Plantio</v>
      </c>
      <c r="AG308" s="242"/>
      <c r="AH308" s="242"/>
      <c r="AI308" s="242"/>
      <c r="AJ308" s="242"/>
      <c r="AK308" s="242"/>
      <c r="AL308" s="242"/>
      <c r="AM308" s="242"/>
      <c r="AN308" s="242"/>
      <c r="AO308" s="242"/>
      <c r="AP308" s="242"/>
      <c r="AQ308" s="242"/>
      <c r="AR308" s="242"/>
      <c r="AS308" s="242"/>
      <c r="AT308" s="242"/>
      <c r="AU308" s="242"/>
      <c r="AV308" s="242"/>
      <c r="AW308" s="242"/>
      <c r="AX308" s="242"/>
      <c r="AY308" s="242"/>
      <c r="AZ308" s="242"/>
      <c r="BA308" s="242"/>
      <c r="BB308" s="242"/>
      <c r="BC308" s="242"/>
      <c r="BD308" s="242"/>
      <c r="BE308" s="242"/>
      <c r="BF308" s="242"/>
      <c r="BG308" s="242"/>
      <c r="BH308" s="242"/>
      <c r="BI308" s="242"/>
      <c r="BJ308" s="242"/>
      <c r="BK308" s="242"/>
      <c r="BL308" s="242"/>
    </row>
    <row r="309" spans="1:64" ht="14.65" hidden="1" customHeight="1">
      <c r="A309" s="237" t="s">
        <v>109</v>
      </c>
      <c r="B309" s="237" t="s">
        <v>181</v>
      </c>
      <c r="C309" s="239" t="s">
        <v>76</v>
      </c>
      <c r="D309" s="241">
        <v>0</v>
      </c>
      <c r="E309" s="241">
        <v>0</v>
      </c>
      <c r="F309" s="241">
        <v>0</v>
      </c>
      <c r="G309" s="241">
        <v>0</v>
      </c>
      <c r="H309" s="245"/>
      <c r="I309" s="241"/>
      <c r="J309" s="241"/>
      <c r="K309" s="241">
        <v>0</v>
      </c>
      <c r="L309" s="241">
        <v>0</v>
      </c>
      <c r="M309" s="241">
        <v>6</v>
      </c>
      <c r="N309" s="241">
        <v>10</v>
      </c>
      <c r="O309" s="241">
        <v>37</v>
      </c>
      <c r="P309" s="241">
        <v>54</v>
      </c>
      <c r="Q309" s="241">
        <v>73</v>
      </c>
      <c r="R309" s="241">
        <v>89</v>
      </c>
      <c r="S309" s="241">
        <v>96</v>
      </c>
      <c r="T309" s="241">
        <v>98.4</v>
      </c>
      <c r="U309" s="241">
        <v>100</v>
      </c>
      <c r="V309" s="241">
        <v>0</v>
      </c>
      <c r="W309" s="241">
        <v>0</v>
      </c>
      <c r="X309" s="241">
        <v>0</v>
      </c>
      <c r="Y309" s="241">
        <v>0</v>
      </c>
      <c r="Z309" s="241"/>
      <c r="AA309" s="241"/>
      <c r="AB309" s="241"/>
      <c r="AC309" s="241"/>
      <c r="AD309" s="241"/>
      <c r="AE309" s="241"/>
      <c r="AF309" s="238" t="str">
        <f t="shared" si="4"/>
        <v>TOMATE (2ª SAFRA)08/09Colheita</v>
      </c>
      <c r="AG309" s="242"/>
      <c r="AH309" s="242"/>
      <c r="AI309" s="242"/>
      <c r="AJ309" s="242"/>
      <c r="AK309" s="242"/>
      <c r="AL309" s="242"/>
      <c r="AM309" s="242"/>
      <c r="AN309" s="242"/>
      <c r="AO309" s="242"/>
      <c r="AP309" s="242"/>
      <c r="AQ309" s="242"/>
      <c r="AR309" s="242"/>
      <c r="AS309" s="242"/>
      <c r="AT309" s="242"/>
      <c r="AU309" s="242"/>
      <c r="AV309" s="242"/>
      <c r="AW309" s="242"/>
      <c r="AX309" s="242"/>
      <c r="AY309" s="242"/>
      <c r="AZ309" s="242"/>
      <c r="BA309" s="242"/>
      <c r="BB309" s="242"/>
      <c r="BC309" s="242"/>
      <c r="BD309" s="242"/>
      <c r="BE309" s="242"/>
      <c r="BF309" s="242"/>
      <c r="BG309" s="242"/>
      <c r="BH309" s="242"/>
      <c r="BI309" s="242"/>
      <c r="BJ309" s="242"/>
      <c r="BK309" s="242"/>
      <c r="BL309" s="242"/>
    </row>
    <row r="310" spans="1:64" ht="14.65" hidden="1" customHeight="1">
      <c r="A310" s="237" t="s">
        <v>109</v>
      </c>
      <c r="B310" s="237" t="s">
        <v>181</v>
      </c>
      <c r="C310" s="243" t="s">
        <v>77</v>
      </c>
      <c r="D310" s="245">
        <v>0</v>
      </c>
      <c r="E310" s="245">
        <v>0</v>
      </c>
      <c r="F310" s="245">
        <v>0</v>
      </c>
      <c r="G310" s="245">
        <v>0</v>
      </c>
      <c r="H310" s="245"/>
      <c r="I310" s="245"/>
      <c r="J310" s="245"/>
      <c r="K310" s="245">
        <v>0</v>
      </c>
      <c r="L310" s="245">
        <v>0</v>
      </c>
      <c r="M310" s="245">
        <v>2</v>
      </c>
      <c r="N310" s="245">
        <v>8</v>
      </c>
      <c r="O310" s="245">
        <v>35</v>
      </c>
      <c r="P310" s="245">
        <v>54</v>
      </c>
      <c r="Q310" s="245">
        <v>75</v>
      </c>
      <c r="R310" s="245">
        <v>90</v>
      </c>
      <c r="S310" s="245">
        <v>97</v>
      </c>
      <c r="T310" s="245">
        <v>99</v>
      </c>
      <c r="U310" s="245">
        <v>100</v>
      </c>
      <c r="V310" s="245">
        <v>0</v>
      </c>
      <c r="W310" s="245">
        <v>0</v>
      </c>
      <c r="X310" s="245">
        <v>0</v>
      </c>
      <c r="Y310" s="245">
        <v>0</v>
      </c>
      <c r="Z310" s="245"/>
      <c r="AA310" s="245"/>
      <c r="AB310" s="245"/>
      <c r="AC310" s="245"/>
      <c r="AD310" s="245"/>
      <c r="AE310" s="245"/>
      <c r="AF310" s="238" t="str">
        <f t="shared" si="4"/>
        <v>TOMATE (2ª SAFRA)08/09Comercialização</v>
      </c>
      <c r="AG310" s="242"/>
      <c r="AH310" s="242"/>
      <c r="AI310" s="242"/>
      <c r="AJ310" s="242"/>
      <c r="AK310" s="242"/>
      <c r="AL310" s="242"/>
      <c r="AM310" s="242"/>
      <c r="AN310" s="242"/>
      <c r="AO310" s="242"/>
      <c r="AP310" s="242"/>
      <c r="AQ310" s="242"/>
      <c r="AR310" s="242"/>
      <c r="AS310" s="242"/>
      <c r="AT310" s="242"/>
      <c r="AU310" s="242"/>
      <c r="AV310" s="242"/>
      <c r="AW310" s="242"/>
      <c r="AX310" s="242"/>
      <c r="AY310" s="242"/>
      <c r="AZ310" s="242"/>
      <c r="BA310" s="242"/>
      <c r="BB310" s="242"/>
      <c r="BC310" s="242"/>
      <c r="BD310" s="242"/>
      <c r="BE310" s="242"/>
      <c r="BF310" s="242"/>
      <c r="BG310" s="242"/>
      <c r="BH310" s="242"/>
      <c r="BI310" s="242"/>
      <c r="BJ310" s="242"/>
      <c r="BK310" s="242"/>
      <c r="BL310" s="242"/>
    </row>
    <row r="311" spans="1:64" ht="14.65" hidden="1" customHeight="1">
      <c r="A311" s="237" t="s">
        <v>110</v>
      </c>
      <c r="B311" s="237" t="s">
        <v>181</v>
      </c>
      <c r="C311" s="239" t="s">
        <v>75</v>
      </c>
      <c r="D311" s="241">
        <v>0</v>
      </c>
      <c r="E311" s="241">
        <v>0</v>
      </c>
      <c r="F311" s="241"/>
      <c r="G311" s="241">
        <v>0</v>
      </c>
      <c r="H311" s="241">
        <v>0</v>
      </c>
      <c r="I311" s="241"/>
      <c r="J311" s="241"/>
      <c r="K311" s="241">
        <v>0</v>
      </c>
      <c r="L311" s="241">
        <v>0</v>
      </c>
      <c r="M311" s="241">
        <v>0</v>
      </c>
      <c r="N311" s="241">
        <v>1</v>
      </c>
      <c r="O311" s="241">
        <v>11</v>
      </c>
      <c r="P311" s="241">
        <v>68</v>
      </c>
      <c r="Q311" s="241">
        <v>86</v>
      </c>
      <c r="R311" s="241">
        <v>97</v>
      </c>
      <c r="S311" s="241">
        <v>100</v>
      </c>
      <c r="T311" s="241">
        <v>0</v>
      </c>
      <c r="U311" s="241">
        <v>0</v>
      </c>
      <c r="V311" s="241">
        <v>0</v>
      </c>
      <c r="W311" s="241">
        <v>0</v>
      </c>
      <c r="X311" s="241">
        <v>0</v>
      </c>
      <c r="Y311" s="241">
        <v>0</v>
      </c>
      <c r="Z311" s="241"/>
      <c r="AA311" s="241"/>
      <c r="AB311" s="241"/>
      <c r="AC311" s="241"/>
      <c r="AD311" s="241"/>
      <c r="AE311" s="241"/>
      <c r="AF311" s="238" t="str">
        <f t="shared" si="4"/>
        <v>TRIGO08/09Plantio</v>
      </c>
      <c r="AG311" s="242"/>
      <c r="AH311" s="242"/>
      <c r="AI311" s="242"/>
      <c r="AJ311" s="242"/>
      <c r="AK311" s="242"/>
      <c r="AL311" s="242"/>
      <c r="AM311" s="242"/>
      <c r="AN311" s="242"/>
      <c r="AO311" s="242"/>
      <c r="AP311" s="242"/>
      <c r="AQ311" s="242"/>
      <c r="AR311" s="242"/>
      <c r="AS311" s="242"/>
      <c r="AT311" s="242"/>
      <c r="AU311" s="242"/>
      <c r="AV311" s="242"/>
      <c r="AW311" s="242"/>
      <c r="AX311" s="242"/>
      <c r="AY311" s="242"/>
      <c r="AZ311" s="242"/>
      <c r="BA311" s="242"/>
      <c r="BB311" s="242"/>
      <c r="BC311" s="242"/>
      <c r="BD311" s="242"/>
      <c r="BE311" s="242"/>
      <c r="BF311" s="242"/>
      <c r="BG311" s="242"/>
      <c r="BH311" s="242"/>
      <c r="BI311" s="242"/>
      <c r="BJ311" s="242"/>
      <c r="BK311" s="242"/>
      <c r="BL311" s="242"/>
    </row>
    <row r="312" spans="1:64" ht="14.65" hidden="1" customHeight="1">
      <c r="A312" s="237" t="s">
        <v>110</v>
      </c>
      <c r="B312" s="237" t="s">
        <v>181</v>
      </c>
      <c r="C312" s="239" t="s">
        <v>76</v>
      </c>
      <c r="D312" s="241">
        <v>0</v>
      </c>
      <c r="E312" s="241">
        <v>0</v>
      </c>
      <c r="F312" s="241"/>
      <c r="G312" s="241">
        <v>0</v>
      </c>
      <c r="H312" s="241">
        <v>0</v>
      </c>
      <c r="I312" s="241"/>
      <c r="J312" s="241"/>
      <c r="K312" s="241">
        <v>0</v>
      </c>
      <c r="L312" s="241">
        <v>0</v>
      </c>
      <c r="M312" s="241">
        <v>0</v>
      </c>
      <c r="N312" s="241">
        <v>0</v>
      </c>
      <c r="O312" s="241">
        <v>0</v>
      </c>
      <c r="P312" s="241">
        <v>0</v>
      </c>
      <c r="Q312" s="241">
        <v>0</v>
      </c>
      <c r="R312" s="241">
        <v>0</v>
      </c>
      <c r="S312" s="241">
        <v>1</v>
      </c>
      <c r="T312" s="241">
        <v>32.1</v>
      </c>
      <c r="U312" s="241">
        <v>78</v>
      </c>
      <c r="V312" s="241">
        <v>97</v>
      </c>
      <c r="W312" s="241">
        <v>100</v>
      </c>
      <c r="X312" s="241">
        <v>0</v>
      </c>
      <c r="Y312" s="241">
        <v>0</v>
      </c>
      <c r="Z312" s="241"/>
      <c r="AA312" s="241"/>
      <c r="AB312" s="241"/>
      <c r="AC312" s="241"/>
      <c r="AD312" s="241"/>
      <c r="AE312" s="241"/>
      <c r="AF312" s="238" t="str">
        <f t="shared" si="4"/>
        <v>TRIGO08/09Colheita</v>
      </c>
      <c r="AG312" s="242"/>
      <c r="AH312" s="242"/>
      <c r="AI312" s="242"/>
      <c r="AJ312" s="242"/>
      <c r="AK312" s="242"/>
      <c r="AL312" s="242"/>
      <c r="AM312" s="242"/>
      <c r="AN312" s="242"/>
      <c r="AO312" s="242"/>
      <c r="AP312" s="242"/>
      <c r="AQ312" s="242"/>
      <c r="AR312" s="242"/>
      <c r="AS312" s="242"/>
      <c r="AT312" s="242"/>
      <c r="AU312" s="242"/>
      <c r="AV312" s="242"/>
      <c r="AW312" s="242"/>
      <c r="AX312" s="242"/>
      <c r="AY312" s="242"/>
      <c r="AZ312" s="242"/>
      <c r="BA312" s="242"/>
      <c r="BB312" s="242"/>
      <c r="BC312" s="242"/>
      <c r="BD312" s="242"/>
      <c r="BE312" s="242"/>
      <c r="BF312" s="242"/>
      <c r="BG312" s="242"/>
      <c r="BH312" s="242"/>
      <c r="BI312" s="242"/>
      <c r="BJ312" s="242"/>
      <c r="BK312" s="242"/>
      <c r="BL312" s="242"/>
    </row>
    <row r="313" spans="1:64" ht="14.65" hidden="1" customHeight="1">
      <c r="A313" s="237" t="s">
        <v>110</v>
      </c>
      <c r="B313" s="237" t="s">
        <v>181</v>
      </c>
      <c r="C313" s="243" t="s">
        <v>77</v>
      </c>
      <c r="D313" s="245">
        <v>0</v>
      </c>
      <c r="E313" s="245">
        <v>0</v>
      </c>
      <c r="F313" s="245"/>
      <c r="G313" s="245">
        <v>0</v>
      </c>
      <c r="H313" s="252"/>
      <c r="I313" s="245"/>
      <c r="J313" s="245"/>
      <c r="K313" s="245">
        <v>0</v>
      </c>
      <c r="L313" s="245">
        <v>0</v>
      </c>
      <c r="M313" s="245">
        <v>0</v>
      </c>
      <c r="N313" s="245">
        <v>0</v>
      </c>
      <c r="O313" s="245">
        <v>0</v>
      </c>
      <c r="P313" s="245">
        <v>0</v>
      </c>
      <c r="Q313" s="245">
        <v>0</v>
      </c>
      <c r="R313" s="245">
        <v>0</v>
      </c>
      <c r="S313" s="245">
        <v>0</v>
      </c>
      <c r="T313" s="245">
        <v>3.8</v>
      </c>
      <c r="U313" s="245">
        <v>8</v>
      </c>
      <c r="V313" s="245">
        <v>33</v>
      </c>
      <c r="W313" s="245">
        <v>43</v>
      </c>
      <c r="X313" s="245">
        <v>56</v>
      </c>
      <c r="Y313" s="245">
        <v>66</v>
      </c>
      <c r="Z313" s="245">
        <v>75</v>
      </c>
      <c r="AA313" s="245">
        <v>80</v>
      </c>
      <c r="AB313" s="245">
        <v>85</v>
      </c>
      <c r="AC313" s="245">
        <v>87</v>
      </c>
      <c r="AD313" s="245">
        <v>91</v>
      </c>
      <c r="AE313" s="252">
        <v>100</v>
      </c>
      <c r="AF313" s="238" t="str">
        <f t="shared" si="4"/>
        <v>TRIGO08/09Comercialização</v>
      </c>
      <c r="AG313" s="242"/>
      <c r="AH313" s="242"/>
      <c r="AI313" s="242"/>
      <c r="AJ313" s="242"/>
      <c r="AK313" s="242"/>
      <c r="AL313" s="242"/>
      <c r="AM313" s="242"/>
      <c r="AN313" s="242"/>
      <c r="AO313" s="242"/>
      <c r="AP313" s="242"/>
      <c r="AQ313" s="242"/>
      <c r="AR313" s="242"/>
      <c r="AS313" s="242"/>
      <c r="AT313" s="242"/>
      <c r="AU313" s="242"/>
      <c r="AV313" s="242"/>
      <c r="AW313" s="242"/>
      <c r="AX313" s="242"/>
      <c r="AY313" s="242"/>
      <c r="AZ313" s="242"/>
      <c r="BA313" s="242"/>
      <c r="BB313" s="242"/>
      <c r="BC313" s="242"/>
      <c r="BD313" s="242"/>
      <c r="BE313" s="242"/>
      <c r="BF313" s="242"/>
      <c r="BG313" s="242"/>
      <c r="BH313" s="242"/>
      <c r="BI313" s="242"/>
      <c r="BJ313" s="242"/>
      <c r="BK313" s="242"/>
      <c r="BL313" s="242"/>
    </row>
    <row r="314" spans="1:64" ht="14.65" hidden="1" customHeight="1">
      <c r="A314" s="237" t="s">
        <v>111</v>
      </c>
      <c r="B314" s="237" t="s">
        <v>181</v>
      </c>
      <c r="C314" s="239" t="s">
        <v>75</v>
      </c>
      <c r="D314" s="241">
        <v>0</v>
      </c>
      <c r="E314" s="241">
        <v>0</v>
      </c>
      <c r="F314" s="241"/>
      <c r="G314" s="241">
        <v>0</v>
      </c>
      <c r="H314" s="241">
        <v>0</v>
      </c>
      <c r="I314" s="241"/>
      <c r="J314" s="241"/>
      <c r="K314" s="241">
        <v>0</v>
      </c>
      <c r="L314" s="241">
        <v>0</v>
      </c>
      <c r="M314" s="241">
        <v>0</v>
      </c>
      <c r="N314" s="241">
        <v>0</v>
      </c>
      <c r="O314" s="241">
        <v>2</v>
      </c>
      <c r="P314" s="241">
        <v>43</v>
      </c>
      <c r="Q314" s="241">
        <v>65</v>
      </c>
      <c r="R314" s="241">
        <v>94</v>
      </c>
      <c r="S314" s="241">
        <v>100</v>
      </c>
      <c r="T314" s="241">
        <v>0</v>
      </c>
      <c r="U314" s="241">
        <v>0</v>
      </c>
      <c r="V314" s="241">
        <v>0</v>
      </c>
      <c r="W314" s="241">
        <v>0</v>
      </c>
      <c r="X314" s="241">
        <v>0</v>
      </c>
      <c r="Y314" s="241">
        <v>0</v>
      </c>
      <c r="Z314" s="241"/>
      <c r="AA314" s="241"/>
      <c r="AB314" s="241"/>
      <c r="AC314" s="241"/>
      <c r="AD314" s="241"/>
      <c r="AE314" s="241"/>
      <c r="AF314" s="238" t="str">
        <f t="shared" si="4"/>
        <v>TRITICALE08/09Plantio</v>
      </c>
      <c r="AG314" s="242"/>
      <c r="AH314" s="242"/>
      <c r="AI314" s="242"/>
      <c r="AJ314" s="242"/>
      <c r="AK314" s="242"/>
      <c r="AL314" s="242"/>
      <c r="AM314" s="242"/>
      <c r="AN314" s="242"/>
      <c r="AO314" s="242"/>
      <c r="AP314" s="242"/>
      <c r="AQ314" s="242"/>
      <c r="AR314" s="242"/>
      <c r="AS314" s="242"/>
      <c r="AT314" s="242"/>
      <c r="AU314" s="242"/>
      <c r="AV314" s="242"/>
      <c r="AW314" s="242"/>
      <c r="AX314" s="242"/>
      <c r="AY314" s="242"/>
      <c r="AZ314" s="242"/>
      <c r="BA314" s="242"/>
      <c r="BB314" s="242"/>
      <c r="BC314" s="242"/>
      <c r="BD314" s="242"/>
      <c r="BE314" s="242"/>
      <c r="BF314" s="242"/>
      <c r="BG314" s="242"/>
      <c r="BH314" s="242"/>
      <c r="BI314" s="242"/>
      <c r="BJ314" s="242"/>
      <c r="BK314" s="242"/>
      <c r="BL314" s="242"/>
    </row>
    <row r="315" spans="1:64" ht="14.65" hidden="1" customHeight="1">
      <c r="A315" s="237" t="s">
        <v>111</v>
      </c>
      <c r="B315" s="237" t="s">
        <v>181</v>
      </c>
      <c r="C315" s="239" t="s">
        <v>76</v>
      </c>
      <c r="D315" s="241">
        <v>0</v>
      </c>
      <c r="E315" s="241">
        <v>0</v>
      </c>
      <c r="F315" s="241"/>
      <c r="G315" s="241">
        <v>0</v>
      </c>
      <c r="H315" s="241">
        <v>0</v>
      </c>
      <c r="I315" s="241"/>
      <c r="J315" s="241"/>
      <c r="K315" s="241">
        <v>0</v>
      </c>
      <c r="L315" s="241">
        <v>0</v>
      </c>
      <c r="M315" s="241">
        <v>0</v>
      </c>
      <c r="N315" s="241">
        <v>0</v>
      </c>
      <c r="O315" s="241">
        <v>0</v>
      </c>
      <c r="P315" s="241">
        <v>0</v>
      </c>
      <c r="Q315" s="241">
        <v>0</v>
      </c>
      <c r="R315" s="241">
        <v>0</v>
      </c>
      <c r="S315" s="241">
        <v>0</v>
      </c>
      <c r="T315" s="241">
        <v>17.100000000000001</v>
      </c>
      <c r="U315" s="241">
        <v>59</v>
      </c>
      <c r="V315" s="241">
        <v>94</v>
      </c>
      <c r="W315" s="241">
        <v>100</v>
      </c>
      <c r="X315" s="241">
        <v>0</v>
      </c>
      <c r="Y315" s="241">
        <v>0</v>
      </c>
      <c r="Z315" s="241"/>
      <c r="AA315" s="241"/>
      <c r="AB315" s="241"/>
      <c r="AC315" s="241"/>
      <c r="AD315" s="241"/>
      <c r="AE315" s="241"/>
      <c r="AF315" s="238" t="str">
        <f t="shared" si="4"/>
        <v>TRITICALE08/09Colheita</v>
      </c>
      <c r="AG315" s="242"/>
      <c r="AH315" s="242"/>
      <c r="AI315" s="242"/>
      <c r="AJ315" s="242"/>
      <c r="AK315" s="242"/>
      <c r="AL315" s="242"/>
      <c r="AM315" s="242"/>
      <c r="AN315" s="242"/>
      <c r="AO315" s="242"/>
      <c r="AP315" s="242"/>
      <c r="AQ315" s="242"/>
      <c r="AR315" s="242"/>
      <c r="AS315" s="242"/>
      <c r="AT315" s="242"/>
      <c r="AU315" s="242"/>
      <c r="AV315" s="242"/>
      <c r="AW315" s="242"/>
      <c r="AX315" s="242"/>
      <c r="AY315" s="242"/>
      <c r="AZ315" s="242"/>
      <c r="BA315" s="242"/>
      <c r="BB315" s="242"/>
      <c r="BC315" s="242"/>
      <c r="BD315" s="242"/>
      <c r="BE315" s="242"/>
      <c r="BF315" s="242"/>
      <c r="BG315" s="242"/>
      <c r="BH315" s="242"/>
      <c r="BI315" s="242"/>
      <c r="BJ315" s="242"/>
      <c r="BK315" s="242"/>
      <c r="BL315" s="242"/>
    </row>
    <row r="316" spans="1:64" ht="14.65" hidden="1" customHeight="1">
      <c r="A316" s="237" t="s">
        <v>111</v>
      </c>
      <c r="B316" s="237" t="s">
        <v>181</v>
      </c>
      <c r="C316" s="243" t="s">
        <v>77</v>
      </c>
      <c r="D316" s="245">
        <v>0</v>
      </c>
      <c r="E316" s="245">
        <v>0</v>
      </c>
      <c r="F316" s="245"/>
      <c r="G316" s="245">
        <v>0</v>
      </c>
      <c r="H316" s="252"/>
      <c r="I316" s="245"/>
      <c r="J316" s="245"/>
      <c r="K316" s="245">
        <v>0</v>
      </c>
      <c r="L316" s="245">
        <v>0</v>
      </c>
      <c r="M316" s="245">
        <v>0</v>
      </c>
      <c r="N316" s="245">
        <v>0</v>
      </c>
      <c r="O316" s="245">
        <v>0</v>
      </c>
      <c r="P316" s="245">
        <v>0</v>
      </c>
      <c r="Q316" s="245">
        <v>0</v>
      </c>
      <c r="R316" s="245">
        <v>0</v>
      </c>
      <c r="S316" s="245">
        <v>0</v>
      </c>
      <c r="T316" s="245">
        <v>1</v>
      </c>
      <c r="U316" s="245">
        <v>11</v>
      </c>
      <c r="V316" s="245">
        <v>28</v>
      </c>
      <c r="W316" s="245">
        <v>38</v>
      </c>
      <c r="X316" s="245">
        <v>52</v>
      </c>
      <c r="Y316" s="245">
        <v>62</v>
      </c>
      <c r="Z316" s="245">
        <v>68</v>
      </c>
      <c r="AA316" s="245">
        <v>71</v>
      </c>
      <c r="AB316" s="245">
        <v>79</v>
      </c>
      <c r="AC316" s="245">
        <v>86</v>
      </c>
      <c r="AD316" s="245">
        <v>91</v>
      </c>
      <c r="AE316" s="252">
        <v>100</v>
      </c>
      <c r="AF316" s="238" t="str">
        <f t="shared" si="4"/>
        <v>TRITICALE08/09Comercialização</v>
      </c>
      <c r="AG316" s="242"/>
      <c r="AH316" s="242"/>
      <c r="AI316" s="242"/>
      <c r="AJ316" s="242"/>
      <c r="AK316" s="242"/>
      <c r="AL316" s="242"/>
      <c r="AM316" s="242"/>
      <c r="AN316" s="242"/>
      <c r="AO316" s="242"/>
      <c r="AP316" s="242"/>
      <c r="AQ316" s="242"/>
      <c r="AR316" s="242"/>
      <c r="AS316" s="242"/>
      <c r="AT316" s="242"/>
      <c r="AU316" s="242"/>
      <c r="AV316" s="242"/>
      <c r="AW316" s="242"/>
      <c r="AX316" s="242"/>
      <c r="AY316" s="242"/>
      <c r="AZ316" s="242"/>
      <c r="BA316" s="242"/>
      <c r="BB316" s="242"/>
      <c r="BC316" s="242"/>
      <c r="BD316" s="242"/>
      <c r="BE316" s="242"/>
      <c r="BF316" s="242"/>
      <c r="BG316" s="242"/>
      <c r="BH316" s="242"/>
      <c r="BI316" s="242"/>
      <c r="BJ316" s="242"/>
      <c r="BK316" s="242"/>
      <c r="BL316" s="242"/>
    </row>
    <row r="317" spans="1:64" ht="14.65" hidden="1" customHeight="1">
      <c r="A317" s="238" t="s">
        <v>83</v>
      </c>
      <c r="B317" s="237" t="s">
        <v>182</v>
      </c>
      <c r="C317" s="239" t="s">
        <v>75</v>
      </c>
      <c r="D317" s="244"/>
      <c r="E317" s="244"/>
      <c r="F317" s="244"/>
      <c r="G317" s="245"/>
      <c r="H317" s="245"/>
      <c r="I317" s="245">
        <v>35</v>
      </c>
      <c r="J317" s="245">
        <v>100</v>
      </c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2"/>
      <c r="AF317" s="238" t="str">
        <f t="shared" si="4"/>
        <v>ALGODÃO09/10Plantio</v>
      </c>
      <c r="AG317" s="242"/>
      <c r="AH317" s="242"/>
      <c r="AI317" s="242"/>
      <c r="AJ317" s="242"/>
      <c r="AK317" s="242"/>
      <c r="AL317" s="242"/>
      <c r="AM317" s="242"/>
      <c r="AN317" s="242"/>
      <c r="AO317" s="242"/>
      <c r="AP317" s="242"/>
      <c r="AQ317" s="242"/>
      <c r="AR317" s="242"/>
      <c r="AS317" s="242"/>
      <c r="AT317" s="242"/>
      <c r="AU317" s="242"/>
      <c r="AV317" s="242"/>
      <c r="AW317" s="242"/>
      <c r="AX317" s="242"/>
      <c r="AY317" s="242"/>
      <c r="AZ317" s="242"/>
      <c r="BA317" s="242"/>
      <c r="BB317" s="242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</row>
    <row r="318" spans="1:64" ht="14.65" hidden="1" customHeight="1">
      <c r="A318" s="238" t="s">
        <v>83</v>
      </c>
      <c r="B318" s="237" t="s">
        <v>182</v>
      </c>
      <c r="C318" s="239" t="s">
        <v>76</v>
      </c>
      <c r="D318" s="244"/>
      <c r="E318" s="244"/>
      <c r="F318" s="244"/>
      <c r="G318" s="245"/>
      <c r="H318" s="245"/>
      <c r="I318" s="245"/>
      <c r="J318" s="245"/>
      <c r="K318" s="245"/>
      <c r="L318" s="245"/>
      <c r="M318" s="245"/>
      <c r="N318" s="245">
        <v>35</v>
      </c>
      <c r="O318" s="245">
        <v>97</v>
      </c>
      <c r="P318" s="245">
        <v>100</v>
      </c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2"/>
      <c r="AF318" s="238" t="str">
        <f t="shared" si="4"/>
        <v>ALGODÃO09/10Colheita</v>
      </c>
      <c r="AG318" s="242"/>
      <c r="AH318" s="242"/>
      <c r="AI318" s="242"/>
      <c r="AJ318" s="242"/>
      <c r="AK318" s="242"/>
      <c r="AL318" s="242"/>
      <c r="AM318" s="242"/>
      <c r="AN318" s="242"/>
      <c r="AO318" s="242"/>
      <c r="AP318" s="242"/>
      <c r="AQ318" s="242"/>
      <c r="AR318" s="242"/>
      <c r="AS318" s="242"/>
      <c r="AT318" s="242"/>
      <c r="AU318" s="242"/>
      <c r="AV318" s="242"/>
      <c r="AW318" s="242"/>
      <c r="AX318" s="242"/>
      <c r="AY318" s="242"/>
      <c r="AZ318" s="242"/>
      <c r="BA318" s="242"/>
      <c r="BB318" s="242"/>
      <c r="BC318" s="242"/>
      <c r="BD318" s="242"/>
      <c r="BE318" s="242"/>
      <c r="BF318" s="242"/>
      <c r="BG318" s="242"/>
      <c r="BH318" s="242"/>
      <c r="BI318" s="242"/>
      <c r="BJ318" s="242"/>
      <c r="BK318" s="242"/>
      <c r="BL318" s="242"/>
    </row>
    <row r="319" spans="1:64" ht="14.65" hidden="1" customHeight="1">
      <c r="A319" s="238" t="s">
        <v>83</v>
      </c>
      <c r="B319" s="237" t="s">
        <v>182</v>
      </c>
      <c r="C319" s="243" t="s">
        <v>77</v>
      </c>
      <c r="D319" s="244"/>
      <c r="E319" s="244"/>
      <c r="F319" s="244"/>
      <c r="G319" s="245"/>
      <c r="H319" s="245"/>
      <c r="I319" s="245"/>
      <c r="J319" s="245"/>
      <c r="K319" s="245"/>
      <c r="L319" s="245"/>
      <c r="M319" s="245"/>
      <c r="N319" s="245">
        <v>20</v>
      </c>
      <c r="O319" s="245">
        <v>94</v>
      </c>
      <c r="P319" s="245">
        <v>100</v>
      </c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2"/>
      <c r="AF319" s="238" t="str">
        <f t="shared" si="4"/>
        <v>ALGODÃO09/10Comercialização</v>
      </c>
      <c r="AG319" s="242"/>
      <c r="AH319" s="242"/>
      <c r="AI319" s="242"/>
      <c r="AJ319" s="242"/>
      <c r="AK319" s="242"/>
      <c r="AL319" s="242"/>
      <c r="AM319" s="242"/>
      <c r="AN319" s="242"/>
      <c r="AO319" s="242"/>
      <c r="AP319" s="242"/>
      <c r="AQ319" s="242"/>
      <c r="AR319" s="242"/>
      <c r="AS319" s="242"/>
      <c r="AT319" s="242"/>
      <c r="AU319" s="242"/>
      <c r="AV319" s="242"/>
      <c r="AW319" s="242"/>
      <c r="AX319" s="242"/>
      <c r="AY319" s="242"/>
      <c r="AZ319" s="242"/>
      <c r="BA319" s="242"/>
      <c r="BB319" s="242"/>
      <c r="BC319" s="242"/>
      <c r="BD319" s="242"/>
      <c r="BE319" s="242"/>
      <c r="BF319" s="242"/>
      <c r="BG319" s="242"/>
      <c r="BH319" s="242"/>
      <c r="BI319" s="242"/>
      <c r="BJ319" s="242"/>
      <c r="BK319" s="242"/>
      <c r="BL319" s="242"/>
    </row>
    <row r="320" spans="1:64" ht="14.65" hidden="1" customHeight="1">
      <c r="A320" s="238" t="s">
        <v>84</v>
      </c>
      <c r="B320" s="237" t="s">
        <v>182</v>
      </c>
      <c r="C320" s="239" t="s">
        <v>75</v>
      </c>
      <c r="D320" s="244"/>
      <c r="E320" s="244"/>
      <c r="F320" s="244"/>
      <c r="G320" s="245"/>
      <c r="H320" s="245"/>
      <c r="I320" s="245"/>
      <c r="J320" s="245"/>
      <c r="K320" s="245"/>
      <c r="L320" s="245"/>
      <c r="M320" s="245"/>
      <c r="N320" s="245"/>
      <c r="O320" s="245">
        <v>32</v>
      </c>
      <c r="P320" s="245">
        <v>85</v>
      </c>
      <c r="Q320" s="245">
        <v>99</v>
      </c>
      <c r="R320" s="245">
        <v>100</v>
      </c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2"/>
      <c r="AF320" s="238" t="str">
        <f t="shared" si="4"/>
        <v>ALHO09/10Plantio</v>
      </c>
      <c r="AG320" s="242"/>
      <c r="AH320" s="242"/>
      <c r="AI320" s="242"/>
      <c r="AJ320" s="242"/>
      <c r="AK320" s="242"/>
      <c r="AL320" s="242"/>
      <c r="AM320" s="242"/>
      <c r="AN320" s="242"/>
      <c r="AO320" s="242"/>
      <c r="AP320" s="242"/>
      <c r="AQ320" s="242"/>
      <c r="AR320" s="242"/>
      <c r="AS320" s="242"/>
      <c r="AT320" s="242"/>
      <c r="AU320" s="242"/>
      <c r="AV320" s="242"/>
      <c r="AW320" s="242"/>
      <c r="AX320" s="242"/>
      <c r="AY320" s="242"/>
      <c r="AZ320" s="242"/>
      <c r="BA320" s="242"/>
      <c r="BB320" s="242"/>
      <c r="BC320" s="242"/>
      <c r="BD320" s="242"/>
      <c r="BE320" s="242"/>
      <c r="BF320" s="242"/>
      <c r="BG320" s="242"/>
      <c r="BH320" s="242"/>
      <c r="BI320" s="242"/>
      <c r="BJ320" s="242"/>
      <c r="BK320" s="242"/>
      <c r="BL320" s="242"/>
    </row>
    <row r="321" spans="1:64" ht="14.65" hidden="1" customHeight="1">
      <c r="A321" s="238" t="s">
        <v>84</v>
      </c>
      <c r="B321" s="237" t="s">
        <v>182</v>
      </c>
      <c r="C321" s="239" t="s">
        <v>76</v>
      </c>
      <c r="D321" s="244"/>
      <c r="E321" s="244"/>
      <c r="F321" s="244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>
        <v>4</v>
      </c>
      <c r="R321" s="245">
        <v>4</v>
      </c>
      <c r="S321" s="245">
        <v>11</v>
      </c>
      <c r="T321" s="245">
        <v>34</v>
      </c>
      <c r="U321" s="245">
        <v>58</v>
      </c>
      <c r="V321" s="245">
        <v>84</v>
      </c>
      <c r="W321" s="245">
        <v>92</v>
      </c>
      <c r="X321" s="245">
        <v>100</v>
      </c>
      <c r="Y321" s="245"/>
      <c r="Z321" s="245"/>
      <c r="AA321" s="245"/>
      <c r="AB321" s="245"/>
      <c r="AC321" s="245"/>
      <c r="AD321" s="245"/>
      <c r="AE321" s="242"/>
      <c r="AF321" s="238" t="str">
        <f t="shared" si="4"/>
        <v>ALHO09/10Colheita</v>
      </c>
      <c r="AG321" s="242"/>
      <c r="AH321" s="242"/>
      <c r="AI321" s="242"/>
      <c r="AJ321" s="242"/>
      <c r="AK321" s="242"/>
      <c r="AL321" s="242"/>
      <c r="AM321" s="242"/>
      <c r="AN321" s="242"/>
      <c r="AO321" s="242"/>
      <c r="AP321" s="242"/>
      <c r="AQ321" s="242"/>
      <c r="AR321" s="242"/>
      <c r="AS321" s="242"/>
      <c r="AT321" s="242"/>
      <c r="AU321" s="242"/>
      <c r="AV321" s="242"/>
      <c r="AW321" s="242"/>
      <c r="AX321" s="242"/>
      <c r="AY321" s="242"/>
      <c r="AZ321" s="242"/>
      <c r="BA321" s="242"/>
      <c r="BB321" s="242"/>
      <c r="BC321" s="242"/>
      <c r="BD321" s="242"/>
      <c r="BE321" s="242"/>
      <c r="BF321" s="242"/>
      <c r="BG321" s="242"/>
      <c r="BH321" s="242"/>
      <c r="BI321" s="242"/>
      <c r="BJ321" s="242"/>
      <c r="BK321" s="242"/>
      <c r="BL321" s="242"/>
    </row>
    <row r="322" spans="1:64" ht="14.65" hidden="1" customHeight="1">
      <c r="A322" s="238" t="s">
        <v>84</v>
      </c>
      <c r="B322" s="237" t="s">
        <v>182</v>
      </c>
      <c r="C322" s="243" t="s">
        <v>77</v>
      </c>
      <c r="D322" s="244"/>
      <c r="E322" s="244"/>
      <c r="F322" s="244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>
        <v>3</v>
      </c>
      <c r="R322" s="245">
        <v>3</v>
      </c>
      <c r="S322" s="245">
        <v>5</v>
      </c>
      <c r="T322" s="245">
        <v>21</v>
      </c>
      <c r="U322" s="245">
        <v>29</v>
      </c>
      <c r="V322" s="245">
        <v>46</v>
      </c>
      <c r="W322" s="245">
        <v>56</v>
      </c>
      <c r="X322" s="245">
        <v>70</v>
      </c>
      <c r="Y322" s="245">
        <v>82</v>
      </c>
      <c r="Z322" s="245">
        <v>92</v>
      </c>
      <c r="AA322" s="245">
        <v>95</v>
      </c>
      <c r="AB322" s="245">
        <v>100</v>
      </c>
      <c r="AC322" s="245"/>
      <c r="AD322" s="245"/>
      <c r="AE322" s="242"/>
      <c r="AF322" s="238" t="str">
        <f t="shared" ref="AF322:AF385" si="5">A322&amp;B322&amp;C322</f>
        <v>ALHO09/10Comercialização</v>
      </c>
      <c r="AG322" s="242"/>
      <c r="AH322" s="242"/>
      <c r="AI322" s="242"/>
      <c r="AJ322" s="242"/>
      <c r="AK322" s="242"/>
      <c r="AL322" s="242"/>
      <c r="AM322" s="242"/>
      <c r="AN322" s="242"/>
      <c r="AO322" s="242"/>
      <c r="AP322" s="242"/>
      <c r="AQ322" s="242"/>
      <c r="AR322" s="242"/>
      <c r="AS322" s="242"/>
      <c r="AT322" s="242"/>
      <c r="AU322" s="242"/>
      <c r="AV322" s="242"/>
      <c r="AW322" s="242"/>
      <c r="AX322" s="242"/>
      <c r="AY322" s="242"/>
      <c r="AZ322" s="242"/>
      <c r="BA322" s="242"/>
      <c r="BB322" s="242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</row>
    <row r="323" spans="1:64" ht="14.65" hidden="1" customHeight="1">
      <c r="A323" s="238" t="s">
        <v>85</v>
      </c>
      <c r="B323" s="237" t="s">
        <v>182</v>
      </c>
      <c r="C323" s="239" t="s">
        <v>75</v>
      </c>
      <c r="D323" s="244"/>
      <c r="E323" s="244"/>
      <c r="F323" s="244"/>
      <c r="G323" s="245"/>
      <c r="H323" s="245">
        <v>5</v>
      </c>
      <c r="I323" s="245">
        <v>80</v>
      </c>
      <c r="J323" s="245">
        <v>90</v>
      </c>
      <c r="K323" s="245">
        <v>100</v>
      </c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2"/>
      <c r="AF323" s="238" t="str">
        <f t="shared" si="5"/>
        <v>AMENDOIM (1ª SAFRA)09/10Plantio</v>
      </c>
      <c r="AG323" s="242"/>
      <c r="AH323" s="242"/>
      <c r="AI323" s="242"/>
      <c r="AJ323" s="242"/>
      <c r="AK323" s="242"/>
      <c r="AL323" s="242"/>
      <c r="AM323" s="242"/>
      <c r="AN323" s="242"/>
      <c r="AO323" s="242"/>
      <c r="AP323" s="242"/>
      <c r="AQ323" s="242"/>
      <c r="AR323" s="242"/>
      <c r="AS323" s="242"/>
      <c r="AT323" s="242"/>
      <c r="AU323" s="242"/>
      <c r="AV323" s="242"/>
      <c r="AW323" s="242"/>
      <c r="AX323" s="242"/>
      <c r="AY323" s="242"/>
      <c r="AZ323" s="242"/>
      <c r="BA323" s="242"/>
      <c r="BB323" s="242"/>
      <c r="BC323" s="242"/>
      <c r="BD323" s="242"/>
      <c r="BE323" s="242"/>
      <c r="BF323" s="242"/>
      <c r="BG323" s="242"/>
      <c r="BH323" s="242"/>
      <c r="BI323" s="242"/>
      <c r="BJ323" s="242"/>
      <c r="BK323" s="242"/>
      <c r="BL323" s="242"/>
    </row>
    <row r="324" spans="1:64" ht="14.65" hidden="1" customHeight="1">
      <c r="A324" s="238" t="s">
        <v>85</v>
      </c>
      <c r="B324" s="237" t="s">
        <v>182</v>
      </c>
      <c r="C324" s="239" t="s">
        <v>76</v>
      </c>
      <c r="D324" s="244"/>
      <c r="E324" s="244"/>
      <c r="F324" s="244"/>
      <c r="G324" s="245"/>
      <c r="H324" s="245"/>
      <c r="I324" s="245"/>
      <c r="J324" s="245"/>
      <c r="K324" s="245"/>
      <c r="L324" s="245"/>
      <c r="M324" s="245">
        <v>6</v>
      </c>
      <c r="N324" s="245">
        <v>20</v>
      </c>
      <c r="O324" s="245">
        <v>85</v>
      </c>
      <c r="P324" s="245">
        <v>100</v>
      </c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2"/>
      <c r="AF324" s="238" t="str">
        <f t="shared" si="5"/>
        <v>AMENDOIM (1ª SAFRA)09/10Colheita</v>
      </c>
      <c r="AG324" s="242"/>
      <c r="AH324" s="242"/>
      <c r="AI324" s="242"/>
      <c r="AJ324" s="242"/>
      <c r="AK324" s="242"/>
      <c r="AL324" s="242"/>
      <c r="AM324" s="242"/>
      <c r="AN324" s="242"/>
      <c r="AO324" s="242"/>
      <c r="AP324" s="242"/>
      <c r="AQ324" s="242"/>
      <c r="AR324" s="242"/>
      <c r="AS324" s="242"/>
      <c r="AT324" s="242"/>
      <c r="AU324" s="242"/>
      <c r="AV324" s="242"/>
      <c r="AW324" s="242"/>
      <c r="AX324" s="242"/>
      <c r="AY324" s="242"/>
      <c r="AZ324" s="242"/>
      <c r="BA324" s="242"/>
      <c r="BB324" s="242"/>
      <c r="BC324" s="242"/>
      <c r="BD324" s="242"/>
      <c r="BE324" s="242"/>
      <c r="BF324" s="242"/>
      <c r="BG324" s="242"/>
      <c r="BH324" s="242"/>
      <c r="BI324" s="242"/>
      <c r="BJ324" s="242"/>
      <c r="BK324" s="242"/>
      <c r="BL324" s="242"/>
    </row>
    <row r="325" spans="1:64" ht="14.65" hidden="1" customHeight="1">
      <c r="A325" s="238" t="s">
        <v>85</v>
      </c>
      <c r="B325" s="237" t="s">
        <v>182</v>
      </c>
      <c r="C325" s="243" t="s">
        <v>77</v>
      </c>
      <c r="D325" s="244"/>
      <c r="E325" s="244"/>
      <c r="F325" s="244"/>
      <c r="G325" s="245"/>
      <c r="H325" s="245"/>
      <c r="I325" s="245"/>
      <c r="J325" s="245"/>
      <c r="K325" s="245"/>
      <c r="L325" s="245"/>
      <c r="M325" s="245">
        <v>2</v>
      </c>
      <c r="N325" s="245">
        <v>8</v>
      </c>
      <c r="O325" s="245">
        <v>46</v>
      </c>
      <c r="P325" s="245">
        <v>58</v>
      </c>
      <c r="Q325" s="245">
        <v>72</v>
      </c>
      <c r="R325" s="245">
        <v>85</v>
      </c>
      <c r="S325" s="245">
        <v>98</v>
      </c>
      <c r="T325" s="245">
        <v>98</v>
      </c>
      <c r="U325" s="245">
        <v>100</v>
      </c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2"/>
      <c r="AF325" s="238" t="str">
        <f t="shared" si="5"/>
        <v>AMENDOIM (1ª SAFRA)09/10Comercialização</v>
      </c>
      <c r="AG325" s="242"/>
      <c r="AH325" s="242"/>
      <c r="AI325" s="242"/>
      <c r="AJ325" s="242"/>
      <c r="AK325" s="242"/>
      <c r="AL325" s="242"/>
      <c r="AM325" s="242"/>
      <c r="AN325" s="242"/>
      <c r="AO325" s="242"/>
      <c r="AP325" s="242"/>
      <c r="AQ325" s="242"/>
      <c r="AR325" s="242"/>
      <c r="AS325" s="242"/>
      <c r="AT325" s="242"/>
      <c r="AU325" s="242"/>
      <c r="AV325" s="242"/>
      <c r="AW325" s="242"/>
      <c r="AX325" s="242"/>
      <c r="AY325" s="242"/>
      <c r="AZ325" s="242"/>
      <c r="BA325" s="242"/>
      <c r="BB325" s="242"/>
      <c r="BC325" s="242"/>
      <c r="BD325" s="242"/>
      <c r="BE325" s="242"/>
      <c r="BF325" s="242"/>
      <c r="BG325" s="242"/>
      <c r="BH325" s="242"/>
      <c r="BI325" s="242"/>
      <c r="BJ325" s="242"/>
      <c r="BK325" s="242"/>
      <c r="BL325" s="242"/>
    </row>
    <row r="326" spans="1:64" ht="14.65" hidden="1" customHeight="1">
      <c r="A326" s="238" t="s">
        <v>86</v>
      </c>
      <c r="B326" s="237" t="s">
        <v>182</v>
      </c>
      <c r="C326" s="239" t="s">
        <v>75</v>
      </c>
      <c r="D326" s="244"/>
      <c r="E326" s="244"/>
      <c r="F326" s="244"/>
      <c r="G326" s="245">
        <v>1.3</v>
      </c>
      <c r="H326" s="245">
        <v>4.9000000000000004</v>
      </c>
      <c r="I326" s="245">
        <v>61</v>
      </c>
      <c r="J326" s="245">
        <v>85</v>
      </c>
      <c r="K326" s="245">
        <v>99</v>
      </c>
      <c r="L326" s="245">
        <v>100</v>
      </c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2"/>
      <c r="AF326" s="238" t="str">
        <f t="shared" si="5"/>
        <v>ARROZ IRRIGADO09/10Plantio</v>
      </c>
      <c r="AG326" s="242"/>
      <c r="AH326" s="242"/>
      <c r="AI326" s="242"/>
      <c r="AJ326" s="242"/>
      <c r="AK326" s="242"/>
      <c r="AL326" s="242"/>
      <c r="AM326" s="242"/>
      <c r="AN326" s="242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42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</row>
    <row r="327" spans="1:64" ht="14.65" hidden="1" customHeight="1">
      <c r="A327" s="238" t="s">
        <v>86</v>
      </c>
      <c r="B327" s="237" t="s">
        <v>182</v>
      </c>
      <c r="C327" s="239" t="s">
        <v>76</v>
      </c>
      <c r="D327" s="244"/>
      <c r="E327" s="244"/>
      <c r="F327" s="244"/>
      <c r="G327" s="245"/>
      <c r="H327" s="245"/>
      <c r="I327" s="245"/>
      <c r="J327" s="245"/>
      <c r="K327" s="245"/>
      <c r="L327" s="245">
        <v>28</v>
      </c>
      <c r="M327" s="245">
        <v>50</v>
      </c>
      <c r="N327" s="245">
        <v>70</v>
      </c>
      <c r="O327" s="245">
        <v>91</v>
      </c>
      <c r="P327" s="245">
        <v>99</v>
      </c>
      <c r="Q327" s="245">
        <v>100</v>
      </c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2"/>
      <c r="AF327" s="238" t="str">
        <f t="shared" si="5"/>
        <v>ARROZ IRRIGADO09/10Colheita</v>
      </c>
      <c r="AG327" s="242"/>
      <c r="AH327" s="242"/>
      <c r="AI327" s="242"/>
      <c r="AJ327" s="242"/>
      <c r="AK327" s="242"/>
      <c r="AL327" s="242"/>
      <c r="AM327" s="242"/>
      <c r="AN327" s="242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42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</row>
    <row r="328" spans="1:64" ht="14.65" hidden="1" customHeight="1">
      <c r="A328" s="238" t="s">
        <v>86</v>
      </c>
      <c r="B328" s="237" t="s">
        <v>182</v>
      </c>
      <c r="C328" s="243" t="s">
        <v>77</v>
      </c>
      <c r="D328" s="244"/>
      <c r="E328" s="244"/>
      <c r="F328" s="244"/>
      <c r="G328" s="245"/>
      <c r="H328" s="245"/>
      <c r="I328" s="245"/>
      <c r="J328" s="245"/>
      <c r="K328" s="245"/>
      <c r="L328" s="245">
        <v>0.3</v>
      </c>
      <c r="M328" s="245">
        <v>6</v>
      </c>
      <c r="N328" s="245">
        <v>18</v>
      </c>
      <c r="O328" s="245">
        <v>52</v>
      </c>
      <c r="P328" s="245">
        <v>68</v>
      </c>
      <c r="Q328" s="245">
        <v>71</v>
      </c>
      <c r="R328" s="245">
        <v>81</v>
      </c>
      <c r="S328" s="245">
        <v>82</v>
      </c>
      <c r="T328" s="245">
        <v>83</v>
      </c>
      <c r="U328" s="245">
        <v>88</v>
      </c>
      <c r="V328" s="245">
        <v>92</v>
      </c>
      <c r="W328" s="245">
        <v>92</v>
      </c>
      <c r="X328" s="245">
        <v>100</v>
      </c>
      <c r="Y328" s="245"/>
      <c r="Z328" s="245"/>
      <c r="AA328" s="245"/>
      <c r="AB328" s="245"/>
      <c r="AC328" s="245"/>
      <c r="AD328" s="245"/>
      <c r="AE328" s="242"/>
      <c r="AF328" s="238" t="str">
        <f t="shared" si="5"/>
        <v>ARROZ IRRIGADO09/10Comercialização</v>
      </c>
      <c r="AG328" s="242"/>
      <c r="AH328" s="242"/>
      <c r="AI328" s="242"/>
      <c r="AJ328" s="242"/>
      <c r="AK328" s="242"/>
      <c r="AL328" s="242"/>
      <c r="AM328" s="242"/>
      <c r="AN328" s="242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42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</row>
    <row r="329" spans="1:64" ht="14.65" hidden="1" customHeight="1">
      <c r="A329" s="238" t="s">
        <v>87</v>
      </c>
      <c r="B329" s="237" t="s">
        <v>182</v>
      </c>
      <c r="C329" s="239" t="s">
        <v>75</v>
      </c>
      <c r="D329" s="244"/>
      <c r="E329" s="244"/>
      <c r="F329" s="244"/>
      <c r="G329" s="245"/>
      <c r="H329" s="245">
        <v>2.4</v>
      </c>
      <c r="I329" s="245">
        <v>31</v>
      </c>
      <c r="J329" s="245">
        <v>84</v>
      </c>
      <c r="K329" s="245">
        <v>99</v>
      </c>
      <c r="L329" s="245">
        <v>100</v>
      </c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2"/>
      <c r="AF329" s="238" t="str">
        <f t="shared" si="5"/>
        <v>ARROZ SEQUEIRO09/10Plantio</v>
      </c>
      <c r="AG329" s="242"/>
      <c r="AH329" s="242"/>
      <c r="AI329" s="242"/>
      <c r="AJ329" s="242"/>
      <c r="AK329" s="242"/>
      <c r="AL329" s="242"/>
      <c r="AM329" s="242"/>
      <c r="AN329" s="242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42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</row>
    <row r="330" spans="1:64" ht="14.65" hidden="1" customHeight="1">
      <c r="A330" s="238" t="s">
        <v>87</v>
      </c>
      <c r="B330" s="237" t="s">
        <v>182</v>
      </c>
      <c r="C330" s="239" t="s">
        <v>76</v>
      </c>
      <c r="D330" s="244"/>
      <c r="E330" s="244"/>
      <c r="F330" s="244"/>
      <c r="G330" s="245"/>
      <c r="H330" s="245"/>
      <c r="I330" s="245"/>
      <c r="J330" s="245"/>
      <c r="K330" s="245"/>
      <c r="L330" s="245"/>
      <c r="M330" s="245">
        <v>1</v>
      </c>
      <c r="N330" s="245">
        <v>33</v>
      </c>
      <c r="O330" s="245">
        <v>91</v>
      </c>
      <c r="P330" s="245">
        <v>98</v>
      </c>
      <c r="Q330" s="245">
        <v>100</v>
      </c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2"/>
      <c r="AF330" s="238" t="str">
        <f t="shared" si="5"/>
        <v>ARROZ SEQUEIRO09/10Colheita</v>
      </c>
      <c r="AG330" s="242"/>
      <c r="AH330" s="242"/>
      <c r="AI330" s="242"/>
      <c r="AJ330" s="242"/>
      <c r="AK330" s="242"/>
      <c r="AL330" s="242"/>
      <c r="AM330" s="242"/>
      <c r="AN330" s="242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42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</row>
    <row r="331" spans="1:64" ht="14.65" hidden="1" customHeight="1">
      <c r="A331" s="238" t="s">
        <v>87</v>
      </c>
      <c r="B331" s="237" t="s">
        <v>182</v>
      </c>
      <c r="C331" s="243" t="s">
        <v>77</v>
      </c>
      <c r="D331" s="244"/>
      <c r="E331" s="244"/>
      <c r="F331" s="244"/>
      <c r="G331" s="245"/>
      <c r="H331" s="245"/>
      <c r="I331" s="245"/>
      <c r="J331" s="245"/>
      <c r="K331" s="245"/>
      <c r="L331" s="245"/>
      <c r="M331" s="245"/>
      <c r="N331" s="245">
        <v>9</v>
      </c>
      <c r="O331" s="245">
        <v>31</v>
      </c>
      <c r="P331" s="245">
        <v>47</v>
      </c>
      <c r="Q331" s="245">
        <v>57</v>
      </c>
      <c r="R331" s="245">
        <v>66</v>
      </c>
      <c r="S331" s="245">
        <v>72</v>
      </c>
      <c r="T331" s="245">
        <v>78</v>
      </c>
      <c r="U331" s="245">
        <v>84</v>
      </c>
      <c r="V331" s="245">
        <v>86</v>
      </c>
      <c r="W331" s="245">
        <v>88</v>
      </c>
      <c r="X331" s="245">
        <v>99</v>
      </c>
      <c r="Y331" s="245">
        <v>100</v>
      </c>
      <c r="Z331" s="245"/>
      <c r="AA331" s="245"/>
      <c r="AB331" s="245"/>
      <c r="AC331" s="245"/>
      <c r="AD331" s="245"/>
      <c r="AE331" s="242"/>
      <c r="AF331" s="238" t="str">
        <f t="shared" si="5"/>
        <v>ARROZ SEQUEIRO09/10Comercialização</v>
      </c>
      <c r="AG331" s="242"/>
      <c r="AH331" s="242"/>
      <c r="AI331" s="242"/>
      <c r="AJ331" s="242"/>
      <c r="AK331" s="242"/>
      <c r="AL331" s="242"/>
      <c r="AM331" s="242"/>
      <c r="AN331" s="242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42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</row>
    <row r="332" spans="1:64" ht="14.65" hidden="1" customHeight="1">
      <c r="A332" s="238" t="s">
        <v>88</v>
      </c>
      <c r="B332" s="237" t="s">
        <v>182</v>
      </c>
      <c r="C332" s="239" t="s">
        <v>75</v>
      </c>
      <c r="D332" s="244"/>
      <c r="E332" s="244"/>
      <c r="F332" s="244"/>
      <c r="G332" s="245"/>
      <c r="H332" s="245"/>
      <c r="I332" s="245"/>
      <c r="J332" s="245"/>
      <c r="K332" s="245"/>
      <c r="L332" s="245"/>
      <c r="M332" s="245"/>
      <c r="N332" s="245"/>
      <c r="O332" s="245">
        <v>14</v>
      </c>
      <c r="P332" s="245">
        <v>82</v>
      </c>
      <c r="Q332" s="245">
        <v>92</v>
      </c>
      <c r="R332" s="245">
        <v>100</v>
      </c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2"/>
      <c r="AF332" s="238" t="str">
        <f t="shared" si="5"/>
        <v>AVEIA BRANCA09/10Plantio</v>
      </c>
      <c r="AG332" s="242"/>
      <c r="AH332" s="242"/>
      <c r="AI332" s="242"/>
      <c r="AJ332" s="242"/>
      <c r="AK332" s="242"/>
      <c r="AL332" s="242"/>
      <c r="AM332" s="242"/>
      <c r="AN332" s="242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42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</row>
    <row r="333" spans="1:64" ht="14.65" hidden="1" customHeight="1">
      <c r="A333" s="238" t="s">
        <v>88</v>
      </c>
      <c r="B333" s="237" t="s">
        <v>182</v>
      </c>
      <c r="C333" s="239" t="s">
        <v>76</v>
      </c>
      <c r="D333" s="244"/>
      <c r="E333" s="244"/>
      <c r="F333" s="244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>
        <v>1</v>
      </c>
      <c r="S333" s="245">
        <v>10</v>
      </c>
      <c r="T333" s="245">
        <v>75</v>
      </c>
      <c r="U333" s="245">
        <v>89</v>
      </c>
      <c r="V333" s="245">
        <v>99</v>
      </c>
      <c r="W333" s="245">
        <v>100</v>
      </c>
      <c r="X333" s="245"/>
      <c r="Y333" s="245"/>
      <c r="Z333" s="245"/>
      <c r="AA333" s="245"/>
      <c r="AB333" s="245"/>
      <c r="AC333" s="245"/>
      <c r="AD333" s="245"/>
      <c r="AE333" s="242"/>
      <c r="AF333" s="238" t="str">
        <f t="shared" si="5"/>
        <v>AVEIA BRANCA09/10Colheita</v>
      </c>
      <c r="AG333" s="242"/>
      <c r="AH333" s="242"/>
      <c r="AI333" s="242"/>
      <c r="AJ333" s="242"/>
      <c r="AK333" s="242"/>
      <c r="AL333" s="242"/>
      <c r="AM333" s="242"/>
      <c r="AN333" s="242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42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</row>
    <row r="334" spans="1:64" ht="14.65" hidden="1" customHeight="1">
      <c r="A334" s="238" t="s">
        <v>88</v>
      </c>
      <c r="B334" s="237" t="s">
        <v>182</v>
      </c>
      <c r="C334" s="243" t="s">
        <v>77</v>
      </c>
      <c r="D334" s="244"/>
      <c r="E334" s="244"/>
      <c r="F334" s="244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>
        <v>3</v>
      </c>
      <c r="T334" s="245">
        <v>43</v>
      </c>
      <c r="U334" s="245">
        <v>71</v>
      </c>
      <c r="V334" s="245">
        <v>79</v>
      </c>
      <c r="W334" s="245">
        <v>84</v>
      </c>
      <c r="X334" s="245">
        <v>85</v>
      </c>
      <c r="Y334" s="245">
        <v>89</v>
      </c>
      <c r="Z334" s="245">
        <v>96</v>
      </c>
      <c r="AA334" s="245">
        <v>97</v>
      </c>
      <c r="AB334" s="245">
        <v>100</v>
      </c>
      <c r="AC334" s="245"/>
      <c r="AD334" s="245"/>
      <c r="AE334" s="242"/>
      <c r="AF334" s="238" t="str">
        <f t="shared" si="5"/>
        <v>AVEIA BRANCA09/10Comercialização</v>
      </c>
      <c r="AG334" s="242"/>
      <c r="AH334" s="242"/>
      <c r="AI334" s="242"/>
      <c r="AJ334" s="242"/>
      <c r="AK334" s="242"/>
      <c r="AL334" s="242"/>
      <c r="AM334" s="242"/>
      <c r="AN334" s="242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42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</row>
    <row r="335" spans="1:64" ht="14.65" hidden="1" customHeight="1">
      <c r="A335" s="238" t="s">
        <v>89</v>
      </c>
      <c r="B335" s="237" t="s">
        <v>182</v>
      </c>
      <c r="C335" s="239" t="s">
        <v>75</v>
      </c>
      <c r="D335" s="244"/>
      <c r="E335" s="244"/>
      <c r="F335" s="244"/>
      <c r="G335" s="245"/>
      <c r="H335" s="245"/>
      <c r="I335" s="245"/>
      <c r="J335" s="245"/>
      <c r="K335" s="245"/>
      <c r="L335" s="245"/>
      <c r="M335" s="245"/>
      <c r="N335" s="245"/>
      <c r="O335" s="245">
        <v>11</v>
      </c>
      <c r="P335" s="245">
        <v>72</v>
      </c>
      <c r="Q335" s="245">
        <v>94</v>
      </c>
      <c r="R335" s="245">
        <v>100</v>
      </c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2"/>
      <c r="AF335" s="238" t="str">
        <f t="shared" si="5"/>
        <v>AVEIA PRETA09/10Plantio</v>
      </c>
      <c r="AG335" s="242"/>
      <c r="AH335" s="242"/>
      <c r="AI335" s="242"/>
      <c r="AJ335" s="242"/>
      <c r="AK335" s="242"/>
      <c r="AL335" s="242"/>
      <c r="AM335" s="242"/>
      <c r="AN335" s="242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42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</row>
    <row r="336" spans="1:64" ht="14.65" hidden="1" customHeight="1">
      <c r="A336" s="238" t="s">
        <v>89</v>
      </c>
      <c r="B336" s="237" t="s">
        <v>182</v>
      </c>
      <c r="C336" s="239" t="s">
        <v>76</v>
      </c>
      <c r="D336" s="244"/>
      <c r="E336" s="244"/>
      <c r="F336" s="244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>
        <v>7</v>
      </c>
      <c r="T336" s="245">
        <v>65</v>
      </c>
      <c r="U336" s="245">
        <v>91</v>
      </c>
      <c r="V336" s="245">
        <v>99</v>
      </c>
      <c r="W336" s="245">
        <v>100</v>
      </c>
      <c r="X336" s="245"/>
      <c r="Y336" s="245"/>
      <c r="Z336" s="245"/>
      <c r="AA336" s="245"/>
      <c r="AB336" s="245"/>
      <c r="AC336" s="245"/>
      <c r="AD336" s="245"/>
      <c r="AE336" s="242"/>
      <c r="AF336" s="238" t="str">
        <f t="shared" si="5"/>
        <v>AVEIA PRETA09/10Colheita</v>
      </c>
      <c r="AG336" s="242"/>
      <c r="AH336" s="242"/>
      <c r="AI336" s="242"/>
      <c r="AJ336" s="242"/>
      <c r="AK336" s="242"/>
      <c r="AL336" s="242"/>
      <c r="AM336" s="242"/>
      <c r="AN336" s="242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42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</row>
    <row r="337" spans="1:64" ht="14.65" hidden="1" customHeight="1">
      <c r="A337" s="238" t="s">
        <v>89</v>
      </c>
      <c r="B337" s="237" t="s">
        <v>182</v>
      </c>
      <c r="C337" s="243" t="s">
        <v>77</v>
      </c>
      <c r="D337" s="244"/>
      <c r="E337" s="244"/>
      <c r="F337" s="244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>
        <v>2</v>
      </c>
      <c r="T337" s="245">
        <v>6</v>
      </c>
      <c r="U337" s="245">
        <v>15</v>
      </c>
      <c r="V337" s="245">
        <v>28</v>
      </c>
      <c r="W337" s="245">
        <v>34</v>
      </c>
      <c r="X337" s="245">
        <v>44</v>
      </c>
      <c r="Y337" s="245">
        <v>54</v>
      </c>
      <c r="Z337" s="245">
        <v>61</v>
      </c>
      <c r="AA337" s="245">
        <v>78</v>
      </c>
      <c r="AB337" s="245">
        <v>92</v>
      </c>
      <c r="AC337" s="245">
        <v>99</v>
      </c>
      <c r="AD337" s="245">
        <v>100</v>
      </c>
      <c r="AE337" s="242"/>
      <c r="AF337" s="238" t="str">
        <f t="shared" si="5"/>
        <v>AVEIA PRETA09/10Comercialização</v>
      </c>
      <c r="AG337" s="242"/>
      <c r="AH337" s="242"/>
      <c r="AI337" s="242"/>
      <c r="AJ337" s="242"/>
      <c r="AK337" s="242"/>
      <c r="AL337" s="242"/>
      <c r="AM337" s="242"/>
      <c r="AN337" s="242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42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</row>
    <row r="338" spans="1:64" ht="14.65" hidden="1" customHeight="1">
      <c r="A338" s="238" t="s">
        <v>90</v>
      </c>
      <c r="B338" s="237" t="s">
        <v>182</v>
      </c>
      <c r="C338" s="239" t="s">
        <v>75</v>
      </c>
      <c r="D338" s="244"/>
      <c r="E338" s="244"/>
      <c r="F338" s="244"/>
      <c r="G338" s="245">
        <v>4</v>
      </c>
      <c r="H338" s="245">
        <v>46.1</v>
      </c>
      <c r="I338" s="245">
        <v>93</v>
      </c>
      <c r="J338" s="245">
        <v>99</v>
      </c>
      <c r="K338" s="245">
        <v>100</v>
      </c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2"/>
      <c r="AF338" s="238" t="str">
        <f t="shared" si="5"/>
        <v>BATATA (1ª SAFRA)09/10Plantio</v>
      </c>
      <c r="AG338" s="242"/>
      <c r="AH338" s="242"/>
      <c r="AI338" s="242"/>
      <c r="AJ338" s="242"/>
      <c r="AK338" s="242"/>
      <c r="AL338" s="242"/>
      <c r="AM338" s="242"/>
      <c r="AN338" s="242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42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</row>
    <row r="339" spans="1:64" ht="14.65" hidden="1" customHeight="1">
      <c r="A339" s="238" t="s">
        <v>90</v>
      </c>
      <c r="B339" s="237" t="s">
        <v>182</v>
      </c>
      <c r="C339" s="239" t="s">
        <v>76</v>
      </c>
      <c r="D339" s="244"/>
      <c r="E339" s="244"/>
      <c r="F339" s="244"/>
      <c r="G339" s="245"/>
      <c r="H339" s="245"/>
      <c r="I339" s="245"/>
      <c r="J339" s="245">
        <v>2</v>
      </c>
      <c r="K339" s="245">
        <v>41</v>
      </c>
      <c r="L339" s="245">
        <v>92</v>
      </c>
      <c r="M339" s="245">
        <v>99</v>
      </c>
      <c r="N339" s="245">
        <v>100</v>
      </c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2"/>
      <c r="AF339" s="238" t="str">
        <f t="shared" si="5"/>
        <v>BATATA (1ª SAFRA)09/10Colheita</v>
      </c>
      <c r="AG339" s="242"/>
      <c r="AH339" s="242"/>
      <c r="AI339" s="242"/>
      <c r="AJ339" s="242"/>
      <c r="AK339" s="242"/>
      <c r="AL339" s="242"/>
      <c r="AM339" s="242"/>
      <c r="AN339" s="242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42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</row>
    <row r="340" spans="1:64" ht="14.65" hidden="1" customHeight="1">
      <c r="A340" s="238" t="s">
        <v>90</v>
      </c>
      <c r="B340" s="237" t="s">
        <v>182</v>
      </c>
      <c r="C340" s="243" t="s">
        <v>77</v>
      </c>
      <c r="D340" s="244"/>
      <c r="E340" s="244"/>
      <c r="F340" s="244"/>
      <c r="G340" s="245"/>
      <c r="H340" s="245"/>
      <c r="I340" s="245"/>
      <c r="J340" s="245"/>
      <c r="K340" s="245">
        <v>38</v>
      </c>
      <c r="L340" s="245">
        <v>90</v>
      </c>
      <c r="M340" s="245">
        <v>99</v>
      </c>
      <c r="N340" s="245">
        <v>100</v>
      </c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2"/>
      <c r="AF340" s="238" t="str">
        <f t="shared" si="5"/>
        <v>BATATA (1ª SAFRA)09/10Comercialização</v>
      </c>
      <c r="AG340" s="242"/>
      <c r="AH340" s="242"/>
      <c r="AI340" s="242"/>
      <c r="AJ340" s="242"/>
      <c r="AK340" s="242"/>
      <c r="AL340" s="242"/>
      <c r="AM340" s="242"/>
      <c r="AN340" s="242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42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</row>
    <row r="341" spans="1:64" ht="14.65" hidden="1" customHeight="1">
      <c r="A341" s="238" t="s">
        <v>91</v>
      </c>
      <c r="B341" s="237" t="s">
        <v>182</v>
      </c>
      <c r="C341" s="239" t="s">
        <v>75</v>
      </c>
      <c r="D341" s="244"/>
      <c r="E341" s="244"/>
      <c r="F341" s="244"/>
      <c r="G341" s="245"/>
      <c r="H341" s="245"/>
      <c r="I341" s="245"/>
      <c r="J341" s="245"/>
      <c r="K341" s="245"/>
      <c r="L341" s="245">
        <v>29</v>
      </c>
      <c r="M341" s="245">
        <v>86</v>
      </c>
      <c r="N341" s="245">
        <v>93</v>
      </c>
      <c r="O341" s="245">
        <v>96</v>
      </c>
      <c r="P341" s="245">
        <v>99</v>
      </c>
      <c r="Q341" s="245">
        <v>100</v>
      </c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2"/>
      <c r="AF341" s="238" t="str">
        <f t="shared" si="5"/>
        <v>BATATA (2ª SAFRA)09/10Plantio</v>
      </c>
      <c r="AG341" s="242"/>
      <c r="AH341" s="242"/>
      <c r="AI341" s="242"/>
      <c r="AJ341" s="242"/>
      <c r="AK341" s="242"/>
      <c r="AL341" s="242"/>
      <c r="AM341" s="242"/>
      <c r="AN341" s="242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42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</row>
    <row r="342" spans="1:64" ht="14.65" hidden="1" customHeight="1">
      <c r="A342" s="238" t="s">
        <v>91</v>
      </c>
      <c r="B342" s="237" t="s">
        <v>182</v>
      </c>
      <c r="C342" s="239" t="s">
        <v>76</v>
      </c>
      <c r="D342" s="244"/>
      <c r="E342" s="244"/>
      <c r="F342" s="244"/>
      <c r="G342" s="245"/>
      <c r="H342" s="245"/>
      <c r="I342" s="245"/>
      <c r="J342" s="245"/>
      <c r="K342" s="245"/>
      <c r="L342" s="245"/>
      <c r="M342" s="245">
        <v>1</v>
      </c>
      <c r="N342" s="245">
        <v>8</v>
      </c>
      <c r="O342" s="245">
        <v>20</v>
      </c>
      <c r="P342" s="245">
        <v>43</v>
      </c>
      <c r="Q342" s="245">
        <v>88</v>
      </c>
      <c r="R342" s="245">
        <v>92</v>
      </c>
      <c r="S342" s="245">
        <v>94</v>
      </c>
      <c r="T342" s="245">
        <v>98</v>
      </c>
      <c r="U342" s="245">
        <v>100</v>
      </c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2"/>
      <c r="AF342" s="238" t="str">
        <f t="shared" si="5"/>
        <v>BATATA (2ª SAFRA)09/10Colheita</v>
      </c>
      <c r="AG342" s="242"/>
      <c r="AH342" s="242"/>
      <c r="AI342" s="242"/>
      <c r="AJ342" s="242"/>
      <c r="AK342" s="242"/>
      <c r="AL342" s="242"/>
      <c r="AM342" s="242"/>
      <c r="AN342" s="242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42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</row>
    <row r="343" spans="1:64" ht="14.65" hidden="1" customHeight="1">
      <c r="A343" s="238" t="s">
        <v>91</v>
      </c>
      <c r="B343" s="237" t="s">
        <v>182</v>
      </c>
      <c r="C343" s="243" t="s">
        <v>77</v>
      </c>
      <c r="D343" s="244"/>
      <c r="E343" s="244"/>
      <c r="F343" s="244"/>
      <c r="G343" s="245"/>
      <c r="H343" s="245"/>
      <c r="I343" s="245"/>
      <c r="J343" s="245"/>
      <c r="K343" s="245"/>
      <c r="L343" s="245"/>
      <c r="M343" s="245">
        <v>1</v>
      </c>
      <c r="N343" s="245">
        <v>7</v>
      </c>
      <c r="O343" s="245">
        <v>24</v>
      </c>
      <c r="P343" s="245">
        <v>47</v>
      </c>
      <c r="Q343" s="245">
        <v>86</v>
      </c>
      <c r="R343" s="245">
        <v>90</v>
      </c>
      <c r="S343" s="245">
        <v>93</v>
      </c>
      <c r="T343" s="245">
        <v>98</v>
      </c>
      <c r="U343" s="245">
        <v>100</v>
      </c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2"/>
      <c r="AF343" s="238" t="str">
        <f t="shared" si="5"/>
        <v>BATATA (2ª SAFRA)09/10Comercialização</v>
      </c>
      <c r="AG343" s="242"/>
      <c r="AH343" s="242"/>
      <c r="AI343" s="242"/>
      <c r="AJ343" s="242"/>
      <c r="AK343" s="242"/>
      <c r="AL343" s="242"/>
      <c r="AM343" s="242"/>
      <c r="AN343" s="242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42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</row>
    <row r="344" spans="1:64" ht="14.65" hidden="1" customHeight="1">
      <c r="A344" s="238" t="s">
        <v>92</v>
      </c>
      <c r="B344" s="237" t="s">
        <v>182</v>
      </c>
      <c r="C344" s="239" t="s">
        <v>75</v>
      </c>
      <c r="D344" s="244"/>
      <c r="E344" s="244"/>
      <c r="F344" s="244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2"/>
      <c r="AF344" s="238" t="str">
        <f t="shared" si="5"/>
        <v>CAFÉ09/10Plantio</v>
      </c>
      <c r="AG344" s="242"/>
      <c r="AH344" s="242"/>
      <c r="AI344" s="242"/>
      <c r="AJ344" s="242"/>
      <c r="AK344" s="242"/>
      <c r="AL344" s="242"/>
      <c r="AM344" s="242"/>
      <c r="AN344" s="242"/>
      <c r="AO344" s="242"/>
      <c r="AP344" s="242"/>
      <c r="AQ344" s="242"/>
      <c r="AR344" s="242"/>
      <c r="AS344" s="242"/>
      <c r="AT344" s="242"/>
      <c r="AU344" s="242"/>
      <c r="AV344" s="242"/>
      <c r="AW344" s="242"/>
      <c r="AX344" s="242"/>
      <c r="AY344" s="242"/>
      <c r="AZ344" s="242"/>
      <c r="BA344" s="242"/>
      <c r="BB344" s="242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</row>
    <row r="345" spans="1:64" ht="14.65" hidden="1" customHeight="1">
      <c r="A345" s="238" t="s">
        <v>92</v>
      </c>
      <c r="B345" s="237" t="s">
        <v>182</v>
      </c>
      <c r="C345" s="239" t="s">
        <v>76</v>
      </c>
      <c r="D345" s="244"/>
      <c r="E345" s="244"/>
      <c r="F345" s="244"/>
      <c r="G345" s="245"/>
      <c r="H345" s="245"/>
      <c r="I345" s="245"/>
      <c r="J345" s="245"/>
      <c r="K345" s="245"/>
      <c r="L345" s="245"/>
      <c r="M345" s="245"/>
      <c r="N345" s="245">
        <v>1</v>
      </c>
      <c r="O345" s="253">
        <v>1</v>
      </c>
      <c r="P345" s="245">
        <v>4</v>
      </c>
      <c r="Q345" s="245">
        <v>14</v>
      </c>
      <c r="R345" s="245">
        <v>38</v>
      </c>
      <c r="S345" s="245">
        <v>69</v>
      </c>
      <c r="T345" s="245">
        <v>94</v>
      </c>
      <c r="U345" s="245">
        <v>99</v>
      </c>
      <c r="V345" s="245">
        <v>100</v>
      </c>
      <c r="W345" s="245"/>
      <c r="X345" s="245"/>
      <c r="Y345" s="245"/>
      <c r="Z345" s="245"/>
      <c r="AA345" s="245"/>
      <c r="AB345" s="245"/>
      <c r="AC345" s="245"/>
      <c r="AD345" s="245"/>
      <c r="AE345" s="242"/>
      <c r="AF345" s="238" t="str">
        <f t="shared" si="5"/>
        <v>CAFÉ09/10Colheita</v>
      </c>
      <c r="AG345" s="242"/>
      <c r="AH345" s="242"/>
      <c r="AI345" s="242"/>
      <c r="AJ345" s="242"/>
      <c r="AK345" s="242"/>
      <c r="AL345" s="242"/>
      <c r="AM345" s="242"/>
      <c r="AN345" s="242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42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</row>
    <row r="346" spans="1:64" ht="14.65" hidden="1" customHeight="1">
      <c r="A346" s="238" t="s">
        <v>92</v>
      </c>
      <c r="B346" s="237" t="s">
        <v>182</v>
      </c>
      <c r="C346" s="243" t="s">
        <v>77</v>
      </c>
      <c r="D346" s="244"/>
      <c r="E346" s="244"/>
      <c r="F346" s="244"/>
      <c r="G346" s="245"/>
      <c r="H346" s="245"/>
      <c r="I346" s="245"/>
      <c r="J346" s="245"/>
      <c r="K346" s="245"/>
      <c r="L346" s="245"/>
      <c r="M346" s="245"/>
      <c r="N346" s="245">
        <v>1</v>
      </c>
      <c r="O346" s="253">
        <v>1</v>
      </c>
      <c r="P346" s="245">
        <v>2</v>
      </c>
      <c r="Q346" s="245">
        <v>5</v>
      </c>
      <c r="R346" s="245">
        <v>14</v>
      </c>
      <c r="S346" s="245">
        <v>25</v>
      </c>
      <c r="T346" s="245">
        <v>46</v>
      </c>
      <c r="U346" s="245">
        <v>60</v>
      </c>
      <c r="V346" s="245">
        <v>65</v>
      </c>
      <c r="W346" s="245">
        <v>76</v>
      </c>
      <c r="X346" s="245">
        <v>89</v>
      </c>
      <c r="Y346" s="245">
        <v>93</v>
      </c>
      <c r="Z346" s="245">
        <v>95</v>
      </c>
      <c r="AA346" s="245">
        <v>97</v>
      </c>
      <c r="AB346" s="245">
        <v>100</v>
      </c>
      <c r="AC346" s="245"/>
      <c r="AD346" s="245"/>
      <c r="AE346" s="242"/>
      <c r="AF346" s="238" t="str">
        <f t="shared" si="5"/>
        <v>CAFÉ09/10Comercialização</v>
      </c>
      <c r="AG346" s="242"/>
      <c r="AH346" s="242"/>
      <c r="AI346" s="242"/>
      <c r="AJ346" s="242"/>
      <c r="AK346" s="242"/>
      <c r="AL346" s="242"/>
      <c r="AM346" s="242"/>
      <c r="AN346" s="242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42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</row>
    <row r="347" spans="1:64" ht="14.65" hidden="1" customHeight="1">
      <c r="A347" s="238" t="s">
        <v>93</v>
      </c>
      <c r="B347" s="237" t="s">
        <v>182</v>
      </c>
      <c r="C347" s="239" t="s">
        <v>75</v>
      </c>
      <c r="D347" s="244"/>
      <c r="E347" s="244"/>
      <c r="F347" s="244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2"/>
      <c r="AF347" s="238" t="str">
        <f t="shared" si="5"/>
        <v>CANA-DE-AÇÚCAR09/10Plantio</v>
      </c>
      <c r="AG347" s="242"/>
      <c r="AH347" s="242"/>
      <c r="AI347" s="242"/>
      <c r="AJ347" s="242"/>
      <c r="AK347" s="242"/>
      <c r="AL347" s="242"/>
      <c r="AM347" s="242"/>
      <c r="AN347" s="242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42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</row>
    <row r="348" spans="1:64" ht="14.65" hidden="1" customHeight="1">
      <c r="A348" s="238" t="s">
        <v>93</v>
      </c>
      <c r="B348" s="237" t="s">
        <v>182</v>
      </c>
      <c r="C348" s="239" t="s">
        <v>76</v>
      </c>
      <c r="D348" s="244"/>
      <c r="E348" s="244"/>
      <c r="F348" s="244"/>
      <c r="G348" s="245"/>
      <c r="H348" s="245"/>
      <c r="I348" s="245"/>
      <c r="J348" s="245"/>
      <c r="K348" s="245"/>
      <c r="L348" s="245"/>
      <c r="M348" s="245">
        <v>1</v>
      </c>
      <c r="N348" s="245">
        <v>1</v>
      </c>
      <c r="O348" s="245">
        <v>8</v>
      </c>
      <c r="P348" s="245">
        <v>17</v>
      </c>
      <c r="Q348" s="245">
        <v>29</v>
      </c>
      <c r="R348" s="245">
        <v>41</v>
      </c>
      <c r="S348" s="245">
        <v>56</v>
      </c>
      <c r="T348" s="245">
        <v>73</v>
      </c>
      <c r="U348" s="245">
        <v>84</v>
      </c>
      <c r="V348" s="245">
        <v>92</v>
      </c>
      <c r="W348" s="245">
        <v>96</v>
      </c>
      <c r="X348" s="245">
        <v>98</v>
      </c>
      <c r="Y348" s="245">
        <v>100</v>
      </c>
      <c r="Z348" s="245"/>
      <c r="AA348" s="245"/>
      <c r="AB348" s="245"/>
      <c r="AC348" s="245"/>
      <c r="AD348" s="245"/>
      <c r="AE348" s="242"/>
      <c r="AF348" s="238" t="str">
        <f t="shared" si="5"/>
        <v>CANA-DE-AÇÚCAR09/10Colheita</v>
      </c>
      <c r="AG348" s="242"/>
      <c r="AH348" s="242"/>
      <c r="AI348" s="242"/>
      <c r="AJ348" s="242"/>
      <c r="AK348" s="242"/>
      <c r="AL348" s="242"/>
      <c r="AM348" s="242"/>
      <c r="AN348" s="242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42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</row>
    <row r="349" spans="1:64" ht="14.65" hidden="1" customHeight="1">
      <c r="A349" s="238" t="s">
        <v>93</v>
      </c>
      <c r="B349" s="237" t="s">
        <v>182</v>
      </c>
      <c r="C349" s="243" t="s">
        <v>77</v>
      </c>
      <c r="D349" s="244"/>
      <c r="E349" s="244"/>
      <c r="F349" s="244"/>
      <c r="G349" s="245"/>
      <c r="H349" s="245"/>
      <c r="I349" s="245"/>
      <c r="J349" s="245"/>
      <c r="K349" s="245"/>
      <c r="L349" s="245"/>
      <c r="M349" s="245">
        <v>1</v>
      </c>
      <c r="N349" s="245">
        <v>1</v>
      </c>
      <c r="O349" s="245">
        <v>8</v>
      </c>
      <c r="P349" s="245">
        <v>16</v>
      </c>
      <c r="Q349" s="245">
        <v>29</v>
      </c>
      <c r="R349" s="245">
        <v>33</v>
      </c>
      <c r="S349" s="245">
        <v>55</v>
      </c>
      <c r="T349" s="245">
        <v>75</v>
      </c>
      <c r="U349" s="245">
        <v>79</v>
      </c>
      <c r="V349" s="245">
        <v>84</v>
      </c>
      <c r="W349" s="245">
        <v>87</v>
      </c>
      <c r="X349" s="245">
        <v>89</v>
      </c>
      <c r="Y349" s="245">
        <v>100</v>
      </c>
      <c r="Z349" s="245"/>
      <c r="AA349" s="245"/>
      <c r="AB349" s="245"/>
      <c r="AC349" s="245"/>
      <c r="AD349" s="245"/>
      <c r="AE349" s="242"/>
      <c r="AF349" s="238" t="str">
        <f t="shared" si="5"/>
        <v>CANA-DE-AÇÚCAR09/10Comercialização</v>
      </c>
      <c r="AG349" s="242"/>
      <c r="AH349" s="242"/>
      <c r="AI349" s="242"/>
      <c r="AJ349" s="242"/>
      <c r="AK349" s="242"/>
      <c r="AL349" s="242"/>
      <c r="AM349" s="242"/>
      <c r="AN349" s="242"/>
      <c r="AO349" s="242"/>
      <c r="AP349" s="242"/>
      <c r="AQ349" s="242"/>
      <c r="AR349" s="242"/>
      <c r="AS349" s="242"/>
      <c r="AT349" s="242"/>
      <c r="AU349" s="242"/>
      <c r="AV349" s="242"/>
      <c r="AW349" s="242"/>
      <c r="AX349" s="242"/>
      <c r="AY349" s="242"/>
      <c r="AZ349" s="242"/>
      <c r="BA349" s="242"/>
      <c r="BB349" s="242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</row>
    <row r="350" spans="1:64" ht="14.65" hidden="1" customHeight="1">
      <c r="A350" s="238" t="s">
        <v>94</v>
      </c>
      <c r="B350" s="237" t="s">
        <v>182</v>
      </c>
      <c r="C350" s="239" t="s">
        <v>75</v>
      </c>
      <c r="D350" s="244"/>
      <c r="E350" s="244"/>
      <c r="F350" s="244"/>
      <c r="G350" s="245"/>
      <c r="H350" s="245"/>
      <c r="I350" s="245"/>
      <c r="J350" s="245"/>
      <c r="K350" s="245"/>
      <c r="L350" s="245"/>
      <c r="M350" s="245"/>
      <c r="N350" s="245"/>
      <c r="O350" s="245">
        <v>37</v>
      </c>
      <c r="P350" s="245">
        <v>95</v>
      </c>
      <c r="Q350" s="245">
        <v>98</v>
      </c>
      <c r="R350" s="245">
        <v>100</v>
      </c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2"/>
      <c r="AF350" s="238" t="str">
        <f t="shared" si="5"/>
        <v>CANOLA09/10Plantio</v>
      </c>
      <c r="AG350" s="242"/>
      <c r="AH350" s="242"/>
      <c r="AI350" s="242"/>
      <c r="AJ350" s="242"/>
      <c r="AK350" s="242"/>
      <c r="AL350" s="242"/>
      <c r="AM350" s="242"/>
      <c r="AN350" s="242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42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</row>
    <row r="351" spans="1:64" ht="14.65" hidden="1" customHeight="1">
      <c r="A351" s="238" t="s">
        <v>94</v>
      </c>
      <c r="B351" s="237" t="s">
        <v>182</v>
      </c>
      <c r="C351" s="239" t="s">
        <v>76</v>
      </c>
      <c r="D351" s="244"/>
      <c r="E351" s="244"/>
      <c r="F351" s="244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>
        <v>5</v>
      </c>
      <c r="T351" s="245">
        <v>59</v>
      </c>
      <c r="U351" s="245">
        <v>93</v>
      </c>
      <c r="V351" s="245">
        <v>100</v>
      </c>
      <c r="W351" s="245"/>
      <c r="X351" s="245"/>
      <c r="Y351" s="245"/>
      <c r="Z351" s="245"/>
      <c r="AA351" s="245"/>
      <c r="AB351" s="245"/>
      <c r="AC351" s="245"/>
      <c r="AD351" s="245"/>
      <c r="AE351" s="242"/>
      <c r="AF351" s="238" t="str">
        <f t="shared" si="5"/>
        <v>CANOLA09/10Colheita</v>
      </c>
      <c r="AG351" s="242"/>
      <c r="AH351" s="242"/>
      <c r="AI351" s="242"/>
      <c r="AJ351" s="242"/>
      <c r="AK351" s="242"/>
      <c r="AL351" s="242"/>
      <c r="AM351" s="242"/>
      <c r="AN351" s="242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42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</row>
    <row r="352" spans="1:64" ht="14.65" hidden="1" customHeight="1">
      <c r="A352" s="238" t="s">
        <v>94</v>
      </c>
      <c r="B352" s="237" t="s">
        <v>182</v>
      </c>
      <c r="C352" s="243" t="s">
        <v>77</v>
      </c>
      <c r="D352" s="244"/>
      <c r="E352" s="244"/>
      <c r="F352" s="244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>
        <v>2</v>
      </c>
      <c r="T352" s="245">
        <v>37</v>
      </c>
      <c r="U352" s="245">
        <v>74</v>
      </c>
      <c r="V352" s="245">
        <v>95</v>
      </c>
      <c r="W352" s="245">
        <v>98</v>
      </c>
      <c r="X352" s="245">
        <v>100</v>
      </c>
      <c r="Y352" s="245"/>
      <c r="Z352" s="245"/>
      <c r="AA352" s="245"/>
      <c r="AB352" s="245"/>
      <c r="AC352" s="245"/>
      <c r="AD352" s="245"/>
      <c r="AE352" s="242"/>
      <c r="AF352" s="238" t="str">
        <f t="shared" si="5"/>
        <v>CANOLA09/10Comercialização</v>
      </c>
      <c r="AG352" s="242"/>
      <c r="AH352" s="242"/>
      <c r="AI352" s="242"/>
      <c r="AJ352" s="242"/>
      <c r="AK352" s="242"/>
      <c r="AL352" s="242"/>
      <c r="AM352" s="242"/>
      <c r="AN352" s="242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42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</row>
    <row r="353" spans="1:64" ht="14.65" hidden="1" customHeight="1">
      <c r="A353" s="237" t="s">
        <v>95</v>
      </c>
      <c r="B353" s="237" t="s">
        <v>182</v>
      </c>
      <c r="C353" s="239" t="s">
        <v>75</v>
      </c>
      <c r="D353" s="241">
        <v>6</v>
      </c>
      <c r="E353" s="241">
        <v>17</v>
      </c>
      <c r="F353" s="241">
        <v>80</v>
      </c>
      <c r="G353" s="241">
        <v>100</v>
      </c>
      <c r="H353" s="245"/>
      <c r="I353" s="241"/>
      <c r="J353" s="241"/>
      <c r="K353" s="241"/>
      <c r="L353" s="241"/>
      <c r="M353" s="241"/>
      <c r="N353" s="241"/>
      <c r="O353" s="241"/>
      <c r="P353" s="241"/>
      <c r="Q353" s="241">
        <v>0</v>
      </c>
      <c r="R353" s="241">
        <v>0</v>
      </c>
      <c r="S353" s="241">
        <v>0</v>
      </c>
      <c r="T353" s="241">
        <v>0</v>
      </c>
      <c r="U353" s="241">
        <v>0</v>
      </c>
      <c r="V353" s="241">
        <v>0</v>
      </c>
      <c r="W353" s="241">
        <v>0</v>
      </c>
      <c r="X353" s="241">
        <v>0</v>
      </c>
      <c r="Y353" s="241">
        <v>0</v>
      </c>
      <c r="Z353" s="241"/>
      <c r="AA353" s="241"/>
      <c r="AB353" s="241"/>
      <c r="AC353" s="241"/>
      <c r="AD353" s="241"/>
      <c r="AE353" s="241"/>
      <c r="AF353" s="238" t="str">
        <f t="shared" si="5"/>
        <v>CEBOLA09/10Plantio</v>
      </c>
      <c r="AG353" s="242"/>
      <c r="AH353" s="242"/>
      <c r="AI353" s="242"/>
      <c r="AJ353" s="242"/>
      <c r="AK353" s="242"/>
      <c r="AL353" s="242"/>
      <c r="AM353" s="242"/>
      <c r="AN353" s="242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42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</row>
    <row r="354" spans="1:64" ht="14.65" hidden="1" customHeight="1">
      <c r="A354" s="237" t="s">
        <v>95</v>
      </c>
      <c r="B354" s="237" t="s">
        <v>182</v>
      </c>
      <c r="C354" s="239" t="s">
        <v>76</v>
      </c>
      <c r="D354" s="241">
        <v>0</v>
      </c>
      <c r="E354" s="241">
        <v>0</v>
      </c>
      <c r="F354" s="241">
        <v>0</v>
      </c>
      <c r="G354" s="241"/>
      <c r="H354" s="245"/>
      <c r="I354" s="241">
        <v>3</v>
      </c>
      <c r="J354" s="241">
        <v>6</v>
      </c>
      <c r="K354" s="241">
        <v>60</v>
      </c>
      <c r="L354" s="241">
        <v>100</v>
      </c>
      <c r="M354" s="241"/>
      <c r="N354" s="241"/>
      <c r="O354" s="241"/>
      <c r="P354" s="241"/>
      <c r="Q354" s="241">
        <v>0</v>
      </c>
      <c r="R354" s="241">
        <v>0</v>
      </c>
      <c r="S354" s="241">
        <v>0</v>
      </c>
      <c r="T354" s="241">
        <v>0</v>
      </c>
      <c r="U354" s="241">
        <v>0</v>
      </c>
      <c r="V354" s="241">
        <v>0</v>
      </c>
      <c r="W354" s="241">
        <v>0</v>
      </c>
      <c r="X354" s="241">
        <v>0</v>
      </c>
      <c r="Y354" s="241">
        <v>0</v>
      </c>
      <c r="Z354" s="241"/>
      <c r="AA354" s="241"/>
      <c r="AB354" s="241"/>
      <c r="AC354" s="241"/>
      <c r="AD354" s="241"/>
      <c r="AE354" s="241"/>
      <c r="AF354" s="238" t="str">
        <f t="shared" si="5"/>
        <v>CEBOLA09/10Colheita</v>
      </c>
      <c r="AG354" s="242"/>
      <c r="AH354" s="242"/>
      <c r="AI354" s="242"/>
      <c r="AJ354" s="242"/>
      <c r="AK354" s="242"/>
      <c r="AL354" s="242"/>
      <c r="AM354" s="242"/>
      <c r="AN354" s="242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42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</row>
    <row r="355" spans="1:64" ht="14.65" hidden="1" customHeight="1">
      <c r="A355" s="237" t="s">
        <v>95</v>
      </c>
      <c r="B355" s="237" t="s">
        <v>182</v>
      </c>
      <c r="C355" s="243" t="s">
        <v>77</v>
      </c>
      <c r="D355" s="245"/>
      <c r="E355" s="245"/>
      <c r="F355" s="245"/>
      <c r="G355" s="245"/>
      <c r="H355" s="245"/>
      <c r="I355" s="245">
        <v>2</v>
      </c>
      <c r="J355" s="245">
        <v>6</v>
      </c>
      <c r="K355" s="245">
        <v>45</v>
      </c>
      <c r="L355" s="245">
        <v>74</v>
      </c>
      <c r="M355" s="245">
        <v>82</v>
      </c>
      <c r="N355" s="245">
        <v>98</v>
      </c>
      <c r="O355" s="245">
        <v>100</v>
      </c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38" t="str">
        <f t="shared" si="5"/>
        <v>CEBOLA09/10Comercialização</v>
      </c>
      <c r="AG355" s="242"/>
      <c r="AH355" s="242"/>
      <c r="AI355" s="242"/>
      <c r="AJ355" s="242"/>
      <c r="AK355" s="242"/>
      <c r="AL355" s="242"/>
      <c r="AM355" s="242"/>
      <c r="AN355" s="242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42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</row>
    <row r="356" spans="1:64" ht="14.65" hidden="1" customHeight="1">
      <c r="A356" s="238" t="s">
        <v>96</v>
      </c>
      <c r="B356" s="237" t="s">
        <v>182</v>
      </c>
      <c r="C356" s="239" t="s">
        <v>75</v>
      </c>
      <c r="D356" s="244"/>
      <c r="E356" s="244"/>
      <c r="F356" s="244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>
        <v>11</v>
      </c>
      <c r="Q356" s="245">
        <v>71</v>
      </c>
      <c r="R356" s="245">
        <v>100</v>
      </c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2"/>
      <c r="AF356" s="238" t="str">
        <f t="shared" si="5"/>
        <v>CENTEIO09/10Plantio</v>
      </c>
      <c r="AG356" s="242"/>
      <c r="AH356" s="242"/>
      <c r="AI356" s="242"/>
      <c r="AJ356" s="242"/>
      <c r="AK356" s="242"/>
      <c r="AL356" s="242"/>
      <c r="AM356" s="242"/>
      <c r="AN356" s="242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42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</row>
    <row r="357" spans="1:64" ht="14.65" hidden="1" customHeight="1">
      <c r="A357" s="238" t="s">
        <v>96</v>
      </c>
      <c r="B357" s="237" t="s">
        <v>182</v>
      </c>
      <c r="C357" s="239" t="s">
        <v>76</v>
      </c>
      <c r="D357" s="244"/>
      <c r="E357" s="244"/>
      <c r="F357" s="244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>
        <v>26</v>
      </c>
      <c r="V357" s="245">
        <v>84</v>
      </c>
      <c r="W357" s="245">
        <v>100</v>
      </c>
      <c r="X357" s="245"/>
      <c r="Y357" s="245"/>
      <c r="Z357" s="245"/>
      <c r="AA357" s="245"/>
      <c r="AB357" s="245"/>
      <c r="AC357" s="245"/>
      <c r="AD357" s="245"/>
      <c r="AE357" s="242"/>
      <c r="AF357" s="238" t="str">
        <f t="shared" si="5"/>
        <v>CENTEIO09/10Colheita</v>
      </c>
      <c r="AG357" s="242"/>
      <c r="AH357" s="242"/>
      <c r="AI357" s="242"/>
      <c r="AJ357" s="242"/>
      <c r="AK357" s="242"/>
      <c r="AL357" s="242"/>
      <c r="AM357" s="242"/>
      <c r="AN357" s="242"/>
      <c r="AO357" s="242"/>
      <c r="AP357" s="242"/>
      <c r="AQ357" s="242"/>
      <c r="AR357" s="242"/>
      <c r="AS357" s="242"/>
      <c r="AT357" s="242"/>
      <c r="AU357" s="242"/>
      <c r="AV357" s="242"/>
      <c r="AW357" s="242"/>
      <c r="AX357" s="242"/>
      <c r="AY357" s="242"/>
      <c r="AZ357" s="242"/>
      <c r="BA357" s="242"/>
      <c r="BB357" s="242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</row>
    <row r="358" spans="1:64" ht="14.65" hidden="1" customHeight="1">
      <c r="A358" s="238" t="s">
        <v>96</v>
      </c>
      <c r="B358" s="237" t="s">
        <v>182</v>
      </c>
      <c r="C358" s="243" t="s">
        <v>77</v>
      </c>
      <c r="D358" s="244"/>
      <c r="E358" s="244"/>
      <c r="F358" s="244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>
        <v>42</v>
      </c>
      <c r="W358" s="245">
        <v>64</v>
      </c>
      <c r="X358" s="245">
        <v>74</v>
      </c>
      <c r="Y358" s="245">
        <v>85</v>
      </c>
      <c r="Z358" s="245">
        <v>87</v>
      </c>
      <c r="AA358" s="245">
        <v>87</v>
      </c>
      <c r="AB358" s="245">
        <v>91</v>
      </c>
      <c r="AC358" s="245">
        <v>96</v>
      </c>
      <c r="AD358" s="245">
        <v>100</v>
      </c>
      <c r="AE358" s="242"/>
      <c r="AF358" s="238" t="str">
        <f t="shared" si="5"/>
        <v>CENTEIO09/10Comercialização</v>
      </c>
      <c r="AG358" s="242"/>
      <c r="AH358" s="242"/>
      <c r="AI358" s="242"/>
      <c r="AJ358" s="242"/>
      <c r="AK358" s="242"/>
      <c r="AL358" s="242"/>
      <c r="AM358" s="242"/>
      <c r="AN358" s="242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42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</row>
    <row r="359" spans="1:64" ht="14.65" hidden="1" customHeight="1">
      <c r="A359" s="238" t="s">
        <v>97</v>
      </c>
      <c r="B359" s="237" t="s">
        <v>182</v>
      </c>
      <c r="C359" s="239" t="s">
        <v>75</v>
      </c>
      <c r="D359" s="244"/>
      <c r="E359" s="244"/>
      <c r="F359" s="244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>
        <v>12</v>
      </c>
      <c r="Q359" s="245">
        <v>28</v>
      </c>
      <c r="R359" s="245">
        <v>100</v>
      </c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2"/>
      <c r="AF359" s="238" t="str">
        <f t="shared" si="5"/>
        <v>CEVADA09/10Plantio</v>
      </c>
      <c r="AG359" s="242"/>
      <c r="AH359" s="242"/>
      <c r="AI359" s="242"/>
      <c r="AJ359" s="242"/>
      <c r="AK359" s="242"/>
      <c r="AL359" s="242"/>
      <c r="AM359" s="242"/>
      <c r="AN359" s="242"/>
      <c r="AO359" s="242"/>
      <c r="AP359" s="242"/>
      <c r="AQ359" s="242"/>
      <c r="AR359" s="242"/>
      <c r="AS359" s="242"/>
      <c r="AT359" s="242"/>
      <c r="AU359" s="242"/>
      <c r="AV359" s="242"/>
      <c r="AW359" s="242"/>
      <c r="AX359" s="242"/>
      <c r="AY359" s="242"/>
      <c r="AZ359" s="242"/>
      <c r="BA359" s="242"/>
      <c r="BB359" s="242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</row>
    <row r="360" spans="1:64" ht="14.65" hidden="1" customHeight="1">
      <c r="A360" s="238" t="s">
        <v>97</v>
      </c>
      <c r="B360" s="237" t="s">
        <v>182</v>
      </c>
      <c r="C360" s="239" t="s">
        <v>76</v>
      </c>
      <c r="D360" s="244"/>
      <c r="E360" s="244"/>
      <c r="F360" s="244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>
        <v>3</v>
      </c>
      <c r="U360" s="245">
        <v>23</v>
      </c>
      <c r="V360" s="245">
        <v>95</v>
      </c>
      <c r="W360" s="245">
        <v>100</v>
      </c>
      <c r="X360" s="245"/>
      <c r="Y360" s="245"/>
      <c r="Z360" s="245"/>
      <c r="AA360" s="245"/>
      <c r="AB360" s="245"/>
      <c r="AC360" s="245"/>
      <c r="AD360" s="245"/>
      <c r="AE360" s="242"/>
      <c r="AF360" s="238" t="str">
        <f t="shared" si="5"/>
        <v>CEVADA09/10Colheita</v>
      </c>
      <c r="AG360" s="242"/>
      <c r="AH360" s="242"/>
      <c r="AI360" s="242"/>
      <c r="AJ360" s="242"/>
      <c r="AK360" s="242"/>
      <c r="AL360" s="242"/>
      <c r="AM360" s="242"/>
      <c r="AN360" s="242"/>
      <c r="AO360" s="242"/>
      <c r="AP360" s="242"/>
      <c r="AQ360" s="242"/>
      <c r="AR360" s="242"/>
      <c r="AS360" s="242"/>
      <c r="AT360" s="242"/>
      <c r="AU360" s="242"/>
      <c r="AV360" s="242"/>
      <c r="AW360" s="242"/>
      <c r="AX360" s="242"/>
      <c r="AY360" s="242"/>
      <c r="AZ360" s="242"/>
      <c r="BA360" s="242"/>
      <c r="BB360" s="242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</row>
    <row r="361" spans="1:64" ht="14.65" hidden="1" customHeight="1">
      <c r="A361" s="238" t="s">
        <v>97</v>
      </c>
      <c r="B361" s="237" t="s">
        <v>182</v>
      </c>
      <c r="C361" s="243" t="s">
        <v>77</v>
      </c>
      <c r="D361" s="244"/>
      <c r="E361" s="244"/>
      <c r="F361" s="244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>
        <v>3</v>
      </c>
      <c r="U361" s="245">
        <v>12</v>
      </c>
      <c r="V361" s="245">
        <v>34</v>
      </c>
      <c r="W361" s="245">
        <v>55</v>
      </c>
      <c r="X361" s="245">
        <v>95</v>
      </c>
      <c r="Y361" s="245">
        <v>100</v>
      </c>
      <c r="Z361" s="245"/>
      <c r="AA361" s="245"/>
      <c r="AB361" s="245"/>
      <c r="AC361" s="245"/>
      <c r="AD361" s="245"/>
      <c r="AE361" s="242"/>
      <c r="AF361" s="238" t="str">
        <f t="shared" si="5"/>
        <v>CEVADA09/10Comercialização</v>
      </c>
      <c r="AG361" s="242"/>
      <c r="AH361" s="242"/>
      <c r="AI361" s="242"/>
      <c r="AJ361" s="242"/>
      <c r="AK361" s="242"/>
      <c r="AL361" s="242"/>
      <c r="AM361" s="242"/>
      <c r="AN361" s="242"/>
      <c r="AO361" s="242"/>
      <c r="AP361" s="242"/>
      <c r="AQ361" s="242"/>
      <c r="AR361" s="242"/>
      <c r="AS361" s="242"/>
      <c r="AT361" s="242"/>
      <c r="AU361" s="242"/>
      <c r="AV361" s="242"/>
      <c r="AW361" s="242"/>
      <c r="AX361" s="242"/>
      <c r="AY361" s="242"/>
      <c r="AZ361" s="242"/>
      <c r="BA361" s="242"/>
      <c r="BB361" s="242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</row>
    <row r="362" spans="1:64" ht="14.65" hidden="1" customHeight="1">
      <c r="A362" s="238" t="s">
        <v>58</v>
      </c>
      <c r="B362" s="237" t="s">
        <v>182</v>
      </c>
      <c r="C362" s="239" t="s">
        <v>75</v>
      </c>
      <c r="D362" s="244"/>
      <c r="E362" s="244"/>
      <c r="F362" s="244"/>
      <c r="G362" s="245">
        <v>4.3</v>
      </c>
      <c r="H362" s="245">
        <v>33.1</v>
      </c>
      <c r="I362" s="245">
        <v>77</v>
      </c>
      <c r="J362" s="245">
        <v>95</v>
      </c>
      <c r="K362" s="245">
        <v>100</v>
      </c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2"/>
      <c r="AF362" s="238" t="str">
        <f t="shared" si="5"/>
        <v>FEIJÃO (1ª SAFRA)09/10Plantio</v>
      </c>
      <c r="AG362" s="242"/>
      <c r="AH362" s="242"/>
      <c r="AI362" s="242"/>
      <c r="AJ362" s="242"/>
      <c r="AK362" s="242"/>
      <c r="AL362" s="242"/>
      <c r="AM362" s="242"/>
      <c r="AN362" s="242"/>
      <c r="AO362" s="242"/>
      <c r="AP362" s="242"/>
      <c r="AQ362" s="242"/>
      <c r="AR362" s="242"/>
      <c r="AS362" s="242"/>
      <c r="AT362" s="242"/>
      <c r="AU362" s="242"/>
      <c r="AV362" s="242"/>
      <c r="AW362" s="242"/>
      <c r="AX362" s="242"/>
      <c r="AY362" s="242"/>
      <c r="AZ362" s="242"/>
      <c r="BA362" s="242"/>
      <c r="BB362" s="242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</row>
    <row r="363" spans="1:64" ht="14.65" hidden="1" customHeight="1">
      <c r="A363" s="238" t="s">
        <v>58</v>
      </c>
      <c r="B363" s="237" t="s">
        <v>182</v>
      </c>
      <c r="C363" s="239" t="s">
        <v>76</v>
      </c>
      <c r="D363" s="244"/>
      <c r="E363" s="244"/>
      <c r="F363" s="244"/>
      <c r="G363" s="245"/>
      <c r="H363" s="245"/>
      <c r="I363" s="245"/>
      <c r="J363" s="245">
        <v>4</v>
      </c>
      <c r="K363" s="245">
        <v>14</v>
      </c>
      <c r="L363" s="245">
        <v>65</v>
      </c>
      <c r="M363" s="245">
        <v>94</v>
      </c>
      <c r="N363" s="245">
        <v>100</v>
      </c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2"/>
      <c r="AF363" s="238" t="str">
        <f t="shared" si="5"/>
        <v>FEIJÃO (1ª SAFRA)09/10Colheita</v>
      </c>
      <c r="AG363" s="242"/>
      <c r="AH363" s="242"/>
      <c r="AI363" s="242"/>
      <c r="AJ363" s="242"/>
      <c r="AK363" s="242"/>
      <c r="AL363" s="242"/>
      <c r="AM363" s="242"/>
      <c r="AN363" s="242"/>
      <c r="AO363" s="242"/>
      <c r="AP363" s="242"/>
      <c r="AQ363" s="242"/>
      <c r="AR363" s="242"/>
      <c r="AS363" s="242"/>
      <c r="AT363" s="242"/>
      <c r="AU363" s="242"/>
      <c r="AV363" s="242"/>
      <c r="AW363" s="242"/>
      <c r="AX363" s="242"/>
      <c r="AY363" s="242"/>
      <c r="AZ363" s="242"/>
      <c r="BA363" s="242"/>
      <c r="BB363" s="242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</row>
    <row r="364" spans="1:64" ht="14.65" hidden="1" customHeight="1">
      <c r="A364" s="238" t="s">
        <v>58</v>
      </c>
      <c r="B364" s="237" t="s">
        <v>182</v>
      </c>
      <c r="C364" s="243" t="s">
        <v>77</v>
      </c>
      <c r="D364" s="244"/>
      <c r="E364" s="244"/>
      <c r="F364" s="244"/>
      <c r="G364" s="245"/>
      <c r="H364" s="245"/>
      <c r="I364" s="245"/>
      <c r="J364" s="245"/>
      <c r="K364" s="245">
        <v>5</v>
      </c>
      <c r="L364" s="245">
        <v>30</v>
      </c>
      <c r="M364" s="245">
        <v>40</v>
      </c>
      <c r="N364" s="245">
        <v>61</v>
      </c>
      <c r="O364" s="245">
        <v>86</v>
      </c>
      <c r="P364" s="245">
        <v>91</v>
      </c>
      <c r="Q364" s="245">
        <v>93</v>
      </c>
      <c r="R364" s="245">
        <v>95</v>
      </c>
      <c r="S364" s="245">
        <v>97</v>
      </c>
      <c r="T364" s="245">
        <v>99</v>
      </c>
      <c r="U364" s="245">
        <v>100</v>
      </c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2"/>
      <c r="AF364" s="238" t="str">
        <f t="shared" si="5"/>
        <v>FEIJÃO (1ª SAFRA)09/10Comercialização</v>
      </c>
      <c r="AG364" s="242"/>
      <c r="AH364" s="242"/>
      <c r="AI364" s="242"/>
      <c r="AJ364" s="242"/>
      <c r="AK364" s="242"/>
      <c r="AL364" s="242"/>
      <c r="AM364" s="242"/>
      <c r="AN364" s="242"/>
      <c r="AO364" s="242"/>
      <c r="AP364" s="242"/>
      <c r="AQ364" s="242"/>
      <c r="AR364" s="242"/>
      <c r="AS364" s="242"/>
      <c r="AT364" s="242"/>
      <c r="AU364" s="242"/>
      <c r="AV364" s="242"/>
      <c r="AW364" s="242"/>
      <c r="AX364" s="242"/>
      <c r="AY364" s="242"/>
      <c r="AZ364" s="242"/>
      <c r="BA364" s="242"/>
      <c r="BB364" s="242"/>
      <c r="BC364" s="242"/>
      <c r="BD364" s="242"/>
      <c r="BE364" s="242"/>
      <c r="BF364" s="242"/>
      <c r="BG364" s="242"/>
      <c r="BH364" s="242"/>
      <c r="BI364" s="242"/>
      <c r="BJ364" s="242"/>
      <c r="BK364" s="242"/>
      <c r="BL364" s="242"/>
    </row>
    <row r="365" spans="1:64" ht="14.65" hidden="1" customHeight="1">
      <c r="A365" s="238" t="s">
        <v>98</v>
      </c>
      <c r="B365" s="237" t="s">
        <v>182</v>
      </c>
      <c r="C365" s="239" t="s">
        <v>75</v>
      </c>
      <c r="D365" s="244"/>
      <c r="E365" s="244"/>
      <c r="F365" s="244"/>
      <c r="G365" s="245"/>
      <c r="H365" s="245"/>
      <c r="I365" s="245"/>
      <c r="J365" s="245"/>
      <c r="K365" s="245"/>
      <c r="L365" s="245">
        <v>25</v>
      </c>
      <c r="M365" s="245">
        <v>80</v>
      </c>
      <c r="N365" s="245">
        <v>100</v>
      </c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2"/>
      <c r="AF365" s="238" t="str">
        <f t="shared" si="5"/>
        <v>FEIJÃO (2ª SAFRA)09/10Plantio</v>
      </c>
      <c r="AG365" s="242"/>
      <c r="AH365" s="242"/>
      <c r="AI365" s="242"/>
      <c r="AJ365" s="242"/>
      <c r="AK365" s="242"/>
      <c r="AL365" s="242"/>
      <c r="AM365" s="242"/>
      <c r="AN365" s="242"/>
      <c r="AO365" s="242"/>
      <c r="AP365" s="242"/>
      <c r="AQ365" s="242"/>
      <c r="AR365" s="242"/>
      <c r="AS365" s="242"/>
      <c r="AT365" s="242"/>
      <c r="AU365" s="242"/>
      <c r="AV365" s="242"/>
      <c r="AW365" s="242"/>
      <c r="AX365" s="242"/>
      <c r="AY365" s="242"/>
      <c r="AZ365" s="242"/>
      <c r="BA365" s="242"/>
      <c r="BB365" s="242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</row>
    <row r="366" spans="1:64" ht="14.65" hidden="1" customHeight="1">
      <c r="A366" s="238" t="s">
        <v>98</v>
      </c>
      <c r="B366" s="237" t="s">
        <v>182</v>
      </c>
      <c r="C366" s="239" t="s">
        <v>76</v>
      </c>
      <c r="D366" s="244"/>
      <c r="E366" s="244"/>
      <c r="F366" s="244"/>
      <c r="G366" s="245"/>
      <c r="H366" s="245"/>
      <c r="I366" s="245"/>
      <c r="J366" s="245"/>
      <c r="K366" s="245"/>
      <c r="L366" s="245"/>
      <c r="M366" s="245"/>
      <c r="N366" s="245">
        <v>10</v>
      </c>
      <c r="O366" s="245">
        <v>26</v>
      </c>
      <c r="P366" s="245">
        <v>59</v>
      </c>
      <c r="Q366" s="245">
        <v>96</v>
      </c>
      <c r="R366" s="245">
        <v>100</v>
      </c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2"/>
      <c r="AF366" s="238" t="str">
        <f t="shared" si="5"/>
        <v>FEIJÃO (2ª SAFRA)09/10Colheita</v>
      </c>
      <c r="AG366" s="242"/>
      <c r="AH366" s="242"/>
      <c r="AI366" s="242"/>
      <c r="AJ366" s="242"/>
      <c r="AK366" s="242"/>
      <c r="AL366" s="242"/>
      <c r="AM366" s="242"/>
      <c r="AN366" s="242"/>
      <c r="AO366" s="242"/>
      <c r="AP366" s="242"/>
      <c r="AQ366" s="242"/>
      <c r="AR366" s="242"/>
      <c r="AS366" s="242"/>
      <c r="AT366" s="242"/>
      <c r="AU366" s="242"/>
      <c r="AV366" s="242"/>
      <c r="AW366" s="242"/>
      <c r="AX366" s="242"/>
      <c r="AY366" s="242"/>
      <c r="AZ366" s="242"/>
      <c r="BA366" s="242"/>
      <c r="BB366" s="242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</row>
    <row r="367" spans="1:64" ht="14.65" hidden="1" customHeight="1">
      <c r="A367" s="238" t="s">
        <v>98</v>
      </c>
      <c r="B367" s="237" t="s">
        <v>182</v>
      </c>
      <c r="C367" s="243" t="s">
        <v>77</v>
      </c>
      <c r="D367" s="244"/>
      <c r="E367" s="244"/>
      <c r="F367" s="244"/>
      <c r="G367" s="245"/>
      <c r="H367" s="245"/>
      <c r="I367" s="245"/>
      <c r="J367" s="245"/>
      <c r="K367" s="245"/>
      <c r="L367" s="245"/>
      <c r="M367" s="245"/>
      <c r="N367" s="245">
        <v>3</v>
      </c>
      <c r="O367" s="245">
        <v>18</v>
      </c>
      <c r="P367" s="245">
        <v>32</v>
      </c>
      <c r="Q367" s="245">
        <v>65</v>
      </c>
      <c r="R367" s="245">
        <v>92</v>
      </c>
      <c r="S367" s="245">
        <v>94</v>
      </c>
      <c r="T367" s="245">
        <v>98</v>
      </c>
      <c r="U367" s="245">
        <v>99</v>
      </c>
      <c r="V367" s="245">
        <v>100</v>
      </c>
      <c r="W367" s="245"/>
      <c r="X367" s="245"/>
      <c r="Y367" s="245"/>
      <c r="Z367" s="245"/>
      <c r="AA367" s="245"/>
      <c r="AB367" s="245"/>
      <c r="AC367" s="245"/>
      <c r="AD367" s="245"/>
      <c r="AE367" s="242"/>
      <c r="AF367" s="238" t="str">
        <f t="shared" si="5"/>
        <v>FEIJÃO (2ª SAFRA)09/10Comercialização</v>
      </c>
      <c r="AG367" s="242"/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  <c r="AS367" s="242"/>
      <c r="AT367" s="242"/>
      <c r="AU367" s="242"/>
      <c r="AV367" s="242"/>
      <c r="AW367" s="242"/>
      <c r="AX367" s="242"/>
      <c r="AY367" s="242"/>
      <c r="AZ367" s="242"/>
      <c r="BA367" s="242"/>
      <c r="BB367" s="242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</row>
    <row r="368" spans="1:64" ht="14.65" hidden="1" customHeight="1">
      <c r="A368" s="238" t="s">
        <v>99</v>
      </c>
      <c r="B368" s="237" t="s">
        <v>182</v>
      </c>
      <c r="C368" s="239" t="s">
        <v>75</v>
      </c>
      <c r="D368" s="244"/>
      <c r="E368" s="244"/>
      <c r="F368" s="244"/>
      <c r="G368" s="245"/>
      <c r="H368" s="245"/>
      <c r="I368" s="245"/>
      <c r="J368" s="245"/>
      <c r="K368" s="245"/>
      <c r="L368" s="245"/>
      <c r="M368" s="245">
        <v>5</v>
      </c>
      <c r="N368" s="245">
        <v>14</v>
      </c>
      <c r="O368" s="245">
        <v>87</v>
      </c>
      <c r="P368" s="245">
        <v>100</v>
      </c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2"/>
      <c r="AF368" s="238" t="str">
        <f t="shared" si="5"/>
        <v>FEIJÃO (3ª SAFRA)09/10Plantio</v>
      </c>
      <c r="AG368" s="242"/>
      <c r="AH368" s="242"/>
      <c r="AI368" s="242"/>
      <c r="AJ368" s="242"/>
      <c r="AK368" s="242"/>
      <c r="AL368" s="242"/>
      <c r="AM368" s="242"/>
      <c r="AN368" s="242"/>
      <c r="AO368" s="242"/>
      <c r="AP368" s="242"/>
      <c r="AQ368" s="242"/>
      <c r="AR368" s="242"/>
      <c r="AS368" s="242"/>
      <c r="AT368" s="242"/>
      <c r="AU368" s="242"/>
      <c r="AV368" s="242"/>
      <c r="AW368" s="242"/>
      <c r="AX368" s="242"/>
      <c r="AY368" s="242"/>
      <c r="AZ368" s="242"/>
      <c r="BA368" s="242"/>
      <c r="BB368" s="242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</row>
    <row r="369" spans="1:64" ht="14.65" hidden="1" customHeight="1">
      <c r="A369" s="238" t="s">
        <v>99</v>
      </c>
      <c r="B369" s="237" t="s">
        <v>182</v>
      </c>
      <c r="C369" s="239" t="s">
        <v>76</v>
      </c>
      <c r="D369" s="244"/>
      <c r="E369" s="244"/>
      <c r="F369" s="244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>
        <v>4</v>
      </c>
      <c r="R369" s="245">
        <v>33</v>
      </c>
      <c r="S369" s="245">
        <v>99</v>
      </c>
      <c r="T369" s="245">
        <v>100</v>
      </c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2"/>
      <c r="AF369" s="238" t="str">
        <f t="shared" si="5"/>
        <v>FEIJÃO (3ª SAFRA)09/10Colheita</v>
      </c>
      <c r="AG369" s="242"/>
      <c r="AH369" s="242"/>
      <c r="AI369" s="242"/>
      <c r="AJ369" s="242"/>
      <c r="AK369" s="242"/>
      <c r="AL369" s="242"/>
      <c r="AM369" s="242"/>
      <c r="AN369" s="242"/>
      <c r="AO369" s="242"/>
      <c r="AP369" s="242"/>
      <c r="AQ369" s="242"/>
      <c r="AR369" s="242"/>
      <c r="AS369" s="242"/>
      <c r="AT369" s="242"/>
      <c r="AU369" s="242"/>
      <c r="AV369" s="242"/>
      <c r="AW369" s="242"/>
      <c r="AX369" s="242"/>
      <c r="AY369" s="242"/>
      <c r="AZ369" s="242"/>
      <c r="BA369" s="242"/>
      <c r="BB369" s="242"/>
      <c r="BC369" s="242"/>
      <c r="BD369" s="242"/>
      <c r="BE369" s="242"/>
      <c r="BF369" s="242"/>
      <c r="BG369" s="242"/>
      <c r="BH369" s="242"/>
      <c r="BI369" s="242"/>
      <c r="BJ369" s="242"/>
      <c r="BK369" s="242"/>
      <c r="BL369" s="242"/>
    </row>
    <row r="370" spans="1:64" ht="14.65" hidden="1" customHeight="1">
      <c r="A370" s="238" t="s">
        <v>99</v>
      </c>
      <c r="B370" s="237" t="s">
        <v>182</v>
      </c>
      <c r="C370" s="243" t="s">
        <v>77</v>
      </c>
      <c r="D370" s="244"/>
      <c r="E370" s="244"/>
      <c r="F370" s="244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>
        <v>4</v>
      </c>
      <c r="R370" s="245">
        <v>11</v>
      </c>
      <c r="S370" s="245">
        <v>87</v>
      </c>
      <c r="T370" s="245">
        <v>95</v>
      </c>
      <c r="U370" s="245">
        <v>97</v>
      </c>
      <c r="V370" s="245">
        <v>100</v>
      </c>
      <c r="W370" s="245"/>
      <c r="X370" s="245"/>
      <c r="Y370" s="245"/>
      <c r="Z370" s="245"/>
      <c r="AA370" s="245"/>
      <c r="AB370" s="245"/>
      <c r="AC370" s="245"/>
      <c r="AD370" s="245"/>
      <c r="AE370" s="242"/>
      <c r="AF370" s="238" t="str">
        <f t="shared" si="5"/>
        <v>FEIJÃO (3ª SAFRA)09/10Comercialização</v>
      </c>
      <c r="AG370" s="242"/>
      <c r="AH370" s="242"/>
      <c r="AI370" s="242"/>
      <c r="AJ370" s="242"/>
      <c r="AK370" s="242"/>
      <c r="AL370" s="242"/>
      <c r="AM370" s="242"/>
      <c r="AN370" s="242"/>
      <c r="AO370" s="242"/>
      <c r="AP370" s="242"/>
      <c r="AQ370" s="242"/>
      <c r="AR370" s="242"/>
      <c r="AS370" s="242"/>
      <c r="AT370" s="242"/>
      <c r="AU370" s="242"/>
      <c r="AV370" s="242"/>
      <c r="AW370" s="242"/>
      <c r="AX370" s="242"/>
      <c r="AY370" s="242"/>
      <c r="AZ370" s="242"/>
      <c r="BA370" s="242"/>
      <c r="BB370" s="242"/>
      <c r="BC370" s="242"/>
      <c r="BD370" s="242"/>
      <c r="BE370" s="242"/>
      <c r="BF370" s="242"/>
      <c r="BG370" s="242"/>
      <c r="BH370" s="242"/>
      <c r="BI370" s="242"/>
      <c r="BJ370" s="242"/>
      <c r="BK370" s="242"/>
      <c r="BL370" s="242"/>
    </row>
    <row r="371" spans="1:64" ht="14.65" hidden="1" customHeight="1">
      <c r="A371" s="238" t="s">
        <v>294</v>
      </c>
      <c r="B371" s="237" t="s">
        <v>182</v>
      </c>
      <c r="C371" s="239" t="s">
        <v>75</v>
      </c>
      <c r="D371" s="244"/>
      <c r="E371" s="244"/>
      <c r="F371" s="244"/>
      <c r="G371" s="245">
        <v>7</v>
      </c>
      <c r="H371" s="245">
        <v>41.5</v>
      </c>
      <c r="I371" s="245">
        <v>94</v>
      </c>
      <c r="J371" s="245">
        <v>100</v>
      </c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2"/>
      <c r="AF371" s="238" t="str">
        <f t="shared" si="5"/>
        <v>tabaco09/10Plantio</v>
      </c>
      <c r="AG371" s="242"/>
      <c r="AH371" s="242"/>
      <c r="AI371" s="242"/>
      <c r="AJ371" s="242"/>
      <c r="AK371" s="242"/>
      <c r="AL371" s="242"/>
      <c r="AM371" s="242"/>
      <c r="AN371" s="242"/>
      <c r="AO371" s="242"/>
      <c r="AP371" s="242"/>
      <c r="AQ371" s="242"/>
      <c r="AR371" s="242"/>
      <c r="AS371" s="242"/>
      <c r="AT371" s="242"/>
      <c r="AU371" s="242"/>
      <c r="AV371" s="242"/>
      <c r="AW371" s="242"/>
      <c r="AX371" s="242"/>
      <c r="AY371" s="242"/>
      <c r="AZ371" s="242"/>
      <c r="BA371" s="242"/>
      <c r="BB371" s="242"/>
      <c r="BC371" s="242"/>
      <c r="BD371" s="242"/>
      <c r="BE371" s="242"/>
      <c r="BF371" s="242"/>
      <c r="BG371" s="242"/>
      <c r="BH371" s="242"/>
      <c r="BI371" s="242"/>
      <c r="BJ371" s="242"/>
      <c r="BK371" s="242"/>
      <c r="BL371" s="242"/>
    </row>
    <row r="372" spans="1:64" ht="14.65" hidden="1" customHeight="1">
      <c r="A372" s="238" t="s">
        <v>294</v>
      </c>
      <c r="B372" s="237" t="s">
        <v>182</v>
      </c>
      <c r="C372" s="239" t="s">
        <v>76</v>
      </c>
      <c r="D372" s="244"/>
      <c r="E372" s="244"/>
      <c r="F372" s="244"/>
      <c r="G372" s="245"/>
      <c r="H372" s="245"/>
      <c r="I372" s="245"/>
      <c r="J372" s="245">
        <v>3</v>
      </c>
      <c r="K372" s="245">
        <v>11</v>
      </c>
      <c r="L372" s="245">
        <v>50</v>
      </c>
      <c r="M372" s="245">
        <v>86</v>
      </c>
      <c r="N372" s="245">
        <v>97</v>
      </c>
      <c r="O372" s="245">
        <v>98</v>
      </c>
      <c r="P372" s="245">
        <v>98</v>
      </c>
      <c r="Q372" s="245">
        <v>100</v>
      </c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2"/>
      <c r="AF372" s="238" t="str">
        <f t="shared" si="5"/>
        <v>tabaco09/10Colheita</v>
      </c>
      <c r="AG372" s="242"/>
      <c r="AH372" s="242"/>
      <c r="AI372" s="242"/>
      <c r="AJ372" s="242"/>
      <c r="AK372" s="242"/>
      <c r="AL372" s="242"/>
      <c r="AM372" s="242"/>
      <c r="AN372" s="242"/>
      <c r="AO372" s="242"/>
      <c r="AP372" s="242"/>
      <c r="AQ372" s="242"/>
      <c r="AR372" s="242"/>
      <c r="AS372" s="242"/>
      <c r="AT372" s="242"/>
      <c r="AU372" s="242"/>
      <c r="AV372" s="242"/>
      <c r="AW372" s="242"/>
      <c r="AX372" s="242"/>
      <c r="AY372" s="242"/>
      <c r="AZ372" s="242"/>
      <c r="BA372" s="242"/>
      <c r="BB372" s="242"/>
      <c r="BC372" s="242"/>
      <c r="BD372" s="242"/>
      <c r="BE372" s="242"/>
      <c r="BF372" s="242"/>
      <c r="BG372" s="242"/>
      <c r="BH372" s="242"/>
      <c r="BI372" s="242"/>
      <c r="BJ372" s="242"/>
      <c r="BK372" s="242"/>
      <c r="BL372" s="242"/>
    </row>
    <row r="373" spans="1:64" ht="14.65" hidden="1" customHeight="1">
      <c r="A373" s="238" t="s">
        <v>294</v>
      </c>
      <c r="B373" s="237" t="s">
        <v>182</v>
      </c>
      <c r="C373" s="243" t="s">
        <v>77</v>
      </c>
      <c r="D373" s="244"/>
      <c r="E373" s="244"/>
      <c r="F373" s="244"/>
      <c r="G373" s="245"/>
      <c r="H373" s="245"/>
      <c r="I373" s="245"/>
      <c r="J373" s="245"/>
      <c r="K373" s="245">
        <v>1</v>
      </c>
      <c r="L373" s="245">
        <v>5</v>
      </c>
      <c r="M373" s="245">
        <v>12</v>
      </c>
      <c r="N373" s="245">
        <v>38</v>
      </c>
      <c r="O373" s="245">
        <v>52</v>
      </c>
      <c r="P373" s="245">
        <v>75</v>
      </c>
      <c r="Q373" s="245">
        <v>88</v>
      </c>
      <c r="R373" s="245">
        <v>96</v>
      </c>
      <c r="S373" s="245">
        <v>100</v>
      </c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2"/>
      <c r="AF373" s="238" t="str">
        <f t="shared" si="5"/>
        <v>tabaco09/10Comercialização</v>
      </c>
      <c r="AG373" s="242"/>
      <c r="AH373" s="242"/>
      <c r="AI373" s="242"/>
      <c r="AJ373" s="242"/>
      <c r="AK373" s="242"/>
      <c r="AL373" s="242"/>
      <c r="AM373" s="242"/>
      <c r="AN373" s="242"/>
      <c r="AO373" s="242"/>
      <c r="AP373" s="242"/>
      <c r="AQ373" s="242"/>
      <c r="AR373" s="242"/>
      <c r="AS373" s="242"/>
      <c r="AT373" s="242"/>
      <c r="AU373" s="242"/>
      <c r="AV373" s="242"/>
      <c r="AW373" s="242"/>
      <c r="AX373" s="242"/>
      <c r="AY373" s="242"/>
      <c r="AZ373" s="242"/>
      <c r="BA373" s="242"/>
      <c r="BB373" s="242"/>
      <c r="BC373" s="242"/>
      <c r="BD373" s="242"/>
      <c r="BE373" s="242"/>
      <c r="BF373" s="242"/>
      <c r="BG373" s="242"/>
      <c r="BH373" s="242"/>
      <c r="BI373" s="242"/>
      <c r="BJ373" s="242"/>
      <c r="BK373" s="242"/>
      <c r="BL373" s="242"/>
    </row>
    <row r="374" spans="1:64" ht="14.65" hidden="1" customHeight="1">
      <c r="A374" s="238" t="s">
        <v>161</v>
      </c>
      <c r="B374" s="237" t="s">
        <v>182</v>
      </c>
      <c r="C374" s="239" t="s">
        <v>75</v>
      </c>
      <c r="D374" s="244"/>
      <c r="E374" s="244"/>
      <c r="F374" s="244"/>
      <c r="G374" s="245"/>
      <c r="H374" s="245">
        <v>100</v>
      </c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2"/>
      <c r="AF374" s="238" t="str">
        <f t="shared" si="5"/>
        <v>GIRASSOL (1ª SAFRA)09/10Plantio</v>
      </c>
      <c r="AG374" s="242"/>
      <c r="AH374" s="242"/>
      <c r="AI374" s="242"/>
      <c r="AJ374" s="242"/>
      <c r="AK374" s="242"/>
      <c r="AL374" s="242"/>
      <c r="AM374" s="242"/>
      <c r="AN374" s="242"/>
      <c r="AO374" s="242"/>
      <c r="AP374" s="242"/>
      <c r="AQ374" s="242"/>
      <c r="AR374" s="242"/>
      <c r="AS374" s="242"/>
      <c r="AT374" s="242"/>
      <c r="AU374" s="242"/>
      <c r="AV374" s="242"/>
      <c r="AW374" s="242"/>
      <c r="AX374" s="242"/>
      <c r="AY374" s="242"/>
      <c r="AZ374" s="242"/>
      <c r="BA374" s="242"/>
      <c r="BB374" s="242"/>
      <c r="BC374" s="242"/>
      <c r="BD374" s="242"/>
      <c r="BE374" s="242"/>
      <c r="BF374" s="242"/>
      <c r="BG374" s="242"/>
      <c r="BH374" s="242"/>
      <c r="BI374" s="242"/>
      <c r="BJ374" s="242"/>
      <c r="BK374" s="242"/>
      <c r="BL374" s="242"/>
    </row>
    <row r="375" spans="1:64" ht="14.65" hidden="1" customHeight="1">
      <c r="A375" s="238" t="s">
        <v>161</v>
      </c>
      <c r="B375" s="237" t="s">
        <v>182</v>
      </c>
      <c r="C375" s="239" t="s">
        <v>76</v>
      </c>
      <c r="D375" s="244"/>
      <c r="E375" s="244"/>
      <c r="F375" s="244"/>
      <c r="G375" s="245"/>
      <c r="H375" s="245"/>
      <c r="I375" s="245"/>
      <c r="J375" s="245"/>
      <c r="K375" s="245"/>
      <c r="L375" s="245">
        <v>100</v>
      </c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2"/>
      <c r="AF375" s="238" t="str">
        <f t="shared" si="5"/>
        <v>GIRASSOL (1ª SAFRA)09/10Colheita</v>
      </c>
      <c r="AG375" s="242"/>
      <c r="AH375" s="242"/>
      <c r="AI375" s="242"/>
      <c r="AJ375" s="242"/>
      <c r="AK375" s="242"/>
      <c r="AL375" s="242"/>
      <c r="AM375" s="242"/>
      <c r="AN375" s="242"/>
      <c r="AO375" s="242"/>
      <c r="AP375" s="242"/>
      <c r="AQ375" s="242"/>
      <c r="AR375" s="242"/>
      <c r="AS375" s="242"/>
      <c r="AT375" s="242"/>
      <c r="AU375" s="242"/>
      <c r="AV375" s="242"/>
      <c r="AW375" s="242"/>
      <c r="AX375" s="242"/>
      <c r="AY375" s="242"/>
      <c r="AZ375" s="242"/>
      <c r="BA375" s="242"/>
      <c r="BB375" s="242"/>
      <c r="BC375" s="242"/>
      <c r="BD375" s="242"/>
      <c r="BE375" s="242"/>
      <c r="BF375" s="242"/>
      <c r="BG375" s="242"/>
      <c r="BH375" s="242"/>
      <c r="BI375" s="242"/>
      <c r="BJ375" s="242"/>
      <c r="BK375" s="242"/>
      <c r="BL375" s="242"/>
    </row>
    <row r="376" spans="1:64" ht="14.65" hidden="1" customHeight="1">
      <c r="A376" s="238" t="s">
        <v>161</v>
      </c>
      <c r="B376" s="237" t="s">
        <v>182</v>
      </c>
      <c r="C376" s="243" t="s">
        <v>77</v>
      </c>
      <c r="D376" s="244"/>
      <c r="E376" s="244"/>
      <c r="F376" s="244"/>
      <c r="G376" s="245"/>
      <c r="H376" s="245"/>
      <c r="I376" s="245"/>
      <c r="J376" s="245"/>
      <c r="K376" s="245"/>
      <c r="L376" s="245"/>
      <c r="M376" s="245"/>
      <c r="N376" s="245">
        <v>100</v>
      </c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2"/>
      <c r="AF376" s="238" t="str">
        <f t="shared" si="5"/>
        <v>GIRASSOL (1ª SAFRA)09/10Comercialização</v>
      </c>
      <c r="AG376" s="242"/>
      <c r="AH376" s="242"/>
      <c r="AI376" s="242"/>
      <c r="AJ376" s="242"/>
      <c r="AK376" s="242"/>
      <c r="AL376" s="242"/>
      <c r="AM376" s="242"/>
      <c r="AN376" s="242"/>
      <c r="AO376" s="242"/>
      <c r="AP376" s="242"/>
      <c r="AQ376" s="242"/>
      <c r="AR376" s="242"/>
      <c r="AS376" s="242"/>
      <c r="AT376" s="242"/>
      <c r="AU376" s="242"/>
      <c r="AV376" s="242"/>
      <c r="AW376" s="242"/>
      <c r="AX376" s="242"/>
      <c r="AY376" s="242"/>
      <c r="AZ376" s="242"/>
      <c r="BA376" s="242"/>
      <c r="BB376" s="242"/>
      <c r="BC376" s="242"/>
      <c r="BD376" s="242"/>
      <c r="BE376" s="242"/>
      <c r="BF376" s="242"/>
      <c r="BG376" s="242"/>
      <c r="BH376" s="242"/>
      <c r="BI376" s="242"/>
      <c r="BJ376" s="242"/>
      <c r="BK376" s="242"/>
      <c r="BL376" s="242"/>
    </row>
    <row r="377" spans="1:64" ht="14.65" hidden="1" customHeight="1">
      <c r="A377" s="238" t="s">
        <v>163</v>
      </c>
      <c r="B377" s="237" t="s">
        <v>182</v>
      </c>
      <c r="C377" s="239" t="s">
        <v>75</v>
      </c>
      <c r="D377" s="244"/>
      <c r="E377" s="244"/>
      <c r="F377" s="244"/>
      <c r="G377" s="245"/>
      <c r="H377" s="245"/>
      <c r="I377" s="245"/>
      <c r="J377" s="245"/>
      <c r="K377" s="245"/>
      <c r="L377" s="245"/>
      <c r="M377" s="245"/>
      <c r="N377" s="245"/>
      <c r="O377" s="245">
        <v>29</v>
      </c>
      <c r="P377" s="245">
        <v>100</v>
      </c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2"/>
      <c r="AF377" s="238" t="str">
        <f t="shared" si="5"/>
        <v>GIRASSOL (2ª SAFRA)09/10Plantio</v>
      </c>
      <c r="AG377" s="242"/>
      <c r="AH377" s="242"/>
      <c r="AI377" s="242"/>
      <c r="AJ377" s="242"/>
      <c r="AK377" s="242"/>
      <c r="AL377" s="242"/>
      <c r="AM377" s="242"/>
      <c r="AN377" s="242"/>
      <c r="AO377" s="242"/>
      <c r="AP377" s="242"/>
      <c r="AQ377" s="242"/>
      <c r="AR377" s="242"/>
      <c r="AS377" s="242"/>
      <c r="AT377" s="242"/>
      <c r="AU377" s="242"/>
      <c r="AV377" s="242"/>
      <c r="AW377" s="242"/>
      <c r="AX377" s="242"/>
      <c r="AY377" s="242"/>
      <c r="AZ377" s="242"/>
      <c r="BA377" s="242"/>
      <c r="BB377" s="242"/>
      <c r="BC377" s="242"/>
      <c r="BD377" s="242"/>
      <c r="BE377" s="242"/>
      <c r="BF377" s="242"/>
      <c r="BG377" s="242"/>
      <c r="BH377" s="242"/>
      <c r="BI377" s="242"/>
      <c r="BJ377" s="242"/>
      <c r="BK377" s="242"/>
      <c r="BL377" s="242"/>
    </row>
    <row r="378" spans="1:64" ht="14.65" hidden="1" customHeight="1">
      <c r="A378" s="238" t="s">
        <v>163</v>
      </c>
      <c r="B378" s="237" t="s">
        <v>182</v>
      </c>
      <c r="C378" s="239" t="s">
        <v>76</v>
      </c>
      <c r="D378" s="244"/>
      <c r="E378" s="244"/>
      <c r="F378" s="244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>
        <v>100</v>
      </c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2"/>
      <c r="AF378" s="238" t="str">
        <f t="shared" si="5"/>
        <v>GIRASSOL (2ª SAFRA)09/10Colheita</v>
      </c>
      <c r="AG378" s="242"/>
      <c r="AH378" s="242"/>
      <c r="AI378" s="242"/>
      <c r="AJ378" s="242"/>
      <c r="AK378" s="242"/>
      <c r="AL378" s="242"/>
      <c r="AM378" s="242"/>
      <c r="AN378" s="242"/>
      <c r="AO378" s="242"/>
      <c r="AP378" s="242"/>
      <c r="AQ378" s="242"/>
      <c r="AR378" s="242"/>
      <c r="AS378" s="242"/>
      <c r="AT378" s="242"/>
      <c r="AU378" s="242"/>
      <c r="AV378" s="242"/>
      <c r="AW378" s="242"/>
      <c r="AX378" s="242"/>
      <c r="AY378" s="242"/>
      <c r="AZ378" s="242"/>
      <c r="BA378" s="242"/>
      <c r="BB378" s="242"/>
      <c r="BC378" s="242"/>
      <c r="BD378" s="242"/>
      <c r="BE378" s="242"/>
      <c r="BF378" s="242"/>
      <c r="BG378" s="242"/>
      <c r="BH378" s="242"/>
      <c r="BI378" s="242"/>
      <c r="BJ378" s="242"/>
      <c r="BK378" s="242"/>
      <c r="BL378" s="242"/>
    </row>
    <row r="379" spans="1:64" ht="14.65" hidden="1" customHeight="1">
      <c r="A379" s="238" t="s">
        <v>163</v>
      </c>
      <c r="B379" s="237" t="s">
        <v>182</v>
      </c>
      <c r="C379" s="243" t="s">
        <v>77</v>
      </c>
      <c r="D379" s="244"/>
      <c r="E379" s="244"/>
      <c r="F379" s="244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>
        <v>80</v>
      </c>
      <c r="U379" s="245">
        <v>84</v>
      </c>
      <c r="V379" s="245">
        <v>88</v>
      </c>
      <c r="W379" s="245">
        <v>92</v>
      </c>
      <c r="X379" s="245">
        <v>100</v>
      </c>
      <c r="Y379" s="245"/>
      <c r="Z379" s="245"/>
      <c r="AA379" s="245"/>
      <c r="AB379" s="245"/>
      <c r="AC379" s="245"/>
      <c r="AD379" s="245"/>
      <c r="AE379" s="242"/>
      <c r="AF379" s="238" t="str">
        <f t="shared" si="5"/>
        <v>GIRASSOL (2ª SAFRA)09/10Comercialização</v>
      </c>
      <c r="AG379" s="242"/>
      <c r="AH379" s="242"/>
      <c r="AI379" s="242"/>
      <c r="AJ379" s="242"/>
      <c r="AK379" s="242"/>
      <c r="AL379" s="242"/>
      <c r="AM379" s="242"/>
      <c r="AN379" s="242"/>
      <c r="AO379" s="242"/>
      <c r="AP379" s="242"/>
      <c r="AQ379" s="242"/>
      <c r="AR379" s="242"/>
      <c r="AS379" s="242"/>
      <c r="AT379" s="242"/>
      <c r="AU379" s="242"/>
      <c r="AV379" s="242"/>
      <c r="AW379" s="242"/>
      <c r="AX379" s="242"/>
      <c r="AY379" s="242"/>
      <c r="AZ379" s="242"/>
      <c r="BA379" s="242"/>
      <c r="BB379" s="242"/>
      <c r="BC379" s="242"/>
      <c r="BD379" s="242"/>
      <c r="BE379" s="242"/>
      <c r="BF379" s="242"/>
      <c r="BG379" s="242"/>
      <c r="BH379" s="242"/>
      <c r="BI379" s="242"/>
      <c r="BJ379" s="242"/>
      <c r="BK379" s="242"/>
      <c r="BL379" s="242"/>
    </row>
    <row r="380" spans="1:64" ht="14.65" hidden="1" customHeight="1">
      <c r="A380" s="238" t="s">
        <v>101</v>
      </c>
      <c r="B380" s="237" t="s">
        <v>182</v>
      </c>
      <c r="C380" s="239" t="s">
        <v>75</v>
      </c>
      <c r="D380" s="244"/>
      <c r="E380" s="244"/>
      <c r="F380" s="244"/>
      <c r="G380" s="245"/>
      <c r="H380" s="245"/>
      <c r="I380" s="245">
        <v>20</v>
      </c>
      <c r="J380" s="245">
        <v>60</v>
      </c>
      <c r="K380" s="245">
        <v>60</v>
      </c>
      <c r="L380" s="245">
        <v>70</v>
      </c>
      <c r="M380" s="245">
        <v>90</v>
      </c>
      <c r="N380" s="245">
        <v>100</v>
      </c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2"/>
      <c r="AF380" s="238" t="str">
        <f t="shared" si="5"/>
        <v>MAMONA09/10Plantio</v>
      </c>
      <c r="AG380" s="242"/>
      <c r="AH380" s="242"/>
      <c r="AI380" s="242"/>
      <c r="AJ380" s="242"/>
      <c r="AK380" s="242"/>
      <c r="AL380" s="242"/>
      <c r="AM380" s="242"/>
      <c r="AN380" s="242"/>
      <c r="AO380" s="242"/>
      <c r="AP380" s="242"/>
      <c r="AQ380" s="242"/>
      <c r="AR380" s="242"/>
      <c r="AS380" s="242"/>
      <c r="AT380" s="242"/>
      <c r="AU380" s="242"/>
      <c r="AV380" s="242"/>
      <c r="AW380" s="242"/>
      <c r="AX380" s="242"/>
      <c r="AY380" s="242"/>
      <c r="AZ380" s="242"/>
      <c r="BA380" s="242"/>
      <c r="BB380" s="242"/>
      <c r="BC380" s="242"/>
      <c r="BD380" s="242"/>
      <c r="BE380" s="242"/>
      <c r="BF380" s="242"/>
      <c r="BG380" s="242"/>
      <c r="BH380" s="242"/>
      <c r="BI380" s="242"/>
      <c r="BJ380" s="242"/>
      <c r="BK380" s="242"/>
      <c r="BL380" s="242"/>
    </row>
    <row r="381" spans="1:64" ht="14.65" hidden="1" customHeight="1">
      <c r="A381" s="238" t="s">
        <v>101</v>
      </c>
      <c r="B381" s="237" t="s">
        <v>182</v>
      </c>
      <c r="C381" s="239" t="s">
        <v>76</v>
      </c>
      <c r="D381" s="244"/>
      <c r="E381" s="244"/>
      <c r="F381" s="244"/>
      <c r="G381" s="245"/>
      <c r="H381" s="245"/>
      <c r="I381" s="245"/>
      <c r="J381" s="245"/>
      <c r="K381" s="245"/>
      <c r="L381" s="245"/>
      <c r="M381" s="245"/>
      <c r="N381" s="245">
        <v>8</v>
      </c>
      <c r="O381" s="245">
        <v>20</v>
      </c>
      <c r="P381" s="245">
        <v>30</v>
      </c>
      <c r="Q381" s="245">
        <v>50</v>
      </c>
      <c r="R381" s="245">
        <v>55</v>
      </c>
      <c r="S381" s="245">
        <v>60</v>
      </c>
      <c r="T381" s="245">
        <v>70</v>
      </c>
      <c r="U381" s="245">
        <v>80</v>
      </c>
      <c r="V381" s="245">
        <v>90</v>
      </c>
      <c r="W381" s="245">
        <v>95</v>
      </c>
      <c r="X381" s="245">
        <v>95</v>
      </c>
      <c r="Y381" s="245">
        <v>100</v>
      </c>
      <c r="Z381" s="245"/>
      <c r="AA381" s="245"/>
      <c r="AB381" s="245"/>
      <c r="AC381" s="245"/>
      <c r="AD381" s="245"/>
      <c r="AE381" s="242"/>
      <c r="AF381" s="238" t="str">
        <f t="shared" si="5"/>
        <v>MAMONA09/10Colheita</v>
      </c>
      <c r="AG381" s="242"/>
      <c r="AH381" s="242"/>
      <c r="AI381" s="242"/>
      <c r="AJ381" s="242"/>
      <c r="AK381" s="242"/>
      <c r="AL381" s="242"/>
      <c r="AM381" s="242"/>
      <c r="AN381" s="242"/>
      <c r="AO381" s="242"/>
      <c r="AP381" s="242"/>
      <c r="AQ381" s="242"/>
      <c r="AR381" s="242"/>
      <c r="AS381" s="242"/>
      <c r="AT381" s="242"/>
      <c r="AU381" s="242"/>
      <c r="AV381" s="242"/>
      <c r="AW381" s="242"/>
      <c r="AX381" s="242"/>
      <c r="AY381" s="242"/>
      <c r="AZ381" s="242"/>
      <c r="BA381" s="242"/>
      <c r="BB381" s="242"/>
      <c r="BC381" s="242"/>
      <c r="BD381" s="242"/>
      <c r="BE381" s="242"/>
      <c r="BF381" s="242"/>
      <c r="BG381" s="242"/>
      <c r="BH381" s="242"/>
      <c r="BI381" s="242"/>
      <c r="BJ381" s="242"/>
      <c r="BK381" s="242"/>
      <c r="BL381" s="242"/>
    </row>
    <row r="382" spans="1:64" ht="14.65" hidden="1" customHeight="1">
      <c r="A382" s="238" t="s">
        <v>101</v>
      </c>
      <c r="B382" s="237" t="s">
        <v>182</v>
      </c>
      <c r="C382" s="243" t="s">
        <v>77</v>
      </c>
      <c r="D382" s="244"/>
      <c r="E382" s="244"/>
      <c r="F382" s="244"/>
      <c r="G382" s="245"/>
      <c r="H382" s="245"/>
      <c r="I382" s="245"/>
      <c r="J382" s="245"/>
      <c r="K382" s="245"/>
      <c r="L382" s="245"/>
      <c r="M382" s="245"/>
      <c r="N382" s="245">
        <v>4</v>
      </c>
      <c r="O382" s="245">
        <v>10</v>
      </c>
      <c r="P382" s="245">
        <v>16</v>
      </c>
      <c r="Q382" s="245">
        <v>30</v>
      </c>
      <c r="R382" s="245">
        <v>47</v>
      </c>
      <c r="S382" s="245">
        <v>53</v>
      </c>
      <c r="T382" s="245">
        <v>64</v>
      </c>
      <c r="U382" s="245">
        <v>75</v>
      </c>
      <c r="V382" s="245">
        <v>87</v>
      </c>
      <c r="W382" s="245">
        <v>93</v>
      </c>
      <c r="X382" s="245">
        <v>94</v>
      </c>
      <c r="Y382" s="245">
        <v>100</v>
      </c>
      <c r="Z382" s="245"/>
      <c r="AA382" s="245"/>
      <c r="AB382" s="245"/>
      <c r="AC382" s="245"/>
      <c r="AD382" s="245"/>
      <c r="AE382" s="242"/>
      <c r="AF382" s="238" t="str">
        <f t="shared" si="5"/>
        <v>MAMONA09/10Comercialização</v>
      </c>
      <c r="AG382" s="242"/>
      <c r="AH382" s="242"/>
      <c r="AI382" s="242"/>
      <c r="AJ382" s="242"/>
      <c r="AK382" s="242"/>
      <c r="AL382" s="242"/>
      <c r="AM382" s="242"/>
      <c r="AN382" s="242"/>
      <c r="AO382" s="242"/>
      <c r="AP382" s="242"/>
      <c r="AQ382" s="242"/>
      <c r="AR382" s="242"/>
      <c r="AS382" s="242"/>
      <c r="AT382" s="242"/>
      <c r="AU382" s="242"/>
      <c r="AV382" s="242"/>
      <c r="AW382" s="242"/>
      <c r="AX382" s="242"/>
      <c r="AY382" s="242"/>
      <c r="AZ382" s="242"/>
      <c r="BA382" s="242"/>
      <c r="BB382" s="242"/>
      <c r="BC382" s="242"/>
      <c r="BD382" s="242"/>
      <c r="BE382" s="242"/>
      <c r="BF382" s="242"/>
      <c r="BG382" s="242"/>
      <c r="BH382" s="242"/>
      <c r="BI382" s="242"/>
      <c r="BJ382" s="242"/>
      <c r="BK382" s="242"/>
      <c r="BL382" s="242"/>
    </row>
    <row r="383" spans="1:64" ht="14.65" hidden="1" customHeight="1">
      <c r="A383" s="238" t="s">
        <v>102</v>
      </c>
      <c r="B383" s="237" t="s">
        <v>182</v>
      </c>
      <c r="C383" s="239" t="s">
        <v>75</v>
      </c>
      <c r="D383" s="244"/>
      <c r="E383" s="244"/>
      <c r="F383" s="244"/>
      <c r="G383" s="245"/>
      <c r="H383" s="245">
        <v>76.8</v>
      </c>
      <c r="I383" s="245">
        <v>94</v>
      </c>
      <c r="J383" s="245">
        <v>100</v>
      </c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2"/>
      <c r="AF383" s="238" t="str">
        <f t="shared" si="5"/>
        <v>MANDIOCA09/10Plantio</v>
      </c>
      <c r="AG383" s="242"/>
      <c r="AH383" s="242"/>
      <c r="AI383" s="242"/>
      <c r="AJ383" s="242"/>
      <c r="AK383" s="242"/>
      <c r="AL383" s="242"/>
      <c r="AM383" s="242"/>
      <c r="AN383" s="242"/>
      <c r="AO383" s="242"/>
      <c r="AP383" s="242"/>
      <c r="AQ383" s="242"/>
      <c r="AR383" s="242"/>
      <c r="AS383" s="242"/>
      <c r="AT383" s="242"/>
      <c r="AU383" s="242"/>
      <c r="AV383" s="242"/>
      <c r="AW383" s="242"/>
      <c r="AX383" s="242"/>
      <c r="AY383" s="242"/>
      <c r="AZ383" s="242"/>
      <c r="BA383" s="242"/>
      <c r="BB383" s="242"/>
      <c r="BC383" s="242"/>
      <c r="BD383" s="242"/>
      <c r="BE383" s="242"/>
      <c r="BF383" s="242"/>
      <c r="BG383" s="242"/>
      <c r="BH383" s="242"/>
      <c r="BI383" s="242"/>
      <c r="BJ383" s="242"/>
      <c r="BK383" s="242"/>
      <c r="BL383" s="242"/>
    </row>
    <row r="384" spans="1:64" ht="14.65" hidden="1" customHeight="1">
      <c r="A384" s="238" t="s">
        <v>102</v>
      </c>
      <c r="B384" s="237" t="s">
        <v>182</v>
      </c>
      <c r="C384" s="239" t="s">
        <v>76</v>
      </c>
      <c r="D384" s="244"/>
      <c r="E384" s="244"/>
      <c r="F384" s="244"/>
      <c r="G384" s="245"/>
      <c r="H384" s="245"/>
      <c r="I384" s="245"/>
      <c r="J384" s="245"/>
      <c r="K384" s="245"/>
      <c r="L384" s="245">
        <v>2</v>
      </c>
      <c r="M384" s="245">
        <v>7</v>
      </c>
      <c r="N384" s="245">
        <v>12</v>
      </c>
      <c r="O384" s="245">
        <v>22</v>
      </c>
      <c r="P384" s="245">
        <v>32</v>
      </c>
      <c r="Q384" s="245">
        <v>40</v>
      </c>
      <c r="R384" s="245">
        <v>52</v>
      </c>
      <c r="S384" s="245">
        <v>61</v>
      </c>
      <c r="T384" s="245">
        <v>71</v>
      </c>
      <c r="U384" s="245">
        <v>80</v>
      </c>
      <c r="V384" s="245">
        <v>90</v>
      </c>
      <c r="W384" s="245">
        <v>99</v>
      </c>
      <c r="X384" s="245">
        <v>100</v>
      </c>
      <c r="Y384" s="245"/>
      <c r="Z384" s="245"/>
      <c r="AA384" s="245"/>
      <c r="AB384" s="245"/>
      <c r="AC384" s="245"/>
      <c r="AD384" s="245"/>
      <c r="AE384" s="242"/>
      <c r="AF384" s="238" t="str">
        <f t="shared" si="5"/>
        <v>MANDIOCA09/10Colheita</v>
      </c>
      <c r="AG384" s="242"/>
      <c r="AH384" s="242"/>
      <c r="AI384" s="242"/>
      <c r="AJ384" s="242"/>
      <c r="AK384" s="242"/>
      <c r="AL384" s="242"/>
      <c r="AM384" s="242"/>
      <c r="AN384" s="242"/>
      <c r="AO384" s="242"/>
      <c r="AP384" s="242"/>
      <c r="AQ384" s="242"/>
      <c r="AR384" s="242"/>
      <c r="AS384" s="242"/>
      <c r="AT384" s="242"/>
      <c r="AU384" s="242"/>
      <c r="AV384" s="242"/>
      <c r="AW384" s="242"/>
      <c r="AX384" s="242"/>
      <c r="AY384" s="242"/>
      <c r="AZ384" s="242"/>
      <c r="BA384" s="242"/>
      <c r="BB384" s="242"/>
      <c r="BC384" s="242"/>
      <c r="BD384" s="242"/>
      <c r="BE384" s="242"/>
      <c r="BF384" s="242"/>
      <c r="BG384" s="242"/>
      <c r="BH384" s="242"/>
      <c r="BI384" s="242"/>
      <c r="BJ384" s="242"/>
      <c r="BK384" s="242"/>
      <c r="BL384" s="242"/>
    </row>
    <row r="385" spans="1:64" ht="14.65" hidden="1" customHeight="1">
      <c r="A385" s="238" t="s">
        <v>102</v>
      </c>
      <c r="B385" s="237" t="s">
        <v>182</v>
      </c>
      <c r="C385" s="243" t="s">
        <v>77</v>
      </c>
      <c r="D385" s="244"/>
      <c r="E385" s="244"/>
      <c r="F385" s="244"/>
      <c r="G385" s="245"/>
      <c r="H385" s="245"/>
      <c r="I385" s="245"/>
      <c r="J385" s="245"/>
      <c r="K385" s="245"/>
      <c r="L385" s="245">
        <v>2</v>
      </c>
      <c r="M385" s="245">
        <v>8</v>
      </c>
      <c r="N385" s="245">
        <v>13</v>
      </c>
      <c r="O385" s="245">
        <v>25</v>
      </c>
      <c r="P385" s="245">
        <v>29</v>
      </c>
      <c r="Q385" s="245">
        <v>38</v>
      </c>
      <c r="R385" s="245">
        <v>53</v>
      </c>
      <c r="S385" s="245">
        <v>62</v>
      </c>
      <c r="T385" s="245">
        <v>71</v>
      </c>
      <c r="U385" s="245">
        <v>80</v>
      </c>
      <c r="V385" s="245">
        <v>90</v>
      </c>
      <c r="W385" s="245">
        <v>99</v>
      </c>
      <c r="X385" s="245">
        <v>100</v>
      </c>
      <c r="Y385" s="245"/>
      <c r="Z385" s="245"/>
      <c r="AA385" s="245"/>
      <c r="AB385" s="245"/>
      <c r="AC385" s="245"/>
      <c r="AD385" s="245"/>
      <c r="AE385" s="242"/>
      <c r="AF385" s="238" t="str">
        <f t="shared" si="5"/>
        <v>MANDIOCA09/10Comercialização</v>
      </c>
      <c r="AG385" s="242"/>
      <c r="AH385" s="242"/>
      <c r="AI385" s="242"/>
      <c r="AJ385" s="242"/>
      <c r="AK385" s="242"/>
      <c r="AL385" s="242"/>
      <c r="AM385" s="242"/>
      <c r="AN385" s="242"/>
      <c r="AO385" s="242"/>
      <c r="AP385" s="242"/>
      <c r="AQ385" s="242"/>
      <c r="AR385" s="242"/>
      <c r="AS385" s="242"/>
      <c r="AT385" s="242"/>
      <c r="AU385" s="242"/>
      <c r="AV385" s="242"/>
      <c r="AW385" s="242"/>
      <c r="AX385" s="242"/>
      <c r="AY385" s="242"/>
      <c r="AZ385" s="242"/>
      <c r="BA385" s="242"/>
      <c r="BB385" s="242"/>
      <c r="BC385" s="242"/>
      <c r="BD385" s="242"/>
      <c r="BE385" s="242"/>
      <c r="BF385" s="242"/>
      <c r="BG385" s="242"/>
      <c r="BH385" s="242"/>
      <c r="BI385" s="242"/>
      <c r="BJ385" s="242"/>
      <c r="BK385" s="242"/>
      <c r="BL385" s="242"/>
    </row>
    <row r="386" spans="1:64" ht="14.65" hidden="1" customHeight="1">
      <c r="A386" s="238" t="s">
        <v>103</v>
      </c>
      <c r="B386" s="237" t="s">
        <v>182</v>
      </c>
      <c r="C386" s="239" t="s">
        <v>75</v>
      </c>
      <c r="D386" s="244"/>
      <c r="E386" s="244"/>
      <c r="F386" s="244"/>
      <c r="G386" s="245">
        <v>0.2</v>
      </c>
      <c r="H386" s="245">
        <v>29.7</v>
      </c>
      <c r="I386" s="245">
        <v>77</v>
      </c>
      <c r="J386" s="245">
        <v>97</v>
      </c>
      <c r="K386" s="245">
        <v>99</v>
      </c>
      <c r="L386" s="245">
        <v>100</v>
      </c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2"/>
      <c r="AF386" s="238" t="str">
        <f t="shared" ref="AF386:AF449" si="6">A386&amp;B386&amp;C386</f>
        <v>MILHO (1ª SAFRA)09/10Plantio</v>
      </c>
      <c r="AG386" s="242"/>
      <c r="AH386" s="242"/>
      <c r="AI386" s="242"/>
      <c r="AJ386" s="242"/>
      <c r="AK386" s="242"/>
      <c r="AL386" s="242"/>
      <c r="AM386" s="242"/>
      <c r="AN386" s="242"/>
      <c r="AO386" s="242"/>
      <c r="AP386" s="242"/>
      <c r="AQ386" s="242"/>
      <c r="AR386" s="242"/>
      <c r="AS386" s="242"/>
      <c r="AT386" s="242"/>
      <c r="AU386" s="242"/>
      <c r="AV386" s="242"/>
      <c r="AW386" s="242"/>
      <c r="AX386" s="242"/>
      <c r="AY386" s="242"/>
      <c r="AZ386" s="242"/>
      <c r="BA386" s="242"/>
      <c r="BB386" s="242"/>
      <c r="BC386" s="242"/>
      <c r="BD386" s="242"/>
      <c r="BE386" s="242"/>
      <c r="BF386" s="242"/>
      <c r="BG386" s="242"/>
      <c r="BH386" s="242"/>
      <c r="BI386" s="242"/>
      <c r="BJ386" s="242"/>
      <c r="BK386" s="242"/>
      <c r="BL386" s="242"/>
    </row>
    <row r="387" spans="1:64" ht="14.65" hidden="1" customHeight="1">
      <c r="A387" s="238" t="s">
        <v>103</v>
      </c>
      <c r="B387" s="237" t="s">
        <v>182</v>
      </c>
      <c r="C387" s="239" t="s">
        <v>76</v>
      </c>
      <c r="D387" s="244"/>
      <c r="E387" s="244"/>
      <c r="F387" s="244"/>
      <c r="G387" s="245"/>
      <c r="H387" s="245"/>
      <c r="I387" s="245"/>
      <c r="J387" s="245"/>
      <c r="K387" s="245"/>
      <c r="L387" s="245">
        <v>1.6</v>
      </c>
      <c r="M387" s="245">
        <v>23</v>
      </c>
      <c r="N387" s="245">
        <v>61</v>
      </c>
      <c r="O387" s="245">
        <v>92</v>
      </c>
      <c r="P387" s="245">
        <v>97</v>
      </c>
      <c r="Q387" s="245">
        <v>99</v>
      </c>
      <c r="R387" s="245">
        <v>100</v>
      </c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2"/>
      <c r="AF387" s="238" t="str">
        <f t="shared" si="6"/>
        <v>MILHO (1ª SAFRA)09/10Colheita</v>
      </c>
      <c r="AG387" s="242"/>
      <c r="AH387" s="242"/>
      <c r="AI387" s="242"/>
      <c r="AJ387" s="242"/>
      <c r="AK387" s="242"/>
      <c r="AL387" s="242"/>
      <c r="AM387" s="242"/>
      <c r="AN387" s="242"/>
      <c r="AO387" s="242"/>
      <c r="AP387" s="242"/>
      <c r="AQ387" s="242"/>
      <c r="AR387" s="242"/>
      <c r="AS387" s="242"/>
      <c r="AT387" s="242"/>
      <c r="AU387" s="242"/>
      <c r="AV387" s="242"/>
      <c r="AW387" s="242"/>
      <c r="AX387" s="242"/>
      <c r="AY387" s="242"/>
      <c r="AZ387" s="242"/>
      <c r="BA387" s="242"/>
      <c r="BB387" s="242"/>
      <c r="BC387" s="242"/>
      <c r="BD387" s="242"/>
      <c r="BE387" s="242"/>
      <c r="BF387" s="242"/>
      <c r="BG387" s="242"/>
      <c r="BH387" s="242"/>
      <c r="BI387" s="242"/>
      <c r="BJ387" s="242"/>
      <c r="BK387" s="242"/>
      <c r="BL387" s="242"/>
    </row>
    <row r="388" spans="1:64" ht="14.65" hidden="1" customHeight="1">
      <c r="A388" s="238" t="s">
        <v>103</v>
      </c>
      <c r="B388" s="237" t="s">
        <v>182</v>
      </c>
      <c r="C388" s="243" t="s">
        <v>77</v>
      </c>
      <c r="D388" s="244"/>
      <c r="E388" s="244"/>
      <c r="F388" s="244"/>
      <c r="G388" s="245"/>
      <c r="H388" s="245"/>
      <c r="I388" s="245"/>
      <c r="J388" s="245"/>
      <c r="K388" s="245"/>
      <c r="L388" s="245"/>
      <c r="M388" s="245">
        <v>5</v>
      </c>
      <c r="N388" s="245">
        <v>13</v>
      </c>
      <c r="O388" s="245">
        <v>28</v>
      </c>
      <c r="P388" s="245">
        <v>44</v>
      </c>
      <c r="Q388" s="245">
        <v>55</v>
      </c>
      <c r="R388" s="245">
        <v>69</v>
      </c>
      <c r="S388" s="245">
        <v>77</v>
      </c>
      <c r="T388" s="245">
        <v>90</v>
      </c>
      <c r="U388" s="245">
        <v>95</v>
      </c>
      <c r="V388" s="245">
        <v>96</v>
      </c>
      <c r="W388" s="245">
        <v>97</v>
      </c>
      <c r="X388" s="245">
        <v>98</v>
      </c>
      <c r="Y388" s="245">
        <v>100</v>
      </c>
      <c r="Z388" s="245"/>
      <c r="AA388" s="245"/>
      <c r="AB388" s="245"/>
      <c r="AC388" s="245"/>
      <c r="AD388" s="245"/>
      <c r="AE388" s="242"/>
      <c r="AF388" s="238" t="str">
        <f t="shared" si="6"/>
        <v>MILHO (1ª SAFRA)09/10Comercialização</v>
      </c>
      <c r="AG388" s="242"/>
      <c r="AH388" s="242"/>
      <c r="AI388" s="242"/>
      <c r="AJ388" s="242"/>
      <c r="AK388" s="242"/>
      <c r="AL388" s="242"/>
      <c r="AM388" s="242"/>
      <c r="AN388" s="242"/>
      <c r="AO388" s="242"/>
      <c r="AP388" s="242"/>
      <c r="AQ388" s="242"/>
      <c r="AR388" s="242"/>
      <c r="AS388" s="242"/>
      <c r="AT388" s="242"/>
      <c r="AU388" s="242"/>
      <c r="AV388" s="242"/>
      <c r="AW388" s="242"/>
      <c r="AX388" s="242"/>
      <c r="AY388" s="242"/>
      <c r="AZ388" s="242"/>
      <c r="BA388" s="242"/>
      <c r="BB388" s="242"/>
      <c r="BC388" s="242"/>
      <c r="BD388" s="242"/>
      <c r="BE388" s="242"/>
      <c r="BF388" s="242"/>
      <c r="BG388" s="242"/>
      <c r="BH388" s="242"/>
      <c r="BI388" s="242"/>
      <c r="BJ388" s="242"/>
      <c r="BK388" s="242"/>
      <c r="BL388" s="242"/>
    </row>
    <row r="389" spans="1:64" ht="14.65" hidden="1" customHeight="1">
      <c r="A389" s="238" t="s">
        <v>104</v>
      </c>
      <c r="B389" s="237" t="s">
        <v>182</v>
      </c>
      <c r="C389" s="239" t="s">
        <v>75</v>
      </c>
      <c r="D389" s="244"/>
      <c r="E389" s="244"/>
      <c r="F389" s="244"/>
      <c r="G389" s="245"/>
      <c r="H389" s="245"/>
      <c r="I389" s="245"/>
      <c r="J389" s="245"/>
      <c r="K389" s="245"/>
      <c r="L389" s="245">
        <v>6</v>
      </c>
      <c r="M389" s="245">
        <v>39</v>
      </c>
      <c r="N389" s="245">
        <v>90</v>
      </c>
      <c r="O389" s="245">
        <v>100</v>
      </c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2"/>
      <c r="AF389" s="238" t="str">
        <f t="shared" si="6"/>
        <v>MILHO (2ª SAFRA)09/10Plantio</v>
      </c>
      <c r="AG389" s="242"/>
      <c r="AH389" s="242"/>
      <c r="AI389" s="242"/>
      <c r="AJ389" s="242"/>
      <c r="AK389" s="242"/>
      <c r="AL389" s="242"/>
      <c r="AM389" s="242"/>
      <c r="AN389" s="242"/>
      <c r="AO389" s="242"/>
      <c r="AP389" s="242"/>
      <c r="AQ389" s="242"/>
      <c r="AR389" s="242"/>
      <c r="AS389" s="242"/>
      <c r="AT389" s="242"/>
      <c r="AU389" s="242"/>
      <c r="AV389" s="242"/>
      <c r="AW389" s="242"/>
      <c r="AX389" s="242"/>
      <c r="AY389" s="242"/>
      <c r="AZ389" s="242"/>
      <c r="BA389" s="242"/>
      <c r="BB389" s="242"/>
      <c r="BC389" s="242"/>
      <c r="BD389" s="242"/>
      <c r="BE389" s="242"/>
      <c r="BF389" s="242"/>
      <c r="BG389" s="242"/>
      <c r="BH389" s="242"/>
      <c r="BI389" s="242"/>
      <c r="BJ389" s="242"/>
      <c r="BK389" s="242"/>
      <c r="BL389" s="242"/>
    </row>
    <row r="390" spans="1:64" ht="14.65" hidden="1" customHeight="1">
      <c r="A390" s="238" t="s">
        <v>104</v>
      </c>
      <c r="B390" s="237" t="s">
        <v>182</v>
      </c>
      <c r="C390" s="239" t="s">
        <v>76</v>
      </c>
      <c r="D390" s="244"/>
      <c r="E390" s="244"/>
      <c r="F390" s="244"/>
      <c r="G390" s="245"/>
      <c r="H390" s="245"/>
      <c r="I390" s="245"/>
      <c r="J390" s="245"/>
      <c r="K390" s="245"/>
      <c r="L390" s="245"/>
      <c r="M390" s="245"/>
      <c r="N390" s="245"/>
      <c r="O390" s="245">
        <v>1</v>
      </c>
      <c r="P390" s="245">
        <v>2</v>
      </c>
      <c r="Q390" s="245">
        <v>8</v>
      </c>
      <c r="R390" s="245">
        <v>34</v>
      </c>
      <c r="S390" s="245">
        <v>76</v>
      </c>
      <c r="T390" s="245">
        <v>99</v>
      </c>
      <c r="U390" s="245">
        <v>100</v>
      </c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2"/>
      <c r="AF390" s="238" t="str">
        <f t="shared" si="6"/>
        <v>MILHO (2ª SAFRA)09/10Colheita</v>
      </c>
      <c r="AG390" s="242"/>
      <c r="AH390" s="242"/>
      <c r="AI390" s="242"/>
      <c r="AJ390" s="242"/>
      <c r="AK390" s="242"/>
      <c r="AL390" s="242"/>
      <c r="AM390" s="242"/>
      <c r="AN390" s="242"/>
      <c r="AO390" s="242"/>
      <c r="AP390" s="242"/>
      <c r="AQ390" s="242"/>
      <c r="AR390" s="242"/>
      <c r="AS390" s="242"/>
      <c r="AT390" s="242"/>
      <c r="AU390" s="242"/>
      <c r="AV390" s="242"/>
      <c r="AW390" s="242"/>
      <c r="AX390" s="242"/>
      <c r="AY390" s="242"/>
      <c r="AZ390" s="242"/>
      <c r="BA390" s="242"/>
      <c r="BB390" s="242"/>
      <c r="BC390" s="242"/>
      <c r="BD390" s="242"/>
      <c r="BE390" s="242"/>
      <c r="BF390" s="242"/>
      <c r="BG390" s="242"/>
      <c r="BH390" s="242"/>
      <c r="BI390" s="242"/>
      <c r="BJ390" s="242"/>
      <c r="BK390" s="242"/>
      <c r="BL390" s="242"/>
    </row>
    <row r="391" spans="1:64" ht="14.65" hidden="1" customHeight="1">
      <c r="A391" s="238" t="s">
        <v>104</v>
      </c>
      <c r="B391" s="237" t="s">
        <v>182</v>
      </c>
      <c r="C391" s="243" t="s">
        <v>77</v>
      </c>
      <c r="D391" s="244"/>
      <c r="E391" s="244"/>
      <c r="F391" s="244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>
        <v>1</v>
      </c>
      <c r="Q391" s="245">
        <v>2</v>
      </c>
      <c r="R391" s="245">
        <v>10</v>
      </c>
      <c r="S391" s="245">
        <v>15</v>
      </c>
      <c r="T391" s="245">
        <v>43</v>
      </c>
      <c r="U391" s="245">
        <v>59</v>
      </c>
      <c r="V391" s="245">
        <v>71</v>
      </c>
      <c r="W391" s="245">
        <v>79</v>
      </c>
      <c r="X391" s="245">
        <v>84</v>
      </c>
      <c r="Y391" s="245">
        <v>89</v>
      </c>
      <c r="Z391" s="245">
        <v>93</v>
      </c>
      <c r="AA391" s="245">
        <v>97</v>
      </c>
      <c r="AB391" s="245">
        <v>100</v>
      </c>
      <c r="AC391" s="245"/>
      <c r="AD391" s="245"/>
      <c r="AE391" s="242"/>
      <c r="AF391" s="238" t="str">
        <f t="shared" si="6"/>
        <v>MILHO (2ª SAFRA)09/10Comercialização</v>
      </c>
      <c r="AG391" s="242"/>
      <c r="AH391" s="242"/>
      <c r="AI391" s="242"/>
      <c r="AJ391" s="242"/>
      <c r="AK391" s="242"/>
      <c r="AL391" s="242"/>
      <c r="AM391" s="242"/>
      <c r="AN391" s="242"/>
      <c r="AO391" s="242"/>
      <c r="AP391" s="242"/>
      <c r="AQ391" s="242"/>
      <c r="AR391" s="242"/>
      <c r="AS391" s="242"/>
      <c r="AT391" s="242"/>
      <c r="AU391" s="242"/>
      <c r="AV391" s="242"/>
      <c r="AW391" s="242"/>
      <c r="AX391" s="242"/>
      <c r="AY391" s="242"/>
      <c r="AZ391" s="242"/>
      <c r="BA391" s="242"/>
      <c r="BB391" s="242"/>
      <c r="BC391" s="242"/>
      <c r="BD391" s="242"/>
      <c r="BE391" s="242"/>
      <c r="BF391" s="242"/>
      <c r="BG391" s="242"/>
      <c r="BH391" s="242"/>
      <c r="BI391" s="242"/>
      <c r="BJ391" s="242"/>
      <c r="BK391" s="242"/>
      <c r="BL391" s="242"/>
    </row>
    <row r="392" spans="1:64" ht="14.65" hidden="1" customHeight="1">
      <c r="A392" s="238" t="s">
        <v>198</v>
      </c>
      <c r="B392" s="237" t="s">
        <v>182</v>
      </c>
      <c r="C392" s="239" t="s">
        <v>75</v>
      </c>
      <c r="D392" s="244"/>
      <c r="E392" s="244"/>
      <c r="F392" s="244"/>
      <c r="G392" s="245">
        <v>100</v>
      </c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2"/>
      <c r="AF392" s="238" t="str">
        <f t="shared" si="6"/>
        <v>RAMI09/10Plantio</v>
      </c>
      <c r="AG392" s="242"/>
      <c r="AH392" s="242"/>
      <c r="AI392" s="242"/>
      <c r="AJ392" s="242"/>
      <c r="AK392" s="242"/>
      <c r="AL392" s="242"/>
      <c r="AM392" s="242"/>
      <c r="AN392" s="242"/>
      <c r="AO392" s="242"/>
      <c r="AP392" s="242"/>
      <c r="AQ392" s="242"/>
      <c r="AR392" s="242"/>
      <c r="AS392" s="242"/>
      <c r="AT392" s="242"/>
      <c r="AU392" s="242"/>
      <c r="AV392" s="242"/>
      <c r="AW392" s="242"/>
      <c r="AX392" s="242"/>
      <c r="AY392" s="242"/>
      <c r="AZ392" s="242"/>
      <c r="BA392" s="242"/>
      <c r="BB392" s="242"/>
      <c r="BC392" s="242"/>
      <c r="BD392" s="242"/>
      <c r="BE392" s="242"/>
      <c r="BF392" s="242"/>
      <c r="BG392" s="242"/>
      <c r="BH392" s="242"/>
      <c r="BI392" s="242"/>
      <c r="BJ392" s="242"/>
      <c r="BK392" s="242"/>
      <c r="BL392" s="242"/>
    </row>
    <row r="393" spans="1:64" ht="14.65" hidden="1" customHeight="1">
      <c r="A393" s="238" t="s">
        <v>198</v>
      </c>
      <c r="B393" s="237" t="s">
        <v>182</v>
      </c>
      <c r="C393" s="239" t="s">
        <v>76</v>
      </c>
      <c r="D393" s="244"/>
      <c r="E393" s="244"/>
      <c r="F393" s="244"/>
      <c r="G393" s="245"/>
      <c r="H393" s="245"/>
      <c r="I393" s="245">
        <v>19</v>
      </c>
      <c r="J393" s="245">
        <v>19</v>
      </c>
      <c r="K393" s="245">
        <v>28</v>
      </c>
      <c r="L393" s="245">
        <v>42</v>
      </c>
      <c r="M393" s="245">
        <v>50</v>
      </c>
      <c r="N393" s="245">
        <v>76</v>
      </c>
      <c r="O393" s="245">
        <v>92</v>
      </c>
      <c r="P393" s="245">
        <v>100</v>
      </c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2"/>
      <c r="AF393" s="238" t="str">
        <f t="shared" si="6"/>
        <v>RAMI09/10Colheita</v>
      </c>
      <c r="AG393" s="242"/>
      <c r="AH393" s="242"/>
      <c r="AI393" s="242"/>
      <c r="AJ393" s="242"/>
      <c r="AK393" s="242"/>
      <c r="AL393" s="242"/>
      <c r="AM393" s="242"/>
      <c r="AN393" s="242"/>
      <c r="AO393" s="242"/>
      <c r="AP393" s="242"/>
      <c r="AQ393" s="242"/>
      <c r="AR393" s="242"/>
      <c r="AS393" s="242"/>
      <c r="AT393" s="242"/>
      <c r="AU393" s="242"/>
      <c r="AV393" s="242"/>
      <c r="AW393" s="242"/>
      <c r="AX393" s="242"/>
      <c r="AY393" s="242"/>
      <c r="AZ393" s="242"/>
      <c r="BA393" s="242"/>
      <c r="BB393" s="242"/>
      <c r="BC393" s="242"/>
      <c r="BD393" s="242"/>
      <c r="BE393" s="242"/>
      <c r="BF393" s="242"/>
      <c r="BG393" s="242"/>
      <c r="BH393" s="242"/>
      <c r="BI393" s="242"/>
      <c r="BJ393" s="242"/>
      <c r="BK393" s="242"/>
      <c r="BL393" s="242"/>
    </row>
    <row r="394" spans="1:64" ht="14.65" hidden="1" customHeight="1">
      <c r="A394" s="238" t="s">
        <v>198</v>
      </c>
      <c r="B394" s="237" t="s">
        <v>182</v>
      </c>
      <c r="C394" s="243" t="s">
        <v>77</v>
      </c>
      <c r="D394" s="244"/>
      <c r="E394" s="244"/>
      <c r="F394" s="244"/>
      <c r="G394" s="245"/>
      <c r="H394" s="245"/>
      <c r="I394" s="245">
        <v>19</v>
      </c>
      <c r="J394" s="245">
        <v>19</v>
      </c>
      <c r="K394" s="245">
        <v>22</v>
      </c>
      <c r="L394" s="245">
        <v>43</v>
      </c>
      <c r="M394" s="245">
        <v>50</v>
      </c>
      <c r="N394" s="245">
        <v>74</v>
      </c>
      <c r="O394" s="245">
        <v>91</v>
      </c>
      <c r="P394" s="245">
        <v>100</v>
      </c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2"/>
      <c r="AF394" s="238" t="str">
        <f t="shared" si="6"/>
        <v>RAMI09/10Comercialização</v>
      </c>
      <c r="AG394" s="242"/>
      <c r="AH394" s="242"/>
      <c r="AI394" s="242"/>
      <c r="AJ394" s="242"/>
      <c r="AK394" s="242"/>
      <c r="AL394" s="242"/>
      <c r="AM394" s="242"/>
      <c r="AN394" s="242"/>
      <c r="AO394" s="242"/>
      <c r="AP394" s="242"/>
      <c r="AQ394" s="242"/>
      <c r="AR394" s="242"/>
      <c r="AS394" s="242"/>
      <c r="AT394" s="242"/>
      <c r="AU394" s="242"/>
      <c r="AV394" s="242"/>
      <c r="AW394" s="242"/>
      <c r="AX394" s="242"/>
      <c r="AY394" s="242"/>
      <c r="AZ394" s="242"/>
      <c r="BA394" s="242"/>
      <c r="BB394" s="242"/>
      <c r="BC394" s="242"/>
      <c r="BD394" s="242"/>
      <c r="BE394" s="242"/>
      <c r="BF394" s="242"/>
      <c r="BG394" s="242"/>
      <c r="BH394" s="242"/>
      <c r="BI394" s="242"/>
      <c r="BJ394" s="242"/>
      <c r="BK394" s="242"/>
      <c r="BL394" s="242"/>
    </row>
    <row r="395" spans="1:64" ht="14.65" hidden="1" customHeight="1">
      <c r="A395" s="238" t="s">
        <v>105</v>
      </c>
      <c r="B395" s="237" t="s">
        <v>182</v>
      </c>
      <c r="C395" s="239" t="s">
        <v>75</v>
      </c>
      <c r="D395" s="244"/>
      <c r="E395" s="244"/>
      <c r="F395" s="244"/>
      <c r="G395" s="245">
        <v>99.4</v>
      </c>
      <c r="H395" s="245">
        <v>100</v>
      </c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2"/>
      <c r="AF395" s="238" t="str">
        <f t="shared" si="6"/>
        <v>SERICICULTURA09/10Plantio</v>
      </c>
      <c r="AG395" s="242"/>
      <c r="AH395" s="242"/>
      <c r="AI395" s="242"/>
      <c r="AJ395" s="242"/>
      <c r="AK395" s="242"/>
      <c r="AL395" s="242"/>
      <c r="AM395" s="242"/>
      <c r="AN395" s="242"/>
      <c r="AO395" s="242"/>
      <c r="AP395" s="242"/>
      <c r="AQ395" s="242"/>
      <c r="AR395" s="242"/>
      <c r="AS395" s="242"/>
      <c r="AT395" s="242"/>
      <c r="AU395" s="242"/>
      <c r="AV395" s="242"/>
      <c r="AW395" s="242"/>
      <c r="AX395" s="242"/>
      <c r="AY395" s="242"/>
      <c r="AZ395" s="242"/>
      <c r="BA395" s="242"/>
      <c r="BB395" s="242"/>
      <c r="BC395" s="242"/>
      <c r="BD395" s="242"/>
      <c r="BE395" s="242"/>
      <c r="BF395" s="242"/>
      <c r="BG395" s="242"/>
      <c r="BH395" s="242"/>
      <c r="BI395" s="242"/>
      <c r="BJ395" s="242"/>
      <c r="BK395" s="242"/>
      <c r="BL395" s="242"/>
    </row>
    <row r="396" spans="1:64" ht="14.65" hidden="1" customHeight="1">
      <c r="A396" s="238" t="s">
        <v>105</v>
      </c>
      <c r="B396" s="237" t="s">
        <v>182</v>
      </c>
      <c r="C396" s="239" t="s">
        <v>76</v>
      </c>
      <c r="D396" s="244"/>
      <c r="E396" s="244"/>
      <c r="F396" s="244"/>
      <c r="G396" s="245"/>
      <c r="H396" s="245"/>
      <c r="I396" s="245">
        <v>13</v>
      </c>
      <c r="J396" s="245">
        <v>18</v>
      </c>
      <c r="K396" s="245">
        <v>29</v>
      </c>
      <c r="L396" s="245">
        <v>39</v>
      </c>
      <c r="M396" s="245">
        <v>48</v>
      </c>
      <c r="N396" s="245">
        <v>68</v>
      </c>
      <c r="O396" s="245">
        <v>84</v>
      </c>
      <c r="P396" s="245">
        <v>97</v>
      </c>
      <c r="Q396" s="245">
        <v>100</v>
      </c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2"/>
      <c r="AF396" s="238" t="str">
        <f t="shared" si="6"/>
        <v>SERICICULTURA09/10Colheita</v>
      </c>
      <c r="AG396" s="242"/>
      <c r="AH396" s="242"/>
      <c r="AI396" s="242"/>
      <c r="AJ396" s="242"/>
      <c r="AK396" s="242"/>
      <c r="AL396" s="242"/>
      <c r="AM396" s="242"/>
      <c r="AN396" s="242"/>
      <c r="AO396" s="242"/>
      <c r="AP396" s="242"/>
      <c r="AQ396" s="242"/>
      <c r="AR396" s="242"/>
      <c r="AS396" s="242"/>
      <c r="AT396" s="242"/>
      <c r="AU396" s="242"/>
      <c r="AV396" s="242"/>
      <c r="AW396" s="242"/>
      <c r="AX396" s="242"/>
      <c r="AY396" s="242"/>
      <c r="AZ396" s="242"/>
      <c r="BA396" s="242"/>
      <c r="BB396" s="242"/>
      <c r="BC396" s="242"/>
      <c r="BD396" s="242"/>
      <c r="BE396" s="242"/>
      <c r="BF396" s="242"/>
      <c r="BG396" s="242"/>
      <c r="BH396" s="242"/>
      <c r="BI396" s="242"/>
      <c r="BJ396" s="242"/>
      <c r="BK396" s="242"/>
      <c r="BL396" s="242"/>
    </row>
    <row r="397" spans="1:64" ht="14.65" hidden="1" customHeight="1">
      <c r="A397" s="238" t="s">
        <v>105</v>
      </c>
      <c r="B397" s="237" t="s">
        <v>182</v>
      </c>
      <c r="C397" s="243" t="s">
        <v>77</v>
      </c>
      <c r="D397" s="244"/>
      <c r="E397" s="244"/>
      <c r="F397" s="244"/>
      <c r="G397" s="245"/>
      <c r="H397" s="245"/>
      <c r="I397" s="245">
        <v>12</v>
      </c>
      <c r="J397" s="245">
        <v>16</v>
      </c>
      <c r="K397" s="245">
        <v>29</v>
      </c>
      <c r="L397" s="245">
        <v>38</v>
      </c>
      <c r="M397" s="245">
        <v>47</v>
      </c>
      <c r="N397" s="245">
        <v>68</v>
      </c>
      <c r="O397" s="245">
        <v>83</v>
      </c>
      <c r="P397" s="245">
        <v>97</v>
      </c>
      <c r="Q397" s="245">
        <v>100</v>
      </c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2"/>
      <c r="AF397" s="238" t="str">
        <f t="shared" si="6"/>
        <v>SERICICULTURA09/10Comercialização</v>
      </c>
      <c r="AG397" s="242"/>
      <c r="AH397" s="242"/>
      <c r="AI397" s="242"/>
      <c r="AJ397" s="242"/>
      <c r="AK397" s="242"/>
      <c r="AL397" s="242"/>
      <c r="AM397" s="242"/>
      <c r="AN397" s="242"/>
      <c r="AO397" s="242"/>
      <c r="AP397" s="242"/>
      <c r="AQ397" s="242"/>
      <c r="AR397" s="242"/>
      <c r="AS397" s="242"/>
      <c r="AT397" s="242"/>
      <c r="AU397" s="242"/>
      <c r="AV397" s="242"/>
      <c r="AW397" s="242"/>
      <c r="AX397" s="242"/>
      <c r="AY397" s="242"/>
      <c r="AZ397" s="242"/>
      <c r="BA397" s="242"/>
      <c r="BB397" s="242"/>
      <c r="BC397" s="242"/>
      <c r="BD397" s="242"/>
      <c r="BE397" s="242"/>
      <c r="BF397" s="242"/>
      <c r="BG397" s="242"/>
      <c r="BH397" s="242"/>
      <c r="BI397" s="242"/>
      <c r="BJ397" s="242"/>
      <c r="BK397" s="242"/>
      <c r="BL397" s="242"/>
    </row>
    <row r="398" spans="1:64" ht="14.65" hidden="1" customHeight="1">
      <c r="A398" s="238" t="s">
        <v>106</v>
      </c>
      <c r="B398" s="237" t="s">
        <v>182</v>
      </c>
      <c r="C398" s="239" t="s">
        <v>75</v>
      </c>
      <c r="D398" s="244"/>
      <c r="E398" s="244"/>
      <c r="F398" s="244"/>
      <c r="G398" s="245"/>
      <c r="H398" s="245"/>
      <c r="I398" s="245">
        <v>25</v>
      </c>
      <c r="J398" s="245">
        <v>92</v>
      </c>
      <c r="K398" s="245">
        <v>100</v>
      </c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2"/>
      <c r="AF398" s="238" t="str">
        <f t="shared" si="6"/>
        <v>SOJA (1ª SAFRA)09/10Plantio</v>
      </c>
      <c r="AG398" s="242"/>
      <c r="AH398" s="242"/>
      <c r="AI398" s="242"/>
      <c r="AJ398" s="242"/>
      <c r="AK398" s="242"/>
      <c r="AL398" s="242"/>
      <c r="AM398" s="242"/>
      <c r="AN398" s="242"/>
      <c r="AO398" s="242"/>
      <c r="AP398" s="242"/>
      <c r="AQ398" s="242"/>
      <c r="AR398" s="242"/>
      <c r="AS398" s="242"/>
      <c r="AT398" s="242"/>
      <c r="AU398" s="242"/>
      <c r="AV398" s="242"/>
      <c r="AW398" s="242"/>
      <c r="AX398" s="242"/>
      <c r="AY398" s="242"/>
      <c r="AZ398" s="242"/>
      <c r="BA398" s="242"/>
      <c r="BB398" s="242"/>
      <c r="BC398" s="242"/>
      <c r="BD398" s="242"/>
      <c r="BE398" s="242"/>
      <c r="BF398" s="242"/>
      <c r="BG398" s="242"/>
      <c r="BH398" s="242"/>
      <c r="BI398" s="242"/>
      <c r="BJ398" s="242"/>
      <c r="BK398" s="242"/>
      <c r="BL398" s="242"/>
    </row>
    <row r="399" spans="1:64" ht="14.65" hidden="1" customHeight="1">
      <c r="A399" s="238" t="s">
        <v>106</v>
      </c>
      <c r="B399" s="237" t="s">
        <v>182</v>
      </c>
      <c r="C399" s="239" t="s">
        <v>76</v>
      </c>
      <c r="D399" s="244"/>
      <c r="E399" s="244"/>
      <c r="F399" s="244"/>
      <c r="G399" s="245"/>
      <c r="H399" s="245"/>
      <c r="I399" s="245"/>
      <c r="J399" s="245"/>
      <c r="K399" s="245"/>
      <c r="L399" s="245">
        <v>1</v>
      </c>
      <c r="M399" s="245">
        <v>17</v>
      </c>
      <c r="N399" s="245">
        <v>75</v>
      </c>
      <c r="O399" s="245">
        <v>98</v>
      </c>
      <c r="P399" s="245">
        <v>100</v>
      </c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2"/>
      <c r="AF399" s="238" t="str">
        <f t="shared" si="6"/>
        <v>SOJA (1ª SAFRA)09/10Colheita</v>
      </c>
      <c r="AG399" s="242"/>
      <c r="AH399" s="242"/>
      <c r="AI399" s="242"/>
      <c r="AJ399" s="242"/>
      <c r="AK399" s="242"/>
      <c r="AL399" s="242"/>
      <c r="AM399" s="242"/>
      <c r="AN399" s="242"/>
      <c r="AO399" s="242"/>
      <c r="AP399" s="242"/>
      <c r="AQ399" s="242"/>
      <c r="AR399" s="242"/>
      <c r="AS399" s="242"/>
      <c r="AT399" s="242"/>
      <c r="AU399" s="242"/>
      <c r="AV399" s="242"/>
      <c r="AW399" s="242"/>
      <c r="AX399" s="242"/>
      <c r="AY399" s="242"/>
      <c r="AZ399" s="242"/>
      <c r="BA399" s="242"/>
      <c r="BB399" s="242"/>
      <c r="BC399" s="242"/>
      <c r="BD399" s="242"/>
      <c r="BE399" s="242"/>
      <c r="BF399" s="242"/>
      <c r="BG399" s="242"/>
      <c r="BH399" s="242"/>
      <c r="BI399" s="242"/>
      <c r="BJ399" s="242"/>
      <c r="BK399" s="242"/>
      <c r="BL399" s="242"/>
    </row>
    <row r="400" spans="1:64" ht="14.65" hidden="1" customHeight="1">
      <c r="A400" s="238" t="s">
        <v>106</v>
      </c>
      <c r="B400" s="237" t="s">
        <v>182</v>
      </c>
      <c r="C400" s="243" t="s">
        <v>77</v>
      </c>
      <c r="D400" s="244"/>
      <c r="E400" s="244"/>
      <c r="F400" s="244"/>
      <c r="G400" s="245"/>
      <c r="H400" s="245"/>
      <c r="I400" s="245"/>
      <c r="J400" s="245"/>
      <c r="K400" s="245">
        <v>2</v>
      </c>
      <c r="L400" s="245">
        <v>3</v>
      </c>
      <c r="M400" s="245">
        <v>6</v>
      </c>
      <c r="N400" s="245">
        <v>19</v>
      </c>
      <c r="O400" s="245">
        <v>35</v>
      </c>
      <c r="P400" s="245">
        <v>48</v>
      </c>
      <c r="Q400" s="245">
        <v>57</v>
      </c>
      <c r="R400" s="245">
        <v>71</v>
      </c>
      <c r="S400" s="245">
        <v>80</v>
      </c>
      <c r="T400" s="245">
        <v>87</v>
      </c>
      <c r="U400" s="245">
        <v>90</v>
      </c>
      <c r="V400" s="245">
        <v>92</v>
      </c>
      <c r="W400" s="245">
        <v>94</v>
      </c>
      <c r="X400" s="245">
        <v>97</v>
      </c>
      <c r="Y400" s="245">
        <v>100</v>
      </c>
      <c r="Z400" s="245"/>
      <c r="AA400" s="245"/>
      <c r="AB400" s="245"/>
      <c r="AC400" s="245"/>
      <c r="AD400" s="245"/>
      <c r="AE400" s="242"/>
      <c r="AF400" s="238" t="str">
        <f t="shared" si="6"/>
        <v>SOJA (1ª SAFRA)09/10Comercialização</v>
      </c>
      <c r="AG400" s="242"/>
      <c r="AH400" s="242"/>
      <c r="AI400" s="242"/>
      <c r="AJ400" s="242"/>
      <c r="AK400" s="242"/>
      <c r="AL400" s="242"/>
      <c r="AM400" s="242"/>
      <c r="AN400" s="242"/>
      <c r="AO400" s="242"/>
      <c r="AP400" s="242"/>
      <c r="AQ400" s="242"/>
      <c r="AR400" s="242"/>
      <c r="AS400" s="242"/>
      <c r="AT400" s="242"/>
      <c r="AU400" s="242"/>
      <c r="AV400" s="242"/>
      <c r="AW400" s="242"/>
      <c r="AX400" s="242"/>
      <c r="AY400" s="242"/>
      <c r="AZ400" s="242"/>
      <c r="BA400" s="242"/>
      <c r="BB400" s="242"/>
      <c r="BC400" s="242"/>
      <c r="BD400" s="242"/>
      <c r="BE400" s="242"/>
      <c r="BF400" s="242"/>
      <c r="BG400" s="242"/>
      <c r="BH400" s="242"/>
      <c r="BI400" s="242"/>
      <c r="BJ400" s="242"/>
      <c r="BK400" s="242"/>
      <c r="BL400" s="242"/>
    </row>
    <row r="401" spans="1:64" ht="14.65" hidden="1" customHeight="1">
      <c r="A401" s="238" t="s">
        <v>107</v>
      </c>
      <c r="B401" s="237" t="s">
        <v>182</v>
      </c>
      <c r="C401" s="239" t="s">
        <v>75</v>
      </c>
      <c r="D401" s="244"/>
      <c r="E401" s="244"/>
      <c r="F401" s="244"/>
      <c r="G401" s="245"/>
      <c r="H401" s="245"/>
      <c r="I401" s="245"/>
      <c r="J401" s="245"/>
      <c r="K401" s="245"/>
      <c r="L401" s="245">
        <v>6</v>
      </c>
      <c r="M401" s="245">
        <v>61</v>
      </c>
      <c r="N401" s="245">
        <v>98</v>
      </c>
      <c r="O401" s="245">
        <v>100</v>
      </c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2"/>
      <c r="AF401" s="238" t="str">
        <f t="shared" si="6"/>
        <v>SOJA (2ª SAFRA)09/10Plantio</v>
      </c>
      <c r="AG401" s="242"/>
      <c r="AH401" s="242"/>
      <c r="AI401" s="242"/>
      <c r="AJ401" s="242"/>
      <c r="AK401" s="242"/>
      <c r="AL401" s="242"/>
      <c r="AM401" s="242"/>
      <c r="AN401" s="242"/>
      <c r="AO401" s="242"/>
      <c r="AP401" s="242"/>
      <c r="AQ401" s="242"/>
      <c r="AR401" s="242"/>
      <c r="AS401" s="242"/>
      <c r="AT401" s="242"/>
      <c r="AU401" s="242"/>
      <c r="AV401" s="242"/>
      <c r="AW401" s="242"/>
      <c r="AX401" s="242"/>
      <c r="AY401" s="242"/>
      <c r="AZ401" s="242"/>
      <c r="BA401" s="242"/>
      <c r="BB401" s="242"/>
      <c r="BC401" s="242"/>
      <c r="BD401" s="242"/>
      <c r="BE401" s="242"/>
      <c r="BF401" s="242"/>
      <c r="BG401" s="242"/>
      <c r="BH401" s="242"/>
      <c r="BI401" s="242"/>
      <c r="BJ401" s="242"/>
      <c r="BK401" s="242"/>
      <c r="BL401" s="242"/>
    </row>
    <row r="402" spans="1:64" ht="14.65" hidden="1" customHeight="1">
      <c r="A402" s="238" t="s">
        <v>107</v>
      </c>
      <c r="B402" s="237" t="s">
        <v>182</v>
      </c>
      <c r="C402" s="239" t="s">
        <v>76</v>
      </c>
      <c r="D402" s="244"/>
      <c r="E402" s="244"/>
      <c r="F402" s="244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>
        <v>26</v>
      </c>
      <c r="Q402" s="245">
        <v>91</v>
      </c>
      <c r="R402" s="245">
        <v>100</v>
      </c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2"/>
      <c r="AF402" s="238" t="str">
        <f t="shared" si="6"/>
        <v>SOJA (2ª SAFRA)09/10Colheita</v>
      </c>
      <c r="AG402" s="242"/>
      <c r="AH402" s="242"/>
      <c r="AI402" s="242"/>
      <c r="AJ402" s="242"/>
      <c r="AK402" s="242"/>
      <c r="AL402" s="242"/>
      <c r="AM402" s="242"/>
      <c r="AN402" s="242"/>
      <c r="AO402" s="242"/>
      <c r="AP402" s="242"/>
      <c r="AQ402" s="242"/>
      <c r="AR402" s="242"/>
      <c r="AS402" s="242"/>
      <c r="AT402" s="242"/>
      <c r="AU402" s="242"/>
      <c r="AV402" s="242"/>
      <c r="AW402" s="242"/>
      <c r="AX402" s="242"/>
      <c r="AY402" s="242"/>
      <c r="AZ402" s="242"/>
      <c r="BA402" s="242"/>
      <c r="BB402" s="242"/>
      <c r="BC402" s="242"/>
      <c r="BD402" s="242"/>
      <c r="BE402" s="242"/>
      <c r="BF402" s="242"/>
      <c r="BG402" s="242"/>
      <c r="BH402" s="242"/>
      <c r="BI402" s="242"/>
      <c r="BJ402" s="242"/>
      <c r="BK402" s="242"/>
      <c r="BL402" s="242"/>
    </row>
    <row r="403" spans="1:64" ht="14.65" hidden="1" customHeight="1">
      <c r="A403" s="238" t="s">
        <v>107</v>
      </c>
      <c r="B403" s="237" t="s">
        <v>182</v>
      </c>
      <c r="C403" s="243" t="s">
        <v>77</v>
      </c>
      <c r="D403" s="244"/>
      <c r="E403" s="244"/>
      <c r="F403" s="244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>
        <v>5</v>
      </c>
      <c r="Q403" s="245">
        <v>33</v>
      </c>
      <c r="R403" s="245">
        <v>69</v>
      </c>
      <c r="S403" s="245">
        <v>79</v>
      </c>
      <c r="T403" s="245">
        <v>84</v>
      </c>
      <c r="U403" s="245">
        <v>92</v>
      </c>
      <c r="V403" s="245">
        <v>98</v>
      </c>
      <c r="W403" s="245">
        <v>98</v>
      </c>
      <c r="X403" s="245">
        <v>99</v>
      </c>
      <c r="Y403" s="245">
        <v>100</v>
      </c>
      <c r="Z403" s="245"/>
      <c r="AA403" s="245"/>
      <c r="AB403" s="245"/>
      <c r="AC403" s="245"/>
      <c r="AD403" s="245"/>
      <c r="AE403" s="242"/>
      <c r="AF403" s="238" t="str">
        <f t="shared" si="6"/>
        <v>SOJA (2ª SAFRA)09/10Comercialização</v>
      </c>
      <c r="AG403" s="242"/>
      <c r="AH403" s="242"/>
      <c r="AI403" s="242"/>
      <c r="AJ403" s="242"/>
      <c r="AK403" s="242"/>
      <c r="AL403" s="242"/>
      <c r="AM403" s="242"/>
      <c r="AN403" s="242"/>
      <c r="AO403" s="242"/>
      <c r="AP403" s="242"/>
      <c r="AQ403" s="242"/>
      <c r="AR403" s="242"/>
      <c r="AS403" s="242"/>
      <c r="AT403" s="242"/>
      <c r="AU403" s="242"/>
      <c r="AV403" s="242"/>
      <c r="AW403" s="242"/>
      <c r="AX403" s="242"/>
      <c r="AY403" s="242"/>
      <c r="AZ403" s="242"/>
      <c r="BA403" s="242"/>
      <c r="BB403" s="242"/>
      <c r="BC403" s="242"/>
      <c r="BD403" s="242"/>
      <c r="BE403" s="242"/>
      <c r="BF403" s="242"/>
      <c r="BG403" s="242"/>
      <c r="BH403" s="242"/>
      <c r="BI403" s="242"/>
      <c r="BJ403" s="242"/>
      <c r="BK403" s="242"/>
      <c r="BL403" s="242"/>
    </row>
    <row r="404" spans="1:64" ht="14.65" hidden="1" customHeight="1">
      <c r="A404" s="238" t="s">
        <v>108</v>
      </c>
      <c r="B404" s="237" t="s">
        <v>182</v>
      </c>
      <c r="C404" s="239" t="s">
        <v>75</v>
      </c>
      <c r="D404" s="244"/>
      <c r="E404" s="244"/>
      <c r="F404" s="244"/>
      <c r="G404" s="245">
        <v>5</v>
      </c>
      <c r="H404" s="245">
        <v>44.5</v>
      </c>
      <c r="I404" s="245">
        <v>83</v>
      </c>
      <c r="J404" s="245">
        <v>92</v>
      </c>
      <c r="K404" s="245">
        <v>98</v>
      </c>
      <c r="L404" s="245">
        <v>100</v>
      </c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2"/>
      <c r="AF404" s="238" t="str">
        <f t="shared" si="6"/>
        <v>TOMATE (1ª SAFRA)09/10Plantio</v>
      </c>
      <c r="AG404" s="242"/>
      <c r="AH404" s="242"/>
      <c r="AI404" s="242"/>
      <c r="AJ404" s="242"/>
      <c r="AK404" s="242"/>
      <c r="AL404" s="242"/>
      <c r="AM404" s="242"/>
      <c r="AN404" s="242"/>
      <c r="AO404" s="242"/>
      <c r="AP404" s="242"/>
      <c r="AQ404" s="242"/>
      <c r="AR404" s="242"/>
      <c r="AS404" s="242"/>
      <c r="AT404" s="242"/>
      <c r="AU404" s="242"/>
      <c r="AV404" s="242"/>
      <c r="AW404" s="242"/>
      <c r="AX404" s="242"/>
      <c r="AY404" s="242"/>
      <c r="AZ404" s="242"/>
      <c r="BA404" s="242"/>
      <c r="BB404" s="242"/>
      <c r="BC404" s="242"/>
      <c r="BD404" s="242"/>
      <c r="BE404" s="242"/>
      <c r="BF404" s="242"/>
      <c r="BG404" s="242"/>
      <c r="BH404" s="242"/>
      <c r="BI404" s="242"/>
      <c r="BJ404" s="242"/>
      <c r="BK404" s="242"/>
      <c r="BL404" s="242"/>
    </row>
    <row r="405" spans="1:64" ht="14.65" hidden="1" customHeight="1">
      <c r="A405" s="238" t="s">
        <v>108</v>
      </c>
      <c r="B405" s="237" t="s">
        <v>182</v>
      </c>
      <c r="C405" s="239" t="s">
        <v>76</v>
      </c>
      <c r="D405" s="244"/>
      <c r="E405" s="244"/>
      <c r="F405" s="244"/>
      <c r="G405" s="245"/>
      <c r="H405" s="245"/>
      <c r="I405" s="245"/>
      <c r="J405" s="245">
        <v>10</v>
      </c>
      <c r="K405" s="245">
        <v>20</v>
      </c>
      <c r="L405" s="245">
        <v>63</v>
      </c>
      <c r="M405" s="245">
        <v>77</v>
      </c>
      <c r="N405" s="245">
        <v>92</v>
      </c>
      <c r="O405" s="245">
        <v>97</v>
      </c>
      <c r="P405" s="245">
        <v>100</v>
      </c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2"/>
      <c r="AF405" s="238" t="str">
        <f t="shared" si="6"/>
        <v>TOMATE (1ª SAFRA)09/10Colheita</v>
      </c>
      <c r="AG405" s="242"/>
      <c r="AH405" s="242"/>
      <c r="AI405" s="242"/>
      <c r="AJ405" s="242"/>
      <c r="AK405" s="242"/>
      <c r="AL405" s="242"/>
      <c r="AM405" s="242"/>
      <c r="AN405" s="242"/>
      <c r="AO405" s="242"/>
      <c r="AP405" s="242"/>
      <c r="AQ405" s="242"/>
      <c r="AR405" s="242"/>
      <c r="AS405" s="242"/>
      <c r="AT405" s="242"/>
      <c r="AU405" s="242"/>
      <c r="AV405" s="242"/>
      <c r="AW405" s="242"/>
      <c r="AX405" s="242"/>
      <c r="AY405" s="242"/>
      <c r="AZ405" s="242"/>
      <c r="BA405" s="242"/>
      <c r="BB405" s="242"/>
      <c r="BC405" s="242"/>
      <c r="BD405" s="242"/>
      <c r="BE405" s="242"/>
      <c r="BF405" s="242"/>
      <c r="BG405" s="242"/>
      <c r="BH405" s="242"/>
      <c r="BI405" s="242"/>
      <c r="BJ405" s="242"/>
      <c r="BK405" s="242"/>
      <c r="BL405" s="242"/>
    </row>
    <row r="406" spans="1:64" ht="14.65" hidden="1" customHeight="1">
      <c r="A406" s="238" t="s">
        <v>108</v>
      </c>
      <c r="B406" s="237" t="s">
        <v>182</v>
      </c>
      <c r="C406" s="243" t="s">
        <v>77</v>
      </c>
      <c r="D406" s="244"/>
      <c r="E406" s="244"/>
      <c r="F406" s="244"/>
      <c r="G406" s="245"/>
      <c r="H406" s="245"/>
      <c r="I406" s="245"/>
      <c r="J406" s="245">
        <v>8</v>
      </c>
      <c r="K406" s="245">
        <v>19</v>
      </c>
      <c r="L406" s="245">
        <v>64</v>
      </c>
      <c r="M406" s="245">
        <v>76</v>
      </c>
      <c r="N406" s="245">
        <v>91</v>
      </c>
      <c r="O406" s="245">
        <v>97</v>
      </c>
      <c r="P406" s="245">
        <v>97</v>
      </c>
      <c r="Q406" s="245">
        <v>100</v>
      </c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2"/>
      <c r="AF406" s="238" t="str">
        <f t="shared" si="6"/>
        <v>TOMATE (1ª SAFRA)09/10Comercialização</v>
      </c>
      <c r="AG406" s="242"/>
      <c r="AH406" s="242"/>
      <c r="AI406" s="242"/>
      <c r="AJ406" s="242"/>
      <c r="AK406" s="242"/>
      <c r="AL406" s="242"/>
      <c r="AM406" s="242"/>
      <c r="AN406" s="242"/>
      <c r="AO406" s="242"/>
      <c r="AP406" s="242"/>
      <c r="AQ406" s="242"/>
      <c r="AR406" s="242"/>
      <c r="AS406" s="242"/>
      <c r="AT406" s="242"/>
      <c r="AU406" s="242"/>
      <c r="AV406" s="242"/>
      <c r="AW406" s="242"/>
      <c r="AX406" s="242"/>
      <c r="AY406" s="242"/>
      <c r="AZ406" s="242"/>
      <c r="BA406" s="242"/>
      <c r="BB406" s="242"/>
      <c r="BC406" s="242"/>
      <c r="BD406" s="242"/>
      <c r="BE406" s="242"/>
      <c r="BF406" s="242"/>
      <c r="BG406" s="242"/>
      <c r="BH406" s="242"/>
      <c r="BI406" s="242"/>
      <c r="BJ406" s="242"/>
      <c r="BK406" s="242"/>
      <c r="BL406" s="242"/>
    </row>
    <row r="407" spans="1:64" ht="14.65" hidden="1" customHeight="1">
      <c r="A407" s="238" t="s">
        <v>109</v>
      </c>
      <c r="B407" s="237" t="s">
        <v>182</v>
      </c>
      <c r="C407" s="239" t="s">
        <v>75</v>
      </c>
      <c r="D407" s="244"/>
      <c r="E407" s="244"/>
      <c r="F407" s="244"/>
      <c r="G407" s="245"/>
      <c r="H407" s="245"/>
      <c r="I407" s="245"/>
      <c r="J407" s="245"/>
      <c r="K407" s="245"/>
      <c r="L407" s="245">
        <v>27</v>
      </c>
      <c r="M407" s="245">
        <v>52</v>
      </c>
      <c r="N407" s="245">
        <v>73</v>
      </c>
      <c r="O407" s="245">
        <v>94</v>
      </c>
      <c r="P407" s="245">
        <v>96</v>
      </c>
      <c r="Q407" s="245">
        <v>98</v>
      </c>
      <c r="R407" s="245">
        <v>100</v>
      </c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2"/>
      <c r="AF407" s="238" t="str">
        <f t="shared" si="6"/>
        <v>TOMATE (2ª SAFRA)09/10Plantio</v>
      </c>
      <c r="AG407" s="242"/>
      <c r="AH407" s="242"/>
      <c r="AI407" s="242"/>
      <c r="AJ407" s="242"/>
      <c r="AK407" s="242"/>
      <c r="AL407" s="242"/>
      <c r="AM407" s="242"/>
      <c r="AN407" s="242"/>
      <c r="AO407" s="242"/>
      <c r="AP407" s="242"/>
      <c r="AQ407" s="242"/>
      <c r="AR407" s="242"/>
      <c r="AS407" s="242"/>
      <c r="AT407" s="242"/>
      <c r="AU407" s="242"/>
      <c r="AV407" s="242"/>
      <c r="AW407" s="242"/>
      <c r="AX407" s="242"/>
      <c r="AY407" s="242"/>
      <c r="AZ407" s="242"/>
      <c r="BA407" s="242"/>
      <c r="BB407" s="242"/>
      <c r="BC407" s="242"/>
      <c r="BD407" s="242"/>
      <c r="BE407" s="242"/>
      <c r="BF407" s="242"/>
      <c r="BG407" s="242"/>
      <c r="BH407" s="242"/>
      <c r="BI407" s="242"/>
      <c r="BJ407" s="242"/>
      <c r="BK407" s="242"/>
      <c r="BL407" s="242"/>
    </row>
    <row r="408" spans="1:64" ht="14.65" hidden="1" customHeight="1">
      <c r="A408" s="238" t="s">
        <v>109</v>
      </c>
      <c r="B408" s="237" t="s">
        <v>182</v>
      </c>
      <c r="C408" s="239" t="s">
        <v>76</v>
      </c>
      <c r="D408" s="244"/>
      <c r="E408" s="244"/>
      <c r="F408" s="244"/>
      <c r="G408" s="245"/>
      <c r="H408" s="245"/>
      <c r="I408" s="245"/>
      <c r="J408" s="245"/>
      <c r="K408" s="245"/>
      <c r="L408" s="245"/>
      <c r="M408" s="245">
        <v>8</v>
      </c>
      <c r="N408" s="245">
        <v>14</v>
      </c>
      <c r="O408" s="245">
        <v>37</v>
      </c>
      <c r="P408" s="245">
        <v>60</v>
      </c>
      <c r="Q408" s="245">
        <v>76</v>
      </c>
      <c r="R408" s="245">
        <v>88</v>
      </c>
      <c r="S408" s="245">
        <v>95</v>
      </c>
      <c r="T408" s="245">
        <v>99</v>
      </c>
      <c r="U408" s="245">
        <v>100</v>
      </c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2"/>
      <c r="AF408" s="238" t="str">
        <f t="shared" si="6"/>
        <v>TOMATE (2ª SAFRA)09/10Colheita</v>
      </c>
      <c r="AG408" s="242"/>
      <c r="AH408" s="242"/>
      <c r="AI408" s="242"/>
      <c r="AJ408" s="242"/>
      <c r="AK408" s="242"/>
      <c r="AL408" s="242"/>
      <c r="AM408" s="242"/>
      <c r="AN408" s="242"/>
      <c r="AO408" s="242"/>
      <c r="AP408" s="242"/>
      <c r="AQ408" s="242"/>
      <c r="AR408" s="242"/>
      <c r="AS408" s="242"/>
      <c r="AT408" s="242"/>
      <c r="AU408" s="242"/>
      <c r="AV408" s="242"/>
      <c r="AW408" s="242"/>
      <c r="AX408" s="242"/>
      <c r="AY408" s="242"/>
      <c r="AZ408" s="242"/>
      <c r="BA408" s="242"/>
      <c r="BB408" s="242"/>
      <c r="BC408" s="242"/>
      <c r="BD408" s="242"/>
      <c r="BE408" s="242"/>
      <c r="BF408" s="242"/>
      <c r="BG408" s="242"/>
      <c r="BH408" s="242"/>
      <c r="BI408" s="242"/>
      <c r="BJ408" s="242"/>
      <c r="BK408" s="242"/>
      <c r="BL408" s="242"/>
    </row>
    <row r="409" spans="1:64" ht="14.65" hidden="1" customHeight="1">
      <c r="A409" s="238" t="s">
        <v>109</v>
      </c>
      <c r="B409" s="237" t="s">
        <v>182</v>
      </c>
      <c r="C409" s="243" t="s">
        <v>77</v>
      </c>
      <c r="D409" s="244"/>
      <c r="E409" s="244"/>
      <c r="F409" s="244"/>
      <c r="G409" s="245"/>
      <c r="H409" s="245"/>
      <c r="I409" s="245"/>
      <c r="J409" s="245"/>
      <c r="K409" s="245"/>
      <c r="L409" s="245"/>
      <c r="M409" s="245"/>
      <c r="N409" s="245">
        <v>11</v>
      </c>
      <c r="O409" s="245">
        <v>32</v>
      </c>
      <c r="P409" s="245">
        <v>61</v>
      </c>
      <c r="Q409" s="245">
        <v>74</v>
      </c>
      <c r="R409" s="245">
        <v>81</v>
      </c>
      <c r="S409" s="245">
        <v>96</v>
      </c>
      <c r="T409" s="245">
        <v>99</v>
      </c>
      <c r="U409" s="245">
        <v>100</v>
      </c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2"/>
      <c r="AF409" s="238" t="str">
        <f t="shared" si="6"/>
        <v>TOMATE (2ª SAFRA)09/10Comercialização</v>
      </c>
      <c r="AG409" s="242"/>
      <c r="AH409" s="242"/>
      <c r="AI409" s="242"/>
      <c r="AJ409" s="242"/>
      <c r="AK409" s="242"/>
      <c r="AL409" s="242"/>
      <c r="AM409" s="242"/>
      <c r="AN409" s="242"/>
      <c r="AO409" s="242"/>
      <c r="AP409" s="242"/>
      <c r="AQ409" s="242"/>
      <c r="AR409" s="242"/>
      <c r="AS409" s="242"/>
      <c r="AT409" s="242"/>
      <c r="AU409" s="242"/>
      <c r="AV409" s="242"/>
      <c r="AW409" s="242"/>
      <c r="AX409" s="242"/>
      <c r="AY409" s="242"/>
      <c r="AZ409" s="242"/>
      <c r="BA409" s="242"/>
      <c r="BB409" s="242"/>
      <c r="BC409" s="242"/>
      <c r="BD409" s="242"/>
      <c r="BE409" s="242"/>
      <c r="BF409" s="242"/>
      <c r="BG409" s="242"/>
      <c r="BH409" s="242"/>
      <c r="BI409" s="242"/>
      <c r="BJ409" s="242"/>
      <c r="BK409" s="242"/>
      <c r="BL409" s="242"/>
    </row>
    <row r="410" spans="1:64" ht="14.65" hidden="1" customHeight="1">
      <c r="A410" s="238" t="s">
        <v>110</v>
      </c>
      <c r="B410" s="237" t="s">
        <v>182</v>
      </c>
      <c r="C410" s="239" t="s">
        <v>75</v>
      </c>
      <c r="D410" s="244"/>
      <c r="E410" s="244"/>
      <c r="F410" s="244"/>
      <c r="G410" s="245"/>
      <c r="H410" s="245"/>
      <c r="I410" s="245"/>
      <c r="J410" s="245"/>
      <c r="K410" s="245"/>
      <c r="L410" s="245"/>
      <c r="M410" s="245"/>
      <c r="N410" s="245"/>
      <c r="O410" s="245">
        <v>25</v>
      </c>
      <c r="P410" s="245">
        <v>63</v>
      </c>
      <c r="Q410" s="245">
        <v>87</v>
      </c>
      <c r="R410" s="245">
        <v>100</v>
      </c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2"/>
      <c r="AF410" s="238" t="str">
        <f t="shared" si="6"/>
        <v>TRIGO09/10Plantio</v>
      </c>
      <c r="AG410" s="242"/>
      <c r="AH410" s="242"/>
      <c r="AI410" s="242"/>
      <c r="AJ410" s="242"/>
      <c r="AK410" s="242"/>
      <c r="AL410" s="242"/>
      <c r="AM410" s="242"/>
      <c r="AN410" s="242"/>
      <c r="AO410" s="242"/>
      <c r="AP410" s="242"/>
      <c r="AQ410" s="242"/>
      <c r="AR410" s="242"/>
      <c r="AS410" s="242"/>
      <c r="AT410" s="242"/>
      <c r="AU410" s="242"/>
      <c r="AV410" s="242"/>
      <c r="AW410" s="242"/>
      <c r="AX410" s="242"/>
      <c r="AY410" s="242"/>
      <c r="AZ410" s="242"/>
      <c r="BA410" s="242"/>
      <c r="BB410" s="242"/>
      <c r="BC410" s="242"/>
      <c r="BD410" s="242"/>
      <c r="BE410" s="242"/>
      <c r="BF410" s="242"/>
      <c r="BG410" s="242"/>
      <c r="BH410" s="242"/>
      <c r="BI410" s="242"/>
      <c r="BJ410" s="242"/>
      <c r="BK410" s="242"/>
      <c r="BL410" s="242"/>
    </row>
    <row r="411" spans="1:64" ht="14.65" hidden="1" customHeight="1">
      <c r="A411" s="238" t="s">
        <v>110</v>
      </c>
      <c r="B411" s="237" t="s">
        <v>182</v>
      </c>
      <c r="C411" s="239" t="s">
        <v>76</v>
      </c>
      <c r="D411" s="244"/>
      <c r="E411" s="244"/>
      <c r="F411" s="244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>
        <v>9</v>
      </c>
      <c r="T411" s="245">
        <v>67</v>
      </c>
      <c r="U411" s="245">
        <v>85</v>
      </c>
      <c r="V411" s="245">
        <v>97</v>
      </c>
      <c r="W411" s="245">
        <v>100</v>
      </c>
      <c r="X411" s="245"/>
      <c r="Y411" s="245"/>
      <c r="Z411" s="245"/>
      <c r="AA411" s="245"/>
      <c r="AB411" s="245"/>
      <c r="AC411" s="245"/>
      <c r="AD411" s="245"/>
      <c r="AE411" s="242"/>
      <c r="AF411" s="238" t="str">
        <f t="shared" si="6"/>
        <v>TRIGO09/10Colheita</v>
      </c>
      <c r="AG411" s="242"/>
      <c r="AH411" s="242"/>
      <c r="AI411" s="242"/>
      <c r="AJ411" s="242"/>
      <c r="AK411" s="242"/>
      <c r="AL411" s="242"/>
      <c r="AM411" s="242"/>
      <c r="AN411" s="242"/>
      <c r="AO411" s="242"/>
      <c r="AP411" s="242"/>
      <c r="AQ411" s="242"/>
      <c r="AR411" s="242"/>
      <c r="AS411" s="242"/>
      <c r="AT411" s="242"/>
      <c r="AU411" s="242"/>
      <c r="AV411" s="242"/>
      <c r="AW411" s="242"/>
      <c r="AX411" s="242"/>
      <c r="AY411" s="242"/>
      <c r="AZ411" s="242"/>
      <c r="BA411" s="242"/>
      <c r="BB411" s="242"/>
      <c r="BC411" s="242"/>
      <c r="BD411" s="242"/>
      <c r="BE411" s="242"/>
      <c r="BF411" s="242"/>
      <c r="BG411" s="242"/>
      <c r="BH411" s="242"/>
      <c r="BI411" s="242"/>
      <c r="BJ411" s="242"/>
      <c r="BK411" s="242"/>
      <c r="BL411" s="242"/>
    </row>
    <row r="412" spans="1:64" ht="14.65" hidden="1" customHeight="1">
      <c r="A412" s="238" t="s">
        <v>110</v>
      </c>
      <c r="B412" s="237" t="s">
        <v>182</v>
      </c>
      <c r="C412" s="243" t="s">
        <v>77</v>
      </c>
      <c r="D412" s="244"/>
      <c r="E412" s="244"/>
      <c r="F412" s="244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>
        <v>9</v>
      </c>
      <c r="U412" s="245">
        <v>21</v>
      </c>
      <c r="V412" s="245">
        <v>25</v>
      </c>
      <c r="W412" s="245">
        <v>32</v>
      </c>
      <c r="X412" s="245">
        <v>51</v>
      </c>
      <c r="Y412" s="245">
        <v>58</v>
      </c>
      <c r="Z412" s="245">
        <v>71</v>
      </c>
      <c r="AA412" s="245">
        <v>80</v>
      </c>
      <c r="AB412" s="245">
        <v>85</v>
      </c>
      <c r="AC412" s="245">
        <v>90</v>
      </c>
      <c r="AD412" s="245">
        <v>92</v>
      </c>
      <c r="AE412" s="242">
        <v>100</v>
      </c>
      <c r="AF412" s="238" t="str">
        <f t="shared" si="6"/>
        <v>TRIGO09/10Comercialização</v>
      </c>
      <c r="AG412" s="242"/>
      <c r="AH412" s="242"/>
      <c r="AI412" s="242"/>
      <c r="AJ412" s="242"/>
      <c r="AK412" s="242"/>
      <c r="AL412" s="242"/>
      <c r="AM412" s="242"/>
      <c r="AN412" s="242"/>
      <c r="AO412" s="242"/>
      <c r="AP412" s="242"/>
      <c r="AQ412" s="242"/>
      <c r="AR412" s="242"/>
      <c r="AS412" s="242"/>
      <c r="AT412" s="242"/>
      <c r="AU412" s="242"/>
      <c r="AV412" s="242"/>
      <c r="AW412" s="242"/>
      <c r="AX412" s="242"/>
      <c r="AY412" s="242"/>
      <c r="AZ412" s="242"/>
      <c r="BA412" s="242"/>
      <c r="BB412" s="242"/>
      <c r="BC412" s="242"/>
      <c r="BD412" s="242"/>
      <c r="BE412" s="242"/>
      <c r="BF412" s="242"/>
      <c r="BG412" s="242"/>
      <c r="BH412" s="242"/>
      <c r="BI412" s="242"/>
      <c r="BJ412" s="242"/>
      <c r="BK412" s="242"/>
      <c r="BL412" s="242"/>
    </row>
    <row r="413" spans="1:64" ht="14.65" hidden="1" customHeight="1">
      <c r="A413" s="238" t="s">
        <v>111</v>
      </c>
      <c r="B413" s="237" t="s">
        <v>182</v>
      </c>
      <c r="C413" s="239" t="s">
        <v>75</v>
      </c>
      <c r="D413" s="244"/>
      <c r="E413" s="244"/>
      <c r="F413" s="244"/>
      <c r="G413" s="245"/>
      <c r="H413" s="245"/>
      <c r="I413" s="245"/>
      <c r="J413" s="245"/>
      <c r="K413" s="245"/>
      <c r="L413" s="245"/>
      <c r="M413" s="245"/>
      <c r="N413" s="245"/>
      <c r="O413" s="245">
        <v>8</v>
      </c>
      <c r="P413" s="245">
        <v>44</v>
      </c>
      <c r="Q413" s="245">
        <v>73</v>
      </c>
      <c r="R413" s="245">
        <v>99</v>
      </c>
      <c r="S413" s="245">
        <v>100</v>
      </c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2"/>
      <c r="AF413" s="238" t="str">
        <f t="shared" si="6"/>
        <v>TRITICALE09/10Plantio</v>
      </c>
      <c r="AG413" s="242"/>
      <c r="AH413" s="242"/>
      <c r="AI413" s="242"/>
      <c r="AJ413" s="242"/>
      <c r="AK413" s="242"/>
      <c r="AL413" s="242"/>
      <c r="AM413" s="242"/>
      <c r="AN413" s="242"/>
      <c r="AO413" s="242"/>
      <c r="AP413" s="242"/>
      <c r="AQ413" s="242"/>
      <c r="AR413" s="242"/>
      <c r="AS413" s="242"/>
      <c r="AT413" s="242"/>
      <c r="AU413" s="242"/>
      <c r="AV413" s="242"/>
      <c r="AW413" s="242"/>
      <c r="AX413" s="242"/>
      <c r="AY413" s="242"/>
      <c r="AZ413" s="242"/>
      <c r="BA413" s="242"/>
      <c r="BB413" s="242"/>
      <c r="BC413" s="242"/>
      <c r="BD413" s="242"/>
      <c r="BE413" s="242"/>
      <c r="BF413" s="242"/>
      <c r="BG413" s="242"/>
      <c r="BH413" s="242"/>
      <c r="BI413" s="242"/>
      <c r="BJ413" s="242"/>
      <c r="BK413" s="242"/>
      <c r="BL413" s="242"/>
    </row>
    <row r="414" spans="1:64" ht="14.65" hidden="1" customHeight="1">
      <c r="A414" s="238" t="s">
        <v>111</v>
      </c>
      <c r="B414" s="237" t="s">
        <v>182</v>
      </c>
      <c r="C414" s="239" t="s">
        <v>76</v>
      </c>
      <c r="D414" s="244"/>
      <c r="E414" s="244"/>
      <c r="F414" s="244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>
        <v>2</v>
      </c>
      <c r="T414" s="245">
        <v>47</v>
      </c>
      <c r="U414" s="245">
        <v>67</v>
      </c>
      <c r="V414" s="245">
        <v>90</v>
      </c>
      <c r="W414" s="245">
        <v>98</v>
      </c>
      <c r="X414" s="245">
        <v>100</v>
      </c>
      <c r="Y414" s="245"/>
      <c r="Z414" s="245"/>
      <c r="AA414" s="245"/>
      <c r="AB414" s="245"/>
      <c r="AC414" s="245"/>
      <c r="AD414" s="245"/>
      <c r="AE414" s="242"/>
      <c r="AF414" s="238" t="str">
        <f t="shared" si="6"/>
        <v>TRITICALE09/10Colheita</v>
      </c>
      <c r="AG414" s="242"/>
      <c r="AH414" s="242"/>
      <c r="AI414" s="242"/>
      <c r="AJ414" s="242"/>
      <c r="AK414" s="242"/>
      <c r="AL414" s="242"/>
      <c r="AM414" s="242"/>
      <c r="AN414" s="242"/>
      <c r="AO414" s="242"/>
      <c r="AP414" s="242"/>
      <c r="AQ414" s="242"/>
      <c r="AR414" s="242"/>
      <c r="AS414" s="242"/>
      <c r="AT414" s="242"/>
      <c r="AU414" s="242"/>
      <c r="AV414" s="242"/>
      <c r="AW414" s="242"/>
      <c r="AX414" s="242"/>
      <c r="AY414" s="242"/>
      <c r="AZ414" s="242"/>
      <c r="BA414" s="242"/>
      <c r="BB414" s="242"/>
      <c r="BC414" s="242"/>
      <c r="BD414" s="242"/>
      <c r="BE414" s="242"/>
      <c r="BF414" s="242"/>
      <c r="BG414" s="242"/>
      <c r="BH414" s="242"/>
      <c r="BI414" s="242"/>
      <c r="BJ414" s="242"/>
      <c r="BK414" s="242"/>
      <c r="BL414" s="242"/>
    </row>
    <row r="415" spans="1:64" ht="14.65" hidden="1" customHeight="1">
      <c r="A415" s="238" t="s">
        <v>111</v>
      </c>
      <c r="B415" s="237" t="s">
        <v>182</v>
      </c>
      <c r="C415" s="243" t="s">
        <v>77</v>
      </c>
      <c r="D415" s="244"/>
      <c r="E415" s="244"/>
      <c r="F415" s="244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>
        <v>1</v>
      </c>
      <c r="T415" s="245">
        <v>7</v>
      </c>
      <c r="U415" s="245">
        <v>17</v>
      </c>
      <c r="V415" s="245">
        <v>34</v>
      </c>
      <c r="W415" s="245">
        <v>42</v>
      </c>
      <c r="X415" s="245">
        <v>63</v>
      </c>
      <c r="Y415" s="245">
        <v>81</v>
      </c>
      <c r="Z415" s="245">
        <v>85</v>
      </c>
      <c r="AA415" s="245">
        <v>98</v>
      </c>
      <c r="AB415" s="245">
        <v>100</v>
      </c>
      <c r="AC415" s="245"/>
      <c r="AD415" s="245"/>
      <c r="AE415" s="242"/>
      <c r="AF415" s="238" t="str">
        <f t="shared" si="6"/>
        <v>TRITICALE09/10Comercialização</v>
      </c>
      <c r="AG415" s="242"/>
      <c r="AH415" s="242"/>
      <c r="AI415" s="242"/>
      <c r="AJ415" s="242"/>
      <c r="AK415" s="242"/>
      <c r="AL415" s="242"/>
      <c r="AM415" s="242"/>
      <c r="AN415" s="242"/>
      <c r="AO415" s="242"/>
      <c r="AP415" s="242"/>
      <c r="AQ415" s="242"/>
      <c r="AR415" s="242"/>
      <c r="AS415" s="242"/>
      <c r="AT415" s="242"/>
      <c r="AU415" s="242"/>
      <c r="AV415" s="242"/>
      <c r="AW415" s="242"/>
      <c r="AX415" s="242"/>
      <c r="AY415" s="242"/>
      <c r="AZ415" s="242"/>
      <c r="BA415" s="242"/>
      <c r="BB415" s="242"/>
      <c r="BC415" s="242"/>
      <c r="BD415" s="242"/>
      <c r="BE415" s="242"/>
      <c r="BF415" s="242"/>
      <c r="BG415" s="242"/>
      <c r="BH415" s="242"/>
      <c r="BI415" s="242"/>
      <c r="BJ415" s="242"/>
      <c r="BK415" s="242"/>
      <c r="BL415" s="242"/>
    </row>
    <row r="416" spans="1:64" ht="14.65" hidden="1" customHeight="1">
      <c r="A416" s="238" t="s">
        <v>83</v>
      </c>
      <c r="B416" s="237" t="s">
        <v>183</v>
      </c>
      <c r="C416" s="239" t="s">
        <v>75</v>
      </c>
      <c r="D416" s="244"/>
      <c r="E416" s="244"/>
      <c r="F416" s="244"/>
      <c r="G416" s="245"/>
      <c r="H416" s="245"/>
      <c r="I416" s="245">
        <v>19</v>
      </c>
      <c r="J416" s="245">
        <v>86</v>
      </c>
      <c r="K416" s="245">
        <v>100</v>
      </c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2"/>
      <c r="AF416" s="238" t="str">
        <f t="shared" si="6"/>
        <v>ALGODÃO10/11Plantio</v>
      </c>
      <c r="AG416" s="242"/>
      <c r="AH416" s="242"/>
      <c r="AI416" s="242"/>
      <c r="AJ416" s="242"/>
      <c r="AK416" s="242"/>
      <c r="AL416" s="242"/>
      <c r="AM416" s="242"/>
      <c r="AN416" s="242"/>
      <c r="AO416" s="242"/>
      <c r="AP416" s="242"/>
      <c r="AQ416" s="242"/>
      <c r="AR416" s="242"/>
      <c r="AS416" s="242"/>
      <c r="AT416" s="242"/>
      <c r="AU416" s="242"/>
      <c r="AV416" s="242"/>
      <c r="AW416" s="242"/>
      <c r="AX416" s="242"/>
      <c r="AY416" s="242"/>
      <c r="AZ416" s="242"/>
      <c r="BA416" s="242"/>
      <c r="BB416" s="242"/>
      <c r="BC416" s="242"/>
      <c r="BD416" s="242"/>
      <c r="BE416" s="242"/>
      <c r="BF416" s="242"/>
      <c r="BG416" s="242"/>
      <c r="BH416" s="242"/>
      <c r="BI416" s="242"/>
      <c r="BJ416" s="242"/>
      <c r="BK416" s="242"/>
      <c r="BL416" s="242"/>
    </row>
    <row r="417" spans="1:64" ht="14.65" hidden="1" customHeight="1">
      <c r="A417" s="238" t="s">
        <v>83</v>
      </c>
      <c r="B417" s="237" t="s">
        <v>183</v>
      </c>
      <c r="C417" s="239" t="s">
        <v>76</v>
      </c>
      <c r="D417" s="244"/>
      <c r="E417" s="244"/>
      <c r="F417" s="244"/>
      <c r="G417" s="245"/>
      <c r="H417" s="245"/>
      <c r="I417" s="245"/>
      <c r="J417" s="245"/>
      <c r="K417" s="245"/>
      <c r="L417" s="245"/>
      <c r="M417" s="245"/>
      <c r="N417" s="245">
        <v>18</v>
      </c>
      <c r="O417" s="245">
        <v>70</v>
      </c>
      <c r="P417" s="245">
        <v>88</v>
      </c>
      <c r="Q417" s="245">
        <v>100</v>
      </c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2"/>
      <c r="AF417" s="238" t="str">
        <f t="shared" si="6"/>
        <v>ALGODÃO10/11Colheita</v>
      </c>
      <c r="AG417" s="242"/>
      <c r="AH417" s="242"/>
      <c r="AI417" s="242"/>
      <c r="AJ417" s="242"/>
      <c r="AK417" s="242"/>
      <c r="AL417" s="242"/>
      <c r="AM417" s="242"/>
      <c r="AN417" s="242"/>
      <c r="AO417" s="242"/>
      <c r="AP417" s="242"/>
      <c r="AQ417" s="242"/>
      <c r="AR417" s="242"/>
      <c r="AS417" s="242"/>
      <c r="AT417" s="242"/>
      <c r="AU417" s="242"/>
      <c r="AV417" s="242"/>
      <c r="AW417" s="242"/>
      <c r="AX417" s="242"/>
      <c r="AY417" s="242"/>
      <c r="AZ417" s="242"/>
      <c r="BA417" s="242"/>
      <c r="BB417" s="242"/>
      <c r="BC417" s="242"/>
      <c r="BD417" s="242"/>
      <c r="BE417" s="242"/>
      <c r="BF417" s="242"/>
      <c r="BG417" s="242"/>
      <c r="BH417" s="242"/>
      <c r="BI417" s="242"/>
      <c r="BJ417" s="242"/>
      <c r="BK417" s="242"/>
      <c r="BL417" s="242"/>
    </row>
    <row r="418" spans="1:64" ht="14.65" hidden="1" customHeight="1">
      <c r="A418" s="238" t="s">
        <v>83</v>
      </c>
      <c r="B418" s="237" t="s">
        <v>183</v>
      </c>
      <c r="C418" s="243" t="s">
        <v>77</v>
      </c>
      <c r="D418" s="244"/>
      <c r="E418" s="244"/>
      <c r="F418" s="244"/>
      <c r="G418" s="245"/>
      <c r="H418" s="245"/>
      <c r="I418" s="245"/>
      <c r="J418" s="245"/>
      <c r="K418" s="245"/>
      <c r="L418" s="245"/>
      <c r="M418" s="245"/>
      <c r="N418" s="245">
        <v>15</v>
      </c>
      <c r="O418" s="245">
        <v>71</v>
      </c>
      <c r="P418" s="245">
        <v>84</v>
      </c>
      <c r="Q418" s="245">
        <v>99</v>
      </c>
      <c r="R418" s="245">
        <v>100</v>
      </c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2"/>
      <c r="AF418" s="238" t="str">
        <f t="shared" si="6"/>
        <v>ALGODÃO10/11Comercialização</v>
      </c>
      <c r="AG418" s="242"/>
      <c r="AH418" s="242"/>
      <c r="AI418" s="242"/>
      <c r="AJ418" s="242"/>
      <c r="AK418" s="242"/>
      <c r="AL418" s="242"/>
      <c r="AM418" s="242"/>
      <c r="AN418" s="242"/>
      <c r="AO418" s="242"/>
      <c r="AP418" s="242"/>
      <c r="AQ418" s="242"/>
      <c r="AR418" s="242"/>
      <c r="AS418" s="242"/>
      <c r="AT418" s="242"/>
      <c r="AU418" s="242"/>
      <c r="AV418" s="242"/>
      <c r="AW418" s="242"/>
      <c r="AX418" s="242"/>
      <c r="AY418" s="242"/>
      <c r="AZ418" s="242"/>
      <c r="BA418" s="242"/>
      <c r="BB418" s="242"/>
      <c r="BC418" s="242"/>
      <c r="BD418" s="242"/>
      <c r="BE418" s="242"/>
      <c r="BF418" s="242"/>
      <c r="BG418" s="242"/>
      <c r="BH418" s="242"/>
      <c r="BI418" s="242"/>
      <c r="BJ418" s="242"/>
      <c r="BK418" s="242"/>
      <c r="BL418" s="242"/>
    </row>
    <row r="419" spans="1:64" ht="14.65" hidden="1" customHeight="1">
      <c r="A419" s="238" t="s">
        <v>84</v>
      </c>
      <c r="B419" s="237" t="s">
        <v>183</v>
      </c>
      <c r="C419" s="239" t="s">
        <v>75</v>
      </c>
      <c r="D419" s="244"/>
      <c r="E419" s="244"/>
      <c r="F419" s="244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>
        <v>80</v>
      </c>
      <c r="R419" s="245">
        <v>100</v>
      </c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2"/>
      <c r="AF419" s="238" t="str">
        <f t="shared" si="6"/>
        <v>ALHO10/11Plantio</v>
      </c>
      <c r="AG419" s="242"/>
      <c r="AH419" s="242"/>
      <c r="AI419" s="242"/>
      <c r="AJ419" s="242"/>
      <c r="AK419" s="242"/>
      <c r="AL419" s="242"/>
      <c r="AM419" s="242"/>
      <c r="AN419" s="242"/>
      <c r="AO419" s="242"/>
      <c r="AP419" s="242"/>
      <c r="AQ419" s="242"/>
      <c r="AR419" s="242"/>
      <c r="AS419" s="242"/>
      <c r="AT419" s="242"/>
      <c r="AU419" s="242"/>
      <c r="AV419" s="242"/>
      <c r="AW419" s="242"/>
      <c r="AX419" s="242"/>
      <c r="AY419" s="242"/>
      <c r="AZ419" s="242"/>
      <c r="BA419" s="242"/>
      <c r="BB419" s="242"/>
      <c r="BC419" s="242"/>
      <c r="BD419" s="242"/>
      <c r="BE419" s="242"/>
      <c r="BF419" s="242"/>
      <c r="BG419" s="242"/>
      <c r="BH419" s="242"/>
      <c r="BI419" s="242"/>
      <c r="BJ419" s="242"/>
      <c r="BK419" s="242"/>
      <c r="BL419" s="242"/>
    </row>
    <row r="420" spans="1:64" ht="14.65" hidden="1" customHeight="1">
      <c r="A420" s="238" t="s">
        <v>84</v>
      </c>
      <c r="B420" s="237" t="s">
        <v>183</v>
      </c>
      <c r="C420" s="239" t="s">
        <v>76</v>
      </c>
      <c r="D420" s="244"/>
      <c r="E420" s="244"/>
      <c r="F420" s="244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>
        <v>1</v>
      </c>
      <c r="S420" s="245">
        <v>5</v>
      </c>
      <c r="T420" s="245">
        <v>16</v>
      </c>
      <c r="U420" s="245">
        <v>41</v>
      </c>
      <c r="V420" s="245">
        <v>90</v>
      </c>
      <c r="W420" s="245">
        <v>92</v>
      </c>
      <c r="X420" s="245">
        <v>100</v>
      </c>
      <c r="Y420" s="245"/>
      <c r="Z420" s="245"/>
      <c r="AA420" s="245"/>
      <c r="AB420" s="245"/>
      <c r="AC420" s="245"/>
      <c r="AD420" s="245"/>
      <c r="AE420" s="242"/>
      <c r="AF420" s="238" t="str">
        <f t="shared" si="6"/>
        <v>ALHO10/11Colheita</v>
      </c>
      <c r="AG420" s="242"/>
      <c r="AH420" s="242"/>
      <c r="AI420" s="242"/>
      <c r="AJ420" s="242"/>
      <c r="AK420" s="242"/>
      <c r="AL420" s="242"/>
      <c r="AM420" s="242"/>
      <c r="AN420" s="242"/>
      <c r="AO420" s="242"/>
      <c r="AP420" s="242"/>
      <c r="AQ420" s="242"/>
      <c r="AR420" s="242"/>
      <c r="AS420" s="242"/>
      <c r="AT420" s="242"/>
      <c r="AU420" s="242"/>
      <c r="AV420" s="242"/>
      <c r="AW420" s="242"/>
      <c r="AX420" s="242"/>
      <c r="AY420" s="242"/>
      <c r="AZ420" s="242"/>
      <c r="BA420" s="242"/>
      <c r="BB420" s="242"/>
      <c r="BC420" s="242"/>
      <c r="BD420" s="242"/>
      <c r="BE420" s="242"/>
      <c r="BF420" s="242"/>
      <c r="BG420" s="242"/>
      <c r="BH420" s="242"/>
      <c r="BI420" s="242"/>
      <c r="BJ420" s="242"/>
      <c r="BK420" s="242"/>
      <c r="BL420" s="242"/>
    </row>
    <row r="421" spans="1:64" ht="14.65" hidden="1" customHeight="1">
      <c r="A421" s="238" t="s">
        <v>84</v>
      </c>
      <c r="B421" s="237" t="s">
        <v>183</v>
      </c>
      <c r="C421" s="243" t="s">
        <v>77</v>
      </c>
      <c r="D421" s="244"/>
      <c r="E421" s="244"/>
      <c r="F421" s="244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>
        <v>1</v>
      </c>
      <c r="T421" s="245">
        <v>5</v>
      </c>
      <c r="U421" s="245">
        <v>17</v>
      </c>
      <c r="V421" s="245">
        <v>44</v>
      </c>
      <c r="W421" s="245">
        <v>57</v>
      </c>
      <c r="X421" s="245">
        <v>73</v>
      </c>
      <c r="Y421" s="245">
        <v>79</v>
      </c>
      <c r="Z421" s="245">
        <v>88</v>
      </c>
      <c r="AA421" s="245">
        <v>96</v>
      </c>
      <c r="AB421" s="245">
        <v>97</v>
      </c>
      <c r="AC421" s="245">
        <v>100</v>
      </c>
      <c r="AD421" s="245"/>
      <c r="AE421" s="242"/>
      <c r="AF421" s="238" t="str">
        <f t="shared" si="6"/>
        <v>ALHO10/11Comercialização</v>
      </c>
      <c r="AG421" s="242"/>
      <c r="AH421" s="242"/>
      <c r="AI421" s="242"/>
      <c r="AJ421" s="242"/>
      <c r="AK421" s="242"/>
      <c r="AL421" s="242"/>
      <c r="AM421" s="242"/>
      <c r="AN421" s="242"/>
      <c r="AO421" s="242"/>
      <c r="AP421" s="242"/>
      <c r="AQ421" s="242"/>
      <c r="AR421" s="242"/>
      <c r="AS421" s="242"/>
      <c r="AT421" s="242"/>
      <c r="AU421" s="242"/>
      <c r="AV421" s="242"/>
      <c r="AW421" s="242"/>
      <c r="AX421" s="242"/>
      <c r="AY421" s="242"/>
      <c r="AZ421" s="242"/>
      <c r="BA421" s="242"/>
      <c r="BB421" s="242"/>
      <c r="BC421" s="242"/>
      <c r="BD421" s="242"/>
      <c r="BE421" s="242"/>
      <c r="BF421" s="242"/>
      <c r="BG421" s="242"/>
      <c r="BH421" s="242"/>
      <c r="BI421" s="242"/>
      <c r="BJ421" s="242"/>
      <c r="BK421" s="242"/>
      <c r="BL421" s="242"/>
    </row>
    <row r="422" spans="1:64" ht="14.65" hidden="1" customHeight="1">
      <c r="A422" s="238" t="s">
        <v>85</v>
      </c>
      <c r="B422" s="237" t="s">
        <v>183</v>
      </c>
      <c r="C422" s="239" t="s">
        <v>75</v>
      </c>
      <c r="D422" s="244"/>
      <c r="E422" s="244"/>
      <c r="F422" s="244"/>
      <c r="G422" s="245"/>
      <c r="H422" s="245">
        <v>1</v>
      </c>
      <c r="I422" s="245">
        <v>87</v>
      </c>
      <c r="J422" s="245">
        <v>95</v>
      </c>
      <c r="K422" s="245">
        <v>100</v>
      </c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2"/>
      <c r="AF422" s="238" t="str">
        <f t="shared" si="6"/>
        <v>AMENDOIM (1ª SAFRA)10/11Plantio</v>
      </c>
      <c r="AG422" s="242"/>
      <c r="AH422" s="242"/>
      <c r="AI422" s="242"/>
      <c r="AJ422" s="242"/>
      <c r="AK422" s="242"/>
      <c r="AL422" s="242"/>
      <c r="AM422" s="242"/>
      <c r="AN422" s="242"/>
      <c r="AO422" s="242"/>
      <c r="AP422" s="242"/>
      <c r="AQ422" s="242"/>
      <c r="AR422" s="242"/>
      <c r="AS422" s="242"/>
      <c r="AT422" s="242"/>
      <c r="AU422" s="242"/>
      <c r="AV422" s="242"/>
      <c r="AW422" s="242"/>
      <c r="AX422" s="242"/>
      <c r="AY422" s="242"/>
      <c r="AZ422" s="242"/>
      <c r="BA422" s="242"/>
      <c r="BB422" s="242"/>
      <c r="BC422" s="242"/>
      <c r="BD422" s="242"/>
      <c r="BE422" s="242"/>
      <c r="BF422" s="242"/>
      <c r="BG422" s="242"/>
      <c r="BH422" s="242"/>
      <c r="BI422" s="242"/>
      <c r="BJ422" s="242"/>
      <c r="BK422" s="242"/>
      <c r="BL422" s="242"/>
    </row>
    <row r="423" spans="1:64" ht="14.65" hidden="1" customHeight="1">
      <c r="A423" s="238" t="s">
        <v>85</v>
      </c>
      <c r="B423" s="237" t="s">
        <v>183</v>
      </c>
      <c r="C423" s="239" t="s">
        <v>76</v>
      </c>
      <c r="D423" s="244"/>
      <c r="E423" s="244"/>
      <c r="F423" s="244"/>
      <c r="G423" s="245"/>
      <c r="H423" s="245"/>
      <c r="I423" s="245"/>
      <c r="J423" s="245"/>
      <c r="K423" s="245"/>
      <c r="L423" s="245">
        <v>6</v>
      </c>
      <c r="M423" s="245">
        <v>9</v>
      </c>
      <c r="N423" s="245">
        <v>18</v>
      </c>
      <c r="O423" s="245">
        <v>55</v>
      </c>
      <c r="P423" s="245">
        <v>85</v>
      </c>
      <c r="Q423" s="245">
        <v>100</v>
      </c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2"/>
      <c r="AF423" s="238" t="str">
        <f t="shared" si="6"/>
        <v>AMENDOIM (1ª SAFRA)10/11Colheita</v>
      </c>
      <c r="AG423" s="242"/>
      <c r="AH423" s="242"/>
      <c r="AI423" s="242"/>
      <c r="AJ423" s="242"/>
      <c r="AK423" s="242"/>
      <c r="AL423" s="242"/>
      <c r="AM423" s="242"/>
      <c r="AN423" s="242"/>
      <c r="AO423" s="242"/>
      <c r="AP423" s="242"/>
      <c r="AQ423" s="242"/>
      <c r="AR423" s="242"/>
      <c r="AS423" s="242"/>
      <c r="AT423" s="242"/>
      <c r="AU423" s="242"/>
      <c r="AV423" s="242"/>
      <c r="AW423" s="242"/>
      <c r="AX423" s="242"/>
      <c r="AY423" s="242"/>
      <c r="AZ423" s="242"/>
      <c r="BA423" s="242"/>
      <c r="BB423" s="242"/>
      <c r="BC423" s="242"/>
      <c r="BD423" s="242"/>
      <c r="BE423" s="242"/>
      <c r="BF423" s="242"/>
      <c r="BG423" s="242"/>
      <c r="BH423" s="242"/>
      <c r="BI423" s="242"/>
      <c r="BJ423" s="242"/>
      <c r="BK423" s="242"/>
      <c r="BL423" s="242"/>
    </row>
    <row r="424" spans="1:64" ht="14.65" hidden="1" customHeight="1">
      <c r="A424" s="238" t="s">
        <v>85</v>
      </c>
      <c r="B424" s="237" t="s">
        <v>183</v>
      </c>
      <c r="C424" s="243" t="s">
        <v>77</v>
      </c>
      <c r="D424" s="244"/>
      <c r="E424" s="244"/>
      <c r="F424" s="244"/>
      <c r="G424" s="245"/>
      <c r="H424" s="245"/>
      <c r="I424" s="245"/>
      <c r="J424" s="245"/>
      <c r="K424" s="245"/>
      <c r="L424" s="245">
        <v>2</v>
      </c>
      <c r="M424" s="245">
        <v>5</v>
      </c>
      <c r="N424" s="245">
        <v>8</v>
      </c>
      <c r="O424" s="245">
        <v>31</v>
      </c>
      <c r="P424" s="245">
        <v>33</v>
      </c>
      <c r="Q424" s="245">
        <v>44</v>
      </c>
      <c r="R424" s="245">
        <v>48</v>
      </c>
      <c r="S424" s="245">
        <v>61</v>
      </c>
      <c r="T424" s="245">
        <v>85</v>
      </c>
      <c r="U424" s="245">
        <v>100</v>
      </c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2"/>
      <c r="AF424" s="238" t="str">
        <f t="shared" si="6"/>
        <v>AMENDOIM (1ª SAFRA)10/11Comercialização</v>
      </c>
      <c r="AG424" s="242"/>
      <c r="AH424" s="242"/>
      <c r="AI424" s="242"/>
      <c r="AJ424" s="242"/>
      <c r="AK424" s="242"/>
      <c r="AL424" s="242"/>
      <c r="AM424" s="242"/>
      <c r="AN424" s="242"/>
      <c r="AO424" s="242"/>
      <c r="AP424" s="242"/>
      <c r="AQ424" s="242"/>
      <c r="AR424" s="242"/>
      <c r="AS424" s="242"/>
      <c r="AT424" s="242"/>
      <c r="AU424" s="242"/>
      <c r="AV424" s="242"/>
      <c r="AW424" s="242"/>
      <c r="AX424" s="242"/>
      <c r="AY424" s="242"/>
      <c r="AZ424" s="242"/>
      <c r="BA424" s="242"/>
      <c r="BB424" s="242"/>
      <c r="BC424" s="242"/>
      <c r="BD424" s="242"/>
      <c r="BE424" s="242"/>
      <c r="BF424" s="242"/>
      <c r="BG424" s="242"/>
      <c r="BH424" s="242"/>
      <c r="BI424" s="242"/>
      <c r="BJ424" s="242"/>
      <c r="BK424" s="242"/>
      <c r="BL424" s="242"/>
    </row>
    <row r="425" spans="1:64" ht="14.65" hidden="1" customHeight="1">
      <c r="A425" s="238" t="s">
        <v>86</v>
      </c>
      <c r="B425" s="237" t="s">
        <v>183</v>
      </c>
      <c r="C425" s="239" t="s">
        <v>75</v>
      </c>
      <c r="D425" s="244"/>
      <c r="E425" s="244"/>
      <c r="F425" s="244"/>
      <c r="G425" s="245">
        <v>3</v>
      </c>
      <c r="H425" s="245">
        <v>60</v>
      </c>
      <c r="I425" s="245">
        <v>69</v>
      </c>
      <c r="J425" s="245">
        <v>94</v>
      </c>
      <c r="K425" s="245">
        <v>99</v>
      </c>
      <c r="L425" s="245">
        <v>100</v>
      </c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2"/>
      <c r="AF425" s="238" t="str">
        <f t="shared" si="6"/>
        <v>ARROZ IRRIGADO10/11Plantio</v>
      </c>
      <c r="AG425" s="242"/>
      <c r="AH425" s="242"/>
      <c r="AI425" s="242"/>
      <c r="AJ425" s="242"/>
      <c r="AK425" s="242"/>
      <c r="AL425" s="242"/>
      <c r="AM425" s="242"/>
      <c r="AN425" s="242"/>
      <c r="AO425" s="242"/>
      <c r="AP425" s="242"/>
      <c r="AQ425" s="242"/>
      <c r="AR425" s="242"/>
      <c r="AS425" s="242"/>
      <c r="AT425" s="242"/>
      <c r="AU425" s="242"/>
      <c r="AV425" s="242"/>
      <c r="AW425" s="242"/>
      <c r="AX425" s="242"/>
      <c r="AY425" s="242"/>
      <c r="AZ425" s="242"/>
      <c r="BA425" s="242"/>
      <c r="BB425" s="242"/>
      <c r="BC425" s="242"/>
      <c r="BD425" s="242"/>
      <c r="BE425" s="242"/>
      <c r="BF425" s="242"/>
      <c r="BG425" s="242"/>
      <c r="BH425" s="242"/>
      <c r="BI425" s="242"/>
      <c r="BJ425" s="242"/>
      <c r="BK425" s="242"/>
      <c r="BL425" s="242"/>
    </row>
    <row r="426" spans="1:64" ht="14.65" hidden="1" customHeight="1">
      <c r="A426" s="238" t="s">
        <v>86</v>
      </c>
      <c r="B426" s="237" t="s">
        <v>183</v>
      </c>
      <c r="C426" s="239" t="s">
        <v>76</v>
      </c>
      <c r="D426" s="244"/>
      <c r="E426" s="244"/>
      <c r="F426" s="244"/>
      <c r="G426" s="245"/>
      <c r="H426" s="245"/>
      <c r="I426" s="245"/>
      <c r="J426" s="245"/>
      <c r="K426" s="245"/>
      <c r="L426" s="245">
        <v>25</v>
      </c>
      <c r="M426" s="245">
        <v>41</v>
      </c>
      <c r="N426" s="245">
        <v>57</v>
      </c>
      <c r="O426" s="245">
        <v>83</v>
      </c>
      <c r="P426" s="245">
        <v>96</v>
      </c>
      <c r="Q426" s="245">
        <v>100</v>
      </c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2"/>
      <c r="AF426" s="238" t="str">
        <f t="shared" si="6"/>
        <v>ARROZ IRRIGADO10/11Colheita</v>
      </c>
      <c r="AG426" s="242"/>
      <c r="AH426" s="242"/>
      <c r="AI426" s="242"/>
      <c r="AJ426" s="242"/>
      <c r="AK426" s="242"/>
      <c r="AL426" s="242"/>
      <c r="AM426" s="242"/>
      <c r="AN426" s="242"/>
      <c r="AO426" s="242"/>
      <c r="AP426" s="242"/>
      <c r="AQ426" s="242"/>
      <c r="AR426" s="242"/>
      <c r="AS426" s="242"/>
      <c r="AT426" s="242"/>
      <c r="AU426" s="242"/>
      <c r="AV426" s="242"/>
      <c r="AW426" s="242"/>
      <c r="AX426" s="242"/>
      <c r="AY426" s="242"/>
      <c r="AZ426" s="242"/>
      <c r="BA426" s="242"/>
      <c r="BB426" s="242"/>
      <c r="BC426" s="242"/>
      <c r="BD426" s="242"/>
      <c r="BE426" s="242"/>
      <c r="BF426" s="242"/>
      <c r="BG426" s="242"/>
      <c r="BH426" s="242"/>
      <c r="BI426" s="242"/>
      <c r="BJ426" s="242"/>
      <c r="BK426" s="242"/>
      <c r="BL426" s="242"/>
    </row>
    <row r="427" spans="1:64" ht="14.65" hidden="1" customHeight="1">
      <c r="A427" s="238" t="s">
        <v>86</v>
      </c>
      <c r="B427" s="237" t="s">
        <v>183</v>
      </c>
      <c r="C427" s="243" t="s">
        <v>77</v>
      </c>
      <c r="D427" s="244"/>
      <c r="E427" s="244"/>
      <c r="F427" s="244"/>
      <c r="G427" s="245"/>
      <c r="H427" s="245"/>
      <c r="I427" s="245"/>
      <c r="J427" s="245"/>
      <c r="K427" s="245"/>
      <c r="L427" s="245">
        <v>8</v>
      </c>
      <c r="M427" s="245">
        <v>10</v>
      </c>
      <c r="N427" s="245">
        <v>19</v>
      </c>
      <c r="O427" s="245">
        <v>21</v>
      </c>
      <c r="P427" s="245">
        <v>24</v>
      </c>
      <c r="Q427" s="245">
        <v>30</v>
      </c>
      <c r="R427" s="245">
        <v>37</v>
      </c>
      <c r="S427" s="245">
        <v>43</v>
      </c>
      <c r="T427" s="245">
        <v>68</v>
      </c>
      <c r="U427" s="245">
        <v>73</v>
      </c>
      <c r="V427" s="245">
        <v>76</v>
      </c>
      <c r="W427" s="245">
        <v>94</v>
      </c>
      <c r="X427" s="245">
        <v>95</v>
      </c>
      <c r="Y427" s="245">
        <v>100</v>
      </c>
      <c r="Z427" s="245"/>
      <c r="AA427" s="245"/>
      <c r="AB427" s="245"/>
      <c r="AC427" s="245"/>
      <c r="AD427" s="245"/>
      <c r="AE427" s="242"/>
      <c r="AF427" s="238" t="str">
        <f t="shared" si="6"/>
        <v>ARROZ IRRIGADO10/11Comercialização</v>
      </c>
      <c r="AG427" s="242"/>
      <c r="AH427" s="242"/>
      <c r="AI427" s="242"/>
      <c r="AJ427" s="242"/>
      <c r="AK427" s="242"/>
      <c r="AL427" s="242"/>
      <c r="AM427" s="242"/>
      <c r="AN427" s="242"/>
      <c r="AO427" s="242"/>
      <c r="AP427" s="242"/>
      <c r="AQ427" s="242"/>
      <c r="AR427" s="242"/>
      <c r="AS427" s="242"/>
      <c r="AT427" s="242"/>
      <c r="AU427" s="242"/>
      <c r="AV427" s="242"/>
      <c r="AW427" s="242"/>
      <c r="AX427" s="242"/>
      <c r="AY427" s="242"/>
      <c r="AZ427" s="242"/>
      <c r="BA427" s="242"/>
      <c r="BB427" s="242"/>
      <c r="BC427" s="242"/>
      <c r="BD427" s="242"/>
      <c r="BE427" s="242"/>
      <c r="BF427" s="242"/>
      <c r="BG427" s="242"/>
      <c r="BH427" s="242"/>
      <c r="BI427" s="242"/>
      <c r="BJ427" s="242"/>
      <c r="BK427" s="242"/>
      <c r="BL427" s="242"/>
    </row>
    <row r="428" spans="1:64" ht="14.65" hidden="1" customHeight="1">
      <c r="A428" s="238" t="s">
        <v>87</v>
      </c>
      <c r="B428" s="237" t="s">
        <v>183</v>
      </c>
      <c r="C428" s="239" t="s">
        <v>75</v>
      </c>
      <c r="D428" s="244"/>
      <c r="E428" s="244"/>
      <c r="F428" s="244"/>
      <c r="G428" s="245">
        <v>1</v>
      </c>
      <c r="H428" s="245">
        <v>1</v>
      </c>
      <c r="I428" s="245">
        <v>34</v>
      </c>
      <c r="J428" s="245">
        <v>93</v>
      </c>
      <c r="K428" s="245">
        <v>100</v>
      </c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2"/>
      <c r="AF428" s="238" t="str">
        <f t="shared" si="6"/>
        <v>ARROZ SEQUEIRO10/11Plantio</v>
      </c>
      <c r="AG428" s="242"/>
      <c r="AH428" s="242"/>
      <c r="AI428" s="242"/>
      <c r="AJ428" s="242"/>
      <c r="AK428" s="242"/>
      <c r="AL428" s="242"/>
      <c r="AM428" s="242"/>
      <c r="AN428" s="242"/>
      <c r="AO428" s="242"/>
      <c r="AP428" s="242"/>
      <c r="AQ428" s="242"/>
      <c r="AR428" s="242"/>
      <c r="AS428" s="242"/>
      <c r="AT428" s="242"/>
      <c r="AU428" s="242"/>
      <c r="AV428" s="242"/>
      <c r="AW428" s="242"/>
      <c r="AX428" s="242"/>
      <c r="AY428" s="242"/>
      <c r="AZ428" s="242"/>
      <c r="BA428" s="242"/>
      <c r="BB428" s="242"/>
      <c r="BC428" s="242"/>
      <c r="BD428" s="242"/>
      <c r="BE428" s="242"/>
      <c r="BF428" s="242"/>
      <c r="BG428" s="242"/>
      <c r="BH428" s="242"/>
      <c r="BI428" s="242"/>
      <c r="BJ428" s="242"/>
      <c r="BK428" s="242"/>
      <c r="BL428" s="242"/>
    </row>
    <row r="429" spans="1:64" ht="14.65" hidden="1" customHeight="1">
      <c r="A429" s="238" t="s">
        <v>87</v>
      </c>
      <c r="B429" s="237" t="s">
        <v>183</v>
      </c>
      <c r="C429" s="239" t="s">
        <v>76</v>
      </c>
      <c r="D429" s="244"/>
      <c r="E429" s="244"/>
      <c r="F429" s="244"/>
      <c r="G429" s="245"/>
      <c r="H429" s="245"/>
      <c r="I429" s="245"/>
      <c r="J429" s="245"/>
      <c r="K429" s="245"/>
      <c r="L429" s="245"/>
      <c r="M429" s="245">
        <v>3</v>
      </c>
      <c r="N429" s="245">
        <v>39</v>
      </c>
      <c r="O429" s="245">
        <v>85</v>
      </c>
      <c r="P429" s="245">
        <v>94</v>
      </c>
      <c r="Q429" s="245">
        <v>98</v>
      </c>
      <c r="R429" s="245">
        <v>100</v>
      </c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2"/>
      <c r="AF429" s="238" t="str">
        <f t="shared" si="6"/>
        <v>ARROZ SEQUEIRO10/11Colheita</v>
      </c>
      <c r="AG429" s="242"/>
      <c r="AH429" s="242"/>
      <c r="AI429" s="242"/>
      <c r="AJ429" s="242"/>
      <c r="AK429" s="242"/>
      <c r="AL429" s="242"/>
      <c r="AM429" s="242"/>
      <c r="AN429" s="242"/>
      <c r="AO429" s="242"/>
      <c r="AP429" s="242"/>
      <c r="AQ429" s="242"/>
      <c r="AR429" s="242"/>
      <c r="AS429" s="242"/>
      <c r="AT429" s="242"/>
      <c r="AU429" s="242"/>
      <c r="AV429" s="242"/>
      <c r="AW429" s="242"/>
      <c r="AX429" s="242"/>
      <c r="AY429" s="242"/>
      <c r="AZ429" s="242"/>
      <c r="BA429" s="242"/>
      <c r="BB429" s="242"/>
      <c r="BC429" s="242"/>
      <c r="BD429" s="242"/>
      <c r="BE429" s="242"/>
      <c r="BF429" s="242"/>
      <c r="BG429" s="242"/>
      <c r="BH429" s="242"/>
      <c r="BI429" s="242"/>
      <c r="BJ429" s="242"/>
      <c r="BK429" s="242"/>
      <c r="BL429" s="242"/>
    </row>
    <row r="430" spans="1:64" ht="14.65" hidden="1" customHeight="1">
      <c r="A430" s="238" t="s">
        <v>87</v>
      </c>
      <c r="B430" s="237" t="s">
        <v>183</v>
      </c>
      <c r="C430" s="243" t="s">
        <v>77</v>
      </c>
      <c r="D430" s="244"/>
      <c r="E430" s="244"/>
      <c r="F430" s="244"/>
      <c r="G430" s="245"/>
      <c r="H430" s="245"/>
      <c r="I430" s="245"/>
      <c r="J430" s="245"/>
      <c r="K430" s="245"/>
      <c r="L430" s="245"/>
      <c r="M430" s="245">
        <v>0</v>
      </c>
      <c r="N430" s="245">
        <v>6</v>
      </c>
      <c r="O430" s="245">
        <v>27</v>
      </c>
      <c r="P430" s="245">
        <v>37</v>
      </c>
      <c r="Q430" s="245">
        <v>48</v>
      </c>
      <c r="R430" s="245">
        <v>59</v>
      </c>
      <c r="S430" s="245">
        <v>70</v>
      </c>
      <c r="T430" s="245">
        <v>77</v>
      </c>
      <c r="U430" s="245">
        <v>82</v>
      </c>
      <c r="V430" s="245">
        <v>86</v>
      </c>
      <c r="W430" s="245">
        <v>91</v>
      </c>
      <c r="X430" s="245">
        <v>92</v>
      </c>
      <c r="Y430" s="245">
        <v>94</v>
      </c>
      <c r="Z430" s="245">
        <v>97</v>
      </c>
      <c r="AA430" s="245">
        <v>100</v>
      </c>
      <c r="AB430" s="245"/>
      <c r="AC430" s="245"/>
      <c r="AD430" s="245"/>
      <c r="AE430" s="242"/>
      <c r="AF430" s="238" t="str">
        <f t="shared" si="6"/>
        <v>ARROZ SEQUEIRO10/11Comercialização</v>
      </c>
      <c r="AG430" s="242"/>
      <c r="AH430" s="242"/>
      <c r="AI430" s="242"/>
      <c r="AJ430" s="242"/>
      <c r="AK430" s="242"/>
      <c r="AL430" s="242"/>
      <c r="AM430" s="242"/>
      <c r="AN430" s="242"/>
      <c r="AO430" s="242"/>
      <c r="AP430" s="242"/>
      <c r="AQ430" s="242"/>
      <c r="AR430" s="242"/>
      <c r="AS430" s="242"/>
      <c r="AT430" s="242"/>
      <c r="AU430" s="242"/>
      <c r="AV430" s="242"/>
      <c r="AW430" s="242"/>
      <c r="AX430" s="242"/>
      <c r="AY430" s="242"/>
      <c r="AZ430" s="242"/>
      <c r="BA430" s="242"/>
      <c r="BB430" s="242"/>
      <c r="BC430" s="242"/>
      <c r="BD430" s="242"/>
      <c r="BE430" s="242"/>
      <c r="BF430" s="242"/>
      <c r="BG430" s="242"/>
      <c r="BH430" s="242"/>
      <c r="BI430" s="242"/>
      <c r="BJ430" s="242"/>
      <c r="BK430" s="242"/>
      <c r="BL430" s="242"/>
    </row>
    <row r="431" spans="1:64" ht="14.65" hidden="1" customHeight="1">
      <c r="A431" s="238" t="s">
        <v>88</v>
      </c>
      <c r="B431" s="237" t="s">
        <v>183</v>
      </c>
      <c r="C431" s="239" t="s">
        <v>75</v>
      </c>
      <c r="D431" s="244"/>
      <c r="E431" s="244"/>
      <c r="F431" s="244"/>
      <c r="G431" s="245"/>
      <c r="H431" s="245"/>
      <c r="I431" s="245"/>
      <c r="J431" s="245"/>
      <c r="K431" s="245"/>
      <c r="L431" s="245"/>
      <c r="M431" s="245"/>
      <c r="N431" s="245">
        <v>1</v>
      </c>
      <c r="O431" s="245">
        <v>16</v>
      </c>
      <c r="P431" s="245">
        <v>46</v>
      </c>
      <c r="Q431" s="245">
        <v>89</v>
      </c>
      <c r="R431" s="245">
        <v>100</v>
      </c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2"/>
      <c r="AF431" s="238" t="str">
        <f t="shared" si="6"/>
        <v>AVEIA BRANCA10/11Plantio</v>
      </c>
      <c r="AG431" s="242"/>
      <c r="AH431" s="242"/>
      <c r="AI431" s="242"/>
      <c r="AJ431" s="242"/>
      <c r="AK431" s="242"/>
      <c r="AL431" s="242"/>
      <c r="AM431" s="242"/>
      <c r="AN431" s="242"/>
      <c r="AO431" s="242"/>
      <c r="AP431" s="242"/>
      <c r="AQ431" s="242"/>
      <c r="AR431" s="242"/>
      <c r="AS431" s="242"/>
      <c r="AT431" s="242"/>
      <c r="AU431" s="242"/>
      <c r="AV431" s="242"/>
      <c r="AW431" s="242"/>
      <c r="AX431" s="242"/>
      <c r="AY431" s="242"/>
      <c r="AZ431" s="242"/>
      <c r="BA431" s="242"/>
      <c r="BB431" s="242"/>
      <c r="BC431" s="242"/>
      <c r="BD431" s="242"/>
      <c r="BE431" s="242"/>
      <c r="BF431" s="242"/>
      <c r="BG431" s="242"/>
      <c r="BH431" s="242"/>
      <c r="BI431" s="242"/>
      <c r="BJ431" s="242"/>
      <c r="BK431" s="242"/>
      <c r="BL431" s="242"/>
    </row>
    <row r="432" spans="1:64" ht="14.65" hidden="1" customHeight="1">
      <c r="A432" s="238" t="s">
        <v>88</v>
      </c>
      <c r="B432" s="237" t="s">
        <v>183</v>
      </c>
      <c r="C432" s="239" t="s">
        <v>76</v>
      </c>
      <c r="D432" s="244"/>
      <c r="E432" s="244"/>
      <c r="F432" s="244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>
        <v>4</v>
      </c>
      <c r="T432" s="245">
        <v>59</v>
      </c>
      <c r="U432" s="245">
        <v>85</v>
      </c>
      <c r="V432" s="245">
        <v>96</v>
      </c>
      <c r="W432" s="245">
        <v>100</v>
      </c>
      <c r="X432" s="245"/>
      <c r="Y432" s="245"/>
      <c r="Z432" s="245"/>
      <c r="AA432" s="245"/>
      <c r="AB432" s="245"/>
      <c r="AC432" s="245"/>
      <c r="AD432" s="245"/>
      <c r="AE432" s="242"/>
      <c r="AF432" s="238" t="str">
        <f t="shared" si="6"/>
        <v>AVEIA BRANCA10/11Colheita</v>
      </c>
      <c r="AG432" s="242"/>
      <c r="AH432" s="242"/>
      <c r="AI432" s="242"/>
      <c r="AJ432" s="242"/>
      <c r="AK432" s="242"/>
      <c r="AL432" s="242"/>
      <c r="AM432" s="242"/>
      <c r="AN432" s="242"/>
      <c r="AO432" s="242"/>
      <c r="AP432" s="242"/>
      <c r="AQ432" s="242"/>
      <c r="AR432" s="242"/>
      <c r="AS432" s="242"/>
      <c r="AT432" s="242"/>
      <c r="AU432" s="242"/>
      <c r="AV432" s="242"/>
      <c r="AW432" s="242"/>
      <c r="AX432" s="242"/>
      <c r="AY432" s="242"/>
      <c r="AZ432" s="242"/>
      <c r="BA432" s="242"/>
      <c r="BB432" s="242"/>
      <c r="BC432" s="242"/>
      <c r="BD432" s="242"/>
      <c r="BE432" s="242"/>
      <c r="BF432" s="242"/>
      <c r="BG432" s="242"/>
      <c r="BH432" s="242"/>
      <c r="BI432" s="242"/>
      <c r="BJ432" s="242"/>
      <c r="BK432" s="242"/>
      <c r="BL432" s="242"/>
    </row>
    <row r="433" spans="1:64" ht="14.65" hidden="1" customHeight="1">
      <c r="A433" s="238" t="s">
        <v>88</v>
      </c>
      <c r="B433" s="237" t="s">
        <v>183</v>
      </c>
      <c r="C433" s="243" t="s">
        <v>77</v>
      </c>
      <c r="D433" s="244"/>
      <c r="E433" s="244"/>
      <c r="F433" s="244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>
        <v>13</v>
      </c>
      <c r="U433" s="245">
        <v>32</v>
      </c>
      <c r="V433" s="245">
        <v>60</v>
      </c>
      <c r="W433" s="245">
        <v>66</v>
      </c>
      <c r="X433" s="245">
        <v>85</v>
      </c>
      <c r="Y433" s="245">
        <v>95</v>
      </c>
      <c r="Z433" s="245">
        <v>97</v>
      </c>
      <c r="AA433" s="245">
        <v>100</v>
      </c>
      <c r="AB433" s="245"/>
      <c r="AC433" s="245"/>
      <c r="AD433" s="245"/>
      <c r="AE433" s="242"/>
      <c r="AF433" s="238" t="str">
        <f t="shared" si="6"/>
        <v>AVEIA BRANCA10/11Comercialização</v>
      </c>
      <c r="AG433" s="242"/>
      <c r="AH433" s="242"/>
      <c r="AI433" s="242"/>
      <c r="AJ433" s="242"/>
      <c r="AK433" s="242"/>
      <c r="AL433" s="242"/>
      <c r="AM433" s="242"/>
      <c r="AN433" s="242"/>
      <c r="AO433" s="242"/>
      <c r="AP433" s="242"/>
      <c r="AQ433" s="242"/>
      <c r="AR433" s="242"/>
      <c r="AS433" s="242"/>
      <c r="AT433" s="242"/>
      <c r="AU433" s="242"/>
      <c r="AV433" s="242"/>
      <c r="AW433" s="242"/>
      <c r="AX433" s="242"/>
      <c r="AY433" s="242"/>
      <c r="AZ433" s="242"/>
      <c r="BA433" s="242"/>
      <c r="BB433" s="242"/>
      <c r="BC433" s="242"/>
      <c r="BD433" s="242"/>
      <c r="BE433" s="242"/>
      <c r="BF433" s="242"/>
      <c r="BG433" s="242"/>
      <c r="BH433" s="242"/>
      <c r="BI433" s="242"/>
      <c r="BJ433" s="242"/>
      <c r="BK433" s="242"/>
      <c r="BL433" s="242"/>
    </row>
    <row r="434" spans="1:64" ht="14.65" hidden="1" customHeight="1">
      <c r="A434" s="238" t="s">
        <v>89</v>
      </c>
      <c r="B434" s="237" t="s">
        <v>183</v>
      </c>
      <c r="C434" s="239" t="s">
        <v>75</v>
      </c>
      <c r="D434" s="244"/>
      <c r="E434" s="244"/>
      <c r="F434" s="244"/>
      <c r="G434" s="245"/>
      <c r="H434" s="245"/>
      <c r="I434" s="245"/>
      <c r="J434" s="245"/>
      <c r="K434" s="245"/>
      <c r="L434" s="245"/>
      <c r="M434" s="245"/>
      <c r="N434" s="245"/>
      <c r="O434" s="245">
        <v>10</v>
      </c>
      <c r="P434" s="245">
        <v>55</v>
      </c>
      <c r="Q434" s="245">
        <v>88</v>
      </c>
      <c r="R434" s="245">
        <v>100</v>
      </c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2"/>
      <c r="AF434" s="238" t="str">
        <f t="shared" si="6"/>
        <v>AVEIA PRETA10/11Plantio</v>
      </c>
      <c r="AG434" s="242"/>
      <c r="AH434" s="242"/>
      <c r="AI434" s="242"/>
      <c r="AJ434" s="242"/>
      <c r="AK434" s="242"/>
      <c r="AL434" s="242"/>
      <c r="AM434" s="242"/>
      <c r="AN434" s="242"/>
      <c r="AO434" s="242"/>
      <c r="AP434" s="242"/>
      <c r="AQ434" s="242"/>
      <c r="AR434" s="242"/>
      <c r="AS434" s="242"/>
      <c r="AT434" s="242"/>
      <c r="AU434" s="242"/>
      <c r="AV434" s="242"/>
      <c r="AW434" s="242"/>
      <c r="AX434" s="242"/>
      <c r="AY434" s="242"/>
      <c r="AZ434" s="242"/>
      <c r="BA434" s="242"/>
      <c r="BB434" s="242"/>
      <c r="BC434" s="242"/>
      <c r="BD434" s="242"/>
      <c r="BE434" s="242"/>
      <c r="BF434" s="242"/>
      <c r="BG434" s="242"/>
      <c r="BH434" s="242"/>
      <c r="BI434" s="242"/>
      <c r="BJ434" s="242"/>
      <c r="BK434" s="242"/>
      <c r="BL434" s="242"/>
    </row>
    <row r="435" spans="1:64" ht="14.65" hidden="1" customHeight="1">
      <c r="A435" s="238" t="s">
        <v>89</v>
      </c>
      <c r="B435" s="237" t="s">
        <v>183</v>
      </c>
      <c r="C435" s="239" t="s">
        <v>76</v>
      </c>
      <c r="D435" s="244"/>
      <c r="E435" s="244"/>
      <c r="F435" s="244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>
        <v>1</v>
      </c>
      <c r="S435" s="245">
        <v>4</v>
      </c>
      <c r="T435" s="245">
        <v>58</v>
      </c>
      <c r="U435" s="245">
        <v>85</v>
      </c>
      <c r="V435" s="245">
        <v>97</v>
      </c>
      <c r="W435" s="245">
        <v>100</v>
      </c>
      <c r="X435" s="245"/>
      <c r="Y435" s="245"/>
      <c r="Z435" s="245"/>
      <c r="AA435" s="245"/>
      <c r="AB435" s="245"/>
      <c r="AC435" s="245"/>
      <c r="AD435" s="245"/>
      <c r="AE435" s="242"/>
      <c r="AF435" s="238" t="str">
        <f t="shared" si="6"/>
        <v>AVEIA PRETA10/11Colheita</v>
      </c>
      <c r="AG435" s="242"/>
      <c r="AH435" s="242"/>
      <c r="AI435" s="242"/>
      <c r="AJ435" s="242"/>
      <c r="AK435" s="242"/>
      <c r="AL435" s="242"/>
      <c r="AM435" s="242"/>
      <c r="AN435" s="242"/>
      <c r="AO435" s="242"/>
      <c r="AP435" s="242"/>
      <c r="AQ435" s="242"/>
      <c r="AR435" s="242"/>
      <c r="AS435" s="242"/>
      <c r="AT435" s="242"/>
      <c r="AU435" s="242"/>
      <c r="AV435" s="242"/>
      <c r="AW435" s="242"/>
      <c r="AX435" s="242"/>
      <c r="AY435" s="242"/>
      <c r="AZ435" s="242"/>
      <c r="BA435" s="242"/>
      <c r="BB435" s="242"/>
      <c r="BC435" s="242"/>
      <c r="BD435" s="242"/>
      <c r="BE435" s="242"/>
      <c r="BF435" s="242"/>
      <c r="BG435" s="242"/>
      <c r="BH435" s="242"/>
      <c r="BI435" s="242"/>
      <c r="BJ435" s="242"/>
      <c r="BK435" s="242"/>
      <c r="BL435" s="242"/>
    </row>
    <row r="436" spans="1:64" ht="14.65" hidden="1" customHeight="1">
      <c r="A436" s="238" t="s">
        <v>89</v>
      </c>
      <c r="B436" s="237" t="s">
        <v>183</v>
      </c>
      <c r="C436" s="243" t="s">
        <v>77</v>
      </c>
      <c r="D436" s="244"/>
      <c r="E436" s="244"/>
      <c r="F436" s="244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>
        <v>1</v>
      </c>
      <c r="S436" s="245"/>
      <c r="T436" s="245">
        <v>13</v>
      </c>
      <c r="U436" s="245">
        <v>26</v>
      </c>
      <c r="V436" s="245">
        <v>30</v>
      </c>
      <c r="W436" s="245">
        <v>42</v>
      </c>
      <c r="X436" s="245">
        <v>50</v>
      </c>
      <c r="Y436" s="245">
        <v>68</v>
      </c>
      <c r="Z436" s="245">
        <v>83</v>
      </c>
      <c r="AA436" s="245">
        <v>86</v>
      </c>
      <c r="AB436" s="245">
        <v>98</v>
      </c>
      <c r="AC436" s="245">
        <v>100</v>
      </c>
      <c r="AD436" s="245"/>
      <c r="AE436" s="242"/>
      <c r="AF436" s="238" t="str">
        <f t="shared" si="6"/>
        <v>AVEIA PRETA10/11Comercialização</v>
      </c>
      <c r="AG436" s="242"/>
      <c r="AH436" s="242"/>
      <c r="AI436" s="242"/>
      <c r="AJ436" s="242"/>
      <c r="AK436" s="242"/>
      <c r="AL436" s="242"/>
      <c r="AM436" s="242"/>
      <c r="AN436" s="242"/>
      <c r="AO436" s="242"/>
      <c r="AP436" s="242"/>
      <c r="AQ436" s="242"/>
      <c r="AR436" s="242"/>
      <c r="AS436" s="242"/>
      <c r="AT436" s="242"/>
      <c r="AU436" s="242"/>
      <c r="AV436" s="242"/>
      <c r="AW436" s="242"/>
      <c r="AX436" s="242"/>
      <c r="AY436" s="242"/>
      <c r="AZ436" s="242"/>
      <c r="BA436" s="242"/>
      <c r="BB436" s="242"/>
      <c r="BC436" s="242"/>
      <c r="BD436" s="242"/>
      <c r="BE436" s="242"/>
      <c r="BF436" s="242"/>
      <c r="BG436" s="242"/>
      <c r="BH436" s="242"/>
      <c r="BI436" s="242"/>
      <c r="BJ436" s="242"/>
      <c r="BK436" s="242"/>
      <c r="BL436" s="242"/>
    </row>
    <row r="437" spans="1:64" ht="14.65" hidden="1" customHeight="1">
      <c r="A437" s="238" t="s">
        <v>90</v>
      </c>
      <c r="B437" s="237" t="s">
        <v>183</v>
      </c>
      <c r="C437" s="239" t="s">
        <v>75</v>
      </c>
      <c r="D437" s="244"/>
      <c r="E437" s="244"/>
      <c r="F437" s="244"/>
      <c r="G437" s="245">
        <v>22</v>
      </c>
      <c r="H437" s="245">
        <v>63</v>
      </c>
      <c r="I437" s="245">
        <v>96</v>
      </c>
      <c r="J437" s="245">
        <v>100</v>
      </c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2"/>
      <c r="AF437" s="238" t="str">
        <f t="shared" si="6"/>
        <v>BATATA (1ª SAFRA)10/11Plantio</v>
      </c>
      <c r="AG437" s="242"/>
      <c r="AH437" s="242"/>
      <c r="AI437" s="242"/>
      <c r="AJ437" s="242"/>
      <c r="AK437" s="242"/>
      <c r="AL437" s="242"/>
      <c r="AM437" s="242"/>
      <c r="AN437" s="242"/>
      <c r="AO437" s="242"/>
      <c r="AP437" s="242"/>
      <c r="AQ437" s="242"/>
      <c r="AR437" s="242"/>
      <c r="AS437" s="242"/>
      <c r="AT437" s="242"/>
      <c r="AU437" s="242"/>
      <c r="AV437" s="242"/>
      <c r="AW437" s="242"/>
      <c r="AX437" s="242"/>
      <c r="AY437" s="242"/>
      <c r="AZ437" s="242"/>
      <c r="BA437" s="242"/>
      <c r="BB437" s="242"/>
      <c r="BC437" s="242"/>
      <c r="BD437" s="242"/>
      <c r="BE437" s="242"/>
      <c r="BF437" s="242"/>
      <c r="BG437" s="242"/>
      <c r="BH437" s="242"/>
      <c r="BI437" s="242"/>
      <c r="BJ437" s="242"/>
      <c r="BK437" s="242"/>
      <c r="BL437" s="242"/>
    </row>
    <row r="438" spans="1:64" ht="14.65" hidden="1" customHeight="1">
      <c r="A438" s="238" t="s">
        <v>90</v>
      </c>
      <c r="B438" s="237" t="s">
        <v>183</v>
      </c>
      <c r="C438" s="239" t="s">
        <v>76</v>
      </c>
      <c r="D438" s="244"/>
      <c r="E438" s="244"/>
      <c r="F438" s="244"/>
      <c r="G438" s="245"/>
      <c r="H438" s="245"/>
      <c r="I438" s="245"/>
      <c r="J438" s="245">
        <v>2</v>
      </c>
      <c r="K438" s="245">
        <v>17</v>
      </c>
      <c r="L438" s="245">
        <v>75</v>
      </c>
      <c r="M438" s="245">
        <v>94</v>
      </c>
      <c r="N438" s="245">
        <v>99</v>
      </c>
      <c r="O438" s="245">
        <v>100</v>
      </c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2"/>
      <c r="AF438" s="238" t="str">
        <f t="shared" si="6"/>
        <v>BATATA (1ª SAFRA)10/11Colheita</v>
      </c>
      <c r="AG438" s="242"/>
      <c r="AH438" s="242"/>
      <c r="AI438" s="242"/>
      <c r="AJ438" s="242"/>
      <c r="AK438" s="242"/>
      <c r="AL438" s="242"/>
      <c r="AM438" s="242"/>
      <c r="AN438" s="242"/>
      <c r="AO438" s="242"/>
      <c r="AP438" s="242"/>
      <c r="AQ438" s="242"/>
      <c r="AR438" s="242"/>
      <c r="AS438" s="242"/>
      <c r="AT438" s="242"/>
      <c r="AU438" s="242"/>
      <c r="AV438" s="242"/>
      <c r="AW438" s="242"/>
      <c r="AX438" s="242"/>
      <c r="AY438" s="242"/>
      <c r="AZ438" s="242"/>
      <c r="BA438" s="242"/>
      <c r="BB438" s="242"/>
      <c r="BC438" s="242"/>
      <c r="BD438" s="242"/>
      <c r="BE438" s="242"/>
      <c r="BF438" s="242"/>
      <c r="BG438" s="242"/>
      <c r="BH438" s="242"/>
      <c r="BI438" s="242"/>
      <c r="BJ438" s="242"/>
      <c r="BK438" s="242"/>
      <c r="BL438" s="242"/>
    </row>
    <row r="439" spans="1:64" ht="14.65" hidden="1" customHeight="1">
      <c r="A439" s="238" t="s">
        <v>90</v>
      </c>
      <c r="B439" s="237" t="s">
        <v>183</v>
      </c>
      <c r="C439" s="243" t="s">
        <v>77</v>
      </c>
      <c r="D439" s="244"/>
      <c r="E439" s="244"/>
      <c r="F439" s="244"/>
      <c r="G439" s="245"/>
      <c r="H439" s="245"/>
      <c r="I439" s="245"/>
      <c r="J439" s="245"/>
      <c r="K439" s="245">
        <v>17</v>
      </c>
      <c r="L439" s="245">
        <v>71</v>
      </c>
      <c r="M439" s="245">
        <v>91</v>
      </c>
      <c r="N439" s="245">
        <v>99</v>
      </c>
      <c r="O439" s="245">
        <v>100</v>
      </c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2"/>
      <c r="AF439" s="238" t="str">
        <f t="shared" si="6"/>
        <v>BATATA (1ª SAFRA)10/11Comercialização</v>
      </c>
      <c r="AG439" s="242"/>
      <c r="AH439" s="242"/>
      <c r="AI439" s="242"/>
      <c r="AJ439" s="242"/>
      <c r="AK439" s="242"/>
      <c r="AL439" s="242"/>
      <c r="AM439" s="242"/>
      <c r="AN439" s="242"/>
      <c r="AO439" s="242"/>
      <c r="AP439" s="242"/>
      <c r="AQ439" s="242"/>
      <c r="AR439" s="242"/>
      <c r="AS439" s="242"/>
      <c r="AT439" s="242"/>
      <c r="AU439" s="242"/>
      <c r="AV439" s="242"/>
      <c r="AW439" s="242"/>
      <c r="AX439" s="242"/>
      <c r="AY439" s="242"/>
      <c r="AZ439" s="242"/>
      <c r="BA439" s="242"/>
      <c r="BB439" s="242"/>
      <c r="BC439" s="242"/>
      <c r="BD439" s="242"/>
      <c r="BE439" s="242"/>
      <c r="BF439" s="242"/>
      <c r="BG439" s="242"/>
      <c r="BH439" s="242"/>
      <c r="BI439" s="242"/>
      <c r="BJ439" s="242"/>
      <c r="BK439" s="242"/>
      <c r="BL439" s="242"/>
    </row>
    <row r="440" spans="1:64" ht="14.65" hidden="1" customHeight="1">
      <c r="A440" s="238" t="s">
        <v>91</v>
      </c>
      <c r="B440" s="237" t="s">
        <v>183</v>
      </c>
      <c r="C440" s="239" t="s">
        <v>75</v>
      </c>
      <c r="D440" s="244"/>
      <c r="E440" s="244"/>
      <c r="F440" s="244"/>
      <c r="G440" s="245"/>
      <c r="H440" s="245"/>
      <c r="I440" s="245"/>
      <c r="J440" s="245"/>
      <c r="K440" s="245"/>
      <c r="L440" s="245">
        <v>25</v>
      </c>
      <c r="M440" s="245">
        <v>46</v>
      </c>
      <c r="N440" s="245">
        <v>90</v>
      </c>
      <c r="O440" s="245">
        <v>92</v>
      </c>
      <c r="P440" s="245">
        <v>97</v>
      </c>
      <c r="Q440" s="245">
        <v>100</v>
      </c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2"/>
      <c r="AF440" s="238" t="str">
        <f t="shared" si="6"/>
        <v>BATATA (2ª SAFRA)10/11Plantio</v>
      </c>
      <c r="AG440" s="242"/>
      <c r="AH440" s="242"/>
      <c r="AI440" s="242"/>
      <c r="AJ440" s="242"/>
      <c r="AK440" s="242"/>
      <c r="AL440" s="242"/>
      <c r="AM440" s="242"/>
      <c r="AN440" s="242"/>
      <c r="AO440" s="242"/>
      <c r="AP440" s="242"/>
      <c r="AQ440" s="242"/>
      <c r="AR440" s="242"/>
      <c r="AS440" s="242"/>
      <c r="AT440" s="242"/>
      <c r="AU440" s="242"/>
      <c r="AV440" s="242"/>
      <c r="AW440" s="242"/>
      <c r="AX440" s="242"/>
      <c r="AY440" s="242"/>
      <c r="AZ440" s="242"/>
      <c r="BA440" s="242"/>
      <c r="BB440" s="242"/>
      <c r="BC440" s="242"/>
      <c r="BD440" s="242"/>
      <c r="BE440" s="242"/>
      <c r="BF440" s="242"/>
      <c r="BG440" s="242"/>
      <c r="BH440" s="242"/>
      <c r="BI440" s="242"/>
      <c r="BJ440" s="242"/>
      <c r="BK440" s="242"/>
      <c r="BL440" s="242"/>
    </row>
    <row r="441" spans="1:64" ht="14.65" hidden="1" customHeight="1">
      <c r="A441" s="238" t="s">
        <v>91</v>
      </c>
      <c r="B441" s="237" t="s">
        <v>183</v>
      </c>
      <c r="C441" s="239" t="s">
        <v>76</v>
      </c>
      <c r="D441" s="244"/>
      <c r="E441" s="244"/>
      <c r="F441" s="244"/>
      <c r="G441" s="245"/>
      <c r="H441" s="245"/>
      <c r="I441" s="245"/>
      <c r="J441" s="245"/>
      <c r="K441" s="245"/>
      <c r="L441" s="245"/>
      <c r="M441" s="245"/>
      <c r="N441" s="245">
        <v>7</v>
      </c>
      <c r="O441" s="245">
        <v>17</v>
      </c>
      <c r="P441" s="245">
        <v>29</v>
      </c>
      <c r="Q441" s="245">
        <v>60</v>
      </c>
      <c r="R441" s="245">
        <v>89</v>
      </c>
      <c r="S441" s="245">
        <v>92</v>
      </c>
      <c r="T441" s="245">
        <v>96</v>
      </c>
      <c r="U441" s="245">
        <v>100</v>
      </c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2"/>
      <c r="AF441" s="238" t="str">
        <f t="shared" si="6"/>
        <v>BATATA (2ª SAFRA)10/11Colheita</v>
      </c>
      <c r="AG441" s="242"/>
      <c r="AH441" s="242"/>
      <c r="AI441" s="242"/>
      <c r="AJ441" s="242"/>
      <c r="AK441" s="242"/>
      <c r="AL441" s="242"/>
      <c r="AM441" s="242"/>
      <c r="AN441" s="242"/>
      <c r="AO441" s="242"/>
      <c r="AP441" s="242"/>
      <c r="AQ441" s="242"/>
      <c r="AR441" s="242"/>
      <c r="AS441" s="242"/>
      <c r="AT441" s="242"/>
      <c r="AU441" s="242"/>
      <c r="AV441" s="242"/>
      <c r="AW441" s="242"/>
      <c r="AX441" s="242"/>
      <c r="AY441" s="242"/>
      <c r="AZ441" s="242"/>
      <c r="BA441" s="242"/>
      <c r="BB441" s="242"/>
      <c r="BC441" s="242"/>
      <c r="BD441" s="242"/>
      <c r="BE441" s="242"/>
      <c r="BF441" s="242"/>
      <c r="BG441" s="242"/>
      <c r="BH441" s="242"/>
      <c r="BI441" s="242"/>
      <c r="BJ441" s="242"/>
      <c r="BK441" s="242"/>
      <c r="BL441" s="242"/>
    </row>
    <row r="442" spans="1:64" ht="14.65" hidden="1" customHeight="1">
      <c r="A442" s="238" t="s">
        <v>91</v>
      </c>
      <c r="B442" s="237" t="s">
        <v>183</v>
      </c>
      <c r="C442" s="243" t="s">
        <v>77</v>
      </c>
      <c r="D442" s="244"/>
      <c r="E442" s="244"/>
      <c r="F442" s="244"/>
      <c r="G442" s="245"/>
      <c r="H442" s="245"/>
      <c r="I442" s="245"/>
      <c r="J442" s="245"/>
      <c r="K442" s="245"/>
      <c r="L442" s="245"/>
      <c r="M442" s="245"/>
      <c r="N442" s="245">
        <v>8</v>
      </c>
      <c r="O442" s="245">
        <v>19</v>
      </c>
      <c r="P442" s="245">
        <v>32</v>
      </c>
      <c r="Q442" s="245">
        <v>61</v>
      </c>
      <c r="R442" s="245">
        <v>87</v>
      </c>
      <c r="S442" s="245">
        <v>91</v>
      </c>
      <c r="T442" s="245">
        <v>95</v>
      </c>
      <c r="U442" s="245">
        <v>98</v>
      </c>
      <c r="V442" s="245">
        <v>100</v>
      </c>
      <c r="W442" s="245"/>
      <c r="X442" s="245"/>
      <c r="Y442" s="245"/>
      <c r="Z442" s="245"/>
      <c r="AA442" s="245"/>
      <c r="AB442" s="245"/>
      <c r="AC442" s="245"/>
      <c r="AD442" s="245"/>
      <c r="AE442" s="242"/>
      <c r="AF442" s="238" t="str">
        <f t="shared" si="6"/>
        <v>BATATA (2ª SAFRA)10/11Comercialização</v>
      </c>
      <c r="AG442" s="242"/>
      <c r="AH442" s="242"/>
      <c r="AI442" s="242"/>
      <c r="AJ442" s="242"/>
      <c r="AK442" s="242"/>
      <c r="AL442" s="242"/>
      <c r="AM442" s="242"/>
      <c r="AN442" s="242"/>
      <c r="AO442" s="242"/>
      <c r="AP442" s="242"/>
      <c r="AQ442" s="242"/>
      <c r="AR442" s="242"/>
      <c r="AS442" s="242"/>
      <c r="AT442" s="242"/>
      <c r="AU442" s="242"/>
      <c r="AV442" s="242"/>
      <c r="AW442" s="242"/>
      <c r="AX442" s="242"/>
      <c r="AY442" s="242"/>
      <c r="AZ442" s="242"/>
      <c r="BA442" s="242"/>
      <c r="BB442" s="242"/>
      <c r="BC442" s="242"/>
      <c r="BD442" s="242"/>
      <c r="BE442" s="242"/>
      <c r="BF442" s="242"/>
      <c r="BG442" s="242"/>
      <c r="BH442" s="242"/>
      <c r="BI442" s="242"/>
      <c r="BJ442" s="242"/>
      <c r="BK442" s="242"/>
      <c r="BL442" s="242"/>
    </row>
    <row r="443" spans="1:64" ht="14.65" hidden="1" customHeight="1">
      <c r="A443" s="238" t="s">
        <v>92</v>
      </c>
      <c r="B443" s="237" t="s">
        <v>183</v>
      </c>
      <c r="C443" s="239" t="s">
        <v>75</v>
      </c>
      <c r="D443" s="244"/>
      <c r="E443" s="244"/>
      <c r="F443" s="244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2"/>
      <c r="AF443" s="238" t="str">
        <f t="shared" si="6"/>
        <v>CAFÉ10/11Plantio</v>
      </c>
      <c r="AG443" s="242"/>
      <c r="AH443" s="242"/>
      <c r="AI443" s="242"/>
      <c r="AJ443" s="242"/>
      <c r="AK443" s="242"/>
      <c r="AL443" s="242"/>
      <c r="AM443" s="242"/>
      <c r="AN443" s="242"/>
      <c r="AO443" s="242"/>
      <c r="AP443" s="242"/>
      <c r="AQ443" s="242"/>
      <c r="AR443" s="242"/>
      <c r="AS443" s="242"/>
      <c r="AT443" s="242"/>
      <c r="AU443" s="242"/>
      <c r="AV443" s="242"/>
      <c r="AW443" s="242"/>
      <c r="AX443" s="242"/>
      <c r="AY443" s="242"/>
      <c r="AZ443" s="242"/>
      <c r="BA443" s="242"/>
      <c r="BB443" s="242"/>
      <c r="BC443" s="242"/>
      <c r="BD443" s="242"/>
      <c r="BE443" s="242"/>
      <c r="BF443" s="242"/>
      <c r="BG443" s="242"/>
      <c r="BH443" s="242"/>
      <c r="BI443" s="242"/>
      <c r="BJ443" s="242"/>
      <c r="BK443" s="242"/>
      <c r="BL443" s="242"/>
    </row>
    <row r="444" spans="1:64" ht="14.65" hidden="1" customHeight="1">
      <c r="A444" s="238" t="s">
        <v>92</v>
      </c>
      <c r="B444" s="237" t="s">
        <v>183</v>
      </c>
      <c r="C444" s="239" t="s">
        <v>76</v>
      </c>
      <c r="D444" s="244"/>
      <c r="E444" s="244"/>
      <c r="F444" s="244"/>
      <c r="G444" s="245"/>
      <c r="H444" s="245"/>
      <c r="I444" s="245"/>
      <c r="J444" s="245"/>
      <c r="K444" s="245"/>
      <c r="L444" s="245"/>
      <c r="M444" s="245"/>
      <c r="N444" s="245"/>
      <c r="O444" s="253"/>
      <c r="P444" s="245">
        <v>9</v>
      </c>
      <c r="Q444" s="245">
        <v>37</v>
      </c>
      <c r="R444" s="245">
        <v>73</v>
      </c>
      <c r="S444" s="245">
        <v>93</v>
      </c>
      <c r="T444" s="245">
        <v>100</v>
      </c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2"/>
      <c r="AF444" s="238" t="str">
        <f t="shared" si="6"/>
        <v>CAFÉ10/11Colheita</v>
      </c>
      <c r="AG444" s="242"/>
      <c r="AH444" s="242"/>
      <c r="AI444" s="242"/>
      <c r="AJ444" s="242"/>
      <c r="AK444" s="242"/>
      <c r="AL444" s="242"/>
      <c r="AM444" s="242"/>
      <c r="AN444" s="242"/>
      <c r="AO444" s="242"/>
      <c r="AP444" s="242"/>
      <c r="AQ444" s="242"/>
      <c r="AR444" s="242"/>
      <c r="AS444" s="242"/>
      <c r="AT444" s="242"/>
      <c r="AU444" s="242"/>
      <c r="AV444" s="242"/>
      <c r="AW444" s="242"/>
      <c r="AX444" s="242"/>
      <c r="AY444" s="242"/>
      <c r="AZ444" s="242"/>
      <c r="BA444" s="242"/>
      <c r="BB444" s="242"/>
      <c r="BC444" s="242"/>
      <c r="BD444" s="242"/>
      <c r="BE444" s="242"/>
      <c r="BF444" s="242"/>
      <c r="BG444" s="242"/>
      <c r="BH444" s="242"/>
      <c r="BI444" s="242"/>
      <c r="BJ444" s="242"/>
      <c r="BK444" s="242"/>
      <c r="BL444" s="242"/>
    </row>
    <row r="445" spans="1:64" ht="14.65" hidden="1" customHeight="1">
      <c r="A445" s="238" t="s">
        <v>92</v>
      </c>
      <c r="B445" s="237" t="s">
        <v>183</v>
      </c>
      <c r="C445" s="243" t="s">
        <v>77</v>
      </c>
      <c r="D445" s="244"/>
      <c r="E445" s="244"/>
      <c r="F445" s="244"/>
      <c r="G445" s="245"/>
      <c r="H445" s="245"/>
      <c r="I445" s="245"/>
      <c r="J445" s="245"/>
      <c r="K445" s="245"/>
      <c r="L445" s="245"/>
      <c r="M445" s="245"/>
      <c r="N445" s="245"/>
      <c r="O445" s="253"/>
      <c r="P445" s="245">
        <v>2</v>
      </c>
      <c r="Q445" s="245">
        <v>13</v>
      </c>
      <c r="R445" s="245">
        <v>30</v>
      </c>
      <c r="S445" s="245">
        <v>44</v>
      </c>
      <c r="T445" s="245">
        <v>70</v>
      </c>
      <c r="U445" s="245">
        <v>78</v>
      </c>
      <c r="V445" s="245">
        <v>83</v>
      </c>
      <c r="W445" s="245">
        <v>88</v>
      </c>
      <c r="X445" s="245">
        <v>92</v>
      </c>
      <c r="Y445" s="245">
        <v>95</v>
      </c>
      <c r="Z445" s="245">
        <v>97</v>
      </c>
      <c r="AA445" s="245">
        <v>100</v>
      </c>
      <c r="AB445" s="245"/>
      <c r="AC445" s="245"/>
      <c r="AD445" s="245"/>
      <c r="AE445" s="242"/>
      <c r="AF445" s="238" t="str">
        <f t="shared" si="6"/>
        <v>CAFÉ10/11Comercialização</v>
      </c>
      <c r="AG445" s="242"/>
      <c r="AH445" s="242"/>
      <c r="AI445" s="242"/>
      <c r="AJ445" s="242"/>
      <c r="AK445" s="242"/>
      <c r="AL445" s="242"/>
      <c r="AM445" s="242"/>
      <c r="AN445" s="242"/>
      <c r="AO445" s="242"/>
      <c r="AP445" s="242"/>
      <c r="AQ445" s="242"/>
      <c r="AR445" s="242"/>
      <c r="AS445" s="242"/>
      <c r="AT445" s="242"/>
      <c r="AU445" s="242"/>
      <c r="AV445" s="242"/>
      <c r="AW445" s="242"/>
      <c r="AX445" s="242"/>
      <c r="AY445" s="242"/>
      <c r="AZ445" s="242"/>
      <c r="BA445" s="242"/>
      <c r="BB445" s="242"/>
      <c r="BC445" s="242"/>
      <c r="BD445" s="242"/>
      <c r="BE445" s="242"/>
      <c r="BF445" s="242"/>
      <c r="BG445" s="242"/>
      <c r="BH445" s="242"/>
      <c r="BI445" s="242"/>
      <c r="BJ445" s="242"/>
      <c r="BK445" s="242"/>
      <c r="BL445" s="242"/>
    </row>
    <row r="446" spans="1:64" ht="14.65" hidden="1" customHeight="1">
      <c r="A446" s="238" t="s">
        <v>93</v>
      </c>
      <c r="B446" s="237" t="s">
        <v>183</v>
      </c>
      <c r="C446" s="239" t="s">
        <v>75</v>
      </c>
      <c r="D446" s="244"/>
      <c r="E446" s="244"/>
      <c r="F446" s="244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2"/>
      <c r="AF446" s="238" t="str">
        <f t="shared" si="6"/>
        <v>CANA-DE-AÇÚCAR10/11Plantio</v>
      </c>
      <c r="AG446" s="242"/>
      <c r="AH446" s="242"/>
      <c r="AI446" s="242"/>
      <c r="AJ446" s="242"/>
      <c r="AK446" s="242"/>
      <c r="AL446" s="242"/>
      <c r="AM446" s="242"/>
      <c r="AN446" s="242"/>
      <c r="AO446" s="242"/>
      <c r="AP446" s="242"/>
      <c r="AQ446" s="242"/>
      <c r="AR446" s="242"/>
      <c r="AS446" s="242"/>
      <c r="AT446" s="242"/>
      <c r="AU446" s="242"/>
      <c r="AV446" s="242"/>
      <c r="AW446" s="242"/>
      <c r="AX446" s="242"/>
      <c r="AY446" s="242"/>
      <c r="AZ446" s="242"/>
      <c r="BA446" s="242"/>
      <c r="BB446" s="242"/>
      <c r="BC446" s="242"/>
      <c r="BD446" s="242"/>
      <c r="BE446" s="242"/>
      <c r="BF446" s="242"/>
      <c r="BG446" s="242"/>
      <c r="BH446" s="242"/>
      <c r="BI446" s="242"/>
      <c r="BJ446" s="242"/>
      <c r="BK446" s="242"/>
      <c r="BL446" s="242"/>
    </row>
    <row r="447" spans="1:64" ht="14.65" hidden="1" customHeight="1">
      <c r="A447" s="238" t="s">
        <v>93</v>
      </c>
      <c r="B447" s="237" t="s">
        <v>183</v>
      </c>
      <c r="C447" s="239" t="s">
        <v>76</v>
      </c>
      <c r="D447" s="244"/>
      <c r="E447" s="244"/>
      <c r="F447" s="244"/>
      <c r="G447" s="245"/>
      <c r="H447" s="245"/>
      <c r="I447" s="245"/>
      <c r="J447" s="245"/>
      <c r="K447" s="245"/>
      <c r="L447" s="245"/>
      <c r="M447" s="245"/>
      <c r="N447" s="245"/>
      <c r="O447" s="245">
        <v>6</v>
      </c>
      <c r="P447" s="245">
        <v>18</v>
      </c>
      <c r="Q447" s="245">
        <v>33</v>
      </c>
      <c r="R447" s="245">
        <v>48</v>
      </c>
      <c r="S447" s="245">
        <v>61</v>
      </c>
      <c r="T447" s="245">
        <v>75</v>
      </c>
      <c r="U447" s="245">
        <v>85</v>
      </c>
      <c r="V447" s="245">
        <v>92</v>
      </c>
      <c r="W447" s="245">
        <v>97</v>
      </c>
      <c r="X447" s="245"/>
      <c r="Y447" s="245"/>
      <c r="Z447" s="245"/>
      <c r="AA447" s="245"/>
      <c r="AB447" s="245"/>
      <c r="AC447" s="245"/>
      <c r="AD447" s="245"/>
      <c r="AE447" s="242"/>
      <c r="AF447" s="238" t="str">
        <f t="shared" si="6"/>
        <v>CANA-DE-AÇÚCAR10/11Colheita</v>
      </c>
      <c r="AG447" s="242"/>
      <c r="AH447" s="242"/>
      <c r="AI447" s="242"/>
      <c r="AJ447" s="242"/>
      <c r="AK447" s="242"/>
      <c r="AL447" s="242"/>
      <c r="AM447" s="242"/>
      <c r="AN447" s="242"/>
      <c r="AO447" s="242"/>
      <c r="AP447" s="242"/>
      <c r="AQ447" s="242"/>
      <c r="AR447" s="242"/>
      <c r="AS447" s="242"/>
      <c r="AT447" s="242"/>
      <c r="AU447" s="242"/>
      <c r="AV447" s="242"/>
      <c r="AW447" s="242"/>
      <c r="AX447" s="242"/>
      <c r="AY447" s="242"/>
      <c r="AZ447" s="242"/>
      <c r="BA447" s="242"/>
      <c r="BB447" s="242"/>
      <c r="BC447" s="242"/>
      <c r="BD447" s="242"/>
      <c r="BE447" s="242"/>
      <c r="BF447" s="242"/>
      <c r="BG447" s="242"/>
      <c r="BH447" s="242"/>
      <c r="BI447" s="242"/>
      <c r="BJ447" s="242"/>
      <c r="BK447" s="242"/>
      <c r="BL447" s="242"/>
    </row>
    <row r="448" spans="1:64" ht="14.65" hidden="1" customHeight="1">
      <c r="A448" s="238" t="s">
        <v>93</v>
      </c>
      <c r="B448" s="237" t="s">
        <v>183</v>
      </c>
      <c r="C448" s="243" t="s">
        <v>77</v>
      </c>
      <c r="D448" s="244"/>
      <c r="E448" s="244"/>
      <c r="F448" s="244"/>
      <c r="G448" s="245"/>
      <c r="H448" s="245"/>
      <c r="I448" s="245"/>
      <c r="J448" s="245"/>
      <c r="K448" s="245"/>
      <c r="L448" s="245"/>
      <c r="M448" s="245"/>
      <c r="N448" s="245"/>
      <c r="O448" s="245">
        <v>6</v>
      </c>
      <c r="P448" s="245">
        <v>17</v>
      </c>
      <c r="Q448" s="245">
        <v>32</v>
      </c>
      <c r="R448" s="245">
        <v>48</v>
      </c>
      <c r="S448" s="245">
        <v>61</v>
      </c>
      <c r="T448" s="245">
        <v>71</v>
      </c>
      <c r="U448" s="245">
        <v>78</v>
      </c>
      <c r="V448" s="245">
        <v>83</v>
      </c>
      <c r="W448" s="245">
        <v>97</v>
      </c>
      <c r="X448" s="245">
        <v>100</v>
      </c>
      <c r="Y448" s="245"/>
      <c r="Z448" s="245"/>
      <c r="AA448" s="245"/>
      <c r="AB448" s="245"/>
      <c r="AC448" s="245"/>
      <c r="AD448" s="245"/>
      <c r="AE448" s="242"/>
      <c r="AF448" s="238" t="str">
        <f t="shared" si="6"/>
        <v>CANA-DE-AÇÚCAR10/11Comercialização</v>
      </c>
      <c r="AG448" s="242"/>
      <c r="AH448" s="242"/>
      <c r="AI448" s="242"/>
      <c r="AJ448" s="242"/>
      <c r="AK448" s="242"/>
      <c r="AL448" s="242"/>
      <c r="AM448" s="242"/>
      <c r="AN448" s="242"/>
      <c r="AO448" s="242"/>
      <c r="AP448" s="242"/>
      <c r="AQ448" s="242"/>
      <c r="AR448" s="242"/>
      <c r="AS448" s="242"/>
      <c r="AT448" s="242"/>
      <c r="AU448" s="242"/>
      <c r="AV448" s="242"/>
      <c r="AW448" s="242"/>
      <c r="AX448" s="242"/>
      <c r="AY448" s="242"/>
      <c r="AZ448" s="242"/>
      <c r="BA448" s="242"/>
      <c r="BB448" s="242"/>
      <c r="BC448" s="242"/>
      <c r="BD448" s="242"/>
      <c r="BE448" s="242"/>
      <c r="BF448" s="242"/>
      <c r="BG448" s="242"/>
      <c r="BH448" s="242"/>
      <c r="BI448" s="242"/>
      <c r="BJ448" s="242"/>
      <c r="BK448" s="242"/>
      <c r="BL448" s="242"/>
    </row>
    <row r="449" spans="1:64" ht="14.65" hidden="1" customHeight="1">
      <c r="A449" s="238" t="s">
        <v>94</v>
      </c>
      <c r="B449" s="237" t="s">
        <v>183</v>
      </c>
      <c r="C449" s="239" t="s">
        <v>75</v>
      </c>
      <c r="D449" s="244"/>
      <c r="E449" s="244"/>
      <c r="F449" s="244"/>
      <c r="G449" s="245"/>
      <c r="H449" s="245"/>
      <c r="I449" s="245"/>
      <c r="J449" s="245"/>
      <c r="K449" s="245"/>
      <c r="L449" s="245"/>
      <c r="M449" s="245"/>
      <c r="N449" s="245"/>
      <c r="O449" s="245">
        <v>37</v>
      </c>
      <c r="P449" s="245">
        <v>77</v>
      </c>
      <c r="Q449" s="245">
        <v>94</v>
      </c>
      <c r="R449" s="245">
        <v>100</v>
      </c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2"/>
      <c r="AF449" s="238" t="str">
        <f t="shared" si="6"/>
        <v>CANOLA10/11Plantio</v>
      </c>
      <c r="AG449" s="242"/>
      <c r="AH449" s="242"/>
      <c r="AI449" s="242"/>
      <c r="AJ449" s="242"/>
      <c r="AK449" s="242"/>
      <c r="AL449" s="242"/>
      <c r="AM449" s="242"/>
      <c r="AN449" s="242"/>
      <c r="AO449" s="242"/>
      <c r="AP449" s="242"/>
      <c r="AQ449" s="242"/>
      <c r="AR449" s="242"/>
      <c r="AS449" s="242"/>
      <c r="AT449" s="242"/>
      <c r="AU449" s="242"/>
      <c r="AV449" s="242"/>
      <c r="AW449" s="242"/>
      <c r="AX449" s="242"/>
      <c r="AY449" s="242"/>
      <c r="AZ449" s="242"/>
      <c r="BA449" s="242"/>
      <c r="BB449" s="242"/>
      <c r="BC449" s="242"/>
      <c r="BD449" s="242"/>
      <c r="BE449" s="242"/>
      <c r="BF449" s="242"/>
      <c r="BG449" s="242"/>
      <c r="BH449" s="242"/>
      <c r="BI449" s="242"/>
      <c r="BJ449" s="242"/>
      <c r="BK449" s="242"/>
      <c r="BL449" s="242"/>
    </row>
    <row r="450" spans="1:64" ht="14.65" hidden="1" customHeight="1">
      <c r="A450" s="238" t="s">
        <v>94</v>
      </c>
      <c r="B450" s="237" t="s">
        <v>183</v>
      </c>
      <c r="C450" s="239" t="s">
        <v>76</v>
      </c>
      <c r="D450" s="244"/>
      <c r="E450" s="244"/>
      <c r="F450" s="244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>
        <v>2</v>
      </c>
      <c r="T450" s="245">
        <v>59</v>
      </c>
      <c r="U450" s="245">
        <v>97</v>
      </c>
      <c r="V450" s="245">
        <v>100</v>
      </c>
      <c r="W450" s="245"/>
      <c r="X450" s="245"/>
      <c r="Y450" s="245"/>
      <c r="Z450" s="245"/>
      <c r="AA450" s="245"/>
      <c r="AB450" s="245"/>
      <c r="AC450" s="245"/>
      <c r="AD450" s="245"/>
      <c r="AE450" s="242"/>
      <c r="AF450" s="238" t="str">
        <f t="shared" ref="AF450:AF513" si="7">A450&amp;B450&amp;C450</f>
        <v>CANOLA10/11Colheita</v>
      </c>
      <c r="AG450" s="242"/>
      <c r="AH450" s="242"/>
      <c r="AI450" s="242"/>
      <c r="AJ450" s="242"/>
      <c r="AK450" s="242"/>
      <c r="AL450" s="242"/>
      <c r="AM450" s="242"/>
      <c r="AN450" s="242"/>
      <c r="AO450" s="242"/>
      <c r="AP450" s="242"/>
      <c r="AQ450" s="242"/>
      <c r="AR450" s="242"/>
      <c r="AS450" s="242"/>
      <c r="AT450" s="242"/>
      <c r="AU450" s="242"/>
      <c r="AV450" s="242"/>
      <c r="AW450" s="242"/>
      <c r="AX450" s="242"/>
      <c r="AY450" s="242"/>
      <c r="AZ450" s="242"/>
      <c r="BA450" s="242"/>
      <c r="BB450" s="242"/>
      <c r="BC450" s="242"/>
      <c r="BD450" s="242"/>
      <c r="BE450" s="242"/>
      <c r="BF450" s="242"/>
      <c r="BG450" s="242"/>
      <c r="BH450" s="242"/>
      <c r="BI450" s="242"/>
      <c r="BJ450" s="242"/>
      <c r="BK450" s="242"/>
      <c r="BL450" s="242"/>
    </row>
    <row r="451" spans="1:64" ht="14.65" hidden="1" customHeight="1">
      <c r="A451" s="238" t="s">
        <v>94</v>
      </c>
      <c r="B451" s="237" t="s">
        <v>183</v>
      </c>
      <c r="C451" s="243" t="s">
        <v>77</v>
      </c>
      <c r="D451" s="244"/>
      <c r="E451" s="244"/>
      <c r="F451" s="244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>
        <v>1</v>
      </c>
      <c r="T451" s="245">
        <v>36</v>
      </c>
      <c r="U451" s="245">
        <v>74</v>
      </c>
      <c r="V451" s="245">
        <v>96</v>
      </c>
      <c r="W451" s="245">
        <v>100</v>
      </c>
      <c r="X451" s="245"/>
      <c r="Y451" s="245"/>
      <c r="Z451" s="245"/>
      <c r="AA451" s="245"/>
      <c r="AB451" s="245"/>
      <c r="AC451" s="245"/>
      <c r="AD451" s="245"/>
      <c r="AE451" s="242"/>
      <c r="AF451" s="238" t="str">
        <f t="shared" si="7"/>
        <v>CANOLA10/11Comercialização</v>
      </c>
      <c r="AG451" s="242"/>
      <c r="AH451" s="242"/>
      <c r="AI451" s="242"/>
      <c r="AJ451" s="242"/>
      <c r="AK451" s="242"/>
      <c r="AL451" s="242"/>
      <c r="AM451" s="242"/>
      <c r="AN451" s="242"/>
      <c r="AO451" s="242"/>
      <c r="AP451" s="242"/>
      <c r="AQ451" s="242"/>
      <c r="AR451" s="242"/>
      <c r="AS451" s="242"/>
      <c r="AT451" s="242"/>
      <c r="AU451" s="242"/>
      <c r="AV451" s="242"/>
      <c r="AW451" s="242"/>
      <c r="AX451" s="242"/>
      <c r="AY451" s="242"/>
      <c r="AZ451" s="242"/>
      <c r="BA451" s="242"/>
      <c r="BB451" s="242"/>
      <c r="BC451" s="242"/>
      <c r="BD451" s="242"/>
      <c r="BE451" s="242"/>
      <c r="BF451" s="242"/>
      <c r="BG451" s="242"/>
      <c r="BH451" s="242"/>
      <c r="BI451" s="242"/>
      <c r="BJ451" s="242"/>
      <c r="BK451" s="242"/>
      <c r="BL451" s="242"/>
    </row>
    <row r="452" spans="1:64" ht="14.65" hidden="1" customHeight="1">
      <c r="A452" s="237" t="s">
        <v>95</v>
      </c>
      <c r="B452" s="237" t="s">
        <v>183</v>
      </c>
      <c r="C452" s="239" t="s">
        <v>75</v>
      </c>
      <c r="D452" s="241"/>
      <c r="E452" s="241"/>
      <c r="F452" s="241"/>
      <c r="G452" s="241">
        <v>98</v>
      </c>
      <c r="H452" s="245">
        <v>100</v>
      </c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  <c r="AA452" s="241"/>
      <c r="AB452" s="241"/>
      <c r="AC452" s="241"/>
      <c r="AD452" s="241"/>
      <c r="AE452" s="241"/>
      <c r="AF452" s="238" t="str">
        <f t="shared" si="7"/>
        <v>CEBOLA10/11Plantio</v>
      </c>
      <c r="AG452" s="242"/>
      <c r="AH452" s="242"/>
      <c r="AI452" s="242"/>
      <c r="AJ452" s="242"/>
      <c r="AK452" s="242"/>
      <c r="AL452" s="242"/>
      <c r="AM452" s="242"/>
      <c r="AN452" s="242"/>
      <c r="AO452" s="242"/>
      <c r="AP452" s="242"/>
      <c r="AQ452" s="242"/>
      <c r="AR452" s="242"/>
      <c r="AS452" s="242"/>
      <c r="AT452" s="242"/>
      <c r="AU452" s="242"/>
      <c r="AV452" s="242"/>
      <c r="AW452" s="242"/>
      <c r="AX452" s="242"/>
      <c r="AY452" s="242"/>
      <c r="AZ452" s="242"/>
      <c r="BA452" s="242"/>
      <c r="BB452" s="242"/>
      <c r="BC452" s="242"/>
      <c r="BD452" s="242"/>
      <c r="BE452" s="242"/>
      <c r="BF452" s="242"/>
      <c r="BG452" s="242"/>
      <c r="BH452" s="242"/>
      <c r="BI452" s="242"/>
      <c r="BJ452" s="242"/>
      <c r="BK452" s="242"/>
      <c r="BL452" s="242"/>
    </row>
    <row r="453" spans="1:64" ht="14.65" hidden="1" customHeight="1">
      <c r="A453" s="237" t="s">
        <v>95</v>
      </c>
      <c r="B453" s="237" t="s">
        <v>183</v>
      </c>
      <c r="C453" s="239" t="s">
        <v>76</v>
      </c>
      <c r="D453" s="241"/>
      <c r="E453" s="241"/>
      <c r="F453" s="241"/>
      <c r="G453" s="241"/>
      <c r="H453" s="245"/>
      <c r="I453" s="241"/>
      <c r="J453" s="241">
        <v>15</v>
      </c>
      <c r="K453" s="241">
        <v>39</v>
      </c>
      <c r="L453" s="241">
        <v>89</v>
      </c>
      <c r="M453" s="241">
        <v>100</v>
      </c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38" t="str">
        <f t="shared" si="7"/>
        <v>CEBOLA10/11Colheita</v>
      </c>
      <c r="AG453" s="242"/>
      <c r="AH453" s="242"/>
      <c r="AI453" s="242"/>
      <c r="AJ453" s="242"/>
      <c r="AK453" s="242"/>
      <c r="AL453" s="242"/>
      <c r="AM453" s="242"/>
      <c r="AN453" s="242"/>
      <c r="AO453" s="242"/>
      <c r="AP453" s="242"/>
      <c r="AQ453" s="242"/>
      <c r="AR453" s="242"/>
      <c r="AS453" s="242"/>
      <c r="AT453" s="242"/>
      <c r="AU453" s="242"/>
      <c r="AV453" s="242"/>
      <c r="AW453" s="242"/>
      <c r="AX453" s="242"/>
      <c r="AY453" s="242"/>
      <c r="AZ453" s="242"/>
      <c r="BA453" s="242"/>
      <c r="BB453" s="242"/>
      <c r="BC453" s="242"/>
      <c r="BD453" s="242"/>
      <c r="BE453" s="242"/>
      <c r="BF453" s="242"/>
      <c r="BG453" s="242"/>
      <c r="BH453" s="242"/>
      <c r="BI453" s="242"/>
      <c r="BJ453" s="242"/>
      <c r="BK453" s="242"/>
      <c r="BL453" s="242"/>
    </row>
    <row r="454" spans="1:64" ht="14.65" hidden="1" customHeight="1">
      <c r="A454" s="237" t="s">
        <v>95</v>
      </c>
      <c r="B454" s="237" t="s">
        <v>183</v>
      </c>
      <c r="C454" s="243" t="s">
        <v>77</v>
      </c>
      <c r="D454" s="245"/>
      <c r="E454" s="245"/>
      <c r="F454" s="245"/>
      <c r="G454" s="245"/>
      <c r="H454" s="245"/>
      <c r="I454" s="245"/>
      <c r="J454" s="245">
        <v>5</v>
      </c>
      <c r="K454" s="245">
        <v>21</v>
      </c>
      <c r="L454" s="245">
        <v>56</v>
      </c>
      <c r="M454" s="245">
        <v>66</v>
      </c>
      <c r="N454" s="245">
        <v>77</v>
      </c>
      <c r="O454" s="245">
        <v>98</v>
      </c>
      <c r="P454" s="245">
        <v>99</v>
      </c>
      <c r="Q454" s="245">
        <v>100</v>
      </c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38" t="str">
        <f t="shared" si="7"/>
        <v>CEBOLA10/11Comercialização</v>
      </c>
      <c r="AG454" s="242"/>
      <c r="AH454" s="242"/>
      <c r="AI454" s="242"/>
      <c r="AJ454" s="242"/>
      <c r="AK454" s="242"/>
      <c r="AL454" s="242"/>
      <c r="AM454" s="242"/>
      <c r="AN454" s="242"/>
      <c r="AO454" s="242"/>
      <c r="AP454" s="242"/>
      <c r="AQ454" s="242"/>
      <c r="AR454" s="242"/>
      <c r="AS454" s="242"/>
      <c r="AT454" s="242"/>
      <c r="AU454" s="242"/>
      <c r="AV454" s="242"/>
      <c r="AW454" s="242"/>
      <c r="AX454" s="242"/>
      <c r="AY454" s="242"/>
      <c r="AZ454" s="242"/>
      <c r="BA454" s="242"/>
      <c r="BB454" s="242"/>
      <c r="BC454" s="242"/>
      <c r="BD454" s="242"/>
      <c r="BE454" s="242"/>
      <c r="BF454" s="242"/>
      <c r="BG454" s="242"/>
      <c r="BH454" s="242"/>
      <c r="BI454" s="242"/>
      <c r="BJ454" s="242"/>
      <c r="BK454" s="242"/>
      <c r="BL454" s="242"/>
    </row>
    <row r="455" spans="1:64" ht="14.65" hidden="1" customHeight="1">
      <c r="A455" s="238" t="s">
        <v>96</v>
      </c>
      <c r="B455" s="237" t="s">
        <v>183</v>
      </c>
      <c r="C455" s="239" t="s">
        <v>75</v>
      </c>
      <c r="D455" s="244"/>
      <c r="E455" s="244"/>
      <c r="F455" s="244"/>
      <c r="G455" s="245"/>
      <c r="H455" s="245"/>
      <c r="I455" s="245"/>
      <c r="J455" s="245"/>
      <c r="K455" s="245"/>
      <c r="L455" s="245"/>
      <c r="M455" s="245"/>
      <c r="N455" s="245"/>
      <c r="O455" s="245">
        <v>3</v>
      </c>
      <c r="P455" s="245">
        <v>27</v>
      </c>
      <c r="Q455" s="245">
        <v>47</v>
      </c>
      <c r="R455" s="245">
        <v>100</v>
      </c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2"/>
      <c r="AF455" s="238" t="str">
        <f t="shared" si="7"/>
        <v>CENTEIO10/11Plantio</v>
      </c>
      <c r="AG455" s="242"/>
      <c r="AH455" s="242"/>
      <c r="AI455" s="242"/>
      <c r="AJ455" s="242"/>
      <c r="AK455" s="242"/>
      <c r="AL455" s="242"/>
      <c r="AM455" s="242"/>
      <c r="AN455" s="242"/>
      <c r="AO455" s="242"/>
      <c r="AP455" s="242"/>
      <c r="AQ455" s="242"/>
      <c r="AR455" s="242"/>
      <c r="AS455" s="242"/>
      <c r="AT455" s="242"/>
      <c r="AU455" s="242"/>
      <c r="AV455" s="242"/>
      <c r="AW455" s="242"/>
      <c r="AX455" s="242"/>
      <c r="AY455" s="242"/>
      <c r="AZ455" s="242"/>
      <c r="BA455" s="242"/>
      <c r="BB455" s="242"/>
      <c r="BC455" s="242"/>
      <c r="BD455" s="242"/>
      <c r="BE455" s="242"/>
      <c r="BF455" s="242"/>
      <c r="BG455" s="242"/>
      <c r="BH455" s="242"/>
      <c r="BI455" s="242"/>
      <c r="BJ455" s="242"/>
      <c r="BK455" s="242"/>
      <c r="BL455" s="242"/>
    </row>
    <row r="456" spans="1:64" ht="14.65" hidden="1" customHeight="1">
      <c r="A456" s="238" t="s">
        <v>96</v>
      </c>
      <c r="B456" s="237" t="s">
        <v>183</v>
      </c>
      <c r="C456" s="239" t="s">
        <v>76</v>
      </c>
      <c r="D456" s="244"/>
      <c r="E456" s="244"/>
      <c r="F456" s="244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>
        <v>7</v>
      </c>
      <c r="U456" s="245">
        <v>19</v>
      </c>
      <c r="V456" s="245">
        <v>79</v>
      </c>
      <c r="W456" s="245">
        <v>100</v>
      </c>
      <c r="X456" s="245"/>
      <c r="Y456" s="245"/>
      <c r="Z456" s="245"/>
      <c r="AA456" s="245"/>
      <c r="AB456" s="245"/>
      <c r="AC456" s="245"/>
      <c r="AD456" s="245"/>
      <c r="AE456" s="242"/>
      <c r="AF456" s="238" t="str">
        <f t="shared" si="7"/>
        <v>CENTEIO10/11Colheita</v>
      </c>
      <c r="AG456" s="242"/>
      <c r="AH456" s="242"/>
      <c r="AI456" s="242"/>
      <c r="AJ456" s="242"/>
      <c r="AK456" s="242"/>
      <c r="AL456" s="242"/>
      <c r="AM456" s="242"/>
      <c r="AN456" s="242"/>
      <c r="AO456" s="242"/>
      <c r="AP456" s="242"/>
      <c r="AQ456" s="242"/>
      <c r="AR456" s="242"/>
      <c r="AS456" s="242"/>
      <c r="AT456" s="242"/>
      <c r="AU456" s="242"/>
      <c r="AV456" s="242"/>
      <c r="AW456" s="242"/>
      <c r="AX456" s="242"/>
      <c r="AY456" s="242"/>
      <c r="AZ456" s="242"/>
      <c r="BA456" s="242"/>
      <c r="BB456" s="242"/>
      <c r="BC456" s="242"/>
      <c r="BD456" s="242"/>
      <c r="BE456" s="242"/>
      <c r="BF456" s="242"/>
      <c r="BG456" s="242"/>
      <c r="BH456" s="242"/>
      <c r="BI456" s="242"/>
      <c r="BJ456" s="242"/>
      <c r="BK456" s="242"/>
      <c r="BL456" s="242"/>
    </row>
    <row r="457" spans="1:64" ht="14.65" hidden="1" customHeight="1">
      <c r="A457" s="238" t="s">
        <v>96</v>
      </c>
      <c r="B457" s="237" t="s">
        <v>183</v>
      </c>
      <c r="C457" s="243" t="s">
        <v>77</v>
      </c>
      <c r="D457" s="244"/>
      <c r="E457" s="244"/>
      <c r="F457" s="244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>
        <v>5</v>
      </c>
      <c r="U457" s="245">
        <v>9</v>
      </c>
      <c r="V457" s="245">
        <v>29</v>
      </c>
      <c r="W457" s="245">
        <v>34</v>
      </c>
      <c r="X457" s="245">
        <v>74</v>
      </c>
      <c r="Y457" s="245">
        <v>83</v>
      </c>
      <c r="Z457" s="245">
        <v>97</v>
      </c>
      <c r="AA457" s="245">
        <v>100</v>
      </c>
      <c r="AB457" s="245"/>
      <c r="AC457" s="245"/>
      <c r="AD457" s="245"/>
      <c r="AE457" s="242"/>
      <c r="AF457" s="238" t="str">
        <f t="shared" si="7"/>
        <v>CENTEIO10/11Comercialização</v>
      </c>
      <c r="AG457" s="242"/>
      <c r="AH457" s="242"/>
      <c r="AI457" s="242"/>
      <c r="AJ457" s="242"/>
      <c r="AK457" s="242"/>
      <c r="AL457" s="242"/>
      <c r="AM457" s="242"/>
      <c r="AN457" s="242"/>
      <c r="AO457" s="242"/>
      <c r="AP457" s="242"/>
      <c r="AQ457" s="242"/>
      <c r="AR457" s="242"/>
      <c r="AS457" s="242"/>
      <c r="AT457" s="242"/>
      <c r="AU457" s="242"/>
      <c r="AV457" s="242"/>
      <c r="AW457" s="242"/>
      <c r="AX457" s="242"/>
      <c r="AY457" s="242"/>
      <c r="AZ457" s="242"/>
      <c r="BA457" s="242"/>
      <c r="BB457" s="242"/>
      <c r="BC457" s="242"/>
      <c r="BD457" s="242"/>
      <c r="BE457" s="242"/>
      <c r="BF457" s="242"/>
      <c r="BG457" s="242"/>
      <c r="BH457" s="242"/>
      <c r="BI457" s="242"/>
      <c r="BJ457" s="242"/>
      <c r="BK457" s="242"/>
      <c r="BL457" s="242"/>
    </row>
    <row r="458" spans="1:64" ht="14.65" hidden="1" customHeight="1">
      <c r="A458" s="238" t="s">
        <v>97</v>
      </c>
      <c r="B458" s="237" t="s">
        <v>183</v>
      </c>
      <c r="C458" s="239" t="s">
        <v>75</v>
      </c>
      <c r="D458" s="244"/>
      <c r="E458" s="244"/>
      <c r="F458" s="244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>
        <v>3</v>
      </c>
      <c r="Q458" s="245">
        <v>53</v>
      </c>
      <c r="R458" s="245">
        <v>100</v>
      </c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2"/>
      <c r="AF458" s="238" t="str">
        <f t="shared" si="7"/>
        <v>CEVADA10/11Plantio</v>
      </c>
      <c r="AG458" s="242"/>
      <c r="AH458" s="242"/>
      <c r="AI458" s="242"/>
      <c r="AJ458" s="242"/>
      <c r="AK458" s="242"/>
      <c r="AL458" s="242"/>
      <c r="AM458" s="242"/>
      <c r="AN458" s="242"/>
      <c r="AO458" s="242"/>
      <c r="AP458" s="242"/>
      <c r="AQ458" s="242"/>
      <c r="AR458" s="242"/>
      <c r="AS458" s="242"/>
      <c r="AT458" s="242"/>
      <c r="AU458" s="242"/>
      <c r="AV458" s="242"/>
      <c r="AW458" s="242"/>
      <c r="AX458" s="242"/>
      <c r="AY458" s="242"/>
      <c r="AZ458" s="242"/>
      <c r="BA458" s="242"/>
      <c r="BB458" s="242"/>
      <c r="BC458" s="242"/>
      <c r="BD458" s="242"/>
      <c r="BE458" s="242"/>
      <c r="BF458" s="242"/>
      <c r="BG458" s="242"/>
      <c r="BH458" s="242"/>
      <c r="BI458" s="242"/>
      <c r="BJ458" s="242"/>
      <c r="BK458" s="242"/>
      <c r="BL458" s="242"/>
    </row>
    <row r="459" spans="1:64" ht="14.65" hidden="1" customHeight="1">
      <c r="A459" s="238" t="s">
        <v>97</v>
      </c>
      <c r="B459" s="237" t="s">
        <v>183</v>
      </c>
      <c r="C459" s="239" t="s">
        <v>76</v>
      </c>
      <c r="D459" s="244"/>
      <c r="E459" s="244"/>
      <c r="F459" s="244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>
        <v>12</v>
      </c>
      <c r="V459" s="245">
        <v>72</v>
      </c>
      <c r="W459" s="245">
        <v>100</v>
      </c>
      <c r="X459" s="245"/>
      <c r="Y459" s="245"/>
      <c r="Z459" s="245"/>
      <c r="AA459" s="245"/>
      <c r="AB459" s="245"/>
      <c r="AC459" s="245"/>
      <c r="AD459" s="245"/>
      <c r="AE459" s="242"/>
      <c r="AF459" s="238" t="str">
        <f t="shared" si="7"/>
        <v>CEVADA10/11Colheita</v>
      </c>
      <c r="AG459" s="242"/>
      <c r="AH459" s="242"/>
      <c r="AI459" s="242"/>
      <c r="AJ459" s="242"/>
      <c r="AK459" s="242"/>
      <c r="AL459" s="242"/>
      <c r="AM459" s="242"/>
      <c r="AN459" s="242"/>
      <c r="AO459" s="242"/>
      <c r="AP459" s="242"/>
      <c r="AQ459" s="242"/>
      <c r="AR459" s="242"/>
      <c r="AS459" s="242"/>
      <c r="AT459" s="242"/>
      <c r="AU459" s="242"/>
      <c r="AV459" s="242"/>
      <c r="AW459" s="242"/>
      <c r="AX459" s="242"/>
      <c r="AY459" s="242"/>
      <c r="AZ459" s="242"/>
      <c r="BA459" s="242"/>
      <c r="BB459" s="242"/>
      <c r="BC459" s="242"/>
      <c r="BD459" s="242"/>
      <c r="BE459" s="242"/>
      <c r="BF459" s="242"/>
      <c r="BG459" s="242"/>
      <c r="BH459" s="242"/>
      <c r="BI459" s="242"/>
      <c r="BJ459" s="242"/>
      <c r="BK459" s="242"/>
      <c r="BL459" s="242"/>
    </row>
    <row r="460" spans="1:64" ht="14.65" hidden="1" customHeight="1">
      <c r="A460" s="238" t="s">
        <v>97</v>
      </c>
      <c r="B460" s="237" t="s">
        <v>183</v>
      </c>
      <c r="C460" s="243" t="s">
        <v>77</v>
      </c>
      <c r="D460" s="244"/>
      <c r="E460" s="244"/>
      <c r="F460" s="244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>
        <v>5</v>
      </c>
      <c r="V460" s="245">
        <v>21</v>
      </c>
      <c r="W460" s="245">
        <v>58</v>
      </c>
      <c r="X460" s="245">
        <v>100</v>
      </c>
      <c r="Y460" s="245"/>
      <c r="Z460" s="245"/>
      <c r="AA460" s="245"/>
      <c r="AB460" s="245"/>
      <c r="AC460" s="245"/>
      <c r="AD460" s="245"/>
      <c r="AE460" s="242"/>
      <c r="AF460" s="238" t="str">
        <f t="shared" si="7"/>
        <v>CEVADA10/11Comercialização</v>
      </c>
      <c r="AG460" s="242"/>
      <c r="AH460" s="242"/>
      <c r="AI460" s="242"/>
      <c r="AJ460" s="242"/>
      <c r="AK460" s="242"/>
      <c r="AL460" s="242"/>
      <c r="AM460" s="242"/>
      <c r="AN460" s="242"/>
      <c r="AO460" s="242"/>
      <c r="AP460" s="242"/>
      <c r="AQ460" s="242"/>
      <c r="AR460" s="242"/>
      <c r="AS460" s="242"/>
      <c r="AT460" s="242"/>
      <c r="AU460" s="242"/>
      <c r="AV460" s="242"/>
      <c r="AW460" s="242"/>
      <c r="AX460" s="242"/>
      <c r="AY460" s="242"/>
      <c r="AZ460" s="242"/>
      <c r="BA460" s="242"/>
      <c r="BB460" s="242"/>
      <c r="BC460" s="242"/>
      <c r="BD460" s="242"/>
      <c r="BE460" s="242"/>
      <c r="BF460" s="242"/>
      <c r="BG460" s="242"/>
      <c r="BH460" s="242"/>
      <c r="BI460" s="242"/>
      <c r="BJ460" s="242"/>
      <c r="BK460" s="242"/>
      <c r="BL460" s="242"/>
    </row>
    <row r="461" spans="1:64" ht="14.65" hidden="1" customHeight="1">
      <c r="A461" s="238" t="s">
        <v>58</v>
      </c>
      <c r="B461" s="237" t="s">
        <v>183</v>
      </c>
      <c r="C461" s="239" t="s">
        <v>75</v>
      </c>
      <c r="D461" s="244"/>
      <c r="E461" s="244"/>
      <c r="F461" s="244"/>
      <c r="G461" s="245">
        <v>8</v>
      </c>
      <c r="H461" s="245">
        <v>19</v>
      </c>
      <c r="I461" s="245">
        <v>78</v>
      </c>
      <c r="J461" s="245">
        <v>98</v>
      </c>
      <c r="K461" s="245">
        <v>100</v>
      </c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2"/>
      <c r="AF461" s="238" t="str">
        <f t="shared" si="7"/>
        <v>FEIJÃO (1ª SAFRA)10/11Plantio</v>
      </c>
      <c r="AG461" s="242"/>
      <c r="AH461" s="242"/>
      <c r="AI461" s="242"/>
      <c r="AJ461" s="242"/>
      <c r="AK461" s="242"/>
      <c r="AL461" s="242"/>
      <c r="AM461" s="242"/>
      <c r="AN461" s="242"/>
      <c r="AO461" s="242"/>
      <c r="AP461" s="242"/>
      <c r="AQ461" s="242"/>
      <c r="AR461" s="242"/>
      <c r="AS461" s="242"/>
      <c r="AT461" s="242"/>
      <c r="AU461" s="242"/>
      <c r="AV461" s="242"/>
      <c r="AW461" s="242"/>
      <c r="AX461" s="242"/>
      <c r="AY461" s="242"/>
      <c r="AZ461" s="242"/>
      <c r="BA461" s="242"/>
      <c r="BB461" s="242"/>
      <c r="BC461" s="242"/>
      <c r="BD461" s="242"/>
      <c r="BE461" s="242"/>
      <c r="BF461" s="242"/>
      <c r="BG461" s="242"/>
      <c r="BH461" s="242"/>
      <c r="BI461" s="242"/>
      <c r="BJ461" s="242"/>
      <c r="BK461" s="242"/>
      <c r="BL461" s="242"/>
    </row>
    <row r="462" spans="1:64" ht="14.65" hidden="1" customHeight="1">
      <c r="A462" s="238" t="s">
        <v>58</v>
      </c>
      <c r="B462" s="237" t="s">
        <v>183</v>
      </c>
      <c r="C462" s="239" t="s">
        <v>76</v>
      </c>
      <c r="D462" s="244"/>
      <c r="E462" s="244"/>
      <c r="F462" s="244"/>
      <c r="G462" s="245"/>
      <c r="H462" s="245"/>
      <c r="I462" s="245"/>
      <c r="J462" s="245">
        <v>4</v>
      </c>
      <c r="K462" s="245">
        <v>11</v>
      </c>
      <c r="L462" s="245">
        <v>47</v>
      </c>
      <c r="M462" s="245">
        <v>85</v>
      </c>
      <c r="N462" s="245">
        <v>100</v>
      </c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2"/>
      <c r="AF462" s="238" t="str">
        <f t="shared" si="7"/>
        <v>FEIJÃO (1ª SAFRA)10/11Colheita</v>
      </c>
      <c r="AG462" s="242"/>
      <c r="AH462" s="242"/>
      <c r="AI462" s="242"/>
      <c r="AJ462" s="242"/>
      <c r="AK462" s="242"/>
      <c r="AL462" s="242"/>
      <c r="AM462" s="242"/>
      <c r="AN462" s="242"/>
      <c r="AO462" s="242"/>
      <c r="AP462" s="242"/>
      <c r="AQ462" s="242"/>
      <c r="AR462" s="242"/>
      <c r="AS462" s="242"/>
      <c r="AT462" s="242"/>
      <c r="AU462" s="242"/>
      <c r="AV462" s="242"/>
      <c r="AW462" s="242"/>
      <c r="AX462" s="242"/>
      <c r="AY462" s="242"/>
      <c r="AZ462" s="242"/>
      <c r="BA462" s="242"/>
      <c r="BB462" s="242"/>
      <c r="BC462" s="242"/>
      <c r="BD462" s="242"/>
      <c r="BE462" s="242"/>
      <c r="BF462" s="242"/>
      <c r="BG462" s="242"/>
      <c r="BH462" s="242"/>
      <c r="BI462" s="242"/>
      <c r="BJ462" s="242"/>
      <c r="BK462" s="242"/>
      <c r="BL462" s="242"/>
    </row>
    <row r="463" spans="1:64" ht="14.65" hidden="1" customHeight="1">
      <c r="A463" s="238" t="s">
        <v>58</v>
      </c>
      <c r="B463" s="237" t="s">
        <v>183</v>
      </c>
      <c r="C463" s="243" t="s">
        <v>77</v>
      </c>
      <c r="D463" s="244"/>
      <c r="E463" s="244"/>
      <c r="F463" s="244"/>
      <c r="G463" s="245"/>
      <c r="H463" s="245"/>
      <c r="I463" s="245"/>
      <c r="J463" s="245">
        <v>1</v>
      </c>
      <c r="K463" s="245">
        <v>5</v>
      </c>
      <c r="L463" s="245">
        <v>25</v>
      </c>
      <c r="M463" s="245">
        <v>39</v>
      </c>
      <c r="N463" s="245">
        <v>56</v>
      </c>
      <c r="O463" s="245">
        <v>78</v>
      </c>
      <c r="P463" s="245">
        <v>89</v>
      </c>
      <c r="Q463" s="245">
        <v>91</v>
      </c>
      <c r="R463" s="245">
        <v>93</v>
      </c>
      <c r="S463" s="245">
        <v>96</v>
      </c>
      <c r="T463" s="245">
        <v>97</v>
      </c>
      <c r="U463" s="245">
        <v>100</v>
      </c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2"/>
      <c r="AF463" s="238" t="str">
        <f t="shared" si="7"/>
        <v>FEIJÃO (1ª SAFRA)10/11Comercialização</v>
      </c>
      <c r="AG463" s="242"/>
      <c r="AH463" s="242"/>
      <c r="AI463" s="242"/>
      <c r="AJ463" s="242"/>
      <c r="AK463" s="242"/>
      <c r="AL463" s="242"/>
      <c r="AM463" s="242"/>
      <c r="AN463" s="242"/>
      <c r="AO463" s="242"/>
      <c r="AP463" s="242"/>
      <c r="AQ463" s="242"/>
      <c r="AR463" s="242"/>
      <c r="AS463" s="242"/>
      <c r="AT463" s="242"/>
      <c r="AU463" s="242"/>
      <c r="AV463" s="242"/>
      <c r="AW463" s="242"/>
      <c r="AX463" s="242"/>
      <c r="AY463" s="242"/>
      <c r="AZ463" s="242"/>
      <c r="BA463" s="242"/>
      <c r="BB463" s="242"/>
      <c r="BC463" s="242"/>
      <c r="BD463" s="242"/>
      <c r="BE463" s="242"/>
      <c r="BF463" s="242"/>
      <c r="BG463" s="242"/>
      <c r="BH463" s="242"/>
      <c r="BI463" s="242"/>
      <c r="BJ463" s="242"/>
      <c r="BK463" s="242"/>
      <c r="BL463" s="242"/>
    </row>
    <row r="464" spans="1:64" ht="14.65" hidden="1" customHeight="1">
      <c r="A464" s="238" t="s">
        <v>98</v>
      </c>
      <c r="B464" s="237" t="s">
        <v>183</v>
      </c>
      <c r="C464" s="239" t="s">
        <v>75</v>
      </c>
      <c r="D464" s="244"/>
      <c r="E464" s="244"/>
      <c r="F464" s="244"/>
      <c r="G464" s="245"/>
      <c r="H464" s="245"/>
      <c r="I464" s="245"/>
      <c r="J464" s="245"/>
      <c r="K464" s="245"/>
      <c r="L464" s="245">
        <v>33</v>
      </c>
      <c r="M464" s="245">
        <v>65</v>
      </c>
      <c r="N464" s="245">
        <v>98</v>
      </c>
      <c r="O464" s="245">
        <v>100</v>
      </c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2"/>
      <c r="AF464" s="238" t="str">
        <f t="shared" si="7"/>
        <v>FEIJÃO (2ª SAFRA)10/11Plantio</v>
      </c>
      <c r="AG464" s="242"/>
      <c r="AH464" s="242"/>
      <c r="AI464" s="242"/>
      <c r="AJ464" s="242"/>
      <c r="AK464" s="242"/>
      <c r="AL464" s="242"/>
      <c r="AM464" s="242"/>
      <c r="AN464" s="242"/>
      <c r="AO464" s="242"/>
      <c r="AP464" s="242"/>
      <c r="AQ464" s="242"/>
      <c r="AR464" s="242"/>
      <c r="AS464" s="242"/>
      <c r="AT464" s="242"/>
      <c r="AU464" s="242"/>
      <c r="AV464" s="242"/>
      <c r="AW464" s="242"/>
      <c r="AX464" s="242"/>
      <c r="AY464" s="242"/>
      <c r="AZ464" s="242"/>
      <c r="BA464" s="242"/>
      <c r="BB464" s="242"/>
      <c r="BC464" s="242"/>
      <c r="BD464" s="242"/>
      <c r="BE464" s="242"/>
      <c r="BF464" s="242"/>
      <c r="BG464" s="242"/>
      <c r="BH464" s="242"/>
      <c r="BI464" s="242"/>
      <c r="BJ464" s="242"/>
      <c r="BK464" s="242"/>
      <c r="BL464" s="242"/>
    </row>
    <row r="465" spans="1:64" ht="14.65" hidden="1" customHeight="1">
      <c r="A465" s="238" t="s">
        <v>98</v>
      </c>
      <c r="B465" s="237" t="s">
        <v>183</v>
      </c>
      <c r="C465" s="239" t="s">
        <v>76</v>
      </c>
      <c r="D465" s="244"/>
      <c r="E465" s="244"/>
      <c r="F465" s="244"/>
      <c r="G465" s="245"/>
      <c r="H465" s="245"/>
      <c r="I465" s="245"/>
      <c r="J465" s="245"/>
      <c r="K465" s="245"/>
      <c r="L465" s="245"/>
      <c r="M465" s="245"/>
      <c r="N465" s="245">
        <v>3</v>
      </c>
      <c r="O465" s="245">
        <v>18</v>
      </c>
      <c r="P465" s="245">
        <v>38</v>
      </c>
      <c r="Q465" s="245">
        <v>82</v>
      </c>
      <c r="R465" s="245">
        <v>100</v>
      </c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2"/>
      <c r="AF465" s="238" t="str">
        <f t="shared" si="7"/>
        <v>FEIJÃO (2ª SAFRA)10/11Colheita</v>
      </c>
      <c r="AG465" s="242"/>
      <c r="AH465" s="242"/>
      <c r="AI465" s="242"/>
      <c r="AJ465" s="242"/>
      <c r="AK465" s="242"/>
      <c r="AL465" s="242"/>
      <c r="AM465" s="242"/>
      <c r="AN465" s="242"/>
      <c r="AO465" s="242"/>
      <c r="AP465" s="242"/>
      <c r="AQ465" s="242"/>
      <c r="AR465" s="242"/>
      <c r="AS465" s="242"/>
      <c r="AT465" s="242"/>
      <c r="AU465" s="242"/>
      <c r="AV465" s="242"/>
      <c r="AW465" s="242"/>
      <c r="AX465" s="242"/>
      <c r="AY465" s="242"/>
      <c r="AZ465" s="242"/>
      <c r="BA465" s="242"/>
      <c r="BB465" s="242"/>
      <c r="BC465" s="242"/>
      <c r="BD465" s="242"/>
      <c r="BE465" s="242"/>
      <c r="BF465" s="242"/>
      <c r="BG465" s="242"/>
      <c r="BH465" s="242"/>
      <c r="BI465" s="242"/>
      <c r="BJ465" s="242"/>
      <c r="BK465" s="242"/>
      <c r="BL465" s="242"/>
    </row>
    <row r="466" spans="1:64" ht="14.65" hidden="1" customHeight="1">
      <c r="A466" s="238" t="s">
        <v>98</v>
      </c>
      <c r="B466" s="237" t="s">
        <v>183</v>
      </c>
      <c r="C466" s="243" t="s">
        <v>77</v>
      </c>
      <c r="D466" s="244"/>
      <c r="E466" s="244"/>
      <c r="F466" s="244"/>
      <c r="G466" s="245"/>
      <c r="H466" s="245"/>
      <c r="I466" s="245"/>
      <c r="J466" s="245"/>
      <c r="K466" s="245"/>
      <c r="L466" s="245"/>
      <c r="M466" s="245"/>
      <c r="N466" s="245"/>
      <c r="O466" s="245">
        <v>11</v>
      </c>
      <c r="P466" s="245">
        <v>24</v>
      </c>
      <c r="Q466" s="245">
        <v>51</v>
      </c>
      <c r="R466" s="245">
        <v>78</v>
      </c>
      <c r="S466" s="245">
        <v>88</v>
      </c>
      <c r="T466" s="245">
        <v>94</v>
      </c>
      <c r="U466" s="245">
        <v>96</v>
      </c>
      <c r="V466" s="245">
        <v>98</v>
      </c>
      <c r="W466" s="245">
        <v>100</v>
      </c>
      <c r="X466" s="245"/>
      <c r="Y466" s="245"/>
      <c r="Z466" s="245"/>
      <c r="AA466" s="245"/>
      <c r="AB466" s="245"/>
      <c r="AC466" s="245"/>
      <c r="AD466" s="245"/>
      <c r="AE466" s="242"/>
      <c r="AF466" s="238" t="str">
        <f t="shared" si="7"/>
        <v>FEIJÃO (2ª SAFRA)10/11Comercialização</v>
      </c>
      <c r="AG466" s="242"/>
      <c r="AH466" s="242"/>
      <c r="AI466" s="242"/>
      <c r="AJ466" s="242"/>
      <c r="AK466" s="242"/>
      <c r="AL466" s="242"/>
      <c r="AM466" s="242"/>
      <c r="AN466" s="242"/>
      <c r="AO466" s="242"/>
      <c r="AP466" s="242"/>
      <c r="AQ466" s="242"/>
      <c r="AR466" s="242"/>
      <c r="AS466" s="242"/>
      <c r="AT466" s="242"/>
      <c r="AU466" s="242"/>
      <c r="AV466" s="242"/>
      <c r="AW466" s="242"/>
      <c r="AX466" s="242"/>
      <c r="AY466" s="242"/>
      <c r="AZ466" s="242"/>
      <c r="BA466" s="242"/>
      <c r="BB466" s="242"/>
      <c r="BC466" s="242"/>
      <c r="BD466" s="242"/>
      <c r="BE466" s="242"/>
      <c r="BF466" s="242"/>
      <c r="BG466" s="242"/>
      <c r="BH466" s="242"/>
      <c r="BI466" s="242"/>
      <c r="BJ466" s="242"/>
      <c r="BK466" s="242"/>
      <c r="BL466" s="242"/>
    </row>
    <row r="467" spans="1:64" ht="14.65" hidden="1" customHeight="1">
      <c r="A467" s="238" t="s">
        <v>99</v>
      </c>
      <c r="B467" s="237" t="s">
        <v>183</v>
      </c>
      <c r="C467" s="239" t="s">
        <v>75</v>
      </c>
      <c r="D467" s="244"/>
      <c r="E467" s="244"/>
      <c r="F467" s="244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>
        <v>100</v>
      </c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2"/>
      <c r="AF467" s="238" t="str">
        <f t="shared" si="7"/>
        <v>FEIJÃO (3ª SAFRA)10/11Plantio</v>
      </c>
      <c r="AG467" s="242"/>
      <c r="AH467" s="242"/>
      <c r="AI467" s="242"/>
      <c r="AJ467" s="242"/>
      <c r="AK467" s="242"/>
      <c r="AL467" s="242"/>
      <c r="AM467" s="242"/>
      <c r="AN467" s="242"/>
      <c r="AO467" s="242"/>
      <c r="AP467" s="242"/>
      <c r="AQ467" s="242"/>
      <c r="AR467" s="242"/>
      <c r="AS467" s="242"/>
      <c r="AT467" s="242"/>
      <c r="AU467" s="242"/>
      <c r="AV467" s="242"/>
      <c r="AW467" s="242"/>
      <c r="AX467" s="242"/>
      <c r="AY467" s="242"/>
      <c r="AZ467" s="242"/>
      <c r="BA467" s="242"/>
      <c r="BB467" s="242"/>
      <c r="BC467" s="242"/>
      <c r="BD467" s="242"/>
      <c r="BE467" s="242"/>
      <c r="BF467" s="242"/>
      <c r="BG467" s="242"/>
      <c r="BH467" s="242"/>
      <c r="BI467" s="242"/>
      <c r="BJ467" s="242"/>
      <c r="BK467" s="242"/>
      <c r="BL467" s="242"/>
    </row>
    <row r="468" spans="1:64" ht="14.65" hidden="1" customHeight="1">
      <c r="A468" s="238" t="s">
        <v>99</v>
      </c>
      <c r="B468" s="237" t="s">
        <v>183</v>
      </c>
      <c r="C468" s="239" t="s">
        <v>76</v>
      </c>
      <c r="D468" s="244"/>
      <c r="E468" s="244"/>
      <c r="F468" s="244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>
        <v>37</v>
      </c>
      <c r="R468" s="245">
        <v>79</v>
      </c>
      <c r="S468" s="245">
        <v>99</v>
      </c>
      <c r="T468" s="245">
        <v>100</v>
      </c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2"/>
      <c r="AF468" s="238" t="str">
        <f t="shared" si="7"/>
        <v>FEIJÃO (3ª SAFRA)10/11Colheita</v>
      </c>
      <c r="AG468" s="242"/>
      <c r="AH468" s="242"/>
      <c r="AI468" s="242"/>
      <c r="AJ468" s="242"/>
      <c r="AK468" s="242"/>
      <c r="AL468" s="242"/>
      <c r="AM468" s="242"/>
      <c r="AN468" s="242"/>
      <c r="AO468" s="242"/>
      <c r="AP468" s="242"/>
      <c r="AQ468" s="242"/>
      <c r="AR468" s="242"/>
      <c r="AS468" s="242"/>
      <c r="AT468" s="242"/>
      <c r="AU468" s="242"/>
      <c r="AV468" s="242"/>
      <c r="AW468" s="242"/>
      <c r="AX468" s="242"/>
      <c r="AY468" s="242"/>
      <c r="AZ468" s="242"/>
      <c r="BA468" s="242"/>
      <c r="BB468" s="242"/>
      <c r="BC468" s="242"/>
      <c r="BD468" s="242"/>
      <c r="BE468" s="242"/>
      <c r="BF468" s="242"/>
      <c r="BG468" s="242"/>
      <c r="BH468" s="242"/>
      <c r="BI468" s="242"/>
      <c r="BJ468" s="242"/>
      <c r="BK468" s="242"/>
      <c r="BL468" s="242"/>
    </row>
    <row r="469" spans="1:64" ht="14.65" hidden="1" customHeight="1">
      <c r="A469" s="238" t="s">
        <v>99</v>
      </c>
      <c r="B469" s="237" t="s">
        <v>183</v>
      </c>
      <c r="C469" s="243" t="s">
        <v>77</v>
      </c>
      <c r="D469" s="244"/>
      <c r="E469" s="244"/>
      <c r="F469" s="244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>
        <v>25</v>
      </c>
      <c r="R469" s="245">
        <v>45</v>
      </c>
      <c r="S469" s="245">
        <v>91</v>
      </c>
      <c r="T469" s="245">
        <v>98</v>
      </c>
      <c r="U469" s="245">
        <v>100</v>
      </c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2"/>
      <c r="AF469" s="238" t="str">
        <f t="shared" si="7"/>
        <v>FEIJÃO (3ª SAFRA)10/11Comercialização</v>
      </c>
      <c r="AG469" s="242"/>
      <c r="AH469" s="242"/>
      <c r="AI469" s="242"/>
      <c r="AJ469" s="242"/>
      <c r="AK469" s="242"/>
      <c r="AL469" s="242"/>
      <c r="AM469" s="242"/>
      <c r="AN469" s="242"/>
      <c r="AO469" s="242"/>
      <c r="AP469" s="242"/>
      <c r="AQ469" s="242"/>
      <c r="AR469" s="242"/>
      <c r="AS469" s="242"/>
      <c r="AT469" s="242"/>
      <c r="AU469" s="242"/>
      <c r="AV469" s="242"/>
      <c r="AW469" s="242"/>
      <c r="AX469" s="242"/>
      <c r="AY469" s="242"/>
      <c r="AZ469" s="242"/>
      <c r="BA469" s="242"/>
      <c r="BB469" s="242"/>
      <c r="BC469" s="242"/>
      <c r="BD469" s="242"/>
      <c r="BE469" s="242"/>
      <c r="BF469" s="242"/>
      <c r="BG469" s="242"/>
      <c r="BH469" s="242"/>
      <c r="BI469" s="242"/>
      <c r="BJ469" s="242"/>
      <c r="BK469" s="242"/>
      <c r="BL469" s="242"/>
    </row>
    <row r="470" spans="1:64" ht="14.65" hidden="1" customHeight="1">
      <c r="A470" s="238" t="s">
        <v>294</v>
      </c>
      <c r="B470" s="237" t="s">
        <v>183</v>
      </c>
      <c r="C470" s="239" t="s">
        <v>75</v>
      </c>
      <c r="D470" s="244"/>
      <c r="E470" s="244"/>
      <c r="F470" s="244"/>
      <c r="G470" s="245">
        <v>8</v>
      </c>
      <c r="H470" s="245">
        <v>24</v>
      </c>
      <c r="I470" s="245">
        <v>97</v>
      </c>
      <c r="J470" s="245">
        <v>100</v>
      </c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2"/>
      <c r="AF470" s="238" t="str">
        <f t="shared" si="7"/>
        <v>tabaco10/11Plantio</v>
      </c>
      <c r="AG470" s="242"/>
      <c r="AH470" s="242"/>
      <c r="AI470" s="242"/>
      <c r="AJ470" s="242"/>
      <c r="AK470" s="242"/>
      <c r="AL470" s="242"/>
      <c r="AM470" s="242"/>
      <c r="AN470" s="242"/>
      <c r="AO470" s="242"/>
      <c r="AP470" s="242"/>
      <c r="AQ470" s="242"/>
      <c r="AR470" s="242"/>
      <c r="AS470" s="242"/>
      <c r="AT470" s="242"/>
      <c r="AU470" s="242"/>
      <c r="AV470" s="242"/>
      <c r="AW470" s="242"/>
      <c r="AX470" s="242"/>
      <c r="AY470" s="242"/>
      <c r="AZ470" s="242"/>
      <c r="BA470" s="242"/>
      <c r="BB470" s="242"/>
      <c r="BC470" s="242"/>
      <c r="BD470" s="242"/>
      <c r="BE470" s="242"/>
      <c r="BF470" s="242"/>
      <c r="BG470" s="242"/>
      <c r="BH470" s="242"/>
      <c r="BI470" s="242"/>
      <c r="BJ470" s="242"/>
      <c r="BK470" s="242"/>
      <c r="BL470" s="242"/>
    </row>
    <row r="471" spans="1:64" ht="14.65" hidden="1" customHeight="1">
      <c r="A471" s="238" t="s">
        <v>294</v>
      </c>
      <c r="B471" s="237" t="s">
        <v>183</v>
      </c>
      <c r="C471" s="239" t="s">
        <v>76</v>
      </c>
      <c r="D471" s="244"/>
      <c r="E471" s="244"/>
      <c r="F471" s="244"/>
      <c r="G471" s="245"/>
      <c r="H471" s="245"/>
      <c r="I471" s="245">
        <v>1</v>
      </c>
      <c r="J471" s="245">
        <v>1</v>
      </c>
      <c r="K471" s="245">
        <v>7</v>
      </c>
      <c r="L471" s="245">
        <v>42</v>
      </c>
      <c r="M471" s="245">
        <v>80</v>
      </c>
      <c r="N471" s="245">
        <v>97</v>
      </c>
      <c r="O471" s="245">
        <v>100</v>
      </c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2"/>
      <c r="AF471" s="238" t="str">
        <f t="shared" si="7"/>
        <v>tabaco10/11Colheita</v>
      </c>
      <c r="AG471" s="242"/>
      <c r="AH471" s="242"/>
      <c r="AI471" s="242"/>
      <c r="AJ471" s="242"/>
      <c r="AK471" s="242"/>
      <c r="AL471" s="242"/>
      <c r="AM471" s="242"/>
      <c r="AN471" s="242"/>
      <c r="AO471" s="242"/>
      <c r="AP471" s="242"/>
      <c r="AQ471" s="242"/>
      <c r="AR471" s="242"/>
      <c r="AS471" s="242"/>
      <c r="AT471" s="242"/>
      <c r="AU471" s="242"/>
      <c r="AV471" s="242"/>
      <c r="AW471" s="242"/>
      <c r="AX471" s="242"/>
      <c r="AY471" s="242"/>
      <c r="AZ471" s="242"/>
      <c r="BA471" s="242"/>
      <c r="BB471" s="242"/>
      <c r="BC471" s="242"/>
      <c r="BD471" s="242"/>
      <c r="BE471" s="242"/>
      <c r="BF471" s="242"/>
      <c r="BG471" s="242"/>
      <c r="BH471" s="242"/>
      <c r="BI471" s="242"/>
      <c r="BJ471" s="242"/>
      <c r="BK471" s="242"/>
      <c r="BL471" s="242"/>
    </row>
    <row r="472" spans="1:64" ht="14.65" hidden="1" customHeight="1">
      <c r="A472" s="238" t="s">
        <v>294</v>
      </c>
      <c r="B472" s="237" t="s">
        <v>183</v>
      </c>
      <c r="C472" s="243" t="s">
        <v>77</v>
      </c>
      <c r="D472" s="244"/>
      <c r="E472" s="244"/>
      <c r="F472" s="244"/>
      <c r="G472" s="245"/>
      <c r="H472" s="245"/>
      <c r="I472" s="245"/>
      <c r="J472" s="245"/>
      <c r="K472" s="245">
        <v>15</v>
      </c>
      <c r="L472" s="245">
        <v>2</v>
      </c>
      <c r="M472" s="245">
        <v>9</v>
      </c>
      <c r="N472" s="245">
        <v>22</v>
      </c>
      <c r="O472" s="245">
        <v>46</v>
      </c>
      <c r="P472" s="245">
        <v>56</v>
      </c>
      <c r="Q472" s="245">
        <v>80</v>
      </c>
      <c r="R472" s="245">
        <v>92</v>
      </c>
      <c r="S472" s="245">
        <v>99</v>
      </c>
      <c r="T472" s="245">
        <v>100</v>
      </c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2"/>
      <c r="AF472" s="238" t="str">
        <f t="shared" si="7"/>
        <v>tabaco10/11Comercialização</v>
      </c>
      <c r="AG472" s="242"/>
      <c r="AH472" s="242"/>
      <c r="AI472" s="242"/>
      <c r="AJ472" s="242"/>
      <c r="AK472" s="242"/>
      <c r="AL472" s="242"/>
      <c r="AM472" s="242"/>
      <c r="AN472" s="242"/>
      <c r="AO472" s="242"/>
      <c r="AP472" s="242"/>
      <c r="AQ472" s="242"/>
      <c r="AR472" s="242"/>
      <c r="AS472" s="242"/>
      <c r="AT472" s="242"/>
      <c r="AU472" s="242"/>
      <c r="AV472" s="242"/>
      <c r="AW472" s="242"/>
      <c r="AX472" s="242"/>
      <c r="AY472" s="242"/>
      <c r="AZ472" s="242"/>
      <c r="BA472" s="242"/>
      <c r="BB472" s="242"/>
      <c r="BC472" s="242"/>
      <c r="BD472" s="242"/>
      <c r="BE472" s="242"/>
      <c r="BF472" s="242"/>
      <c r="BG472" s="242"/>
      <c r="BH472" s="242"/>
      <c r="BI472" s="242"/>
      <c r="BJ472" s="242"/>
      <c r="BK472" s="242"/>
      <c r="BL472" s="242"/>
    </row>
    <row r="473" spans="1:64" ht="14.65" hidden="1" customHeight="1">
      <c r="A473" s="238" t="s">
        <v>161</v>
      </c>
      <c r="B473" s="237" t="s">
        <v>183</v>
      </c>
      <c r="C473" s="239" t="s">
        <v>75</v>
      </c>
      <c r="D473" s="244"/>
      <c r="E473" s="244"/>
      <c r="F473" s="244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2"/>
      <c r="AF473" s="238" t="str">
        <f t="shared" si="7"/>
        <v>GIRASSOL (1ª SAFRA)10/11Plantio</v>
      </c>
      <c r="AG473" s="242"/>
      <c r="AH473" s="242"/>
      <c r="AI473" s="242"/>
      <c r="AJ473" s="242"/>
      <c r="AK473" s="242"/>
      <c r="AL473" s="242"/>
      <c r="AM473" s="242"/>
      <c r="AN473" s="242"/>
      <c r="AO473" s="242"/>
      <c r="AP473" s="242"/>
      <c r="AQ473" s="242"/>
      <c r="AR473" s="242"/>
      <c r="AS473" s="242"/>
      <c r="AT473" s="242"/>
      <c r="AU473" s="242"/>
      <c r="AV473" s="242"/>
      <c r="AW473" s="242"/>
      <c r="AX473" s="242"/>
      <c r="AY473" s="242"/>
      <c r="AZ473" s="242"/>
      <c r="BA473" s="242"/>
      <c r="BB473" s="242"/>
      <c r="BC473" s="242"/>
      <c r="BD473" s="242"/>
      <c r="BE473" s="242"/>
      <c r="BF473" s="242"/>
      <c r="BG473" s="242"/>
      <c r="BH473" s="242"/>
      <c r="BI473" s="242"/>
      <c r="BJ473" s="242"/>
      <c r="BK473" s="242"/>
      <c r="BL473" s="242"/>
    </row>
    <row r="474" spans="1:64" ht="14.65" hidden="1" customHeight="1">
      <c r="A474" s="238" t="s">
        <v>161</v>
      </c>
      <c r="B474" s="237" t="s">
        <v>183</v>
      </c>
      <c r="C474" s="239" t="s">
        <v>76</v>
      </c>
      <c r="D474" s="244"/>
      <c r="E474" s="244"/>
      <c r="F474" s="244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2"/>
      <c r="AF474" s="238" t="str">
        <f t="shared" si="7"/>
        <v>GIRASSOL (1ª SAFRA)10/11Colheita</v>
      </c>
      <c r="AG474" s="242"/>
      <c r="AH474" s="242"/>
      <c r="AI474" s="242"/>
      <c r="AJ474" s="242"/>
      <c r="AK474" s="242"/>
      <c r="AL474" s="242"/>
      <c r="AM474" s="242"/>
      <c r="AN474" s="242"/>
      <c r="AO474" s="242"/>
      <c r="AP474" s="242"/>
      <c r="AQ474" s="242"/>
      <c r="AR474" s="242"/>
      <c r="AS474" s="242"/>
      <c r="AT474" s="242"/>
      <c r="AU474" s="242"/>
      <c r="AV474" s="242"/>
      <c r="AW474" s="242"/>
      <c r="AX474" s="242"/>
      <c r="AY474" s="242"/>
      <c r="AZ474" s="242"/>
      <c r="BA474" s="242"/>
      <c r="BB474" s="242"/>
      <c r="BC474" s="242"/>
      <c r="BD474" s="242"/>
      <c r="BE474" s="242"/>
      <c r="BF474" s="242"/>
      <c r="BG474" s="242"/>
      <c r="BH474" s="242"/>
      <c r="BI474" s="242"/>
      <c r="BJ474" s="242"/>
      <c r="BK474" s="242"/>
      <c r="BL474" s="242"/>
    </row>
    <row r="475" spans="1:64" ht="14.65" hidden="1" customHeight="1">
      <c r="A475" s="238" t="s">
        <v>161</v>
      </c>
      <c r="B475" s="237" t="s">
        <v>183</v>
      </c>
      <c r="C475" s="243" t="s">
        <v>77</v>
      </c>
      <c r="D475" s="244"/>
      <c r="E475" s="244"/>
      <c r="F475" s="244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2"/>
      <c r="AF475" s="238" t="str">
        <f t="shared" si="7"/>
        <v>GIRASSOL (1ª SAFRA)10/11Comercialização</v>
      </c>
      <c r="AG475" s="242"/>
      <c r="AH475" s="242"/>
      <c r="AI475" s="242"/>
      <c r="AJ475" s="242"/>
      <c r="AK475" s="242"/>
      <c r="AL475" s="242"/>
      <c r="AM475" s="242"/>
      <c r="AN475" s="242"/>
      <c r="AO475" s="242"/>
      <c r="AP475" s="242"/>
      <c r="AQ475" s="242"/>
      <c r="AR475" s="242"/>
      <c r="AS475" s="242"/>
      <c r="AT475" s="242"/>
      <c r="AU475" s="242"/>
      <c r="AV475" s="242"/>
      <c r="AW475" s="242"/>
      <c r="AX475" s="242"/>
      <c r="AY475" s="242"/>
      <c r="AZ475" s="242"/>
      <c r="BA475" s="242"/>
      <c r="BB475" s="242"/>
      <c r="BC475" s="242"/>
      <c r="BD475" s="242"/>
      <c r="BE475" s="242"/>
      <c r="BF475" s="242"/>
      <c r="BG475" s="242"/>
      <c r="BH475" s="242"/>
      <c r="BI475" s="242"/>
      <c r="BJ475" s="242"/>
      <c r="BK475" s="242"/>
      <c r="BL475" s="242"/>
    </row>
    <row r="476" spans="1:64" ht="14.65" hidden="1" customHeight="1">
      <c r="A476" s="238" t="s">
        <v>163</v>
      </c>
      <c r="B476" s="237" t="s">
        <v>183</v>
      </c>
      <c r="C476" s="239" t="s">
        <v>75</v>
      </c>
      <c r="D476" s="244"/>
      <c r="E476" s="244"/>
      <c r="F476" s="244"/>
      <c r="G476" s="245"/>
      <c r="H476" s="245"/>
      <c r="I476" s="245"/>
      <c r="J476" s="245"/>
      <c r="K476" s="245"/>
      <c r="L476" s="245"/>
      <c r="M476" s="245"/>
      <c r="N476" s="245">
        <v>29</v>
      </c>
      <c r="O476" s="245">
        <v>77</v>
      </c>
      <c r="P476" s="245">
        <v>100</v>
      </c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2"/>
      <c r="AF476" s="238" t="str">
        <f t="shared" si="7"/>
        <v>GIRASSOL (2ª SAFRA)10/11Plantio</v>
      </c>
      <c r="AG476" s="242"/>
      <c r="AH476" s="242"/>
      <c r="AI476" s="242"/>
      <c r="AJ476" s="242"/>
      <c r="AK476" s="242"/>
      <c r="AL476" s="242"/>
      <c r="AM476" s="242"/>
      <c r="AN476" s="242"/>
      <c r="AO476" s="242"/>
      <c r="AP476" s="242"/>
      <c r="AQ476" s="242"/>
      <c r="AR476" s="242"/>
      <c r="AS476" s="242"/>
      <c r="AT476" s="242"/>
      <c r="AU476" s="242"/>
      <c r="AV476" s="242"/>
      <c r="AW476" s="242"/>
      <c r="AX476" s="242"/>
      <c r="AY476" s="242"/>
      <c r="AZ476" s="242"/>
      <c r="BA476" s="242"/>
      <c r="BB476" s="242"/>
      <c r="BC476" s="242"/>
      <c r="BD476" s="242"/>
      <c r="BE476" s="242"/>
      <c r="BF476" s="242"/>
      <c r="BG476" s="242"/>
      <c r="BH476" s="242"/>
      <c r="BI476" s="242"/>
      <c r="BJ476" s="242"/>
      <c r="BK476" s="242"/>
      <c r="BL476" s="242"/>
    </row>
    <row r="477" spans="1:64" ht="14.65" hidden="1" customHeight="1">
      <c r="A477" s="238" t="s">
        <v>163</v>
      </c>
      <c r="B477" s="237" t="s">
        <v>183</v>
      </c>
      <c r="C477" s="239" t="s">
        <v>76</v>
      </c>
      <c r="D477" s="244"/>
      <c r="E477" s="244"/>
      <c r="F477" s="244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>
        <v>100</v>
      </c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2"/>
      <c r="AF477" s="238" t="str">
        <f t="shared" si="7"/>
        <v>GIRASSOL (2ª SAFRA)10/11Colheita</v>
      </c>
      <c r="AG477" s="242"/>
      <c r="AH477" s="242"/>
      <c r="AI477" s="242"/>
      <c r="AJ477" s="242"/>
      <c r="AK477" s="242"/>
      <c r="AL477" s="242"/>
      <c r="AM477" s="242"/>
      <c r="AN477" s="242"/>
      <c r="AO477" s="242"/>
      <c r="AP477" s="242"/>
      <c r="AQ477" s="242"/>
      <c r="AR477" s="242"/>
      <c r="AS477" s="242"/>
      <c r="AT477" s="242"/>
      <c r="AU477" s="242"/>
      <c r="AV477" s="242"/>
      <c r="AW477" s="242"/>
      <c r="AX477" s="242"/>
      <c r="AY477" s="242"/>
      <c r="AZ477" s="242"/>
      <c r="BA477" s="242"/>
      <c r="BB477" s="242"/>
      <c r="BC477" s="242"/>
      <c r="BD477" s="242"/>
      <c r="BE477" s="242"/>
      <c r="BF477" s="242"/>
      <c r="BG477" s="242"/>
      <c r="BH477" s="242"/>
      <c r="BI477" s="242"/>
      <c r="BJ477" s="242"/>
      <c r="BK477" s="242"/>
      <c r="BL477" s="242"/>
    </row>
    <row r="478" spans="1:64" ht="14.65" hidden="1" customHeight="1">
      <c r="A478" s="238" t="s">
        <v>163</v>
      </c>
      <c r="B478" s="237" t="s">
        <v>183</v>
      </c>
      <c r="C478" s="243" t="s">
        <v>77</v>
      </c>
      <c r="D478" s="244"/>
      <c r="E478" s="244"/>
      <c r="F478" s="244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>
        <v>64</v>
      </c>
      <c r="V478" s="245">
        <v>99</v>
      </c>
      <c r="W478" s="245">
        <v>100</v>
      </c>
      <c r="X478" s="245"/>
      <c r="Y478" s="245"/>
      <c r="Z478" s="245"/>
      <c r="AA478" s="245"/>
      <c r="AB478" s="245"/>
      <c r="AC478" s="245"/>
      <c r="AD478" s="245"/>
      <c r="AE478" s="242"/>
      <c r="AF478" s="238" t="str">
        <f t="shared" si="7"/>
        <v>GIRASSOL (2ª SAFRA)10/11Comercialização</v>
      </c>
      <c r="AG478" s="242"/>
      <c r="AH478" s="242"/>
      <c r="AI478" s="242"/>
      <c r="AJ478" s="242"/>
      <c r="AK478" s="242"/>
      <c r="AL478" s="242"/>
      <c r="AM478" s="242"/>
      <c r="AN478" s="242"/>
      <c r="AO478" s="242"/>
      <c r="AP478" s="242"/>
      <c r="AQ478" s="242"/>
      <c r="AR478" s="242"/>
      <c r="AS478" s="242"/>
      <c r="AT478" s="242"/>
      <c r="AU478" s="242"/>
      <c r="AV478" s="242"/>
      <c r="AW478" s="242"/>
      <c r="AX478" s="242"/>
      <c r="AY478" s="242"/>
      <c r="AZ478" s="242"/>
      <c r="BA478" s="242"/>
      <c r="BB478" s="242"/>
      <c r="BC478" s="242"/>
      <c r="BD478" s="242"/>
      <c r="BE478" s="242"/>
      <c r="BF478" s="242"/>
      <c r="BG478" s="242"/>
      <c r="BH478" s="242"/>
      <c r="BI478" s="242"/>
      <c r="BJ478" s="242"/>
      <c r="BK478" s="242"/>
      <c r="BL478" s="242"/>
    </row>
    <row r="479" spans="1:64" ht="14.65" hidden="1" customHeight="1">
      <c r="A479" s="238" t="s">
        <v>101</v>
      </c>
      <c r="B479" s="237" t="s">
        <v>183</v>
      </c>
      <c r="C479" s="239" t="s">
        <v>75</v>
      </c>
      <c r="D479" s="244"/>
      <c r="E479" s="244"/>
      <c r="F479" s="244"/>
      <c r="G479" s="245"/>
      <c r="H479" s="245">
        <v>60</v>
      </c>
      <c r="I479" s="245">
        <v>70</v>
      </c>
      <c r="J479" s="245">
        <v>80</v>
      </c>
      <c r="K479" s="245">
        <v>100</v>
      </c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2"/>
      <c r="AF479" s="238" t="str">
        <f t="shared" si="7"/>
        <v>MAMONA10/11Plantio</v>
      </c>
      <c r="AG479" s="242"/>
      <c r="AH479" s="242"/>
      <c r="AI479" s="242"/>
      <c r="AJ479" s="242"/>
      <c r="AK479" s="242"/>
      <c r="AL479" s="242"/>
      <c r="AM479" s="242"/>
      <c r="AN479" s="242"/>
      <c r="AO479" s="242"/>
      <c r="AP479" s="242"/>
      <c r="AQ479" s="242"/>
      <c r="AR479" s="242"/>
      <c r="AS479" s="242"/>
      <c r="AT479" s="242"/>
      <c r="AU479" s="242"/>
      <c r="AV479" s="242"/>
      <c r="AW479" s="242"/>
      <c r="AX479" s="242"/>
      <c r="AY479" s="242"/>
      <c r="AZ479" s="242"/>
      <c r="BA479" s="242"/>
      <c r="BB479" s="242"/>
      <c r="BC479" s="242"/>
      <c r="BD479" s="242"/>
      <c r="BE479" s="242"/>
      <c r="BF479" s="242"/>
      <c r="BG479" s="242"/>
      <c r="BH479" s="242"/>
      <c r="BI479" s="242"/>
      <c r="BJ479" s="242"/>
      <c r="BK479" s="242"/>
      <c r="BL479" s="242"/>
    </row>
    <row r="480" spans="1:64" ht="14.65" hidden="1" customHeight="1">
      <c r="A480" s="238" t="s">
        <v>101</v>
      </c>
      <c r="B480" s="237" t="s">
        <v>183</v>
      </c>
      <c r="C480" s="239" t="s">
        <v>76</v>
      </c>
      <c r="D480" s="244"/>
      <c r="E480" s="244"/>
      <c r="F480" s="244"/>
      <c r="G480" s="245"/>
      <c r="H480" s="245"/>
      <c r="I480" s="245"/>
      <c r="J480" s="245"/>
      <c r="K480" s="245"/>
      <c r="L480" s="245"/>
      <c r="M480" s="245"/>
      <c r="N480" s="245">
        <v>10</v>
      </c>
      <c r="O480" s="245">
        <v>20</v>
      </c>
      <c r="P480" s="245">
        <v>80</v>
      </c>
      <c r="Q480" s="245">
        <v>90</v>
      </c>
      <c r="R480" s="245">
        <v>93</v>
      </c>
      <c r="S480" s="245">
        <v>95</v>
      </c>
      <c r="T480" s="245">
        <v>98</v>
      </c>
      <c r="U480" s="245">
        <v>100</v>
      </c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2"/>
      <c r="AF480" s="238" t="str">
        <f t="shared" si="7"/>
        <v>MAMONA10/11Colheita</v>
      </c>
      <c r="AG480" s="242"/>
      <c r="AH480" s="242"/>
      <c r="AI480" s="242"/>
      <c r="AJ480" s="242"/>
      <c r="AK480" s="242"/>
      <c r="AL480" s="242"/>
      <c r="AM480" s="242"/>
      <c r="AN480" s="242"/>
      <c r="AO480" s="242"/>
      <c r="AP480" s="242"/>
      <c r="AQ480" s="242"/>
      <c r="AR480" s="242"/>
      <c r="AS480" s="242"/>
      <c r="AT480" s="242"/>
      <c r="AU480" s="242"/>
      <c r="AV480" s="242"/>
      <c r="AW480" s="242"/>
      <c r="AX480" s="242"/>
      <c r="AY480" s="242"/>
      <c r="AZ480" s="242"/>
      <c r="BA480" s="242"/>
      <c r="BB480" s="242"/>
      <c r="BC480" s="242"/>
      <c r="BD480" s="242"/>
      <c r="BE480" s="242"/>
      <c r="BF480" s="242"/>
      <c r="BG480" s="242"/>
      <c r="BH480" s="242"/>
      <c r="BI480" s="242"/>
      <c r="BJ480" s="242"/>
      <c r="BK480" s="242"/>
      <c r="BL480" s="242"/>
    </row>
    <row r="481" spans="1:64" ht="14.65" hidden="1" customHeight="1">
      <c r="A481" s="238" t="s">
        <v>101</v>
      </c>
      <c r="B481" s="237" t="s">
        <v>183</v>
      </c>
      <c r="C481" s="243" t="s">
        <v>77</v>
      </c>
      <c r="D481" s="244"/>
      <c r="E481" s="244"/>
      <c r="F481" s="244"/>
      <c r="G481" s="245"/>
      <c r="H481" s="245"/>
      <c r="I481" s="245"/>
      <c r="J481" s="245"/>
      <c r="K481" s="245"/>
      <c r="L481" s="245"/>
      <c r="M481" s="245"/>
      <c r="N481" s="245"/>
      <c r="O481" s="245">
        <v>19</v>
      </c>
      <c r="P481" s="245">
        <v>75</v>
      </c>
      <c r="Q481" s="245">
        <v>87</v>
      </c>
      <c r="R481" s="245">
        <v>94</v>
      </c>
      <c r="S481" s="245">
        <v>96</v>
      </c>
      <c r="T481" s="245">
        <v>98</v>
      </c>
      <c r="U481" s="245">
        <v>100</v>
      </c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2"/>
      <c r="AF481" s="238" t="str">
        <f t="shared" si="7"/>
        <v>MAMONA10/11Comercialização</v>
      </c>
      <c r="AG481" s="242"/>
      <c r="AH481" s="242"/>
      <c r="AI481" s="242"/>
      <c r="AJ481" s="242"/>
      <c r="AK481" s="242"/>
      <c r="AL481" s="242"/>
      <c r="AM481" s="242"/>
      <c r="AN481" s="242"/>
      <c r="AO481" s="242"/>
      <c r="AP481" s="242"/>
      <c r="AQ481" s="242"/>
      <c r="AR481" s="242"/>
      <c r="AS481" s="242"/>
      <c r="AT481" s="242"/>
      <c r="AU481" s="242"/>
      <c r="AV481" s="242"/>
      <c r="AW481" s="242"/>
      <c r="AX481" s="242"/>
      <c r="AY481" s="242"/>
      <c r="AZ481" s="242"/>
      <c r="BA481" s="242"/>
      <c r="BB481" s="242"/>
      <c r="BC481" s="242"/>
      <c r="BD481" s="242"/>
      <c r="BE481" s="242"/>
      <c r="BF481" s="242"/>
      <c r="BG481" s="242"/>
      <c r="BH481" s="242"/>
      <c r="BI481" s="242"/>
      <c r="BJ481" s="242"/>
      <c r="BK481" s="242"/>
      <c r="BL481" s="242"/>
    </row>
    <row r="482" spans="1:64" ht="14.65" hidden="1" customHeight="1">
      <c r="A482" s="238" t="s">
        <v>102</v>
      </c>
      <c r="B482" s="237" t="s">
        <v>183</v>
      </c>
      <c r="C482" s="239" t="s">
        <v>75</v>
      </c>
      <c r="D482" s="244"/>
      <c r="E482" s="244"/>
      <c r="F482" s="244"/>
      <c r="G482" s="245">
        <v>51</v>
      </c>
      <c r="H482" s="245">
        <v>60</v>
      </c>
      <c r="I482" s="245">
        <v>91</v>
      </c>
      <c r="J482" s="245">
        <v>99</v>
      </c>
      <c r="K482" s="245">
        <v>100</v>
      </c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2"/>
      <c r="AF482" s="238" t="str">
        <f t="shared" si="7"/>
        <v>MANDIOCA10/11Plantio</v>
      </c>
      <c r="AG482" s="242"/>
      <c r="AH482" s="242"/>
      <c r="AI482" s="242"/>
      <c r="AJ482" s="242"/>
      <c r="AK482" s="242"/>
      <c r="AL482" s="242"/>
      <c r="AM482" s="242"/>
      <c r="AN482" s="242"/>
      <c r="AO482" s="242"/>
      <c r="AP482" s="242"/>
      <c r="AQ482" s="242"/>
      <c r="AR482" s="242"/>
      <c r="AS482" s="242"/>
      <c r="AT482" s="242"/>
      <c r="AU482" s="242"/>
      <c r="AV482" s="242"/>
      <c r="AW482" s="242"/>
      <c r="AX482" s="242"/>
      <c r="AY482" s="242"/>
      <c r="AZ482" s="242"/>
      <c r="BA482" s="242"/>
      <c r="BB482" s="242"/>
      <c r="BC482" s="242"/>
      <c r="BD482" s="242"/>
      <c r="BE482" s="242"/>
      <c r="BF482" s="242"/>
      <c r="BG482" s="242"/>
      <c r="BH482" s="242"/>
      <c r="BI482" s="242"/>
      <c r="BJ482" s="242"/>
      <c r="BK482" s="242"/>
      <c r="BL482" s="242"/>
    </row>
    <row r="483" spans="1:64" ht="14.65" hidden="1" customHeight="1">
      <c r="A483" s="238" t="s">
        <v>102</v>
      </c>
      <c r="B483" s="237" t="s">
        <v>183</v>
      </c>
      <c r="C483" s="239" t="s">
        <v>76</v>
      </c>
      <c r="D483" s="244"/>
      <c r="E483" s="244"/>
      <c r="F483" s="244"/>
      <c r="G483" s="245"/>
      <c r="H483" s="245"/>
      <c r="I483" s="245"/>
      <c r="J483" s="245"/>
      <c r="K483" s="245"/>
      <c r="L483" s="245">
        <v>1</v>
      </c>
      <c r="M483" s="245">
        <v>2</v>
      </c>
      <c r="N483" s="245">
        <v>4</v>
      </c>
      <c r="O483" s="245">
        <v>11</v>
      </c>
      <c r="P483" s="245">
        <v>18</v>
      </c>
      <c r="Q483" s="245">
        <v>33</v>
      </c>
      <c r="R483" s="245">
        <v>45</v>
      </c>
      <c r="S483" s="245">
        <v>58</v>
      </c>
      <c r="T483" s="245">
        <v>69</v>
      </c>
      <c r="U483" s="245">
        <v>76</v>
      </c>
      <c r="V483" s="245">
        <v>83</v>
      </c>
      <c r="W483" s="245">
        <v>100</v>
      </c>
      <c r="X483" s="245"/>
      <c r="Y483" s="245"/>
      <c r="Z483" s="245"/>
      <c r="AA483" s="245"/>
      <c r="AB483" s="245"/>
      <c r="AC483" s="245"/>
      <c r="AD483" s="245"/>
      <c r="AE483" s="242"/>
      <c r="AF483" s="238" t="str">
        <f t="shared" si="7"/>
        <v>MANDIOCA10/11Colheita</v>
      </c>
      <c r="AG483" s="242"/>
      <c r="AH483" s="242"/>
      <c r="AI483" s="242"/>
      <c r="AJ483" s="242"/>
      <c r="AK483" s="242"/>
      <c r="AL483" s="242"/>
      <c r="AM483" s="242"/>
      <c r="AN483" s="242"/>
      <c r="AO483" s="242"/>
      <c r="AP483" s="242"/>
      <c r="AQ483" s="242"/>
      <c r="AR483" s="242"/>
      <c r="AS483" s="242"/>
      <c r="AT483" s="242"/>
      <c r="AU483" s="242"/>
      <c r="AV483" s="242"/>
      <c r="AW483" s="242"/>
      <c r="AX483" s="242"/>
      <c r="AY483" s="242"/>
      <c r="AZ483" s="242"/>
      <c r="BA483" s="242"/>
      <c r="BB483" s="242"/>
      <c r="BC483" s="242"/>
      <c r="BD483" s="242"/>
      <c r="BE483" s="242"/>
      <c r="BF483" s="242"/>
      <c r="BG483" s="242"/>
      <c r="BH483" s="242"/>
      <c r="BI483" s="242"/>
      <c r="BJ483" s="242"/>
      <c r="BK483" s="242"/>
      <c r="BL483" s="242"/>
    </row>
    <row r="484" spans="1:64" ht="14.65" hidden="1" customHeight="1">
      <c r="A484" s="238" t="s">
        <v>102</v>
      </c>
      <c r="B484" s="237" t="s">
        <v>183</v>
      </c>
      <c r="C484" s="243" t="s">
        <v>77</v>
      </c>
      <c r="D484" s="244"/>
      <c r="E484" s="244"/>
      <c r="F484" s="244"/>
      <c r="G484" s="245"/>
      <c r="H484" s="245"/>
      <c r="I484" s="245"/>
      <c r="J484" s="245"/>
      <c r="K484" s="245"/>
      <c r="L484" s="245">
        <v>2</v>
      </c>
      <c r="M484" s="245">
        <v>2</v>
      </c>
      <c r="N484" s="245">
        <v>5</v>
      </c>
      <c r="O484" s="245">
        <v>12</v>
      </c>
      <c r="P484" s="245">
        <v>19</v>
      </c>
      <c r="Q484" s="245">
        <v>33</v>
      </c>
      <c r="R484" s="245">
        <v>46</v>
      </c>
      <c r="S484" s="245">
        <v>58</v>
      </c>
      <c r="T484" s="245">
        <v>71</v>
      </c>
      <c r="U484" s="245">
        <v>78</v>
      </c>
      <c r="V484" s="245">
        <v>84</v>
      </c>
      <c r="W484" s="245">
        <v>89</v>
      </c>
      <c r="X484" s="245">
        <v>100</v>
      </c>
      <c r="Y484" s="245"/>
      <c r="Z484" s="245"/>
      <c r="AA484" s="245"/>
      <c r="AB484" s="245"/>
      <c r="AC484" s="245"/>
      <c r="AD484" s="245"/>
      <c r="AE484" s="242"/>
      <c r="AF484" s="238" t="str">
        <f t="shared" si="7"/>
        <v>MANDIOCA10/11Comercialização</v>
      </c>
      <c r="AG484" s="242"/>
      <c r="AH484" s="242"/>
      <c r="AI484" s="242"/>
      <c r="AJ484" s="242"/>
      <c r="AK484" s="242"/>
      <c r="AL484" s="242"/>
      <c r="AM484" s="242"/>
      <c r="AN484" s="242"/>
      <c r="AO484" s="242"/>
      <c r="AP484" s="242"/>
      <c r="AQ484" s="242"/>
      <c r="AR484" s="242"/>
      <c r="AS484" s="242"/>
      <c r="AT484" s="242"/>
      <c r="AU484" s="242"/>
      <c r="AV484" s="242"/>
      <c r="AW484" s="242"/>
      <c r="AX484" s="242"/>
      <c r="AY484" s="242"/>
      <c r="AZ484" s="242"/>
      <c r="BA484" s="242"/>
      <c r="BB484" s="242"/>
      <c r="BC484" s="242"/>
      <c r="BD484" s="242"/>
      <c r="BE484" s="242"/>
      <c r="BF484" s="242"/>
      <c r="BG484" s="242"/>
      <c r="BH484" s="242"/>
      <c r="BI484" s="242"/>
      <c r="BJ484" s="242"/>
      <c r="BK484" s="242"/>
      <c r="BL484" s="242"/>
    </row>
    <row r="485" spans="1:64" ht="14.65" hidden="1" customHeight="1">
      <c r="A485" s="238" t="s">
        <v>103</v>
      </c>
      <c r="B485" s="237" t="s">
        <v>183</v>
      </c>
      <c r="C485" s="239" t="s">
        <v>75</v>
      </c>
      <c r="D485" s="244"/>
      <c r="E485" s="244"/>
      <c r="F485" s="244"/>
      <c r="G485" s="245"/>
      <c r="H485" s="245">
        <v>14</v>
      </c>
      <c r="I485" s="245">
        <v>83</v>
      </c>
      <c r="J485" s="245">
        <v>98</v>
      </c>
      <c r="K485" s="245">
        <v>100</v>
      </c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2"/>
      <c r="AF485" s="238" t="str">
        <f t="shared" si="7"/>
        <v>MILHO (1ª SAFRA)10/11Plantio</v>
      </c>
      <c r="AG485" s="242"/>
      <c r="AH485" s="242"/>
      <c r="AI485" s="242"/>
      <c r="AJ485" s="242"/>
      <c r="AK485" s="242"/>
      <c r="AL485" s="242"/>
      <c r="AM485" s="242"/>
      <c r="AN485" s="242"/>
      <c r="AO485" s="242"/>
      <c r="AP485" s="242"/>
      <c r="AQ485" s="242"/>
      <c r="AR485" s="242"/>
      <c r="AS485" s="242"/>
      <c r="AT485" s="242"/>
      <c r="AU485" s="242"/>
      <c r="AV485" s="242"/>
      <c r="AW485" s="242"/>
      <c r="AX485" s="242"/>
      <c r="AY485" s="242"/>
      <c r="AZ485" s="242"/>
      <c r="BA485" s="242"/>
      <c r="BB485" s="242"/>
      <c r="BC485" s="242"/>
      <c r="BD485" s="242"/>
      <c r="BE485" s="242"/>
      <c r="BF485" s="242"/>
      <c r="BG485" s="242"/>
      <c r="BH485" s="242"/>
      <c r="BI485" s="242"/>
      <c r="BJ485" s="242"/>
      <c r="BK485" s="242"/>
      <c r="BL485" s="242"/>
    </row>
    <row r="486" spans="1:64" ht="14.65" hidden="1" customHeight="1">
      <c r="A486" s="238" t="s">
        <v>103</v>
      </c>
      <c r="B486" s="237" t="s">
        <v>183</v>
      </c>
      <c r="C486" s="239" t="s">
        <v>76</v>
      </c>
      <c r="D486" s="244"/>
      <c r="E486" s="244"/>
      <c r="F486" s="244"/>
      <c r="G486" s="245"/>
      <c r="H486" s="245"/>
      <c r="I486" s="245"/>
      <c r="J486" s="245"/>
      <c r="K486" s="245"/>
      <c r="L486" s="245"/>
      <c r="M486" s="245">
        <v>4</v>
      </c>
      <c r="N486" s="245">
        <v>45</v>
      </c>
      <c r="O486" s="245">
        <v>88</v>
      </c>
      <c r="P486" s="245">
        <v>98</v>
      </c>
      <c r="Q486" s="245">
        <v>99</v>
      </c>
      <c r="R486" s="245">
        <v>100</v>
      </c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2"/>
      <c r="AF486" s="238" t="str">
        <f t="shared" si="7"/>
        <v>MILHO (1ª SAFRA)10/11Colheita</v>
      </c>
      <c r="AG486" s="242"/>
      <c r="AH486" s="242"/>
      <c r="AI486" s="242"/>
      <c r="AJ486" s="242"/>
      <c r="AK486" s="242"/>
      <c r="AL486" s="242"/>
      <c r="AM486" s="242"/>
      <c r="AN486" s="242"/>
      <c r="AO486" s="242"/>
      <c r="AP486" s="242"/>
      <c r="AQ486" s="242"/>
      <c r="AR486" s="242"/>
      <c r="AS486" s="242"/>
      <c r="AT486" s="242"/>
      <c r="AU486" s="242"/>
      <c r="AV486" s="242"/>
      <c r="AW486" s="242"/>
      <c r="AX486" s="242"/>
      <c r="AY486" s="242"/>
      <c r="AZ486" s="242"/>
      <c r="BA486" s="242"/>
      <c r="BB486" s="242"/>
      <c r="BC486" s="242"/>
      <c r="BD486" s="242"/>
      <c r="BE486" s="242"/>
      <c r="BF486" s="242"/>
      <c r="BG486" s="242"/>
      <c r="BH486" s="242"/>
      <c r="BI486" s="242"/>
      <c r="BJ486" s="242"/>
      <c r="BK486" s="242"/>
      <c r="BL486" s="242"/>
    </row>
    <row r="487" spans="1:64" ht="14.65" hidden="1" customHeight="1">
      <c r="A487" s="238" t="s">
        <v>103</v>
      </c>
      <c r="B487" s="237" t="s">
        <v>183</v>
      </c>
      <c r="C487" s="243" t="s">
        <v>77</v>
      </c>
      <c r="D487" s="244"/>
      <c r="E487" s="244"/>
      <c r="F487" s="244"/>
      <c r="G487" s="245"/>
      <c r="H487" s="245"/>
      <c r="I487" s="245"/>
      <c r="J487" s="245">
        <v>1</v>
      </c>
      <c r="K487" s="245">
        <v>1</v>
      </c>
      <c r="L487" s="245">
        <v>2</v>
      </c>
      <c r="M487" s="245">
        <v>4</v>
      </c>
      <c r="N487" s="245">
        <v>24</v>
      </c>
      <c r="O487" s="245">
        <v>47</v>
      </c>
      <c r="P487" s="245">
        <v>62</v>
      </c>
      <c r="Q487" s="245">
        <v>74</v>
      </c>
      <c r="R487" s="245">
        <v>85</v>
      </c>
      <c r="S487" s="245">
        <v>92</v>
      </c>
      <c r="T487" s="245">
        <v>96</v>
      </c>
      <c r="U487" s="245">
        <v>97</v>
      </c>
      <c r="V487" s="245">
        <v>98</v>
      </c>
      <c r="W487" s="245">
        <v>100</v>
      </c>
      <c r="X487" s="245"/>
      <c r="Y487" s="245"/>
      <c r="Z487" s="245"/>
      <c r="AA487" s="245"/>
      <c r="AB487" s="245"/>
      <c r="AC487" s="245"/>
      <c r="AD487" s="245"/>
      <c r="AE487" s="242"/>
      <c r="AF487" s="238" t="str">
        <f t="shared" si="7"/>
        <v>MILHO (1ª SAFRA)10/11Comercialização</v>
      </c>
      <c r="AG487" s="242"/>
      <c r="AH487" s="242"/>
      <c r="AI487" s="242"/>
      <c r="AJ487" s="242"/>
      <c r="AK487" s="242"/>
      <c r="AL487" s="242"/>
      <c r="AM487" s="242"/>
      <c r="AN487" s="242"/>
      <c r="AO487" s="242"/>
      <c r="AP487" s="242"/>
      <c r="AQ487" s="242"/>
      <c r="AR487" s="242"/>
      <c r="AS487" s="242"/>
      <c r="AT487" s="242"/>
      <c r="AU487" s="242"/>
      <c r="AV487" s="242"/>
      <c r="AW487" s="242"/>
      <c r="AX487" s="242"/>
      <c r="AY487" s="242"/>
      <c r="AZ487" s="242"/>
      <c r="BA487" s="242"/>
      <c r="BB487" s="242"/>
      <c r="BC487" s="242"/>
      <c r="BD487" s="242"/>
      <c r="BE487" s="242"/>
      <c r="BF487" s="242"/>
      <c r="BG487" s="242"/>
      <c r="BH487" s="242"/>
      <c r="BI487" s="242"/>
      <c r="BJ487" s="242"/>
      <c r="BK487" s="242"/>
      <c r="BL487" s="242"/>
    </row>
    <row r="488" spans="1:64" ht="14.65" hidden="1" customHeight="1">
      <c r="A488" s="238" t="s">
        <v>104</v>
      </c>
      <c r="B488" s="237" t="s">
        <v>183</v>
      </c>
      <c r="C488" s="239" t="s">
        <v>75</v>
      </c>
      <c r="D488" s="244"/>
      <c r="E488" s="244"/>
      <c r="F488" s="244"/>
      <c r="G488" s="245"/>
      <c r="H488" s="245"/>
      <c r="I488" s="245"/>
      <c r="J488" s="245"/>
      <c r="K488" s="245"/>
      <c r="L488" s="245">
        <v>3</v>
      </c>
      <c r="M488" s="245">
        <v>17</v>
      </c>
      <c r="N488" s="245">
        <v>87</v>
      </c>
      <c r="O488" s="245">
        <v>100</v>
      </c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2"/>
      <c r="AF488" s="238" t="str">
        <f t="shared" si="7"/>
        <v>MILHO (2ª SAFRA)10/11Plantio</v>
      </c>
      <c r="AG488" s="242"/>
      <c r="AH488" s="242"/>
      <c r="AI488" s="242"/>
      <c r="AJ488" s="242"/>
      <c r="AK488" s="242"/>
      <c r="AL488" s="242"/>
      <c r="AM488" s="242"/>
      <c r="AN488" s="242"/>
      <c r="AO488" s="242"/>
      <c r="AP488" s="242"/>
      <c r="AQ488" s="242"/>
      <c r="AR488" s="242"/>
      <c r="AS488" s="242"/>
      <c r="AT488" s="242"/>
      <c r="AU488" s="242"/>
      <c r="AV488" s="242"/>
      <c r="AW488" s="242"/>
      <c r="AX488" s="242"/>
      <c r="AY488" s="242"/>
      <c r="AZ488" s="242"/>
      <c r="BA488" s="242"/>
      <c r="BB488" s="242"/>
      <c r="BC488" s="242"/>
      <c r="BD488" s="242"/>
      <c r="BE488" s="242"/>
      <c r="BF488" s="242"/>
      <c r="BG488" s="242"/>
      <c r="BH488" s="242"/>
      <c r="BI488" s="242"/>
      <c r="BJ488" s="242"/>
      <c r="BK488" s="242"/>
      <c r="BL488" s="242"/>
    </row>
    <row r="489" spans="1:64" ht="14.65" hidden="1" customHeight="1">
      <c r="A489" s="238" t="s">
        <v>104</v>
      </c>
      <c r="B489" s="237" t="s">
        <v>183</v>
      </c>
      <c r="C489" s="239" t="s">
        <v>76</v>
      </c>
      <c r="D489" s="244"/>
      <c r="E489" s="244"/>
      <c r="F489" s="244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>
        <v>1</v>
      </c>
      <c r="Q489" s="245">
        <v>3</v>
      </c>
      <c r="R489" s="245">
        <v>12</v>
      </c>
      <c r="S489" s="245">
        <v>68</v>
      </c>
      <c r="T489" s="245">
        <v>99</v>
      </c>
      <c r="U489" s="245">
        <v>100</v>
      </c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2"/>
      <c r="AF489" s="238" t="str">
        <f t="shared" si="7"/>
        <v>MILHO (2ª SAFRA)10/11Colheita</v>
      </c>
      <c r="AG489" s="242"/>
      <c r="AH489" s="242"/>
      <c r="AI489" s="242"/>
      <c r="AJ489" s="242"/>
      <c r="AK489" s="242"/>
      <c r="AL489" s="242"/>
      <c r="AM489" s="242"/>
      <c r="AN489" s="242"/>
      <c r="AO489" s="242"/>
      <c r="AP489" s="242"/>
      <c r="AQ489" s="242"/>
      <c r="AR489" s="242"/>
      <c r="AS489" s="242"/>
      <c r="AT489" s="242"/>
      <c r="AU489" s="242"/>
      <c r="AV489" s="242"/>
      <c r="AW489" s="242"/>
      <c r="AX489" s="242"/>
      <c r="AY489" s="242"/>
      <c r="AZ489" s="242"/>
      <c r="BA489" s="242"/>
      <c r="BB489" s="242"/>
      <c r="BC489" s="242"/>
      <c r="BD489" s="242"/>
      <c r="BE489" s="242"/>
      <c r="BF489" s="242"/>
      <c r="BG489" s="242"/>
      <c r="BH489" s="242"/>
      <c r="BI489" s="242"/>
      <c r="BJ489" s="242"/>
      <c r="BK489" s="242"/>
      <c r="BL489" s="242"/>
    </row>
    <row r="490" spans="1:64" ht="14.65" hidden="1" customHeight="1">
      <c r="A490" s="238" t="s">
        <v>104</v>
      </c>
      <c r="B490" s="237" t="s">
        <v>183</v>
      </c>
      <c r="C490" s="243" t="s">
        <v>77</v>
      </c>
      <c r="D490" s="244"/>
      <c r="E490" s="244"/>
      <c r="F490" s="244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>
        <v>1</v>
      </c>
      <c r="Q490" s="245">
        <v>17</v>
      </c>
      <c r="R490" s="245">
        <v>29</v>
      </c>
      <c r="S490" s="245">
        <v>38</v>
      </c>
      <c r="T490" s="245">
        <v>54</v>
      </c>
      <c r="U490" s="245">
        <v>65</v>
      </c>
      <c r="V490" s="245">
        <v>74</v>
      </c>
      <c r="W490" s="245">
        <v>82</v>
      </c>
      <c r="X490" s="245">
        <v>87</v>
      </c>
      <c r="Y490" s="245">
        <v>93</v>
      </c>
      <c r="Z490" s="245">
        <v>96</v>
      </c>
      <c r="AA490" s="245">
        <v>98</v>
      </c>
      <c r="AB490" s="245">
        <v>100</v>
      </c>
      <c r="AC490" s="245"/>
      <c r="AD490" s="245"/>
      <c r="AE490" s="242"/>
      <c r="AF490" s="238" t="str">
        <f t="shared" si="7"/>
        <v>MILHO (2ª SAFRA)10/11Comercialização</v>
      </c>
      <c r="AG490" s="242"/>
      <c r="AH490" s="242"/>
      <c r="AI490" s="242"/>
      <c r="AJ490" s="242"/>
      <c r="AK490" s="242"/>
      <c r="AL490" s="242"/>
      <c r="AM490" s="242"/>
      <c r="AN490" s="242"/>
      <c r="AO490" s="242"/>
      <c r="AP490" s="242"/>
      <c r="AQ490" s="242"/>
      <c r="AR490" s="242"/>
      <c r="AS490" s="242"/>
      <c r="AT490" s="242"/>
      <c r="AU490" s="242"/>
      <c r="AV490" s="242"/>
      <c r="AW490" s="242"/>
      <c r="AX490" s="242"/>
      <c r="AY490" s="242"/>
      <c r="AZ490" s="242"/>
      <c r="BA490" s="242"/>
      <c r="BB490" s="242"/>
      <c r="BC490" s="242"/>
      <c r="BD490" s="242"/>
      <c r="BE490" s="242"/>
      <c r="BF490" s="242"/>
      <c r="BG490" s="242"/>
      <c r="BH490" s="242"/>
      <c r="BI490" s="242"/>
      <c r="BJ490" s="242"/>
      <c r="BK490" s="242"/>
      <c r="BL490" s="242"/>
    </row>
    <row r="491" spans="1:64" ht="14.65" hidden="1" customHeight="1">
      <c r="A491" s="238" t="s">
        <v>198</v>
      </c>
      <c r="B491" s="237" t="s">
        <v>183</v>
      </c>
      <c r="C491" s="239" t="s">
        <v>75</v>
      </c>
      <c r="D491" s="244"/>
      <c r="E491" s="244"/>
      <c r="F491" s="244"/>
      <c r="G491" s="245">
        <v>40</v>
      </c>
      <c r="H491" s="245">
        <v>40</v>
      </c>
      <c r="I491" s="245">
        <v>100</v>
      </c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2"/>
      <c r="AF491" s="238" t="str">
        <f t="shared" si="7"/>
        <v>RAMI10/11Plantio</v>
      </c>
      <c r="AG491" s="242"/>
      <c r="AH491" s="242"/>
      <c r="AI491" s="242"/>
      <c r="AJ491" s="242"/>
      <c r="AK491" s="242"/>
      <c r="AL491" s="242"/>
      <c r="AM491" s="242"/>
      <c r="AN491" s="242"/>
      <c r="AO491" s="242"/>
      <c r="AP491" s="242"/>
      <c r="AQ491" s="242"/>
      <c r="AR491" s="242"/>
      <c r="AS491" s="242"/>
      <c r="AT491" s="242"/>
      <c r="AU491" s="242"/>
      <c r="AV491" s="242"/>
      <c r="AW491" s="242"/>
      <c r="AX491" s="242"/>
      <c r="AY491" s="242"/>
      <c r="AZ491" s="242"/>
      <c r="BA491" s="242"/>
      <c r="BB491" s="242"/>
      <c r="BC491" s="242"/>
      <c r="BD491" s="242"/>
      <c r="BE491" s="242"/>
      <c r="BF491" s="242"/>
      <c r="BG491" s="242"/>
      <c r="BH491" s="242"/>
      <c r="BI491" s="242"/>
      <c r="BJ491" s="242"/>
      <c r="BK491" s="242"/>
      <c r="BL491" s="242"/>
    </row>
    <row r="492" spans="1:64" ht="14.65" hidden="1" customHeight="1">
      <c r="A492" s="238" t="s">
        <v>198</v>
      </c>
      <c r="B492" s="237" t="s">
        <v>183</v>
      </c>
      <c r="C492" s="239" t="s">
        <v>76</v>
      </c>
      <c r="D492" s="244"/>
      <c r="E492" s="244"/>
      <c r="F492" s="244"/>
      <c r="G492" s="245"/>
      <c r="H492" s="245"/>
      <c r="I492" s="245"/>
      <c r="J492" s="245">
        <v>28</v>
      </c>
      <c r="K492" s="245">
        <v>43</v>
      </c>
      <c r="L492" s="245">
        <v>47</v>
      </c>
      <c r="M492" s="245">
        <v>56</v>
      </c>
      <c r="N492" s="245">
        <v>81</v>
      </c>
      <c r="O492" s="245">
        <v>100</v>
      </c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2"/>
      <c r="AF492" s="238" t="str">
        <f t="shared" si="7"/>
        <v>RAMI10/11Colheita</v>
      </c>
      <c r="AG492" s="242"/>
      <c r="AH492" s="242"/>
      <c r="AI492" s="242"/>
      <c r="AJ492" s="242"/>
      <c r="AK492" s="242"/>
      <c r="AL492" s="242"/>
      <c r="AM492" s="242"/>
      <c r="AN492" s="242"/>
      <c r="AO492" s="242"/>
      <c r="AP492" s="242"/>
      <c r="AQ492" s="242"/>
      <c r="AR492" s="242"/>
      <c r="AS492" s="242"/>
      <c r="AT492" s="242"/>
      <c r="AU492" s="242"/>
      <c r="AV492" s="242"/>
      <c r="AW492" s="242"/>
      <c r="AX492" s="242"/>
      <c r="AY492" s="242"/>
      <c r="AZ492" s="242"/>
      <c r="BA492" s="242"/>
      <c r="BB492" s="242"/>
      <c r="BC492" s="242"/>
      <c r="BD492" s="242"/>
      <c r="BE492" s="242"/>
      <c r="BF492" s="242"/>
      <c r="BG492" s="242"/>
      <c r="BH492" s="242"/>
      <c r="BI492" s="242"/>
      <c r="BJ492" s="242"/>
      <c r="BK492" s="242"/>
      <c r="BL492" s="242"/>
    </row>
    <row r="493" spans="1:64" ht="14.65" hidden="1" customHeight="1">
      <c r="A493" s="238" t="s">
        <v>198</v>
      </c>
      <c r="B493" s="237" t="s">
        <v>183</v>
      </c>
      <c r="C493" s="243" t="s">
        <v>77</v>
      </c>
      <c r="D493" s="244"/>
      <c r="E493" s="244"/>
      <c r="F493" s="244"/>
      <c r="G493" s="245"/>
      <c r="H493" s="245"/>
      <c r="I493" s="245"/>
      <c r="J493" s="245">
        <v>24</v>
      </c>
      <c r="K493" s="245">
        <v>38</v>
      </c>
      <c r="L493" s="245">
        <v>47</v>
      </c>
      <c r="M493" s="245">
        <v>56</v>
      </c>
      <c r="N493" s="245">
        <v>81</v>
      </c>
      <c r="O493" s="245">
        <v>100</v>
      </c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2"/>
      <c r="AF493" s="238" t="str">
        <f t="shared" si="7"/>
        <v>RAMI10/11Comercialização</v>
      </c>
      <c r="AG493" s="242"/>
      <c r="AH493" s="242"/>
      <c r="AI493" s="242"/>
      <c r="AJ493" s="242"/>
      <c r="AK493" s="242"/>
      <c r="AL493" s="242"/>
      <c r="AM493" s="242"/>
      <c r="AN493" s="242"/>
      <c r="AO493" s="242"/>
      <c r="AP493" s="242"/>
      <c r="AQ493" s="242"/>
      <c r="AR493" s="242"/>
      <c r="AS493" s="242"/>
      <c r="AT493" s="242"/>
      <c r="AU493" s="242"/>
      <c r="AV493" s="242"/>
      <c r="AW493" s="242"/>
      <c r="AX493" s="242"/>
      <c r="AY493" s="242"/>
      <c r="AZ493" s="242"/>
      <c r="BA493" s="242"/>
      <c r="BB493" s="242"/>
      <c r="BC493" s="242"/>
      <c r="BD493" s="242"/>
      <c r="BE493" s="242"/>
      <c r="BF493" s="242"/>
      <c r="BG493" s="242"/>
      <c r="BH493" s="242"/>
      <c r="BI493" s="242"/>
      <c r="BJ493" s="242"/>
      <c r="BK493" s="242"/>
      <c r="BL493" s="242"/>
    </row>
    <row r="494" spans="1:64" ht="14.65" hidden="1" customHeight="1">
      <c r="A494" s="238" t="s">
        <v>105</v>
      </c>
      <c r="B494" s="237" t="s">
        <v>183</v>
      </c>
      <c r="C494" s="239" t="s">
        <v>75</v>
      </c>
      <c r="D494" s="244"/>
      <c r="E494" s="244"/>
      <c r="F494" s="244"/>
      <c r="G494" s="245">
        <v>70</v>
      </c>
      <c r="H494" s="245">
        <v>100</v>
      </c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2"/>
      <c r="AF494" s="238" t="str">
        <f t="shared" si="7"/>
        <v>SERICICULTURA10/11Plantio</v>
      </c>
      <c r="AG494" s="242"/>
      <c r="AH494" s="242"/>
      <c r="AI494" s="242"/>
      <c r="AJ494" s="242"/>
      <c r="AK494" s="242"/>
      <c r="AL494" s="242"/>
      <c r="AM494" s="242"/>
      <c r="AN494" s="242"/>
      <c r="AO494" s="242"/>
      <c r="AP494" s="242"/>
      <c r="AQ494" s="242"/>
      <c r="AR494" s="242"/>
      <c r="AS494" s="242"/>
      <c r="AT494" s="242"/>
      <c r="AU494" s="242"/>
      <c r="AV494" s="242"/>
      <c r="AW494" s="242"/>
      <c r="AX494" s="242"/>
      <c r="AY494" s="242"/>
      <c r="AZ494" s="242"/>
      <c r="BA494" s="242"/>
      <c r="BB494" s="242"/>
      <c r="BC494" s="242"/>
      <c r="BD494" s="242"/>
      <c r="BE494" s="242"/>
      <c r="BF494" s="242"/>
      <c r="BG494" s="242"/>
      <c r="BH494" s="242"/>
      <c r="BI494" s="242"/>
      <c r="BJ494" s="242"/>
      <c r="BK494" s="242"/>
      <c r="BL494" s="242"/>
    </row>
    <row r="495" spans="1:64" ht="14.65" hidden="1" customHeight="1">
      <c r="A495" s="238" t="s">
        <v>105</v>
      </c>
      <c r="B495" s="237" t="s">
        <v>183</v>
      </c>
      <c r="C495" s="239" t="s">
        <v>76</v>
      </c>
      <c r="D495" s="244"/>
      <c r="E495" s="244"/>
      <c r="F495" s="244"/>
      <c r="G495" s="245"/>
      <c r="H495" s="245"/>
      <c r="I495" s="245">
        <v>11</v>
      </c>
      <c r="J495" s="245">
        <v>17</v>
      </c>
      <c r="K495" s="245">
        <v>34</v>
      </c>
      <c r="L495" s="245">
        <v>45</v>
      </c>
      <c r="M495" s="245">
        <v>55</v>
      </c>
      <c r="N495" s="245">
        <v>68</v>
      </c>
      <c r="O495" s="245">
        <v>83</v>
      </c>
      <c r="P495" s="245">
        <v>94</v>
      </c>
      <c r="Q495" s="245">
        <v>99</v>
      </c>
      <c r="R495" s="245">
        <v>100</v>
      </c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2"/>
      <c r="AF495" s="238" t="str">
        <f t="shared" si="7"/>
        <v>SERICICULTURA10/11Colheita</v>
      </c>
      <c r="AG495" s="242"/>
      <c r="AH495" s="242"/>
      <c r="AI495" s="242"/>
      <c r="AJ495" s="242"/>
      <c r="AK495" s="242"/>
      <c r="AL495" s="242"/>
      <c r="AM495" s="242"/>
      <c r="AN495" s="242"/>
      <c r="AO495" s="242"/>
      <c r="AP495" s="242"/>
      <c r="AQ495" s="242"/>
      <c r="AR495" s="242"/>
      <c r="AS495" s="242"/>
      <c r="AT495" s="242"/>
      <c r="AU495" s="242"/>
      <c r="AV495" s="242"/>
      <c r="AW495" s="242"/>
      <c r="AX495" s="242"/>
      <c r="AY495" s="242"/>
      <c r="AZ495" s="242"/>
      <c r="BA495" s="242"/>
      <c r="BB495" s="242"/>
      <c r="BC495" s="242"/>
      <c r="BD495" s="242"/>
      <c r="BE495" s="242"/>
      <c r="BF495" s="242"/>
      <c r="BG495" s="242"/>
      <c r="BH495" s="242"/>
      <c r="BI495" s="242"/>
      <c r="BJ495" s="242"/>
      <c r="BK495" s="242"/>
      <c r="BL495" s="242"/>
    </row>
    <row r="496" spans="1:64" ht="14.65" hidden="1" customHeight="1">
      <c r="A496" s="238" t="s">
        <v>105</v>
      </c>
      <c r="B496" s="237" t="s">
        <v>183</v>
      </c>
      <c r="C496" s="243" t="s">
        <v>77</v>
      </c>
      <c r="D496" s="244"/>
      <c r="E496" s="244"/>
      <c r="F496" s="244"/>
      <c r="G496" s="245"/>
      <c r="H496" s="245"/>
      <c r="I496" s="245">
        <v>14</v>
      </c>
      <c r="J496" s="245">
        <v>17</v>
      </c>
      <c r="K496" s="245">
        <v>34</v>
      </c>
      <c r="L496" s="245">
        <v>42</v>
      </c>
      <c r="M496" s="245">
        <v>51</v>
      </c>
      <c r="N496" s="245">
        <v>69</v>
      </c>
      <c r="O496" s="245">
        <v>83</v>
      </c>
      <c r="P496" s="245">
        <v>95</v>
      </c>
      <c r="Q496" s="245">
        <v>99</v>
      </c>
      <c r="R496" s="245">
        <v>100</v>
      </c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2"/>
      <c r="AF496" s="238" t="str">
        <f t="shared" si="7"/>
        <v>SERICICULTURA10/11Comercialização</v>
      </c>
      <c r="AG496" s="242"/>
      <c r="AH496" s="242"/>
      <c r="AI496" s="242"/>
      <c r="AJ496" s="242"/>
      <c r="AK496" s="242"/>
      <c r="AL496" s="242"/>
      <c r="AM496" s="242"/>
      <c r="AN496" s="242"/>
      <c r="AO496" s="242"/>
      <c r="AP496" s="242"/>
      <c r="AQ496" s="242"/>
      <c r="AR496" s="242"/>
      <c r="AS496" s="242"/>
      <c r="AT496" s="242"/>
      <c r="AU496" s="242"/>
      <c r="AV496" s="242"/>
      <c r="AW496" s="242"/>
      <c r="AX496" s="242"/>
      <c r="AY496" s="242"/>
      <c r="AZ496" s="242"/>
      <c r="BA496" s="242"/>
      <c r="BB496" s="242"/>
      <c r="BC496" s="242"/>
      <c r="BD496" s="242"/>
      <c r="BE496" s="242"/>
      <c r="BF496" s="242"/>
      <c r="BG496" s="242"/>
      <c r="BH496" s="242"/>
      <c r="BI496" s="242"/>
      <c r="BJ496" s="242"/>
      <c r="BK496" s="242"/>
      <c r="BL496" s="242"/>
    </row>
    <row r="497" spans="1:64" ht="14.65" hidden="1" customHeight="1">
      <c r="A497" s="238" t="s">
        <v>106</v>
      </c>
      <c r="B497" s="237" t="s">
        <v>183</v>
      </c>
      <c r="C497" s="239" t="s">
        <v>75</v>
      </c>
      <c r="D497" s="244"/>
      <c r="E497" s="244"/>
      <c r="F497" s="244"/>
      <c r="G497" s="245"/>
      <c r="H497" s="245">
        <v>1</v>
      </c>
      <c r="I497" s="245">
        <v>47</v>
      </c>
      <c r="J497" s="245">
        <v>95</v>
      </c>
      <c r="K497" s="245">
        <v>100</v>
      </c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2"/>
      <c r="AF497" s="238" t="str">
        <f t="shared" si="7"/>
        <v>SOJA (1ª SAFRA)10/11Plantio</v>
      </c>
      <c r="AG497" s="242"/>
      <c r="AH497" s="242"/>
      <c r="AI497" s="242"/>
      <c r="AJ497" s="242"/>
      <c r="AK497" s="242"/>
      <c r="AL497" s="242"/>
      <c r="AM497" s="242"/>
      <c r="AN497" s="242"/>
      <c r="AO497" s="242"/>
      <c r="AP497" s="242"/>
      <c r="AQ497" s="242"/>
      <c r="AR497" s="242"/>
      <c r="AS497" s="242"/>
      <c r="AT497" s="242"/>
      <c r="AU497" s="242"/>
      <c r="AV497" s="242"/>
      <c r="AW497" s="242"/>
      <c r="AX497" s="242"/>
      <c r="AY497" s="242"/>
      <c r="AZ497" s="242"/>
      <c r="BA497" s="242"/>
      <c r="BB497" s="242"/>
      <c r="BC497" s="242"/>
      <c r="BD497" s="242"/>
      <c r="BE497" s="242"/>
      <c r="BF497" s="242"/>
      <c r="BG497" s="242"/>
      <c r="BH497" s="242"/>
      <c r="BI497" s="242"/>
      <c r="BJ497" s="242"/>
      <c r="BK497" s="242"/>
      <c r="BL497" s="242"/>
    </row>
    <row r="498" spans="1:64" ht="14.65" hidden="1" customHeight="1">
      <c r="A498" s="238" t="s">
        <v>106</v>
      </c>
      <c r="B498" s="237" t="s">
        <v>183</v>
      </c>
      <c r="C498" s="239" t="s">
        <v>76</v>
      </c>
      <c r="D498" s="244"/>
      <c r="E498" s="244"/>
      <c r="F498" s="244"/>
      <c r="G498" s="245"/>
      <c r="H498" s="245"/>
      <c r="I498" s="245"/>
      <c r="J498" s="245"/>
      <c r="K498" s="245"/>
      <c r="L498" s="245"/>
      <c r="M498" s="245">
        <v>5</v>
      </c>
      <c r="N498" s="245">
        <v>71</v>
      </c>
      <c r="O498" s="245">
        <v>98</v>
      </c>
      <c r="P498" s="245">
        <v>100</v>
      </c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2"/>
      <c r="AF498" s="238" t="str">
        <f t="shared" si="7"/>
        <v>SOJA (1ª SAFRA)10/11Colheita</v>
      </c>
      <c r="AG498" s="242"/>
      <c r="AH498" s="242"/>
      <c r="AI498" s="242"/>
      <c r="AJ498" s="242"/>
      <c r="AK498" s="242"/>
      <c r="AL498" s="242"/>
      <c r="AM498" s="242"/>
      <c r="AN498" s="242"/>
      <c r="AO498" s="242"/>
      <c r="AP498" s="242"/>
      <c r="AQ498" s="242"/>
      <c r="AR498" s="242"/>
      <c r="AS498" s="242"/>
      <c r="AT498" s="242"/>
      <c r="AU498" s="242"/>
      <c r="AV498" s="242"/>
      <c r="AW498" s="242"/>
      <c r="AX498" s="242"/>
      <c r="AY498" s="242"/>
      <c r="AZ498" s="242"/>
      <c r="BA498" s="242"/>
      <c r="BB498" s="242"/>
      <c r="BC498" s="242"/>
      <c r="BD498" s="242"/>
      <c r="BE498" s="242"/>
      <c r="BF498" s="242"/>
      <c r="BG498" s="242"/>
      <c r="BH498" s="242"/>
      <c r="BI498" s="242"/>
      <c r="BJ498" s="242"/>
      <c r="BK498" s="242"/>
      <c r="BL498" s="242"/>
    </row>
    <row r="499" spans="1:64" ht="14.65" hidden="1" customHeight="1">
      <c r="A499" s="238" t="s">
        <v>106</v>
      </c>
      <c r="B499" s="237" t="s">
        <v>183</v>
      </c>
      <c r="C499" s="243" t="s">
        <v>77</v>
      </c>
      <c r="D499" s="244"/>
      <c r="E499" s="244"/>
      <c r="F499" s="244"/>
      <c r="G499" s="245">
        <v>1</v>
      </c>
      <c r="H499" s="245">
        <v>1</v>
      </c>
      <c r="I499" s="245">
        <v>4</v>
      </c>
      <c r="J499" s="245">
        <v>5</v>
      </c>
      <c r="K499" s="245">
        <v>6</v>
      </c>
      <c r="L499" s="245">
        <v>18</v>
      </c>
      <c r="M499" s="245">
        <v>25</v>
      </c>
      <c r="N499" s="245">
        <v>34</v>
      </c>
      <c r="O499" s="245">
        <v>49</v>
      </c>
      <c r="P499" s="245">
        <v>61</v>
      </c>
      <c r="Q499" s="245">
        <v>67</v>
      </c>
      <c r="R499" s="245">
        <v>73</v>
      </c>
      <c r="S499" s="245">
        <v>78</v>
      </c>
      <c r="T499" s="245">
        <v>84</v>
      </c>
      <c r="U499" s="245">
        <v>87</v>
      </c>
      <c r="V499" s="245">
        <v>90</v>
      </c>
      <c r="W499" s="245">
        <v>92</v>
      </c>
      <c r="X499" s="245">
        <v>94</v>
      </c>
      <c r="Y499" s="245">
        <v>96</v>
      </c>
      <c r="Z499" s="245">
        <v>97</v>
      </c>
      <c r="AA499" s="245">
        <v>100</v>
      </c>
      <c r="AB499" s="245"/>
      <c r="AC499" s="245"/>
      <c r="AD499" s="245"/>
      <c r="AE499" s="242"/>
      <c r="AF499" s="238" t="str">
        <f t="shared" si="7"/>
        <v>SOJA (1ª SAFRA)10/11Comercialização</v>
      </c>
      <c r="AG499" s="242"/>
      <c r="AH499" s="242"/>
      <c r="AI499" s="242"/>
      <c r="AJ499" s="242"/>
      <c r="AK499" s="242"/>
      <c r="AL499" s="242"/>
      <c r="AM499" s="242"/>
      <c r="AN499" s="242"/>
      <c r="AO499" s="242"/>
      <c r="AP499" s="242"/>
      <c r="AQ499" s="242"/>
      <c r="AR499" s="242"/>
      <c r="AS499" s="242"/>
      <c r="AT499" s="242"/>
      <c r="AU499" s="242"/>
      <c r="AV499" s="242"/>
      <c r="AW499" s="242"/>
      <c r="AX499" s="242"/>
      <c r="AY499" s="242"/>
      <c r="AZ499" s="242"/>
      <c r="BA499" s="242"/>
      <c r="BB499" s="242"/>
      <c r="BC499" s="242"/>
      <c r="BD499" s="242"/>
      <c r="BE499" s="242"/>
      <c r="BF499" s="242"/>
      <c r="BG499" s="242"/>
      <c r="BH499" s="242"/>
      <c r="BI499" s="242"/>
      <c r="BJ499" s="242"/>
      <c r="BK499" s="242"/>
      <c r="BL499" s="242"/>
    </row>
    <row r="500" spans="1:64" ht="14.65" hidden="1" customHeight="1">
      <c r="A500" s="238" t="s">
        <v>107</v>
      </c>
      <c r="B500" s="237" t="s">
        <v>183</v>
      </c>
      <c r="C500" s="239" t="s">
        <v>75</v>
      </c>
      <c r="D500" s="244"/>
      <c r="E500" s="244"/>
      <c r="F500" s="244"/>
      <c r="G500" s="245"/>
      <c r="H500" s="245"/>
      <c r="I500" s="245"/>
      <c r="J500" s="245"/>
      <c r="K500" s="245"/>
      <c r="L500" s="245">
        <v>7</v>
      </c>
      <c r="M500" s="245">
        <v>52</v>
      </c>
      <c r="N500" s="245">
        <v>94</v>
      </c>
      <c r="O500" s="245">
        <v>100</v>
      </c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2"/>
      <c r="AF500" s="238" t="str">
        <f t="shared" si="7"/>
        <v>SOJA (2ª SAFRA)10/11Plantio</v>
      </c>
      <c r="AG500" s="242"/>
      <c r="AH500" s="242"/>
      <c r="AI500" s="242"/>
      <c r="AJ500" s="242"/>
      <c r="AK500" s="242"/>
      <c r="AL500" s="242"/>
      <c r="AM500" s="242"/>
      <c r="AN500" s="242"/>
      <c r="AO500" s="242"/>
      <c r="AP500" s="242"/>
      <c r="AQ500" s="242"/>
      <c r="AR500" s="242"/>
      <c r="AS500" s="242"/>
      <c r="AT500" s="242"/>
      <c r="AU500" s="242"/>
      <c r="AV500" s="242"/>
      <c r="AW500" s="242"/>
      <c r="AX500" s="242"/>
      <c r="AY500" s="242"/>
      <c r="AZ500" s="242"/>
      <c r="BA500" s="242"/>
      <c r="BB500" s="242"/>
      <c r="BC500" s="242"/>
      <c r="BD500" s="242"/>
      <c r="BE500" s="242"/>
      <c r="BF500" s="242"/>
      <c r="BG500" s="242"/>
      <c r="BH500" s="242"/>
      <c r="BI500" s="242"/>
      <c r="BJ500" s="242"/>
      <c r="BK500" s="242"/>
      <c r="BL500" s="242"/>
    </row>
    <row r="501" spans="1:64" ht="14.65" hidden="1" customHeight="1">
      <c r="A501" s="238" t="s">
        <v>107</v>
      </c>
      <c r="B501" s="237" t="s">
        <v>183</v>
      </c>
      <c r="C501" s="239" t="s">
        <v>76</v>
      </c>
      <c r="D501" s="244"/>
      <c r="E501" s="244"/>
      <c r="F501" s="244"/>
      <c r="G501" s="245"/>
      <c r="H501" s="245"/>
      <c r="I501" s="245"/>
      <c r="J501" s="245"/>
      <c r="K501" s="245"/>
      <c r="L501" s="245"/>
      <c r="M501" s="245"/>
      <c r="N501" s="245"/>
      <c r="O501" s="245">
        <v>1</v>
      </c>
      <c r="P501" s="245">
        <v>15</v>
      </c>
      <c r="Q501" s="245">
        <v>85</v>
      </c>
      <c r="R501" s="245">
        <v>100</v>
      </c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2"/>
      <c r="AF501" s="238" t="str">
        <f t="shared" si="7"/>
        <v>SOJA (2ª SAFRA)10/11Colheita</v>
      </c>
      <c r="AG501" s="242"/>
      <c r="AH501" s="242"/>
      <c r="AI501" s="242"/>
      <c r="AJ501" s="242"/>
      <c r="AK501" s="242"/>
      <c r="AL501" s="242"/>
      <c r="AM501" s="242"/>
      <c r="AN501" s="242"/>
      <c r="AO501" s="242"/>
      <c r="AP501" s="242"/>
      <c r="AQ501" s="242"/>
      <c r="AR501" s="242"/>
      <c r="AS501" s="242"/>
      <c r="AT501" s="242"/>
      <c r="AU501" s="242"/>
      <c r="AV501" s="242"/>
      <c r="AW501" s="242"/>
      <c r="AX501" s="242"/>
      <c r="AY501" s="242"/>
      <c r="AZ501" s="242"/>
      <c r="BA501" s="242"/>
      <c r="BB501" s="242"/>
      <c r="BC501" s="242"/>
      <c r="BD501" s="242"/>
      <c r="BE501" s="242"/>
      <c r="BF501" s="242"/>
      <c r="BG501" s="242"/>
      <c r="BH501" s="242"/>
      <c r="BI501" s="242"/>
      <c r="BJ501" s="242"/>
      <c r="BK501" s="242"/>
      <c r="BL501" s="242"/>
    </row>
    <row r="502" spans="1:64" ht="14.65" hidden="1" customHeight="1">
      <c r="A502" s="238" t="s">
        <v>107</v>
      </c>
      <c r="B502" s="237" t="s">
        <v>183</v>
      </c>
      <c r="C502" s="243" t="s">
        <v>77</v>
      </c>
      <c r="D502" s="244"/>
      <c r="E502" s="244"/>
      <c r="F502" s="244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>
        <v>6</v>
      </c>
      <c r="Q502" s="245">
        <v>32</v>
      </c>
      <c r="R502" s="245">
        <v>64</v>
      </c>
      <c r="S502" s="245">
        <v>86</v>
      </c>
      <c r="T502" s="245">
        <v>94</v>
      </c>
      <c r="U502" s="245">
        <v>94</v>
      </c>
      <c r="V502" s="245">
        <v>97</v>
      </c>
      <c r="W502" s="245">
        <v>100</v>
      </c>
      <c r="X502" s="245"/>
      <c r="Y502" s="245"/>
      <c r="Z502" s="245"/>
      <c r="AA502" s="245"/>
      <c r="AB502" s="245"/>
      <c r="AC502" s="245"/>
      <c r="AD502" s="245"/>
      <c r="AE502" s="242"/>
      <c r="AF502" s="238" t="str">
        <f t="shared" si="7"/>
        <v>SOJA (2ª SAFRA)10/11Comercialização</v>
      </c>
      <c r="AG502" s="242"/>
      <c r="AH502" s="242"/>
      <c r="AI502" s="242"/>
      <c r="AJ502" s="242"/>
      <c r="AK502" s="242"/>
      <c r="AL502" s="242"/>
      <c r="AM502" s="242"/>
      <c r="AN502" s="242"/>
      <c r="AO502" s="242"/>
      <c r="AP502" s="242"/>
      <c r="AQ502" s="242"/>
      <c r="AR502" s="242"/>
      <c r="AS502" s="242"/>
      <c r="AT502" s="242"/>
      <c r="AU502" s="242"/>
      <c r="AV502" s="242"/>
      <c r="AW502" s="242"/>
      <c r="AX502" s="242"/>
      <c r="AY502" s="242"/>
      <c r="AZ502" s="242"/>
      <c r="BA502" s="242"/>
      <c r="BB502" s="242"/>
      <c r="BC502" s="242"/>
      <c r="BD502" s="242"/>
      <c r="BE502" s="242"/>
      <c r="BF502" s="242"/>
      <c r="BG502" s="242"/>
      <c r="BH502" s="242"/>
      <c r="BI502" s="242"/>
      <c r="BJ502" s="242"/>
      <c r="BK502" s="242"/>
      <c r="BL502" s="242"/>
    </row>
    <row r="503" spans="1:64" ht="14.65" hidden="1" customHeight="1">
      <c r="A503" s="238" t="s">
        <v>108</v>
      </c>
      <c r="B503" s="237" t="s">
        <v>183</v>
      </c>
      <c r="C503" s="239" t="s">
        <v>75</v>
      </c>
      <c r="D503" s="244"/>
      <c r="E503" s="244"/>
      <c r="F503" s="244"/>
      <c r="G503" s="245">
        <v>18</v>
      </c>
      <c r="H503" s="245">
        <v>51</v>
      </c>
      <c r="I503" s="245">
        <v>79</v>
      </c>
      <c r="J503" s="245">
        <v>91</v>
      </c>
      <c r="K503" s="245">
        <v>96</v>
      </c>
      <c r="L503" s="245">
        <v>100</v>
      </c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2"/>
      <c r="AF503" s="238" t="str">
        <f t="shared" si="7"/>
        <v>TOMATE (1ª SAFRA)10/11Plantio</v>
      </c>
      <c r="AG503" s="242"/>
      <c r="AH503" s="242"/>
      <c r="AI503" s="242"/>
      <c r="AJ503" s="242"/>
      <c r="AK503" s="242"/>
      <c r="AL503" s="242"/>
      <c r="AM503" s="242"/>
      <c r="AN503" s="242"/>
      <c r="AO503" s="242"/>
      <c r="AP503" s="242"/>
      <c r="AQ503" s="242"/>
      <c r="AR503" s="242"/>
      <c r="AS503" s="242"/>
      <c r="AT503" s="242"/>
      <c r="AU503" s="242"/>
      <c r="AV503" s="242"/>
      <c r="AW503" s="242"/>
      <c r="AX503" s="242"/>
      <c r="AY503" s="242"/>
      <c r="AZ503" s="242"/>
      <c r="BA503" s="242"/>
      <c r="BB503" s="242"/>
      <c r="BC503" s="242"/>
      <c r="BD503" s="242"/>
      <c r="BE503" s="242"/>
      <c r="BF503" s="242"/>
      <c r="BG503" s="242"/>
      <c r="BH503" s="242"/>
      <c r="BI503" s="242"/>
      <c r="BJ503" s="242"/>
      <c r="BK503" s="242"/>
      <c r="BL503" s="242"/>
    </row>
    <row r="504" spans="1:64" ht="14.65" hidden="1" customHeight="1">
      <c r="A504" s="238" t="s">
        <v>108</v>
      </c>
      <c r="B504" s="237" t="s">
        <v>183</v>
      </c>
      <c r="C504" s="239" t="s">
        <v>76</v>
      </c>
      <c r="D504" s="244"/>
      <c r="E504" s="244"/>
      <c r="F504" s="244"/>
      <c r="G504" s="245"/>
      <c r="H504" s="245"/>
      <c r="I504" s="245"/>
      <c r="J504" s="245">
        <v>19</v>
      </c>
      <c r="K504" s="245">
        <v>38</v>
      </c>
      <c r="L504" s="245">
        <v>64</v>
      </c>
      <c r="M504" s="245">
        <v>78</v>
      </c>
      <c r="N504" s="245">
        <v>93</v>
      </c>
      <c r="O504" s="245">
        <v>99</v>
      </c>
      <c r="P504" s="245">
        <v>100</v>
      </c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2"/>
      <c r="AF504" s="238" t="str">
        <f t="shared" si="7"/>
        <v>TOMATE (1ª SAFRA)10/11Colheita</v>
      </c>
      <c r="AG504" s="242"/>
      <c r="AH504" s="242"/>
      <c r="AI504" s="242"/>
      <c r="AJ504" s="242"/>
      <c r="AK504" s="242"/>
      <c r="AL504" s="242"/>
      <c r="AM504" s="242"/>
      <c r="AN504" s="242"/>
      <c r="AO504" s="242"/>
      <c r="AP504" s="242"/>
      <c r="AQ504" s="242"/>
      <c r="AR504" s="242"/>
      <c r="AS504" s="242"/>
      <c r="AT504" s="242"/>
      <c r="AU504" s="242"/>
      <c r="AV504" s="242"/>
      <c r="AW504" s="242"/>
      <c r="AX504" s="242"/>
      <c r="AY504" s="242"/>
      <c r="AZ504" s="242"/>
      <c r="BA504" s="242"/>
      <c r="BB504" s="242"/>
      <c r="BC504" s="242"/>
      <c r="BD504" s="242"/>
      <c r="BE504" s="242"/>
      <c r="BF504" s="242"/>
      <c r="BG504" s="242"/>
      <c r="BH504" s="242"/>
      <c r="BI504" s="242"/>
      <c r="BJ504" s="242"/>
      <c r="BK504" s="242"/>
      <c r="BL504" s="242"/>
    </row>
    <row r="505" spans="1:64" ht="14.65" hidden="1" customHeight="1">
      <c r="A505" s="238" t="s">
        <v>108</v>
      </c>
      <c r="B505" s="237" t="s">
        <v>183</v>
      </c>
      <c r="C505" s="243" t="s">
        <v>77</v>
      </c>
      <c r="D505" s="244"/>
      <c r="E505" s="244"/>
      <c r="F505" s="244"/>
      <c r="G505" s="245"/>
      <c r="H505" s="245"/>
      <c r="I505" s="245"/>
      <c r="J505" s="245">
        <v>19</v>
      </c>
      <c r="K505" s="245">
        <v>41</v>
      </c>
      <c r="L505" s="245">
        <v>67</v>
      </c>
      <c r="M505" s="245">
        <v>81</v>
      </c>
      <c r="N505" s="245">
        <v>95</v>
      </c>
      <c r="O505" s="245">
        <v>99</v>
      </c>
      <c r="P505" s="245">
        <v>100</v>
      </c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2"/>
      <c r="AF505" s="238" t="str">
        <f t="shared" si="7"/>
        <v>TOMATE (1ª SAFRA)10/11Comercialização</v>
      </c>
      <c r="AG505" s="242"/>
      <c r="AH505" s="242"/>
      <c r="AI505" s="242"/>
      <c r="AJ505" s="242"/>
      <c r="AK505" s="242"/>
      <c r="AL505" s="242"/>
      <c r="AM505" s="242"/>
      <c r="AN505" s="242"/>
      <c r="AO505" s="242"/>
      <c r="AP505" s="242"/>
      <c r="AQ505" s="242"/>
      <c r="AR505" s="242"/>
      <c r="AS505" s="242"/>
      <c r="AT505" s="242"/>
      <c r="AU505" s="242"/>
      <c r="AV505" s="242"/>
      <c r="AW505" s="242"/>
      <c r="AX505" s="242"/>
      <c r="AY505" s="242"/>
      <c r="AZ505" s="242"/>
      <c r="BA505" s="242"/>
      <c r="BB505" s="242"/>
      <c r="BC505" s="242"/>
      <c r="BD505" s="242"/>
      <c r="BE505" s="242"/>
      <c r="BF505" s="242"/>
      <c r="BG505" s="242"/>
      <c r="BH505" s="242"/>
      <c r="BI505" s="242"/>
      <c r="BJ505" s="242"/>
      <c r="BK505" s="242"/>
      <c r="BL505" s="242"/>
    </row>
    <row r="506" spans="1:64" ht="14.65" hidden="1" customHeight="1">
      <c r="A506" s="238" t="s">
        <v>109</v>
      </c>
      <c r="B506" s="237" t="s">
        <v>183</v>
      </c>
      <c r="C506" s="239" t="s">
        <v>75</v>
      </c>
      <c r="D506" s="244"/>
      <c r="E506" s="244"/>
      <c r="F506" s="244"/>
      <c r="G506" s="245"/>
      <c r="H506" s="245"/>
      <c r="I506" s="245"/>
      <c r="J506" s="245"/>
      <c r="K506" s="245"/>
      <c r="L506" s="245">
        <v>53</v>
      </c>
      <c r="M506" s="245">
        <v>66</v>
      </c>
      <c r="N506" s="245">
        <v>86</v>
      </c>
      <c r="O506" s="245">
        <v>96</v>
      </c>
      <c r="P506" s="245">
        <v>98</v>
      </c>
      <c r="Q506" s="245">
        <v>98</v>
      </c>
      <c r="R506" s="245">
        <v>100</v>
      </c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2"/>
      <c r="AF506" s="238" t="str">
        <f t="shared" si="7"/>
        <v>TOMATE (2ª SAFRA)10/11Plantio</v>
      </c>
      <c r="AG506" s="242"/>
      <c r="AH506" s="242"/>
      <c r="AI506" s="242"/>
      <c r="AJ506" s="242"/>
      <c r="AK506" s="242"/>
      <c r="AL506" s="242"/>
      <c r="AM506" s="242"/>
      <c r="AN506" s="242"/>
      <c r="AO506" s="242"/>
      <c r="AP506" s="242"/>
      <c r="AQ506" s="242"/>
      <c r="AR506" s="242"/>
      <c r="AS506" s="242"/>
      <c r="AT506" s="242"/>
      <c r="AU506" s="242"/>
      <c r="AV506" s="242"/>
      <c r="AW506" s="242"/>
      <c r="AX506" s="242"/>
      <c r="AY506" s="242"/>
      <c r="AZ506" s="242"/>
      <c r="BA506" s="242"/>
      <c r="BB506" s="242"/>
      <c r="BC506" s="242"/>
      <c r="BD506" s="242"/>
      <c r="BE506" s="242"/>
      <c r="BF506" s="242"/>
      <c r="BG506" s="242"/>
      <c r="BH506" s="242"/>
      <c r="BI506" s="242"/>
      <c r="BJ506" s="242"/>
      <c r="BK506" s="242"/>
      <c r="BL506" s="242"/>
    </row>
    <row r="507" spans="1:64" ht="14.65" hidden="1" customHeight="1">
      <c r="A507" s="238" t="s">
        <v>109</v>
      </c>
      <c r="B507" s="237" t="s">
        <v>183</v>
      </c>
      <c r="C507" s="239" t="s">
        <v>76</v>
      </c>
      <c r="D507" s="244"/>
      <c r="E507" s="244"/>
      <c r="F507" s="244"/>
      <c r="G507" s="245"/>
      <c r="H507" s="245"/>
      <c r="I507" s="245"/>
      <c r="J507" s="245"/>
      <c r="K507" s="245"/>
      <c r="L507" s="245"/>
      <c r="M507" s="245"/>
      <c r="N507" s="245">
        <v>9</v>
      </c>
      <c r="O507" s="245">
        <v>38</v>
      </c>
      <c r="P507" s="245">
        <v>58</v>
      </c>
      <c r="Q507" s="245">
        <v>72</v>
      </c>
      <c r="R507" s="245">
        <v>89</v>
      </c>
      <c r="S507" s="245">
        <v>98</v>
      </c>
      <c r="T507" s="245">
        <v>100</v>
      </c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2"/>
      <c r="AF507" s="238" t="str">
        <f t="shared" si="7"/>
        <v>TOMATE (2ª SAFRA)10/11Colheita</v>
      </c>
      <c r="AG507" s="242"/>
      <c r="AH507" s="242"/>
      <c r="AI507" s="242"/>
      <c r="AJ507" s="242"/>
      <c r="AK507" s="242"/>
      <c r="AL507" s="242"/>
      <c r="AM507" s="242"/>
      <c r="AN507" s="242"/>
      <c r="AO507" s="242"/>
      <c r="AP507" s="242"/>
      <c r="AQ507" s="242"/>
      <c r="AR507" s="242"/>
      <c r="AS507" s="242"/>
      <c r="AT507" s="242"/>
      <c r="AU507" s="242"/>
      <c r="AV507" s="242"/>
      <c r="AW507" s="242"/>
      <c r="AX507" s="242"/>
      <c r="AY507" s="242"/>
      <c r="AZ507" s="242"/>
      <c r="BA507" s="242"/>
      <c r="BB507" s="242"/>
      <c r="BC507" s="242"/>
      <c r="BD507" s="242"/>
      <c r="BE507" s="242"/>
      <c r="BF507" s="242"/>
      <c r="BG507" s="242"/>
      <c r="BH507" s="242"/>
      <c r="BI507" s="242"/>
      <c r="BJ507" s="242"/>
      <c r="BK507" s="242"/>
      <c r="BL507" s="242"/>
    </row>
    <row r="508" spans="1:64" ht="14.65" hidden="1" customHeight="1">
      <c r="A508" s="238" t="s">
        <v>109</v>
      </c>
      <c r="B508" s="237" t="s">
        <v>183</v>
      </c>
      <c r="C508" s="243" t="s">
        <v>77</v>
      </c>
      <c r="D508" s="244"/>
      <c r="E508" s="244"/>
      <c r="F508" s="244"/>
      <c r="G508" s="245"/>
      <c r="H508" s="245"/>
      <c r="I508" s="245"/>
      <c r="J508" s="245"/>
      <c r="K508" s="245"/>
      <c r="L508" s="245"/>
      <c r="M508" s="245"/>
      <c r="N508" s="245">
        <v>9</v>
      </c>
      <c r="O508" s="245">
        <v>37</v>
      </c>
      <c r="P508" s="245">
        <v>60</v>
      </c>
      <c r="Q508" s="245">
        <v>73</v>
      </c>
      <c r="R508" s="245">
        <v>91</v>
      </c>
      <c r="S508" s="245">
        <v>98</v>
      </c>
      <c r="T508" s="245">
        <v>100</v>
      </c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2"/>
      <c r="AF508" s="238" t="str">
        <f t="shared" si="7"/>
        <v>TOMATE (2ª SAFRA)10/11Comercialização</v>
      </c>
      <c r="AG508" s="242"/>
      <c r="AH508" s="242"/>
      <c r="AI508" s="242"/>
      <c r="AJ508" s="242"/>
      <c r="AK508" s="242"/>
      <c r="AL508" s="242"/>
      <c r="AM508" s="242"/>
      <c r="AN508" s="242"/>
      <c r="AO508" s="242"/>
      <c r="AP508" s="242"/>
      <c r="AQ508" s="242"/>
      <c r="AR508" s="242"/>
      <c r="AS508" s="242"/>
      <c r="AT508" s="242"/>
      <c r="AU508" s="242"/>
      <c r="AV508" s="242"/>
      <c r="AW508" s="242"/>
      <c r="AX508" s="242"/>
      <c r="AY508" s="242"/>
      <c r="AZ508" s="242"/>
      <c r="BA508" s="242"/>
      <c r="BB508" s="242"/>
      <c r="BC508" s="242"/>
      <c r="BD508" s="242"/>
      <c r="BE508" s="242"/>
      <c r="BF508" s="242"/>
      <c r="BG508" s="242"/>
      <c r="BH508" s="242"/>
      <c r="BI508" s="242"/>
      <c r="BJ508" s="242"/>
      <c r="BK508" s="242"/>
      <c r="BL508" s="242"/>
    </row>
    <row r="509" spans="1:64" ht="14.65" hidden="1" customHeight="1">
      <c r="A509" s="238" t="s">
        <v>110</v>
      </c>
      <c r="B509" s="237" t="s">
        <v>183</v>
      </c>
      <c r="C509" s="239" t="s">
        <v>75</v>
      </c>
      <c r="D509" s="244"/>
      <c r="E509" s="244"/>
      <c r="F509" s="244"/>
      <c r="G509" s="245"/>
      <c r="H509" s="245"/>
      <c r="I509" s="245"/>
      <c r="J509" s="245"/>
      <c r="K509" s="245"/>
      <c r="L509" s="245"/>
      <c r="M509" s="245"/>
      <c r="N509" s="245"/>
      <c r="O509" s="245">
        <v>28</v>
      </c>
      <c r="P509" s="245">
        <v>67</v>
      </c>
      <c r="Q509" s="245">
        <v>87</v>
      </c>
      <c r="R509" s="245">
        <v>100</v>
      </c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2"/>
      <c r="AF509" s="238" t="str">
        <f t="shared" si="7"/>
        <v>TRIGO10/11Plantio</v>
      </c>
      <c r="AG509" s="242"/>
      <c r="AH509" s="242"/>
      <c r="AI509" s="242"/>
      <c r="AJ509" s="242"/>
      <c r="AK509" s="242"/>
      <c r="AL509" s="242"/>
      <c r="AM509" s="242"/>
      <c r="AN509" s="242"/>
      <c r="AO509" s="242"/>
      <c r="AP509" s="242"/>
      <c r="AQ509" s="242"/>
      <c r="AR509" s="242"/>
      <c r="AS509" s="242"/>
      <c r="AT509" s="242"/>
      <c r="AU509" s="242"/>
      <c r="AV509" s="242"/>
      <c r="AW509" s="242"/>
      <c r="AX509" s="242"/>
      <c r="AY509" s="242"/>
      <c r="AZ509" s="242"/>
      <c r="BA509" s="242"/>
      <c r="BB509" s="242"/>
      <c r="BC509" s="242"/>
      <c r="BD509" s="242"/>
      <c r="BE509" s="242"/>
      <c r="BF509" s="242"/>
      <c r="BG509" s="242"/>
      <c r="BH509" s="242"/>
      <c r="BI509" s="242"/>
      <c r="BJ509" s="242"/>
      <c r="BK509" s="242"/>
      <c r="BL509" s="242"/>
    </row>
    <row r="510" spans="1:64" ht="14.65" hidden="1" customHeight="1">
      <c r="A510" s="238" t="s">
        <v>110</v>
      </c>
      <c r="B510" s="237" t="s">
        <v>183</v>
      </c>
      <c r="C510" s="239" t="s">
        <v>76</v>
      </c>
      <c r="D510" s="244"/>
      <c r="E510" s="244"/>
      <c r="F510" s="244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>
        <v>4</v>
      </c>
      <c r="T510" s="245">
        <v>54</v>
      </c>
      <c r="U510" s="245">
        <v>74</v>
      </c>
      <c r="V510" s="245">
        <v>94</v>
      </c>
      <c r="W510" s="245">
        <v>100</v>
      </c>
      <c r="X510" s="245"/>
      <c r="Y510" s="245"/>
      <c r="Z510" s="245"/>
      <c r="AA510" s="245"/>
      <c r="AB510" s="245"/>
      <c r="AC510" s="245"/>
      <c r="AD510" s="245"/>
      <c r="AE510" s="242"/>
      <c r="AF510" s="238" t="str">
        <f t="shared" si="7"/>
        <v>TRIGO10/11Colheita</v>
      </c>
      <c r="AG510" s="242"/>
      <c r="AH510" s="242"/>
      <c r="AI510" s="242"/>
      <c r="AJ510" s="242"/>
      <c r="AK510" s="242"/>
      <c r="AL510" s="242"/>
      <c r="AM510" s="242"/>
      <c r="AN510" s="242"/>
      <c r="AO510" s="242"/>
      <c r="AP510" s="242"/>
      <c r="AQ510" s="242"/>
      <c r="AR510" s="242"/>
      <c r="AS510" s="242"/>
      <c r="AT510" s="242"/>
      <c r="AU510" s="242"/>
      <c r="AV510" s="242"/>
      <c r="AW510" s="242"/>
      <c r="AX510" s="242"/>
      <c r="AY510" s="242"/>
      <c r="AZ510" s="242"/>
      <c r="BA510" s="242"/>
      <c r="BB510" s="242"/>
      <c r="BC510" s="242"/>
      <c r="BD510" s="242"/>
      <c r="BE510" s="242"/>
      <c r="BF510" s="242"/>
      <c r="BG510" s="242"/>
      <c r="BH510" s="242"/>
      <c r="BI510" s="242"/>
      <c r="BJ510" s="242"/>
      <c r="BK510" s="242"/>
      <c r="BL510" s="242"/>
    </row>
    <row r="511" spans="1:64" ht="14.65" hidden="1" customHeight="1">
      <c r="A511" s="238" t="s">
        <v>110</v>
      </c>
      <c r="B511" s="237" t="s">
        <v>183</v>
      </c>
      <c r="C511" s="243" t="s">
        <v>77</v>
      </c>
      <c r="D511" s="244"/>
      <c r="E511" s="244"/>
      <c r="F511" s="244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>
        <v>9</v>
      </c>
      <c r="U511" s="245">
        <v>22</v>
      </c>
      <c r="V511" s="245">
        <v>30</v>
      </c>
      <c r="W511" s="245">
        <v>34</v>
      </c>
      <c r="X511" s="245">
        <v>48</v>
      </c>
      <c r="Y511" s="245">
        <v>61</v>
      </c>
      <c r="Z511" s="245">
        <v>78</v>
      </c>
      <c r="AA511" s="245">
        <v>85</v>
      </c>
      <c r="AB511" s="245">
        <v>88</v>
      </c>
      <c r="AC511" s="245">
        <v>95</v>
      </c>
      <c r="AD511" s="245">
        <v>96</v>
      </c>
      <c r="AE511" s="242">
        <v>100</v>
      </c>
      <c r="AF511" s="238" t="str">
        <f t="shared" si="7"/>
        <v>TRIGO10/11Comercialização</v>
      </c>
      <c r="AG511" s="242"/>
      <c r="AH511" s="242"/>
      <c r="AI511" s="242"/>
      <c r="AJ511" s="242"/>
      <c r="AK511" s="242"/>
      <c r="AL511" s="242"/>
      <c r="AM511" s="242"/>
      <c r="AN511" s="242"/>
      <c r="AO511" s="242"/>
      <c r="AP511" s="242"/>
      <c r="AQ511" s="242"/>
      <c r="AR511" s="242"/>
      <c r="AS511" s="242"/>
      <c r="AT511" s="242"/>
      <c r="AU511" s="242"/>
      <c r="AV511" s="242"/>
      <c r="AW511" s="242"/>
      <c r="AX511" s="242"/>
      <c r="AY511" s="242"/>
      <c r="AZ511" s="242"/>
      <c r="BA511" s="242"/>
      <c r="BB511" s="242"/>
      <c r="BC511" s="242"/>
      <c r="BD511" s="242"/>
      <c r="BE511" s="242"/>
      <c r="BF511" s="242"/>
      <c r="BG511" s="242"/>
      <c r="BH511" s="242"/>
      <c r="BI511" s="242"/>
      <c r="BJ511" s="242"/>
      <c r="BK511" s="242"/>
      <c r="BL511" s="242"/>
    </row>
    <row r="512" spans="1:64" ht="14.65" hidden="1" customHeight="1">
      <c r="A512" s="238" t="s">
        <v>111</v>
      </c>
      <c r="B512" s="237" t="s">
        <v>183</v>
      </c>
      <c r="C512" s="239" t="s">
        <v>75</v>
      </c>
      <c r="D512" s="244"/>
      <c r="E512" s="244"/>
      <c r="F512" s="244"/>
      <c r="G512" s="245"/>
      <c r="H512" s="245"/>
      <c r="I512" s="245"/>
      <c r="J512" s="245"/>
      <c r="K512" s="245"/>
      <c r="L512" s="245"/>
      <c r="M512" s="245"/>
      <c r="N512" s="245">
        <v>1</v>
      </c>
      <c r="O512" s="245">
        <v>9</v>
      </c>
      <c r="P512" s="245">
        <v>47</v>
      </c>
      <c r="Q512" s="245">
        <v>76</v>
      </c>
      <c r="R512" s="245">
        <v>89</v>
      </c>
      <c r="S512" s="245">
        <v>100</v>
      </c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2"/>
      <c r="AF512" s="238" t="str">
        <f t="shared" si="7"/>
        <v>TRITICALE10/11Plantio</v>
      </c>
      <c r="AG512" s="242"/>
      <c r="AH512" s="242"/>
      <c r="AI512" s="242"/>
      <c r="AJ512" s="242"/>
      <c r="AK512" s="242"/>
      <c r="AL512" s="242"/>
      <c r="AM512" s="242"/>
      <c r="AN512" s="242"/>
      <c r="AO512" s="242"/>
      <c r="AP512" s="242"/>
      <c r="AQ512" s="242"/>
      <c r="AR512" s="242"/>
      <c r="AS512" s="242"/>
      <c r="AT512" s="242"/>
      <c r="AU512" s="242"/>
      <c r="AV512" s="242"/>
      <c r="AW512" s="242"/>
      <c r="AX512" s="242"/>
      <c r="AY512" s="242"/>
      <c r="AZ512" s="242"/>
      <c r="BA512" s="242"/>
      <c r="BB512" s="242"/>
      <c r="BC512" s="242"/>
      <c r="BD512" s="242"/>
      <c r="BE512" s="242"/>
      <c r="BF512" s="242"/>
      <c r="BG512" s="242"/>
      <c r="BH512" s="242"/>
      <c r="BI512" s="242"/>
      <c r="BJ512" s="242"/>
      <c r="BK512" s="242"/>
      <c r="BL512" s="242"/>
    </row>
    <row r="513" spans="1:64" ht="14.65" hidden="1" customHeight="1">
      <c r="A513" s="238" t="s">
        <v>111</v>
      </c>
      <c r="B513" s="237" t="s">
        <v>183</v>
      </c>
      <c r="C513" s="239" t="s">
        <v>76</v>
      </c>
      <c r="D513" s="244"/>
      <c r="E513" s="244"/>
      <c r="F513" s="244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>
        <v>1</v>
      </c>
      <c r="T513" s="245">
        <v>40</v>
      </c>
      <c r="U513" s="245">
        <v>58</v>
      </c>
      <c r="V513" s="245">
        <v>88</v>
      </c>
      <c r="W513" s="245">
        <v>100</v>
      </c>
      <c r="X513" s="245"/>
      <c r="Y513" s="245"/>
      <c r="Z513" s="245"/>
      <c r="AA513" s="245"/>
      <c r="AB513" s="245"/>
      <c r="AC513" s="245"/>
      <c r="AD513" s="245"/>
      <c r="AE513" s="242"/>
      <c r="AF513" s="238" t="str">
        <f t="shared" si="7"/>
        <v>TRITICALE10/11Colheita</v>
      </c>
      <c r="AG513" s="242"/>
      <c r="AH513" s="242"/>
      <c r="AI513" s="242"/>
      <c r="AJ513" s="242"/>
      <c r="AK513" s="242"/>
      <c r="AL513" s="242"/>
      <c r="AM513" s="242"/>
      <c r="AN513" s="242"/>
      <c r="AO513" s="242"/>
      <c r="AP513" s="242"/>
      <c r="AQ513" s="242"/>
      <c r="AR513" s="242"/>
      <c r="AS513" s="242"/>
      <c r="AT513" s="242"/>
      <c r="AU513" s="242"/>
      <c r="AV513" s="242"/>
      <c r="AW513" s="242"/>
      <c r="AX513" s="242"/>
      <c r="AY513" s="242"/>
      <c r="AZ513" s="242"/>
      <c r="BA513" s="242"/>
      <c r="BB513" s="242"/>
      <c r="BC513" s="242"/>
      <c r="BD513" s="242"/>
      <c r="BE513" s="242"/>
      <c r="BF513" s="242"/>
      <c r="BG513" s="242"/>
      <c r="BH513" s="242"/>
      <c r="BI513" s="242"/>
      <c r="BJ513" s="242"/>
      <c r="BK513" s="242"/>
      <c r="BL513" s="242"/>
    </row>
    <row r="514" spans="1:64" ht="14.65" hidden="1" customHeight="1">
      <c r="A514" s="238" t="s">
        <v>111</v>
      </c>
      <c r="B514" s="237" t="s">
        <v>183</v>
      </c>
      <c r="C514" s="243" t="s">
        <v>77</v>
      </c>
      <c r="D514" s="244"/>
      <c r="E514" s="244"/>
      <c r="F514" s="244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>
        <v>16</v>
      </c>
      <c r="U514" s="245">
        <v>30</v>
      </c>
      <c r="V514" s="245">
        <v>40</v>
      </c>
      <c r="W514" s="245">
        <v>52</v>
      </c>
      <c r="X514" s="245">
        <v>74</v>
      </c>
      <c r="Y514" s="245">
        <v>78</v>
      </c>
      <c r="Z514" s="245">
        <v>87</v>
      </c>
      <c r="AA514" s="245">
        <v>99</v>
      </c>
      <c r="AB514" s="245">
        <v>100</v>
      </c>
      <c r="AC514" s="245"/>
      <c r="AD514" s="245"/>
      <c r="AE514" s="242"/>
      <c r="AF514" s="238" t="str">
        <f t="shared" ref="AF514:AF577" si="8">A514&amp;B514&amp;C514</f>
        <v>TRITICALE10/11Comercialização</v>
      </c>
      <c r="AG514" s="242"/>
      <c r="AH514" s="242"/>
      <c r="AI514" s="242"/>
      <c r="AJ514" s="242"/>
      <c r="AK514" s="242"/>
      <c r="AL514" s="242"/>
      <c r="AM514" s="242"/>
      <c r="AN514" s="242"/>
      <c r="AO514" s="242"/>
      <c r="AP514" s="242"/>
      <c r="AQ514" s="242"/>
      <c r="AR514" s="242"/>
      <c r="AS514" s="242"/>
      <c r="AT514" s="242"/>
      <c r="AU514" s="242"/>
      <c r="AV514" s="242"/>
      <c r="AW514" s="242"/>
      <c r="AX514" s="242"/>
      <c r="AY514" s="242"/>
      <c r="AZ514" s="242"/>
      <c r="BA514" s="242"/>
      <c r="BB514" s="242"/>
      <c r="BC514" s="242"/>
      <c r="BD514" s="242"/>
      <c r="BE514" s="242"/>
      <c r="BF514" s="242"/>
      <c r="BG514" s="242"/>
      <c r="BH514" s="242"/>
      <c r="BI514" s="242"/>
      <c r="BJ514" s="242"/>
      <c r="BK514" s="242"/>
      <c r="BL514" s="242"/>
    </row>
    <row r="515" spans="1:64" ht="14.65" hidden="1" customHeight="1">
      <c r="A515" s="238" t="s">
        <v>83</v>
      </c>
      <c r="B515" s="237" t="s">
        <v>187</v>
      </c>
      <c r="C515" s="239" t="s">
        <v>75</v>
      </c>
      <c r="D515" s="244"/>
      <c r="E515" s="244"/>
      <c r="F515" s="244"/>
      <c r="G515" s="245"/>
      <c r="H515" s="245">
        <v>3</v>
      </c>
      <c r="I515" s="245">
        <v>30</v>
      </c>
      <c r="J515" s="245">
        <v>100</v>
      </c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2"/>
      <c r="AF515" s="238" t="str">
        <f t="shared" si="8"/>
        <v>ALGODÃO11/12Plantio</v>
      </c>
      <c r="AG515" s="242"/>
      <c r="AH515" s="242"/>
      <c r="AI515" s="242"/>
      <c r="AJ515" s="242"/>
      <c r="AK515" s="242"/>
      <c r="AL515" s="242"/>
      <c r="AM515" s="242"/>
      <c r="AN515" s="242"/>
      <c r="AO515" s="242"/>
      <c r="AP515" s="242"/>
      <c r="AQ515" s="242"/>
      <c r="AR515" s="242"/>
      <c r="AS515" s="242"/>
      <c r="AT515" s="242"/>
      <c r="AU515" s="242"/>
      <c r="AV515" s="242"/>
      <c r="AW515" s="242"/>
      <c r="AX515" s="242"/>
      <c r="AY515" s="242"/>
      <c r="AZ515" s="242"/>
      <c r="BA515" s="242"/>
      <c r="BB515" s="242"/>
      <c r="BC515" s="242"/>
      <c r="BD515" s="242"/>
      <c r="BE515" s="242"/>
      <c r="BF515" s="242"/>
      <c r="BG515" s="242"/>
      <c r="BH515" s="242"/>
      <c r="BI515" s="242"/>
      <c r="BJ515" s="242"/>
      <c r="BK515" s="242"/>
      <c r="BL515" s="242"/>
    </row>
    <row r="516" spans="1:64" ht="14.65" hidden="1" customHeight="1">
      <c r="A516" s="238" t="s">
        <v>83</v>
      </c>
      <c r="B516" s="237" t="s">
        <v>187</v>
      </c>
      <c r="C516" s="239" t="s">
        <v>76</v>
      </c>
      <c r="D516" s="244"/>
      <c r="E516" s="244"/>
      <c r="F516" s="244"/>
      <c r="G516" s="245"/>
      <c r="H516" s="245"/>
      <c r="I516" s="245"/>
      <c r="J516" s="245"/>
      <c r="K516" s="245"/>
      <c r="L516" s="245"/>
      <c r="M516" s="245"/>
      <c r="N516" s="245">
        <v>20</v>
      </c>
      <c r="O516" s="245">
        <v>79</v>
      </c>
      <c r="P516" s="245">
        <v>94</v>
      </c>
      <c r="Q516" s="245">
        <v>100</v>
      </c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2"/>
      <c r="AF516" s="238" t="str">
        <f t="shared" si="8"/>
        <v>ALGODÃO11/12Colheita</v>
      </c>
      <c r="AG516" s="242"/>
      <c r="AH516" s="242"/>
      <c r="AI516" s="242"/>
      <c r="AJ516" s="242"/>
      <c r="AK516" s="242"/>
      <c r="AL516" s="242"/>
      <c r="AM516" s="242"/>
      <c r="AN516" s="242"/>
      <c r="AO516" s="242"/>
      <c r="AP516" s="242"/>
      <c r="AQ516" s="242"/>
      <c r="AR516" s="242"/>
      <c r="AS516" s="242"/>
      <c r="AT516" s="242"/>
      <c r="AU516" s="242"/>
      <c r="AV516" s="242"/>
      <c r="AW516" s="242"/>
      <c r="AX516" s="242"/>
      <c r="AY516" s="242"/>
      <c r="AZ516" s="242"/>
      <c r="BA516" s="242"/>
      <c r="BB516" s="242"/>
      <c r="BC516" s="242"/>
      <c r="BD516" s="242"/>
      <c r="BE516" s="242"/>
      <c r="BF516" s="242"/>
      <c r="BG516" s="242"/>
      <c r="BH516" s="242"/>
      <c r="BI516" s="242"/>
      <c r="BJ516" s="242"/>
      <c r="BK516" s="242"/>
      <c r="BL516" s="242"/>
    </row>
    <row r="517" spans="1:64" ht="14.65" hidden="1" customHeight="1">
      <c r="A517" s="238" t="s">
        <v>83</v>
      </c>
      <c r="B517" s="237" t="s">
        <v>187</v>
      </c>
      <c r="C517" s="243" t="s">
        <v>77</v>
      </c>
      <c r="D517" s="244"/>
      <c r="E517" s="244"/>
      <c r="F517" s="244"/>
      <c r="G517" s="245"/>
      <c r="H517" s="245"/>
      <c r="I517" s="245"/>
      <c r="J517" s="245"/>
      <c r="K517" s="245"/>
      <c r="L517" s="245"/>
      <c r="M517" s="245"/>
      <c r="N517" s="245">
        <v>3</v>
      </c>
      <c r="O517" s="245">
        <v>61</v>
      </c>
      <c r="P517" s="245">
        <v>85</v>
      </c>
      <c r="Q517" s="245">
        <v>100</v>
      </c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2"/>
      <c r="AF517" s="238" t="str">
        <f t="shared" si="8"/>
        <v>ALGODÃO11/12Comercialização</v>
      </c>
      <c r="AG517" s="242"/>
      <c r="AH517" s="242"/>
      <c r="AI517" s="242"/>
      <c r="AJ517" s="242"/>
      <c r="AK517" s="242"/>
      <c r="AL517" s="242"/>
      <c r="AM517" s="242"/>
      <c r="AN517" s="242"/>
      <c r="AO517" s="242"/>
      <c r="AP517" s="242"/>
      <c r="AQ517" s="242"/>
      <c r="AR517" s="242"/>
      <c r="AS517" s="242"/>
      <c r="AT517" s="242"/>
      <c r="AU517" s="242"/>
      <c r="AV517" s="242"/>
      <c r="AW517" s="242"/>
      <c r="AX517" s="242"/>
      <c r="AY517" s="242"/>
      <c r="AZ517" s="242"/>
      <c r="BA517" s="242"/>
      <c r="BB517" s="242"/>
      <c r="BC517" s="242"/>
      <c r="BD517" s="242"/>
      <c r="BE517" s="242"/>
      <c r="BF517" s="242"/>
      <c r="BG517" s="242"/>
      <c r="BH517" s="242"/>
      <c r="BI517" s="242"/>
      <c r="BJ517" s="242"/>
      <c r="BK517" s="242"/>
      <c r="BL517" s="242"/>
    </row>
    <row r="518" spans="1:64" ht="14.65" hidden="1" customHeight="1">
      <c r="A518" s="238" t="s">
        <v>84</v>
      </c>
      <c r="B518" s="237" t="s">
        <v>187</v>
      </c>
      <c r="C518" s="239" t="s">
        <v>75</v>
      </c>
      <c r="D518" s="244"/>
      <c r="E518" s="244"/>
      <c r="F518" s="244"/>
      <c r="G518" s="245"/>
      <c r="H518" s="245"/>
      <c r="I518" s="245"/>
      <c r="J518" s="245"/>
      <c r="K518" s="245"/>
      <c r="L518" s="245"/>
      <c r="M518" s="245"/>
      <c r="N518" s="245">
        <v>3</v>
      </c>
      <c r="O518" s="245">
        <v>100</v>
      </c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2"/>
      <c r="AF518" s="238" t="str">
        <f t="shared" si="8"/>
        <v>ALHO11/12Plantio</v>
      </c>
      <c r="AG518" s="242"/>
      <c r="AH518" s="242"/>
      <c r="AI518" s="242"/>
      <c r="AJ518" s="242"/>
      <c r="AK518" s="242"/>
      <c r="AL518" s="242"/>
      <c r="AM518" s="242"/>
      <c r="AN518" s="242"/>
      <c r="AO518" s="242"/>
      <c r="AP518" s="242"/>
      <c r="AQ518" s="242"/>
      <c r="AR518" s="242"/>
      <c r="AS518" s="242"/>
      <c r="AT518" s="242"/>
      <c r="AU518" s="242"/>
      <c r="AV518" s="242"/>
      <c r="AW518" s="242"/>
      <c r="AX518" s="242"/>
      <c r="AY518" s="242"/>
      <c r="AZ518" s="242"/>
      <c r="BA518" s="242"/>
      <c r="BB518" s="242"/>
      <c r="BC518" s="242"/>
      <c r="BD518" s="242"/>
      <c r="BE518" s="242"/>
      <c r="BF518" s="242"/>
      <c r="BG518" s="242"/>
      <c r="BH518" s="242"/>
      <c r="BI518" s="242"/>
      <c r="BJ518" s="242"/>
      <c r="BK518" s="242"/>
      <c r="BL518" s="242"/>
    </row>
    <row r="519" spans="1:64" ht="14.65" hidden="1" customHeight="1">
      <c r="A519" s="238" t="s">
        <v>84</v>
      </c>
      <c r="B519" s="237" t="s">
        <v>187</v>
      </c>
      <c r="C519" s="239" t="s">
        <v>76</v>
      </c>
      <c r="D519" s="244"/>
      <c r="E519" s="244"/>
      <c r="F519" s="244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>
        <v>7</v>
      </c>
      <c r="T519" s="245">
        <v>26</v>
      </c>
      <c r="U519" s="245">
        <v>50</v>
      </c>
      <c r="V519" s="245">
        <v>88</v>
      </c>
      <c r="W519" s="245">
        <v>95</v>
      </c>
      <c r="X519" s="245">
        <v>100</v>
      </c>
      <c r="Y519" s="245"/>
      <c r="Z519" s="245"/>
      <c r="AA519" s="245"/>
      <c r="AB519" s="245"/>
      <c r="AC519" s="245"/>
      <c r="AD519" s="245"/>
      <c r="AE519" s="242"/>
      <c r="AF519" s="238" t="str">
        <f t="shared" si="8"/>
        <v>ALHO11/12Colheita</v>
      </c>
      <c r="AG519" s="242"/>
      <c r="AH519" s="242"/>
      <c r="AI519" s="242"/>
      <c r="AJ519" s="242"/>
      <c r="AK519" s="242"/>
      <c r="AL519" s="242"/>
      <c r="AM519" s="242"/>
      <c r="AN519" s="242"/>
      <c r="AO519" s="242"/>
      <c r="AP519" s="242"/>
      <c r="AQ519" s="242"/>
      <c r="AR519" s="242"/>
      <c r="AS519" s="242"/>
      <c r="AT519" s="242"/>
      <c r="AU519" s="242"/>
      <c r="AV519" s="242"/>
      <c r="AW519" s="242"/>
      <c r="AX519" s="242"/>
      <c r="AY519" s="242"/>
      <c r="AZ519" s="242"/>
      <c r="BA519" s="242"/>
      <c r="BB519" s="242"/>
      <c r="BC519" s="242"/>
      <c r="BD519" s="242"/>
      <c r="BE519" s="242"/>
      <c r="BF519" s="242"/>
      <c r="BG519" s="242"/>
      <c r="BH519" s="242"/>
      <c r="BI519" s="242"/>
      <c r="BJ519" s="242"/>
      <c r="BK519" s="242"/>
      <c r="BL519" s="242"/>
    </row>
    <row r="520" spans="1:64" ht="14.65" hidden="1" customHeight="1">
      <c r="A520" s="238" t="s">
        <v>84</v>
      </c>
      <c r="B520" s="237" t="s">
        <v>187</v>
      </c>
      <c r="C520" s="243" t="s">
        <v>77</v>
      </c>
      <c r="D520" s="244"/>
      <c r="E520" s="244"/>
      <c r="F520" s="244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>
        <v>1</v>
      </c>
      <c r="T520" s="245">
        <v>10</v>
      </c>
      <c r="U520" s="245">
        <v>24</v>
      </c>
      <c r="V520" s="245">
        <v>46</v>
      </c>
      <c r="W520" s="245">
        <v>58</v>
      </c>
      <c r="X520" s="245">
        <v>69</v>
      </c>
      <c r="Y520" s="245">
        <v>83</v>
      </c>
      <c r="Z520" s="245">
        <v>93</v>
      </c>
      <c r="AA520" s="245">
        <v>98</v>
      </c>
      <c r="AB520" s="245">
        <v>98</v>
      </c>
      <c r="AC520" s="245">
        <v>100</v>
      </c>
      <c r="AD520" s="245"/>
      <c r="AE520" s="242"/>
      <c r="AF520" s="238" t="str">
        <f t="shared" si="8"/>
        <v>ALHO11/12Comercialização</v>
      </c>
      <c r="AG520" s="242"/>
      <c r="AH520" s="242"/>
      <c r="AI520" s="242"/>
      <c r="AJ520" s="242"/>
      <c r="AK520" s="242"/>
      <c r="AL520" s="242"/>
      <c r="AM520" s="242"/>
      <c r="AN520" s="242"/>
      <c r="AO520" s="242"/>
      <c r="AP520" s="242"/>
      <c r="AQ520" s="242"/>
      <c r="AR520" s="242"/>
      <c r="AS520" s="242"/>
      <c r="AT520" s="242"/>
      <c r="AU520" s="242"/>
      <c r="AV520" s="242"/>
      <c r="AW520" s="242"/>
      <c r="AX520" s="242"/>
      <c r="AY520" s="242"/>
      <c r="AZ520" s="242"/>
      <c r="BA520" s="242"/>
      <c r="BB520" s="242"/>
      <c r="BC520" s="242"/>
      <c r="BD520" s="242"/>
      <c r="BE520" s="242"/>
      <c r="BF520" s="242"/>
      <c r="BG520" s="242"/>
      <c r="BH520" s="242"/>
      <c r="BI520" s="242"/>
      <c r="BJ520" s="242"/>
      <c r="BK520" s="242"/>
      <c r="BL520" s="242"/>
    </row>
    <row r="521" spans="1:64" ht="14.65" hidden="1" customHeight="1">
      <c r="A521" s="238" t="s">
        <v>85</v>
      </c>
      <c r="B521" s="237" t="s">
        <v>187</v>
      </c>
      <c r="C521" s="239" t="s">
        <v>75</v>
      </c>
      <c r="D521" s="244"/>
      <c r="E521" s="244"/>
      <c r="F521" s="244"/>
      <c r="G521" s="245"/>
      <c r="H521" s="245">
        <v>20</v>
      </c>
      <c r="I521" s="245">
        <v>87</v>
      </c>
      <c r="J521" s="245">
        <v>98</v>
      </c>
      <c r="K521" s="245">
        <v>100</v>
      </c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2"/>
      <c r="AF521" s="238" t="str">
        <f t="shared" si="8"/>
        <v>AMENDOIM (1ª SAFRA)11/12Plantio</v>
      </c>
      <c r="AG521" s="242"/>
      <c r="AH521" s="242"/>
      <c r="AI521" s="242"/>
      <c r="AJ521" s="242"/>
      <c r="AK521" s="242"/>
      <c r="AL521" s="242"/>
      <c r="AM521" s="242"/>
      <c r="AN521" s="242"/>
      <c r="AO521" s="242"/>
      <c r="AP521" s="242"/>
      <c r="AQ521" s="242"/>
      <c r="AR521" s="242"/>
      <c r="AS521" s="242"/>
      <c r="AT521" s="242"/>
      <c r="AU521" s="242"/>
      <c r="AV521" s="242"/>
      <c r="AW521" s="242"/>
      <c r="AX521" s="242"/>
      <c r="AY521" s="242"/>
      <c r="AZ521" s="242"/>
      <c r="BA521" s="242"/>
      <c r="BB521" s="242"/>
      <c r="BC521" s="242"/>
      <c r="BD521" s="242"/>
      <c r="BE521" s="242"/>
      <c r="BF521" s="242"/>
      <c r="BG521" s="242"/>
      <c r="BH521" s="242"/>
      <c r="BI521" s="242"/>
      <c r="BJ521" s="242"/>
      <c r="BK521" s="242"/>
      <c r="BL521" s="242"/>
    </row>
    <row r="522" spans="1:64" ht="14.65" hidden="1" customHeight="1">
      <c r="A522" s="238" t="s">
        <v>85</v>
      </c>
      <c r="B522" s="237" t="s">
        <v>187</v>
      </c>
      <c r="C522" s="239" t="s">
        <v>76</v>
      </c>
      <c r="D522" s="244"/>
      <c r="E522" s="244"/>
      <c r="F522" s="244"/>
      <c r="G522" s="245"/>
      <c r="H522" s="245"/>
      <c r="I522" s="245"/>
      <c r="J522" s="245"/>
      <c r="K522" s="245"/>
      <c r="L522" s="245">
        <v>2</v>
      </c>
      <c r="M522" s="245">
        <v>6</v>
      </c>
      <c r="N522" s="245">
        <v>20</v>
      </c>
      <c r="O522" s="245">
        <v>50</v>
      </c>
      <c r="P522" s="245">
        <v>78</v>
      </c>
      <c r="Q522" s="245">
        <v>92</v>
      </c>
      <c r="R522" s="245">
        <v>100</v>
      </c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2"/>
      <c r="AF522" s="238" t="str">
        <f t="shared" si="8"/>
        <v>AMENDOIM (1ª SAFRA)11/12Colheita</v>
      </c>
      <c r="AG522" s="242"/>
      <c r="AH522" s="242"/>
      <c r="AI522" s="242"/>
      <c r="AJ522" s="242"/>
      <c r="AK522" s="242"/>
      <c r="AL522" s="242"/>
      <c r="AM522" s="242"/>
      <c r="AN522" s="242"/>
      <c r="AO522" s="242"/>
      <c r="AP522" s="242"/>
      <c r="AQ522" s="242"/>
      <c r="AR522" s="242"/>
      <c r="AS522" s="242"/>
      <c r="AT522" s="242"/>
      <c r="AU522" s="242"/>
      <c r="AV522" s="242"/>
      <c r="AW522" s="242"/>
      <c r="AX522" s="242"/>
      <c r="AY522" s="242"/>
      <c r="AZ522" s="242"/>
      <c r="BA522" s="242"/>
      <c r="BB522" s="242"/>
      <c r="BC522" s="242"/>
      <c r="BD522" s="242"/>
      <c r="BE522" s="242"/>
      <c r="BF522" s="242"/>
      <c r="BG522" s="242"/>
      <c r="BH522" s="242"/>
      <c r="BI522" s="242"/>
      <c r="BJ522" s="242"/>
      <c r="BK522" s="242"/>
      <c r="BL522" s="242"/>
    </row>
    <row r="523" spans="1:64" ht="14.65" hidden="1" customHeight="1">
      <c r="A523" s="238" t="s">
        <v>85</v>
      </c>
      <c r="B523" s="237" t="s">
        <v>187</v>
      </c>
      <c r="C523" s="243" t="s">
        <v>77</v>
      </c>
      <c r="D523" s="244"/>
      <c r="E523" s="244"/>
      <c r="F523" s="244"/>
      <c r="G523" s="245"/>
      <c r="H523" s="245"/>
      <c r="I523" s="245"/>
      <c r="J523" s="245"/>
      <c r="K523" s="245"/>
      <c r="L523" s="245"/>
      <c r="M523" s="245">
        <v>2</v>
      </c>
      <c r="N523" s="245">
        <v>7</v>
      </c>
      <c r="O523" s="245">
        <v>19</v>
      </c>
      <c r="P523" s="245">
        <v>27</v>
      </c>
      <c r="Q523" s="245">
        <v>56</v>
      </c>
      <c r="R523" s="245">
        <v>57</v>
      </c>
      <c r="S523" s="245">
        <v>86</v>
      </c>
      <c r="T523" s="245">
        <v>99</v>
      </c>
      <c r="U523" s="245">
        <v>100</v>
      </c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2"/>
      <c r="AF523" s="238" t="str">
        <f t="shared" si="8"/>
        <v>AMENDOIM (1ª SAFRA)11/12Comercialização</v>
      </c>
      <c r="AG523" s="242"/>
      <c r="AH523" s="242"/>
      <c r="AI523" s="242"/>
      <c r="AJ523" s="242"/>
      <c r="AK523" s="242"/>
      <c r="AL523" s="242"/>
      <c r="AM523" s="242"/>
      <c r="AN523" s="242"/>
      <c r="AO523" s="242"/>
      <c r="AP523" s="242"/>
      <c r="AQ523" s="242"/>
      <c r="AR523" s="242"/>
      <c r="AS523" s="242"/>
      <c r="AT523" s="242"/>
      <c r="AU523" s="242"/>
      <c r="AV523" s="242"/>
      <c r="AW523" s="242"/>
      <c r="AX523" s="242"/>
      <c r="AY523" s="242"/>
      <c r="AZ523" s="242"/>
      <c r="BA523" s="242"/>
      <c r="BB523" s="242"/>
      <c r="BC523" s="242"/>
      <c r="BD523" s="242"/>
      <c r="BE523" s="242"/>
      <c r="BF523" s="242"/>
      <c r="BG523" s="242"/>
      <c r="BH523" s="242"/>
      <c r="BI523" s="242"/>
      <c r="BJ523" s="242"/>
      <c r="BK523" s="242"/>
      <c r="BL523" s="242"/>
    </row>
    <row r="524" spans="1:64" ht="14.65" hidden="1" customHeight="1">
      <c r="A524" s="238" t="s">
        <v>86</v>
      </c>
      <c r="B524" s="237" t="s">
        <v>187</v>
      </c>
      <c r="C524" s="239" t="s">
        <v>75</v>
      </c>
      <c r="D524" s="244"/>
      <c r="E524" s="244"/>
      <c r="F524" s="244"/>
      <c r="G524" s="245">
        <v>13</v>
      </c>
      <c r="H524" s="245">
        <v>58</v>
      </c>
      <c r="I524" s="245">
        <v>74</v>
      </c>
      <c r="J524" s="245">
        <v>92</v>
      </c>
      <c r="K524" s="245">
        <v>100</v>
      </c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2"/>
      <c r="AF524" s="238" t="str">
        <f t="shared" si="8"/>
        <v>ARROZ IRRIGADO11/12Plantio</v>
      </c>
      <c r="AG524" s="242"/>
      <c r="AH524" s="242"/>
      <c r="AI524" s="242"/>
      <c r="AJ524" s="242"/>
      <c r="AK524" s="242"/>
      <c r="AL524" s="242"/>
      <c r="AM524" s="242"/>
      <c r="AN524" s="242"/>
      <c r="AO524" s="242"/>
      <c r="AP524" s="242"/>
      <c r="AQ524" s="242"/>
      <c r="AR524" s="242"/>
      <c r="AS524" s="242"/>
      <c r="AT524" s="242"/>
      <c r="AU524" s="242"/>
      <c r="AV524" s="242"/>
      <c r="AW524" s="242"/>
      <c r="AX524" s="242"/>
      <c r="AY524" s="242"/>
      <c r="AZ524" s="242"/>
      <c r="BA524" s="242"/>
      <c r="BB524" s="242"/>
      <c r="BC524" s="242"/>
      <c r="BD524" s="242"/>
      <c r="BE524" s="242"/>
      <c r="BF524" s="242"/>
      <c r="BG524" s="242"/>
      <c r="BH524" s="242"/>
      <c r="BI524" s="242"/>
      <c r="BJ524" s="242"/>
      <c r="BK524" s="242"/>
      <c r="BL524" s="242"/>
    </row>
    <row r="525" spans="1:64" ht="14.65" hidden="1" customHeight="1">
      <c r="A525" s="238" t="s">
        <v>86</v>
      </c>
      <c r="B525" s="237" t="s">
        <v>187</v>
      </c>
      <c r="C525" s="239" t="s">
        <v>76</v>
      </c>
      <c r="D525" s="244"/>
      <c r="E525" s="244"/>
      <c r="F525" s="244"/>
      <c r="G525" s="245"/>
      <c r="H525" s="245"/>
      <c r="I525" s="245"/>
      <c r="J525" s="245"/>
      <c r="K525" s="245"/>
      <c r="L525" s="245">
        <v>26</v>
      </c>
      <c r="M525" s="245">
        <v>43</v>
      </c>
      <c r="N525" s="245">
        <v>65</v>
      </c>
      <c r="O525" s="245">
        <v>76</v>
      </c>
      <c r="P525" s="245">
        <v>77</v>
      </c>
      <c r="Q525" s="245">
        <v>100</v>
      </c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2"/>
      <c r="AF525" s="238" t="str">
        <f t="shared" si="8"/>
        <v>ARROZ IRRIGADO11/12Colheita</v>
      </c>
      <c r="AG525" s="242"/>
      <c r="AH525" s="242"/>
      <c r="AI525" s="242"/>
      <c r="AJ525" s="242"/>
      <c r="AK525" s="242"/>
      <c r="AL525" s="242"/>
      <c r="AM525" s="242"/>
      <c r="AN525" s="242"/>
      <c r="AO525" s="242"/>
      <c r="AP525" s="242"/>
      <c r="AQ525" s="242"/>
      <c r="AR525" s="242"/>
      <c r="AS525" s="242"/>
      <c r="AT525" s="242"/>
      <c r="AU525" s="242"/>
      <c r="AV525" s="242"/>
      <c r="AW525" s="242"/>
      <c r="AX525" s="242"/>
      <c r="AY525" s="242"/>
      <c r="AZ525" s="242"/>
      <c r="BA525" s="242"/>
      <c r="BB525" s="242"/>
      <c r="BC525" s="242"/>
      <c r="BD525" s="242"/>
      <c r="BE525" s="242"/>
      <c r="BF525" s="242"/>
      <c r="BG525" s="242"/>
      <c r="BH525" s="242"/>
      <c r="BI525" s="242"/>
      <c r="BJ525" s="242"/>
      <c r="BK525" s="242"/>
      <c r="BL525" s="242"/>
    </row>
    <row r="526" spans="1:64" ht="14.65" hidden="1" customHeight="1">
      <c r="A526" s="238" t="s">
        <v>86</v>
      </c>
      <c r="B526" s="237" t="s">
        <v>187</v>
      </c>
      <c r="C526" s="243" t="s">
        <v>77</v>
      </c>
      <c r="D526" s="244"/>
      <c r="E526" s="244"/>
      <c r="F526" s="244"/>
      <c r="G526" s="245"/>
      <c r="H526" s="245"/>
      <c r="I526" s="245"/>
      <c r="J526" s="245"/>
      <c r="K526" s="245"/>
      <c r="L526" s="245">
        <v>1</v>
      </c>
      <c r="M526" s="245">
        <v>1</v>
      </c>
      <c r="N526" s="245">
        <v>22</v>
      </c>
      <c r="O526" s="245">
        <v>33</v>
      </c>
      <c r="P526" s="245">
        <v>37</v>
      </c>
      <c r="Q526" s="245">
        <v>63</v>
      </c>
      <c r="R526" s="245">
        <v>73</v>
      </c>
      <c r="S526" s="245">
        <v>81</v>
      </c>
      <c r="T526" s="245">
        <v>86</v>
      </c>
      <c r="U526" s="245">
        <v>90</v>
      </c>
      <c r="V526" s="245">
        <v>95</v>
      </c>
      <c r="W526" s="245">
        <v>99</v>
      </c>
      <c r="X526" s="245">
        <v>99</v>
      </c>
      <c r="Y526" s="245">
        <v>100</v>
      </c>
      <c r="Z526" s="245"/>
      <c r="AA526" s="245"/>
      <c r="AB526" s="245"/>
      <c r="AC526" s="245"/>
      <c r="AD526" s="245"/>
      <c r="AE526" s="242"/>
      <c r="AF526" s="238" t="str">
        <f t="shared" si="8"/>
        <v>ARROZ IRRIGADO11/12Comercialização</v>
      </c>
      <c r="AG526" s="242"/>
      <c r="AH526" s="242"/>
      <c r="AI526" s="242"/>
      <c r="AJ526" s="242"/>
      <c r="AK526" s="242"/>
      <c r="AL526" s="242"/>
      <c r="AM526" s="242"/>
      <c r="AN526" s="242"/>
      <c r="AO526" s="242"/>
      <c r="AP526" s="242"/>
      <c r="AQ526" s="242"/>
      <c r="AR526" s="242"/>
      <c r="AS526" s="242"/>
      <c r="AT526" s="242"/>
      <c r="AU526" s="242"/>
      <c r="AV526" s="242"/>
      <c r="AW526" s="242"/>
      <c r="AX526" s="242"/>
      <c r="AY526" s="242"/>
      <c r="AZ526" s="242"/>
      <c r="BA526" s="242"/>
      <c r="BB526" s="242"/>
      <c r="BC526" s="242"/>
      <c r="BD526" s="242"/>
      <c r="BE526" s="242"/>
      <c r="BF526" s="242"/>
      <c r="BG526" s="242"/>
      <c r="BH526" s="242"/>
      <c r="BI526" s="242"/>
      <c r="BJ526" s="242"/>
      <c r="BK526" s="242"/>
      <c r="BL526" s="242"/>
    </row>
    <row r="527" spans="1:64" ht="14.65" hidden="1" customHeight="1">
      <c r="A527" s="238" t="s">
        <v>87</v>
      </c>
      <c r="B527" s="237" t="s">
        <v>187</v>
      </c>
      <c r="C527" s="239" t="s">
        <v>75</v>
      </c>
      <c r="D527" s="244"/>
      <c r="E527" s="244"/>
      <c r="F527" s="244"/>
      <c r="G527" s="245"/>
      <c r="H527" s="245">
        <v>2</v>
      </c>
      <c r="I527" s="245">
        <v>32</v>
      </c>
      <c r="J527" s="245">
        <v>89</v>
      </c>
      <c r="K527" s="245">
        <v>100</v>
      </c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2"/>
      <c r="AF527" s="238" t="str">
        <f t="shared" si="8"/>
        <v>ARROZ SEQUEIRO11/12Plantio</v>
      </c>
      <c r="AG527" s="242"/>
      <c r="AH527" s="242"/>
      <c r="AI527" s="242"/>
      <c r="AJ527" s="242"/>
      <c r="AK527" s="242"/>
      <c r="AL527" s="242"/>
      <c r="AM527" s="242"/>
      <c r="AN527" s="242"/>
      <c r="AO527" s="242"/>
      <c r="AP527" s="242"/>
      <c r="AQ527" s="242"/>
      <c r="AR527" s="242"/>
      <c r="AS527" s="242"/>
      <c r="AT527" s="242"/>
      <c r="AU527" s="242"/>
      <c r="AV527" s="242"/>
      <c r="AW527" s="242"/>
      <c r="AX527" s="242"/>
      <c r="AY527" s="242"/>
      <c r="AZ527" s="242"/>
      <c r="BA527" s="242"/>
      <c r="BB527" s="242"/>
      <c r="BC527" s="242"/>
      <c r="BD527" s="242"/>
      <c r="BE527" s="242"/>
      <c r="BF527" s="242"/>
      <c r="BG527" s="242"/>
      <c r="BH527" s="242"/>
      <c r="BI527" s="242"/>
      <c r="BJ527" s="242"/>
      <c r="BK527" s="242"/>
      <c r="BL527" s="242"/>
    </row>
    <row r="528" spans="1:64" ht="14.65" hidden="1" customHeight="1">
      <c r="A528" s="238" t="s">
        <v>87</v>
      </c>
      <c r="B528" s="237" t="s">
        <v>187</v>
      </c>
      <c r="C528" s="239" t="s">
        <v>76</v>
      </c>
      <c r="D528" s="244"/>
      <c r="E528" s="244"/>
      <c r="F528" s="244"/>
      <c r="G528" s="245"/>
      <c r="H528" s="245"/>
      <c r="I528" s="245"/>
      <c r="J528" s="245"/>
      <c r="K528" s="245"/>
      <c r="L528" s="245"/>
      <c r="M528" s="245">
        <v>2</v>
      </c>
      <c r="N528" s="245">
        <v>24</v>
      </c>
      <c r="O528" s="245">
        <v>84</v>
      </c>
      <c r="P528" s="245">
        <v>96</v>
      </c>
      <c r="Q528" s="245">
        <v>99</v>
      </c>
      <c r="R528" s="245">
        <v>100</v>
      </c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2"/>
      <c r="AF528" s="238" t="str">
        <f t="shared" si="8"/>
        <v>ARROZ SEQUEIRO11/12Colheita</v>
      </c>
      <c r="AG528" s="242"/>
      <c r="AH528" s="242"/>
      <c r="AI528" s="242"/>
      <c r="AJ528" s="242"/>
      <c r="AK528" s="242"/>
      <c r="AL528" s="242"/>
      <c r="AM528" s="242"/>
      <c r="AN528" s="242"/>
      <c r="AO528" s="242"/>
      <c r="AP528" s="242"/>
      <c r="AQ528" s="242"/>
      <c r="AR528" s="242"/>
      <c r="AS528" s="242"/>
      <c r="AT528" s="242"/>
      <c r="AU528" s="242"/>
      <c r="AV528" s="242"/>
      <c r="AW528" s="242"/>
      <c r="AX528" s="242"/>
      <c r="AY528" s="242"/>
      <c r="AZ528" s="242"/>
      <c r="BA528" s="242"/>
      <c r="BB528" s="242"/>
      <c r="BC528" s="242"/>
      <c r="BD528" s="242"/>
      <c r="BE528" s="242"/>
      <c r="BF528" s="242"/>
      <c r="BG528" s="242"/>
      <c r="BH528" s="242"/>
      <c r="BI528" s="242"/>
      <c r="BJ528" s="242"/>
      <c r="BK528" s="242"/>
      <c r="BL528" s="242"/>
    </row>
    <row r="529" spans="1:64" ht="14.65" hidden="1" customHeight="1">
      <c r="A529" s="238" t="s">
        <v>87</v>
      </c>
      <c r="B529" s="237" t="s">
        <v>187</v>
      </c>
      <c r="C529" s="243" t="s">
        <v>77</v>
      </c>
      <c r="D529" s="244"/>
      <c r="E529" s="244"/>
      <c r="F529" s="244"/>
      <c r="G529" s="245"/>
      <c r="H529" s="245"/>
      <c r="I529" s="245"/>
      <c r="J529" s="245"/>
      <c r="K529" s="245"/>
      <c r="L529" s="245"/>
      <c r="M529" s="245"/>
      <c r="N529" s="245">
        <v>6</v>
      </c>
      <c r="O529" s="245">
        <v>22</v>
      </c>
      <c r="P529" s="245">
        <v>35</v>
      </c>
      <c r="Q529" s="245">
        <v>45</v>
      </c>
      <c r="R529" s="245">
        <v>51</v>
      </c>
      <c r="S529" s="245">
        <v>66</v>
      </c>
      <c r="T529" s="245">
        <v>73</v>
      </c>
      <c r="U529" s="245">
        <v>81</v>
      </c>
      <c r="V529" s="245">
        <v>84</v>
      </c>
      <c r="W529" s="245">
        <v>87</v>
      </c>
      <c r="X529" s="245">
        <v>89</v>
      </c>
      <c r="Y529" s="245">
        <v>99</v>
      </c>
      <c r="Z529" s="245">
        <v>100</v>
      </c>
      <c r="AA529" s="245"/>
      <c r="AB529" s="245"/>
      <c r="AC529" s="245"/>
      <c r="AD529" s="245"/>
      <c r="AE529" s="242"/>
      <c r="AF529" s="238" t="str">
        <f t="shared" si="8"/>
        <v>ARROZ SEQUEIRO11/12Comercialização</v>
      </c>
      <c r="AG529" s="242"/>
      <c r="AH529" s="242"/>
      <c r="AI529" s="242"/>
      <c r="AJ529" s="242"/>
      <c r="AK529" s="242"/>
      <c r="AL529" s="242"/>
      <c r="AM529" s="242"/>
      <c r="AN529" s="242"/>
      <c r="AO529" s="242"/>
      <c r="AP529" s="242"/>
      <c r="AQ529" s="242"/>
      <c r="AR529" s="242"/>
      <c r="AS529" s="242"/>
      <c r="AT529" s="242"/>
      <c r="AU529" s="242"/>
      <c r="AV529" s="242"/>
      <c r="AW529" s="242"/>
      <c r="AX529" s="242"/>
      <c r="AY529" s="242"/>
      <c r="AZ529" s="242"/>
      <c r="BA529" s="242"/>
      <c r="BB529" s="242"/>
      <c r="BC529" s="242"/>
      <c r="BD529" s="242"/>
      <c r="BE529" s="242"/>
      <c r="BF529" s="242"/>
      <c r="BG529" s="242"/>
      <c r="BH529" s="242"/>
      <c r="BI529" s="242"/>
      <c r="BJ529" s="242"/>
      <c r="BK529" s="242"/>
      <c r="BL529" s="242"/>
    </row>
    <row r="530" spans="1:64" ht="14.65" hidden="1" customHeight="1">
      <c r="A530" s="238" t="s">
        <v>88</v>
      </c>
      <c r="B530" s="237" t="s">
        <v>187</v>
      </c>
      <c r="C530" s="239" t="s">
        <v>75</v>
      </c>
      <c r="D530" s="244"/>
      <c r="E530" s="244"/>
      <c r="F530" s="244"/>
      <c r="G530" s="245"/>
      <c r="H530" s="245"/>
      <c r="I530" s="245"/>
      <c r="J530" s="245"/>
      <c r="K530" s="245"/>
      <c r="L530" s="245"/>
      <c r="M530" s="245"/>
      <c r="N530" s="245"/>
      <c r="O530" s="245">
        <v>10</v>
      </c>
      <c r="P530" s="245">
        <v>55</v>
      </c>
      <c r="Q530" s="245">
        <v>96</v>
      </c>
      <c r="R530" s="245">
        <v>100</v>
      </c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2"/>
      <c r="AF530" s="238" t="str">
        <f t="shared" si="8"/>
        <v>AVEIA BRANCA11/12Plantio</v>
      </c>
      <c r="AG530" s="242"/>
      <c r="AH530" s="242"/>
      <c r="AI530" s="242"/>
      <c r="AJ530" s="242"/>
      <c r="AK530" s="242"/>
      <c r="AL530" s="242"/>
      <c r="AM530" s="242"/>
      <c r="AN530" s="242"/>
      <c r="AO530" s="242"/>
      <c r="AP530" s="242"/>
      <c r="AQ530" s="242"/>
      <c r="AR530" s="242"/>
      <c r="AS530" s="242"/>
      <c r="AT530" s="242"/>
      <c r="AU530" s="242"/>
      <c r="AV530" s="242"/>
      <c r="AW530" s="242"/>
      <c r="AX530" s="242"/>
      <c r="AY530" s="242"/>
      <c r="AZ530" s="242"/>
      <c r="BA530" s="242"/>
      <c r="BB530" s="242"/>
      <c r="BC530" s="242"/>
      <c r="BD530" s="242"/>
      <c r="BE530" s="242"/>
      <c r="BF530" s="242"/>
      <c r="BG530" s="242"/>
      <c r="BH530" s="242"/>
      <c r="BI530" s="242"/>
      <c r="BJ530" s="242"/>
      <c r="BK530" s="242"/>
      <c r="BL530" s="242"/>
    </row>
    <row r="531" spans="1:64" ht="14.65" hidden="1" customHeight="1">
      <c r="A531" s="238" t="s">
        <v>88</v>
      </c>
      <c r="B531" s="237" t="s">
        <v>187</v>
      </c>
      <c r="C531" s="239" t="s">
        <v>76</v>
      </c>
      <c r="D531" s="244"/>
      <c r="E531" s="244"/>
      <c r="F531" s="244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>
        <v>9</v>
      </c>
      <c r="T531" s="245">
        <v>42</v>
      </c>
      <c r="U531" s="245">
        <v>70</v>
      </c>
      <c r="V531" s="245">
        <v>100</v>
      </c>
      <c r="W531" s="245"/>
      <c r="X531" s="245"/>
      <c r="Y531" s="245"/>
      <c r="Z531" s="245"/>
      <c r="AA531" s="245"/>
      <c r="AB531" s="245"/>
      <c r="AC531" s="245"/>
      <c r="AD531" s="245"/>
      <c r="AE531" s="242"/>
      <c r="AF531" s="238" t="str">
        <f t="shared" si="8"/>
        <v>AVEIA BRANCA11/12Colheita</v>
      </c>
      <c r="AG531" s="242"/>
      <c r="AH531" s="242"/>
      <c r="AI531" s="242"/>
      <c r="AJ531" s="242"/>
      <c r="AK531" s="242"/>
      <c r="AL531" s="242"/>
      <c r="AM531" s="242"/>
      <c r="AN531" s="242"/>
      <c r="AO531" s="242"/>
      <c r="AP531" s="242"/>
      <c r="AQ531" s="242"/>
      <c r="AR531" s="242"/>
      <c r="AS531" s="242"/>
      <c r="AT531" s="242"/>
      <c r="AU531" s="242"/>
      <c r="AV531" s="242"/>
      <c r="AW531" s="242"/>
      <c r="AX531" s="242"/>
      <c r="AY531" s="242"/>
      <c r="AZ531" s="242"/>
      <c r="BA531" s="242"/>
      <c r="BB531" s="242"/>
      <c r="BC531" s="242"/>
      <c r="BD531" s="242"/>
      <c r="BE531" s="242"/>
      <c r="BF531" s="242"/>
      <c r="BG531" s="242"/>
      <c r="BH531" s="242"/>
      <c r="BI531" s="242"/>
      <c r="BJ531" s="242"/>
      <c r="BK531" s="242"/>
      <c r="BL531" s="242"/>
    </row>
    <row r="532" spans="1:64" ht="14.65" hidden="1" customHeight="1">
      <c r="A532" s="238" t="s">
        <v>88</v>
      </c>
      <c r="B532" s="237" t="s">
        <v>187</v>
      </c>
      <c r="C532" s="243" t="s">
        <v>77</v>
      </c>
      <c r="D532" s="244"/>
      <c r="E532" s="244"/>
      <c r="F532" s="244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>
        <v>1</v>
      </c>
      <c r="T532" s="245">
        <v>26</v>
      </c>
      <c r="U532" s="245">
        <v>50</v>
      </c>
      <c r="V532" s="245">
        <v>79</v>
      </c>
      <c r="W532" s="245">
        <v>81</v>
      </c>
      <c r="X532" s="245">
        <v>83</v>
      </c>
      <c r="Y532" s="245">
        <v>90</v>
      </c>
      <c r="Z532" s="245">
        <v>100</v>
      </c>
      <c r="AA532" s="245"/>
      <c r="AB532" s="245"/>
      <c r="AC532" s="245"/>
      <c r="AD532" s="245"/>
      <c r="AE532" s="242"/>
      <c r="AF532" s="238" t="str">
        <f t="shared" si="8"/>
        <v>AVEIA BRANCA11/12Comercialização</v>
      </c>
      <c r="AG532" s="242"/>
      <c r="AH532" s="242"/>
      <c r="AI532" s="242"/>
      <c r="AJ532" s="242"/>
      <c r="AK532" s="242"/>
      <c r="AL532" s="242"/>
      <c r="AM532" s="242"/>
      <c r="AN532" s="242"/>
      <c r="AO532" s="242"/>
      <c r="AP532" s="242"/>
      <c r="AQ532" s="242"/>
      <c r="AR532" s="242"/>
      <c r="AS532" s="242"/>
      <c r="AT532" s="242"/>
      <c r="AU532" s="242"/>
      <c r="AV532" s="242"/>
      <c r="AW532" s="242"/>
      <c r="AX532" s="242"/>
      <c r="AY532" s="242"/>
      <c r="AZ532" s="242"/>
      <c r="BA532" s="242"/>
      <c r="BB532" s="242"/>
      <c r="BC532" s="242"/>
      <c r="BD532" s="242"/>
      <c r="BE532" s="242"/>
      <c r="BF532" s="242"/>
      <c r="BG532" s="242"/>
      <c r="BH532" s="242"/>
      <c r="BI532" s="242"/>
      <c r="BJ532" s="242"/>
      <c r="BK532" s="242"/>
      <c r="BL532" s="242"/>
    </row>
    <row r="533" spans="1:64" ht="14.65" hidden="1" customHeight="1">
      <c r="A533" s="238" t="s">
        <v>88</v>
      </c>
      <c r="B533" s="237" t="s">
        <v>187</v>
      </c>
      <c r="C533" s="239" t="s">
        <v>75</v>
      </c>
      <c r="D533" s="244"/>
      <c r="E533" s="244"/>
      <c r="F533" s="244"/>
      <c r="G533" s="245"/>
      <c r="H533" s="245"/>
      <c r="I533" s="245"/>
      <c r="J533" s="245"/>
      <c r="K533" s="245"/>
      <c r="L533" s="245"/>
      <c r="M533" s="245"/>
      <c r="N533" s="245"/>
      <c r="O533" s="245">
        <v>10</v>
      </c>
      <c r="P533" s="245">
        <v>55</v>
      </c>
      <c r="Q533" s="245">
        <v>96</v>
      </c>
      <c r="R533" s="245">
        <v>100</v>
      </c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2"/>
      <c r="AF533" s="238" t="str">
        <f t="shared" si="8"/>
        <v>AVEIA BRANCA11/12Plantio</v>
      </c>
      <c r="AG533" s="242"/>
      <c r="AH533" s="242"/>
      <c r="AI533" s="242"/>
      <c r="AJ533" s="242"/>
      <c r="AK533" s="242"/>
      <c r="AL533" s="242"/>
      <c r="AM533" s="242"/>
      <c r="AN533" s="242"/>
      <c r="AO533" s="242"/>
      <c r="AP533" s="242"/>
      <c r="AQ533" s="242"/>
      <c r="AR533" s="242"/>
      <c r="AS533" s="242"/>
      <c r="AT533" s="242"/>
      <c r="AU533" s="242"/>
      <c r="AV533" s="242"/>
      <c r="AW533" s="242"/>
      <c r="AX533" s="242"/>
      <c r="AY533" s="242"/>
      <c r="AZ533" s="242"/>
      <c r="BA533" s="242"/>
      <c r="BB533" s="242"/>
      <c r="BC533" s="242"/>
      <c r="BD533" s="242"/>
      <c r="BE533" s="242"/>
      <c r="BF533" s="242"/>
      <c r="BG533" s="242"/>
      <c r="BH533" s="242"/>
      <c r="BI533" s="242"/>
      <c r="BJ533" s="242"/>
      <c r="BK533" s="242"/>
      <c r="BL533" s="242"/>
    </row>
    <row r="534" spans="1:64" ht="14.65" hidden="1" customHeight="1">
      <c r="A534" s="238" t="s">
        <v>88</v>
      </c>
      <c r="B534" s="237" t="s">
        <v>187</v>
      </c>
      <c r="C534" s="239" t="s">
        <v>76</v>
      </c>
      <c r="D534" s="244"/>
      <c r="E534" s="244"/>
      <c r="F534" s="244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>
        <v>9</v>
      </c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2"/>
      <c r="AF534" s="238" t="str">
        <f t="shared" si="8"/>
        <v>AVEIA BRANCA11/12Colheita</v>
      </c>
      <c r="AG534" s="242"/>
      <c r="AH534" s="242"/>
      <c r="AI534" s="242"/>
      <c r="AJ534" s="242"/>
      <c r="AK534" s="242"/>
      <c r="AL534" s="242"/>
      <c r="AM534" s="242"/>
      <c r="AN534" s="242"/>
      <c r="AO534" s="242"/>
      <c r="AP534" s="242"/>
      <c r="AQ534" s="242"/>
      <c r="AR534" s="242"/>
      <c r="AS534" s="242"/>
      <c r="AT534" s="242"/>
      <c r="AU534" s="242"/>
      <c r="AV534" s="242"/>
      <c r="AW534" s="242"/>
      <c r="AX534" s="242"/>
      <c r="AY534" s="242"/>
      <c r="AZ534" s="242"/>
      <c r="BA534" s="242"/>
      <c r="BB534" s="242"/>
      <c r="BC534" s="242"/>
      <c r="BD534" s="242"/>
      <c r="BE534" s="242"/>
      <c r="BF534" s="242"/>
      <c r="BG534" s="242"/>
      <c r="BH534" s="242"/>
      <c r="BI534" s="242"/>
      <c r="BJ534" s="242"/>
      <c r="BK534" s="242"/>
      <c r="BL534" s="242"/>
    </row>
    <row r="535" spans="1:64" ht="14.65" hidden="1" customHeight="1">
      <c r="A535" s="238" t="s">
        <v>88</v>
      </c>
      <c r="B535" s="237" t="s">
        <v>187</v>
      </c>
      <c r="C535" s="243" t="s">
        <v>77</v>
      </c>
      <c r="D535" s="244"/>
      <c r="E535" s="244"/>
      <c r="F535" s="244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>
        <v>1</v>
      </c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2"/>
      <c r="AF535" s="238" t="str">
        <f t="shared" si="8"/>
        <v>AVEIA BRANCA11/12Comercialização</v>
      </c>
      <c r="AG535" s="242"/>
      <c r="AH535" s="242"/>
      <c r="AI535" s="242"/>
      <c r="AJ535" s="242"/>
      <c r="AK535" s="242"/>
      <c r="AL535" s="242"/>
      <c r="AM535" s="242"/>
      <c r="AN535" s="242"/>
      <c r="AO535" s="242"/>
      <c r="AP535" s="242"/>
      <c r="AQ535" s="242"/>
      <c r="AR535" s="242"/>
      <c r="AS535" s="242"/>
      <c r="AT535" s="242"/>
      <c r="AU535" s="242"/>
      <c r="AV535" s="242"/>
      <c r="AW535" s="242"/>
      <c r="AX535" s="242"/>
      <c r="AY535" s="242"/>
      <c r="AZ535" s="242"/>
      <c r="BA535" s="242"/>
      <c r="BB535" s="242"/>
      <c r="BC535" s="242"/>
      <c r="BD535" s="242"/>
      <c r="BE535" s="242"/>
      <c r="BF535" s="242"/>
      <c r="BG535" s="242"/>
      <c r="BH535" s="242"/>
      <c r="BI535" s="242"/>
      <c r="BJ535" s="242"/>
      <c r="BK535" s="242"/>
      <c r="BL535" s="242"/>
    </row>
    <row r="536" spans="1:64" ht="14.65" hidden="1" customHeight="1">
      <c r="A536" s="238" t="s">
        <v>89</v>
      </c>
      <c r="B536" s="237" t="s">
        <v>187</v>
      </c>
      <c r="C536" s="239" t="s">
        <v>75</v>
      </c>
      <c r="D536" s="244"/>
      <c r="E536" s="244"/>
      <c r="F536" s="244"/>
      <c r="G536" s="245"/>
      <c r="H536" s="245"/>
      <c r="I536" s="245"/>
      <c r="J536" s="245"/>
      <c r="K536" s="245"/>
      <c r="L536" s="245"/>
      <c r="M536" s="245"/>
      <c r="N536" s="245"/>
      <c r="O536" s="245">
        <v>20</v>
      </c>
      <c r="P536" s="245">
        <v>64</v>
      </c>
      <c r="Q536" s="245">
        <v>90</v>
      </c>
      <c r="R536" s="245">
        <v>100</v>
      </c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2"/>
      <c r="AF536" s="238" t="str">
        <f t="shared" si="8"/>
        <v>AVEIA PRETA11/12Plantio</v>
      </c>
      <c r="AG536" s="242"/>
      <c r="AH536" s="242"/>
      <c r="AI536" s="242"/>
      <c r="AJ536" s="242"/>
      <c r="AK536" s="242"/>
      <c r="AL536" s="242"/>
      <c r="AM536" s="242"/>
      <c r="AN536" s="242"/>
      <c r="AO536" s="242"/>
      <c r="AP536" s="242"/>
      <c r="AQ536" s="242"/>
      <c r="AR536" s="242"/>
      <c r="AS536" s="242"/>
      <c r="AT536" s="242"/>
      <c r="AU536" s="242"/>
      <c r="AV536" s="242"/>
      <c r="AW536" s="242"/>
      <c r="AX536" s="242"/>
      <c r="AY536" s="242"/>
      <c r="AZ536" s="242"/>
      <c r="BA536" s="242"/>
      <c r="BB536" s="242"/>
      <c r="BC536" s="242"/>
      <c r="BD536" s="242"/>
      <c r="BE536" s="242"/>
      <c r="BF536" s="242"/>
      <c r="BG536" s="242"/>
      <c r="BH536" s="242"/>
      <c r="BI536" s="242"/>
      <c r="BJ536" s="242"/>
      <c r="BK536" s="242"/>
      <c r="BL536" s="242"/>
    </row>
    <row r="537" spans="1:64" ht="14.65" hidden="1" customHeight="1">
      <c r="A537" s="238" t="s">
        <v>89</v>
      </c>
      <c r="B537" s="237" t="s">
        <v>187</v>
      </c>
      <c r="C537" s="239" t="s">
        <v>76</v>
      </c>
      <c r="D537" s="244"/>
      <c r="E537" s="244"/>
      <c r="F537" s="244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>
        <v>10</v>
      </c>
      <c r="T537" s="245">
        <v>45</v>
      </c>
      <c r="U537" s="245">
        <v>79</v>
      </c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2"/>
      <c r="AF537" s="238" t="str">
        <f t="shared" si="8"/>
        <v>AVEIA PRETA11/12Colheita</v>
      </c>
      <c r="AG537" s="242"/>
      <c r="AH537" s="242"/>
      <c r="AI537" s="242"/>
      <c r="AJ537" s="242"/>
      <c r="AK537" s="242"/>
      <c r="AL537" s="242"/>
      <c r="AM537" s="242"/>
      <c r="AN537" s="242"/>
      <c r="AO537" s="242"/>
      <c r="AP537" s="242"/>
      <c r="AQ537" s="242"/>
      <c r="AR537" s="242"/>
      <c r="AS537" s="242"/>
      <c r="AT537" s="242"/>
      <c r="AU537" s="242"/>
      <c r="AV537" s="242"/>
      <c r="AW537" s="242"/>
      <c r="AX537" s="242"/>
      <c r="AY537" s="242"/>
      <c r="AZ537" s="242"/>
      <c r="BA537" s="242"/>
      <c r="BB537" s="242"/>
      <c r="BC537" s="242"/>
      <c r="BD537" s="242"/>
      <c r="BE537" s="242"/>
      <c r="BF537" s="242"/>
      <c r="BG537" s="242"/>
      <c r="BH537" s="242"/>
      <c r="BI537" s="242"/>
      <c r="BJ537" s="242"/>
      <c r="BK537" s="242"/>
      <c r="BL537" s="242"/>
    </row>
    <row r="538" spans="1:64" ht="14.65" hidden="1" customHeight="1">
      <c r="A538" s="238" t="s">
        <v>89</v>
      </c>
      <c r="B538" s="237" t="s">
        <v>187</v>
      </c>
      <c r="C538" s="243" t="s">
        <v>77</v>
      </c>
      <c r="D538" s="244"/>
      <c r="E538" s="244"/>
      <c r="F538" s="244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>
        <v>1</v>
      </c>
      <c r="T538" s="245">
        <v>9</v>
      </c>
      <c r="U538" s="245">
        <v>25</v>
      </c>
      <c r="V538" s="245">
        <v>34</v>
      </c>
      <c r="W538" s="245">
        <v>40</v>
      </c>
      <c r="X538" s="245">
        <v>54</v>
      </c>
      <c r="Y538" s="245">
        <v>72</v>
      </c>
      <c r="Z538" s="245">
        <v>100</v>
      </c>
      <c r="AA538" s="245"/>
      <c r="AB538" s="245"/>
      <c r="AC538" s="245"/>
      <c r="AD538" s="245"/>
      <c r="AE538" s="242"/>
      <c r="AF538" s="238" t="str">
        <f t="shared" si="8"/>
        <v>AVEIA PRETA11/12Comercialização</v>
      </c>
      <c r="AG538" s="242"/>
      <c r="AH538" s="242"/>
      <c r="AI538" s="242"/>
      <c r="AJ538" s="242"/>
      <c r="AK538" s="242"/>
      <c r="AL538" s="242"/>
      <c r="AM538" s="242"/>
      <c r="AN538" s="242"/>
      <c r="AO538" s="242"/>
      <c r="AP538" s="242"/>
      <c r="AQ538" s="242"/>
      <c r="AR538" s="242"/>
      <c r="AS538" s="242"/>
      <c r="AT538" s="242"/>
      <c r="AU538" s="242"/>
      <c r="AV538" s="242"/>
      <c r="AW538" s="242"/>
      <c r="AX538" s="242"/>
      <c r="AY538" s="242"/>
      <c r="AZ538" s="242"/>
      <c r="BA538" s="242"/>
      <c r="BB538" s="242"/>
      <c r="BC538" s="242"/>
      <c r="BD538" s="242"/>
      <c r="BE538" s="242"/>
      <c r="BF538" s="242"/>
      <c r="BG538" s="242"/>
      <c r="BH538" s="242"/>
      <c r="BI538" s="242"/>
      <c r="BJ538" s="242"/>
      <c r="BK538" s="242"/>
      <c r="BL538" s="242"/>
    </row>
    <row r="539" spans="1:64" ht="14.65" hidden="1" customHeight="1">
      <c r="A539" s="238" t="s">
        <v>89</v>
      </c>
      <c r="B539" s="237" t="s">
        <v>187</v>
      </c>
      <c r="C539" s="243" t="s">
        <v>77</v>
      </c>
      <c r="D539" s="244"/>
      <c r="E539" s="244"/>
      <c r="F539" s="244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>
        <v>1</v>
      </c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2"/>
      <c r="AF539" s="238" t="str">
        <f t="shared" si="8"/>
        <v>AVEIA PRETA11/12Comercialização</v>
      </c>
      <c r="AG539" s="242"/>
      <c r="AH539" s="242"/>
      <c r="AI539" s="242"/>
      <c r="AJ539" s="242"/>
      <c r="AK539" s="242"/>
      <c r="AL539" s="242"/>
      <c r="AM539" s="242"/>
      <c r="AN539" s="242"/>
      <c r="AO539" s="242"/>
      <c r="AP539" s="242"/>
      <c r="AQ539" s="242"/>
      <c r="AR539" s="242"/>
      <c r="AS539" s="242"/>
      <c r="AT539" s="242"/>
      <c r="AU539" s="242"/>
      <c r="AV539" s="242"/>
      <c r="AW539" s="242"/>
      <c r="AX539" s="242"/>
      <c r="AY539" s="242"/>
      <c r="AZ539" s="242"/>
      <c r="BA539" s="242"/>
      <c r="BB539" s="242"/>
      <c r="BC539" s="242"/>
      <c r="BD539" s="242"/>
      <c r="BE539" s="242"/>
      <c r="BF539" s="242"/>
      <c r="BG539" s="242"/>
      <c r="BH539" s="242"/>
      <c r="BI539" s="242"/>
      <c r="BJ539" s="242"/>
      <c r="BK539" s="242"/>
      <c r="BL539" s="242"/>
    </row>
    <row r="540" spans="1:64" ht="14.65" hidden="1" customHeight="1">
      <c r="A540" s="238" t="s">
        <v>90</v>
      </c>
      <c r="B540" s="237" t="s">
        <v>187</v>
      </c>
      <c r="C540" s="239" t="s">
        <v>75</v>
      </c>
      <c r="D540" s="244"/>
      <c r="E540" s="244"/>
      <c r="F540" s="244"/>
      <c r="G540" s="245">
        <v>13</v>
      </c>
      <c r="H540" s="245">
        <v>78</v>
      </c>
      <c r="I540" s="245">
        <v>94</v>
      </c>
      <c r="J540" s="245">
        <v>100</v>
      </c>
      <c r="K540" s="245">
        <v>100</v>
      </c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2"/>
      <c r="AF540" s="238" t="str">
        <f t="shared" si="8"/>
        <v>BATATA (1ª SAFRA)11/12Plantio</v>
      </c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  <c r="BC540" s="242"/>
      <c r="BD540" s="242"/>
      <c r="BE540" s="242"/>
      <c r="BF540" s="242"/>
      <c r="BG540" s="242"/>
      <c r="BH540" s="242"/>
      <c r="BI540" s="242"/>
      <c r="BJ540" s="242"/>
      <c r="BK540" s="242"/>
      <c r="BL540" s="242"/>
    </row>
    <row r="541" spans="1:64" ht="14.65" hidden="1" customHeight="1">
      <c r="A541" s="238" t="s">
        <v>90</v>
      </c>
      <c r="B541" s="237" t="s">
        <v>187</v>
      </c>
      <c r="C541" s="239" t="s">
        <v>76</v>
      </c>
      <c r="D541" s="244"/>
      <c r="E541" s="244"/>
      <c r="F541" s="244"/>
      <c r="G541" s="245"/>
      <c r="H541" s="245"/>
      <c r="I541" s="245"/>
      <c r="J541" s="245">
        <v>1</v>
      </c>
      <c r="K541" s="245">
        <v>10</v>
      </c>
      <c r="L541" s="245">
        <v>70</v>
      </c>
      <c r="M541" s="245">
        <v>95</v>
      </c>
      <c r="N541" s="245">
        <v>99</v>
      </c>
      <c r="O541" s="245">
        <v>100</v>
      </c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2"/>
      <c r="AF541" s="238" t="str">
        <f t="shared" si="8"/>
        <v>BATATA (1ª SAFRA)11/12Colheita</v>
      </c>
      <c r="AG541" s="242"/>
      <c r="AH541" s="242"/>
      <c r="AI541" s="242"/>
      <c r="AJ541" s="242"/>
      <c r="AK541" s="242"/>
      <c r="AL541" s="242"/>
      <c r="AM541" s="242"/>
      <c r="AN541" s="242"/>
      <c r="AO541" s="242"/>
      <c r="AP541" s="242"/>
      <c r="AQ541" s="242"/>
      <c r="AR541" s="242"/>
      <c r="AS541" s="242"/>
      <c r="AT541" s="242"/>
      <c r="AU541" s="242"/>
      <c r="AV541" s="242"/>
      <c r="AW541" s="242"/>
      <c r="AX541" s="242"/>
      <c r="AY541" s="242"/>
      <c r="AZ541" s="242"/>
      <c r="BA541" s="242"/>
      <c r="BB541" s="242"/>
      <c r="BC541" s="242"/>
      <c r="BD541" s="242"/>
      <c r="BE541" s="242"/>
      <c r="BF541" s="242"/>
      <c r="BG541" s="242"/>
      <c r="BH541" s="242"/>
      <c r="BI541" s="242"/>
      <c r="BJ541" s="242"/>
      <c r="BK541" s="242"/>
      <c r="BL541" s="242"/>
    </row>
    <row r="542" spans="1:64" ht="14.65" hidden="1" customHeight="1">
      <c r="A542" s="238" t="s">
        <v>90</v>
      </c>
      <c r="B542" s="237" t="s">
        <v>187</v>
      </c>
      <c r="C542" s="243" t="s">
        <v>77</v>
      </c>
      <c r="D542" s="244"/>
      <c r="E542" s="244"/>
      <c r="F542" s="244"/>
      <c r="G542" s="245"/>
      <c r="H542" s="245"/>
      <c r="I542" s="245"/>
      <c r="J542" s="245"/>
      <c r="K542" s="245">
        <v>10</v>
      </c>
      <c r="L542" s="245">
        <v>65</v>
      </c>
      <c r="M542" s="245">
        <v>95</v>
      </c>
      <c r="N542" s="245">
        <v>99</v>
      </c>
      <c r="O542" s="245">
        <v>100</v>
      </c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2"/>
      <c r="AF542" s="238" t="str">
        <f t="shared" si="8"/>
        <v>BATATA (1ª SAFRA)11/12Comercialização</v>
      </c>
      <c r="AG542" s="242"/>
      <c r="AH542" s="242"/>
      <c r="AI542" s="242"/>
      <c r="AJ542" s="242"/>
      <c r="AK542" s="242"/>
      <c r="AL542" s="242"/>
      <c r="AM542" s="242"/>
      <c r="AN542" s="242"/>
      <c r="AO542" s="242"/>
      <c r="AP542" s="242"/>
      <c r="AQ542" s="242"/>
      <c r="AR542" s="242"/>
      <c r="AS542" s="242"/>
      <c r="AT542" s="242"/>
      <c r="AU542" s="242"/>
      <c r="AV542" s="242"/>
      <c r="AW542" s="242"/>
      <c r="AX542" s="242"/>
      <c r="AY542" s="242"/>
      <c r="AZ542" s="242"/>
      <c r="BA542" s="242"/>
      <c r="BB542" s="242"/>
      <c r="BC542" s="242"/>
      <c r="BD542" s="242"/>
      <c r="BE542" s="242"/>
      <c r="BF542" s="242"/>
      <c r="BG542" s="242"/>
      <c r="BH542" s="242"/>
      <c r="BI542" s="242"/>
      <c r="BJ542" s="242"/>
      <c r="BK542" s="242"/>
      <c r="BL542" s="242"/>
    </row>
    <row r="543" spans="1:64" ht="14.65" hidden="1" customHeight="1">
      <c r="A543" s="238" t="s">
        <v>91</v>
      </c>
      <c r="B543" s="237" t="s">
        <v>187</v>
      </c>
      <c r="C543" s="239" t="s">
        <v>75</v>
      </c>
      <c r="D543" s="244"/>
      <c r="E543" s="244"/>
      <c r="F543" s="244"/>
      <c r="G543" s="245"/>
      <c r="H543" s="245"/>
      <c r="I543" s="245"/>
      <c r="J543" s="245"/>
      <c r="K543" s="245"/>
      <c r="L543" s="245">
        <v>23</v>
      </c>
      <c r="M543" s="245">
        <v>72</v>
      </c>
      <c r="N543" s="245">
        <v>90</v>
      </c>
      <c r="O543" s="245">
        <v>95</v>
      </c>
      <c r="P543" s="245">
        <v>98</v>
      </c>
      <c r="Q543" s="245">
        <v>100</v>
      </c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2"/>
      <c r="AF543" s="238" t="str">
        <f t="shared" si="8"/>
        <v>BATATA (2ª SAFRA)11/12Plantio</v>
      </c>
      <c r="AG543" s="242"/>
      <c r="AH543" s="242"/>
      <c r="AI543" s="242"/>
      <c r="AJ543" s="242"/>
      <c r="AK543" s="242"/>
      <c r="AL543" s="242"/>
      <c r="AM543" s="242"/>
      <c r="AN543" s="242"/>
      <c r="AO543" s="242"/>
      <c r="AP543" s="242"/>
      <c r="AQ543" s="242"/>
      <c r="AR543" s="242"/>
      <c r="AS543" s="242"/>
      <c r="AT543" s="242"/>
      <c r="AU543" s="242"/>
      <c r="AV543" s="242"/>
      <c r="AW543" s="242"/>
      <c r="AX543" s="242"/>
      <c r="AY543" s="242"/>
      <c r="AZ543" s="242"/>
      <c r="BA543" s="242"/>
      <c r="BB543" s="242"/>
      <c r="BC543" s="242"/>
      <c r="BD543" s="242"/>
      <c r="BE543" s="242"/>
      <c r="BF543" s="242"/>
      <c r="BG543" s="242"/>
      <c r="BH543" s="242"/>
      <c r="BI543" s="242"/>
      <c r="BJ543" s="242"/>
      <c r="BK543" s="242"/>
      <c r="BL543" s="242"/>
    </row>
    <row r="544" spans="1:64" ht="14.65" hidden="1" customHeight="1">
      <c r="A544" s="238" t="s">
        <v>91</v>
      </c>
      <c r="B544" s="237" t="s">
        <v>187</v>
      </c>
      <c r="C544" s="239" t="s">
        <v>76</v>
      </c>
      <c r="D544" s="244"/>
      <c r="E544" s="244"/>
      <c r="F544" s="244"/>
      <c r="G544" s="245"/>
      <c r="H544" s="245"/>
      <c r="I544" s="245"/>
      <c r="J544" s="245"/>
      <c r="K544" s="245"/>
      <c r="L544" s="245"/>
      <c r="M544" s="245"/>
      <c r="N544" s="245">
        <v>5</v>
      </c>
      <c r="O544" s="245">
        <v>23</v>
      </c>
      <c r="P544" s="245">
        <v>42</v>
      </c>
      <c r="Q544" s="245">
        <v>61</v>
      </c>
      <c r="R544" s="245">
        <v>89</v>
      </c>
      <c r="S544" s="245">
        <v>93</v>
      </c>
      <c r="T544" s="245">
        <v>97</v>
      </c>
      <c r="U544" s="245">
        <v>100</v>
      </c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2"/>
      <c r="AF544" s="238" t="str">
        <f t="shared" si="8"/>
        <v>BATATA (2ª SAFRA)11/12Colheita</v>
      </c>
      <c r="AG544" s="242"/>
      <c r="AH544" s="242"/>
      <c r="AI544" s="242"/>
      <c r="AJ544" s="242"/>
      <c r="AK544" s="242"/>
      <c r="AL544" s="242"/>
      <c r="AM544" s="242"/>
      <c r="AN544" s="242"/>
      <c r="AO544" s="242"/>
      <c r="AP544" s="242"/>
      <c r="AQ544" s="242"/>
      <c r="AR544" s="242"/>
      <c r="AS544" s="242"/>
      <c r="AT544" s="242"/>
      <c r="AU544" s="242"/>
      <c r="AV544" s="242"/>
      <c r="AW544" s="242"/>
      <c r="AX544" s="242"/>
      <c r="AY544" s="242"/>
      <c r="AZ544" s="242"/>
      <c r="BA544" s="242"/>
      <c r="BB544" s="242"/>
      <c r="BC544" s="242"/>
      <c r="BD544" s="242"/>
      <c r="BE544" s="242"/>
      <c r="BF544" s="242"/>
      <c r="BG544" s="242"/>
      <c r="BH544" s="242"/>
      <c r="BI544" s="242"/>
      <c r="BJ544" s="242"/>
      <c r="BK544" s="242"/>
      <c r="BL544" s="242"/>
    </row>
    <row r="545" spans="1:64" ht="14.65" hidden="1" customHeight="1">
      <c r="A545" s="238" t="s">
        <v>91</v>
      </c>
      <c r="B545" s="237" t="s">
        <v>187</v>
      </c>
      <c r="C545" s="243" t="s">
        <v>77</v>
      </c>
      <c r="D545" s="244"/>
      <c r="E545" s="244"/>
      <c r="F545" s="244"/>
      <c r="G545" s="245"/>
      <c r="H545" s="245"/>
      <c r="I545" s="245"/>
      <c r="J545" s="245"/>
      <c r="K545" s="245"/>
      <c r="L545" s="245"/>
      <c r="M545" s="245"/>
      <c r="N545" s="245">
        <v>5</v>
      </c>
      <c r="O545" s="245">
        <v>36</v>
      </c>
      <c r="P545" s="245">
        <v>48</v>
      </c>
      <c r="Q545" s="245">
        <v>63</v>
      </c>
      <c r="R545" s="245">
        <v>88</v>
      </c>
      <c r="S545" s="245">
        <v>91</v>
      </c>
      <c r="T545" s="245">
        <v>97</v>
      </c>
      <c r="U545" s="245">
        <v>100</v>
      </c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2"/>
      <c r="AF545" s="238" t="str">
        <f t="shared" si="8"/>
        <v>BATATA (2ª SAFRA)11/12Comercialização</v>
      </c>
      <c r="AG545" s="242"/>
      <c r="AH545" s="242"/>
      <c r="AI545" s="242"/>
      <c r="AJ545" s="242"/>
      <c r="AK545" s="242"/>
      <c r="AL545" s="242"/>
      <c r="AM545" s="242"/>
      <c r="AN545" s="242"/>
      <c r="AO545" s="242"/>
      <c r="AP545" s="242"/>
      <c r="AQ545" s="242"/>
      <c r="AR545" s="242"/>
      <c r="AS545" s="242"/>
      <c r="AT545" s="242"/>
      <c r="AU545" s="242"/>
      <c r="AV545" s="242"/>
      <c r="AW545" s="242"/>
      <c r="AX545" s="242"/>
      <c r="AY545" s="242"/>
      <c r="AZ545" s="242"/>
      <c r="BA545" s="242"/>
      <c r="BB545" s="242"/>
      <c r="BC545" s="242"/>
      <c r="BD545" s="242"/>
      <c r="BE545" s="242"/>
      <c r="BF545" s="242"/>
      <c r="BG545" s="242"/>
      <c r="BH545" s="242"/>
      <c r="BI545" s="242"/>
      <c r="BJ545" s="242"/>
      <c r="BK545" s="242"/>
      <c r="BL545" s="242"/>
    </row>
    <row r="546" spans="1:64" ht="14.65" hidden="1" customHeight="1">
      <c r="A546" s="238" t="s">
        <v>92</v>
      </c>
      <c r="B546" s="237" t="s">
        <v>187</v>
      </c>
      <c r="C546" s="239" t="s">
        <v>75</v>
      </c>
      <c r="D546" s="244"/>
      <c r="E546" s="244"/>
      <c r="F546" s="244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2"/>
      <c r="AF546" s="238" t="str">
        <f t="shared" si="8"/>
        <v>CAFÉ11/12Plantio</v>
      </c>
      <c r="AG546" s="242"/>
      <c r="AH546" s="242"/>
      <c r="AI546" s="242"/>
      <c r="AJ546" s="242"/>
      <c r="AK546" s="242"/>
      <c r="AL546" s="242"/>
      <c r="AM546" s="242"/>
      <c r="AN546" s="242"/>
      <c r="AO546" s="242"/>
      <c r="AP546" s="242"/>
      <c r="AQ546" s="242"/>
      <c r="AR546" s="242"/>
      <c r="AS546" s="242"/>
      <c r="AT546" s="242"/>
      <c r="AU546" s="242"/>
      <c r="AV546" s="242"/>
      <c r="AW546" s="242"/>
      <c r="AX546" s="242"/>
      <c r="AY546" s="242"/>
      <c r="AZ546" s="242"/>
      <c r="BA546" s="242"/>
      <c r="BB546" s="242"/>
      <c r="BC546" s="242"/>
      <c r="BD546" s="242"/>
      <c r="BE546" s="242"/>
      <c r="BF546" s="242"/>
      <c r="BG546" s="242"/>
      <c r="BH546" s="242"/>
      <c r="BI546" s="242"/>
      <c r="BJ546" s="242"/>
      <c r="BK546" s="242"/>
      <c r="BL546" s="242"/>
    </row>
    <row r="547" spans="1:64" ht="14.65" hidden="1" customHeight="1">
      <c r="A547" s="238" t="s">
        <v>92</v>
      </c>
      <c r="B547" s="237" t="s">
        <v>187</v>
      </c>
      <c r="C547" s="239" t="s">
        <v>76</v>
      </c>
      <c r="D547" s="244"/>
      <c r="E547" s="244"/>
      <c r="F547" s="244"/>
      <c r="G547" s="245"/>
      <c r="H547" s="245"/>
      <c r="I547" s="245"/>
      <c r="J547" s="245"/>
      <c r="K547" s="245"/>
      <c r="L547" s="245"/>
      <c r="M547" s="245"/>
      <c r="N547" s="245"/>
      <c r="O547" s="245">
        <v>2</v>
      </c>
      <c r="P547" s="245">
        <v>10</v>
      </c>
      <c r="Q547" s="245">
        <v>21</v>
      </c>
      <c r="R547" s="245">
        <v>55</v>
      </c>
      <c r="S547" s="245">
        <v>91</v>
      </c>
      <c r="T547" s="245">
        <v>100</v>
      </c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2"/>
      <c r="AF547" s="238" t="str">
        <f t="shared" si="8"/>
        <v>CAFÉ11/12Colheita</v>
      </c>
      <c r="AG547" s="242"/>
      <c r="AH547" s="242"/>
      <c r="AI547" s="242"/>
      <c r="AJ547" s="242"/>
      <c r="AK547" s="242"/>
      <c r="AL547" s="242"/>
      <c r="AM547" s="242"/>
      <c r="AN547" s="242"/>
      <c r="AO547" s="242"/>
      <c r="AP547" s="242"/>
      <c r="AQ547" s="242"/>
      <c r="AR547" s="242"/>
      <c r="AS547" s="242"/>
      <c r="AT547" s="242"/>
      <c r="AU547" s="242"/>
      <c r="AV547" s="242"/>
      <c r="AW547" s="242"/>
      <c r="AX547" s="242"/>
      <c r="AY547" s="242"/>
      <c r="AZ547" s="242"/>
      <c r="BA547" s="242"/>
      <c r="BB547" s="242"/>
      <c r="BC547" s="242"/>
      <c r="BD547" s="242"/>
      <c r="BE547" s="242"/>
      <c r="BF547" s="242"/>
      <c r="BG547" s="242"/>
      <c r="BH547" s="242"/>
      <c r="BI547" s="242"/>
      <c r="BJ547" s="242"/>
      <c r="BK547" s="242"/>
      <c r="BL547" s="242"/>
    </row>
    <row r="548" spans="1:64" ht="14.65" hidden="1" customHeight="1">
      <c r="A548" s="238" t="s">
        <v>92</v>
      </c>
      <c r="B548" s="237" t="s">
        <v>187</v>
      </c>
      <c r="C548" s="243" t="s">
        <v>77</v>
      </c>
      <c r="D548" s="244"/>
      <c r="E548" s="244"/>
      <c r="F548" s="244"/>
      <c r="G548" s="245"/>
      <c r="H548" s="245"/>
      <c r="I548" s="245"/>
      <c r="J548" s="245"/>
      <c r="K548" s="245"/>
      <c r="L548" s="245"/>
      <c r="M548" s="245"/>
      <c r="N548" s="245"/>
      <c r="O548" s="245">
        <v>1</v>
      </c>
      <c r="P548" s="245">
        <v>2</v>
      </c>
      <c r="Q548" s="245">
        <v>6</v>
      </c>
      <c r="R548" s="245">
        <v>15</v>
      </c>
      <c r="S548" s="245">
        <v>42</v>
      </c>
      <c r="T548" s="245">
        <v>54</v>
      </c>
      <c r="U548" s="245">
        <v>62</v>
      </c>
      <c r="V548" s="245">
        <v>71</v>
      </c>
      <c r="W548" s="245">
        <v>77.7</v>
      </c>
      <c r="X548" s="245">
        <v>86</v>
      </c>
      <c r="Y548" s="245">
        <v>90</v>
      </c>
      <c r="Z548" s="245">
        <v>92</v>
      </c>
      <c r="AA548" s="245">
        <v>93</v>
      </c>
      <c r="AB548" s="245">
        <v>97</v>
      </c>
      <c r="AC548" s="245">
        <v>97</v>
      </c>
      <c r="AD548" s="245">
        <v>100</v>
      </c>
      <c r="AE548" s="242"/>
      <c r="AF548" s="238" t="str">
        <f t="shared" si="8"/>
        <v>CAFÉ11/12Comercialização</v>
      </c>
      <c r="AG548" s="242"/>
      <c r="AH548" s="242"/>
      <c r="AI548" s="242"/>
      <c r="AJ548" s="242"/>
      <c r="AK548" s="242"/>
      <c r="AL548" s="242"/>
      <c r="AM548" s="242"/>
      <c r="AN548" s="242"/>
      <c r="AO548" s="242"/>
      <c r="AP548" s="242"/>
      <c r="AQ548" s="242"/>
      <c r="AR548" s="242"/>
      <c r="AS548" s="242"/>
      <c r="AT548" s="242"/>
      <c r="AU548" s="242"/>
      <c r="AV548" s="242"/>
      <c r="AW548" s="242"/>
      <c r="AX548" s="242"/>
      <c r="AY548" s="242"/>
      <c r="AZ548" s="242"/>
      <c r="BA548" s="242"/>
      <c r="BB548" s="242"/>
      <c r="BC548" s="242"/>
      <c r="BD548" s="242"/>
      <c r="BE548" s="242"/>
      <c r="BF548" s="242"/>
      <c r="BG548" s="242"/>
      <c r="BH548" s="242"/>
      <c r="BI548" s="242"/>
      <c r="BJ548" s="242"/>
      <c r="BK548" s="242"/>
      <c r="BL548" s="242"/>
    </row>
    <row r="549" spans="1:64" ht="14.65" hidden="1" customHeight="1">
      <c r="A549" s="238" t="s">
        <v>93</v>
      </c>
      <c r="B549" s="237" t="s">
        <v>187</v>
      </c>
      <c r="C549" s="239" t="s">
        <v>75</v>
      </c>
      <c r="D549" s="244"/>
      <c r="E549" s="244"/>
      <c r="F549" s="244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2"/>
      <c r="AF549" s="238" t="str">
        <f t="shared" si="8"/>
        <v>CANA-DE-AÇÚCAR11/12Plantio</v>
      </c>
      <c r="AG549" s="242"/>
      <c r="AH549" s="242"/>
      <c r="AI549" s="242"/>
      <c r="AJ549" s="242"/>
      <c r="AK549" s="242"/>
      <c r="AL549" s="242"/>
      <c r="AM549" s="242"/>
      <c r="AN549" s="242"/>
      <c r="AO549" s="242"/>
      <c r="AP549" s="242"/>
      <c r="AQ549" s="242"/>
      <c r="AR549" s="242"/>
      <c r="AS549" s="242"/>
      <c r="AT549" s="242"/>
      <c r="AU549" s="242"/>
      <c r="AV549" s="242"/>
      <c r="AW549" s="242"/>
      <c r="AX549" s="242"/>
      <c r="AY549" s="242"/>
      <c r="AZ549" s="242"/>
      <c r="BA549" s="242"/>
      <c r="BB549" s="242"/>
      <c r="BC549" s="242"/>
      <c r="BD549" s="242"/>
      <c r="BE549" s="242"/>
      <c r="BF549" s="242"/>
      <c r="BG549" s="242"/>
      <c r="BH549" s="242"/>
      <c r="BI549" s="242"/>
      <c r="BJ549" s="242"/>
      <c r="BK549" s="242"/>
      <c r="BL549" s="242"/>
    </row>
    <row r="550" spans="1:64" ht="14.65" hidden="1" customHeight="1">
      <c r="A550" s="238" t="s">
        <v>93</v>
      </c>
      <c r="B550" s="237" t="s">
        <v>187</v>
      </c>
      <c r="C550" s="239" t="s">
        <v>76</v>
      </c>
      <c r="D550" s="244"/>
      <c r="E550" s="244"/>
      <c r="F550" s="244"/>
      <c r="G550" s="245"/>
      <c r="H550" s="245"/>
      <c r="I550" s="245"/>
      <c r="J550" s="245"/>
      <c r="K550" s="245"/>
      <c r="L550" s="245"/>
      <c r="M550" s="245"/>
      <c r="N550" s="245"/>
      <c r="O550" s="245">
        <v>5</v>
      </c>
      <c r="P550" s="245">
        <v>12</v>
      </c>
      <c r="Q550" s="245">
        <v>25</v>
      </c>
      <c r="R550" s="245">
        <v>38</v>
      </c>
      <c r="S550" s="245">
        <v>59</v>
      </c>
      <c r="T550" s="245">
        <v>73</v>
      </c>
      <c r="U550" s="245">
        <v>83</v>
      </c>
      <c r="V550" s="245">
        <v>92</v>
      </c>
      <c r="W550" s="245">
        <v>97</v>
      </c>
      <c r="X550" s="245">
        <v>100</v>
      </c>
      <c r="Y550" s="245"/>
      <c r="Z550" s="245"/>
      <c r="AA550" s="245"/>
      <c r="AB550" s="245"/>
      <c r="AC550" s="245"/>
      <c r="AD550" s="245"/>
      <c r="AE550" s="242"/>
      <c r="AF550" s="238" t="str">
        <f t="shared" si="8"/>
        <v>CANA-DE-AÇÚCAR11/12Colheita</v>
      </c>
      <c r="AG550" s="242"/>
      <c r="AH550" s="242"/>
      <c r="AI550" s="242"/>
      <c r="AJ550" s="242"/>
      <c r="AK550" s="242"/>
      <c r="AL550" s="242"/>
      <c r="AM550" s="242"/>
      <c r="AN550" s="242"/>
      <c r="AO550" s="242"/>
      <c r="AP550" s="242"/>
      <c r="AQ550" s="242"/>
      <c r="AR550" s="242"/>
      <c r="AS550" s="242"/>
      <c r="AT550" s="242"/>
      <c r="AU550" s="242"/>
      <c r="AV550" s="242"/>
      <c r="AW550" s="242"/>
      <c r="AX550" s="242"/>
      <c r="AY550" s="242"/>
      <c r="AZ550" s="242"/>
      <c r="BA550" s="242"/>
      <c r="BB550" s="242"/>
      <c r="BC550" s="242"/>
      <c r="BD550" s="242"/>
      <c r="BE550" s="242"/>
      <c r="BF550" s="242"/>
      <c r="BG550" s="242"/>
      <c r="BH550" s="242"/>
      <c r="BI550" s="242"/>
      <c r="BJ550" s="242"/>
      <c r="BK550" s="242"/>
      <c r="BL550" s="242"/>
    </row>
    <row r="551" spans="1:64" ht="14.65" hidden="1" customHeight="1">
      <c r="A551" s="238" t="s">
        <v>93</v>
      </c>
      <c r="B551" s="237" t="s">
        <v>187</v>
      </c>
      <c r="C551" s="243" t="s">
        <v>77</v>
      </c>
      <c r="D551" s="244"/>
      <c r="E551" s="244"/>
      <c r="F551" s="244"/>
      <c r="G551" s="245"/>
      <c r="H551" s="245"/>
      <c r="I551" s="245"/>
      <c r="J551" s="245"/>
      <c r="K551" s="245"/>
      <c r="L551" s="245"/>
      <c r="M551" s="245"/>
      <c r="N551" s="245"/>
      <c r="O551" s="245">
        <v>5</v>
      </c>
      <c r="P551" s="245">
        <v>11</v>
      </c>
      <c r="Q551" s="245">
        <v>20</v>
      </c>
      <c r="R551" s="245">
        <v>37</v>
      </c>
      <c r="S551" s="245">
        <v>58</v>
      </c>
      <c r="T551" s="245">
        <v>70</v>
      </c>
      <c r="U551" s="245">
        <v>75</v>
      </c>
      <c r="V551" s="245">
        <v>84</v>
      </c>
      <c r="W551" s="245">
        <v>88</v>
      </c>
      <c r="X551" s="245">
        <v>100</v>
      </c>
      <c r="Y551" s="245"/>
      <c r="Z551" s="245"/>
      <c r="AA551" s="245"/>
      <c r="AB551" s="245"/>
      <c r="AC551" s="245"/>
      <c r="AD551" s="245"/>
      <c r="AE551" s="242"/>
      <c r="AF551" s="238" t="str">
        <f t="shared" si="8"/>
        <v>CANA-DE-AÇÚCAR11/12Comercialização</v>
      </c>
      <c r="AG551" s="242"/>
      <c r="AH551" s="242"/>
      <c r="AI551" s="242"/>
      <c r="AJ551" s="242"/>
      <c r="AK551" s="242"/>
      <c r="AL551" s="242"/>
      <c r="AM551" s="242"/>
      <c r="AN551" s="242"/>
      <c r="AO551" s="242"/>
      <c r="AP551" s="242"/>
      <c r="AQ551" s="242"/>
      <c r="AR551" s="242"/>
      <c r="AS551" s="242"/>
      <c r="AT551" s="242"/>
      <c r="AU551" s="242"/>
      <c r="AV551" s="242"/>
      <c r="AW551" s="242"/>
      <c r="AX551" s="242"/>
      <c r="AY551" s="242"/>
      <c r="AZ551" s="242"/>
      <c r="BA551" s="242"/>
      <c r="BB551" s="242"/>
      <c r="BC551" s="242"/>
      <c r="BD551" s="242"/>
      <c r="BE551" s="242"/>
      <c r="BF551" s="242"/>
      <c r="BG551" s="242"/>
      <c r="BH551" s="242"/>
      <c r="BI551" s="242"/>
      <c r="BJ551" s="242"/>
      <c r="BK551" s="242"/>
      <c r="BL551" s="242"/>
    </row>
    <row r="552" spans="1:64" ht="14.65" hidden="1" customHeight="1">
      <c r="A552" s="238" t="s">
        <v>94</v>
      </c>
      <c r="B552" s="237" t="s">
        <v>187</v>
      </c>
      <c r="C552" s="239" t="s">
        <v>75</v>
      </c>
      <c r="D552" s="244"/>
      <c r="E552" s="244"/>
      <c r="F552" s="244"/>
      <c r="G552" s="245"/>
      <c r="H552" s="245"/>
      <c r="I552" s="245"/>
      <c r="J552" s="245"/>
      <c r="K552" s="245"/>
      <c r="L552" s="245"/>
      <c r="M552" s="245"/>
      <c r="N552" s="245">
        <v>2</v>
      </c>
      <c r="O552" s="245">
        <v>31</v>
      </c>
      <c r="P552" s="245">
        <v>80</v>
      </c>
      <c r="Q552" s="245">
        <v>98</v>
      </c>
      <c r="R552" s="245">
        <v>100</v>
      </c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2"/>
      <c r="AF552" s="238" t="str">
        <f t="shared" si="8"/>
        <v>CANOLA11/12Plantio</v>
      </c>
      <c r="AG552" s="242"/>
      <c r="AH552" s="242"/>
      <c r="AI552" s="242"/>
      <c r="AJ552" s="242"/>
      <c r="AK552" s="242"/>
      <c r="AL552" s="242"/>
      <c r="AM552" s="242"/>
      <c r="AN552" s="242"/>
      <c r="AO552" s="242"/>
      <c r="AP552" s="242"/>
      <c r="AQ552" s="242"/>
      <c r="AR552" s="242"/>
      <c r="AS552" s="242"/>
      <c r="AT552" s="242"/>
      <c r="AU552" s="242"/>
      <c r="AV552" s="242"/>
      <c r="AW552" s="242"/>
      <c r="AX552" s="242"/>
      <c r="AY552" s="242"/>
      <c r="AZ552" s="242"/>
      <c r="BA552" s="242"/>
      <c r="BB552" s="242"/>
      <c r="BC552" s="242"/>
      <c r="BD552" s="242"/>
      <c r="BE552" s="242"/>
      <c r="BF552" s="242"/>
      <c r="BG552" s="242"/>
      <c r="BH552" s="242"/>
      <c r="BI552" s="242"/>
      <c r="BJ552" s="242"/>
      <c r="BK552" s="242"/>
      <c r="BL552" s="242"/>
    </row>
    <row r="553" spans="1:64" ht="14.65" hidden="1" customHeight="1">
      <c r="A553" s="238" t="s">
        <v>94</v>
      </c>
      <c r="B553" s="237" t="s">
        <v>187</v>
      </c>
      <c r="C553" s="239" t="s">
        <v>76</v>
      </c>
      <c r="D553" s="244"/>
      <c r="E553" s="244"/>
      <c r="F553" s="244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>
        <v>9</v>
      </c>
      <c r="T553" s="245">
        <v>73</v>
      </c>
      <c r="U553" s="245">
        <v>92</v>
      </c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2"/>
      <c r="AF553" s="238" t="str">
        <f t="shared" si="8"/>
        <v>CANOLA11/12Colheita</v>
      </c>
      <c r="AG553" s="242"/>
      <c r="AH553" s="242"/>
      <c r="AI553" s="242"/>
      <c r="AJ553" s="242"/>
      <c r="AK553" s="242"/>
      <c r="AL553" s="242"/>
      <c r="AM553" s="242"/>
      <c r="AN553" s="242"/>
      <c r="AO553" s="242"/>
      <c r="AP553" s="242"/>
      <c r="AQ553" s="242"/>
      <c r="AR553" s="242"/>
      <c r="AS553" s="242"/>
      <c r="AT553" s="242"/>
      <c r="AU553" s="242"/>
      <c r="AV553" s="242"/>
      <c r="AW553" s="242"/>
      <c r="AX553" s="242"/>
      <c r="AY553" s="242"/>
      <c r="AZ553" s="242"/>
      <c r="BA553" s="242"/>
      <c r="BB553" s="242"/>
      <c r="BC553" s="242"/>
      <c r="BD553" s="242"/>
      <c r="BE553" s="242"/>
      <c r="BF553" s="242"/>
      <c r="BG553" s="242"/>
      <c r="BH553" s="242"/>
      <c r="BI553" s="242"/>
      <c r="BJ553" s="242"/>
      <c r="BK553" s="242"/>
      <c r="BL553" s="242"/>
    </row>
    <row r="554" spans="1:64" ht="14.65" hidden="1" customHeight="1">
      <c r="A554" s="238" t="s">
        <v>94</v>
      </c>
      <c r="B554" s="237" t="s">
        <v>187</v>
      </c>
      <c r="C554" s="243" t="s">
        <v>77</v>
      </c>
      <c r="D554" s="244"/>
      <c r="E554" s="244"/>
      <c r="F554" s="244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>
        <v>1</v>
      </c>
      <c r="T554" s="245">
        <v>35</v>
      </c>
      <c r="U554" s="245">
        <v>87</v>
      </c>
      <c r="V554" s="245">
        <v>100</v>
      </c>
      <c r="W554" s="245"/>
      <c r="X554" s="245"/>
      <c r="Y554" s="245"/>
      <c r="Z554" s="245"/>
      <c r="AA554" s="245"/>
      <c r="AB554" s="245"/>
      <c r="AC554" s="245"/>
      <c r="AD554" s="245"/>
      <c r="AE554" s="242"/>
      <c r="AF554" s="238" t="str">
        <f t="shared" si="8"/>
        <v>CANOLA11/12Comercialização</v>
      </c>
      <c r="AG554" s="242"/>
      <c r="AH554" s="242"/>
      <c r="AI554" s="242"/>
      <c r="AJ554" s="242"/>
      <c r="AK554" s="242"/>
      <c r="AL554" s="242"/>
      <c r="AM554" s="242"/>
      <c r="AN554" s="242"/>
      <c r="AO554" s="242"/>
      <c r="AP554" s="242"/>
      <c r="AQ554" s="242"/>
      <c r="AR554" s="242"/>
      <c r="AS554" s="242"/>
      <c r="AT554" s="242"/>
      <c r="AU554" s="242"/>
      <c r="AV554" s="242"/>
      <c r="AW554" s="242"/>
      <c r="AX554" s="242"/>
      <c r="AY554" s="242"/>
      <c r="AZ554" s="242"/>
      <c r="BA554" s="242"/>
      <c r="BB554" s="242"/>
      <c r="BC554" s="242"/>
      <c r="BD554" s="242"/>
      <c r="BE554" s="242"/>
      <c r="BF554" s="242"/>
      <c r="BG554" s="242"/>
      <c r="BH554" s="242"/>
      <c r="BI554" s="242"/>
      <c r="BJ554" s="242"/>
      <c r="BK554" s="242"/>
      <c r="BL554" s="242"/>
    </row>
    <row r="555" spans="1:64" ht="14.65" hidden="1" customHeight="1">
      <c r="A555" s="238" t="s">
        <v>94</v>
      </c>
      <c r="B555" s="237" t="s">
        <v>187</v>
      </c>
      <c r="C555" s="239" t="s">
        <v>75</v>
      </c>
      <c r="D555" s="244"/>
      <c r="E555" s="244"/>
      <c r="F555" s="244"/>
      <c r="G555" s="245"/>
      <c r="H555" s="245"/>
      <c r="I555" s="245"/>
      <c r="J555" s="245"/>
      <c r="K555" s="245"/>
      <c r="L555" s="245"/>
      <c r="M555" s="245"/>
      <c r="N555" s="245">
        <v>2</v>
      </c>
      <c r="O555" s="245">
        <v>31</v>
      </c>
      <c r="P555" s="245">
        <v>80</v>
      </c>
      <c r="Q555" s="245">
        <v>98</v>
      </c>
      <c r="R555" s="245">
        <v>100</v>
      </c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2"/>
      <c r="AF555" s="238" t="str">
        <f t="shared" si="8"/>
        <v>CANOLA11/12Plantio</v>
      </c>
      <c r="AG555" s="242"/>
      <c r="AH555" s="242"/>
      <c r="AI555" s="242"/>
      <c r="AJ555" s="242"/>
      <c r="AK555" s="242"/>
      <c r="AL555" s="242"/>
      <c r="AM555" s="242"/>
      <c r="AN555" s="242"/>
      <c r="AO555" s="242"/>
      <c r="AP555" s="242"/>
      <c r="AQ555" s="242"/>
      <c r="AR555" s="242"/>
      <c r="AS555" s="242"/>
      <c r="AT555" s="242"/>
      <c r="AU555" s="242"/>
      <c r="AV555" s="242"/>
      <c r="AW555" s="242"/>
      <c r="AX555" s="242"/>
      <c r="AY555" s="242"/>
      <c r="AZ555" s="242"/>
      <c r="BA555" s="242"/>
      <c r="BB555" s="242"/>
      <c r="BC555" s="242"/>
      <c r="BD555" s="242"/>
      <c r="BE555" s="242"/>
      <c r="BF555" s="242"/>
      <c r="BG555" s="242"/>
      <c r="BH555" s="242"/>
      <c r="BI555" s="242"/>
      <c r="BJ555" s="242"/>
      <c r="BK555" s="242"/>
      <c r="BL555" s="242"/>
    </row>
    <row r="556" spans="1:64" ht="14.65" hidden="1" customHeight="1">
      <c r="A556" s="238" t="s">
        <v>94</v>
      </c>
      <c r="B556" s="237" t="s">
        <v>187</v>
      </c>
      <c r="C556" s="239" t="s">
        <v>76</v>
      </c>
      <c r="D556" s="244"/>
      <c r="E556" s="244"/>
      <c r="F556" s="244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>
        <v>9</v>
      </c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2"/>
      <c r="AF556" s="238" t="str">
        <f t="shared" si="8"/>
        <v>CANOLA11/12Colheita</v>
      </c>
      <c r="AG556" s="242"/>
      <c r="AH556" s="242"/>
      <c r="AI556" s="242"/>
      <c r="AJ556" s="242"/>
      <c r="AK556" s="242"/>
      <c r="AL556" s="242"/>
      <c r="AM556" s="242"/>
      <c r="AN556" s="242"/>
      <c r="AO556" s="242"/>
      <c r="AP556" s="242"/>
      <c r="AQ556" s="242"/>
      <c r="AR556" s="242"/>
      <c r="AS556" s="242"/>
      <c r="AT556" s="242"/>
      <c r="AU556" s="242"/>
      <c r="AV556" s="242"/>
      <c r="AW556" s="242"/>
      <c r="AX556" s="242"/>
      <c r="AY556" s="242"/>
      <c r="AZ556" s="242"/>
      <c r="BA556" s="242"/>
      <c r="BB556" s="242"/>
      <c r="BC556" s="242"/>
      <c r="BD556" s="242"/>
      <c r="BE556" s="242"/>
      <c r="BF556" s="242"/>
      <c r="BG556" s="242"/>
      <c r="BH556" s="242"/>
      <c r="BI556" s="242"/>
      <c r="BJ556" s="242"/>
      <c r="BK556" s="242"/>
      <c r="BL556" s="242"/>
    </row>
    <row r="557" spans="1:64" ht="14.65" hidden="1" customHeight="1">
      <c r="A557" s="238" t="s">
        <v>94</v>
      </c>
      <c r="B557" s="237" t="s">
        <v>187</v>
      </c>
      <c r="C557" s="243" t="s">
        <v>77</v>
      </c>
      <c r="D557" s="244"/>
      <c r="E557" s="244"/>
      <c r="F557" s="244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>
        <v>1</v>
      </c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2"/>
      <c r="AF557" s="238" t="str">
        <f t="shared" si="8"/>
        <v>CANOLA11/12Comercialização</v>
      </c>
      <c r="AG557" s="242"/>
      <c r="AH557" s="242"/>
      <c r="AI557" s="242"/>
      <c r="AJ557" s="242"/>
      <c r="AK557" s="242"/>
      <c r="AL557" s="242"/>
      <c r="AM557" s="242"/>
      <c r="AN557" s="242"/>
      <c r="AO557" s="242"/>
      <c r="AP557" s="242"/>
      <c r="AQ557" s="242"/>
      <c r="AR557" s="242"/>
      <c r="AS557" s="242"/>
      <c r="AT557" s="242"/>
      <c r="AU557" s="242"/>
      <c r="AV557" s="242"/>
      <c r="AW557" s="242"/>
      <c r="AX557" s="242"/>
      <c r="AY557" s="242"/>
      <c r="AZ557" s="242"/>
      <c r="BA557" s="242"/>
      <c r="BB557" s="242"/>
      <c r="BC557" s="242"/>
      <c r="BD557" s="242"/>
      <c r="BE557" s="242"/>
      <c r="BF557" s="242"/>
      <c r="BG557" s="242"/>
      <c r="BH557" s="242"/>
      <c r="BI557" s="242"/>
      <c r="BJ557" s="242"/>
      <c r="BK557" s="242"/>
      <c r="BL557" s="242"/>
    </row>
    <row r="558" spans="1:64" ht="14.65" hidden="1" customHeight="1">
      <c r="A558" s="237" t="s">
        <v>95</v>
      </c>
      <c r="B558" s="237" t="s">
        <v>187</v>
      </c>
      <c r="C558" s="239" t="s">
        <v>75</v>
      </c>
      <c r="D558" s="241"/>
      <c r="E558" s="241">
        <v>16</v>
      </c>
      <c r="F558" s="241">
        <v>54</v>
      </c>
      <c r="G558" s="241">
        <v>96</v>
      </c>
      <c r="H558" s="245">
        <v>100</v>
      </c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  <c r="AA558" s="241"/>
      <c r="AB558" s="241"/>
      <c r="AC558" s="241"/>
      <c r="AD558" s="241"/>
      <c r="AE558" s="241"/>
      <c r="AF558" s="238" t="str">
        <f t="shared" si="8"/>
        <v>CEBOLA11/12Plantio</v>
      </c>
      <c r="AG558" s="242"/>
      <c r="AH558" s="242"/>
      <c r="AI558" s="242"/>
      <c r="AJ558" s="242"/>
      <c r="AK558" s="242"/>
      <c r="AL558" s="242"/>
      <c r="AM558" s="242"/>
      <c r="AN558" s="242"/>
      <c r="AO558" s="242"/>
      <c r="AP558" s="242"/>
      <c r="AQ558" s="242"/>
      <c r="AR558" s="242"/>
      <c r="AS558" s="242"/>
      <c r="AT558" s="242"/>
      <c r="AU558" s="242"/>
      <c r="AV558" s="242"/>
      <c r="AW558" s="242"/>
      <c r="AX558" s="242"/>
      <c r="AY558" s="242"/>
      <c r="AZ558" s="242"/>
      <c r="BA558" s="242"/>
      <c r="BB558" s="242"/>
      <c r="BC558" s="242"/>
      <c r="BD558" s="242"/>
      <c r="BE558" s="242"/>
      <c r="BF558" s="242"/>
      <c r="BG558" s="242"/>
      <c r="BH558" s="242"/>
      <c r="BI558" s="242"/>
      <c r="BJ558" s="242"/>
      <c r="BK558" s="242"/>
      <c r="BL558" s="242"/>
    </row>
    <row r="559" spans="1:64" ht="14.65" hidden="1" customHeight="1">
      <c r="A559" s="237" t="s">
        <v>95</v>
      </c>
      <c r="B559" s="237" t="s">
        <v>187</v>
      </c>
      <c r="C559" s="239" t="s">
        <v>76</v>
      </c>
      <c r="D559" s="241"/>
      <c r="E559" s="241"/>
      <c r="F559" s="241"/>
      <c r="G559" s="241"/>
      <c r="H559" s="245"/>
      <c r="I559" s="241"/>
      <c r="J559" s="241">
        <v>5</v>
      </c>
      <c r="K559" s="241">
        <v>20</v>
      </c>
      <c r="L559" s="241">
        <v>90</v>
      </c>
      <c r="M559" s="241">
        <v>100</v>
      </c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  <c r="AD559" s="241"/>
      <c r="AE559" s="241"/>
      <c r="AF559" s="238" t="str">
        <f t="shared" si="8"/>
        <v>CEBOLA11/12Colheita</v>
      </c>
      <c r="AG559" s="242"/>
      <c r="AH559" s="242"/>
      <c r="AI559" s="242"/>
      <c r="AJ559" s="242"/>
      <c r="AK559" s="242"/>
      <c r="AL559" s="242"/>
      <c r="AM559" s="242"/>
      <c r="AN559" s="242"/>
      <c r="AO559" s="242"/>
      <c r="AP559" s="242"/>
      <c r="AQ559" s="242"/>
      <c r="AR559" s="242"/>
      <c r="AS559" s="242"/>
      <c r="AT559" s="242"/>
      <c r="AU559" s="242"/>
      <c r="AV559" s="242"/>
      <c r="AW559" s="242"/>
      <c r="AX559" s="242"/>
      <c r="AY559" s="242"/>
      <c r="AZ559" s="242"/>
      <c r="BA559" s="242"/>
      <c r="BB559" s="242"/>
      <c r="BC559" s="242"/>
      <c r="BD559" s="242"/>
      <c r="BE559" s="242"/>
      <c r="BF559" s="242"/>
      <c r="BG559" s="242"/>
      <c r="BH559" s="242"/>
      <c r="BI559" s="242"/>
      <c r="BJ559" s="242"/>
      <c r="BK559" s="242"/>
      <c r="BL559" s="242"/>
    </row>
    <row r="560" spans="1:64" ht="14.65" hidden="1" customHeight="1">
      <c r="A560" s="237" t="s">
        <v>95</v>
      </c>
      <c r="B560" s="237" t="s">
        <v>187</v>
      </c>
      <c r="C560" s="243" t="s">
        <v>77</v>
      </c>
      <c r="D560" s="245"/>
      <c r="E560" s="245"/>
      <c r="F560" s="245"/>
      <c r="G560" s="245"/>
      <c r="H560" s="245"/>
      <c r="I560" s="245"/>
      <c r="J560" s="245">
        <v>2</v>
      </c>
      <c r="K560" s="245">
        <v>7</v>
      </c>
      <c r="L560" s="245">
        <v>33</v>
      </c>
      <c r="M560" s="245">
        <v>47</v>
      </c>
      <c r="N560" s="245">
        <v>70</v>
      </c>
      <c r="O560" s="245">
        <v>95</v>
      </c>
      <c r="P560" s="245">
        <v>98</v>
      </c>
      <c r="Q560" s="245">
        <v>100</v>
      </c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38" t="str">
        <f t="shared" si="8"/>
        <v>CEBOLA11/12Comercialização</v>
      </c>
      <c r="AG560" s="242"/>
      <c r="AH560" s="242"/>
      <c r="AI560" s="242"/>
      <c r="AJ560" s="242"/>
      <c r="AK560" s="242"/>
      <c r="AL560" s="242"/>
      <c r="AM560" s="242"/>
      <c r="AN560" s="242"/>
      <c r="AO560" s="242"/>
      <c r="AP560" s="242"/>
      <c r="AQ560" s="242"/>
      <c r="AR560" s="242"/>
      <c r="AS560" s="242"/>
      <c r="AT560" s="242"/>
      <c r="AU560" s="242"/>
      <c r="AV560" s="242"/>
      <c r="AW560" s="242"/>
      <c r="AX560" s="242"/>
      <c r="AY560" s="242"/>
      <c r="AZ560" s="242"/>
      <c r="BA560" s="242"/>
      <c r="BB560" s="242"/>
      <c r="BC560" s="242"/>
      <c r="BD560" s="242"/>
      <c r="BE560" s="242"/>
      <c r="BF560" s="242"/>
      <c r="BG560" s="242"/>
      <c r="BH560" s="242"/>
      <c r="BI560" s="242"/>
      <c r="BJ560" s="242"/>
      <c r="BK560" s="242"/>
      <c r="BL560" s="242"/>
    </row>
    <row r="561" spans="1:64" ht="14.65" hidden="1" customHeight="1">
      <c r="A561" s="238" t="s">
        <v>96</v>
      </c>
      <c r="B561" s="237" t="s">
        <v>187</v>
      </c>
      <c r="C561" s="239" t="s">
        <v>75</v>
      </c>
      <c r="D561" s="244"/>
      <c r="E561" s="244"/>
      <c r="F561" s="244"/>
      <c r="G561" s="245"/>
      <c r="H561" s="245"/>
      <c r="I561" s="245"/>
      <c r="J561" s="245"/>
      <c r="K561" s="245"/>
      <c r="L561" s="245"/>
      <c r="M561" s="245"/>
      <c r="N561" s="245"/>
      <c r="O561" s="245">
        <v>7</v>
      </c>
      <c r="P561" s="245">
        <v>22</v>
      </c>
      <c r="Q561" s="245">
        <v>64</v>
      </c>
      <c r="R561" s="245">
        <v>100</v>
      </c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2"/>
      <c r="AF561" s="238" t="str">
        <f t="shared" si="8"/>
        <v>CENTEIO11/12Plantio</v>
      </c>
      <c r="AG561" s="242"/>
      <c r="AH561" s="242"/>
      <c r="AI561" s="242"/>
      <c r="AJ561" s="242"/>
      <c r="AK561" s="242"/>
      <c r="AL561" s="242"/>
      <c r="AM561" s="242"/>
      <c r="AN561" s="242"/>
      <c r="AO561" s="242"/>
      <c r="AP561" s="242"/>
      <c r="AQ561" s="242"/>
      <c r="AR561" s="242"/>
      <c r="AS561" s="242"/>
      <c r="AT561" s="242"/>
      <c r="AU561" s="242"/>
      <c r="AV561" s="242"/>
      <c r="AW561" s="242"/>
      <c r="AX561" s="242"/>
      <c r="AY561" s="242"/>
      <c r="AZ561" s="242"/>
      <c r="BA561" s="242"/>
      <c r="BB561" s="242"/>
      <c r="BC561" s="242"/>
      <c r="BD561" s="242"/>
      <c r="BE561" s="242"/>
      <c r="BF561" s="242"/>
      <c r="BG561" s="242"/>
      <c r="BH561" s="242"/>
      <c r="BI561" s="242"/>
      <c r="BJ561" s="242"/>
      <c r="BK561" s="242"/>
      <c r="BL561" s="242"/>
    </row>
    <row r="562" spans="1:64" ht="14.65" hidden="1" customHeight="1">
      <c r="A562" s="238" t="s">
        <v>96</v>
      </c>
      <c r="B562" s="237" t="s">
        <v>187</v>
      </c>
      <c r="C562" s="239" t="s">
        <v>76</v>
      </c>
      <c r="D562" s="244"/>
      <c r="E562" s="244"/>
      <c r="F562" s="244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>
        <v>23</v>
      </c>
      <c r="V562" s="245">
        <v>100</v>
      </c>
      <c r="W562" s="245"/>
      <c r="X562" s="245"/>
      <c r="Y562" s="245"/>
      <c r="Z562" s="245"/>
      <c r="AA562" s="245"/>
      <c r="AB562" s="245"/>
      <c r="AC562" s="245"/>
      <c r="AD562" s="245"/>
      <c r="AE562" s="242"/>
      <c r="AF562" s="238" t="str">
        <f t="shared" si="8"/>
        <v>CENTEIO11/12Colheita</v>
      </c>
      <c r="AG562" s="242"/>
      <c r="AH562" s="242"/>
      <c r="AI562" s="242"/>
      <c r="AJ562" s="242"/>
      <c r="AK562" s="242"/>
      <c r="AL562" s="242"/>
      <c r="AM562" s="242"/>
      <c r="AN562" s="242"/>
      <c r="AO562" s="242"/>
      <c r="AP562" s="242"/>
      <c r="AQ562" s="242"/>
      <c r="AR562" s="242"/>
      <c r="AS562" s="242"/>
      <c r="AT562" s="242"/>
      <c r="AU562" s="242"/>
      <c r="AV562" s="242"/>
      <c r="AW562" s="242"/>
      <c r="AX562" s="242"/>
      <c r="AY562" s="242"/>
      <c r="AZ562" s="242"/>
      <c r="BA562" s="242"/>
      <c r="BB562" s="242"/>
      <c r="BC562" s="242"/>
      <c r="BD562" s="242"/>
      <c r="BE562" s="242"/>
      <c r="BF562" s="242"/>
      <c r="BG562" s="242"/>
      <c r="BH562" s="242"/>
      <c r="BI562" s="242"/>
      <c r="BJ562" s="242"/>
      <c r="BK562" s="242"/>
      <c r="BL562" s="242"/>
    </row>
    <row r="563" spans="1:64" ht="14.65" hidden="1" customHeight="1">
      <c r="A563" s="238" t="s">
        <v>96</v>
      </c>
      <c r="B563" s="237" t="s">
        <v>187</v>
      </c>
      <c r="C563" s="243" t="s">
        <v>77</v>
      </c>
      <c r="D563" s="244"/>
      <c r="E563" s="244"/>
      <c r="F563" s="244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>
        <v>9</v>
      </c>
      <c r="V563" s="245">
        <v>52</v>
      </c>
      <c r="W563" s="245">
        <v>74</v>
      </c>
      <c r="X563" s="245">
        <v>82</v>
      </c>
      <c r="Y563" s="245">
        <v>100</v>
      </c>
      <c r="Z563" s="245"/>
      <c r="AA563" s="245"/>
      <c r="AB563" s="245"/>
      <c r="AC563" s="245"/>
      <c r="AD563" s="245"/>
      <c r="AE563" s="242"/>
      <c r="AF563" s="238" t="str">
        <f t="shared" si="8"/>
        <v>CENTEIO11/12Comercialização</v>
      </c>
      <c r="AG563" s="242"/>
      <c r="AH563" s="242"/>
      <c r="AI563" s="242"/>
      <c r="AJ563" s="242"/>
      <c r="AK563" s="242"/>
      <c r="AL563" s="242"/>
      <c r="AM563" s="242"/>
      <c r="AN563" s="242"/>
      <c r="AO563" s="242"/>
      <c r="AP563" s="242"/>
      <c r="AQ563" s="242"/>
      <c r="AR563" s="242"/>
      <c r="AS563" s="242"/>
      <c r="AT563" s="242"/>
      <c r="AU563" s="242"/>
      <c r="AV563" s="242"/>
      <c r="AW563" s="242"/>
      <c r="AX563" s="242"/>
      <c r="AY563" s="242"/>
      <c r="AZ563" s="242"/>
      <c r="BA563" s="242"/>
      <c r="BB563" s="242"/>
      <c r="BC563" s="242"/>
      <c r="BD563" s="242"/>
      <c r="BE563" s="242"/>
      <c r="BF563" s="242"/>
      <c r="BG563" s="242"/>
      <c r="BH563" s="242"/>
      <c r="BI563" s="242"/>
      <c r="BJ563" s="242"/>
      <c r="BK563" s="242"/>
      <c r="BL563" s="242"/>
    </row>
    <row r="564" spans="1:64" ht="14.65" hidden="1" customHeight="1">
      <c r="A564" s="238" t="s">
        <v>96</v>
      </c>
      <c r="B564" s="237" t="s">
        <v>187</v>
      </c>
      <c r="C564" s="239" t="s">
        <v>75</v>
      </c>
      <c r="D564" s="244"/>
      <c r="E564" s="244"/>
      <c r="F564" s="244"/>
      <c r="G564" s="245"/>
      <c r="H564" s="245"/>
      <c r="I564" s="245"/>
      <c r="J564" s="245"/>
      <c r="K564" s="245"/>
      <c r="L564" s="245"/>
      <c r="M564" s="245"/>
      <c r="N564" s="245"/>
      <c r="O564" s="245">
        <v>7</v>
      </c>
      <c r="P564" s="245">
        <v>22</v>
      </c>
      <c r="Q564" s="245">
        <v>64</v>
      </c>
      <c r="R564" s="245">
        <v>100</v>
      </c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2"/>
      <c r="AF564" s="238" t="str">
        <f t="shared" si="8"/>
        <v>CENTEIO11/12Plantio</v>
      </c>
      <c r="AG564" s="242"/>
      <c r="AH564" s="242"/>
      <c r="AI564" s="242"/>
      <c r="AJ564" s="242"/>
      <c r="AK564" s="242"/>
      <c r="AL564" s="242"/>
      <c r="AM564" s="242"/>
      <c r="AN564" s="242"/>
      <c r="AO564" s="242"/>
      <c r="AP564" s="242"/>
      <c r="AQ564" s="242"/>
      <c r="AR564" s="242"/>
      <c r="AS564" s="242"/>
      <c r="AT564" s="242"/>
      <c r="AU564" s="242"/>
      <c r="AV564" s="242"/>
      <c r="AW564" s="242"/>
      <c r="AX564" s="242"/>
      <c r="AY564" s="242"/>
      <c r="AZ564" s="242"/>
      <c r="BA564" s="242"/>
      <c r="BB564" s="242"/>
      <c r="BC564" s="242"/>
      <c r="BD564" s="242"/>
      <c r="BE564" s="242"/>
      <c r="BF564" s="242"/>
      <c r="BG564" s="242"/>
      <c r="BH564" s="242"/>
      <c r="BI564" s="242"/>
      <c r="BJ564" s="242"/>
      <c r="BK564" s="242"/>
      <c r="BL564" s="242"/>
    </row>
    <row r="565" spans="1:64" ht="14.65" hidden="1" customHeight="1">
      <c r="A565" s="238" t="s">
        <v>96</v>
      </c>
      <c r="B565" s="237" t="s">
        <v>187</v>
      </c>
      <c r="C565" s="239" t="s">
        <v>76</v>
      </c>
      <c r="D565" s="244"/>
      <c r="E565" s="244"/>
      <c r="F565" s="244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2"/>
      <c r="AF565" s="238" t="str">
        <f t="shared" si="8"/>
        <v>CENTEIO11/12Colheita</v>
      </c>
      <c r="AG565" s="242"/>
      <c r="AH565" s="242"/>
      <c r="AI565" s="242"/>
      <c r="AJ565" s="242"/>
      <c r="AK565" s="242"/>
      <c r="AL565" s="242"/>
      <c r="AM565" s="242"/>
      <c r="AN565" s="242"/>
      <c r="AO565" s="242"/>
      <c r="AP565" s="242"/>
      <c r="AQ565" s="242"/>
      <c r="AR565" s="242"/>
      <c r="AS565" s="242"/>
      <c r="AT565" s="242"/>
      <c r="AU565" s="242"/>
      <c r="AV565" s="242"/>
      <c r="AW565" s="242"/>
      <c r="AX565" s="242"/>
      <c r="AY565" s="242"/>
      <c r="AZ565" s="242"/>
      <c r="BA565" s="242"/>
      <c r="BB565" s="242"/>
      <c r="BC565" s="242"/>
      <c r="BD565" s="242"/>
      <c r="BE565" s="242"/>
      <c r="BF565" s="242"/>
      <c r="BG565" s="242"/>
      <c r="BH565" s="242"/>
      <c r="BI565" s="242"/>
      <c r="BJ565" s="242"/>
      <c r="BK565" s="242"/>
      <c r="BL565" s="242"/>
    </row>
    <row r="566" spans="1:64" ht="14.65" hidden="1" customHeight="1">
      <c r="A566" s="238" t="s">
        <v>96</v>
      </c>
      <c r="B566" s="237" t="s">
        <v>187</v>
      </c>
      <c r="C566" s="243" t="s">
        <v>77</v>
      </c>
      <c r="D566" s="244"/>
      <c r="E566" s="244"/>
      <c r="F566" s="244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2"/>
      <c r="AF566" s="238" t="str">
        <f t="shared" si="8"/>
        <v>CENTEIO11/12Comercialização</v>
      </c>
      <c r="AG566" s="242"/>
      <c r="AH566" s="242"/>
      <c r="AI566" s="242"/>
      <c r="AJ566" s="242"/>
      <c r="AK566" s="242"/>
      <c r="AL566" s="242"/>
      <c r="AM566" s="242"/>
      <c r="AN566" s="242"/>
      <c r="AO566" s="242"/>
      <c r="AP566" s="242"/>
      <c r="AQ566" s="242"/>
      <c r="AR566" s="242"/>
      <c r="AS566" s="242"/>
      <c r="AT566" s="242"/>
      <c r="AU566" s="242"/>
      <c r="AV566" s="242"/>
      <c r="AW566" s="242"/>
      <c r="AX566" s="242"/>
      <c r="AY566" s="242"/>
      <c r="AZ566" s="242"/>
      <c r="BA566" s="242"/>
      <c r="BB566" s="242"/>
      <c r="BC566" s="242"/>
      <c r="BD566" s="242"/>
      <c r="BE566" s="242"/>
      <c r="BF566" s="242"/>
      <c r="BG566" s="242"/>
      <c r="BH566" s="242"/>
      <c r="BI566" s="242"/>
      <c r="BJ566" s="242"/>
      <c r="BK566" s="242"/>
      <c r="BL566" s="242"/>
    </row>
    <row r="567" spans="1:64" ht="14.65" hidden="1" customHeight="1">
      <c r="A567" s="238" t="s">
        <v>97</v>
      </c>
      <c r="B567" s="237" t="s">
        <v>187</v>
      </c>
      <c r="C567" s="239" t="s">
        <v>75</v>
      </c>
      <c r="D567" s="244"/>
      <c r="E567" s="244"/>
      <c r="F567" s="244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>
        <v>9</v>
      </c>
      <c r="Q567" s="245">
        <v>36</v>
      </c>
      <c r="R567" s="245">
        <v>100</v>
      </c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2"/>
      <c r="AF567" s="238" t="str">
        <f t="shared" si="8"/>
        <v>CEVADA11/12Plantio</v>
      </c>
      <c r="AG567" s="242"/>
      <c r="AH567" s="242"/>
      <c r="AI567" s="242"/>
      <c r="AJ567" s="242"/>
      <c r="AK567" s="242"/>
      <c r="AL567" s="242"/>
      <c r="AM567" s="242"/>
      <c r="AN567" s="242"/>
      <c r="AO567" s="242"/>
      <c r="AP567" s="242"/>
      <c r="AQ567" s="242"/>
      <c r="AR567" s="242"/>
      <c r="AS567" s="242"/>
      <c r="AT567" s="242"/>
      <c r="AU567" s="242"/>
      <c r="AV567" s="242"/>
      <c r="AW567" s="242"/>
      <c r="AX567" s="242"/>
      <c r="AY567" s="242"/>
      <c r="AZ567" s="242"/>
      <c r="BA567" s="242"/>
      <c r="BB567" s="242"/>
      <c r="BC567" s="242"/>
      <c r="BD567" s="242"/>
      <c r="BE567" s="242"/>
      <c r="BF567" s="242"/>
      <c r="BG567" s="242"/>
      <c r="BH567" s="242"/>
      <c r="BI567" s="242"/>
      <c r="BJ567" s="242"/>
      <c r="BK567" s="242"/>
      <c r="BL567" s="242"/>
    </row>
    <row r="568" spans="1:64" ht="14.65" hidden="1" customHeight="1">
      <c r="A568" s="238" t="s">
        <v>97</v>
      </c>
      <c r="B568" s="237" t="s">
        <v>187</v>
      </c>
      <c r="C568" s="239" t="s">
        <v>76</v>
      </c>
      <c r="D568" s="244"/>
      <c r="E568" s="244"/>
      <c r="F568" s="244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>
        <v>2</v>
      </c>
      <c r="U568" s="245">
        <v>20</v>
      </c>
      <c r="V568" s="245">
        <v>100</v>
      </c>
      <c r="W568" s="245"/>
      <c r="X568" s="245"/>
      <c r="Y568" s="245"/>
      <c r="Z568" s="245"/>
      <c r="AA568" s="245"/>
      <c r="AB568" s="245"/>
      <c r="AC568" s="245"/>
      <c r="AD568" s="245"/>
      <c r="AE568" s="242"/>
      <c r="AF568" s="238" t="str">
        <f t="shared" si="8"/>
        <v>CEVADA11/12Colheita</v>
      </c>
      <c r="AG568" s="242"/>
      <c r="AH568" s="242"/>
      <c r="AI568" s="242"/>
      <c r="AJ568" s="242"/>
      <c r="AK568" s="242"/>
      <c r="AL568" s="242"/>
      <c r="AM568" s="242"/>
      <c r="AN568" s="242"/>
      <c r="AO568" s="242"/>
      <c r="AP568" s="242"/>
      <c r="AQ568" s="242"/>
      <c r="AR568" s="242"/>
      <c r="AS568" s="242"/>
      <c r="AT568" s="242"/>
      <c r="AU568" s="242"/>
      <c r="AV568" s="242"/>
      <c r="AW568" s="242"/>
      <c r="AX568" s="242"/>
      <c r="AY568" s="242"/>
      <c r="AZ568" s="242"/>
      <c r="BA568" s="242"/>
      <c r="BB568" s="242"/>
      <c r="BC568" s="242"/>
      <c r="BD568" s="242"/>
      <c r="BE568" s="242"/>
      <c r="BF568" s="242"/>
      <c r="BG568" s="242"/>
      <c r="BH568" s="242"/>
      <c r="BI568" s="242"/>
      <c r="BJ568" s="242"/>
      <c r="BK568" s="242"/>
      <c r="BL568" s="242"/>
    </row>
    <row r="569" spans="1:64" ht="14.65" hidden="1" customHeight="1">
      <c r="A569" s="238" t="s">
        <v>97</v>
      </c>
      <c r="B569" s="237" t="s">
        <v>187</v>
      </c>
      <c r="C569" s="243" t="s">
        <v>77</v>
      </c>
      <c r="D569" s="244"/>
      <c r="E569" s="244"/>
      <c r="F569" s="244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>
        <v>1</v>
      </c>
      <c r="U569" s="245">
        <v>7</v>
      </c>
      <c r="V569" s="245">
        <v>30</v>
      </c>
      <c r="W569" s="245">
        <v>52</v>
      </c>
      <c r="X569" s="245">
        <v>75</v>
      </c>
      <c r="Y569" s="245">
        <v>95</v>
      </c>
      <c r="Z569" s="245">
        <v>100</v>
      </c>
      <c r="AA569" s="245"/>
      <c r="AB569" s="245"/>
      <c r="AC569" s="245"/>
      <c r="AD569" s="245"/>
      <c r="AE569" s="242"/>
      <c r="AF569" s="238" t="str">
        <f t="shared" si="8"/>
        <v>CEVADA11/12Comercialização</v>
      </c>
      <c r="AG569" s="242"/>
      <c r="AH569" s="242"/>
      <c r="AI569" s="242"/>
      <c r="AJ569" s="242"/>
      <c r="AK569" s="242"/>
      <c r="AL569" s="242"/>
      <c r="AM569" s="242"/>
      <c r="AN569" s="242"/>
      <c r="AO569" s="242"/>
      <c r="AP569" s="242"/>
      <c r="AQ569" s="242"/>
      <c r="AR569" s="242"/>
      <c r="AS569" s="242"/>
      <c r="AT569" s="242"/>
      <c r="AU569" s="242"/>
      <c r="AV569" s="242"/>
      <c r="AW569" s="242"/>
      <c r="AX569" s="242"/>
      <c r="AY569" s="242"/>
      <c r="AZ569" s="242"/>
      <c r="BA569" s="242"/>
      <c r="BB569" s="242"/>
      <c r="BC569" s="242"/>
      <c r="BD569" s="242"/>
      <c r="BE569" s="242"/>
      <c r="BF569" s="242"/>
      <c r="BG569" s="242"/>
      <c r="BH569" s="242"/>
      <c r="BI569" s="242"/>
      <c r="BJ569" s="242"/>
      <c r="BK569" s="242"/>
      <c r="BL569" s="242"/>
    </row>
    <row r="570" spans="1:64" ht="14.65" hidden="1" customHeight="1">
      <c r="A570" s="238" t="s">
        <v>58</v>
      </c>
      <c r="B570" s="237" t="s">
        <v>187</v>
      </c>
      <c r="C570" s="239" t="s">
        <v>75</v>
      </c>
      <c r="D570" s="244"/>
      <c r="E570" s="244"/>
      <c r="F570" s="244"/>
      <c r="G570" s="245">
        <v>3</v>
      </c>
      <c r="H570" s="245">
        <v>47</v>
      </c>
      <c r="I570" s="245">
        <v>82</v>
      </c>
      <c r="J570" s="245">
        <v>98</v>
      </c>
      <c r="K570" s="245">
        <v>100</v>
      </c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2"/>
      <c r="AF570" s="238" t="str">
        <f t="shared" si="8"/>
        <v>FEIJÃO (1ª SAFRA)11/12Plantio</v>
      </c>
      <c r="AG570" s="242"/>
      <c r="AH570" s="242"/>
      <c r="AI570" s="242"/>
      <c r="AJ570" s="242"/>
      <c r="AK570" s="242"/>
      <c r="AL570" s="242"/>
      <c r="AM570" s="242"/>
      <c r="AN570" s="242"/>
      <c r="AO570" s="242"/>
      <c r="AP570" s="242"/>
      <c r="AQ570" s="242"/>
      <c r="AR570" s="242"/>
      <c r="AS570" s="242"/>
      <c r="AT570" s="242"/>
      <c r="AU570" s="242"/>
      <c r="AV570" s="242"/>
      <c r="AW570" s="242"/>
      <c r="AX570" s="242"/>
      <c r="AY570" s="242"/>
      <c r="AZ570" s="242"/>
      <c r="BA570" s="242"/>
      <c r="BB570" s="242"/>
      <c r="BC570" s="242"/>
      <c r="BD570" s="242"/>
      <c r="BE570" s="242"/>
      <c r="BF570" s="242"/>
      <c r="BG570" s="242"/>
      <c r="BH570" s="242"/>
      <c r="BI570" s="242"/>
      <c r="BJ570" s="242"/>
      <c r="BK570" s="242"/>
      <c r="BL570" s="242"/>
    </row>
    <row r="571" spans="1:64" ht="14.65" hidden="1" customHeight="1">
      <c r="A571" s="238" t="s">
        <v>58</v>
      </c>
      <c r="B571" s="237" t="s">
        <v>187</v>
      </c>
      <c r="C571" s="239" t="s">
        <v>76</v>
      </c>
      <c r="D571" s="244"/>
      <c r="E571" s="244"/>
      <c r="F571" s="244"/>
      <c r="G571" s="245"/>
      <c r="H571" s="245"/>
      <c r="I571" s="245"/>
      <c r="J571" s="245">
        <v>4</v>
      </c>
      <c r="K571" s="245">
        <v>10</v>
      </c>
      <c r="L571" s="245">
        <v>64</v>
      </c>
      <c r="M571" s="245">
        <v>96</v>
      </c>
      <c r="N571" s="245">
        <v>100</v>
      </c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2"/>
      <c r="AF571" s="238" t="str">
        <f t="shared" si="8"/>
        <v>FEIJÃO (1ª SAFRA)11/12Colheita</v>
      </c>
      <c r="AG571" s="242"/>
      <c r="AH571" s="242"/>
      <c r="AI571" s="242"/>
      <c r="AJ571" s="242"/>
      <c r="AK571" s="242"/>
      <c r="AL571" s="242"/>
      <c r="AM571" s="242"/>
      <c r="AN571" s="242"/>
      <c r="AO571" s="242"/>
      <c r="AP571" s="242"/>
      <c r="AQ571" s="242"/>
      <c r="AR571" s="242"/>
      <c r="AS571" s="242"/>
      <c r="AT571" s="242"/>
      <c r="AU571" s="242"/>
      <c r="AV571" s="242"/>
      <c r="AW571" s="242"/>
      <c r="AX571" s="242"/>
      <c r="AY571" s="242"/>
      <c r="AZ571" s="242"/>
      <c r="BA571" s="242"/>
      <c r="BB571" s="242"/>
      <c r="BC571" s="242"/>
      <c r="BD571" s="242"/>
      <c r="BE571" s="242"/>
      <c r="BF571" s="242"/>
      <c r="BG571" s="242"/>
      <c r="BH571" s="242"/>
      <c r="BI571" s="242"/>
      <c r="BJ571" s="242"/>
      <c r="BK571" s="242"/>
      <c r="BL571" s="242"/>
    </row>
    <row r="572" spans="1:64" ht="14.65" hidden="1" customHeight="1">
      <c r="A572" s="238" t="s">
        <v>58</v>
      </c>
      <c r="B572" s="237" t="s">
        <v>187</v>
      </c>
      <c r="C572" s="243" t="s">
        <v>77</v>
      </c>
      <c r="D572" s="244"/>
      <c r="E572" s="244"/>
      <c r="F572" s="244"/>
      <c r="G572" s="245"/>
      <c r="H572" s="245"/>
      <c r="I572" s="245"/>
      <c r="J572" s="245"/>
      <c r="K572" s="245">
        <v>3</v>
      </c>
      <c r="L572" s="245">
        <v>41</v>
      </c>
      <c r="M572" s="245">
        <v>56</v>
      </c>
      <c r="N572" s="245">
        <v>79</v>
      </c>
      <c r="O572" s="245">
        <v>89</v>
      </c>
      <c r="P572" s="245">
        <v>90</v>
      </c>
      <c r="Q572" s="245">
        <v>92</v>
      </c>
      <c r="R572" s="245">
        <v>94</v>
      </c>
      <c r="S572" s="245">
        <v>96</v>
      </c>
      <c r="T572" s="245">
        <v>97</v>
      </c>
      <c r="U572" s="245">
        <v>98</v>
      </c>
      <c r="V572" s="245">
        <v>100</v>
      </c>
      <c r="W572" s="245"/>
      <c r="X572" s="245"/>
      <c r="Y572" s="245"/>
      <c r="Z572" s="245"/>
      <c r="AA572" s="245"/>
      <c r="AB572" s="245"/>
      <c r="AC572" s="245"/>
      <c r="AD572" s="245"/>
      <c r="AE572" s="242"/>
      <c r="AF572" s="238" t="str">
        <f t="shared" si="8"/>
        <v>FEIJÃO (1ª SAFRA)11/12Comercialização</v>
      </c>
      <c r="AG572" s="242"/>
      <c r="AH572" s="242"/>
      <c r="AI572" s="242"/>
      <c r="AJ572" s="242"/>
      <c r="AK572" s="242"/>
      <c r="AL572" s="242"/>
      <c r="AM572" s="242"/>
      <c r="AN572" s="242"/>
      <c r="AO572" s="242"/>
      <c r="AP572" s="242"/>
      <c r="AQ572" s="242"/>
      <c r="AR572" s="242"/>
      <c r="AS572" s="242"/>
      <c r="AT572" s="242"/>
      <c r="AU572" s="242"/>
      <c r="AV572" s="242"/>
      <c r="AW572" s="242"/>
      <c r="AX572" s="242"/>
      <c r="AY572" s="242"/>
      <c r="AZ572" s="242"/>
      <c r="BA572" s="242"/>
      <c r="BB572" s="242"/>
      <c r="BC572" s="242"/>
      <c r="BD572" s="242"/>
      <c r="BE572" s="242"/>
      <c r="BF572" s="242"/>
      <c r="BG572" s="242"/>
      <c r="BH572" s="242"/>
      <c r="BI572" s="242"/>
      <c r="BJ572" s="242"/>
      <c r="BK572" s="242"/>
      <c r="BL572" s="242"/>
    </row>
    <row r="573" spans="1:64" ht="14.65" hidden="1" customHeight="1">
      <c r="A573" s="238" t="s">
        <v>98</v>
      </c>
      <c r="B573" s="237" t="s">
        <v>187</v>
      </c>
      <c r="C573" s="239" t="s">
        <v>75</v>
      </c>
      <c r="D573" s="244"/>
      <c r="E573" s="244"/>
      <c r="F573" s="244"/>
      <c r="G573" s="245"/>
      <c r="H573" s="245"/>
      <c r="I573" s="245"/>
      <c r="J573" s="245"/>
      <c r="K573" s="245"/>
      <c r="L573" s="245">
        <v>27</v>
      </c>
      <c r="M573" s="245">
        <v>69</v>
      </c>
      <c r="N573" s="245">
        <v>100</v>
      </c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2"/>
      <c r="AF573" s="238" t="str">
        <f t="shared" si="8"/>
        <v>FEIJÃO (2ª SAFRA)11/12Plantio</v>
      </c>
      <c r="AG573" s="242"/>
      <c r="AH573" s="242"/>
      <c r="AI573" s="242"/>
      <c r="AJ573" s="242"/>
      <c r="AK573" s="242"/>
      <c r="AL573" s="242"/>
      <c r="AM573" s="242"/>
      <c r="AN573" s="242"/>
      <c r="AO573" s="242"/>
      <c r="AP573" s="242"/>
      <c r="AQ573" s="242"/>
      <c r="AR573" s="242"/>
      <c r="AS573" s="242"/>
      <c r="AT573" s="242"/>
      <c r="AU573" s="242"/>
      <c r="AV573" s="242"/>
      <c r="AW573" s="242"/>
      <c r="AX573" s="242"/>
      <c r="AY573" s="242"/>
      <c r="AZ573" s="242"/>
      <c r="BA573" s="242"/>
      <c r="BB573" s="242"/>
      <c r="BC573" s="242"/>
      <c r="BD573" s="242"/>
      <c r="BE573" s="242"/>
      <c r="BF573" s="242"/>
      <c r="BG573" s="242"/>
      <c r="BH573" s="242"/>
      <c r="BI573" s="242"/>
      <c r="BJ573" s="242"/>
      <c r="BK573" s="242"/>
      <c r="BL573" s="242"/>
    </row>
    <row r="574" spans="1:64" ht="14.65" hidden="1" customHeight="1">
      <c r="A574" s="238" t="s">
        <v>98</v>
      </c>
      <c r="B574" s="237" t="s">
        <v>187</v>
      </c>
      <c r="C574" s="239" t="s">
        <v>76</v>
      </c>
      <c r="D574" s="244"/>
      <c r="E574" s="244"/>
      <c r="F574" s="244"/>
      <c r="G574" s="245"/>
      <c r="H574" s="245"/>
      <c r="I574" s="245"/>
      <c r="J574" s="245"/>
      <c r="K574" s="245"/>
      <c r="L574" s="245"/>
      <c r="M574" s="245"/>
      <c r="N574" s="245"/>
      <c r="O574" s="245">
        <v>17</v>
      </c>
      <c r="P574" s="245">
        <v>51</v>
      </c>
      <c r="Q574" s="245">
        <v>83</v>
      </c>
      <c r="R574" s="245">
        <v>100</v>
      </c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2"/>
      <c r="AF574" s="238" t="str">
        <f t="shared" si="8"/>
        <v>FEIJÃO (2ª SAFRA)11/12Colheita</v>
      </c>
      <c r="AG574" s="242"/>
      <c r="AH574" s="242"/>
      <c r="AI574" s="242"/>
      <c r="AJ574" s="242"/>
      <c r="AK574" s="242"/>
      <c r="AL574" s="242"/>
      <c r="AM574" s="242"/>
      <c r="AN574" s="242"/>
      <c r="AO574" s="242"/>
      <c r="AP574" s="242"/>
      <c r="AQ574" s="242"/>
      <c r="AR574" s="242"/>
      <c r="AS574" s="242"/>
      <c r="AT574" s="242"/>
      <c r="AU574" s="242"/>
      <c r="AV574" s="242"/>
      <c r="AW574" s="242"/>
      <c r="AX574" s="242"/>
      <c r="AY574" s="242"/>
      <c r="AZ574" s="242"/>
      <c r="BA574" s="242"/>
      <c r="BB574" s="242"/>
      <c r="BC574" s="242"/>
      <c r="BD574" s="242"/>
      <c r="BE574" s="242"/>
      <c r="BF574" s="242"/>
      <c r="BG574" s="242"/>
      <c r="BH574" s="242"/>
      <c r="BI574" s="242"/>
      <c r="BJ574" s="242"/>
      <c r="BK574" s="242"/>
      <c r="BL574" s="242"/>
    </row>
    <row r="575" spans="1:64" ht="14.65" hidden="1" customHeight="1">
      <c r="A575" s="238" t="s">
        <v>98</v>
      </c>
      <c r="B575" s="237" t="s">
        <v>187</v>
      </c>
      <c r="C575" s="243" t="s">
        <v>77</v>
      </c>
      <c r="D575" s="244"/>
      <c r="E575" s="244"/>
      <c r="F575" s="244"/>
      <c r="G575" s="245"/>
      <c r="H575" s="245"/>
      <c r="I575" s="245"/>
      <c r="J575" s="245"/>
      <c r="K575" s="245"/>
      <c r="L575" s="245"/>
      <c r="M575" s="245"/>
      <c r="N575" s="245"/>
      <c r="O575" s="245">
        <v>16</v>
      </c>
      <c r="P575" s="245">
        <v>44</v>
      </c>
      <c r="Q575" s="245">
        <v>71</v>
      </c>
      <c r="R575" s="245">
        <v>87</v>
      </c>
      <c r="S575" s="245">
        <v>94</v>
      </c>
      <c r="T575" s="245">
        <v>96</v>
      </c>
      <c r="U575" s="245">
        <v>99</v>
      </c>
      <c r="V575" s="245">
        <v>100</v>
      </c>
      <c r="W575" s="245"/>
      <c r="X575" s="245"/>
      <c r="Y575" s="245"/>
      <c r="Z575" s="245"/>
      <c r="AA575" s="245"/>
      <c r="AB575" s="245"/>
      <c r="AC575" s="245"/>
      <c r="AD575" s="245"/>
      <c r="AE575" s="242"/>
      <c r="AF575" s="238" t="str">
        <f t="shared" si="8"/>
        <v>FEIJÃO (2ª SAFRA)11/12Comercialização</v>
      </c>
      <c r="AG575" s="242"/>
      <c r="AH575" s="242"/>
      <c r="AI575" s="242"/>
      <c r="AJ575" s="242"/>
      <c r="AK575" s="242"/>
      <c r="AL575" s="242"/>
      <c r="AM575" s="242"/>
      <c r="AN575" s="242"/>
      <c r="AO575" s="242"/>
      <c r="AP575" s="242"/>
      <c r="AQ575" s="242"/>
      <c r="AR575" s="242"/>
      <c r="AS575" s="242"/>
      <c r="AT575" s="242"/>
      <c r="AU575" s="242"/>
      <c r="AV575" s="242"/>
      <c r="AW575" s="242"/>
      <c r="AX575" s="242"/>
      <c r="AY575" s="242"/>
      <c r="AZ575" s="242"/>
      <c r="BA575" s="242"/>
      <c r="BB575" s="242"/>
      <c r="BC575" s="242"/>
      <c r="BD575" s="242"/>
      <c r="BE575" s="242"/>
      <c r="BF575" s="242"/>
      <c r="BG575" s="242"/>
      <c r="BH575" s="242"/>
      <c r="BI575" s="242"/>
      <c r="BJ575" s="242"/>
      <c r="BK575" s="242"/>
      <c r="BL575" s="242"/>
    </row>
    <row r="576" spans="1:64" ht="14.65" hidden="1" customHeight="1">
      <c r="A576" s="238" t="s">
        <v>99</v>
      </c>
      <c r="B576" s="237" t="s">
        <v>187</v>
      </c>
      <c r="C576" s="239" t="s">
        <v>75</v>
      </c>
      <c r="D576" s="244"/>
      <c r="E576" s="244"/>
      <c r="F576" s="244"/>
      <c r="G576" s="245"/>
      <c r="H576" s="245"/>
      <c r="I576" s="245"/>
      <c r="J576" s="245"/>
      <c r="K576" s="245"/>
      <c r="L576" s="245"/>
      <c r="M576" s="245"/>
      <c r="N576" s="245"/>
      <c r="O576" s="245">
        <v>87</v>
      </c>
      <c r="P576" s="245">
        <v>89</v>
      </c>
      <c r="Q576" s="245">
        <v>100</v>
      </c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2"/>
      <c r="AF576" s="238" t="str">
        <f t="shared" si="8"/>
        <v>FEIJÃO (3ª SAFRA)11/12Plantio</v>
      </c>
      <c r="AG576" s="242"/>
      <c r="AH576" s="242"/>
      <c r="AI576" s="242"/>
      <c r="AJ576" s="242"/>
      <c r="AK576" s="242"/>
      <c r="AL576" s="242"/>
      <c r="AM576" s="242"/>
      <c r="AN576" s="242"/>
      <c r="AO576" s="242"/>
      <c r="AP576" s="242"/>
      <c r="AQ576" s="242"/>
      <c r="AR576" s="242"/>
      <c r="AS576" s="242"/>
      <c r="AT576" s="242"/>
      <c r="AU576" s="242"/>
      <c r="AV576" s="242"/>
      <c r="AW576" s="242"/>
      <c r="AX576" s="242"/>
      <c r="AY576" s="242"/>
      <c r="AZ576" s="242"/>
      <c r="BA576" s="242"/>
      <c r="BB576" s="242"/>
      <c r="BC576" s="242"/>
      <c r="BD576" s="242"/>
      <c r="BE576" s="242"/>
      <c r="BF576" s="242"/>
      <c r="BG576" s="242"/>
      <c r="BH576" s="242"/>
      <c r="BI576" s="242"/>
      <c r="BJ576" s="242"/>
      <c r="BK576" s="242"/>
      <c r="BL576" s="242"/>
    </row>
    <row r="577" spans="1:64" ht="14.65" hidden="1" customHeight="1">
      <c r="A577" s="238" t="s">
        <v>99</v>
      </c>
      <c r="B577" s="237" t="s">
        <v>187</v>
      </c>
      <c r="C577" s="239" t="s">
        <v>76</v>
      </c>
      <c r="D577" s="244"/>
      <c r="E577" s="244"/>
      <c r="F577" s="244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>
        <v>41</v>
      </c>
      <c r="R577" s="245">
        <v>49</v>
      </c>
      <c r="S577" s="245">
        <v>94</v>
      </c>
      <c r="T577" s="245">
        <v>100</v>
      </c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2"/>
      <c r="AF577" s="238" t="str">
        <f t="shared" si="8"/>
        <v>FEIJÃO (3ª SAFRA)11/12Colheita</v>
      </c>
      <c r="AG577" s="242"/>
      <c r="AH577" s="242"/>
      <c r="AI577" s="242"/>
      <c r="AJ577" s="242"/>
      <c r="AK577" s="242"/>
      <c r="AL577" s="242"/>
      <c r="AM577" s="242"/>
      <c r="AN577" s="242"/>
      <c r="AO577" s="242"/>
      <c r="AP577" s="242"/>
      <c r="AQ577" s="242"/>
      <c r="AR577" s="242"/>
      <c r="AS577" s="242"/>
      <c r="AT577" s="242"/>
      <c r="AU577" s="242"/>
      <c r="AV577" s="242"/>
      <c r="AW577" s="242"/>
      <c r="AX577" s="242"/>
      <c r="AY577" s="242"/>
      <c r="AZ577" s="242"/>
      <c r="BA577" s="242"/>
      <c r="BB577" s="242"/>
      <c r="BC577" s="242"/>
      <c r="BD577" s="242"/>
      <c r="BE577" s="242"/>
      <c r="BF577" s="242"/>
      <c r="BG577" s="242"/>
      <c r="BH577" s="242"/>
      <c r="BI577" s="242"/>
      <c r="BJ577" s="242"/>
      <c r="BK577" s="242"/>
      <c r="BL577" s="242"/>
    </row>
    <row r="578" spans="1:64" ht="14.65" hidden="1" customHeight="1">
      <c r="A578" s="238" t="s">
        <v>99</v>
      </c>
      <c r="B578" s="237" t="s">
        <v>187</v>
      </c>
      <c r="C578" s="243" t="s">
        <v>77</v>
      </c>
      <c r="D578" s="244"/>
      <c r="E578" s="244"/>
      <c r="F578" s="244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>
        <v>27</v>
      </c>
      <c r="R578" s="245">
        <v>47</v>
      </c>
      <c r="S578" s="245">
        <v>84</v>
      </c>
      <c r="T578" s="245">
        <v>93</v>
      </c>
      <c r="U578" s="245">
        <v>99</v>
      </c>
      <c r="V578" s="245">
        <v>100</v>
      </c>
      <c r="W578" s="245"/>
      <c r="X578" s="245"/>
      <c r="Y578" s="245"/>
      <c r="Z578" s="245"/>
      <c r="AA578" s="245"/>
      <c r="AB578" s="245"/>
      <c r="AC578" s="245"/>
      <c r="AD578" s="245"/>
      <c r="AE578" s="242"/>
      <c r="AF578" s="238" t="str">
        <f t="shared" ref="AF578:AF641" si="9">A578&amp;B578&amp;C578</f>
        <v>FEIJÃO (3ª SAFRA)11/12Comercialização</v>
      </c>
      <c r="AG578" s="242"/>
      <c r="AH578" s="242"/>
      <c r="AI578" s="242"/>
      <c r="AJ578" s="242"/>
      <c r="AK578" s="242"/>
      <c r="AL578" s="242"/>
      <c r="AM578" s="242"/>
      <c r="AN578" s="242"/>
      <c r="AO578" s="242"/>
      <c r="AP578" s="242"/>
      <c r="AQ578" s="242"/>
      <c r="AR578" s="242"/>
      <c r="AS578" s="242"/>
      <c r="AT578" s="242"/>
      <c r="AU578" s="242"/>
      <c r="AV578" s="242"/>
      <c r="AW578" s="242"/>
      <c r="AX578" s="242"/>
      <c r="AY578" s="242"/>
      <c r="AZ578" s="242"/>
      <c r="BA578" s="242"/>
      <c r="BB578" s="242"/>
      <c r="BC578" s="242"/>
      <c r="BD578" s="242"/>
      <c r="BE578" s="242"/>
      <c r="BF578" s="242"/>
      <c r="BG578" s="242"/>
      <c r="BH578" s="242"/>
      <c r="BI578" s="242"/>
      <c r="BJ578" s="242"/>
      <c r="BK578" s="242"/>
      <c r="BL578" s="242"/>
    </row>
    <row r="579" spans="1:64" ht="14.65" hidden="1" customHeight="1">
      <c r="A579" s="238" t="s">
        <v>294</v>
      </c>
      <c r="B579" s="237" t="s">
        <v>187</v>
      </c>
      <c r="C579" s="239" t="s">
        <v>75</v>
      </c>
      <c r="D579" s="244"/>
      <c r="E579" s="244"/>
      <c r="F579" s="244"/>
      <c r="G579" s="245">
        <v>8</v>
      </c>
      <c r="H579" s="245">
        <v>59</v>
      </c>
      <c r="I579" s="245">
        <v>91</v>
      </c>
      <c r="J579" s="245">
        <v>100</v>
      </c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2"/>
      <c r="AF579" s="238" t="str">
        <f t="shared" si="9"/>
        <v>tabaco11/12Plantio</v>
      </c>
      <c r="AG579" s="242"/>
      <c r="AH579" s="242"/>
      <c r="AI579" s="242"/>
      <c r="AJ579" s="242"/>
      <c r="AK579" s="242"/>
      <c r="AL579" s="242"/>
      <c r="AM579" s="242"/>
      <c r="AN579" s="242"/>
      <c r="AO579" s="242"/>
      <c r="AP579" s="242"/>
      <c r="AQ579" s="242"/>
      <c r="AR579" s="242"/>
      <c r="AS579" s="242"/>
      <c r="AT579" s="242"/>
      <c r="AU579" s="242"/>
      <c r="AV579" s="242"/>
      <c r="AW579" s="242"/>
      <c r="AX579" s="242"/>
      <c r="AY579" s="242"/>
      <c r="AZ579" s="242"/>
      <c r="BA579" s="242"/>
      <c r="BB579" s="242"/>
      <c r="BC579" s="242"/>
      <c r="BD579" s="242"/>
      <c r="BE579" s="242"/>
      <c r="BF579" s="242"/>
      <c r="BG579" s="242"/>
      <c r="BH579" s="242"/>
      <c r="BI579" s="242"/>
      <c r="BJ579" s="242"/>
      <c r="BK579" s="242"/>
      <c r="BL579" s="242"/>
    </row>
    <row r="580" spans="1:64" ht="14.65" hidden="1" customHeight="1">
      <c r="A580" s="238" t="s">
        <v>294</v>
      </c>
      <c r="B580" s="237" t="s">
        <v>187</v>
      </c>
      <c r="C580" s="239" t="s">
        <v>76</v>
      </c>
      <c r="D580" s="244"/>
      <c r="E580" s="244"/>
      <c r="F580" s="244"/>
      <c r="G580" s="245"/>
      <c r="H580" s="245"/>
      <c r="I580" s="245"/>
      <c r="J580" s="245"/>
      <c r="K580" s="245">
        <v>9</v>
      </c>
      <c r="L580" s="245">
        <v>35</v>
      </c>
      <c r="M580" s="245">
        <v>72</v>
      </c>
      <c r="N580" s="245">
        <v>92</v>
      </c>
      <c r="O580" s="245">
        <v>97</v>
      </c>
      <c r="P580" s="245">
        <v>100</v>
      </c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2"/>
      <c r="AF580" s="238" t="str">
        <f t="shared" si="9"/>
        <v>tabaco11/12Colheita</v>
      </c>
      <c r="AG580" s="242"/>
      <c r="AH580" s="242"/>
      <c r="AI580" s="242"/>
      <c r="AJ580" s="242"/>
      <c r="AK580" s="242"/>
      <c r="AL580" s="242"/>
      <c r="AM580" s="242"/>
      <c r="AN580" s="242"/>
      <c r="AO580" s="242"/>
      <c r="AP580" s="242"/>
      <c r="AQ580" s="242"/>
      <c r="AR580" s="242"/>
      <c r="AS580" s="242"/>
      <c r="AT580" s="242"/>
      <c r="AU580" s="242"/>
      <c r="AV580" s="242"/>
      <c r="AW580" s="242"/>
      <c r="AX580" s="242"/>
      <c r="AY580" s="242"/>
      <c r="AZ580" s="242"/>
      <c r="BA580" s="242"/>
      <c r="BB580" s="242"/>
      <c r="BC580" s="242"/>
      <c r="BD580" s="242"/>
      <c r="BE580" s="242"/>
      <c r="BF580" s="242"/>
      <c r="BG580" s="242"/>
      <c r="BH580" s="242"/>
      <c r="BI580" s="242"/>
      <c r="BJ580" s="242"/>
      <c r="BK580" s="242"/>
      <c r="BL580" s="242"/>
    </row>
    <row r="581" spans="1:64" ht="14.65" hidden="1" customHeight="1">
      <c r="A581" s="238" t="s">
        <v>294</v>
      </c>
      <c r="B581" s="237" t="s">
        <v>187</v>
      </c>
      <c r="C581" s="243" t="s">
        <v>77</v>
      </c>
      <c r="D581" s="244"/>
      <c r="E581" s="244"/>
      <c r="F581" s="244"/>
      <c r="G581" s="245"/>
      <c r="H581" s="245"/>
      <c r="I581" s="245"/>
      <c r="J581" s="245"/>
      <c r="K581" s="245">
        <v>1</v>
      </c>
      <c r="L581" s="245">
        <v>4</v>
      </c>
      <c r="M581" s="245">
        <v>18</v>
      </c>
      <c r="N581" s="245">
        <v>32</v>
      </c>
      <c r="O581" s="245">
        <v>49</v>
      </c>
      <c r="P581" s="245">
        <v>61</v>
      </c>
      <c r="Q581" s="245">
        <v>79</v>
      </c>
      <c r="R581" s="245">
        <v>94</v>
      </c>
      <c r="S581" s="245">
        <v>98</v>
      </c>
      <c r="T581" s="245">
        <v>100</v>
      </c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2"/>
      <c r="AF581" s="238" t="str">
        <f t="shared" si="9"/>
        <v>tabaco11/12Comercialização</v>
      </c>
      <c r="AG581" s="242"/>
      <c r="AH581" s="242"/>
      <c r="AI581" s="242"/>
      <c r="AJ581" s="242"/>
      <c r="AK581" s="242"/>
      <c r="AL581" s="242"/>
      <c r="AM581" s="242"/>
      <c r="AN581" s="242"/>
      <c r="AO581" s="242"/>
      <c r="AP581" s="242"/>
      <c r="AQ581" s="242"/>
      <c r="AR581" s="242"/>
      <c r="AS581" s="242"/>
      <c r="AT581" s="242"/>
      <c r="AU581" s="242"/>
      <c r="AV581" s="242"/>
      <c r="AW581" s="242"/>
      <c r="AX581" s="242"/>
      <c r="AY581" s="242"/>
      <c r="AZ581" s="242"/>
      <c r="BA581" s="242"/>
      <c r="BB581" s="242"/>
      <c r="BC581" s="242"/>
      <c r="BD581" s="242"/>
      <c r="BE581" s="242"/>
      <c r="BF581" s="242"/>
      <c r="BG581" s="242"/>
      <c r="BH581" s="242"/>
      <c r="BI581" s="242"/>
      <c r="BJ581" s="242"/>
      <c r="BK581" s="242"/>
      <c r="BL581" s="242"/>
    </row>
    <row r="582" spans="1:64" ht="14.65" hidden="1" customHeight="1">
      <c r="A582" s="238" t="s">
        <v>161</v>
      </c>
      <c r="B582" s="237" t="s">
        <v>187</v>
      </c>
      <c r="C582" s="239" t="s">
        <v>75</v>
      </c>
      <c r="D582" s="244"/>
      <c r="E582" s="244"/>
      <c r="F582" s="244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2"/>
      <c r="AF582" s="238" t="str">
        <f t="shared" si="9"/>
        <v>GIRASSOL (1ª SAFRA)11/12Plantio</v>
      </c>
      <c r="AG582" s="242"/>
      <c r="AH582" s="242"/>
      <c r="AI582" s="242"/>
      <c r="AJ582" s="242"/>
      <c r="AK582" s="242"/>
      <c r="AL582" s="242"/>
      <c r="AM582" s="242"/>
      <c r="AN582" s="242"/>
      <c r="AO582" s="242"/>
      <c r="AP582" s="242"/>
      <c r="AQ582" s="242"/>
      <c r="AR582" s="242"/>
      <c r="AS582" s="242"/>
      <c r="AT582" s="242"/>
      <c r="AU582" s="242"/>
      <c r="AV582" s="242"/>
      <c r="AW582" s="242"/>
      <c r="AX582" s="242"/>
      <c r="AY582" s="242"/>
      <c r="AZ582" s="242"/>
      <c r="BA582" s="242"/>
      <c r="BB582" s="242"/>
      <c r="BC582" s="242"/>
      <c r="BD582" s="242"/>
      <c r="BE582" s="242"/>
      <c r="BF582" s="242"/>
      <c r="BG582" s="242"/>
      <c r="BH582" s="242"/>
      <c r="BI582" s="242"/>
      <c r="BJ582" s="242"/>
      <c r="BK582" s="242"/>
      <c r="BL582" s="242"/>
    </row>
    <row r="583" spans="1:64" ht="14.65" hidden="1" customHeight="1">
      <c r="A583" s="238" t="s">
        <v>161</v>
      </c>
      <c r="B583" s="237" t="s">
        <v>187</v>
      </c>
      <c r="C583" s="239" t="s">
        <v>76</v>
      </c>
      <c r="D583" s="244"/>
      <c r="E583" s="244"/>
      <c r="F583" s="244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2"/>
      <c r="AF583" s="238" t="str">
        <f t="shared" si="9"/>
        <v>GIRASSOL (1ª SAFRA)11/12Colheita</v>
      </c>
      <c r="AG583" s="242"/>
      <c r="AH583" s="242"/>
      <c r="AI583" s="242"/>
      <c r="AJ583" s="242"/>
      <c r="AK583" s="242"/>
      <c r="AL583" s="242"/>
      <c r="AM583" s="242"/>
      <c r="AN583" s="242"/>
      <c r="AO583" s="242"/>
      <c r="AP583" s="242"/>
      <c r="AQ583" s="242"/>
      <c r="AR583" s="242"/>
      <c r="AS583" s="242"/>
      <c r="AT583" s="242"/>
      <c r="AU583" s="242"/>
      <c r="AV583" s="242"/>
      <c r="AW583" s="242"/>
      <c r="AX583" s="242"/>
      <c r="AY583" s="242"/>
      <c r="AZ583" s="242"/>
      <c r="BA583" s="242"/>
      <c r="BB583" s="242"/>
      <c r="BC583" s="242"/>
      <c r="BD583" s="242"/>
      <c r="BE583" s="242"/>
      <c r="BF583" s="242"/>
      <c r="BG583" s="242"/>
      <c r="BH583" s="242"/>
      <c r="BI583" s="242"/>
      <c r="BJ583" s="242"/>
      <c r="BK583" s="242"/>
      <c r="BL583" s="242"/>
    </row>
    <row r="584" spans="1:64" ht="14.65" hidden="1" customHeight="1">
      <c r="A584" s="238" t="s">
        <v>161</v>
      </c>
      <c r="B584" s="237" t="s">
        <v>187</v>
      </c>
      <c r="C584" s="243" t="s">
        <v>77</v>
      </c>
      <c r="D584" s="244"/>
      <c r="E584" s="244"/>
      <c r="F584" s="244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2"/>
      <c r="AF584" s="238" t="str">
        <f t="shared" si="9"/>
        <v>GIRASSOL (1ª SAFRA)11/12Comercialização</v>
      </c>
      <c r="AG584" s="242"/>
      <c r="AH584" s="242"/>
      <c r="AI584" s="242"/>
      <c r="AJ584" s="242"/>
      <c r="AK584" s="242"/>
      <c r="AL584" s="242"/>
      <c r="AM584" s="242"/>
      <c r="AN584" s="242"/>
      <c r="AO584" s="242"/>
      <c r="AP584" s="242"/>
      <c r="AQ584" s="242"/>
      <c r="AR584" s="242"/>
      <c r="AS584" s="242"/>
      <c r="AT584" s="242"/>
      <c r="AU584" s="242"/>
      <c r="AV584" s="242"/>
      <c r="AW584" s="242"/>
      <c r="AX584" s="242"/>
      <c r="AY584" s="242"/>
      <c r="AZ584" s="242"/>
      <c r="BA584" s="242"/>
      <c r="BB584" s="242"/>
      <c r="BC584" s="242"/>
      <c r="BD584" s="242"/>
      <c r="BE584" s="242"/>
      <c r="BF584" s="242"/>
      <c r="BG584" s="242"/>
      <c r="BH584" s="242"/>
      <c r="BI584" s="242"/>
      <c r="BJ584" s="242"/>
      <c r="BK584" s="242"/>
      <c r="BL584" s="242"/>
    </row>
    <row r="585" spans="1:64" ht="14.65" hidden="1" customHeight="1">
      <c r="A585" s="238" t="s">
        <v>163</v>
      </c>
      <c r="B585" s="237" t="s">
        <v>187</v>
      </c>
      <c r="C585" s="239" t="s">
        <v>75</v>
      </c>
      <c r="D585" s="244"/>
      <c r="E585" s="244"/>
      <c r="F585" s="244"/>
      <c r="G585" s="245"/>
      <c r="H585" s="245"/>
      <c r="I585" s="245"/>
      <c r="J585" s="245"/>
      <c r="K585" s="245"/>
      <c r="L585" s="245"/>
      <c r="M585" s="245"/>
      <c r="N585" s="245"/>
      <c r="O585" s="245">
        <v>100</v>
      </c>
      <c r="P585" s="245"/>
      <c r="Q585" s="245"/>
      <c r="R585" s="245"/>
      <c r="S585" s="245"/>
      <c r="T585" s="245"/>
      <c r="U585" s="245"/>
      <c r="V585" s="245"/>
      <c r="W585" s="245"/>
      <c r="X585" s="245"/>
      <c r="Y585" s="245"/>
      <c r="Z585" s="245"/>
      <c r="AA585" s="245"/>
      <c r="AB585" s="245"/>
      <c r="AC585" s="245"/>
      <c r="AD585" s="245"/>
      <c r="AE585" s="242"/>
      <c r="AF585" s="238" t="str">
        <f t="shared" si="9"/>
        <v>GIRASSOL (2ª SAFRA)11/12Plantio</v>
      </c>
      <c r="AG585" s="242"/>
      <c r="AH585" s="242"/>
      <c r="AI585" s="242"/>
      <c r="AJ585" s="242"/>
      <c r="AK585" s="242"/>
      <c r="AL585" s="242"/>
      <c r="AM585" s="242"/>
      <c r="AN585" s="242"/>
      <c r="AO585" s="242"/>
      <c r="AP585" s="242"/>
      <c r="AQ585" s="242"/>
      <c r="AR585" s="242"/>
      <c r="AS585" s="242"/>
      <c r="AT585" s="242"/>
      <c r="AU585" s="242"/>
      <c r="AV585" s="242"/>
      <c r="AW585" s="242"/>
      <c r="AX585" s="242"/>
      <c r="AY585" s="242"/>
      <c r="AZ585" s="242"/>
      <c r="BA585" s="242"/>
      <c r="BB585" s="242"/>
      <c r="BC585" s="242"/>
      <c r="BD585" s="242"/>
      <c r="BE585" s="242"/>
      <c r="BF585" s="242"/>
      <c r="BG585" s="242"/>
      <c r="BH585" s="242"/>
      <c r="BI585" s="242"/>
      <c r="BJ585" s="242"/>
      <c r="BK585" s="242"/>
      <c r="BL585" s="242"/>
    </row>
    <row r="586" spans="1:64" ht="14.65" hidden="1" customHeight="1">
      <c r="A586" s="238" t="s">
        <v>163</v>
      </c>
      <c r="B586" s="237" t="s">
        <v>187</v>
      </c>
      <c r="C586" s="239" t="s">
        <v>76</v>
      </c>
      <c r="D586" s="244"/>
      <c r="E586" s="244"/>
      <c r="F586" s="244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  <c r="Y586" s="245"/>
      <c r="Z586" s="245"/>
      <c r="AA586" s="245"/>
      <c r="AB586" s="245"/>
      <c r="AC586" s="245"/>
      <c r="AD586" s="245"/>
      <c r="AE586" s="242"/>
      <c r="AF586" s="238" t="str">
        <f t="shared" si="9"/>
        <v>GIRASSOL (2ª SAFRA)11/12Colheita</v>
      </c>
      <c r="AG586" s="242"/>
      <c r="AH586" s="242"/>
      <c r="AI586" s="242"/>
      <c r="AJ586" s="242"/>
      <c r="AK586" s="242"/>
      <c r="AL586" s="242"/>
      <c r="AM586" s="242"/>
      <c r="AN586" s="242"/>
      <c r="AO586" s="242"/>
      <c r="AP586" s="242"/>
      <c r="AQ586" s="242"/>
      <c r="AR586" s="242"/>
      <c r="AS586" s="242"/>
      <c r="AT586" s="242"/>
      <c r="AU586" s="242"/>
      <c r="AV586" s="242"/>
      <c r="AW586" s="242"/>
      <c r="AX586" s="242"/>
      <c r="AY586" s="242"/>
      <c r="AZ586" s="242"/>
      <c r="BA586" s="242"/>
      <c r="BB586" s="242"/>
      <c r="BC586" s="242"/>
      <c r="BD586" s="242"/>
      <c r="BE586" s="242"/>
      <c r="BF586" s="242"/>
      <c r="BG586" s="242"/>
      <c r="BH586" s="242"/>
      <c r="BI586" s="242"/>
      <c r="BJ586" s="242"/>
      <c r="BK586" s="242"/>
      <c r="BL586" s="242"/>
    </row>
    <row r="587" spans="1:64" ht="14.65" hidden="1" customHeight="1">
      <c r="A587" s="238" t="s">
        <v>163</v>
      </c>
      <c r="B587" s="237" t="s">
        <v>187</v>
      </c>
      <c r="C587" s="243" t="s">
        <v>77</v>
      </c>
      <c r="D587" s="244"/>
      <c r="E587" s="244"/>
      <c r="F587" s="244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  <c r="Y587" s="245"/>
      <c r="Z587" s="245"/>
      <c r="AA587" s="245"/>
      <c r="AB587" s="245"/>
      <c r="AC587" s="245"/>
      <c r="AD587" s="245"/>
      <c r="AE587" s="242"/>
      <c r="AF587" s="238" t="str">
        <f t="shared" si="9"/>
        <v>GIRASSOL (2ª SAFRA)11/12Comercialização</v>
      </c>
      <c r="AG587" s="242"/>
      <c r="AH587" s="242"/>
      <c r="AI587" s="242"/>
      <c r="AJ587" s="242"/>
      <c r="AK587" s="242"/>
      <c r="AL587" s="242"/>
      <c r="AM587" s="242"/>
      <c r="AN587" s="242"/>
      <c r="AO587" s="242"/>
      <c r="AP587" s="242"/>
      <c r="AQ587" s="242"/>
      <c r="AR587" s="242"/>
      <c r="AS587" s="242"/>
      <c r="AT587" s="242"/>
      <c r="AU587" s="242"/>
      <c r="AV587" s="242"/>
      <c r="AW587" s="242"/>
      <c r="AX587" s="242"/>
      <c r="AY587" s="242"/>
      <c r="AZ587" s="242"/>
      <c r="BA587" s="242"/>
      <c r="BB587" s="242"/>
      <c r="BC587" s="242"/>
      <c r="BD587" s="242"/>
      <c r="BE587" s="242"/>
      <c r="BF587" s="242"/>
      <c r="BG587" s="242"/>
      <c r="BH587" s="242"/>
      <c r="BI587" s="242"/>
      <c r="BJ587" s="242"/>
      <c r="BK587" s="242"/>
      <c r="BL587" s="242"/>
    </row>
    <row r="588" spans="1:64" ht="14.65" hidden="1" customHeight="1">
      <c r="A588" s="238" t="s">
        <v>101</v>
      </c>
      <c r="B588" s="237" t="s">
        <v>187</v>
      </c>
      <c r="C588" s="239" t="s">
        <v>75</v>
      </c>
      <c r="D588" s="244"/>
      <c r="E588" s="244"/>
      <c r="F588" s="244"/>
      <c r="G588" s="245">
        <v>100</v>
      </c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  <c r="Y588" s="245"/>
      <c r="Z588" s="245"/>
      <c r="AA588" s="245"/>
      <c r="AB588" s="245"/>
      <c r="AC588" s="245"/>
      <c r="AD588" s="245"/>
      <c r="AE588" s="242"/>
      <c r="AF588" s="238" t="str">
        <f t="shared" si="9"/>
        <v>MAMONA11/12Plantio</v>
      </c>
      <c r="AG588" s="242"/>
      <c r="AH588" s="242"/>
      <c r="AI588" s="242"/>
      <c r="AJ588" s="242"/>
      <c r="AK588" s="242"/>
      <c r="AL588" s="242"/>
      <c r="AM588" s="242"/>
      <c r="AN588" s="242"/>
      <c r="AO588" s="242"/>
      <c r="AP588" s="242"/>
      <c r="AQ588" s="242"/>
      <c r="AR588" s="242"/>
      <c r="AS588" s="242"/>
      <c r="AT588" s="242"/>
      <c r="AU588" s="242"/>
      <c r="AV588" s="242"/>
      <c r="AW588" s="242"/>
      <c r="AX588" s="242"/>
      <c r="AY588" s="242"/>
      <c r="AZ588" s="242"/>
      <c r="BA588" s="242"/>
      <c r="BB588" s="242"/>
      <c r="BC588" s="242"/>
      <c r="BD588" s="242"/>
      <c r="BE588" s="242"/>
      <c r="BF588" s="242"/>
      <c r="BG588" s="242"/>
      <c r="BH588" s="242"/>
      <c r="BI588" s="242"/>
      <c r="BJ588" s="242"/>
      <c r="BK588" s="242"/>
      <c r="BL588" s="242"/>
    </row>
    <row r="589" spans="1:64" ht="14.65" hidden="1" customHeight="1">
      <c r="A589" s="238" t="s">
        <v>101</v>
      </c>
      <c r="B589" s="237" t="s">
        <v>187</v>
      </c>
      <c r="C589" s="239" t="s">
        <v>76</v>
      </c>
      <c r="D589" s="244"/>
      <c r="E589" s="244"/>
      <c r="F589" s="244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>
        <v>10</v>
      </c>
      <c r="T589" s="245">
        <v>15</v>
      </c>
      <c r="U589" s="245">
        <v>70</v>
      </c>
      <c r="V589" s="245">
        <v>100</v>
      </c>
      <c r="W589" s="245"/>
      <c r="X589" s="245"/>
      <c r="Y589" s="245"/>
      <c r="Z589" s="245"/>
      <c r="AA589" s="245"/>
      <c r="AB589" s="245"/>
      <c r="AC589" s="245"/>
      <c r="AD589" s="245"/>
      <c r="AE589" s="242"/>
      <c r="AF589" s="238" t="str">
        <f t="shared" si="9"/>
        <v>MAMONA11/12Colheita</v>
      </c>
      <c r="AG589" s="242"/>
      <c r="AH589" s="242"/>
      <c r="AI589" s="242"/>
      <c r="AJ589" s="242"/>
      <c r="AK589" s="242"/>
      <c r="AL589" s="242"/>
      <c r="AM589" s="242"/>
      <c r="AN589" s="242"/>
      <c r="AO589" s="242"/>
      <c r="AP589" s="242"/>
      <c r="AQ589" s="242"/>
      <c r="AR589" s="242"/>
      <c r="AS589" s="242"/>
      <c r="AT589" s="242"/>
      <c r="AU589" s="242"/>
      <c r="AV589" s="242"/>
      <c r="AW589" s="242"/>
      <c r="AX589" s="242"/>
      <c r="AY589" s="242"/>
      <c r="AZ589" s="242"/>
      <c r="BA589" s="242"/>
      <c r="BB589" s="242"/>
      <c r="BC589" s="242"/>
      <c r="BD589" s="242"/>
      <c r="BE589" s="242"/>
      <c r="BF589" s="242"/>
      <c r="BG589" s="242"/>
      <c r="BH589" s="242"/>
      <c r="BI589" s="242"/>
      <c r="BJ589" s="242"/>
      <c r="BK589" s="242"/>
      <c r="BL589" s="242"/>
    </row>
    <row r="590" spans="1:64" ht="14.65" hidden="1" customHeight="1">
      <c r="A590" s="238" t="s">
        <v>101</v>
      </c>
      <c r="B590" s="237" t="s">
        <v>187</v>
      </c>
      <c r="C590" s="243" t="s">
        <v>77</v>
      </c>
      <c r="D590" s="244"/>
      <c r="E590" s="244"/>
      <c r="F590" s="244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>
        <v>10</v>
      </c>
      <c r="T590" s="245">
        <v>15</v>
      </c>
      <c r="U590" s="245">
        <v>75</v>
      </c>
      <c r="V590" s="245">
        <v>100</v>
      </c>
      <c r="W590" s="245"/>
      <c r="X590" s="245"/>
      <c r="Y590" s="245"/>
      <c r="Z590" s="245"/>
      <c r="AA590" s="245"/>
      <c r="AB590" s="245"/>
      <c r="AC590" s="245"/>
      <c r="AD590" s="245"/>
      <c r="AE590" s="242"/>
      <c r="AF590" s="238" t="str">
        <f t="shared" si="9"/>
        <v>MAMONA11/12Comercialização</v>
      </c>
      <c r="AG590" s="242"/>
      <c r="AH590" s="242"/>
      <c r="AI590" s="242"/>
      <c r="AJ590" s="242"/>
      <c r="AK590" s="242"/>
      <c r="AL590" s="242"/>
      <c r="AM590" s="242"/>
      <c r="AN590" s="242"/>
      <c r="AO590" s="242"/>
      <c r="AP590" s="242"/>
      <c r="AQ590" s="242"/>
      <c r="AR590" s="242"/>
      <c r="AS590" s="242"/>
      <c r="AT590" s="242"/>
      <c r="AU590" s="242"/>
      <c r="AV590" s="242"/>
      <c r="AW590" s="242"/>
      <c r="AX590" s="242"/>
      <c r="AY590" s="242"/>
      <c r="AZ590" s="242"/>
      <c r="BA590" s="242"/>
      <c r="BB590" s="242"/>
      <c r="BC590" s="242"/>
      <c r="BD590" s="242"/>
      <c r="BE590" s="242"/>
      <c r="BF590" s="242"/>
      <c r="BG590" s="242"/>
      <c r="BH590" s="242"/>
      <c r="BI590" s="242"/>
      <c r="BJ590" s="242"/>
      <c r="BK590" s="242"/>
      <c r="BL590" s="242"/>
    </row>
    <row r="591" spans="1:64" ht="14.65" hidden="1" customHeight="1">
      <c r="A591" s="238" t="s">
        <v>102</v>
      </c>
      <c r="B591" s="237" t="s">
        <v>187</v>
      </c>
      <c r="C591" s="239" t="s">
        <v>75</v>
      </c>
      <c r="D591" s="244"/>
      <c r="E591" s="244"/>
      <c r="F591" s="244"/>
      <c r="G591" s="245">
        <v>38</v>
      </c>
      <c r="H591" s="245">
        <v>68</v>
      </c>
      <c r="I591" s="245">
        <v>91</v>
      </c>
      <c r="J591" s="245">
        <v>100</v>
      </c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  <c r="Y591" s="245"/>
      <c r="Z591" s="245"/>
      <c r="AA591" s="245"/>
      <c r="AB591" s="245"/>
      <c r="AC591" s="245"/>
      <c r="AD591" s="245"/>
      <c r="AE591" s="242"/>
      <c r="AF591" s="238" t="str">
        <f t="shared" si="9"/>
        <v>MANDIOCA11/12Plantio</v>
      </c>
      <c r="AG591" s="242"/>
      <c r="AH591" s="242"/>
      <c r="AI591" s="242"/>
      <c r="AJ591" s="242"/>
      <c r="AK591" s="242"/>
      <c r="AL591" s="242"/>
      <c r="AM591" s="242"/>
      <c r="AN591" s="242"/>
      <c r="AO591" s="242"/>
      <c r="AP591" s="242"/>
      <c r="AQ591" s="242"/>
      <c r="AR591" s="242"/>
      <c r="AS591" s="242"/>
      <c r="AT591" s="242"/>
      <c r="AU591" s="242"/>
      <c r="AV591" s="242"/>
      <c r="AW591" s="242"/>
      <c r="AX591" s="242"/>
      <c r="AY591" s="242"/>
      <c r="AZ591" s="242"/>
      <c r="BA591" s="242"/>
      <c r="BB591" s="242"/>
      <c r="BC591" s="242"/>
      <c r="BD591" s="242"/>
      <c r="BE591" s="242"/>
      <c r="BF591" s="242"/>
      <c r="BG591" s="242"/>
      <c r="BH591" s="242"/>
      <c r="BI591" s="242"/>
      <c r="BJ591" s="242"/>
      <c r="BK591" s="242"/>
      <c r="BL591" s="242"/>
    </row>
    <row r="592" spans="1:64" ht="14.65" hidden="1" customHeight="1">
      <c r="A592" s="238" t="s">
        <v>102</v>
      </c>
      <c r="B592" s="237" t="s">
        <v>187</v>
      </c>
      <c r="C592" s="239" t="s">
        <v>76</v>
      </c>
      <c r="D592" s="244"/>
      <c r="E592" s="244"/>
      <c r="F592" s="244"/>
      <c r="G592" s="245"/>
      <c r="H592" s="245"/>
      <c r="I592" s="245"/>
      <c r="J592" s="245"/>
      <c r="K592" s="245"/>
      <c r="L592" s="245">
        <v>3</v>
      </c>
      <c r="M592" s="245">
        <v>3</v>
      </c>
      <c r="N592" s="245">
        <v>6</v>
      </c>
      <c r="O592" s="245">
        <v>14</v>
      </c>
      <c r="P592" s="245">
        <v>22</v>
      </c>
      <c r="Q592" s="245">
        <v>32</v>
      </c>
      <c r="R592" s="245">
        <v>45</v>
      </c>
      <c r="S592" s="245">
        <v>57</v>
      </c>
      <c r="T592" s="245">
        <v>63</v>
      </c>
      <c r="U592" s="245">
        <v>83</v>
      </c>
      <c r="V592" s="245">
        <v>84</v>
      </c>
      <c r="W592" s="245">
        <v>89</v>
      </c>
      <c r="X592" s="245">
        <v>90</v>
      </c>
      <c r="Y592" s="245">
        <v>100</v>
      </c>
      <c r="Z592" s="245"/>
      <c r="AA592" s="245"/>
      <c r="AB592" s="245"/>
      <c r="AC592" s="245"/>
      <c r="AD592" s="245"/>
      <c r="AE592" s="242"/>
      <c r="AF592" s="238" t="str">
        <f t="shared" si="9"/>
        <v>MANDIOCA11/12Colheita</v>
      </c>
      <c r="AG592" s="242"/>
      <c r="AH592" s="242"/>
      <c r="AI592" s="242"/>
      <c r="AJ592" s="242"/>
      <c r="AK592" s="242"/>
      <c r="AL592" s="242"/>
      <c r="AM592" s="242"/>
      <c r="AN592" s="242"/>
      <c r="AO592" s="242"/>
      <c r="AP592" s="242"/>
      <c r="AQ592" s="242"/>
      <c r="AR592" s="242"/>
      <c r="AS592" s="242"/>
      <c r="AT592" s="242"/>
      <c r="AU592" s="242"/>
      <c r="AV592" s="242"/>
      <c r="AW592" s="242"/>
      <c r="AX592" s="242"/>
      <c r="AY592" s="242"/>
      <c r="AZ592" s="242"/>
      <c r="BA592" s="242"/>
      <c r="BB592" s="242"/>
      <c r="BC592" s="242"/>
      <c r="BD592" s="242"/>
      <c r="BE592" s="242"/>
      <c r="BF592" s="242"/>
      <c r="BG592" s="242"/>
      <c r="BH592" s="242"/>
      <c r="BI592" s="242"/>
      <c r="BJ592" s="242"/>
      <c r="BK592" s="242"/>
      <c r="BL592" s="242"/>
    </row>
    <row r="593" spans="1:64" ht="14.65" hidden="1" customHeight="1">
      <c r="A593" s="238" t="s">
        <v>102</v>
      </c>
      <c r="B593" s="237" t="s">
        <v>187</v>
      </c>
      <c r="C593" s="243" t="s">
        <v>77</v>
      </c>
      <c r="D593" s="244"/>
      <c r="E593" s="244"/>
      <c r="F593" s="244"/>
      <c r="G593" s="245"/>
      <c r="H593" s="245"/>
      <c r="I593" s="245"/>
      <c r="J593" s="245"/>
      <c r="K593" s="245"/>
      <c r="L593" s="245">
        <v>3</v>
      </c>
      <c r="M593" s="245">
        <v>3</v>
      </c>
      <c r="N593" s="245">
        <v>6</v>
      </c>
      <c r="O593" s="245">
        <v>14</v>
      </c>
      <c r="P593" s="245">
        <v>24</v>
      </c>
      <c r="Q593" s="245">
        <v>28</v>
      </c>
      <c r="R593" s="245">
        <v>42</v>
      </c>
      <c r="S593" s="245">
        <v>60</v>
      </c>
      <c r="T593" s="245">
        <v>66</v>
      </c>
      <c r="U593" s="245">
        <v>84</v>
      </c>
      <c r="V593" s="245">
        <v>85</v>
      </c>
      <c r="W593" s="245">
        <v>89</v>
      </c>
      <c r="X593" s="245">
        <v>90</v>
      </c>
      <c r="Y593" s="245">
        <v>100</v>
      </c>
      <c r="Z593" s="245"/>
      <c r="AA593" s="245"/>
      <c r="AB593" s="245"/>
      <c r="AC593" s="245"/>
      <c r="AD593" s="245"/>
      <c r="AE593" s="242"/>
      <c r="AF593" s="238" t="str">
        <f t="shared" si="9"/>
        <v>MANDIOCA11/12Comercialização</v>
      </c>
      <c r="AG593" s="242"/>
      <c r="AH593" s="242"/>
      <c r="AI593" s="242"/>
      <c r="AJ593" s="242"/>
      <c r="AK593" s="242"/>
      <c r="AL593" s="242"/>
      <c r="AM593" s="242"/>
      <c r="AN593" s="242"/>
      <c r="AO593" s="242"/>
      <c r="AP593" s="242"/>
      <c r="AQ593" s="242"/>
      <c r="AR593" s="242"/>
      <c r="AS593" s="242"/>
      <c r="AT593" s="242"/>
      <c r="AU593" s="242"/>
      <c r="AV593" s="242"/>
      <c r="AW593" s="242"/>
      <c r="AX593" s="242"/>
      <c r="AY593" s="242"/>
      <c r="AZ593" s="242"/>
      <c r="BA593" s="242"/>
      <c r="BB593" s="242"/>
      <c r="BC593" s="242"/>
      <c r="BD593" s="242"/>
      <c r="BE593" s="242"/>
      <c r="BF593" s="242"/>
      <c r="BG593" s="242"/>
      <c r="BH593" s="242"/>
      <c r="BI593" s="242"/>
      <c r="BJ593" s="242"/>
      <c r="BK593" s="242"/>
      <c r="BL593" s="242"/>
    </row>
    <row r="594" spans="1:64" ht="14.65" hidden="1" customHeight="1">
      <c r="A594" s="238" t="s">
        <v>103</v>
      </c>
      <c r="B594" s="237" t="s">
        <v>187</v>
      </c>
      <c r="C594" s="239" t="s">
        <v>75</v>
      </c>
      <c r="D594" s="244"/>
      <c r="E594" s="244"/>
      <c r="F594" s="244"/>
      <c r="G594" s="245">
        <v>1</v>
      </c>
      <c r="H594" s="245">
        <v>46</v>
      </c>
      <c r="I594" s="245">
        <v>86</v>
      </c>
      <c r="J594" s="245">
        <v>98</v>
      </c>
      <c r="K594" s="245">
        <v>100</v>
      </c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  <c r="Y594" s="245"/>
      <c r="Z594" s="245"/>
      <c r="AA594" s="245"/>
      <c r="AB594" s="245"/>
      <c r="AC594" s="245"/>
      <c r="AD594" s="245"/>
      <c r="AE594" s="242"/>
      <c r="AF594" s="238" t="str">
        <f t="shared" si="9"/>
        <v>MILHO (1ª SAFRA)11/12Plantio</v>
      </c>
      <c r="AG594" s="242"/>
      <c r="AH594" s="242"/>
      <c r="AI594" s="242"/>
      <c r="AJ594" s="242"/>
      <c r="AK594" s="242"/>
      <c r="AL594" s="242"/>
      <c r="AM594" s="242"/>
      <c r="AN594" s="242"/>
      <c r="AO594" s="242"/>
      <c r="AP594" s="242"/>
      <c r="AQ594" s="242"/>
      <c r="AR594" s="242"/>
      <c r="AS594" s="242"/>
      <c r="AT594" s="242"/>
      <c r="AU594" s="242"/>
      <c r="AV594" s="242"/>
      <c r="AW594" s="242"/>
      <c r="AX594" s="242"/>
      <c r="AY594" s="242"/>
      <c r="AZ594" s="242"/>
      <c r="BA594" s="242"/>
      <c r="BB594" s="242"/>
      <c r="BC594" s="242"/>
      <c r="BD594" s="242"/>
      <c r="BE594" s="242"/>
      <c r="BF594" s="242"/>
      <c r="BG594" s="242"/>
      <c r="BH594" s="242"/>
      <c r="BI594" s="242"/>
      <c r="BJ594" s="242"/>
      <c r="BK594" s="242"/>
      <c r="BL594" s="242"/>
    </row>
    <row r="595" spans="1:64" ht="14.65" hidden="1" customHeight="1">
      <c r="A595" s="238" t="s">
        <v>103</v>
      </c>
      <c r="B595" s="237" t="s">
        <v>187</v>
      </c>
      <c r="C595" s="239" t="s">
        <v>76</v>
      </c>
      <c r="D595" s="244"/>
      <c r="E595" s="244"/>
      <c r="F595" s="244"/>
      <c r="G595" s="245"/>
      <c r="H595" s="245"/>
      <c r="I595" s="245"/>
      <c r="J595" s="245"/>
      <c r="K595" s="245"/>
      <c r="L595" s="245">
        <v>1</v>
      </c>
      <c r="M595" s="245">
        <v>22</v>
      </c>
      <c r="N595" s="245">
        <v>55</v>
      </c>
      <c r="O595" s="245">
        <v>91</v>
      </c>
      <c r="P595" s="245">
        <v>99</v>
      </c>
      <c r="Q595" s="245">
        <v>99</v>
      </c>
      <c r="R595" s="245">
        <v>100</v>
      </c>
      <c r="S595" s="245"/>
      <c r="T595" s="245"/>
      <c r="U595" s="245"/>
      <c r="V595" s="245"/>
      <c r="W595" s="245"/>
      <c r="X595" s="245"/>
      <c r="Y595" s="245"/>
      <c r="Z595" s="245"/>
      <c r="AA595" s="245"/>
      <c r="AB595" s="245"/>
      <c r="AC595" s="245"/>
      <c r="AD595" s="245"/>
      <c r="AE595" s="242"/>
      <c r="AF595" s="238" t="str">
        <f t="shared" si="9"/>
        <v>MILHO (1ª SAFRA)11/12Colheita</v>
      </c>
      <c r="AG595" s="242"/>
      <c r="AH595" s="242"/>
      <c r="AI595" s="242"/>
      <c r="AJ595" s="242"/>
      <c r="AK595" s="242"/>
      <c r="AL595" s="242"/>
      <c r="AM595" s="242"/>
      <c r="AN595" s="242"/>
      <c r="AO595" s="242"/>
      <c r="AP595" s="242"/>
      <c r="AQ595" s="242"/>
      <c r="AR595" s="242"/>
      <c r="AS595" s="242"/>
      <c r="AT595" s="242"/>
      <c r="AU595" s="242"/>
      <c r="AV595" s="242"/>
      <c r="AW595" s="242"/>
      <c r="AX595" s="242"/>
      <c r="AY595" s="242"/>
      <c r="AZ595" s="242"/>
      <c r="BA595" s="242"/>
      <c r="BB595" s="242"/>
      <c r="BC595" s="242"/>
      <c r="BD595" s="242"/>
      <c r="BE595" s="242"/>
      <c r="BF595" s="242"/>
      <c r="BG595" s="242"/>
      <c r="BH595" s="242"/>
      <c r="BI595" s="242"/>
      <c r="BJ595" s="242"/>
      <c r="BK595" s="242"/>
      <c r="BL595" s="242"/>
    </row>
    <row r="596" spans="1:64" ht="14.65" hidden="1" customHeight="1">
      <c r="A596" s="238" t="s">
        <v>103</v>
      </c>
      <c r="B596" s="237" t="s">
        <v>187</v>
      </c>
      <c r="C596" s="243" t="s">
        <v>77</v>
      </c>
      <c r="D596" s="244"/>
      <c r="E596" s="244"/>
      <c r="F596" s="244"/>
      <c r="G596" s="245"/>
      <c r="H596" s="245"/>
      <c r="I596" s="245">
        <v>10</v>
      </c>
      <c r="J596" s="245">
        <v>11</v>
      </c>
      <c r="K596" s="245">
        <v>11</v>
      </c>
      <c r="L596" s="245">
        <v>14</v>
      </c>
      <c r="M596" s="245">
        <v>19</v>
      </c>
      <c r="N596" s="245">
        <v>32</v>
      </c>
      <c r="O596" s="245">
        <v>58</v>
      </c>
      <c r="P596" s="245">
        <v>73</v>
      </c>
      <c r="Q596" s="245">
        <v>85</v>
      </c>
      <c r="R596" s="245">
        <v>92</v>
      </c>
      <c r="S596" s="245">
        <v>95</v>
      </c>
      <c r="T596" s="245">
        <v>96</v>
      </c>
      <c r="U596" s="245">
        <v>98</v>
      </c>
      <c r="V596" s="245">
        <v>99</v>
      </c>
      <c r="W596" s="245">
        <v>98.8</v>
      </c>
      <c r="X596" s="245">
        <v>99</v>
      </c>
      <c r="Y596" s="245">
        <v>100</v>
      </c>
      <c r="Z596" s="245"/>
      <c r="AA596" s="245"/>
      <c r="AB596" s="245"/>
      <c r="AC596" s="245"/>
      <c r="AD596" s="245"/>
      <c r="AE596" s="242"/>
      <c r="AF596" s="238" t="str">
        <f t="shared" si="9"/>
        <v>MILHO (1ª SAFRA)11/12Comercialização</v>
      </c>
      <c r="AG596" s="242"/>
      <c r="AH596" s="242"/>
      <c r="AI596" s="242"/>
      <c r="AJ596" s="242"/>
      <c r="AK596" s="242"/>
      <c r="AL596" s="242"/>
      <c r="AM596" s="242"/>
      <c r="AN596" s="242"/>
      <c r="AO596" s="242"/>
      <c r="AP596" s="242"/>
      <c r="AQ596" s="242"/>
      <c r="AR596" s="242"/>
      <c r="AS596" s="242"/>
      <c r="AT596" s="242"/>
      <c r="AU596" s="242"/>
      <c r="AV596" s="242"/>
      <c r="AW596" s="242"/>
      <c r="AX596" s="242"/>
      <c r="AY596" s="242"/>
      <c r="AZ596" s="242"/>
      <c r="BA596" s="242"/>
      <c r="BB596" s="242"/>
      <c r="BC596" s="242"/>
      <c r="BD596" s="242"/>
      <c r="BE596" s="242"/>
      <c r="BF596" s="242"/>
      <c r="BG596" s="242"/>
      <c r="BH596" s="242"/>
      <c r="BI596" s="242"/>
      <c r="BJ596" s="242"/>
      <c r="BK596" s="242"/>
      <c r="BL596" s="242"/>
    </row>
    <row r="597" spans="1:64" ht="14.65" hidden="1" customHeight="1">
      <c r="A597" s="238" t="s">
        <v>104</v>
      </c>
      <c r="B597" s="237" t="s">
        <v>187</v>
      </c>
      <c r="C597" s="239" t="s">
        <v>75</v>
      </c>
      <c r="D597" s="244"/>
      <c r="E597" s="244"/>
      <c r="F597" s="244"/>
      <c r="G597" s="245"/>
      <c r="H597" s="245"/>
      <c r="I597" s="245"/>
      <c r="J597" s="245"/>
      <c r="K597" s="245"/>
      <c r="L597" s="245">
        <v>4</v>
      </c>
      <c r="M597" s="245">
        <v>26</v>
      </c>
      <c r="N597" s="245">
        <v>88</v>
      </c>
      <c r="O597" s="245">
        <v>100</v>
      </c>
      <c r="P597" s="245"/>
      <c r="Q597" s="245"/>
      <c r="R597" s="245"/>
      <c r="S597" s="245"/>
      <c r="T597" s="245"/>
      <c r="U597" s="245"/>
      <c r="V597" s="245"/>
      <c r="W597" s="245"/>
      <c r="X597" s="245"/>
      <c r="Y597" s="245"/>
      <c r="Z597" s="245"/>
      <c r="AA597" s="245"/>
      <c r="AB597" s="245"/>
      <c r="AC597" s="245"/>
      <c r="AD597" s="245"/>
      <c r="AE597" s="242"/>
      <c r="AF597" s="238" t="str">
        <f t="shared" si="9"/>
        <v>MILHO (2ª SAFRA)11/12Plantio</v>
      </c>
      <c r="AG597" s="242"/>
      <c r="AH597" s="242"/>
      <c r="AI597" s="242"/>
      <c r="AJ597" s="242"/>
      <c r="AK597" s="242"/>
      <c r="AL597" s="242"/>
      <c r="AM597" s="242"/>
      <c r="AN597" s="242"/>
      <c r="AO597" s="242"/>
      <c r="AP597" s="242"/>
      <c r="AQ597" s="242"/>
      <c r="AR597" s="242"/>
      <c r="AS597" s="242"/>
      <c r="AT597" s="242"/>
      <c r="AU597" s="242"/>
      <c r="AV597" s="242"/>
      <c r="AW597" s="242"/>
      <c r="AX597" s="242"/>
      <c r="AY597" s="242"/>
      <c r="AZ597" s="242"/>
      <c r="BA597" s="242"/>
      <c r="BB597" s="242"/>
      <c r="BC597" s="242"/>
      <c r="BD597" s="242"/>
      <c r="BE597" s="242"/>
      <c r="BF597" s="242"/>
      <c r="BG597" s="242"/>
      <c r="BH597" s="242"/>
      <c r="BI597" s="242"/>
      <c r="BJ597" s="242"/>
      <c r="BK597" s="242"/>
      <c r="BL597" s="242"/>
    </row>
    <row r="598" spans="1:64" ht="14.65" hidden="1" customHeight="1">
      <c r="A598" s="238" t="s">
        <v>104</v>
      </c>
      <c r="B598" s="237" t="s">
        <v>187</v>
      </c>
      <c r="C598" s="239" t="s">
        <v>76</v>
      </c>
      <c r="D598" s="244"/>
      <c r="E598" s="244"/>
      <c r="F598" s="244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>
        <v>1</v>
      </c>
      <c r="Q598" s="245">
        <v>4</v>
      </c>
      <c r="R598" s="245">
        <v>26</v>
      </c>
      <c r="S598" s="245">
        <v>83</v>
      </c>
      <c r="T598" s="245">
        <v>99</v>
      </c>
      <c r="U598" s="245">
        <v>100</v>
      </c>
      <c r="V598" s="245"/>
      <c r="W598" s="245"/>
      <c r="X598" s="245"/>
      <c r="Y598" s="245"/>
      <c r="Z598" s="245"/>
      <c r="AA598" s="245"/>
      <c r="AB598" s="245"/>
      <c r="AC598" s="245"/>
      <c r="AD598" s="245"/>
      <c r="AE598" s="242"/>
      <c r="AF598" s="238" t="str">
        <f t="shared" si="9"/>
        <v>MILHO (2ª SAFRA)11/12Colheita</v>
      </c>
      <c r="AG598" s="242"/>
      <c r="AH598" s="242"/>
      <c r="AI598" s="242"/>
      <c r="AJ598" s="242"/>
      <c r="AK598" s="242"/>
      <c r="AL598" s="242"/>
      <c r="AM598" s="242"/>
      <c r="AN598" s="242"/>
      <c r="AO598" s="242"/>
      <c r="AP598" s="242"/>
      <c r="AQ598" s="242"/>
      <c r="AR598" s="242"/>
      <c r="AS598" s="242"/>
      <c r="AT598" s="242"/>
      <c r="AU598" s="242"/>
      <c r="AV598" s="242"/>
      <c r="AW598" s="242"/>
      <c r="AX598" s="242"/>
      <c r="AY598" s="242"/>
      <c r="AZ598" s="242"/>
      <c r="BA598" s="242"/>
      <c r="BB598" s="242"/>
      <c r="BC598" s="242"/>
      <c r="BD598" s="242"/>
      <c r="BE598" s="242"/>
      <c r="BF598" s="242"/>
      <c r="BG598" s="242"/>
      <c r="BH598" s="242"/>
      <c r="BI598" s="242"/>
      <c r="BJ598" s="242"/>
      <c r="BK598" s="242"/>
      <c r="BL598" s="242"/>
    </row>
    <row r="599" spans="1:64" ht="14.65" hidden="1" customHeight="1">
      <c r="A599" s="238" t="s">
        <v>104</v>
      </c>
      <c r="B599" s="237" t="s">
        <v>187</v>
      </c>
      <c r="C599" s="243" t="s">
        <v>77</v>
      </c>
      <c r="D599" s="244"/>
      <c r="E599" s="244"/>
      <c r="F599" s="244"/>
      <c r="G599" s="245"/>
      <c r="H599" s="245"/>
      <c r="I599" s="245"/>
      <c r="J599" s="245"/>
      <c r="K599" s="245"/>
      <c r="L599" s="245"/>
      <c r="M599" s="245"/>
      <c r="N599" s="245">
        <v>2</v>
      </c>
      <c r="O599" s="245">
        <v>5</v>
      </c>
      <c r="P599" s="245">
        <v>16</v>
      </c>
      <c r="Q599" s="245">
        <v>18</v>
      </c>
      <c r="R599" s="245">
        <v>25</v>
      </c>
      <c r="S599" s="245">
        <v>42</v>
      </c>
      <c r="T599" s="245">
        <v>61</v>
      </c>
      <c r="U599" s="245">
        <v>70</v>
      </c>
      <c r="V599" s="245">
        <v>78</v>
      </c>
      <c r="W599" s="245">
        <v>82.4</v>
      </c>
      <c r="X599" s="245">
        <v>87</v>
      </c>
      <c r="Y599" s="245">
        <v>92</v>
      </c>
      <c r="Z599" s="245">
        <v>97</v>
      </c>
      <c r="AA599" s="245">
        <v>98</v>
      </c>
      <c r="AB599" s="245">
        <v>99</v>
      </c>
      <c r="AC599" s="245">
        <v>99</v>
      </c>
      <c r="AD599" s="245">
        <v>100</v>
      </c>
      <c r="AE599" s="242"/>
      <c r="AF599" s="238" t="str">
        <f t="shared" si="9"/>
        <v>MILHO (2ª SAFRA)11/12Comercialização</v>
      </c>
      <c r="AG599" s="242"/>
      <c r="AH599" s="242"/>
      <c r="AI599" s="242"/>
      <c r="AJ599" s="242"/>
      <c r="AK599" s="242"/>
      <c r="AL599" s="242"/>
      <c r="AM599" s="242"/>
      <c r="AN599" s="242"/>
      <c r="AO599" s="242"/>
      <c r="AP599" s="242"/>
      <c r="AQ599" s="242"/>
      <c r="AR599" s="242"/>
      <c r="AS599" s="242"/>
      <c r="AT599" s="242"/>
      <c r="AU599" s="242"/>
      <c r="AV599" s="242"/>
      <c r="AW599" s="242"/>
      <c r="AX599" s="242"/>
      <c r="AY599" s="242"/>
      <c r="AZ599" s="242"/>
      <c r="BA599" s="242"/>
      <c r="BB599" s="242"/>
      <c r="BC599" s="242"/>
      <c r="BD599" s="242"/>
      <c r="BE599" s="242"/>
      <c r="BF599" s="242"/>
      <c r="BG599" s="242"/>
      <c r="BH599" s="242"/>
      <c r="BI599" s="242"/>
      <c r="BJ599" s="242"/>
      <c r="BK599" s="242"/>
      <c r="BL599" s="242"/>
    </row>
    <row r="600" spans="1:64" ht="14.65" hidden="1" customHeight="1">
      <c r="A600" s="238" t="s">
        <v>198</v>
      </c>
      <c r="B600" s="237" t="s">
        <v>187</v>
      </c>
      <c r="C600" s="239" t="s">
        <v>75</v>
      </c>
      <c r="D600" s="244"/>
      <c r="E600" s="244"/>
      <c r="F600" s="244"/>
      <c r="G600" s="245">
        <v>100</v>
      </c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  <c r="Y600" s="245"/>
      <c r="Z600" s="245"/>
      <c r="AA600" s="245"/>
      <c r="AB600" s="245"/>
      <c r="AC600" s="245"/>
      <c r="AD600" s="245"/>
      <c r="AE600" s="242"/>
      <c r="AF600" s="238" t="str">
        <f t="shared" si="9"/>
        <v>RAMI11/12Plantio</v>
      </c>
      <c r="AG600" s="242"/>
      <c r="AH600" s="242"/>
      <c r="AI600" s="242"/>
      <c r="AJ600" s="242"/>
      <c r="AK600" s="242"/>
      <c r="AL600" s="242"/>
      <c r="AM600" s="242"/>
      <c r="AN600" s="242"/>
      <c r="AO600" s="242"/>
      <c r="AP600" s="242"/>
      <c r="AQ600" s="242"/>
      <c r="AR600" s="242"/>
      <c r="AS600" s="242"/>
      <c r="AT600" s="242"/>
      <c r="AU600" s="242"/>
      <c r="AV600" s="242"/>
      <c r="AW600" s="242"/>
      <c r="AX600" s="242"/>
      <c r="AY600" s="242"/>
      <c r="AZ600" s="242"/>
      <c r="BA600" s="242"/>
      <c r="BB600" s="242"/>
      <c r="BC600" s="242"/>
      <c r="BD600" s="242"/>
      <c r="BE600" s="242"/>
      <c r="BF600" s="242"/>
      <c r="BG600" s="242"/>
      <c r="BH600" s="242"/>
      <c r="BI600" s="242"/>
      <c r="BJ600" s="242"/>
      <c r="BK600" s="242"/>
      <c r="BL600" s="242"/>
    </row>
    <row r="601" spans="1:64" ht="14.65" hidden="1" customHeight="1">
      <c r="A601" s="238" t="s">
        <v>198</v>
      </c>
      <c r="B601" s="237" t="s">
        <v>187</v>
      </c>
      <c r="C601" s="239" t="s">
        <v>76</v>
      </c>
      <c r="D601" s="244"/>
      <c r="E601" s="244"/>
      <c r="F601" s="244"/>
      <c r="G601" s="245"/>
      <c r="H601" s="245"/>
      <c r="I601" s="245"/>
      <c r="J601" s="245"/>
      <c r="K601" s="245"/>
      <c r="L601" s="245"/>
      <c r="M601" s="245">
        <v>30</v>
      </c>
      <c r="N601" s="245"/>
      <c r="O601" s="245">
        <v>80</v>
      </c>
      <c r="P601" s="245"/>
      <c r="Q601" s="245">
        <v>100</v>
      </c>
      <c r="R601" s="245"/>
      <c r="S601" s="245"/>
      <c r="T601" s="245"/>
      <c r="U601" s="245"/>
      <c r="V601" s="245"/>
      <c r="W601" s="245"/>
      <c r="X601" s="245"/>
      <c r="Y601" s="245"/>
      <c r="Z601" s="245"/>
      <c r="AA601" s="245"/>
      <c r="AB601" s="245"/>
      <c r="AC601" s="245"/>
      <c r="AD601" s="245"/>
      <c r="AE601" s="242"/>
      <c r="AF601" s="238" t="str">
        <f t="shared" si="9"/>
        <v>RAMI11/12Colheita</v>
      </c>
      <c r="AG601" s="242"/>
      <c r="AH601" s="242"/>
      <c r="AI601" s="242"/>
      <c r="AJ601" s="242"/>
      <c r="AK601" s="242"/>
      <c r="AL601" s="242"/>
      <c r="AM601" s="242"/>
      <c r="AN601" s="242"/>
      <c r="AO601" s="242"/>
      <c r="AP601" s="242"/>
      <c r="AQ601" s="242"/>
      <c r="AR601" s="242"/>
      <c r="AS601" s="242"/>
      <c r="AT601" s="242"/>
      <c r="AU601" s="242"/>
      <c r="AV601" s="242"/>
      <c r="AW601" s="242"/>
      <c r="AX601" s="242"/>
      <c r="AY601" s="242"/>
      <c r="AZ601" s="242"/>
      <c r="BA601" s="242"/>
      <c r="BB601" s="242"/>
      <c r="BC601" s="242"/>
      <c r="BD601" s="242"/>
      <c r="BE601" s="242"/>
      <c r="BF601" s="242"/>
      <c r="BG601" s="242"/>
      <c r="BH601" s="242"/>
      <c r="BI601" s="242"/>
      <c r="BJ601" s="242"/>
      <c r="BK601" s="242"/>
      <c r="BL601" s="242"/>
    </row>
    <row r="602" spans="1:64" ht="14.65" hidden="1" customHeight="1">
      <c r="A602" s="238" t="s">
        <v>198</v>
      </c>
      <c r="B602" s="237" t="s">
        <v>187</v>
      </c>
      <c r="C602" s="243" t="s">
        <v>77</v>
      </c>
      <c r="D602" s="244"/>
      <c r="E602" s="244"/>
      <c r="F602" s="244"/>
      <c r="G602" s="245"/>
      <c r="H602" s="245"/>
      <c r="I602" s="245"/>
      <c r="J602" s="245"/>
      <c r="K602" s="245"/>
      <c r="L602" s="245"/>
      <c r="M602" s="245">
        <v>30</v>
      </c>
      <c r="N602" s="245"/>
      <c r="O602" s="245">
        <v>80</v>
      </c>
      <c r="P602" s="245"/>
      <c r="Q602" s="245">
        <v>100</v>
      </c>
      <c r="R602" s="245"/>
      <c r="S602" s="245"/>
      <c r="T602" s="245"/>
      <c r="U602" s="245"/>
      <c r="V602" s="245"/>
      <c r="W602" s="245"/>
      <c r="X602" s="245"/>
      <c r="Y602" s="245"/>
      <c r="Z602" s="245"/>
      <c r="AA602" s="245"/>
      <c r="AB602" s="245"/>
      <c r="AC602" s="245"/>
      <c r="AD602" s="245"/>
      <c r="AE602" s="242"/>
      <c r="AF602" s="238" t="str">
        <f t="shared" si="9"/>
        <v>RAMI11/12Comercialização</v>
      </c>
      <c r="AG602" s="242"/>
      <c r="AH602" s="242"/>
      <c r="AI602" s="242"/>
      <c r="AJ602" s="242"/>
      <c r="AK602" s="242"/>
      <c r="AL602" s="242"/>
      <c r="AM602" s="242"/>
      <c r="AN602" s="242"/>
      <c r="AO602" s="242"/>
      <c r="AP602" s="242"/>
      <c r="AQ602" s="242"/>
      <c r="AR602" s="242"/>
      <c r="AS602" s="242"/>
      <c r="AT602" s="242"/>
      <c r="AU602" s="242"/>
      <c r="AV602" s="242"/>
      <c r="AW602" s="242"/>
      <c r="AX602" s="242"/>
      <c r="AY602" s="242"/>
      <c r="AZ602" s="242"/>
      <c r="BA602" s="242"/>
      <c r="BB602" s="242"/>
      <c r="BC602" s="242"/>
      <c r="BD602" s="242"/>
      <c r="BE602" s="242"/>
      <c r="BF602" s="242"/>
      <c r="BG602" s="242"/>
      <c r="BH602" s="242"/>
      <c r="BI602" s="242"/>
      <c r="BJ602" s="242"/>
      <c r="BK602" s="242"/>
      <c r="BL602" s="242"/>
    </row>
    <row r="603" spans="1:64" ht="14.65" hidden="1" customHeight="1">
      <c r="A603" s="238" t="s">
        <v>105</v>
      </c>
      <c r="B603" s="237" t="s">
        <v>187</v>
      </c>
      <c r="C603" s="239" t="s">
        <v>75</v>
      </c>
      <c r="D603" s="244"/>
      <c r="E603" s="244"/>
      <c r="F603" s="244"/>
      <c r="G603" s="245">
        <v>96</v>
      </c>
      <c r="H603" s="245">
        <v>100</v>
      </c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  <c r="Y603" s="245"/>
      <c r="Z603" s="245"/>
      <c r="AA603" s="245"/>
      <c r="AB603" s="245"/>
      <c r="AC603" s="245"/>
      <c r="AD603" s="245"/>
      <c r="AE603" s="242"/>
      <c r="AF603" s="238" t="str">
        <f t="shared" si="9"/>
        <v>SERICICULTURA11/12Plantio</v>
      </c>
      <c r="AG603" s="242"/>
      <c r="AH603" s="242"/>
      <c r="AI603" s="242"/>
      <c r="AJ603" s="242"/>
      <c r="AK603" s="242"/>
      <c r="AL603" s="242"/>
      <c r="AM603" s="242"/>
      <c r="AN603" s="242"/>
      <c r="AO603" s="242"/>
      <c r="AP603" s="242"/>
      <c r="AQ603" s="242"/>
      <c r="AR603" s="242"/>
      <c r="AS603" s="242"/>
      <c r="AT603" s="242"/>
      <c r="AU603" s="242"/>
      <c r="AV603" s="242"/>
      <c r="AW603" s="242"/>
      <c r="AX603" s="242"/>
      <c r="AY603" s="242"/>
      <c r="AZ603" s="242"/>
      <c r="BA603" s="242"/>
      <c r="BB603" s="242"/>
      <c r="BC603" s="242"/>
      <c r="BD603" s="242"/>
      <c r="BE603" s="242"/>
      <c r="BF603" s="242"/>
      <c r="BG603" s="242"/>
      <c r="BH603" s="242"/>
      <c r="BI603" s="242"/>
      <c r="BJ603" s="242"/>
      <c r="BK603" s="242"/>
      <c r="BL603" s="242"/>
    </row>
    <row r="604" spans="1:64" ht="14.65" hidden="1" customHeight="1">
      <c r="A604" s="238" t="s">
        <v>105</v>
      </c>
      <c r="B604" s="237" t="s">
        <v>187</v>
      </c>
      <c r="C604" s="239" t="s">
        <v>76</v>
      </c>
      <c r="D604" s="244"/>
      <c r="E604" s="244"/>
      <c r="F604" s="244"/>
      <c r="G604" s="245"/>
      <c r="H604" s="245"/>
      <c r="I604" s="245">
        <v>11</v>
      </c>
      <c r="J604" s="245">
        <v>19</v>
      </c>
      <c r="K604" s="245">
        <v>33</v>
      </c>
      <c r="L604" s="245">
        <v>48</v>
      </c>
      <c r="M604" s="245">
        <v>55</v>
      </c>
      <c r="N604" s="245">
        <v>72</v>
      </c>
      <c r="O604" s="245">
        <v>83</v>
      </c>
      <c r="P604" s="245">
        <v>93</v>
      </c>
      <c r="Q604" s="245">
        <v>100</v>
      </c>
      <c r="R604" s="245"/>
      <c r="S604" s="245"/>
      <c r="T604" s="245"/>
      <c r="U604" s="245"/>
      <c r="V604" s="245"/>
      <c r="W604" s="245"/>
      <c r="X604" s="245"/>
      <c r="Y604" s="245"/>
      <c r="Z604" s="245"/>
      <c r="AA604" s="245"/>
      <c r="AB604" s="245"/>
      <c r="AC604" s="245"/>
      <c r="AD604" s="245"/>
      <c r="AE604" s="242"/>
      <c r="AF604" s="238" t="str">
        <f t="shared" si="9"/>
        <v>SERICICULTURA11/12Colheita</v>
      </c>
      <c r="AG604" s="242"/>
      <c r="AH604" s="242"/>
      <c r="AI604" s="242"/>
      <c r="AJ604" s="242"/>
      <c r="AK604" s="242"/>
      <c r="AL604" s="242"/>
      <c r="AM604" s="242"/>
      <c r="AN604" s="242"/>
      <c r="AO604" s="242"/>
      <c r="AP604" s="242"/>
      <c r="AQ604" s="242"/>
      <c r="AR604" s="242"/>
      <c r="AS604" s="242"/>
      <c r="AT604" s="242"/>
      <c r="AU604" s="242"/>
      <c r="AV604" s="242"/>
      <c r="AW604" s="242"/>
      <c r="AX604" s="242"/>
      <c r="AY604" s="242"/>
      <c r="AZ604" s="242"/>
      <c r="BA604" s="242"/>
      <c r="BB604" s="242"/>
      <c r="BC604" s="242"/>
      <c r="BD604" s="242"/>
      <c r="BE604" s="242"/>
      <c r="BF604" s="242"/>
      <c r="BG604" s="242"/>
      <c r="BH604" s="242"/>
      <c r="BI604" s="242"/>
      <c r="BJ604" s="242"/>
      <c r="BK604" s="242"/>
      <c r="BL604" s="242"/>
    </row>
    <row r="605" spans="1:64" ht="14.65" hidden="1" customHeight="1">
      <c r="A605" s="238" t="s">
        <v>105</v>
      </c>
      <c r="B605" s="237" t="s">
        <v>187</v>
      </c>
      <c r="C605" s="243" t="s">
        <v>77</v>
      </c>
      <c r="D605" s="244"/>
      <c r="E605" s="244"/>
      <c r="F605" s="244"/>
      <c r="G605" s="245"/>
      <c r="H605" s="245"/>
      <c r="I605" s="245">
        <v>10</v>
      </c>
      <c r="J605" s="245">
        <v>15</v>
      </c>
      <c r="K605" s="245">
        <v>29</v>
      </c>
      <c r="L605" s="245">
        <v>46</v>
      </c>
      <c r="M605" s="245">
        <v>53</v>
      </c>
      <c r="N605" s="245">
        <v>59</v>
      </c>
      <c r="O605" s="245">
        <v>82</v>
      </c>
      <c r="P605" s="245">
        <v>93</v>
      </c>
      <c r="Q605" s="245">
        <v>98</v>
      </c>
      <c r="R605" s="245">
        <v>100</v>
      </c>
      <c r="S605" s="245"/>
      <c r="T605" s="245"/>
      <c r="U605" s="245"/>
      <c r="V605" s="245"/>
      <c r="W605" s="245"/>
      <c r="X605" s="245"/>
      <c r="Y605" s="245"/>
      <c r="Z605" s="245"/>
      <c r="AA605" s="245"/>
      <c r="AB605" s="245"/>
      <c r="AC605" s="245"/>
      <c r="AD605" s="245"/>
      <c r="AE605" s="242"/>
      <c r="AF605" s="238" t="str">
        <f t="shared" si="9"/>
        <v>SERICICULTURA11/12Comercialização</v>
      </c>
      <c r="AG605" s="242"/>
      <c r="AH605" s="242"/>
      <c r="AI605" s="242"/>
      <c r="AJ605" s="242"/>
      <c r="AK605" s="242"/>
      <c r="AL605" s="242"/>
      <c r="AM605" s="242"/>
      <c r="AN605" s="242"/>
      <c r="AO605" s="242"/>
      <c r="AP605" s="242"/>
      <c r="AQ605" s="242"/>
      <c r="AR605" s="242"/>
      <c r="AS605" s="242"/>
      <c r="AT605" s="242"/>
      <c r="AU605" s="242"/>
      <c r="AV605" s="242"/>
      <c r="AW605" s="242"/>
      <c r="AX605" s="242"/>
      <c r="AY605" s="242"/>
      <c r="AZ605" s="242"/>
      <c r="BA605" s="242"/>
      <c r="BB605" s="242"/>
      <c r="BC605" s="242"/>
      <c r="BD605" s="242"/>
      <c r="BE605" s="242"/>
      <c r="BF605" s="242"/>
      <c r="BG605" s="242"/>
      <c r="BH605" s="242"/>
      <c r="BI605" s="242"/>
      <c r="BJ605" s="242"/>
      <c r="BK605" s="242"/>
      <c r="BL605" s="242"/>
    </row>
    <row r="606" spans="1:64" ht="14.65" hidden="1" customHeight="1">
      <c r="A606" s="238" t="s">
        <v>106</v>
      </c>
      <c r="B606" s="237" t="s">
        <v>187</v>
      </c>
      <c r="C606" s="239" t="s">
        <v>75</v>
      </c>
      <c r="D606" s="244"/>
      <c r="E606" s="244"/>
      <c r="F606" s="244"/>
      <c r="G606" s="245"/>
      <c r="H606" s="245">
        <v>4</v>
      </c>
      <c r="I606" s="245">
        <v>51</v>
      </c>
      <c r="J606" s="245">
        <v>94</v>
      </c>
      <c r="K606" s="245">
        <v>99</v>
      </c>
      <c r="L606" s="245">
        <v>100</v>
      </c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  <c r="Y606" s="245"/>
      <c r="Z606" s="245"/>
      <c r="AA606" s="245"/>
      <c r="AB606" s="245"/>
      <c r="AC606" s="245"/>
      <c r="AD606" s="245"/>
      <c r="AE606" s="242"/>
      <c r="AF606" s="238" t="str">
        <f t="shared" si="9"/>
        <v>SOJA (1ª SAFRA)11/12Plantio</v>
      </c>
      <c r="AG606" s="242"/>
      <c r="AH606" s="242"/>
      <c r="AI606" s="242"/>
      <c r="AJ606" s="242"/>
      <c r="AK606" s="242"/>
      <c r="AL606" s="242"/>
      <c r="AM606" s="242"/>
      <c r="AN606" s="242"/>
      <c r="AO606" s="242"/>
      <c r="AP606" s="242"/>
      <c r="AQ606" s="242"/>
      <c r="AR606" s="242"/>
      <c r="AS606" s="242"/>
      <c r="AT606" s="242"/>
      <c r="AU606" s="242"/>
      <c r="AV606" s="242"/>
      <c r="AW606" s="242"/>
      <c r="AX606" s="242"/>
      <c r="AY606" s="242"/>
      <c r="AZ606" s="242"/>
      <c r="BA606" s="242"/>
      <c r="BB606" s="242"/>
      <c r="BC606" s="242"/>
      <c r="BD606" s="242"/>
      <c r="BE606" s="242"/>
      <c r="BF606" s="242"/>
      <c r="BG606" s="242"/>
      <c r="BH606" s="242"/>
      <c r="BI606" s="242"/>
      <c r="BJ606" s="242"/>
      <c r="BK606" s="242"/>
      <c r="BL606" s="242"/>
    </row>
    <row r="607" spans="1:64" ht="14.65" hidden="1" customHeight="1">
      <c r="A607" s="238" t="s">
        <v>106</v>
      </c>
      <c r="B607" s="237" t="s">
        <v>187</v>
      </c>
      <c r="C607" s="239" t="s">
        <v>76</v>
      </c>
      <c r="D607" s="244"/>
      <c r="E607" s="244"/>
      <c r="F607" s="244"/>
      <c r="G607" s="245"/>
      <c r="H607" s="245"/>
      <c r="I607" s="245"/>
      <c r="J607" s="245"/>
      <c r="K607" s="245"/>
      <c r="L607" s="245">
        <v>3</v>
      </c>
      <c r="M607" s="245">
        <v>22</v>
      </c>
      <c r="N607" s="245">
        <v>65</v>
      </c>
      <c r="O607" s="245">
        <v>97</v>
      </c>
      <c r="P607" s="245">
        <v>100</v>
      </c>
      <c r="Q607" s="245"/>
      <c r="R607" s="245"/>
      <c r="S607" s="245"/>
      <c r="T607" s="245"/>
      <c r="U607" s="245"/>
      <c r="V607" s="245"/>
      <c r="W607" s="245"/>
      <c r="X607" s="245"/>
      <c r="Y607" s="245"/>
      <c r="Z607" s="245"/>
      <c r="AA607" s="245"/>
      <c r="AB607" s="245"/>
      <c r="AC607" s="245"/>
      <c r="AD607" s="245"/>
      <c r="AE607" s="242"/>
      <c r="AF607" s="238" t="str">
        <f t="shared" si="9"/>
        <v>SOJA (1ª SAFRA)11/12Colheita</v>
      </c>
      <c r="AG607" s="242"/>
      <c r="AH607" s="242"/>
      <c r="AI607" s="242"/>
      <c r="AJ607" s="242"/>
      <c r="AK607" s="242"/>
      <c r="AL607" s="242"/>
      <c r="AM607" s="242"/>
      <c r="AN607" s="242"/>
      <c r="AO607" s="242"/>
      <c r="AP607" s="242"/>
      <c r="AQ607" s="242"/>
      <c r="AR607" s="242"/>
      <c r="AS607" s="242"/>
      <c r="AT607" s="242"/>
      <c r="AU607" s="242"/>
      <c r="AV607" s="242"/>
      <c r="AW607" s="242"/>
      <c r="AX607" s="242"/>
      <c r="AY607" s="242"/>
      <c r="AZ607" s="242"/>
      <c r="BA607" s="242"/>
      <c r="BB607" s="242"/>
      <c r="BC607" s="242"/>
      <c r="BD607" s="242"/>
      <c r="BE607" s="242"/>
      <c r="BF607" s="242"/>
      <c r="BG607" s="242"/>
      <c r="BH607" s="242"/>
      <c r="BI607" s="242"/>
      <c r="BJ607" s="242"/>
      <c r="BK607" s="242"/>
      <c r="BL607" s="242"/>
    </row>
    <row r="608" spans="1:64" ht="14.65" hidden="1" customHeight="1">
      <c r="A608" s="238" t="s">
        <v>106</v>
      </c>
      <c r="B608" s="237" t="s">
        <v>187</v>
      </c>
      <c r="C608" s="243" t="s">
        <v>77</v>
      </c>
      <c r="D608" s="244"/>
      <c r="E608" s="244"/>
      <c r="F608" s="244"/>
      <c r="G608" s="245"/>
      <c r="H608" s="245"/>
      <c r="I608" s="245">
        <v>19</v>
      </c>
      <c r="J608" s="245">
        <v>21</v>
      </c>
      <c r="K608" s="245">
        <v>23</v>
      </c>
      <c r="L608" s="245">
        <v>30</v>
      </c>
      <c r="M608" s="245">
        <v>35</v>
      </c>
      <c r="N608" s="245">
        <v>46</v>
      </c>
      <c r="O608" s="245">
        <v>72</v>
      </c>
      <c r="P608" s="245">
        <v>83</v>
      </c>
      <c r="Q608" s="245">
        <v>93</v>
      </c>
      <c r="R608" s="245">
        <v>97</v>
      </c>
      <c r="S608" s="245">
        <v>98</v>
      </c>
      <c r="T608" s="245">
        <v>99</v>
      </c>
      <c r="U608" s="245">
        <v>99</v>
      </c>
      <c r="V608" s="245">
        <v>99</v>
      </c>
      <c r="W608" s="245">
        <v>99.6</v>
      </c>
      <c r="X608" s="245"/>
      <c r="Y608" s="245"/>
      <c r="Z608" s="245"/>
      <c r="AA608" s="245"/>
      <c r="AB608" s="245"/>
      <c r="AC608" s="245"/>
      <c r="AD608" s="245"/>
      <c r="AE608" s="242"/>
      <c r="AF608" s="238" t="str">
        <f t="shared" si="9"/>
        <v>SOJA (1ª SAFRA)11/12Comercialização</v>
      </c>
      <c r="AG608" s="242"/>
      <c r="AH608" s="242"/>
      <c r="AI608" s="242"/>
      <c r="AJ608" s="242"/>
      <c r="AK608" s="242"/>
      <c r="AL608" s="242"/>
      <c r="AM608" s="242"/>
      <c r="AN608" s="242"/>
      <c r="AO608" s="242"/>
      <c r="AP608" s="242"/>
      <c r="AQ608" s="242"/>
      <c r="AR608" s="242"/>
      <c r="AS608" s="242"/>
      <c r="AT608" s="242"/>
      <c r="AU608" s="242"/>
      <c r="AV608" s="242"/>
      <c r="AW608" s="242"/>
      <c r="AX608" s="242"/>
      <c r="AY608" s="242"/>
      <c r="AZ608" s="242"/>
      <c r="BA608" s="242"/>
      <c r="BB608" s="242"/>
      <c r="BC608" s="242"/>
      <c r="BD608" s="242"/>
      <c r="BE608" s="242"/>
      <c r="BF608" s="242"/>
      <c r="BG608" s="242"/>
      <c r="BH608" s="242"/>
      <c r="BI608" s="242"/>
      <c r="BJ608" s="242"/>
      <c r="BK608" s="242"/>
      <c r="BL608" s="242"/>
    </row>
    <row r="609" spans="1:64" ht="14.65" hidden="1" customHeight="1">
      <c r="A609" s="238" t="s">
        <v>107</v>
      </c>
      <c r="B609" s="237" t="s">
        <v>187</v>
      </c>
      <c r="C609" s="239" t="s">
        <v>75</v>
      </c>
      <c r="D609" s="244"/>
      <c r="E609" s="244"/>
      <c r="F609" s="244"/>
      <c r="G609" s="245"/>
      <c r="H609" s="245"/>
      <c r="I609" s="245"/>
      <c r="J609" s="245"/>
      <c r="K609" s="245"/>
      <c r="L609" s="245">
        <v>15</v>
      </c>
      <c r="M609" s="245">
        <v>59</v>
      </c>
      <c r="N609" s="245">
        <v>99</v>
      </c>
      <c r="O609" s="245">
        <v>100</v>
      </c>
      <c r="P609" s="245"/>
      <c r="Q609" s="245"/>
      <c r="R609" s="245"/>
      <c r="S609" s="245"/>
      <c r="T609" s="245"/>
      <c r="U609" s="245"/>
      <c r="V609" s="245"/>
      <c r="W609" s="245"/>
      <c r="X609" s="245"/>
      <c r="Y609" s="245"/>
      <c r="Z609" s="245"/>
      <c r="AA609" s="245"/>
      <c r="AB609" s="245"/>
      <c r="AC609" s="245"/>
      <c r="AD609" s="245"/>
      <c r="AE609" s="242"/>
      <c r="AF609" s="238" t="str">
        <f t="shared" si="9"/>
        <v>SOJA (2ª SAFRA)11/12Plantio</v>
      </c>
      <c r="AG609" s="242"/>
      <c r="AH609" s="242"/>
      <c r="AI609" s="242"/>
      <c r="AJ609" s="242"/>
      <c r="AK609" s="242"/>
      <c r="AL609" s="242"/>
      <c r="AM609" s="242"/>
      <c r="AN609" s="242"/>
      <c r="AO609" s="242"/>
      <c r="AP609" s="242"/>
      <c r="AQ609" s="242"/>
      <c r="AR609" s="242"/>
      <c r="AS609" s="242"/>
      <c r="AT609" s="242"/>
      <c r="AU609" s="242"/>
      <c r="AV609" s="242"/>
      <c r="AW609" s="242"/>
      <c r="AX609" s="242"/>
      <c r="AY609" s="242"/>
      <c r="AZ609" s="242"/>
      <c r="BA609" s="242"/>
      <c r="BB609" s="242"/>
      <c r="BC609" s="242"/>
      <c r="BD609" s="242"/>
      <c r="BE609" s="242"/>
      <c r="BF609" s="242"/>
      <c r="BG609" s="242"/>
      <c r="BH609" s="242"/>
      <c r="BI609" s="242"/>
      <c r="BJ609" s="242"/>
      <c r="BK609" s="242"/>
      <c r="BL609" s="242"/>
    </row>
    <row r="610" spans="1:64" ht="14.65" hidden="1" customHeight="1">
      <c r="A610" s="238" t="s">
        <v>107</v>
      </c>
      <c r="B610" s="237" t="s">
        <v>187</v>
      </c>
      <c r="C610" s="239" t="s">
        <v>76</v>
      </c>
      <c r="D610" s="244"/>
      <c r="E610" s="244"/>
      <c r="F610" s="244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>
        <v>28</v>
      </c>
      <c r="Q610" s="245">
        <v>89</v>
      </c>
      <c r="R610" s="245">
        <v>100</v>
      </c>
      <c r="S610" s="245"/>
      <c r="T610" s="245"/>
      <c r="U610" s="245"/>
      <c r="V610" s="245"/>
      <c r="W610" s="245"/>
      <c r="X610" s="245"/>
      <c r="Y610" s="245"/>
      <c r="Z610" s="245"/>
      <c r="AA610" s="245"/>
      <c r="AB610" s="245"/>
      <c r="AC610" s="245"/>
      <c r="AD610" s="245"/>
      <c r="AE610" s="242"/>
      <c r="AF610" s="238" t="str">
        <f t="shared" si="9"/>
        <v>SOJA (2ª SAFRA)11/12Colheita</v>
      </c>
      <c r="AG610" s="242"/>
      <c r="AH610" s="242"/>
      <c r="AI610" s="242"/>
      <c r="AJ610" s="242"/>
      <c r="AK610" s="242"/>
      <c r="AL610" s="242"/>
      <c r="AM610" s="242"/>
      <c r="AN610" s="242"/>
      <c r="AO610" s="242"/>
      <c r="AP610" s="242"/>
      <c r="AQ610" s="242"/>
      <c r="AR610" s="242"/>
      <c r="AS610" s="242"/>
      <c r="AT610" s="242"/>
      <c r="AU610" s="242"/>
      <c r="AV610" s="242"/>
      <c r="AW610" s="242"/>
      <c r="AX610" s="242"/>
      <c r="AY610" s="242"/>
      <c r="AZ610" s="242"/>
      <c r="BA610" s="242"/>
      <c r="BB610" s="242"/>
      <c r="BC610" s="242"/>
      <c r="BD610" s="242"/>
      <c r="BE610" s="242"/>
      <c r="BF610" s="242"/>
      <c r="BG610" s="242"/>
      <c r="BH610" s="242"/>
      <c r="BI610" s="242"/>
      <c r="BJ610" s="242"/>
      <c r="BK610" s="242"/>
      <c r="BL610" s="242"/>
    </row>
    <row r="611" spans="1:64" ht="14.65" hidden="1" customHeight="1">
      <c r="A611" s="238" t="s">
        <v>107</v>
      </c>
      <c r="B611" s="237" t="s">
        <v>187</v>
      </c>
      <c r="C611" s="243" t="s">
        <v>77</v>
      </c>
      <c r="D611" s="244"/>
      <c r="E611" s="244"/>
      <c r="F611" s="244"/>
      <c r="G611" s="245"/>
      <c r="H611" s="245"/>
      <c r="I611" s="245"/>
      <c r="J611" s="245"/>
      <c r="K611" s="245"/>
      <c r="L611" s="245"/>
      <c r="M611" s="245"/>
      <c r="N611" s="245">
        <v>3</v>
      </c>
      <c r="O611" s="245">
        <v>6</v>
      </c>
      <c r="P611" s="245">
        <v>24</v>
      </c>
      <c r="Q611" s="245">
        <v>69</v>
      </c>
      <c r="R611" s="245">
        <v>91</v>
      </c>
      <c r="S611" s="245">
        <v>96</v>
      </c>
      <c r="T611" s="245">
        <v>97</v>
      </c>
      <c r="U611" s="245">
        <v>98</v>
      </c>
      <c r="V611" s="245">
        <v>99</v>
      </c>
      <c r="W611" s="245">
        <v>100</v>
      </c>
      <c r="X611" s="245"/>
      <c r="Y611" s="245"/>
      <c r="Z611" s="245"/>
      <c r="AA611" s="245"/>
      <c r="AB611" s="245"/>
      <c r="AC611" s="245"/>
      <c r="AD611" s="245"/>
      <c r="AE611" s="242"/>
      <c r="AF611" s="238" t="str">
        <f t="shared" si="9"/>
        <v>SOJA (2ª SAFRA)11/12Comercialização</v>
      </c>
      <c r="AG611" s="242"/>
      <c r="AH611" s="242"/>
      <c r="AI611" s="242"/>
      <c r="AJ611" s="242"/>
      <c r="AK611" s="242"/>
      <c r="AL611" s="242"/>
      <c r="AM611" s="242"/>
      <c r="AN611" s="242"/>
      <c r="AO611" s="242"/>
      <c r="AP611" s="242"/>
      <c r="AQ611" s="242"/>
      <c r="AR611" s="242"/>
      <c r="AS611" s="242"/>
      <c r="AT611" s="242"/>
      <c r="AU611" s="242"/>
      <c r="AV611" s="242"/>
      <c r="AW611" s="242"/>
      <c r="AX611" s="242"/>
      <c r="AY611" s="242"/>
      <c r="AZ611" s="242"/>
      <c r="BA611" s="242"/>
      <c r="BB611" s="242"/>
      <c r="BC611" s="242"/>
      <c r="BD611" s="242"/>
      <c r="BE611" s="242"/>
      <c r="BF611" s="242"/>
      <c r="BG611" s="242"/>
      <c r="BH611" s="242"/>
      <c r="BI611" s="242"/>
      <c r="BJ611" s="242"/>
      <c r="BK611" s="242"/>
      <c r="BL611" s="242"/>
    </row>
    <row r="612" spans="1:64" ht="14.65" hidden="1" customHeight="1">
      <c r="A612" s="238" t="s">
        <v>108</v>
      </c>
      <c r="B612" s="237" t="s">
        <v>187</v>
      </c>
      <c r="C612" s="239" t="s">
        <v>75</v>
      </c>
      <c r="D612" s="244"/>
      <c r="E612" s="244"/>
      <c r="F612" s="244"/>
      <c r="G612" s="245">
        <v>13</v>
      </c>
      <c r="H612" s="245">
        <v>58</v>
      </c>
      <c r="I612" s="245">
        <v>71</v>
      </c>
      <c r="J612" s="245">
        <v>84</v>
      </c>
      <c r="K612" s="245">
        <v>96</v>
      </c>
      <c r="L612" s="245">
        <v>99</v>
      </c>
      <c r="M612" s="245">
        <v>100</v>
      </c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  <c r="Y612" s="245"/>
      <c r="Z612" s="245"/>
      <c r="AA612" s="245"/>
      <c r="AB612" s="245"/>
      <c r="AC612" s="245"/>
      <c r="AD612" s="245"/>
      <c r="AE612" s="242"/>
      <c r="AF612" s="238" t="str">
        <f t="shared" si="9"/>
        <v>TOMATE (1ª SAFRA)11/12Plantio</v>
      </c>
      <c r="AG612" s="242"/>
      <c r="AH612" s="242"/>
      <c r="AI612" s="242"/>
      <c r="AJ612" s="242"/>
      <c r="AK612" s="242"/>
      <c r="AL612" s="242"/>
      <c r="AM612" s="242"/>
      <c r="AN612" s="242"/>
      <c r="AO612" s="242"/>
      <c r="AP612" s="242"/>
      <c r="AQ612" s="242"/>
      <c r="AR612" s="242"/>
      <c r="AS612" s="242"/>
      <c r="AT612" s="242"/>
      <c r="AU612" s="242"/>
      <c r="AV612" s="242"/>
      <c r="AW612" s="242"/>
      <c r="AX612" s="242"/>
      <c r="AY612" s="242"/>
      <c r="AZ612" s="242"/>
      <c r="BA612" s="242"/>
      <c r="BB612" s="242"/>
      <c r="BC612" s="242"/>
      <c r="BD612" s="242"/>
      <c r="BE612" s="242"/>
      <c r="BF612" s="242"/>
      <c r="BG612" s="242"/>
      <c r="BH612" s="242"/>
      <c r="BI612" s="242"/>
      <c r="BJ612" s="242"/>
      <c r="BK612" s="242"/>
      <c r="BL612" s="242"/>
    </row>
    <row r="613" spans="1:64" ht="14.65" hidden="1" customHeight="1">
      <c r="A613" s="238" t="s">
        <v>108</v>
      </c>
      <c r="B613" s="237" t="s">
        <v>187</v>
      </c>
      <c r="C613" s="239" t="s">
        <v>76</v>
      </c>
      <c r="D613" s="244"/>
      <c r="E613" s="244"/>
      <c r="F613" s="244"/>
      <c r="G613" s="245"/>
      <c r="H613" s="245"/>
      <c r="I613" s="245"/>
      <c r="J613" s="245">
        <v>12</v>
      </c>
      <c r="K613" s="245">
        <v>25</v>
      </c>
      <c r="L613" s="245">
        <v>66</v>
      </c>
      <c r="M613" s="245">
        <v>81</v>
      </c>
      <c r="N613" s="245">
        <v>90</v>
      </c>
      <c r="O613" s="245">
        <v>99</v>
      </c>
      <c r="P613" s="245">
        <v>100</v>
      </c>
      <c r="Q613" s="245"/>
      <c r="R613" s="245"/>
      <c r="S613" s="245"/>
      <c r="T613" s="245"/>
      <c r="U613" s="245"/>
      <c r="V613" s="245"/>
      <c r="W613" s="245"/>
      <c r="X613" s="245"/>
      <c r="Y613" s="245"/>
      <c r="Z613" s="245"/>
      <c r="AA613" s="245"/>
      <c r="AB613" s="245"/>
      <c r="AC613" s="245"/>
      <c r="AD613" s="245"/>
      <c r="AE613" s="242"/>
      <c r="AF613" s="238" t="str">
        <f t="shared" si="9"/>
        <v>TOMATE (1ª SAFRA)11/12Colheita</v>
      </c>
      <c r="AG613" s="242"/>
      <c r="AH613" s="242"/>
      <c r="AI613" s="242"/>
      <c r="AJ613" s="242"/>
      <c r="AK613" s="242"/>
      <c r="AL613" s="242"/>
      <c r="AM613" s="242"/>
      <c r="AN613" s="242"/>
      <c r="AO613" s="242"/>
      <c r="AP613" s="242"/>
      <c r="AQ613" s="242"/>
      <c r="AR613" s="242"/>
      <c r="AS613" s="242"/>
      <c r="AT613" s="242"/>
      <c r="AU613" s="242"/>
      <c r="AV613" s="242"/>
      <c r="AW613" s="242"/>
      <c r="AX613" s="242"/>
      <c r="AY613" s="242"/>
      <c r="AZ613" s="242"/>
      <c r="BA613" s="242"/>
      <c r="BB613" s="242"/>
      <c r="BC613" s="242"/>
      <c r="BD613" s="242"/>
      <c r="BE613" s="242"/>
      <c r="BF613" s="242"/>
      <c r="BG613" s="242"/>
      <c r="BH613" s="242"/>
      <c r="BI613" s="242"/>
      <c r="BJ613" s="242"/>
      <c r="BK613" s="242"/>
      <c r="BL613" s="242"/>
    </row>
    <row r="614" spans="1:64" ht="14.65" hidden="1" customHeight="1">
      <c r="A614" s="238" t="s">
        <v>108</v>
      </c>
      <c r="B614" s="237" t="s">
        <v>187</v>
      </c>
      <c r="C614" s="243" t="s">
        <v>77</v>
      </c>
      <c r="D614" s="244"/>
      <c r="E614" s="244"/>
      <c r="F614" s="244"/>
      <c r="G614" s="245"/>
      <c r="H614" s="245"/>
      <c r="I614" s="245"/>
      <c r="J614" s="245">
        <v>10</v>
      </c>
      <c r="K614" s="245">
        <v>25</v>
      </c>
      <c r="L614" s="245">
        <v>68</v>
      </c>
      <c r="M614" s="245">
        <v>82</v>
      </c>
      <c r="N614" s="245">
        <v>91</v>
      </c>
      <c r="O614" s="245">
        <v>99</v>
      </c>
      <c r="P614" s="245">
        <v>100</v>
      </c>
      <c r="Q614" s="245"/>
      <c r="R614" s="245"/>
      <c r="S614" s="245"/>
      <c r="T614" s="245"/>
      <c r="U614" s="245"/>
      <c r="V614" s="245"/>
      <c r="W614" s="245"/>
      <c r="X614" s="245"/>
      <c r="Y614" s="245"/>
      <c r="Z614" s="245"/>
      <c r="AA614" s="245"/>
      <c r="AB614" s="245"/>
      <c r="AC614" s="245"/>
      <c r="AD614" s="245"/>
      <c r="AE614" s="242"/>
      <c r="AF614" s="238" t="str">
        <f t="shared" si="9"/>
        <v>TOMATE (1ª SAFRA)11/12Comercialização</v>
      </c>
      <c r="AG614" s="242"/>
      <c r="AH614" s="242"/>
      <c r="AI614" s="242"/>
      <c r="AJ614" s="242"/>
      <c r="AK614" s="242"/>
      <c r="AL614" s="242"/>
      <c r="AM614" s="242"/>
      <c r="AN614" s="242"/>
      <c r="AO614" s="242"/>
      <c r="AP614" s="242"/>
      <c r="AQ614" s="242"/>
      <c r="AR614" s="242"/>
      <c r="AS614" s="242"/>
      <c r="AT614" s="242"/>
      <c r="AU614" s="242"/>
      <c r="AV614" s="242"/>
      <c r="AW614" s="242"/>
      <c r="AX614" s="242"/>
      <c r="AY614" s="242"/>
      <c r="AZ614" s="242"/>
      <c r="BA614" s="242"/>
      <c r="BB614" s="242"/>
      <c r="BC614" s="242"/>
      <c r="BD614" s="242"/>
      <c r="BE614" s="242"/>
      <c r="BF614" s="242"/>
      <c r="BG614" s="242"/>
      <c r="BH614" s="242"/>
      <c r="BI614" s="242"/>
      <c r="BJ614" s="242"/>
      <c r="BK614" s="242"/>
      <c r="BL614" s="242"/>
    </row>
    <row r="615" spans="1:64" ht="14.65" hidden="1" customHeight="1">
      <c r="A615" s="238" t="s">
        <v>109</v>
      </c>
      <c r="B615" s="237" t="s">
        <v>187</v>
      </c>
      <c r="C615" s="239" t="s">
        <v>75</v>
      </c>
      <c r="D615" s="244"/>
      <c r="E615" s="244"/>
      <c r="F615" s="244"/>
      <c r="G615" s="245"/>
      <c r="H615" s="245"/>
      <c r="I615" s="245"/>
      <c r="J615" s="245"/>
      <c r="K615" s="245"/>
      <c r="L615" s="245">
        <v>33</v>
      </c>
      <c r="M615" s="245">
        <v>46</v>
      </c>
      <c r="N615" s="245">
        <v>72</v>
      </c>
      <c r="O615" s="245">
        <v>90</v>
      </c>
      <c r="P615" s="245">
        <v>95</v>
      </c>
      <c r="Q615" s="245">
        <v>99</v>
      </c>
      <c r="R615" s="245">
        <v>99</v>
      </c>
      <c r="S615" s="245">
        <v>100</v>
      </c>
      <c r="T615" s="245"/>
      <c r="U615" s="245"/>
      <c r="V615" s="245"/>
      <c r="W615" s="245"/>
      <c r="X615" s="245"/>
      <c r="Y615" s="245"/>
      <c r="Z615" s="245"/>
      <c r="AA615" s="245"/>
      <c r="AB615" s="245"/>
      <c r="AC615" s="245"/>
      <c r="AD615" s="245"/>
      <c r="AE615" s="242"/>
      <c r="AF615" s="238" t="str">
        <f t="shared" si="9"/>
        <v>TOMATE (2ª SAFRA)11/12Plantio</v>
      </c>
      <c r="AG615" s="242"/>
      <c r="AH615" s="242"/>
      <c r="AI615" s="242"/>
      <c r="AJ615" s="242"/>
      <c r="AK615" s="242"/>
      <c r="AL615" s="242"/>
      <c r="AM615" s="242"/>
      <c r="AN615" s="242"/>
      <c r="AO615" s="242"/>
      <c r="AP615" s="242"/>
      <c r="AQ615" s="242"/>
      <c r="AR615" s="242"/>
      <c r="AS615" s="242"/>
      <c r="AT615" s="242"/>
      <c r="AU615" s="242"/>
      <c r="AV615" s="242"/>
      <c r="AW615" s="242"/>
      <c r="AX615" s="242"/>
      <c r="AY615" s="242"/>
      <c r="AZ615" s="242"/>
      <c r="BA615" s="242"/>
      <c r="BB615" s="242"/>
      <c r="BC615" s="242"/>
      <c r="BD615" s="242"/>
      <c r="BE615" s="242"/>
      <c r="BF615" s="242"/>
      <c r="BG615" s="242"/>
      <c r="BH615" s="242"/>
      <c r="BI615" s="242"/>
      <c r="BJ615" s="242"/>
      <c r="BK615" s="242"/>
      <c r="BL615" s="242"/>
    </row>
    <row r="616" spans="1:64" ht="14.65" hidden="1" customHeight="1">
      <c r="A616" s="238" t="s">
        <v>109</v>
      </c>
      <c r="B616" s="237" t="s">
        <v>187</v>
      </c>
      <c r="C616" s="239" t="s">
        <v>76</v>
      </c>
      <c r="D616" s="244"/>
      <c r="E616" s="244"/>
      <c r="F616" s="244"/>
      <c r="G616" s="245"/>
      <c r="H616" s="245"/>
      <c r="I616" s="245"/>
      <c r="J616" s="245"/>
      <c r="K616" s="245"/>
      <c r="L616" s="245"/>
      <c r="M616" s="245"/>
      <c r="N616" s="245">
        <v>8</v>
      </c>
      <c r="O616" s="245">
        <v>35</v>
      </c>
      <c r="P616" s="245">
        <v>62</v>
      </c>
      <c r="Q616" s="245">
        <v>84</v>
      </c>
      <c r="R616" s="245">
        <v>91</v>
      </c>
      <c r="S616" s="245">
        <v>95</v>
      </c>
      <c r="T616" s="245">
        <v>99</v>
      </c>
      <c r="U616" s="245">
        <v>100</v>
      </c>
      <c r="V616" s="245"/>
      <c r="W616" s="245"/>
      <c r="X616" s="245"/>
      <c r="Y616" s="245"/>
      <c r="Z616" s="245"/>
      <c r="AA616" s="245"/>
      <c r="AB616" s="245"/>
      <c r="AC616" s="245"/>
      <c r="AD616" s="245"/>
      <c r="AE616" s="242"/>
      <c r="AF616" s="238" t="str">
        <f t="shared" si="9"/>
        <v>TOMATE (2ª SAFRA)11/12Colheita</v>
      </c>
      <c r="AG616" s="242"/>
      <c r="AH616" s="242"/>
      <c r="AI616" s="242"/>
      <c r="AJ616" s="242"/>
      <c r="AK616" s="242"/>
      <c r="AL616" s="242"/>
      <c r="AM616" s="242"/>
      <c r="AN616" s="242"/>
      <c r="AO616" s="242"/>
      <c r="AP616" s="242"/>
      <c r="AQ616" s="242"/>
      <c r="AR616" s="242"/>
      <c r="AS616" s="242"/>
      <c r="AT616" s="242"/>
      <c r="AU616" s="242"/>
      <c r="AV616" s="242"/>
      <c r="AW616" s="242"/>
      <c r="AX616" s="242"/>
      <c r="AY616" s="242"/>
      <c r="AZ616" s="242"/>
      <c r="BA616" s="242"/>
      <c r="BB616" s="242"/>
      <c r="BC616" s="242"/>
      <c r="BD616" s="242"/>
      <c r="BE616" s="242"/>
      <c r="BF616" s="242"/>
      <c r="BG616" s="242"/>
      <c r="BH616" s="242"/>
      <c r="BI616" s="242"/>
      <c r="BJ616" s="242"/>
      <c r="BK616" s="242"/>
      <c r="BL616" s="242"/>
    </row>
    <row r="617" spans="1:64" ht="14.65" hidden="1" customHeight="1">
      <c r="A617" s="238" t="s">
        <v>109</v>
      </c>
      <c r="B617" s="237" t="s">
        <v>187</v>
      </c>
      <c r="C617" s="243" t="s">
        <v>77</v>
      </c>
      <c r="D617" s="244"/>
      <c r="E617" s="244"/>
      <c r="F617" s="244"/>
      <c r="G617" s="245"/>
      <c r="H617" s="245"/>
      <c r="I617" s="245"/>
      <c r="J617" s="245"/>
      <c r="K617" s="245"/>
      <c r="L617" s="245"/>
      <c r="M617" s="245"/>
      <c r="N617" s="245">
        <v>3</v>
      </c>
      <c r="O617" s="245">
        <v>36</v>
      </c>
      <c r="P617" s="245">
        <v>57</v>
      </c>
      <c r="Q617" s="245">
        <v>84</v>
      </c>
      <c r="R617" s="245">
        <v>80</v>
      </c>
      <c r="S617" s="245">
        <v>95</v>
      </c>
      <c r="T617" s="245">
        <v>99</v>
      </c>
      <c r="U617" s="245">
        <v>100</v>
      </c>
      <c r="V617" s="245"/>
      <c r="W617" s="245"/>
      <c r="X617" s="245"/>
      <c r="Y617" s="245"/>
      <c r="Z617" s="245"/>
      <c r="AA617" s="245"/>
      <c r="AB617" s="245"/>
      <c r="AC617" s="245"/>
      <c r="AD617" s="245"/>
      <c r="AE617" s="242"/>
      <c r="AF617" s="238" t="str">
        <f t="shared" si="9"/>
        <v>TOMATE (2ª SAFRA)11/12Comercialização</v>
      </c>
      <c r="AG617" s="242"/>
      <c r="AH617" s="242"/>
      <c r="AI617" s="242"/>
      <c r="AJ617" s="242"/>
      <c r="AK617" s="242"/>
      <c r="AL617" s="242"/>
      <c r="AM617" s="242"/>
      <c r="AN617" s="242"/>
      <c r="AO617" s="242"/>
      <c r="AP617" s="242"/>
      <c r="AQ617" s="242"/>
      <c r="AR617" s="242"/>
      <c r="AS617" s="242"/>
      <c r="AT617" s="242"/>
      <c r="AU617" s="242"/>
      <c r="AV617" s="242"/>
      <c r="AW617" s="242"/>
      <c r="AX617" s="242"/>
      <c r="AY617" s="242"/>
      <c r="AZ617" s="242"/>
      <c r="BA617" s="242"/>
      <c r="BB617" s="242"/>
      <c r="BC617" s="242"/>
      <c r="BD617" s="242"/>
      <c r="BE617" s="242"/>
      <c r="BF617" s="242"/>
      <c r="BG617" s="242"/>
      <c r="BH617" s="242"/>
      <c r="BI617" s="242"/>
      <c r="BJ617" s="242"/>
      <c r="BK617" s="242"/>
      <c r="BL617" s="242"/>
    </row>
    <row r="618" spans="1:64" ht="14.65" hidden="1" customHeight="1">
      <c r="A618" s="238" t="s">
        <v>110</v>
      </c>
      <c r="B618" s="237" t="s">
        <v>187</v>
      </c>
      <c r="C618" s="239" t="s">
        <v>75</v>
      </c>
      <c r="D618" s="244"/>
      <c r="E618" s="244"/>
      <c r="F618" s="244"/>
      <c r="G618" s="245"/>
      <c r="H618" s="245"/>
      <c r="I618" s="245"/>
      <c r="J618" s="245"/>
      <c r="K618" s="245"/>
      <c r="L618" s="245"/>
      <c r="M618" s="245"/>
      <c r="N618" s="245"/>
      <c r="O618" s="245">
        <v>20</v>
      </c>
      <c r="P618" s="245">
        <v>52</v>
      </c>
      <c r="Q618" s="245">
        <v>81</v>
      </c>
      <c r="R618" s="245">
        <v>100</v>
      </c>
      <c r="S618" s="245"/>
      <c r="T618" s="245"/>
      <c r="U618" s="245"/>
      <c r="V618" s="245"/>
      <c r="W618" s="245"/>
      <c r="X618" s="245"/>
      <c r="Y618" s="245"/>
      <c r="Z618" s="245"/>
      <c r="AA618" s="245"/>
      <c r="AB618" s="245"/>
      <c r="AC618" s="245"/>
      <c r="AD618" s="245"/>
      <c r="AE618" s="242"/>
      <c r="AF618" s="238" t="str">
        <f t="shared" si="9"/>
        <v>TRIGO11/12Plantio</v>
      </c>
      <c r="AG618" s="242"/>
      <c r="AH618" s="242"/>
      <c r="AI618" s="242"/>
      <c r="AJ618" s="242"/>
      <c r="AK618" s="242"/>
      <c r="AL618" s="242"/>
      <c r="AM618" s="242"/>
      <c r="AN618" s="242"/>
      <c r="AO618" s="242"/>
      <c r="AP618" s="242"/>
      <c r="AQ618" s="242"/>
      <c r="AR618" s="242"/>
      <c r="AS618" s="242"/>
      <c r="AT618" s="242"/>
      <c r="AU618" s="242"/>
      <c r="AV618" s="242"/>
      <c r="AW618" s="242"/>
      <c r="AX618" s="242"/>
      <c r="AY618" s="242"/>
      <c r="AZ618" s="242"/>
      <c r="BA618" s="242"/>
      <c r="BB618" s="242"/>
      <c r="BC618" s="242"/>
      <c r="BD618" s="242"/>
      <c r="BE618" s="242"/>
      <c r="BF618" s="242"/>
      <c r="BG618" s="242"/>
      <c r="BH618" s="242"/>
      <c r="BI618" s="242"/>
      <c r="BJ618" s="242"/>
      <c r="BK618" s="242"/>
      <c r="BL618" s="242"/>
    </row>
    <row r="619" spans="1:64" ht="14.65" hidden="1" customHeight="1">
      <c r="A619" s="238" t="s">
        <v>110</v>
      </c>
      <c r="B619" s="237" t="s">
        <v>187</v>
      </c>
      <c r="C619" s="239" t="s">
        <v>76</v>
      </c>
      <c r="D619" s="244"/>
      <c r="E619" s="244"/>
      <c r="F619" s="244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>
        <v>9</v>
      </c>
      <c r="T619" s="245">
        <v>56</v>
      </c>
      <c r="U619" s="245">
        <v>78</v>
      </c>
      <c r="V619" s="245">
        <v>100</v>
      </c>
      <c r="W619" s="245"/>
      <c r="X619" s="245"/>
      <c r="Y619" s="245"/>
      <c r="Z619" s="245"/>
      <c r="AA619" s="245"/>
      <c r="AB619" s="245"/>
      <c r="AC619" s="245"/>
      <c r="AD619" s="245"/>
      <c r="AE619" s="242"/>
      <c r="AF619" s="238" t="str">
        <f t="shared" si="9"/>
        <v>TRIGO11/12Colheita</v>
      </c>
      <c r="AG619" s="242"/>
      <c r="AH619" s="242"/>
      <c r="AI619" s="242"/>
      <c r="AJ619" s="242"/>
      <c r="AK619" s="242"/>
      <c r="AL619" s="242"/>
      <c r="AM619" s="242"/>
      <c r="AN619" s="242"/>
      <c r="AO619" s="242"/>
      <c r="AP619" s="242"/>
      <c r="AQ619" s="242"/>
      <c r="AR619" s="242"/>
      <c r="AS619" s="242"/>
      <c r="AT619" s="242"/>
      <c r="AU619" s="242"/>
      <c r="AV619" s="242"/>
      <c r="AW619" s="242"/>
      <c r="AX619" s="242"/>
      <c r="AY619" s="242"/>
      <c r="AZ619" s="242"/>
      <c r="BA619" s="242"/>
      <c r="BB619" s="242"/>
      <c r="BC619" s="242"/>
      <c r="BD619" s="242"/>
      <c r="BE619" s="242"/>
      <c r="BF619" s="242"/>
      <c r="BG619" s="242"/>
      <c r="BH619" s="242"/>
      <c r="BI619" s="242"/>
      <c r="BJ619" s="242"/>
      <c r="BK619" s="242"/>
      <c r="BL619" s="242"/>
    </row>
    <row r="620" spans="1:64" ht="14.65" hidden="1" customHeight="1">
      <c r="A620" s="238" t="s">
        <v>110</v>
      </c>
      <c r="B620" s="237" t="s">
        <v>187</v>
      </c>
      <c r="C620" s="243" t="s">
        <v>77</v>
      </c>
      <c r="D620" s="244"/>
      <c r="E620" s="244"/>
      <c r="F620" s="244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>
        <v>2</v>
      </c>
      <c r="T620" s="245">
        <v>16</v>
      </c>
      <c r="U620" s="245">
        <v>26</v>
      </c>
      <c r="V620" s="245">
        <v>56</v>
      </c>
      <c r="W620" s="245">
        <v>74</v>
      </c>
      <c r="X620" s="245">
        <v>87</v>
      </c>
      <c r="Y620" s="245">
        <v>95</v>
      </c>
      <c r="Z620" s="245">
        <v>98</v>
      </c>
      <c r="AA620" s="245">
        <v>99</v>
      </c>
      <c r="AB620" s="245">
        <v>100</v>
      </c>
      <c r="AC620" s="245"/>
      <c r="AD620" s="245"/>
      <c r="AE620" s="242"/>
      <c r="AF620" s="238" t="str">
        <f t="shared" si="9"/>
        <v>TRIGO11/12Comercialização</v>
      </c>
      <c r="AG620" s="242"/>
      <c r="AH620" s="242"/>
      <c r="AI620" s="242"/>
      <c r="AJ620" s="242"/>
      <c r="AK620" s="242"/>
      <c r="AL620" s="242"/>
      <c r="AM620" s="242"/>
      <c r="AN620" s="242"/>
      <c r="AO620" s="242"/>
      <c r="AP620" s="242"/>
      <c r="AQ620" s="242"/>
      <c r="AR620" s="242"/>
      <c r="AS620" s="242"/>
      <c r="AT620" s="242"/>
      <c r="AU620" s="242"/>
      <c r="AV620" s="242"/>
      <c r="AW620" s="242"/>
      <c r="AX620" s="242"/>
      <c r="AY620" s="242"/>
      <c r="AZ620" s="242"/>
      <c r="BA620" s="242"/>
      <c r="BB620" s="242"/>
      <c r="BC620" s="242"/>
      <c r="BD620" s="242"/>
      <c r="BE620" s="242"/>
      <c r="BF620" s="242"/>
      <c r="BG620" s="242"/>
      <c r="BH620" s="242"/>
      <c r="BI620" s="242"/>
      <c r="BJ620" s="242"/>
      <c r="BK620" s="242"/>
      <c r="BL620" s="242"/>
    </row>
    <row r="621" spans="1:64" ht="14.65" hidden="1" customHeight="1">
      <c r="A621" s="238" t="s">
        <v>111</v>
      </c>
      <c r="B621" s="237" t="s">
        <v>187</v>
      </c>
      <c r="C621" s="239" t="s">
        <v>75</v>
      </c>
      <c r="D621" s="244"/>
      <c r="E621" s="244"/>
      <c r="F621" s="244"/>
      <c r="G621" s="245"/>
      <c r="H621" s="245"/>
      <c r="I621" s="245"/>
      <c r="J621" s="245"/>
      <c r="K621" s="245"/>
      <c r="L621" s="245"/>
      <c r="M621" s="245"/>
      <c r="N621" s="245"/>
      <c r="O621" s="245">
        <v>12</v>
      </c>
      <c r="P621" s="245">
        <v>38</v>
      </c>
      <c r="Q621" s="245">
        <v>65</v>
      </c>
      <c r="R621" s="245">
        <v>99</v>
      </c>
      <c r="S621" s="245">
        <v>100</v>
      </c>
      <c r="T621" s="245"/>
      <c r="U621" s="245"/>
      <c r="V621" s="245"/>
      <c r="W621" s="245"/>
      <c r="X621" s="245"/>
      <c r="Y621" s="245"/>
      <c r="Z621" s="245"/>
      <c r="AA621" s="245"/>
      <c r="AB621" s="245"/>
      <c r="AC621" s="245"/>
      <c r="AD621" s="245"/>
      <c r="AE621" s="242"/>
      <c r="AF621" s="238" t="str">
        <f t="shared" si="9"/>
        <v>TRITICALE11/12Plantio</v>
      </c>
      <c r="AG621" s="242"/>
      <c r="AH621" s="242"/>
      <c r="AI621" s="242"/>
      <c r="AJ621" s="242"/>
      <c r="AK621" s="242"/>
      <c r="AL621" s="242"/>
      <c r="AM621" s="242"/>
      <c r="AN621" s="242"/>
      <c r="AO621" s="242"/>
      <c r="AP621" s="242"/>
      <c r="AQ621" s="242"/>
      <c r="AR621" s="242"/>
      <c r="AS621" s="242"/>
      <c r="AT621" s="242"/>
      <c r="AU621" s="242"/>
      <c r="AV621" s="242"/>
      <c r="AW621" s="242"/>
      <c r="AX621" s="242"/>
      <c r="AY621" s="242"/>
      <c r="AZ621" s="242"/>
      <c r="BA621" s="242"/>
      <c r="BB621" s="242"/>
      <c r="BC621" s="242"/>
      <c r="BD621" s="242"/>
      <c r="BE621" s="242"/>
      <c r="BF621" s="242"/>
      <c r="BG621" s="242"/>
      <c r="BH621" s="242"/>
      <c r="BI621" s="242"/>
      <c r="BJ621" s="242"/>
      <c r="BK621" s="242"/>
      <c r="BL621" s="242"/>
    </row>
    <row r="622" spans="1:64" ht="14.65" hidden="1" customHeight="1">
      <c r="A622" s="238" t="s">
        <v>111</v>
      </c>
      <c r="B622" s="237" t="s">
        <v>187</v>
      </c>
      <c r="C622" s="239" t="s">
        <v>76</v>
      </c>
      <c r="D622" s="244"/>
      <c r="E622" s="244"/>
      <c r="F622" s="244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>
        <v>7</v>
      </c>
      <c r="T622" s="245">
        <v>36</v>
      </c>
      <c r="U622" s="245">
        <v>54</v>
      </c>
      <c r="V622" s="245">
        <v>100</v>
      </c>
      <c r="W622" s="245"/>
      <c r="X622" s="245"/>
      <c r="Y622" s="245"/>
      <c r="Z622" s="245"/>
      <c r="AA622" s="245"/>
      <c r="AB622" s="245"/>
      <c r="AC622" s="245"/>
      <c r="AD622" s="245"/>
      <c r="AE622" s="242"/>
      <c r="AF622" s="238" t="str">
        <f t="shared" si="9"/>
        <v>TRITICALE11/12Colheita</v>
      </c>
      <c r="AG622" s="242"/>
      <c r="AH622" s="242"/>
      <c r="AI622" s="242"/>
      <c r="AJ622" s="242"/>
      <c r="AK622" s="242"/>
      <c r="AL622" s="242"/>
      <c r="AM622" s="242"/>
      <c r="AN622" s="242"/>
      <c r="AO622" s="242"/>
      <c r="AP622" s="242"/>
      <c r="AQ622" s="242"/>
      <c r="AR622" s="242"/>
      <c r="AS622" s="242"/>
      <c r="AT622" s="242"/>
      <c r="AU622" s="242"/>
      <c r="AV622" s="242"/>
      <c r="AW622" s="242"/>
      <c r="AX622" s="242"/>
      <c r="AY622" s="242"/>
      <c r="AZ622" s="242"/>
      <c r="BA622" s="242"/>
      <c r="BB622" s="242"/>
      <c r="BC622" s="242"/>
      <c r="BD622" s="242"/>
      <c r="BE622" s="242"/>
      <c r="BF622" s="242"/>
      <c r="BG622" s="242"/>
      <c r="BH622" s="242"/>
      <c r="BI622" s="242"/>
      <c r="BJ622" s="242"/>
      <c r="BK622" s="242"/>
      <c r="BL622" s="242"/>
    </row>
    <row r="623" spans="1:64" ht="14.65" hidden="1" customHeight="1">
      <c r="A623" s="238" t="s">
        <v>111</v>
      </c>
      <c r="B623" s="237" t="s">
        <v>187</v>
      </c>
      <c r="C623" s="243" t="s">
        <v>77</v>
      </c>
      <c r="D623" s="244"/>
      <c r="E623" s="244"/>
      <c r="F623" s="244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>
        <v>16</v>
      </c>
      <c r="U623" s="245">
        <v>26</v>
      </c>
      <c r="V623" s="245">
        <v>56</v>
      </c>
      <c r="W623" s="245">
        <v>72</v>
      </c>
      <c r="X623" s="245">
        <v>90</v>
      </c>
      <c r="Y623" s="245">
        <v>97</v>
      </c>
      <c r="Z623" s="245">
        <v>98</v>
      </c>
      <c r="AA623" s="245">
        <v>99</v>
      </c>
      <c r="AB623" s="245">
        <v>100</v>
      </c>
      <c r="AC623" s="245"/>
      <c r="AD623" s="245"/>
      <c r="AE623" s="242"/>
      <c r="AF623" s="238" t="str">
        <f t="shared" si="9"/>
        <v>TRITICALE11/12Comercialização</v>
      </c>
      <c r="AG623" s="242"/>
      <c r="AH623" s="242"/>
      <c r="AI623" s="242"/>
      <c r="AJ623" s="242"/>
      <c r="AK623" s="242"/>
      <c r="AL623" s="242"/>
      <c r="AM623" s="242"/>
      <c r="AN623" s="242"/>
      <c r="AO623" s="242"/>
      <c r="AP623" s="242"/>
      <c r="AQ623" s="242"/>
      <c r="AR623" s="242"/>
      <c r="AS623" s="242"/>
      <c r="AT623" s="242"/>
      <c r="AU623" s="242"/>
      <c r="AV623" s="242"/>
      <c r="AW623" s="242"/>
      <c r="AX623" s="242"/>
      <c r="AY623" s="242"/>
      <c r="AZ623" s="242"/>
      <c r="BA623" s="242"/>
      <c r="BB623" s="242"/>
      <c r="BC623" s="242"/>
      <c r="BD623" s="242"/>
      <c r="BE623" s="242"/>
      <c r="BF623" s="242"/>
      <c r="BG623" s="242"/>
      <c r="BH623" s="242"/>
      <c r="BI623" s="242"/>
      <c r="BJ623" s="242"/>
      <c r="BK623" s="242"/>
      <c r="BL623" s="242"/>
    </row>
    <row r="624" spans="1:64" ht="14.65" hidden="1" customHeight="1">
      <c r="A624" s="254" t="s">
        <v>111</v>
      </c>
      <c r="B624" s="255" t="s">
        <v>187</v>
      </c>
      <c r="C624" s="256" t="s">
        <v>75</v>
      </c>
      <c r="D624" s="244"/>
      <c r="E624" s="244"/>
      <c r="F624" s="244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  <c r="Y624" s="245"/>
      <c r="Z624" s="245"/>
      <c r="AA624" s="245"/>
      <c r="AB624" s="245"/>
      <c r="AC624" s="245"/>
      <c r="AD624" s="245"/>
      <c r="AE624" s="242"/>
      <c r="AF624" s="238" t="str">
        <f t="shared" si="9"/>
        <v>TRITICALE11/12Plantio</v>
      </c>
      <c r="AG624" s="242"/>
      <c r="AH624" s="242"/>
      <c r="AI624" s="242"/>
      <c r="AJ624" s="242"/>
      <c r="AK624" s="242"/>
      <c r="AL624" s="242"/>
      <c r="AM624" s="242"/>
      <c r="AN624" s="242"/>
      <c r="AO624" s="242"/>
      <c r="AP624" s="242"/>
      <c r="AQ624" s="242"/>
      <c r="AR624" s="242"/>
      <c r="AS624" s="242"/>
      <c r="AT624" s="242"/>
      <c r="AU624" s="242"/>
      <c r="AV624" s="242"/>
      <c r="AW624" s="242"/>
      <c r="AX624" s="242"/>
      <c r="AY624" s="242"/>
      <c r="AZ624" s="242"/>
      <c r="BA624" s="242"/>
      <c r="BB624" s="242"/>
      <c r="BC624" s="242"/>
      <c r="BD624" s="242"/>
      <c r="BE624" s="242"/>
      <c r="BF624" s="242"/>
      <c r="BG624" s="242"/>
      <c r="BH624" s="242"/>
      <c r="BI624" s="242"/>
      <c r="BJ624" s="242"/>
      <c r="BK624" s="242"/>
      <c r="BL624" s="242"/>
    </row>
    <row r="625" spans="1:64" ht="14.65" hidden="1" customHeight="1">
      <c r="A625" s="254" t="s">
        <v>111</v>
      </c>
      <c r="B625" s="255" t="s">
        <v>187</v>
      </c>
      <c r="C625" s="256" t="s">
        <v>76</v>
      </c>
      <c r="D625" s="244"/>
      <c r="E625" s="244"/>
      <c r="F625" s="244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  <c r="Y625" s="245"/>
      <c r="Z625" s="245"/>
      <c r="AA625" s="245"/>
      <c r="AB625" s="245"/>
      <c r="AC625" s="245"/>
      <c r="AD625" s="245"/>
      <c r="AE625" s="242"/>
      <c r="AF625" s="238" t="str">
        <f t="shared" si="9"/>
        <v>TRITICALE11/12Colheita</v>
      </c>
      <c r="AG625" s="242"/>
      <c r="AH625" s="242"/>
      <c r="AI625" s="242"/>
      <c r="AJ625" s="242"/>
      <c r="AK625" s="242"/>
      <c r="AL625" s="242"/>
      <c r="AM625" s="242"/>
      <c r="AN625" s="242"/>
      <c r="AO625" s="242"/>
      <c r="AP625" s="242"/>
      <c r="AQ625" s="242"/>
      <c r="AR625" s="242"/>
      <c r="AS625" s="242"/>
      <c r="AT625" s="242"/>
      <c r="AU625" s="242"/>
      <c r="AV625" s="242"/>
      <c r="AW625" s="242"/>
      <c r="AX625" s="242"/>
      <c r="AY625" s="242"/>
      <c r="AZ625" s="242"/>
      <c r="BA625" s="242"/>
      <c r="BB625" s="242"/>
      <c r="BC625" s="242"/>
      <c r="BD625" s="242"/>
      <c r="BE625" s="242"/>
      <c r="BF625" s="242"/>
      <c r="BG625" s="242"/>
      <c r="BH625" s="242"/>
      <c r="BI625" s="242"/>
      <c r="BJ625" s="242"/>
      <c r="BK625" s="242"/>
      <c r="BL625" s="242"/>
    </row>
    <row r="626" spans="1:64" ht="14.65" hidden="1" customHeight="1">
      <c r="A626" s="257" t="s">
        <v>111</v>
      </c>
      <c r="B626" s="258" t="s">
        <v>187</v>
      </c>
      <c r="C626" s="259" t="s">
        <v>77</v>
      </c>
      <c r="D626" s="244"/>
      <c r="E626" s="244"/>
      <c r="F626" s="244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  <c r="Y626" s="245"/>
      <c r="Z626" s="245"/>
      <c r="AA626" s="245"/>
      <c r="AB626" s="245"/>
      <c r="AC626" s="245"/>
      <c r="AD626" s="245"/>
      <c r="AE626" s="242"/>
      <c r="AF626" s="238" t="str">
        <f t="shared" si="9"/>
        <v>TRITICALE11/12Comercialização</v>
      </c>
      <c r="AG626" s="242"/>
      <c r="AH626" s="242"/>
      <c r="AI626" s="242"/>
      <c r="AJ626" s="242"/>
      <c r="AK626" s="242"/>
      <c r="AL626" s="242"/>
      <c r="AM626" s="242"/>
      <c r="AN626" s="242"/>
      <c r="AO626" s="242"/>
      <c r="AP626" s="242"/>
      <c r="AQ626" s="242"/>
      <c r="AR626" s="242"/>
      <c r="AS626" s="242"/>
      <c r="AT626" s="242"/>
      <c r="AU626" s="242"/>
      <c r="AV626" s="242"/>
      <c r="AW626" s="242"/>
      <c r="AX626" s="242"/>
      <c r="AY626" s="242"/>
      <c r="AZ626" s="242"/>
      <c r="BA626" s="242"/>
      <c r="BB626" s="242"/>
      <c r="BC626" s="242"/>
      <c r="BD626" s="242"/>
      <c r="BE626" s="242"/>
      <c r="BF626" s="242"/>
      <c r="BG626" s="242"/>
      <c r="BH626" s="242"/>
      <c r="BI626" s="242"/>
      <c r="BJ626" s="242"/>
      <c r="BK626" s="242"/>
      <c r="BL626" s="242"/>
    </row>
    <row r="627" spans="1:64" ht="14.65" hidden="1" customHeight="1">
      <c r="A627" s="238" t="s">
        <v>83</v>
      </c>
      <c r="B627" s="237" t="s">
        <v>188</v>
      </c>
      <c r="C627" s="239" t="s">
        <v>75</v>
      </c>
      <c r="D627" s="244"/>
      <c r="E627" s="244"/>
      <c r="F627" s="244"/>
      <c r="G627" s="245"/>
      <c r="H627" s="245"/>
      <c r="I627" s="245">
        <v>30</v>
      </c>
      <c r="J627" s="245">
        <v>100</v>
      </c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  <c r="Y627" s="245"/>
      <c r="Z627" s="245"/>
      <c r="AA627" s="245"/>
      <c r="AB627" s="245"/>
      <c r="AC627" s="245"/>
      <c r="AD627" s="245"/>
      <c r="AE627" s="242"/>
      <c r="AF627" s="238" t="str">
        <f t="shared" si="9"/>
        <v>ALGODÃO12/13Plantio</v>
      </c>
      <c r="AG627" s="242"/>
      <c r="AH627" s="242"/>
      <c r="AI627" s="242"/>
      <c r="AJ627" s="242"/>
      <c r="AK627" s="242"/>
      <c r="AL627" s="242"/>
      <c r="AM627" s="242"/>
      <c r="AN627" s="242"/>
      <c r="AO627" s="242"/>
      <c r="AP627" s="242"/>
      <c r="AQ627" s="242"/>
      <c r="AR627" s="242"/>
      <c r="AS627" s="242"/>
      <c r="AT627" s="242"/>
      <c r="AU627" s="242"/>
      <c r="AV627" s="242"/>
      <c r="AW627" s="242"/>
      <c r="AX627" s="242"/>
      <c r="AY627" s="242"/>
      <c r="AZ627" s="242"/>
      <c r="BA627" s="242"/>
      <c r="BB627" s="242"/>
      <c r="BC627" s="242"/>
      <c r="BD627" s="242"/>
      <c r="BE627" s="242"/>
      <c r="BF627" s="242"/>
      <c r="BG627" s="242"/>
      <c r="BH627" s="242"/>
      <c r="BI627" s="242"/>
      <c r="BJ627" s="242"/>
      <c r="BK627" s="242"/>
      <c r="BL627" s="242"/>
    </row>
    <row r="628" spans="1:64" ht="14.65" hidden="1" customHeight="1">
      <c r="A628" s="238" t="s">
        <v>83</v>
      </c>
      <c r="B628" s="237" t="s">
        <v>188</v>
      </c>
      <c r="C628" s="239" t="s">
        <v>76</v>
      </c>
      <c r="D628" s="244"/>
      <c r="E628" s="244"/>
      <c r="F628" s="244"/>
      <c r="G628" s="245"/>
      <c r="H628" s="245"/>
      <c r="I628" s="245"/>
      <c r="J628" s="245"/>
      <c r="K628" s="245"/>
      <c r="L628" s="245"/>
      <c r="M628" s="245"/>
      <c r="N628" s="245">
        <v>54</v>
      </c>
      <c r="O628" s="245">
        <v>100</v>
      </c>
      <c r="P628" s="245"/>
      <c r="Q628" s="245"/>
      <c r="R628" s="245"/>
      <c r="S628" s="245"/>
      <c r="T628" s="245"/>
      <c r="U628" s="245"/>
      <c r="V628" s="245"/>
      <c r="W628" s="245"/>
      <c r="X628" s="245"/>
      <c r="Y628" s="245"/>
      <c r="Z628" s="245"/>
      <c r="AA628" s="245"/>
      <c r="AB628" s="245"/>
      <c r="AC628" s="245"/>
      <c r="AD628" s="245"/>
      <c r="AE628" s="242"/>
      <c r="AF628" s="238" t="str">
        <f t="shared" si="9"/>
        <v>ALGODÃO12/13Colheita</v>
      </c>
      <c r="AG628" s="242"/>
      <c r="AH628" s="242"/>
      <c r="AI628" s="242"/>
      <c r="AJ628" s="242"/>
      <c r="AK628" s="242"/>
      <c r="AL628" s="242"/>
      <c r="AM628" s="242"/>
      <c r="AN628" s="242"/>
      <c r="AO628" s="242"/>
      <c r="AP628" s="242"/>
      <c r="AQ628" s="242"/>
      <c r="AR628" s="242"/>
      <c r="AS628" s="242"/>
      <c r="AT628" s="242"/>
      <c r="AU628" s="242"/>
      <c r="AV628" s="242"/>
      <c r="AW628" s="242"/>
      <c r="AX628" s="242"/>
      <c r="AY628" s="242"/>
      <c r="AZ628" s="242"/>
      <c r="BA628" s="242"/>
      <c r="BB628" s="242"/>
      <c r="BC628" s="242"/>
      <c r="BD628" s="242"/>
      <c r="BE628" s="242"/>
      <c r="BF628" s="242"/>
      <c r="BG628" s="242"/>
      <c r="BH628" s="242"/>
      <c r="BI628" s="242"/>
      <c r="BJ628" s="242"/>
      <c r="BK628" s="242"/>
      <c r="BL628" s="242"/>
    </row>
    <row r="629" spans="1:64" ht="14.65" hidden="1" customHeight="1">
      <c r="A629" s="238" t="s">
        <v>83</v>
      </c>
      <c r="B629" s="237" t="s">
        <v>188</v>
      </c>
      <c r="C629" s="243" t="s">
        <v>77</v>
      </c>
      <c r="D629" s="244"/>
      <c r="E629" s="244"/>
      <c r="F629" s="244"/>
      <c r="G629" s="245"/>
      <c r="H629" s="245"/>
      <c r="I629" s="245"/>
      <c r="J629" s="245"/>
      <c r="K629" s="245"/>
      <c r="L629" s="245"/>
      <c r="M629" s="245"/>
      <c r="N629" s="245">
        <v>52</v>
      </c>
      <c r="O629" s="245">
        <v>100</v>
      </c>
      <c r="P629" s="245"/>
      <c r="Q629" s="245"/>
      <c r="R629" s="252"/>
      <c r="S629" s="252"/>
      <c r="T629" s="252"/>
      <c r="U629" s="252"/>
      <c r="V629" s="252"/>
      <c r="W629" s="252"/>
      <c r="X629" s="252"/>
      <c r="Y629" s="252"/>
      <c r="Z629" s="252"/>
      <c r="AA629" s="245"/>
      <c r="AB629" s="245"/>
      <c r="AC629" s="245"/>
      <c r="AD629" s="245"/>
      <c r="AE629" s="242"/>
      <c r="AF629" s="238" t="str">
        <f t="shared" si="9"/>
        <v>ALGODÃO12/13Comercialização</v>
      </c>
      <c r="AG629" s="242"/>
      <c r="AH629" s="242"/>
      <c r="AI629" s="242"/>
      <c r="AJ629" s="242"/>
      <c r="AK629" s="242"/>
      <c r="AL629" s="242"/>
      <c r="AM629" s="242"/>
      <c r="AN629" s="242"/>
      <c r="AO629" s="242"/>
      <c r="AP629" s="242"/>
      <c r="AQ629" s="242"/>
      <c r="AR629" s="242"/>
      <c r="AS629" s="242"/>
      <c r="AT629" s="242"/>
      <c r="AU629" s="242"/>
      <c r="AV629" s="242"/>
      <c r="AW629" s="242"/>
      <c r="AX629" s="242"/>
      <c r="AY629" s="242"/>
      <c r="AZ629" s="242"/>
      <c r="BA629" s="242"/>
      <c r="BB629" s="242"/>
      <c r="BC629" s="242"/>
      <c r="BD629" s="242"/>
      <c r="BE629" s="242"/>
      <c r="BF629" s="242"/>
      <c r="BG629" s="242"/>
      <c r="BH629" s="242"/>
      <c r="BI629" s="242"/>
      <c r="BJ629" s="242"/>
      <c r="BK629" s="242"/>
      <c r="BL629" s="242"/>
    </row>
    <row r="630" spans="1:64" ht="14.65" hidden="1" customHeight="1">
      <c r="A630" s="238" t="s">
        <v>84</v>
      </c>
      <c r="B630" s="237" t="s">
        <v>188</v>
      </c>
      <c r="C630" s="239" t="s">
        <v>75</v>
      </c>
      <c r="D630" s="244"/>
      <c r="E630" s="244"/>
      <c r="F630" s="244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>
        <v>72</v>
      </c>
      <c r="Q630" s="245">
        <v>85</v>
      </c>
      <c r="R630" s="245">
        <v>100</v>
      </c>
      <c r="S630" s="245"/>
      <c r="T630" s="245"/>
      <c r="U630" s="245"/>
      <c r="V630" s="245"/>
      <c r="W630" s="245"/>
      <c r="X630" s="245"/>
      <c r="Y630" s="245"/>
      <c r="Z630" s="245"/>
      <c r="AA630" s="245"/>
      <c r="AB630" s="245"/>
      <c r="AC630" s="245"/>
      <c r="AD630" s="245"/>
      <c r="AE630" s="242"/>
      <c r="AF630" s="238" t="str">
        <f t="shared" si="9"/>
        <v>ALHO12/13Plantio</v>
      </c>
      <c r="AG630" s="242"/>
      <c r="AH630" s="242"/>
      <c r="AI630" s="242"/>
      <c r="AJ630" s="242"/>
      <c r="AK630" s="242"/>
      <c r="AL630" s="242"/>
      <c r="AM630" s="242"/>
      <c r="AN630" s="242"/>
      <c r="AO630" s="242"/>
      <c r="AP630" s="242"/>
      <c r="AQ630" s="242"/>
      <c r="AR630" s="242"/>
      <c r="AS630" s="242"/>
      <c r="AT630" s="242"/>
      <c r="AU630" s="242"/>
      <c r="AV630" s="242"/>
      <c r="AW630" s="242"/>
      <c r="AX630" s="242"/>
      <c r="AY630" s="242"/>
      <c r="AZ630" s="242"/>
      <c r="BA630" s="242"/>
      <c r="BB630" s="242"/>
      <c r="BC630" s="242"/>
      <c r="BD630" s="242"/>
      <c r="BE630" s="242"/>
      <c r="BF630" s="242"/>
      <c r="BG630" s="242"/>
      <c r="BH630" s="242"/>
      <c r="BI630" s="242"/>
      <c r="BJ630" s="242"/>
      <c r="BK630" s="242"/>
      <c r="BL630" s="242"/>
    </row>
    <row r="631" spans="1:64" ht="14.65" hidden="1" customHeight="1">
      <c r="A631" s="238" t="s">
        <v>84</v>
      </c>
      <c r="B631" s="237" t="s">
        <v>188</v>
      </c>
      <c r="C631" s="239" t="s">
        <v>76</v>
      </c>
      <c r="D631" s="244"/>
      <c r="E631" s="244"/>
      <c r="F631" s="244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52"/>
      <c r="S631" s="252">
        <v>10</v>
      </c>
      <c r="T631" s="252">
        <v>23</v>
      </c>
      <c r="U631" s="252">
        <v>51</v>
      </c>
      <c r="V631" s="252">
        <v>100</v>
      </c>
      <c r="W631" s="245">
        <v>0</v>
      </c>
      <c r="X631" s="245"/>
      <c r="Y631" s="245"/>
      <c r="Z631" s="245"/>
      <c r="AA631" s="245"/>
      <c r="AB631" s="245"/>
      <c r="AC631" s="245"/>
      <c r="AD631" s="245"/>
      <c r="AE631" s="242"/>
      <c r="AF631" s="238" t="str">
        <f t="shared" si="9"/>
        <v>ALHO12/13Colheita</v>
      </c>
      <c r="AG631" s="242"/>
      <c r="AH631" s="242"/>
      <c r="AI631" s="242"/>
      <c r="AJ631" s="242"/>
      <c r="AK631" s="242"/>
      <c r="AL631" s="242"/>
      <c r="AM631" s="242"/>
      <c r="AN631" s="242"/>
      <c r="AO631" s="242"/>
      <c r="AP631" s="242"/>
      <c r="AQ631" s="242"/>
      <c r="AR631" s="242"/>
      <c r="AS631" s="242"/>
      <c r="AT631" s="242"/>
      <c r="AU631" s="242"/>
      <c r="AV631" s="242"/>
      <c r="AW631" s="242"/>
      <c r="AX631" s="242"/>
      <c r="AY631" s="242"/>
      <c r="AZ631" s="242"/>
      <c r="BA631" s="242"/>
      <c r="BB631" s="242"/>
      <c r="BC631" s="242"/>
      <c r="BD631" s="242"/>
      <c r="BE631" s="242"/>
      <c r="BF631" s="242"/>
      <c r="BG631" s="242"/>
      <c r="BH631" s="242"/>
      <c r="BI631" s="242"/>
      <c r="BJ631" s="242"/>
      <c r="BK631" s="242"/>
      <c r="BL631" s="242"/>
    </row>
    <row r="632" spans="1:64" ht="14.65" hidden="1" customHeight="1">
      <c r="A632" s="238" t="s">
        <v>84</v>
      </c>
      <c r="B632" s="237" t="s">
        <v>188</v>
      </c>
      <c r="C632" s="243" t="s">
        <v>77</v>
      </c>
      <c r="D632" s="244"/>
      <c r="E632" s="244"/>
      <c r="F632" s="244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52"/>
      <c r="S632" s="252">
        <v>3</v>
      </c>
      <c r="T632" s="252">
        <v>8</v>
      </c>
      <c r="U632" s="252">
        <v>26</v>
      </c>
      <c r="V632" s="252">
        <v>44</v>
      </c>
      <c r="W632" s="252">
        <v>72</v>
      </c>
      <c r="X632" s="252">
        <v>82</v>
      </c>
      <c r="Y632" s="252">
        <v>90</v>
      </c>
      <c r="Z632" s="252">
        <v>97</v>
      </c>
      <c r="AA632" s="252">
        <v>98</v>
      </c>
      <c r="AB632" s="245">
        <v>100</v>
      </c>
      <c r="AC632" s="245"/>
      <c r="AD632" s="245"/>
      <c r="AE632" s="242"/>
      <c r="AF632" s="238" t="str">
        <f t="shared" si="9"/>
        <v>ALHO12/13Comercialização</v>
      </c>
      <c r="AG632" s="242"/>
      <c r="AH632" s="242"/>
      <c r="AI632" s="242"/>
      <c r="AJ632" s="242"/>
      <c r="AK632" s="242"/>
      <c r="AL632" s="242"/>
      <c r="AM632" s="242"/>
      <c r="AN632" s="242"/>
      <c r="AO632" s="242"/>
      <c r="AP632" s="242"/>
      <c r="AQ632" s="242"/>
      <c r="AR632" s="242"/>
      <c r="AS632" s="242"/>
      <c r="AT632" s="242"/>
      <c r="AU632" s="242"/>
      <c r="AV632" s="242"/>
      <c r="AW632" s="242"/>
      <c r="AX632" s="242"/>
      <c r="AY632" s="242"/>
      <c r="AZ632" s="242"/>
      <c r="BA632" s="242"/>
      <c r="BB632" s="242"/>
      <c r="BC632" s="242"/>
      <c r="BD632" s="242"/>
      <c r="BE632" s="242"/>
      <c r="BF632" s="242"/>
      <c r="BG632" s="242"/>
      <c r="BH632" s="242"/>
      <c r="BI632" s="242"/>
      <c r="BJ632" s="242"/>
      <c r="BK632" s="242"/>
      <c r="BL632" s="242"/>
    </row>
    <row r="633" spans="1:64" ht="14.65" hidden="1" customHeight="1">
      <c r="A633" s="238" t="s">
        <v>85</v>
      </c>
      <c r="B633" s="237" t="s">
        <v>188</v>
      </c>
      <c r="C633" s="239" t="s">
        <v>75</v>
      </c>
      <c r="D633" s="244"/>
      <c r="E633" s="244"/>
      <c r="F633" s="244"/>
      <c r="G633" s="245"/>
      <c r="H633" s="245">
        <v>5</v>
      </c>
      <c r="I633" s="245">
        <v>62</v>
      </c>
      <c r="J633" s="245">
        <v>73</v>
      </c>
      <c r="K633" s="245">
        <v>82</v>
      </c>
      <c r="L633" s="245">
        <v>100</v>
      </c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  <c r="Y633" s="245"/>
      <c r="Z633" s="245"/>
      <c r="AA633" s="245"/>
      <c r="AB633" s="245"/>
      <c r="AC633" s="245"/>
      <c r="AD633" s="245"/>
      <c r="AE633" s="242"/>
      <c r="AF633" s="238" t="str">
        <f t="shared" si="9"/>
        <v>AMENDOIM (1ª SAFRA)12/13Plantio</v>
      </c>
      <c r="AG633" s="242"/>
      <c r="AH633" s="242"/>
      <c r="AI633" s="242"/>
      <c r="AJ633" s="242"/>
      <c r="AK633" s="242"/>
      <c r="AL633" s="242"/>
      <c r="AM633" s="242"/>
      <c r="AN633" s="242"/>
      <c r="AO633" s="242"/>
      <c r="AP633" s="242"/>
      <c r="AQ633" s="242"/>
      <c r="AR633" s="242"/>
      <c r="AS633" s="242"/>
      <c r="AT633" s="242"/>
      <c r="AU633" s="242"/>
      <c r="AV633" s="242"/>
      <c r="AW633" s="242"/>
      <c r="AX633" s="242"/>
      <c r="AY633" s="242"/>
      <c r="AZ633" s="242"/>
      <c r="BA633" s="242"/>
      <c r="BB633" s="242"/>
      <c r="BC633" s="242"/>
      <c r="BD633" s="242"/>
      <c r="BE633" s="242"/>
      <c r="BF633" s="242"/>
      <c r="BG633" s="242"/>
      <c r="BH633" s="242"/>
      <c r="BI633" s="242"/>
      <c r="BJ633" s="242"/>
      <c r="BK633" s="242"/>
      <c r="BL633" s="242"/>
    </row>
    <row r="634" spans="1:64" ht="14.65" hidden="1" customHeight="1">
      <c r="A634" s="238" t="s">
        <v>85</v>
      </c>
      <c r="B634" s="237" t="s">
        <v>188</v>
      </c>
      <c r="C634" s="239" t="s">
        <v>76</v>
      </c>
      <c r="D634" s="244"/>
      <c r="E634" s="244"/>
      <c r="F634" s="244"/>
      <c r="G634" s="245"/>
      <c r="H634" s="245"/>
      <c r="I634" s="245"/>
      <c r="J634" s="245"/>
      <c r="K634" s="245"/>
      <c r="L634" s="245">
        <v>1</v>
      </c>
      <c r="M634" s="245">
        <v>11</v>
      </c>
      <c r="N634" s="245">
        <v>22</v>
      </c>
      <c r="O634" s="245">
        <v>42</v>
      </c>
      <c r="P634" s="245">
        <v>100</v>
      </c>
      <c r="Q634" s="245"/>
      <c r="R634" s="245"/>
      <c r="S634" s="245"/>
      <c r="T634" s="245"/>
      <c r="U634" s="245"/>
      <c r="V634" s="245"/>
      <c r="W634" s="245"/>
      <c r="X634" s="245"/>
      <c r="Y634" s="245"/>
      <c r="Z634" s="245"/>
      <c r="AA634" s="245"/>
      <c r="AB634" s="245"/>
      <c r="AC634" s="245"/>
      <c r="AD634" s="245"/>
      <c r="AE634" s="242"/>
      <c r="AF634" s="238" t="str">
        <f t="shared" si="9"/>
        <v>AMENDOIM (1ª SAFRA)12/13Colheita</v>
      </c>
      <c r="AG634" s="242"/>
      <c r="AH634" s="242"/>
      <c r="AI634" s="242"/>
      <c r="AJ634" s="242"/>
      <c r="AK634" s="242"/>
      <c r="AL634" s="242"/>
      <c r="AM634" s="242"/>
      <c r="AN634" s="242"/>
      <c r="AO634" s="242"/>
      <c r="AP634" s="242"/>
      <c r="AQ634" s="242"/>
      <c r="AR634" s="242"/>
      <c r="AS634" s="242"/>
      <c r="AT634" s="242"/>
      <c r="AU634" s="242"/>
      <c r="AV634" s="242"/>
      <c r="AW634" s="242"/>
      <c r="AX634" s="242"/>
      <c r="AY634" s="242"/>
      <c r="AZ634" s="242"/>
      <c r="BA634" s="242"/>
      <c r="BB634" s="242"/>
      <c r="BC634" s="242"/>
      <c r="BD634" s="242"/>
      <c r="BE634" s="242"/>
      <c r="BF634" s="242"/>
      <c r="BG634" s="242"/>
      <c r="BH634" s="242"/>
      <c r="BI634" s="242"/>
      <c r="BJ634" s="242"/>
      <c r="BK634" s="242"/>
      <c r="BL634" s="242"/>
    </row>
    <row r="635" spans="1:64" ht="14.65" hidden="1" customHeight="1">
      <c r="A635" s="257" t="s">
        <v>85</v>
      </c>
      <c r="B635" s="258" t="s">
        <v>188</v>
      </c>
      <c r="C635" s="243" t="s">
        <v>77</v>
      </c>
      <c r="D635" s="244"/>
      <c r="E635" s="244"/>
      <c r="F635" s="244"/>
      <c r="G635" s="245"/>
      <c r="H635" s="245"/>
      <c r="I635" s="245"/>
      <c r="J635" s="245"/>
      <c r="K635" s="245"/>
      <c r="L635" s="245"/>
      <c r="M635" s="245"/>
      <c r="N635" s="245">
        <v>8</v>
      </c>
      <c r="O635" s="245">
        <v>14</v>
      </c>
      <c r="P635" s="245">
        <v>83</v>
      </c>
      <c r="Q635" s="245">
        <v>94</v>
      </c>
      <c r="R635" s="252">
        <v>95</v>
      </c>
      <c r="S635" s="252">
        <v>100</v>
      </c>
      <c r="T635" s="252"/>
      <c r="U635" s="252"/>
      <c r="V635" s="252"/>
      <c r="W635" s="252"/>
      <c r="X635" s="252"/>
      <c r="Y635" s="252"/>
      <c r="Z635" s="252"/>
      <c r="AA635" s="245"/>
      <c r="AB635" s="245"/>
      <c r="AC635" s="245"/>
      <c r="AD635" s="245"/>
      <c r="AE635" s="242"/>
      <c r="AF635" s="238" t="str">
        <f t="shared" si="9"/>
        <v>AMENDOIM (1ª SAFRA)12/13Comercialização</v>
      </c>
      <c r="AG635" s="242"/>
      <c r="AH635" s="242"/>
      <c r="AI635" s="242"/>
      <c r="AJ635" s="242"/>
      <c r="AK635" s="242"/>
      <c r="AL635" s="242"/>
      <c r="AM635" s="242"/>
      <c r="AN635" s="242"/>
      <c r="AO635" s="242"/>
      <c r="AP635" s="242"/>
      <c r="AQ635" s="242"/>
      <c r="AR635" s="242"/>
      <c r="AS635" s="242"/>
      <c r="AT635" s="242"/>
      <c r="AU635" s="242"/>
      <c r="AV635" s="242"/>
      <c r="AW635" s="242"/>
      <c r="AX635" s="242"/>
      <c r="AY635" s="242"/>
      <c r="AZ635" s="242"/>
      <c r="BA635" s="242"/>
      <c r="BB635" s="242"/>
      <c r="BC635" s="242"/>
      <c r="BD635" s="242"/>
      <c r="BE635" s="242"/>
      <c r="BF635" s="242"/>
      <c r="BG635" s="242"/>
      <c r="BH635" s="242"/>
      <c r="BI635" s="242"/>
      <c r="BJ635" s="242"/>
      <c r="BK635" s="242"/>
      <c r="BL635" s="242"/>
    </row>
    <row r="636" spans="1:64" ht="14.65" hidden="1" customHeight="1">
      <c r="A636" s="238" t="s">
        <v>86</v>
      </c>
      <c r="B636" s="237" t="s">
        <v>188</v>
      </c>
      <c r="C636" s="239" t="s">
        <v>75</v>
      </c>
      <c r="D636" s="244"/>
      <c r="E636" s="244"/>
      <c r="F636" s="244"/>
      <c r="G636" s="245"/>
      <c r="H636" s="245">
        <v>45</v>
      </c>
      <c r="I636" s="245">
        <v>74</v>
      </c>
      <c r="J636" s="245">
        <v>89</v>
      </c>
      <c r="K636" s="245">
        <v>100</v>
      </c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  <c r="Y636" s="245"/>
      <c r="Z636" s="245"/>
      <c r="AA636" s="245"/>
      <c r="AB636" s="245"/>
      <c r="AC636" s="245"/>
      <c r="AD636" s="245"/>
      <c r="AE636" s="242"/>
      <c r="AF636" s="238" t="str">
        <f t="shared" si="9"/>
        <v>ARROZ IRRIGADO12/13Plantio</v>
      </c>
      <c r="AG636" s="242"/>
      <c r="AH636" s="242"/>
      <c r="AI636" s="242"/>
      <c r="AJ636" s="242"/>
      <c r="AK636" s="242"/>
      <c r="AL636" s="242"/>
      <c r="AM636" s="242"/>
      <c r="AN636" s="242"/>
      <c r="AO636" s="242"/>
      <c r="AP636" s="242"/>
      <c r="AQ636" s="242"/>
      <c r="AR636" s="242"/>
      <c r="AS636" s="242"/>
      <c r="AT636" s="242"/>
      <c r="AU636" s="242"/>
      <c r="AV636" s="242"/>
      <c r="AW636" s="242"/>
      <c r="AX636" s="242"/>
      <c r="AY636" s="242"/>
      <c r="AZ636" s="242"/>
      <c r="BA636" s="242"/>
      <c r="BB636" s="242"/>
      <c r="BC636" s="242"/>
      <c r="BD636" s="242"/>
      <c r="BE636" s="242"/>
      <c r="BF636" s="242"/>
      <c r="BG636" s="242"/>
      <c r="BH636" s="242"/>
      <c r="BI636" s="242"/>
      <c r="BJ636" s="242"/>
      <c r="BK636" s="242"/>
      <c r="BL636" s="242"/>
    </row>
    <row r="637" spans="1:64" ht="14.65" hidden="1" customHeight="1">
      <c r="A637" s="238" t="s">
        <v>86</v>
      </c>
      <c r="B637" s="237" t="s">
        <v>188</v>
      </c>
      <c r="C637" s="239" t="s">
        <v>76</v>
      </c>
      <c r="D637" s="244"/>
      <c r="E637" s="244"/>
      <c r="F637" s="244"/>
      <c r="G637" s="245"/>
      <c r="H637" s="245"/>
      <c r="I637" s="245"/>
      <c r="J637" s="245"/>
      <c r="K637" s="245">
        <v>1.2</v>
      </c>
      <c r="L637" s="245">
        <v>30</v>
      </c>
      <c r="M637" s="245">
        <v>43</v>
      </c>
      <c r="N637" s="245">
        <v>71</v>
      </c>
      <c r="O637" s="245">
        <v>76</v>
      </c>
      <c r="P637" s="245">
        <v>92</v>
      </c>
      <c r="Q637" s="245">
        <v>100</v>
      </c>
      <c r="R637" s="245"/>
      <c r="S637" s="245"/>
      <c r="T637" s="245"/>
      <c r="U637" s="245"/>
      <c r="V637" s="245"/>
      <c r="W637" s="245"/>
      <c r="X637" s="245"/>
      <c r="Y637" s="245"/>
      <c r="Z637" s="245"/>
      <c r="AA637" s="245"/>
      <c r="AB637" s="245"/>
      <c r="AC637" s="245"/>
      <c r="AD637" s="245"/>
      <c r="AE637" s="242"/>
      <c r="AF637" s="238" t="str">
        <f t="shared" si="9"/>
        <v>ARROZ IRRIGADO12/13Colheita</v>
      </c>
      <c r="AG637" s="242"/>
      <c r="AH637" s="242"/>
      <c r="AI637" s="242"/>
      <c r="AJ637" s="242"/>
      <c r="AK637" s="242"/>
      <c r="AL637" s="242"/>
      <c r="AM637" s="242"/>
      <c r="AN637" s="242"/>
      <c r="AO637" s="242"/>
      <c r="AP637" s="242"/>
      <c r="AQ637" s="242"/>
      <c r="AR637" s="242"/>
      <c r="AS637" s="242"/>
      <c r="AT637" s="242"/>
      <c r="AU637" s="242"/>
      <c r="AV637" s="242"/>
      <c r="AW637" s="242"/>
      <c r="AX637" s="242"/>
      <c r="AY637" s="242"/>
      <c r="AZ637" s="242"/>
      <c r="BA637" s="242"/>
      <c r="BB637" s="242"/>
      <c r="BC637" s="242"/>
      <c r="BD637" s="242"/>
      <c r="BE637" s="242"/>
      <c r="BF637" s="242"/>
      <c r="BG637" s="242"/>
      <c r="BH637" s="242"/>
      <c r="BI637" s="242"/>
      <c r="BJ637" s="242"/>
      <c r="BK637" s="242"/>
      <c r="BL637" s="242"/>
    </row>
    <row r="638" spans="1:64" ht="14.65" hidden="1" customHeight="1">
      <c r="A638" s="238" t="s">
        <v>86</v>
      </c>
      <c r="B638" s="237" t="s">
        <v>188</v>
      </c>
      <c r="C638" s="243" t="s">
        <v>77</v>
      </c>
      <c r="D638" s="244"/>
      <c r="E638" s="244"/>
      <c r="F638" s="244"/>
      <c r="G638" s="245"/>
      <c r="H638" s="245"/>
      <c r="I638" s="245"/>
      <c r="J638" s="245"/>
      <c r="K638" s="245"/>
      <c r="L638" s="245">
        <v>13</v>
      </c>
      <c r="M638" s="245">
        <v>25</v>
      </c>
      <c r="N638" s="245">
        <v>38</v>
      </c>
      <c r="O638" s="245">
        <v>44</v>
      </c>
      <c r="P638" s="245">
        <v>53</v>
      </c>
      <c r="Q638" s="245">
        <v>62</v>
      </c>
      <c r="R638" s="252">
        <v>70</v>
      </c>
      <c r="S638" s="252">
        <v>75</v>
      </c>
      <c r="T638" s="252">
        <v>84</v>
      </c>
      <c r="U638" s="252">
        <v>90</v>
      </c>
      <c r="V638" s="252">
        <v>96</v>
      </c>
      <c r="W638" s="252">
        <v>100</v>
      </c>
      <c r="X638" s="252"/>
      <c r="Y638" s="252"/>
      <c r="Z638" s="252"/>
      <c r="AA638" s="245"/>
      <c r="AB638" s="245"/>
      <c r="AC638" s="245"/>
      <c r="AD638" s="245"/>
      <c r="AE638" s="242"/>
      <c r="AF638" s="238" t="str">
        <f t="shared" si="9"/>
        <v>ARROZ IRRIGADO12/13Comercialização</v>
      </c>
      <c r="AG638" s="242"/>
      <c r="AH638" s="242"/>
      <c r="AI638" s="242"/>
      <c r="AJ638" s="242"/>
      <c r="AK638" s="242"/>
      <c r="AL638" s="242"/>
      <c r="AM638" s="242"/>
      <c r="AN638" s="242"/>
      <c r="AO638" s="242"/>
      <c r="AP638" s="242"/>
      <c r="AQ638" s="242"/>
      <c r="AR638" s="242"/>
      <c r="AS638" s="242"/>
      <c r="AT638" s="242"/>
      <c r="AU638" s="242"/>
      <c r="AV638" s="242"/>
      <c r="AW638" s="242"/>
      <c r="AX638" s="242"/>
      <c r="AY638" s="242"/>
      <c r="AZ638" s="242"/>
      <c r="BA638" s="242"/>
      <c r="BB638" s="242"/>
      <c r="BC638" s="242"/>
      <c r="BD638" s="242"/>
      <c r="BE638" s="242"/>
      <c r="BF638" s="242"/>
      <c r="BG638" s="242"/>
      <c r="BH638" s="242"/>
      <c r="BI638" s="242"/>
      <c r="BJ638" s="242"/>
      <c r="BK638" s="242"/>
      <c r="BL638" s="242"/>
    </row>
    <row r="639" spans="1:64" ht="14.65" hidden="1" customHeight="1">
      <c r="A639" s="238" t="s">
        <v>87</v>
      </c>
      <c r="B639" s="237" t="s">
        <v>188</v>
      </c>
      <c r="C639" s="239" t="s">
        <v>75</v>
      </c>
      <c r="D639" s="244"/>
      <c r="E639" s="244"/>
      <c r="F639" s="244"/>
      <c r="G639" s="245"/>
      <c r="H639" s="245">
        <v>1</v>
      </c>
      <c r="I639" s="245">
        <v>29</v>
      </c>
      <c r="J639" s="245">
        <v>97</v>
      </c>
      <c r="K639" s="245">
        <v>100</v>
      </c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  <c r="Y639" s="245"/>
      <c r="Z639" s="245"/>
      <c r="AA639" s="245"/>
      <c r="AB639" s="245"/>
      <c r="AC639" s="245"/>
      <c r="AD639" s="245"/>
      <c r="AE639" s="242"/>
      <c r="AF639" s="238" t="str">
        <f t="shared" si="9"/>
        <v>ARROZ SEQUEIRO12/13Plantio</v>
      </c>
      <c r="AG639" s="242"/>
      <c r="AH639" s="242"/>
      <c r="AI639" s="242"/>
      <c r="AJ639" s="242"/>
      <c r="AK639" s="242"/>
      <c r="AL639" s="242"/>
      <c r="AM639" s="242"/>
      <c r="AN639" s="242"/>
      <c r="AO639" s="242"/>
      <c r="AP639" s="242"/>
      <c r="AQ639" s="242"/>
      <c r="AR639" s="242"/>
      <c r="AS639" s="242"/>
      <c r="AT639" s="242"/>
      <c r="AU639" s="242"/>
      <c r="AV639" s="242"/>
      <c r="AW639" s="242"/>
      <c r="AX639" s="242"/>
      <c r="AY639" s="242"/>
      <c r="AZ639" s="242"/>
      <c r="BA639" s="242"/>
      <c r="BB639" s="242"/>
      <c r="BC639" s="242"/>
      <c r="BD639" s="242"/>
      <c r="BE639" s="242"/>
      <c r="BF639" s="242"/>
      <c r="BG639" s="242"/>
      <c r="BH639" s="242"/>
      <c r="BI639" s="242"/>
      <c r="BJ639" s="242"/>
      <c r="BK639" s="242"/>
      <c r="BL639" s="242"/>
    </row>
    <row r="640" spans="1:64" ht="14.65" hidden="1" customHeight="1">
      <c r="A640" s="238" t="s">
        <v>87</v>
      </c>
      <c r="B640" s="237" t="s">
        <v>188</v>
      </c>
      <c r="C640" s="239" t="s">
        <v>76</v>
      </c>
      <c r="D640" s="244"/>
      <c r="E640" s="244"/>
      <c r="F640" s="244"/>
      <c r="G640" s="245"/>
      <c r="H640" s="245"/>
      <c r="I640" s="245"/>
      <c r="J640" s="245"/>
      <c r="K640" s="245"/>
      <c r="L640" s="245"/>
      <c r="M640" s="245">
        <v>3</v>
      </c>
      <c r="N640" s="245">
        <v>36</v>
      </c>
      <c r="O640" s="245">
        <v>86</v>
      </c>
      <c r="P640" s="245">
        <v>98</v>
      </c>
      <c r="Q640" s="245">
        <v>100</v>
      </c>
      <c r="R640" s="245"/>
      <c r="S640" s="245"/>
      <c r="T640" s="245"/>
      <c r="U640" s="245"/>
      <c r="V640" s="245"/>
      <c r="W640" s="245"/>
      <c r="X640" s="245"/>
      <c r="Y640" s="245"/>
      <c r="Z640" s="245"/>
      <c r="AA640" s="245"/>
      <c r="AB640" s="245"/>
      <c r="AC640" s="245"/>
      <c r="AD640" s="245"/>
      <c r="AE640" s="242"/>
      <c r="AF640" s="238" t="str">
        <f t="shared" si="9"/>
        <v>ARROZ SEQUEIRO12/13Colheita</v>
      </c>
      <c r="AG640" s="242"/>
      <c r="AH640" s="242"/>
      <c r="AI640" s="242"/>
      <c r="AJ640" s="242"/>
      <c r="AK640" s="242"/>
      <c r="AL640" s="242"/>
      <c r="AM640" s="242"/>
      <c r="AN640" s="242"/>
      <c r="AO640" s="242"/>
      <c r="AP640" s="242"/>
      <c r="AQ640" s="242"/>
      <c r="AR640" s="242"/>
      <c r="AS640" s="242"/>
      <c r="AT640" s="242"/>
      <c r="AU640" s="242"/>
      <c r="AV640" s="242"/>
      <c r="AW640" s="242"/>
      <c r="AX640" s="242"/>
      <c r="AY640" s="242"/>
      <c r="AZ640" s="242"/>
      <c r="BA640" s="242"/>
      <c r="BB640" s="242"/>
      <c r="BC640" s="242"/>
      <c r="BD640" s="242"/>
      <c r="BE640" s="242"/>
      <c r="BF640" s="242"/>
      <c r="BG640" s="242"/>
      <c r="BH640" s="242"/>
      <c r="BI640" s="242"/>
      <c r="BJ640" s="242"/>
      <c r="BK640" s="242"/>
      <c r="BL640" s="242"/>
    </row>
    <row r="641" spans="1:64" ht="14.65" hidden="1" customHeight="1">
      <c r="A641" s="238" t="s">
        <v>87</v>
      </c>
      <c r="B641" s="237" t="s">
        <v>188</v>
      </c>
      <c r="C641" s="243" t="s">
        <v>77</v>
      </c>
      <c r="D641" s="244"/>
      <c r="E641" s="244"/>
      <c r="F641" s="244"/>
      <c r="G641" s="245"/>
      <c r="H641" s="245"/>
      <c r="I641" s="245"/>
      <c r="J641" s="245"/>
      <c r="K641" s="245"/>
      <c r="L641" s="245"/>
      <c r="M641" s="245">
        <v>1</v>
      </c>
      <c r="N641" s="245">
        <v>8</v>
      </c>
      <c r="O641" s="245">
        <v>16</v>
      </c>
      <c r="P641" s="245">
        <v>32</v>
      </c>
      <c r="Q641" s="245">
        <v>43</v>
      </c>
      <c r="R641" s="252">
        <v>54</v>
      </c>
      <c r="S641" s="252">
        <v>64</v>
      </c>
      <c r="T641" s="252">
        <v>72</v>
      </c>
      <c r="U641" s="252">
        <v>81</v>
      </c>
      <c r="V641" s="252">
        <v>86</v>
      </c>
      <c r="W641" s="252">
        <v>87</v>
      </c>
      <c r="X641" s="252">
        <v>90</v>
      </c>
      <c r="Y641" s="252">
        <v>95</v>
      </c>
      <c r="Z641" s="252">
        <v>100</v>
      </c>
      <c r="AA641" s="245"/>
      <c r="AB641" s="245"/>
      <c r="AC641" s="245"/>
      <c r="AD641" s="245"/>
      <c r="AE641" s="242"/>
      <c r="AF641" s="238" t="str">
        <f t="shared" si="9"/>
        <v>ARROZ SEQUEIRO12/13Comercialização</v>
      </c>
      <c r="AG641" s="242"/>
      <c r="AH641" s="242"/>
      <c r="AI641" s="242"/>
      <c r="AJ641" s="242"/>
      <c r="AK641" s="242"/>
      <c r="AL641" s="242"/>
      <c r="AM641" s="242"/>
      <c r="AN641" s="242"/>
      <c r="AO641" s="242"/>
      <c r="AP641" s="242"/>
      <c r="AQ641" s="242"/>
      <c r="AR641" s="242"/>
      <c r="AS641" s="242"/>
      <c r="AT641" s="242"/>
      <c r="AU641" s="242"/>
      <c r="AV641" s="242"/>
      <c r="AW641" s="242"/>
      <c r="AX641" s="242"/>
      <c r="AY641" s="242"/>
      <c r="AZ641" s="242"/>
      <c r="BA641" s="242"/>
      <c r="BB641" s="242"/>
      <c r="BC641" s="242"/>
      <c r="BD641" s="242"/>
      <c r="BE641" s="242"/>
      <c r="BF641" s="242"/>
      <c r="BG641" s="242"/>
      <c r="BH641" s="242"/>
      <c r="BI641" s="242"/>
      <c r="BJ641" s="242"/>
      <c r="BK641" s="242"/>
      <c r="BL641" s="242"/>
    </row>
    <row r="642" spans="1:64" ht="14.65" hidden="1" customHeight="1">
      <c r="A642" s="238" t="s">
        <v>88</v>
      </c>
      <c r="B642" s="237" t="s">
        <v>188</v>
      </c>
      <c r="C642" s="239" t="s">
        <v>75</v>
      </c>
      <c r="D642" s="244"/>
      <c r="E642" s="244"/>
      <c r="F642" s="244"/>
      <c r="G642" s="245"/>
      <c r="H642" s="245"/>
      <c r="I642" s="245"/>
      <c r="J642" s="245"/>
      <c r="K642" s="245"/>
      <c r="L642" s="245"/>
      <c r="M642" s="245"/>
      <c r="N642" s="245"/>
      <c r="O642" s="245">
        <v>11</v>
      </c>
      <c r="P642" s="245">
        <v>73</v>
      </c>
      <c r="Q642" s="245">
        <v>96</v>
      </c>
      <c r="R642" s="245">
        <v>100</v>
      </c>
      <c r="S642" s="245"/>
      <c r="T642" s="245"/>
      <c r="U642" s="245"/>
      <c r="V642" s="245"/>
      <c r="W642" s="245"/>
      <c r="X642" s="245"/>
      <c r="Y642" s="245"/>
      <c r="Z642" s="245"/>
      <c r="AA642" s="245"/>
      <c r="AB642" s="245"/>
      <c r="AC642" s="245"/>
      <c r="AD642" s="245"/>
      <c r="AE642" s="242"/>
      <c r="AF642" s="238" t="str">
        <f t="shared" ref="AF642:AF705" si="10">A642&amp;B642&amp;C642</f>
        <v>AVEIA BRANCA12/13Plantio</v>
      </c>
      <c r="AG642" s="242"/>
      <c r="AH642" s="242"/>
      <c r="AI642" s="242"/>
      <c r="AJ642" s="242"/>
      <c r="AK642" s="242"/>
      <c r="AL642" s="242"/>
      <c r="AM642" s="242"/>
      <c r="AN642" s="242"/>
      <c r="AO642" s="242"/>
      <c r="AP642" s="242"/>
      <c r="AQ642" s="242"/>
      <c r="AR642" s="242"/>
      <c r="AS642" s="242"/>
      <c r="AT642" s="242"/>
      <c r="AU642" s="242"/>
      <c r="AV642" s="242"/>
      <c r="AW642" s="242"/>
      <c r="AX642" s="242"/>
      <c r="AY642" s="242"/>
      <c r="AZ642" s="242"/>
      <c r="BA642" s="242"/>
      <c r="BB642" s="242"/>
      <c r="BC642" s="242"/>
      <c r="BD642" s="242"/>
      <c r="BE642" s="242"/>
      <c r="BF642" s="242"/>
      <c r="BG642" s="242"/>
      <c r="BH642" s="242"/>
      <c r="BI642" s="242"/>
      <c r="BJ642" s="242"/>
      <c r="BK642" s="242"/>
      <c r="BL642" s="242"/>
    </row>
    <row r="643" spans="1:64" ht="14.65" hidden="1" customHeight="1">
      <c r="A643" s="238" t="s">
        <v>88</v>
      </c>
      <c r="B643" s="237" t="s">
        <v>188</v>
      </c>
      <c r="C643" s="239" t="s">
        <v>76</v>
      </c>
      <c r="D643" s="244"/>
      <c r="E643" s="244"/>
      <c r="F643" s="244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>
        <v>4</v>
      </c>
      <c r="T643" s="245">
        <v>34</v>
      </c>
      <c r="U643" s="245">
        <v>57</v>
      </c>
      <c r="V643" s="245">
        <v>99</v>
      </c>
      <c r="W643" s="245">
        <v>100</v>
      </c>
      <c r="X643" s="245"/>
      <c r="Y643" s="245"/>
      <c r="Z643" s="245"/>
      <c r="AA643" s="245"/>
      <c r="AB643" s="245"/>
      <c r="AC643" s="245"/>
      <c r="AD643" s="245"/>
      <c r="AE643" s="242"/>
      <c r="AF643" s="238" t="str">
        <f t="shared" si="10"/>
        <v>AVEIA BRANCA12/13Colheita</v>
      </c>
      <c r="AG643" s="242"/>
      <c r="AH643" s="242"/>
      <c r="AI643" s="242"/>
      <c r="AJ643" s="242"/>
      <c r="AK643" s="242"/>
      <c r="AL643" s="242"/>
      <c r="AM643" s="242"/>
      <c r="AN643" s="242"/>
      <c r="AO643" s="242"/>
      <c r="AP643" s="242"/>
      <c r="AQ643" s="242"/>
      <c r="AR643" s="242"/>
      <c r="AS643" s="242"/>
      <c r="AT643" s="242"/>
      <c r="AU643" s="242"/>
      <c r="AV643" s="242"/>
      <c r="AW643" s="242"/>
      <c r="AX643" s="242"/>
      <c r="AY643" s="242"/>
      <c r="AZ643" s="242"/>
      <c r="BA643" s="242"/>
      <c r="BB643" s="242"/>
      <c r="BC643" s="242"/>
      <c r="BD643" s="242"/>
      <c r="BE643" s="242"/>
      <c r="BF643" s="242"/>
      <c r="BG643" s="242"/>
      <c r="BH643" s="242"/>
      <c r="BI643" s="242"/>
      <c r="BJ643" s="242"/>
      <c r="BK643" s="242"/>
      <c r="BL643" s="242"/>
    </row>
    <row r="644" spans="1:64" ht="14.65" hidden="1" customHeight="1">
      <c r="A644" s="238" t="s">
        <v>88</v>
      </c>
      <c r="B644" s="237" t="s">
        <v>188</v>
      </c>
      <c r="C644" s="243" t="s">
        <v>77</v>
      </c>
      <c r="D644" s="244"/>
      <c r="E644" s="244"/>
      <c r="F644" s="244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52"/>
      <c r="S644" s="252"/>
      <c r="T644" s="252">
        <v>10</v>
      </c>
      <c r="U644" s="252">
        <v>23</v>
      </c>
      <c r="V644" s="252">
        <v>32</v>
      </c>
      <c r="W644" s="252">
        <v>44</v>
      </c>
      <c r="X644" s="252">
        <v>85</v>
      </c>
      <c r="Y644" s="252">
        <v>100</v>
      </c>
      <c r="Z644" s="252"/>
      <c r="AA644" s="245"/>
      <c r="AB644" s="245"/>
      <c r="AC644" s="245"/>
      <c r="AD644" s="245"/>
      <c r="AE644" s="242"/>
      <c r="AF644" s="238" t="str">
        <f t="shared" si="10"/>
        <v>AVEIA BRANCA12/13Comercialização</v>
      </c>
      <c r="AG644" s="242"/>
      <c r="AH644" s="242"/>
      <c r="AI644" s="242"/>
      <c r="AJ644" s="242"/>
      <c r="AK644" s="242"/>
      <c r="AL644" s="242"/>
      <c r="AM644" s="242"/>
      <c r="AN644" s="242"/>
      <c r="AO644" s="242"/>
      <c r="AP644" s="242"/>
      <c r="AQ644" s="242"/>
      <c r="AR644" s="242"/>
      <c r="AS644" s="242"/>
      <c r="AT644" s="242"/>
      <c r="AU644" s="242"/>
      <c r="AV644" s="242"/>
      <c r="AW644" s="242"/>
      <c r="AX644" s="242"/>
      <c r="AY644" s="242"/>
      <c r="AZ644" s="242"/>
      <c r="BA644" s="242"/>
      <c r="BB644" s="242"/>
      <c r="BC644" s="242"/>
      <c r="BD644" s="242"/>
      <c r="BE644" s="242"/>
      <c r="BF644" s="242"/>
      <c r="BG644" s="242"/>
      <c r="BH644" s="242"/>
      <c r="BI644" s="242"/>
      <c r="BJ644" s="242"/>
      <c r="BK644" s="242"/>
      <c r="BL644" s="242"/>
    </row>
    <row r="645" spans="1:64" ht="14.65" hidden="1" customHeight="1">
      <c r="A645" s="238" t="s">
        <v>89</v>
      </c>
      <c r="B645" s="237" t="s">
        <v>188</v>
      </c>
      <c r="C645" s="239" t="s">
        <v>75</v>
      </c>
      <c r="D645" s="244"/>
      <c r="E645" s="244"/>
      <c r="F645" s="244"/>
      <c r="G645" s="245"/>
      <c r="H645" s="245"/>
      <c r="I645" s="245"/>
      <c r="J645" s="245"/>
      <c r="K645" s="245"/>
      <c r="L645" s="245"/>
      <c r="M645" s="245"/>
      <c r="N645" s="245"/>
      <c r="O645" s="245">
        <v>20</v>
      </c>
      <c r="P645" s="245">
        <v>71</v>
      </c>
      <c r="Q645" s="245">
        <v>96</v>
      </c>
      <c r="R645" s="245">
        <v>100</v>
      </c>
      <c r="S645" s="245"/>
      <c r="T645" s="245"/>
      <c r="U645" s="245"/>
      <c r="V645" s="245"/>
      <c r="W645" s="245"/>
      <c r="X645" s="245"/>
      <c r="Y645" s="245"/>
      <c r="Z645" s="245"/>
      <c r="AA645" s="245"/>
      <c r="AB645" s="245"/>
      <c r="AC645" s="245"/>
      <c r="AD645" s="245"/>
      <c r="AE645" s="242"/>
      <c r="AF645" s="238" t="str">
        <f t="shared" si="10"/>
        <v>AVEIA PRETA12/13Plantio</v>
      </c>
      <c r="AG645" s="242"/>
      <c r="AH645" s="242"/>
      <c r="AI645" s="242"/>
      <c r="AJ645" s="242"/>
      <c r="AK645" s="242"/>
      <c r="AL645" s="242"/>
      <c r="AM645" s="242"/>
      <c r="AN645" s="242"/>
      <c r="AO645" s="242"/>
      <c r="AP645" s="242"/>
      <c r="AQ645" s="242"/>
      <c r="AR645" s="242"/>
      <c r="AS645" s="242"/>
      <c r="AT645" s="242"/>
      <c r="AU645" s="242"/>
      <c r="AV645" s="242"/>
      <c r="AW645" s="242"/>
      <c r="AX645" s="242"/>
      <c r="AY645" s="242"/>
      <c r="AZ645" s="242"/>
      <c r="BA645" s="242"/>
      <c r="BB645" s="242"/>
      <c r="BC645" s="242"/>
      <c r="BD645" s="242"/>
      <c r="BE645" s="242"/>
      <c r="BF645" s="242"/>
      <c r="BG645" s="242"/>
      <c r="BH645" s="242"/>
      <c r="BI645" s="242"/>
      <c r="BJ645" s="242"/>
      <c r="BK645" s="242"/>
      <c r="BL645" s="242"/>
    </row>
    <row r="646" spans="1:64" ht="14.65" hidden="1" customHeight="1">
      <c r="A646" s="238" t="s">
        <v>89</v>
      </c>
      <c r="B646" s="237" t="s">
        <v>188</v>
      </c>
      <c r="C646" s="239" t="s">
        <v>76</v>
      </c>
      <c r="D646" s="244"/>
      <c r="E646" s="244"/>
      <c r="F646" s="244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>
        <v>7</v>
      </c>
      <c r="T646" s="245">
        <v>30</v>
      </c>
      <c r="U646" s="245">
        <v>65</v>
      </c>
      <c r="V646" s="245">
        <v>98</v>
      </c>
      <c r="W646" s="245">
        <v>100</v>
      </c>
      <c r="X646" s="245"/>
      <c r="Y646" s="245"/>
      <c r="Z646" s="245"/>
      <c r="AA646" s="245"/>
      <c r="AB646" s="245"/>
      <c r="AC646" s="245"/>
      <c r="AD646" s="245"/>
      <c r="AE646" s="242"/>
      <c r="AF646" s="238" t="str">
        <f t="shared" si="10"/>
        <v>AVEIA PRETA12/13Colheita</v>
      </c>
      <c r="AG646" s="242"/>
      <c r="AH646" s="242"/>
      <c r="AI646" s="242"/>
      <c r="AJ646" s="242"/>
      <c r="AK646" s="242"/>
      <c r="AL646" s="242"/>
      <c r="AM646" s="242"/>
      <c r="AN646" s="242"/>
      <c r="AO646" s="242"/>
      <c r="AP646" s="242"/>
      <c r="AQ646" s="242"/>
      <c r="AR646" s="242"/>
      <c r="AS646" s="242"/>
      <c r="AT646" s="242"/>
      <c r="AU646" s="242"/>
      <c r="AV646" s="242"/>
      <c r="AW646" s="242"/>
      <c r="AX646" s="242"/>
      <c r="AY646" s="242"/>
      <c r="AZ646" s="242"/>
      <c r="BA646" s="242"/>
      <c r="BB646" s="242"/>
      <c r="BC646" s="242"/>
      <c r="BD646" s="242"/>
      <c r="BE646" s="242"/>
      <c r="BF646" s="242"/>
      <c r="BG646" s="242"/>
      <c r="BH646" s="242"/>
      <c r="BI646" s="242"/>
      <c r="BJ646" s="242"/>
      <c r="BK646" s="242"/>
      <c r="BL646" s="242"/>
    </row>
    <row r="647" spans="1:64" ht="14.65" hidden="1" customHeight="1">
      <c r="A647" s="238" t="s">
        <v>89</v>
      </c>
      <c r="B647" s="237" t="s">
        <v>188</v>
      </c>
      <c r="C647" s="243" t="s">
        <v>77</v>
      </c>
      <c r="D647" s="244"/>
      <c r="E647" s="244"/>
      <c r="F647" s="244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52"/>
      <c r="S647" s="252"/>
      <c r="T647" s="252">
        <v>9</v>
      </c>
      <c r="U647" s="252">
        <v>17</v>
      </c>
      <c r="V647" s="252">
        <v>29</v>
      </c>
      <c r="W647" s="252">
        <v>37</v>
      </c>
      <c r="X647" s="252">
        <v>49</v>
      </c>
      <c r="Y647" s="252">
        <v>100</v>
      </c>
      <c r="Z647" s="252"/>
      <c r="AA647" s="245"/>
      <c r="AB647" s="245"/>
      <c r="AC647" s="245"/>
      <c r="AD647" s="245"/>
      <c r="AE647" s="242"/>
      <c r="AF647" s="238" t="str">
        <f t="shared" si="10"/>
        <v>AVEIA PRETA12/13Comercialização</v>
      </c>
      <c r="AG647" s="242"/>
      <c r="AH647" s="242"/>
      <c r="AI647" s="242"/>
      <c r="AJ647" s="242"/>
      <c r="AK647" s="242"/>
      <c r="AL647" s="242"/>
      <c r="AM647" s="242"/>
      <c r="AN647" s="242"/>
      <c r="AO647" s="242"/>
      <c r="AP647" s="242"/>
      <c r="AQ647" s="242"/>
      <c r="AR647" s="242"/>
      <c r="AS647" s="242"/>
      <c r="AT647" s="242"/>
      <c r="AU647" s="242"/>
      <c r="AV647" s="242"/>
      <c r="AW647" s="242"/>
      <c r="AX647" s="242"/>
      <c r="AY647" s="242"/>
      <c r="AZ647" s="242"/>
      <c r="BA647" s="242"/>
      <c r="BB647" s="242"/>
      <c r="BC647" s="242"/>
      <c r="BD647" s="242"/>
      <c r="BE647" s="242"/>
      <c r="BF647" s="242"/>
      <c r="BG647" s="242"/>
      <c r="BH647" s="242"/>
      <c r="BI647" s="242"/>
      <c r="BJ647" s="242"/>
      <c r="BK647" s="242"/>
      <c r="BL647" s="242"/>
    </row>
    <row r="648" spans="1:64" ht="14.65" hidden="1" customHeight="1">
      <c r="A648" s="238" t="s">
        <v>90</v>
      </c>
      <c r="B648" s="237" t="s">
        <v>188</v>
      </c>
      <c r="C648" s="239" t="s">
        <v>75</v>
      </c>
      <c r="D648" s="244"/>
      <c r="E648" s="244"/>
      <c r="F648" s="244"/>
      <c r="G648" s="245">
        <v>8</v>
      </c>
      <c r="H648" s="245">
        <v>49</v>
      </c>
      <c r="I648" s="245">
        <v>93</v>
      </c>
      <c r="J648" s="245">
        <v>100</v>
      </c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  <c r="Y648" s="245"/>
      <c r="Z648" s="245"/>
      <c r="AA648" s="245"/>
      <c r="AB648" s="245"/>
      <c r="AC648" s="245"/>
      <c r="AD648" s="245"/>
      <c r="AE648" s="242"/>
      <c r="AF648" s="238" t="str">
        <f t="shared" si="10"/>
        <v>BATATA (1ª SAFRA)12/13Plantio</v>
      </c>
      <c r="AG648" s="242"/>
      <c r="AH648" s="242"/>
      <c r="AI648" s="242"/>
      <c r="AJ648" s="242"/>
      <c r="AK648" s="242"/>
      <c r="AL648" s="242"/>
      <c r="AM648" s="242"/>
      <c r="AN648" s="242"/>
      <c r="AO648" s="242"/>
      <c r="AP648" s="242"/>
      <c r="AQ648" s="242"/>
      <c r="AR648" s="242"/>
      <c r="AS648" s="242"/>
      <c r="AT648" s="242"/>
      <c r="AU648" s="242"/>
      <c r="AV648" s="242"/>
      <c r="AW648" s="242"/>
      <c r="AX648" s="242"/>
      <c r="AY648" s="242"/>
      <c r="AZ648" s="242"/>
      <c r="BA648" s="242"/>
      <c r="BB648" s="242"/>
      <c r="BC648" s="242"/>
      <c r="BD648" s="242"/>
      <c r="BE648" s="242"/>
      <c r="BF648" s="242"/>
      <c r="BG648" s="242"/>
      <c r="BH648" s="242"/>
      <c r="BI648" s="242"/>
      <c r="BJ648" s="242"/>
      <c r="BK648" s="242"/>
      <c r="BL648" s="242"/>
    </row>
    <row r="649" spans="1:64" ht="14.65" hidden="1" customHeight="1">
      <c r="A649" s="238" t="s">
        <v>90</v>
      </c>
      <c r="B649" s="237" t="s">
        <v>188</v>
      </c>
      <c r="C649" s="239" t="s">
        <v>76</v>
      </c>
      <c r="D649" s="244"/>
      <c r="E649" s="244"/>
      <c r="F649" s="244"/>
      <c r="G649" s="245"/>
      <c r="H649" s="245"/>
      <c r="I649" s="245"/>
      <c r="J649" s="245">
        <v>2</v>
      </c>
      <c r="K649" s="245">
        <v>18.3</v>
      </c>
      <c r="L649" s="245">
        <v>78</v>
      </c>
      <c r="M649" s="245">
        <v>97</v>
      </c>
      <c r="N649" s="245">
        <v>100</v>
      </c>
      <c r="O649" s="245"/>
      <c r="P649" s="245"/>
      <c r="Q649" s="245"/>
      <c r="R649" s="252"/>
      <c r="S649" s="252"/>
      <c r="T649" s="252"/>
      <c r="U649" s="252"/>
      <c r="V649" s="252"/>
      <c r="W649" s="245"/>
      <c r="X649" s="245"/>
      <c r="Y649" s="245"/>
      <c r="Z649" s="245"/>
      <c r="AA649" s="245"/>
      <c r="AB649" s="245"/>
      <c r="AC649" s="245"/>
      <c r="AD649" s="245"/>
      <c r="AE649" s="242"/>
      <c r="AF649" s="238" t="str">
        <f t="shared" si="10"/>
        <v>BATATA (1ª SAFRA)12/13Colheita</v>
      </c>
      <c r="AG649" s="242"/>
      <c r="AH649" s="242"/>
      <c r="AI649" s="242"/>
      <c r="AJ649" s="242"/>
      <c r="AK649" s="242"/>
      <c r="AL649" s="242"/>
      <c r="AM649" s="242"/>
      <c r="AN649" s="242"/>
      <c r="AO649" s="242"/>
      <c r="AP649" s="242"/>
      <c r="AQ649" s="242"/>
      <c r="AR649" s="242"/>
      <c r="AS649" s="242"/>
      <c r="AT649" s="242"/>
      <c r="AU649" s="242"/>
      <c r="AV649" s="242"/>
      <c r="AW649" s="242"/>
      <c r="AX649" s="242"/>
      <c r="AY649" s="242"/>
      <c r="AZ649" s="242"/>
      <c r="BA649" s="242"/>
      <c r="BB649" s="242"/>
      <c r="BC649" s="242"/>
      <c r="BD649" s="242"/>
      <c r="BE649" s="242"/>
      <c r="BF649" s="242"/>
      <c r="BG649" s="242"/>
      <c r="BH649" s="242"/>
      <c r="BI649" s="242"/>
      <c r="BJ649" s="242"/>
      <c r="BK649" s="242"/>
      <c r="BL649" s="242"/>
    </row>
    <row r="650" spans="1:64" ht="14.65" hidden="1" customHeight="1">
      <c r="A650" s="238" t="s">
        <v>90</v>
      </c>
      <c r="B650" s="237" t="s">
        <v>188</v>
      </c>
      <c r="C650" s="243" t="s">
        <v>77</v>
      </c>
      <c r="D650" s="244"/>
      <c r="E650" s="244"/>
      <c r="F650" s="244"/>
      <c r="G650" s="245"/>
      <c r="H650" s="245"/>
      <c r="I650" s="245"/>
      <c r="J650" s="245" t="s">
        <v>201</v>
      </c>
      <c r="K650" s="245">
        <v>18.3</v>
      </c>
      <c r="L650" s="245">
        <v>75</v>
      </c>
      <c r="M650" s="245">
        <v>97</v>
      </c>
      <c r="N650" s="245">
        <v>100</v>
      </c>
      <c r="O650" s="245"/>
      <c r="P650" s="245"/>
      <c r="Q650" s="245"/>
      <c r="R650" s="252"/>
      <c r="S650" s="252"/>
      <c r="T650" s="252"/>
      <c r="U650" s="252"/>
      <c r="V650" s="252"/>
      <c r="W650" s="252"/>
      <c r="X650" s="252"/>
      <c r="Y650" s="252"/>
      <c r="Z650" s="252"/>
      <c r="AA650" s="245"/>
      <c r="AB650" s="245"/>
      <c r="AC650" s="245"/>
      <c r="AD650" s="245"/>
      <c r="AE650" s="242"/>
      <c r="AF650" s="238" t="str">
        <f t="shared" si="10"/>
        <v>BATATA (1ª SAFRA)12/13Comercialização</v>
      </c>
      <c r="AG650" s="242"/>
      <c r="AH650" s="242"/>
      <c r="AI650" s="242"/>
      <c r="AJ650" s="242"/>
      <c r="AK650" s="242"/>
      <c r="AL650" s="242"/>
      <c r="AM650" s="242"/>
      <c r="AN650" s="242"/>
      <c r="AO650" s="242"/>
      <c r="AP650" s="242"/>
      <c r="AQ650" s="242"/>
      <c r="AR650" s="242"/>
      <c r="AS650" s="242"/>
      <c r="AT650" s="242"/>
      <c r="AU650" s="242"/>
      <c r="AV650" s="242"/>
      <c r="AW650" s="242"/>
      <c r="AX650" s="242"/>
      <c r="AY650" s="242"/>
      <c r="AZ650" s="242"/>
      <c r="BA650" s="242"/>
      <c r="BB650" s="242"/>
      <c r="BC650" s="242"/>
      <c r="BD650" s="242"/>
      <c r="BE650" s="242"/>
      <c r="BF650" s="242"/>
      <c r="BG650" s="242"/>
      <c r="BH650" s="242"/>
      <c r="BI650" s="242"/>
      <c r="BJ650" s="242"/>
      <c r="BK650" s="242"/>
      <c r="BL650" s="242"/>
    </row>
    <row r="651" spans="1:64" ht="14.65" hidden="1" customHeight="1">
      <c r="A651" s="238" t="s">
        <v>91</v>
      </c>
      <c r="B651" s="237" t="s">
        <v>188</v>
      </c>
      <c r="C651" s="239" t="s">
        <v>75</v>
      </c>
      <c r="D651" s="244"/>
      <c r="E651" s="244"/>
      <c r="F651" s="244"/>
      <c r="G651" s="245"/>
      <c r="H651" s="245"/>
      <c r="I651" s="245"/>
      <c r="J651" s="245"/>
      <c r="K651" s="245"/>
      <c r="L651" s="245">
        <v>35</v>
      </c>
      <c r="M651" s="245">
        <v>85</v>
      </c>
      <c r="N651" s="245">
        <v>92</v>
      </c>
      <c r="O651" s="245">
        <v>94</v>
      </c>
      <c r="P651" s="245">
        <v>98</v>
      </c>
      <c r="Q651" s="245">
        <v>98</v>
      </c>
      <c r="R651" s="245">
        <v>100</v>
      </c>
      <c r="S651" s="245"/>
      <c r="T651" s="245"/>
      <c r="U651" s="245"/>
      <c r="V651" s="245"/>
      <c r="W651" s="245"/>
      <c r="X651" s="245"/>
      <c r="Y651" s="245"/>
      <c r="Z651" s="245"/>
      <c r="AA651" s="245"/>
      <c r="AB651" s="245"/>
      <c r="AC651" s="245"/>
      <c r="AD651" s="245"/>
      <c r="AE651" s="242"/>
      <c r="AF651" s="238" t="str">
        <f t="shared" si="10"/>
        <v>BATATA (2ª SAFRA)12/13Plantio</v>
      </c>
      <c r="AG651" s="242"/>
      <c r="AH651" s="242"/>
      <c r="AI651" s="242"/>
      <c r="AJ651" s="242"/>
      <c r="AK651" s="242"/>
      <c r="AL651" s="242"/>
      <c r="AM651" s="242"/>
      <c r="AN651" s="242"/>
      <c r="AO651" s="242"/>
      <c r="AP651" s="242"/>
      <c r="AQ651" s="242"/>
      <c r="AR651" s="242"/>
      <c r="AS651" s="242"/>
      <c r="AT651" s="242"/>
      <c r="AU651" s="242"/>
      <c r="AV651" s="242"/>
      <c r="AW651" s="242"/>
      <c r="AX651" s="242"/>
      <c r="AY651" s="242"/>
      <c r="AZ651" s="242"/>
      <c r="BA651" s="242"/>
      <c r="BB651" s="242"/>
      <c r="BC651" s="242"/>
      <c r="BD651" s="242"/>
      <c r="BE651" s="242"/>
      <c r="BF651" s="242"/>
      <c r="BG651" s="242"/>
      <c r="BH651" s="242"/>
      <c r="BI651" s="242"/>
      <c r="BJ651" s="242"/>
      <c r="BK651" s="242"/>
      <c r="BL651" s="242"/>
    </row>
    <row r="652" spans="1:64" ht="14.65" hidden="1" customHeight="1">
      <c r="A652" s="238" t="s">
        <v>91</v>
      </c>
      <c r="B652" s="237" t="s">
        <v>188</v>
      </c>
      <c r="C652" s="239" t="s">
        <v>76</v>
      </c>
      <c r="D652" s="244"/>
      <c r="E652" s="244"/>
      <c r="F652" s="244"/>
      <c r="G652" s="245"/>
      <c r="H652" s="245"/>
      <c r="I652" s="245"/>
      <c r="J652" s="245"/>
      <c r="K652" s="245"/>
      <c r="L652" s="245"/>
      <c r="M652" s="245">
        <v>3</v>
      </c>
      <c r="N652" s="245">
        <v>11</v>
      </c>
      <c r="O652" s="245">
        <v>26</v>
      </c>
      <c r="P652" s="245">
        <v>58</v>
      </c>
      <c r="Q652" s="245">
        <v>78</v>
      </c>
      <c r="R652" s="252">
        <v>90</v>
      </c>
      <c r="S652" s="252">
        <v>93</v>
      </c>
      <c r="T652" s="252">
        <v>96</v>
      </c>
      <c r="U652" s="252">
        <v>98</v>
      </c>
      <c r="V652" s="252">
        <v>100</v>
      </c>
      <c r="W652" s="245"/>
      <c r="X652" s="245"/>
      <c r="Y652" s="245"/>
      <c r="Z652" s="245"/>
      <c r="AA652" s="245"/>
      <c r="AB652" s="245"/>
      <c r="AC652" s="245"/>
      <c r="AD652" s="245"/>
      <c r="AE652" s="242"/>
      <c r="AF652" s="238" t="str">
        <f t="shared" si="10"/>
        <v>BATATA (2ª SAFRA)12/13Colheita</v>
      </c>
      <c r="AG652" s="242"/>
      <c r="AH652" s="242"/>
      <c r="AI652" s="242"/>
      <c r="AJ652" s="242"/>
      <c r="AK652" s="242"/>
      <c r="AL652" s="242"/>
      <c r="AM652" s="242"/>
      <c r="AN652" s="242"/>
      <c r="AO652" s="242"/>
      <c r="AP652" s="242"/>
      <c r="AQ652" s="242"/>
      <c r="AR652" s="242"/>
      <c r="AS652" s="242"/>
      <c r="AT652" s="242"/>
      <c r="AU652" s="242"/>
      <c r="AV652" s="242"/>
      <c r="AW652" s="242"/>
      <c r="AX652" s="242"/>
      <c r="AY652" s="242"/>
      <c r="AZ652" s="242"/>
      <c r="BA652" s="242"/>
      <c r="BB652" s="242"/>
      <c r="BC652" s="242"/>
      <c r="BD652" s="242"/>
      <c r="BE652" s="242"/>
      <c r="BF652" s="242"/>
      <c r="BG652" s="242"/>
      <c r="BH652" s="242"/>
      <c r="BI652" s="242"/>
      <c r="BJ652" s="242"/>
      <c r="BK652" s="242"/>
      <c r="BL652" s="242"/>
    </row>
    <row r="653" spans="1:64" ht="14.65" hidden="1" customHeight="1">
      <c r="A653" s="238" t="s">
        <v>91</v>
      </c>
      <c r="B653" s="237" t="s">
        <v>188</v>
      </c>
      <c r="C653" s="243" t="s">
        <v>77</v>
      </c>
      <c r="D653" s="244"/>
      <c r="E653" s="244"/>
      <c r="F653" s="244"/>
      <c r="G653" s="245"/>
      <c r="H653" s="245"/>
      <c r="I653" s="245"/>
      <c r="J653" s="245"/>
      <c r="K653" s="245"/>
      <c r="L653" s="245"/>
      <c r="M653" s="245">
        <v>2</v>
      </c>
      <c r="N653" s="245">
        <v>13</v>
      </c>
      <c r="O653" s="245">
        <v>30</v>
      </c>
      <c r="P653" s="245">
        <v>58</v>
      </c>
      <c r="Q653" s="245">
        <v>75</v>
      </c>
      <c r="R653" s="252">
        <v>89</v>
      </c>
      <c r="S653" s="252">
        <v>91</v>
      </c>
      <c r="T653" s="252">
        <v>95</v>
      </c>
      <c r="U653" s="252">
        <v>97</v>
      </c>
      <c r="V653" s="252">
        <v>100</v>
      </c>
      <c r="W653" s="252"/>
      <c r="X653" s="252"/>
      <c r="Y653" s="252"/>
      <c r="Z653" s="252"/>
      <c r="AA653" s="245"/>
      <c r="AB653" s="245"/>
      <c r="AC653" s="245"/>
      <c r="AD653" s="245"/>
      <c r="AE653" s="242"/>
      <c r="AF653" s="238" t="str">
        <f t="shared" si="10"/>
        <v>BATATA (2ª SAFRA)12/13Comercialização</v>
      </c>
      <c r="AG653" s="242"/>
      <c r="AH653" s="242"/>
      <c r="AI653" s="242"/>
      <c r="AJ653" s="242"/>
      <c r="AK653" s="242"/>
      <c r="AL653" s="242"/>
      <c r="AM653" s="242"/>
      <c r="AN653" s="242"/>
      <c r="AO653" s="242"/>
      <c r="AP653" s="242"/>
      <c r="AQ653" s="242"/>
      <c r="AR653" s="242"/>
      <c r="AS653" s="242"/>
      <c r="AT653" s="242"/>
      <c r="AU653" s="242"/>
      <c r="AV653" s="242"/>
      <c r="AW653" s="242"/>
      <c r="AX653" s="242"/>
      <c r="AY653" s="242"/>
      <c r="AZ653" s="242"/>
      <c r="BA653" s="242"/>
      <c r="BB653" s="242"/>
      <c r="BC653" s="242"/>
      <c r="BD653" s="242"/>
      <c r="BE653" s="242"/>
      <c r="BF653" s="242"/>
      <c r="BG653" s="242"/>
      <c r="BH653" s="242"/>
      <c r="BI653" s="242"/>
      <c r="BJ653" s="242"/>
      <c r="BK653" s="242"/>
      <c r="BL653" s="242"/>
    </row>
    <row r="654" spans="1:64" ht="14.65" hidden="1" customHeight="1">
      <c r="A654" s="238" t="s">
        <v>92</v>
      </c>
      <c r="B654" s="237" t="s">
        <v>188</v>
      </c>
      <c r="C654" s="239" t="s">
        <v>75</v>
      </c>
      <c r="D654" s="244"/>
      <c r="E654" s="244"/>
      <c r="F654" s="244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  <c r="Y654" s="245"/>
      <c r="Z654" s="245"/>
      <c r="AA654" s="245"/>
      <c r="AB654" s="245"/>
      <c r="AC654" s="245"/>
      <c r="AD654" s="245"/>
      <c r="AE654" s="242"/>
      <c r="AF654" s="238" t="str">
        <f t="shared" si="10"/>
        <v>CAFÉ12/13Plantio</v>
      </c>
      <c r="AG654" s="242"/>
      <c r="AH654" s="242"/>
      <c r="AI654" s="242"/>
      <c r="AJ654" s="242"/>
      <c r="AK654" s="242"/>
      <c r="AL654" s="242"/>
      <c r="AM654" s="242"/>
      <c r="AN654" s="242"/>
      <c r="AO654" s="242"/>
      <c r="AP654" s="242"/>
      <c r="AQ654" s="242"/>
      <c r="AR654" s="242"/>
      <c r="AS654" s="242"/>
      <c r="AT654" s="242"/>
      <c r="AU654" s="242"/>
      <c r="AV654" s="242"/>
      <c r="AW654" s="242"/>
      <c r="AX654" s="242"/>
      <c r="AY654" s="242"/>
      <c r="AZ654" s="242"/>
      <c r="BA654" s="242"/>
      <c r="BB654" s="242"/>
      <c r="BC654" s="242"/>
      <c r="BD654" s="242"/>
      <c r="BE654" s="242"/>
      <c r="BF654" s="242"/>
      <c r="BG654" s="242"/>
      <c r="BH654" s="242"/>
      <c r="BI654" s="242"/>
      <c r="BJ654" s="242"/>
      <c r="BK654" s="242"/>
      <c r="BL654" s="242"/>
    </row>
    <row r="655" spans="1:64" ht="14.65" hidden="1" customHeight="1">
      <c r="A655" s="238" t="s">
        <v>92</v>
      </c>
      <c r="B655" s="237" t="s">
        <v>188</v>
      </c>
      <c r="C655" s="239" t="s">
        <v>76</v>
      </c>
      <c r="D655" s="244"/>
      <c r="E655" s="244"/>
      <c r="F655" s="244"/>
      <c r="G655" s="245"/>
      <c r="H655" s="245"/>
      <c r="I655" s="245"/>
      <c r="J655" s="245"/>
      <c r="K655" s="245"/>
      <c r="L655" s="245"/>
      <c r="M655" s="245"/>
      <c r="N655" s="245"/>
      <c r="O655" s="245">
        <v>1</v>
      </c>
      <c r="P655" s="245">
        <v>7</v>
      </c>
      <c r="Q655" s="245">
        <v>26</v>
      </c>
      <c r="R655" s="252">
        <v>45</v>
      </c>
      <c r="S655" s="252">
        <v>82</v>
      </c>
      <c r="T655" s="252">
        <v>97</v>
      </c>
      <c r="U655" s="252">
        <v>99</v>
      </c>
      <c r="V655" s="252">
        <v>100</v>
      </c>
      <c r="W655" s="245"/>
      <c r="X655" s="245"/>
      <c r="Y655" s="245"/>
      <c r="Z655" s="245"/>
      <c r="AA655" s="245"/>
      <c r="AB655" s="245"/>
      <c r="AC655" s="245"/>
      <c r="AD655" s="245"/>
      <c r="AE655" s="242"/>
      <c r="AF655" s="238" t="str">
        <f t="shared" si="10"/>
        <v>CAFÉ12/13Colheita</v>
      </c>
      <c r="AG655" s="242"/>
      <c r="AH655" s="242"/>
      <c r="AI655" s="242"/>
      <c r="AJ655" s="242"/>
      <c r="AK655" s="242"/>
      <c r="AL655" s="242"/>
      <c r="AM655" s="242"/>
      <c r="AN655" s="242"/>
      <c r="AO655" s="242"/>
      <c r="AP655" s="242"/>
      <c r="AQ655" s="242"/>
      <c r="AR655" s="242"/>
      <c r="AS655" s="242"/>
      <c r="AT655" s="242"/>
      <c r="AU655" s="242"/>
      <c r="AV655" s="242"/>
      <c r="AW655" s="242"/>
      <c r="AX655" s="242"/>
      <c r="AY655" s="242"/>
      <c r="AZ655" s="242"/>
      <c r="BA655" s="242"/>
      <c r="BB655" s="242"/>
      <c r="BC655" s="242"/>
      <c r="BD655" s="242"/>
      <c r="BE655" s="242"/>
      <c r="BF655" s="242"/>
      <c r="BG655" s="242"/>
      <c r="BH655" s="242"/>
      <c r="BI655" s="242"/>
      <c r="BJ655" s="242"/>
      <c r="BK655" s="242"/>
      <c r="BL655" s="242"/>
    </row>
    <row r="656" spans="1:64" ht="14.65" hidden="1" customHeight="1">
      <c r="A656" s="238" t="s">
        <v>92</v>
      </c>
      <c r="B656" s="237" t="s">
        <v>188</v>
      </c>
      <c r="C656" s="243" t="s">
        <v>77</v>
      </c>
      <c r="D656" s="244"/>
      <c r="E656" s="244"/>
      <c r="F656" s="244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>
        <v>2</v>
      </c>
      <c r="Q656" s="245">
        <v>3</v>
      </c>
      <c r="R656" s="252">
        <v>7</v>
      </c>
      <c r="S656" s="252">
        <v>20</v>
      </c>
      <c r="T656" s="252">
        <v>32</v>
      </c>
      <c r="U656" s="252">
        <v>42</v>
      </c>
      <c r="V656" s="252">
        <v>48</v>
      </c>
      <c r="W656" s="252">
        <v>53</v>
      </c>
      <c r="X656" s="252">
        <v>60</v>
      </c>
      <c r="Y656" s="252">
        <v>70</v>
      </c>
      <c r="Z656" s="252">
        <v>83.5</v>
      </c>
      <c r="AA656" s="252">
        <v>90</v>
      </c>
      <c r="AB656" s="245">
        <v>94</v>
      </c>
      <c r="AC656" s="245"/>
      <c r="AD656" s="245"/>
      <c r="AE656" s="242"/>
      <c r="AF656" s="238" t="str">
        <f t="shared" si="10"/>
        <v>CAFÉ12/13Comercialização</v>
      </c>
      <c r="AG656" s="242"/>
      <c r="AH656" s="242"/>
      <c r="AI656" s="242"/>
      <c r="AJ656" s="242"/>
      <c r="AK656" s="242"/>
      <c r="AL656" s="242"/>
      <c r="AM656" s="242"/>
      <c r="AN656" s="242"/>
      <c r="AO656" s="242"/>
      <c r="AP656" s="242"/>
      <c r="AQ656" s="242"/>
      <c r="AR656" s="242"/>
      <c r="AS656" s="242"/>
      <c r="AT656" s="242"/>
      <c r="AU656" s="242"/>
      <c r="AV656" s="242"/>
      <c r="AW656" s="242"/>
      <c r="AX656" s="242"/>
      <c r="AY656" s="242"/>
      <c r="AZ656" s="242"/>
      <c r="BA656" s="242"/>
      <c r="BB656" s="242"/>
      <c r="BC656" s="242"/>
      <c r="BD656" s="242"/>
      <c r="BE656" s="242"/>
      <c r="BF656" s="242"/>
      <c r="BG656" s="242"/>
      <c r="BH656" s="242"/>
      <c r="BI656" s="242"/>
      <c r="BJ656" s="242"/>
      <c r="BK656" s="242"/>
      <c r="BL656" s="242"/>
    </row>
    <row r="657" spans="1:64" ht="14.65" hidden="1" customHeight="1">
      <c r="A657" s="238" t="s">
        <v>93</v>
      </c>
      <c r="B657" s="237" t="s">
        <v>188</v>
      </c>
      <c r="C657" s="239" t="s">
        <v>75</v>
      </c>
      <c r="D657" s="244"/>
      <c r="E657" s="244"/>
      <c r="F657" s="244"/>
      <c r="G657" s="245"/>
      <c r="H657" s="245"/>
      <c r="I657" s="245"/>
      <c r="J657" s="245"/>
      <c r="K657" s="245"/>
      <c r="L657" s="245"/>
      <c r="M657" s="245">
        <v>100</v>
      </c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  <c r="Y657" s="245"/>
      <c r="Z657" s="245"/>
      <c r="AA657" s="245"/>
      <c r="AB657" s="245"/>
      <c r="AC657" s="245"/>
      <c r="AD657" s="245"/>
      <c r="AE657" s="242"/>
      <c r="AF657" s="238" t="str">
        <f t="shared" si="10"/>
        <v>CANA-DE-AÇÚCAR12/13Plantio</v>
      </c>
      <c r="AG657" s="242"/>
      <c r="AH657" s="242"/>
      <c r="AI657" s="242"/>
      <c r="AJ657" s="242"/>
      <c r="AK657" s="242"/>
      <c r="AL657" s="242"/>
      <c r="AM657" s="242"/>
      <c r="AN657" s="242"/>
      <c r="AO657" s="242"/>
      <c r="AP657" s="242"/>
      <c r="AQ657" s="242"/>
      <c r="AR657" s="242"/>
      <c r="AS657" s="242"/>
      <c r="AT657" s="242"/>
      <c r="AU657" s="242"/>
      <c r="AV657" s="242"/>
      <c r="AW657" s="242"/>
      <c r="AX657" s="242"/>
      <c r="AY657" s="242"/>
      <c r="AZ657" s="242"/>
      <c r="BA657" s="242"/>
      <c r="BB657" s="242"/>
      <c r="BC657" s="242"/>
      <c r="BD657" s="242"/>
      <c r="BE657" s="242"/>
      <c r="BF657" s="242"/>
      <c r="BG657" s="242"/>
      <c r="BH657" s="242"/>
      <c r="BI657" s="242"/>
      <c r="BJ657" s="242"/>
      <c r="BK657" s="242"/>
      <c r="BL657" s="242"/>
    </row>
    <row r="658" spans="1:64" ht="14.65" hidden="1" customHeight="1">
      <c r="A658" s="238" t="s">
        <v>93</v>
      </c>
      <c r="B658" s="237" t="s">
        <v>188</v>
      </c>
      <c r="C658" s="239" t="s">
        <v>76</v>
      </c>
      <c r="D658" s="244"/>
      <c r="E658" s="244"/>
      <c r="F658" s="244"/>
      <c r="G658" s="245"/>
      <c r="H658" s="245"/>
      <c r="I658" s="245"/>
      <c r="J658" s="245"/>
      <c r="K658" s="245"/>
      <c r="L658" s="245"/>
      <c r="M658" s="245"/>
      <c r="N658" s="245">
        <v>1</v>
      </c>
      <c r="O658" s="245">
        <v>5</v>
      </c>
      <c r="P658" s="245">
        <v>18</v>
      </c>
      <c r="Q658" s="245">
        <v>25</v>
      </c>
      <c r="R658" s="252">
        <v>38</v>
      </c>
      <c r="S658" s="252">
        <v>54</v>
      </c>
      <c r="T658" s="252">
        <v>68</v>
      </c>
      <c r="U658" s="252">
        <v>77</v>
      </c>
      <c r="V658" s="252">
        <v>87</v>
      </c>
      <c r="W658" s="245">
        <v>100</v>
      </c>
      <c r="X658" s="245">
        <v>100</v>
      </c>
      <c r="Y658" s="245"/>
      <c r="Z658" s="245"/>
      <c r="AA658" s="245"/>
      <c r="AB658" s="245"/>
      <c r="AC658" s="245"/>
      <c r="AD658" s="245"/>
      <c r="AE658" s="242"/>
      <c r="AF658" s="238" t="str">
        <f t="shared" si="10"/>
        <v>CANA-DE-AÇÚCAR12/13Colheita</v>
      </c>
      <c r="AG658" s="242"/>
      <c r="AH658" s="242"/>
      <c r="AI658" s="242"/>
      <c r="AJ658" s="242"/>
      <c r="AK658" s="242"/>
      <c r="AL658" s="242"/>
      <c r="AM658" s="242"/>
      <c r="AN658" s="242"/>
      <c r="AO658" s="242"/>
      <c r="AP658" s="242"/>
      <c r="AQ658" s="242"/>
      <c r="AR658" s="242"/>
      <c r="AS658" s="242"/>
      <c r="AT658" s="242"/>
      <c r="AU658" s="242"/>
      <c r="AV658" s="242"/>
      <c r="AW658" s="242"/>
      <c r="AX658" s="242"/>
      <c r="AY658" s="242"/>
      <c r="AZ658" s="242"/>
      <c r="BA658" s="242"/>
      <c r="BB658" s="242"/>
      <c r="BC658" s="242"/>
      <c r="BD658" s="242"/>
      <c r="BE658" s="242"/>
      <c r="BF658" s="242"/>
      <c r="BG658" s="242"/>
      <c r="BH658" s="242"/>
      <c r="BI658" s="242"/>
      <c r="BJ658" s="242"/>
      <c r="BK658" s="242"/>
      <c r="BL658" s="242"/>
    </row>
    <row r="659" spans="1:64" ht="14.65" hidden="1" customHeight="1">
      <c r="A659" s="238" t="s">
        <v>93</v>
      </c>
      <c r="B659" s="237" t="s">
        <v>188</v>
      </c>
      <c r="C659" s="243" t="s">
        <v>77</v>
      </c>
      <c r="D659" s="244"/>
      <c r="E659" s="244"/>
      <c r="F659" s="244"/>
      <c r="G659" s="245"/>
      <c r="H659" s="245"/>
      <c r="I659" s="245"/>
      <c r="J659" s="245"/>
      <c r="K659" s="245"/>
      <c r="L659" s="245"/>
      <c r="M659" s="245"/>
      <c r="N659" s="245">
        <v>1</v>
      </c>
      <c r="O659" s="245">
        <v>5</v>
      </c>
      <c r="P659" s="245">
        <v>18</v>
      </c>
      <c r="Q659" s="245">
        <v>25</v>
      </c>
      <c r="R659" s="252">
        <v>38</v>
      </c>
      <c r="S659" s="252">
        <v>55</v>
      </c>
      <c r="T659" s="252">
        <v>68</v>
      </c>
      <c r="U659" s="252">
        <v>78</v>
      </c>
      <c r="V659" s="252">
        <v>87</v>
      </c>
      <c r="W659" s="252">
        <v>88</v>
      </c>
      <c r="X659" s="252">
        <v>100</v>
      </c>
      <c r="Y659" s="252"/>
      <c r="Z659" s="252"/>
      <c r="AA659" s="245"/>
      <c r="AB659" s="245"/>
      <c r="AC659" s="245"/>
      <c r="AD659" s="245"/>
      <c r="AE659" s="242"/>
      <c r="AF659" s="238" t="str">
        <f t="shared" si="10"/>
        <v>CANA-DE-AÇÚCAR12/13Comercialização</v>
      </c>
      <c r="AG659" s="242"/>
      <c r="AH659" s="242"/>
      <c r="AI659" s="242"/>
      <c r="AJ659" s="242"/>
      <c r="AK659" s="242"/>
      <c r="AL659" s="242"/>
      <c r="AM659" s="242"/>
      <c r="AN659" s="242"/>
      <c r="AO659" s="242"/>
      <c r="AP659" s="242"/>
      <c r="AQ659" s="242"/>
      <c r="AR659" s="242"/>
      <c r="AS659" s="242"/>
      <c r="AT659" s="242"/>
      <c r="AU659" s="242"/>
      <c r="AV659" s="242"/>
      <c r="AW659" s="242"/>
      <c r="AX659" s="242"/>
      <c r="AY659" s="242"/>
      <c r="AZ659" s="242"/>
      <c r="BA659" s="242"/>
      <c r="BB659" s="242"/>
      <c r="BC659" s="242"/>
      <c r="BD659" s="242"/>
      <c r="BE659" s="242"/>
      <c r="BF659" s="242"/>
      <c r="BG659" s="242"/>
      <c r="BH659" s="242"/>
      <c r="BI659" s="242"/>
      <c r="BJ659" s="242"/>
      <c r="BK659" s="242"/>
      <c r="BL659" s="242"/>
    </row>
    <row r="660" spans="1:64" ht="14.65" hidden="1" customHeight="1">
      <c r="A660" s="238" t="s">
        <v>94</v>
      </c>
      <c r="B660" s="237" t="s">
        <v>188</v>
      </c>
      <c r="C660" s="239" t="s">
        <v>75</v>
      </c>
      <c r="D660" s="244"/>
      <c r="E660" s="244"/>
      <c r="F660" s="244"/>
      <c r="G660" s="245"/>
      <c r="H660" s="245"/>
      <c r="I660" s="245"/>
      <c r="J660" s="245"/>
      <c r="K660" s="245"/>
      <c r="L660" s="245"/>
      <c r="M660" s="245"/>
      <c r="N660" s="245"/>
      <c r="O660" s="245">
        <v>11</v>
      </c>
      <c r="P660" s="245">
        <v>85</v>
      </c>
      <c r="Q660" s="245">
        <v>100</v>
      </c>
      <c r="R660" s="245"/>
      <c r="S660" s="245"/>
      <c r="T660" s="245"/>
      <c r="U660" s="245"/>
      <c r="V660" s="245"/>
      <c r="W660" s="245"/>
      <c r="X660" s="245"/>
      <c r="Y660" s="245"/>
      <c r="Z660" s="245"/>
      <c r="AA660" s="245"/>
      <c r="AB660" s="245"/>
      <c r="AC660" s="245"/>
      <c r="AD660" s="245"/>
      <c r="AE660" s="242"/>
      <c r="AF660" s="238" t="str">
        <f t="shared" si="10"/>
        <v>CANOLA12/13Plantio</v>
      </c>
      <c r="AG660" s="242"/>
      <c r="AH660" s="242"/>
      <c r="AI660" s="242"/>
      <c r="AJ660" s="242"/>
      <c r="AK660" s="242"/>
      <c r="AL660" s="242"/>
      <c r="AM660" s="242"/>
      <c r="AN660" s="242"/>
      <c r="AO660" s="242"/>
      <c r="AP660" s="242"/>
      <c r="AQ660" s="242"/>
      <c r="AR660" s="242"/>
      <c r="AS660" s="242"/>
      <c r="AT660" s="242"/>
      <c r="AU660" s="242"/>
      <c r="AV660" s="242"/>
      <c r="AW660" s="242"/>
      <c r="AX660" s="242"/>
      <c r="AY660" s="242"/>
      <c r="AZ660" s="242"/>
      <c r="BA660" s="242"/>
      <c r="BB660" s="242"/>
      <c r="BC660" s="242"/>
      <c r="BD660" s="242"/>
      <c r="BE660" s="242"/>
      <c r="BF660" s="242"/>
      <c r="BG660" s="242"/>
      <c r="BH660" s="242"/>
      <c r="BI660" s="242"/>
      <c r="BJ660" s="242"/>
      <c r="BK660" s="242"/>
      <c r="BL660" s="242"/>
    </row>
    <row r="661" spans="1:64" ht="14.65" hidden="1" customHeight="1">
      <c r="A661" s="238" t="s">
        <v>94</v>
      </c>
      <c r="B661" s="237" t="s">
        <v>188</v>
      </c>
      <c r="C661" s="239" t="s">
        <v>76</v>
      </c>
      <c r="D661" s="244"/>
      <c r="E661" s="244"/>
      <c r="F661" s="244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>
        <v>7</v>
      </c>
      <c r="T661" s="245">
        <v>31</v>
      </c>
      <c r="U661" s="245">
        <v>78</v>
      </c>
      <c r="V661" s="245">
        <v>91</v>
      </c>
      <c r="W661" s="245">
        <v>100</v>
      </c>
      <c r="X661" s="245"/>
      <c r="Y661" s="245"/>
      <c r="Z661" s="245"/>
      <c r="AA661" s="245"/>
      <c r="AB661" s="245"/>
      <c r="AC661" s="245"/>
      <c r="AD661" s="245"/>
      <c r="AE661" s="242"/>
      <c r="AF661" s="238" t="str">
        <f t="shared" si="10"/>
        <v>CANOLA12/13Colheita</v>
      </c>
      <c r="AG661" s="242"/>
      <c r="AH661" s="242"/>
      <c r="AI661" s="242"/>
      <c r="AJ661" s="242"/>
      <c r="AK661" s="242"/>
      <c r="AL661" s="242"/>
      <c r="AM661" s="242"/>
      <c r="AN661" s="242"/>
      <c r="AO661" s="242"/>
      <c r="AP661" s="242"/>
      <c r="AQ661" s="242"/>
      <c r="AR661" s="242"/>
      <c r="AS661" s="242"/>
      <c r="AT661" s="242"/>
      <c r="AU661" s="242"/>
      <c r="AV661" s="242"/>
      <c r="AW661" s="242"/>
      <c r="AX661" s="242"/>
      <c r="AY661" s="242"/>
      <c r="AZ661" s="242"/>
      <c r="BA661" s="242"/>
      <c r="BB661" s="242"/>
      <c r="BC661" s="242"/>
      <c r="BD661" s="242"/>
      <c r="BE661" s="242"/>
      <c r="BF661" s="242"/>
      <c r="BG661" s="242"/>
      <c r="BH661" s="242"/>
      <c r="BI661" s="242"/>
      <c r="BJ661" s="242"/>
      <c r="BK661" s="242"/>
      <c r="BL661" s="242"/>
    </row>
    <row r="662" spans="1:64" ht="14.65" hidden="1" customHeight="1">
      <c r="A662" s="238" t="s">
        <v>94</v>
      </c>
      <c r="B662" s="237" t="s">
        <v>188</v>
      </c>
      <c r="C662" s="243" t="s">
        <v>77</v>
      </c>
      <c r="D662" s="244"/>
      <c r="E662" s="244"/>
      <c r="F662" s="244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52"/>
      <c r="S662" s="252">
        <v>7</v>
      </c>
      <c r="T662" s="252">
        <v>18</v>
      </c>
      <c r="U662" s="252">
        <v>52</v>
      </c>
      <c r="V662" s="252">
        <v>82</v>
      </c>
      <c r="W662" s="252">
        <v>94</v>
      </c>
      <c r="X662" s="252">
        <v>100</v>
      </c>
      <c r="Y662" s="252"/>
      <c r="Z662" s="252"/>
      <c r="AA662" s="245"/>
      <c r="AB662" s="245"/>
      <c r="AC662" s="245"/>
      <c r="AD662" s="245"/>
      <c r="AE662" s="242"/>
      <c r="AF662" s="238" t="str">
        <f t="shared" si="10"/>
        <v>CANOLA12/13Comercialização</v>
      </c>
      <c r="AG662" s="242"/>
      <c r="AH662" s="242"/>
      <c r="AI662" s="242"/>
      <c r="AJ662" s="242"/>
      <c r="AK662" s="242"/>
      <c r="AL662" s="242"/>
      <c r="AM662" s="242"/>
      <c r="AN662" s="242"/>
      <c r="AO662" s="242"/>
      <c r="AP662" s="242"/>
      <c r="AQ662" s="242"/>
      <c r="AR662" s="242"/>
      <c r="AS662" s="242"/>
      <c r="AT662" s="242"/>
      <c r="AU662" s="242"/>
      <c r="AV662" s="242"/>
      <c r="AW662" s="242"/>
      <c r="AX662" s="242"/>
      <c r="AY662" s="242"/>
      <c r="AZ662" s="242"/>
      <c r="BA662" s="242"/>
      <c r="BB662" s="242"/>
      <c r="BC662" s="242"/>
      <c r="BD662" s="242"/>
      <c r="BE662" s="242"/>
      <c r="BF662" s="242"/>
      <c r="BG662" s="242"/>
      <c r="BH662" s="242"/>
      <c r="BI662" s="242"/>
      <c r="BJ662" s="242"/>
      <c r="BK662" s="242"/>
      <c r="BL662" s="242"/>
    </row>
    <row r="663" spans="1:64" ht="14.65" hidden="1" customHeight="1">
      <c r="A663" s="237" t="s">
        <v>95</v>
      </c>
      <c r="B663" s="237" t="s">
        <v>188</v>
      </c>
      <c r="C663" s="239" t="s">
        <v>75</v>
      </c>
      <c r="D663" s="241">
        <v>1</v>
      </c>
      <c r="E663" s="241">
        <v>7</v>
      </c>
      <c r="F663" s="241">
        <v>59</v>
      </c>
      <c r="G663" s="241">
        <v>98</v>
      </c>
      <c r="H663" s="245">
        <v>100</v>
      </c>
      <c r="I663" s="241"/>
      <c r="J663" s="241"/>
      <c r="K663" s="241"/>
      <c r="L663" s="241"/>
      <c r="M663" s="241"/>
      <c r="N663" s="241"/>
      <c r="O663" s="241"/>
      <c r="P663" s="245"/>
      <c r="Q663" s="245"/>
      <c r="R663" s="245"/>
      <c r="S663" s="245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38" t="str">
        <f t="shared" si="10"/>
        <v>CEBOLA12/13Plantio</v>
      </c>
      <c r="AG663" s="242"/>
      <c r="AH663" s="242"/>
      <c r="AI663" s="242"/>
      <c r="AJ663" s="242"/>
      <c r="AK663" s="242"/>
      <c r="AL663" s="242"/>
      <c r="AM663" s="242"/>
      <c r="AN663" s="242"/>
      <c r="AO663" s="242"/>
      <c r="AP663" s="242"/>
      <c r="AQ663" s="242"/>
      <c r="AR663" s="242"/>
      <c r="AS663" s="242"/>
      <c r="AT663" s="242"/>
      <c r="AU663" s="242"/>
      <c r="AV663" s="242"/>
      <c r="AW663" s="242"/>
      <c r="AX663" s="242"/>
      <c r="AY663" s="242"/>
      <c r="AZ663" s="242"/>
      <c r="BA663" s="242"/>
      <c r="BB663" s="242"/>
      <c r="BC663" s="242"/>
      <c r="BD663" s="242"/>
      <c r="BE663" s="242"/>
      <c r="BF663" s="242"/>
      <c r="BG663" s="242"/>
      <c r="BH663" s="242"/>
      <c r="BI663" s="242"/>
      <c r="BJ663" s="242"/>
      <c r="BK663" s="242"/>
      <c r="BL663" s="242"/>
    </row>
    <row r="664" spans="1:64" ht="14.65" hidden="1" customHeight="1">
      <c r="A664" s="237" t="s">
        <v>95</v>
      </c>
      <c r="B664" s="237" t="s">
        <v>188</v>
      </c>
      <c r="C664" s="239" t="s">
        <v>76</v>
      </c>
      <c r="D664" s="241"/>
      <c r="E664" s="241"/>
      <c r="F664" s="241"/>
      <c r="G664" s="241"/>
      <c r="H664" s="245"/>
      <c r="I664" s="241">
        <v>1</v>
      </c>
      <c r="J664" s="241">
        <v>6</v>
      </c>
      <c r="K664" s="241">
        <v>19.8</v>
      </c>
      <c r="L664" s="241">
        <v>90</v>
      </c>
      <c r="M664" s="241">
        <v>100</v>
      </c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38" t="str">
        <f t="shared" si="10"/>
        <v>CEBOLA12/13Colheita</v>
      </c>
      <c r="AG664" s="242"/>
      <c r="AH664" s="242"/>
      <c r="AI664" s="242"/>
      <c r="AJ664" s="242"/>
      <c r="AK664" s="242"/>
      <c r="AL664" s="242"/>
      <c r="AM664" s="242"/>
      <c r="AN664" s="242"/>
      <c r="AO664" s="242"/>
      <c r="AP664" s="242"/>
      <c r="AQ664" s="242"/>
      <c r="AR664" s="242"/>
      <c r="AS664" s="242"/>
      <c r="AT664" s="242"/>
      <c r="AU664" s="242"/>
      <c r="AV664" s="242"/>
      <c r="AW664" s="242"/>
      <c r="AX664" s="242"/>
      <c r="AY664" s="242"/>
      <c r="AZ664" s="242"/>
      <c r="BA664" s="242"/>
      <c r="BB664" s="242"/>
      <c r="BC664" s="242"/>
      <c r="BD664" s="242"/>
      <c r="BE664" s="242"/>
      <c r="BF664" s="242"/>
      <c r="BG664" s="242"/>
      <c r="BH664" s="242"/>
      <c r="BI664" s="242"/>
      <c r="BJ664" s="242"/>
      <c r="BK664" s="242"/>
      <c r="BL664" s="242"/>
    </row>
    <row r="665" spans="1:64" ht="14.65" hidden="1" customHeight="1">
      <c r="A665" s="237" t="s">
        <v>95</v>
      </c>
      <c r="B665" s="237" t="s">
        <v>188</v>
      </c>
      <c r="C665" s="243" t="s">
        <v>77</v>
      </c>
      <c r="D665" s="245"/>
      <c r="E665" s="245"/>
      <c r="F665" s="245"/>
      <c r="G665" s="245"/>
      <c r="H665" s="245"/>
      <c r="I665" s="245"/>
      <c r="J665" s="245">
        <v>4</v>
      </c>
      <c r="K665" s="245">
        <v>10.8</v>
      </c>
      <c r="L665" s="245">
        <v>34</v>
      </c>
      <c r="M665" s="245">
        <v>65</v>
      </c>
      <c r="N665" s="245">
        <v>99</v>
      </c>
      <c r="O665" s="245">
        <v>99</v>
      </c>
      <c r="P665" s="245">
        <v>100</v>
      </c>
      <c r="Q665" s="245"/>
      <c r="R665" s="245"/>
      <c r="S665" s="245"/>
      <c r="T665" s="245"/>
      <c r="U665" s="245"/>
      <c r="V665" s="245"/>
      <c r="W665" s="245"/>
      <c r="X665" s="245"/>
      <c r="Y665" s="245"/>
      <c r="Z665" s="245"/>
      <c r="AA665" s="245"/>
      <c r="AB665" s="245"/>
      <c r="AC665" s="245"/>
      <c r="AD665" s="245"/>
      <c r="AE665" s="245"/>
      <c r="AF665" s="238" t="str">
        <f t="shared" si="10"/>
        <v>CEBOLA12/13Comercialização</v>
      </c>
      <c r="AG665" s="242"/>
      <c r="AH665" s="242"/>
      <c r="AI665" s="242"/>
      <c r="AJ665" s="242"/>
      <c r="AK665" s="242"/>
      <c r="AL665" s="242"/>
      <c r="AM665" s="242"/>
      <c r="AN665" s="242"/>
      <c r="AO665" s="242"/>
      <c r="AP665" s="242"/>
      <c r="AQ665" s="242"/>
      <c r="AR665" s="242"/>
      <c r="AS665" s="242"/>
      <c r="AT665" s="242"/>
      <c r="AU665" s="242"/>
      <c r="AV665" s="242"/>
      <c r="AW665" s="242"/>
      <c r="AX665" s="242"/>
      <c r="AY665" s="242"/>
      <c r="AZ665" s="242"/>
      <c r="BA665" s="242"/>
      <c r="BB665" s="242"/>
      <c r="BC665" s="242"/>
      <c r="BD665" s="242"/>
      <c r="BE665" s="242"/>
      <c r="BF665" s="242"/>
      <c r="BG665" s="242"/>
      <c r="BH665" s="242"/>
      <c r="BI665" s="242"/>
      <c r="BJ665" s="242"/>
      <c r="BK665" s="242"/>
      <c r="BL665" s="242"/>
    </row>
    <row r="666" spans="1:64" ht="14.65" hidden="1" customHeight="1">
      <c r="A666" s="238" t="s">
        <v>96</v>
      </c>
      <c r="B666" s="237" t="s">
        <v>188</v>
      </c>
      <c r="C666" s="239" t="s">
        <v>75</v>
      </c>
      <c r="D666" s="244"/>
      <c r="E666" s="244"/>
      <c r="F666" s="244"/>
      <c r="G666" s="245"/>
      <c r="H666" s="245"/>
      <c r="I666" s="245"/>
      <c r="J666" s="245"/>
      <c r="K666" s="245"/>
      <c r="L666" s="245"/>
      <c r="M666" s="245"/>
      <c r="N666" s="245"/>
      <c r="O666" s="245">
        <v>2</v>
      </c>
      <c r="P666" s="245">
        <v>40</v>
      </c>
      <c r="Q666" s="245">
        <v>90</v>
      </c>
      <c r="R666" s="245">
        <v>100</v>
      </c>
      <c r="S666" s="245"/>
      <c r="T666" s="245"/>
      <c r="U666" s="245"/>
      <c r="V666" s="245"/>
      <c r="W666" s="245"/>
      <c r="X666" s="245"/>
      <c r="Y666" s="245"/>
      <c r="Z666" s="245"/>
      <c r="AA666" s="245"/>
      <c r="AB666" s="245"/>
      <c r="AC666" s="245"/>
      <c r="AD666" s="245"/>
      <c r="AE666" s="242"/>
      <c r="AF666" s="238" t="str">
        <f t="shared" si="10"/>
        <v>CENTEIO12/13Plantio</v>
      </c>
      <c r="AG666" s="242"/>
      <c r="AH666" s="242"/>
      <c r="AI666" s="242"/>
      <c r="AJ666" s="242"/>
      <c r="AK666" s="242"/>
      <c r="AL666" s="242"/>
      <c r="AM666" s="242"/>
      <c r="AN666" s="242"/>
      <c r="AO666" s="242"/>
      <c r="AP666" s="242"/>
      <c r="AQ666" s="242"/>
      <c r="AR666" s="242"/>
      <c r="AS666" s="242"/>
      <c r="AT666" s="242"/>
      <c r="AU666" s="242"/>
      <c r="AV666" s="242"/>
      <c r="AW666" s="242"/>
      <c r="AX666" s="242"/>
      <c r="AY666" s="242"/>
      <c r="AZ666" s="242"/>
      <c r="BA666" s="242"/>
      <c r="BB666" s="242"/>
      <c r="BC666" s="242"/>
      <c r="BD666" s="242"/>
      <c r="BE666" s="242"/>
      <c r="BF666" s="242"/>
      <c r="BG666" s="242"/>
      <c r="BH666" s="242"/>
      <c r="BI666" s="242"/>
      <c r="BJ666" s="242"/>
      <c r="BK666" s="242"/>
      <c r="BL666" s="242"/>
    </row>
    <row r="667" spans="1:64" ht="14.65" hidden="1" customHeight="1">
      <c r="A667" s="238" t="s">
        <v>96</v>
      </c>
      <c r="B667" s="237" t="s">
        <v>188</v>
      </c>
      <c r="C667" s="239" t="s">
        <v>76</v>
      </c>
      <c r="D667" s="244"/>
      <c r="E667" s="244"/>
      <c r="F667" s="244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>
        <v>10</v>
      </c>
      <c r="U667" s="245">
        <v>17</v>
      </c>
      <c r="V667" s="245">
        <v>91</v>
      </c>
      <c r="W667" s="245">
        <v>100</v>
      </c>
      <c r="X667" s="245"/>
      <c r="Y667" s="245"/>
      <c r="Z667" s="245"/>
      <c r="AA667" s="245"/>
      <c r="AB667" s="245"/>
      <c r="AC667" s="245"/>
      <c r="AD667" s="245"/>
      <c r="AE667" s="242"/>
      <c r="AF667" s="238" t="str">
        <f t="shared" si="10"/>
        <v>CENTEIO12/13Colheita</v>
      </c>
      <c r="AG667" s="242"/>
      <c r="AH667" s="242"/>
      <c r="AI667" s="242"/>
      <c r="AJ667" s="242"/>
      <c r="AK667" s="242"/>
      <c r="AL667" s="242"/>
      <c r="AM667" s="242"/>
      <c r="AN667" s="242"/>
      <c r="AO667" s="242"/>
      <c r="AP667" s="242"/>
      <c r="AQ667" s="242"/>
      <c r="AR667" s="242"/>
      <c r="AS667" s="242"/>
      <c r="AT667" s="242"/>
      <c r="AU667" s="242"/>
      <c r="AV667" s="242"/>
      <c r="AW667" s="242"/>
      <c r="AX667" s="242"/>
      <c r="AY667" s="242"/>
      <c r="AZ667" s="242"/>
      <c r="BA667" s="242"/>
      <c r="BB667" s="242"/>
      <c r="BC667" s="242"/>
      <c r="BD667" s="242"/>
      <c r="BE667" s="242"/>
      <c r="BF667" s="242"/>
      <c r="BG667" s="242"/>
      <c r="BH667" s="242"/>
      <c r="BI667" s="242"/>
      <c r="BJ667" s="242"/>
      <c r="BK667" s="242"/>
      <c r="BL667" s="242"/>
    </row>
    <row r="668" spans="1:64" ht="14.65" hidden="1" customHeight="1">
      <c r="A668" s="238" t="s">
        <v>96</v>
      </c>
      <c r="B668" s="237" t="s">
        <v>188</v>
      </c>
      <c r="C668" s="243" t="s">
        <v>77</v>
      </c>
      <c r="D668" s="244"/>
      <c r="E668" s="244"/>
      <c r="F668" s="244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52"/>
      <c r="S668" s="252"/>
      <c r="T668" s="252">
        <v>4</v>
      </c>
      <c r="U668" s="252">
        <v>7</v>
      </c>
      <c r="V668" s="252">
        <v>50.5</v>
      </c>
      <c r="W668" s="252">
        <v>94</v>
      </c>
      <c r="X668" s="252">
        <v>97</v>
      </c>
      <c r="Y668" s="252">
        <v>100</v>
      </c>
      <c r="Z668" s="252"/>
      <c r="AA668" s="245"/>
      <c r="AB668" s="245"/>
      <c r="AC668" s="245"/>
      <c r="AD668" s="245"/>
      <c r="AE668" s="242"/>
      <c r="AF668" s="238" t="str">
        <f t="shared" si="10"/>
        <v>CENTEIO12/13Comercialização</v>
      </c>
      <c r="AG668" s="242"/>
      <c r="AH668" s="242"/>
      <c r="AI668" s="242"/>
      <c r="AJ668" s="242"/>
      <c r="AK668" s="242"/>
      <c r="AL668" s="242"/>
      <c r="AM668" s="242"/>
      <c r="AN668" s="242"/>
      <c r="AO668" s="242"/>
      <c r="AP668" s="242"/>
      <c r="AQ668" s="242"/>
      <c r="AR668" s="242"/>
      <c r="AS668" s="242"/>
      <c r="AT668" s="242"/>
      <c r="AU668" s="242"/>
      <c r="AV668" s="242"/>
      <c r="AW668" s="242"/>
      <c r="AX668" s="242"/>
      <c r="AY668" s="242"/>
      <c r="AZ668" s="242"/>
      <c r="BA668" s="242"/>
      <c r="BB668" s="242"/>
      <c r="BC668" s="242"/>
      <c r="BD668" s="242"/>
      <c r="BE668" s="242"/>
      <c r="BF668" s="242"/>
      <c r="BG668" s="242"/>
      <c r="BH668" s="242"/>
      <c r="BI668" s="242"/>
      <c r="BJ668" s="242"/>
      <c r="BK668" s="242"/>
      <c r="BL668" s="242"/>
    </row>
    <row r="669" spans="1:64" ht="14.65" hidden="1" customHeight="1">
      <c r="A669" s="238" t="s">
        <v>97</v>
      </c>
      <c r="B669" s="237" t="s">
        <v>188</v>
      </c>
      <c r="C669" s="239" t="s">
        <v>75</v>
      </c>
      <c r="D669" s="244"/>
      <c r="E669" s="244"/>
      <c r="F669" s="244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>
        <v>11</v>
      </c>
      <c r="Q669" s="245">
        <v>18</v>
      </c>
      <c r="R669" s="245">
        <v>100</v>
      </c>
      <c r="S669" s="245"/>
      <c r="T669" s="245"/>
      <c r="U669" s="245"/>
      <c r="V669" s="245"/>
      <c r="W669" s="245"/>
      <c r="X669" s="245"/>
      <c r="Y669" s="245"/>
      <c r="Z669" s="245"/>
      <c r="AA669" s="245"/>
      <c r="AB669" s="245"/>
      <c r="AC669" s="245"/>
      <c r="AD669" s="245"/>
      <c r="AE669" s="242"/>
      <c r="AF669" s="238" t="str">
        <f t="shared" si="10"/>
        <v>CEVADA12/13Plantio</v>
      </c>
      <c r="AG669" s="242"/>
      <c r="AH669" s="242"/>
      <c r="AI669" s="242"/>
      <c r="AJ669" s="242"/>
      <c r="AK669" s="242"/>
      <c r="AL669" s="242"/>
      <c r="AM669" s="242"/>
      <c r="AN669" s="242"/>
      <c r="AO669" s="242"/>
      <c r="AP669" s="242"/>
      <c r="AQ669" s="242"/>
      <c r="AR669" s="242"/>
      <c r="AS669" s="242"/>
      <c r="AT669" s="242"/>
      <c r="AU669" s="242"/>
      <c r="AV669" s="242"/>
      <c r="AW669" s="242"/>
      <c r="AX669" s="242"/>
      <c r="AY669" s="242"/>
      <c r="AZ669" s="242"/>
      <c r="BA669" s="242"/>
      <c r="BB669" s="242"/>
      <c r="BC669" s="242"/>
      <c r="BD669" s="242"/>
      <c r="BE669" s="242"/>
      <c r="BF669" s="242"/>
      <c r="BG669" s="242"/>
      <c r="BH669" s="242"/>
      <c r="BI669" s="242"/>
      <c r="BJ669" s="242"/>
      <c r="BK669" s="242"/>
      <c r="BL669" s="242"/>
    </row>
    <row r="670" spans="1:64" ht="14.65" hidden="1" customHeight="1">
      <c r="A670" s="238" t="s">
        <v>97</v>
      </c>
      <c r="B670" s="237" t="s">
        <v>188</v>
      </c>
      <c r="C670" s="239" t="s">
        <v>76</v>
      </c>
      <c r="D670" s="244"/>
      <c r="E670" s="244"/>
      <c r="F670" s="244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>
        <v>3</v>
      </c>
      <c r="V670" s="245">
        <v>70</v>
      </c>
      <c r="W670" s="245">
        <v>100</v>
      </c>
      <c r="X670" s="245"/>
      <c r="Y670" s="245"/>
      <c r="Z670" s="245"/>
      <c r="AA670" s="245"/>
      <c r="AB670" s="245"/>
      <c r="AC670" s="245"/>
      <c r="AD670" s="245"/>
      <c r="AE670" s="242"/>
      <c r="AF670" s="238" t="str">
        <f t="shared" si="10"/>
        <v>CEVADA12/13Colheita</v>
      </c>
      <c r="AG670" s="242"/>
      <c r="AH670" s="242"/>
      <c r="AI670" s="242"/>
      <c r="AJ670" s="242"/>
      <c r="AK670" s="242"/>
      <c r="AL670" s="242"/>
      <c r="AM670" s="242"/>
      <c r="AN670" s="242"/>
      <c r="AO670" s="242"/>
      <c r="AP670" s="242"/>
      <c r="AQ670" s="242"/>
      <c r="AR670" s="242"/>
      <c r="AS670" s="242"/>
      <c r="AT670" s="242"/>
      <c r="AU670" s="242"/>
      <c r="AV670" s="242"/>
      <c r="AW670" s="242"/>
      <c r="AX670" s="242"/>
      <c r="AY670" s="242"/>
      <c r="AZ670" s="242"/>
      <c r="BA670" s="242"/>
      <c r="BB670" s="242"/>
      <c r="BC670" s="242"/>
      <c r="BD670" s="242"/>
      <c r="BE670" s="242"/>
      <c r="BF670" s="242"/>
      <c r="BG670" s="242"/>
      <c r="BH670" s="242"/>
      <c r="BI670" s="242"/>
      <c r="BJ670" s="242"/>
      <c r="BK670" s="242"/>
      <c r="BL670" s="242"/>
    </row>
    <row r="671" spans="1:64" ht="14.65" hidden="1" customHeight="1">
      <c r="A671" s="238" t="s">
        <v>97</v>
      </c>
      <c r="B671" s="237" t="s">
        <v>188</v>
      </c>
      <c r="C671" s="243" t="s">
        <v>77</v>
      </c>
      <c r="D671" s="244"/>
      <c r="E671" s="244"/>
      <c r="F671" s="244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52"/>
      <c r="S671" s="252"/>
      <c r="T671" s="252"/>
      <c r="U671" s="252">
        <v>1</v>
      </c>
      <c r="V671" s="252">
        <v>14</v>
      </c>
      <c r="W671" s="252">
        <v>57</v>
      </c>
      <c r="X671" s="252">
        <v>100</v>
      </c>
      <c r="Y671" s="252"/>
      <c r="Z671" s="252"/>
      <c r="AA671" s="245"/>
      <c r="AB671" s="245"/>
      <c r="AC671" s="245"/>
      <c r="AD671" s="245"/>
      <c r="AE671" s="242"/>
      <c r="AF671" s="238" t="str">
        <f t="shared" si="10"/>
        <v>CEVADA12/13Comercialização</v>
      </c>
      <c r="AG671" s="242"/>
      <c r="AH671" s="242"/>
      <c r="AI671" s="242"/>
      <c r="AJ671" s="242"/>
      <c r="AK671" s="242"/>
      <c r="AL671" s="242"/>
      <c r="AM671" s="242"/>
      <c r="AN671" s="242"/>
      <c r="AO671" s="242"/>
      <c r="AP671" s="242"/>
      <c r="AQ671" s="242"/>
      <c r="AR671" s="242"/>
      <c r="AS671" s="242"/>
      <c r="AT671" s="242"/>
      <c r="AU671" s="242"/>
      <c r="AV671" s="242"/>
      <c r="AW671" s="242"/>
      <c r="AX671" s="242"/>
      <c r="AY671" s="242"/>
      <c r="AZ671" s="242"/>
      <c r="BA671" s="242"/>
      <c r="BB671" s="242"/>
      <c r="BC671" s="242"/>
      <c r="BD671" s="242"/>
      <c r="BE671" s="242"/>
      <c r="BF671" s="242"/>
      <c r="BG671" s="242"/>
      <c r="BH671" s="242"/>
      <c r="BI671" s="242"/>
      <c r="BJ671" s="242"/>
      <c r="BK671" s="242"/>
      <c r="BL671" s="242"/>
    </row>
    <row r="672" spans="1:64" ht="14.65" hidden="1" customHeight="1">
      <c r="A672" s="238" t="s">
        <v>58</v>
      </c>
      <c r="B672" s="237" t="s">
        <v>188</v>
      </c>
      <c r="C672" s="239" t="s">
        <v>75</v>
      </c>
      <c r="D672" s="244"/>
      <c r="E672" s="244"/>
      <c r="F672" s="244"/>
      <c r="G672" s="245">
        <v>2</v>
      </c>
      <c r="H672" s="245">
        <v>18</v>
      </c>
      <c r="I672" s="245">
        <v>83</v>
      </c>
      <c r="J672" s="245">
        <v>99</v>
      </c>
      <c r="K672" s="245">
        <v>100</v>
      </c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  <c r="Y672" s="245"/>
      <c r="Z672" s="245"/>
      <c r="AA672" s="245"/>
      <c r="AB672" s="245"/>
      <c r="AC672" s="245"/>
      <c r="AD672" s="245"/>
      <c r="AE672" s="242"/>
      <c r="AF672" s="238" t="str">
        <f t="shared" si="10"/>
        <v>FEIJÃO (1ª SAFRA)12/13Plantio</v>
      </c>
      <c r="AG672" s="242"/>
      <c r="AH672" s="242"/>
      <c r="AI672" s="242"/>
      <c r="AJ672" s="242"/>
      <c r="AK672" s="242"/>
      <c r="AL672" s="242"/>
      <c r="AM672" s="242"/>
      <c r="AN672" s="242"/>
      <c r="AO672" s="242"/>
      <c r="AP672" s="242"/>
      <c r="AQ672" s="242"/>
      <c r="AR672" s="242"/>
      <c r="AS672" s="242"/>
      <c r="AT672" s="242"/>
      <c r="AU672" s="242"/>
      <c r="AV672" s="242"/>
      <c r="AW672" s="242"/>
      <c r="AX672" s="242"/>
      <c r="AY672" s="242"/>
      <c r="AZ672" s="242"/>
      <c r="BA672" s="242"/>
      <c r="BB672" s="242"/>
      <c r="BC672" s="242"/>
      <c r="BD672" s="242"/>
      <c r="BE672" s="242"/>
      <c r="BF672" s="242"/>
      <c r="BG672" s="242"/>
      <c r="BH672" s="242"/>
      <c r="BI672" s="242"/>
      <c r="BJ672" s="242"/>
      <c r="BK672" s="242"/>
      <c r="BL672" s="242"/>
    </row>
    <row r="673" spans="1:64" ht="14.65" hidden="1" customHeight="1">
      <c r="A673" s="238" t="s">
        <v>58</v>
      </c>
      <c r="B673" s="237" t="s">
        <v>188</v>
      </c>
      <c r="C673" s="239" t="s">
        <v>76</v>
      </c>
      <c r="D673" s="244"/>
      <c r="E673" s="244"/>
      <c r="F673" s="244"/>
      <c r="G673" s="245"/>
      <c r="H673" s="245"/>
      <c r="I673" s="245"/>
      <c r="J673" s="245">
        <v>2</v>
      </c>
      <c r="K673" s="245">
        <v>15.6</v>
      </c>
      <c r="L673" s="245">
        <v>59</v>
      </c>
      <c r="M673" s="245">
        <v>95</v>
      </c>
      <c r="N673" s="245">
        <v>100</v>
      </c>
      <c r="O673" s="245"/>
      <c r="P673" s="245"/>
      <c r="Q673" s="245"/>
      <c r="R673" s="252"/>
      <c r="S673" s="252"/>
      <c r="T673" s="252"/>
      <c r="U673" s="252"/>
      <c r="V673" s="252"/>
      <c r="W673" s="245"/>
      <c r="X673" s="245"/>
      <c r="Y673" s="245"/>
      <c r="Z673" s="245"/>
      <c r="AA673" s="245"/>
      <c r="AB673" s="245"/>
      <c r="AC673" s="245"/>
      <c r="AD673" s="245"/>
      <c r="AE673" s="242"/>
      <c r="AF673" s="238" t="str">
        <f t="shared" si="10"/>
        <v>FEIJÃO (1ª SAFRA)12/13Colheita</v>
      </c>
      <c r="AG673" s="242"/>
      <c r="AH673" s="242"/>
      <c r="AI673" s="242"/>
      <c r="AJ673" s="242"/>
      <c r="AK673" s="242"/>
      <c r="AL673" s="242"/>
      <c r="AM673" s="242"/>
      <c r="AN673" s="242"/>
      <c r="AO673" s="242"/>
      <c r="AP673" s="242"/>
      <c r="AQ673" s="242"/>
      <c r="AR673" s="242"/>
      <c r="AS673" s="242"/>
      <c r="AT673" s="242"/>
      <c r="AU673" s="242"/>
      <c r="AV673" s="242"/>
      <c r="AW673" s="242"/>
      <c r="AX673" s="242"/>
      <c r="AY673" s="242"/>
      <c r="AZ673" s="242"/>
      <c r="BA673" s="242"/>
      <c r="BB673" s="242"/>
      <c r="BC673" s="242"/>
      <c r="BD673" s="242"/>
      <c r="BE673" s="242"/>
      <c r="BF673" s="242"/>
      <c r="BG673" s="242"/>
      <c r="BH673" s="242"/>
      <c r="BI673" s="242"/>
      <c r="BJ673" s="242"/>
      <c r="BK673" s="242"/>
      <c r="BL673" s="242"/>
    </row>
    <row r="674" spans="1:64" ht="14.65" hidden="1" customHeight="1">
      <c r="A674" s="238" t="s">
        <v>58</v>
      </c>
      <c r="B674" s="237" t="s">
        <v>188</v>
      </c>
      <c r="C674" s="243" t="s">
        <v>77</v>
      </c>
      <c r="D674" s="244"/>
      <c r="E674" s="244"/>
      <c r="F674" s="244"/>
      <c r="G674" s="245"/>
      <c r="H674" s="245"/>
      <c r="I674" s="245"/>
      <c r="J674" s="245"/>
      <c r="K674" s="245">
        <v>6.7</v>
      </c>
      <c r="L674" s="245">
        <v>22</v>
      </c>
      <c r="M674" s="245">
        <v>64</v>
      </c>
      <c r="N674" s="245">
        <v>83</v>
      </c>
      <c r="O674" s="245">
        <v>88</v>
      </c>
      <c r="P674" s="245">
        <v>91</v>
      </c>
      <c r="Q674" s="245">
        <v>96</v>
      </c>
      <c r="R674" s="252">
        <v>97</v>
      </c>
      <c r="S674" s="252">
        <v>99</v>
      </c>
      <c r="T674" s="252">
        <v>100</v>
      </c>
      <c r="U674" s="252"/>
      <c r="V674" s="252"/>
      <c r="W674" s="252"/>
      <c r="X674" s="252"/>
      <c r="Y674" s="252"/>
      <c r="Z674" s="252"/>
      <c r="AA674" s="245"/>
      <c r="AB674" s="245"/>
      <c r="AC674" s="245"/>
      <c r="AD674" s="245"/>
      <c r="AE674" s="242"/>
      <c r="AF674" s="238" t="str">
        <f t="shared" si="10"/>
        <v>FEIJÃO (1ª SAFRA)12/13Comercialização</v>
      </c>
      <c r="AG674" s="242"/>
      <c r="AH674" s="242"/>
      <c r="AI674" s="242"/>
      <c r="AJ674" s="242"/>
      <c r="AK674" s="242"/>
      <c r="AL674" s="242"/>
      <c r="AM674" s="242"/>
      <c r="AN674" s="242"/>
      <c r="AO674" s="242"/>
      <c r="AP674" s="242"/>
      <c r="AQ674" s="242"/>
      <c r="AR674" s="242"/>
      <c r="AS674" s="242"/>
      <c r="AT674" s="242"/>
      <c r="AU674" s="242"/>
      <c r="AV674" s="242"/>
      <c r="AW674" s="242"/>
      <c r="AX674" s="242"/>
      <c r="AY674" s="242"/>
      <c r="AZ674" s="242"/>
      <c r="BA674" s="242"/>
      <c r="BB674" s="242"/>
      <c r="BC674" s="242"/>
      <c r="BD674" s="242"/>
      <c r="BE674" s="242"/>
      <c r="BF674" s="242"/>
      <c r="BG674" s="242"/>
      <c r="BH674" s="242"/>
      <c r="BI674" s="242"/>
      <c r="BJ674" s="242"/>
      <c r="BK674" s="242"/>
      <c r="BL674" s="242"/>
    </row>
    <row r="675" spans="1:64" ht="14.65" hidden="1" customHeight="1">
      <c r="A675" s="238" t="s">
        <v>98</v>
      </c>
      <c r="B675" s="237" t="s">
        <v>188</v>
      </c>
      <c r="C675" s="239" t="s">
        <v>75</v>
      </c>
      <c r="D675" s="244"/>
      <c r="E675" s="244"/>
      <c r="F675" s="244"/>
      <c r="G675" s="245"/>
      <c r="H675" s="245"/>
      <c r="I675" s="245"/>
      <c r="J675" s="245"/>
      <c r="K675" s="245">
        <v>4.3</v>
      </c>
      <c r="L675" s="245">
        <v>25</v>
      </c>
      <c r="M675" s="245">
        <v>76</v>
      </c>
      <c r="N675" s="245">
        <v>100</v>
      </c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  <c r="Y675" s="245"/>
      <c r="Z675" s="245"/>
      <c r="AA675" s="245"/>
      <c r="AB675" s="245"/>
      <c r="AC675" s="245"/>
      <c r="AD675" s="245"/>
      <c r="AE675" s="242"/>
      <c r="AF675" s="238" t="str">
        <f t="shared" si="10"/>
        <v>FEIJÃO (2ª SAFRA)12/13Plantio</v>
      </c>
      <c r="AG675" s="242"/>
      <c r="AH675" s="242"/>
      <c r="AI675" s="242"/>
      <c r="AJ675" s="242"/>
      <c r="AK675" s="242"/>
      <c r="AL675" s="242"/>
      <c r="AM675" s="242"/>
      <c r="AN675" s="242"/>
      <c r="AO675" s="242"/>
      <c r="AP675" s="242"/>
      <c r="AQ675" s="242"/>
      <c r="AR675" s="242"/>
      <c r="AS675" s="242"/>
      <c r="AT675" s="242"/>
      <c r="AU675" s="242"/>
      <c r="AV675" s="242"/>
      <c r="AW675" s="242"/>
      <c r="AX675" s="242"/>
      <c r="AY675" s="242"/>
      <c r="AZ675" s="242"/>
      <c r="BA675" s="242"/>
      <c r="BB675" s="242"/>
      <c r="BC675" s="242"/>
      <c r="BD675" s="242"/>
      <c r="BE675" s="242"/>
      <c r="BF675" s="242"/>
      <c r="BG675" s="242"/>
      <c r="BH675" s="242"/>
      <c r="BI675" s="242"/>
      <c r="BJ675" s="242"/>
      <c r="BK675" s="242"/>
      <c r="BL675" s="242"/>
    </row>
    <row r="676" spans="1:64" ht="14.65" hidden="1" customHeight="1">
      <c r="A676" s="238" t="s">
        <v>98</v>
      </c>
      <c r="B676" s="237" t="s">
        <v>188</v>
      </c>
      <c r="C676" s="239" t="s">
        <v>76</v>
      </c>
      <c r="D676" s="244"/>
      <c r="E676" s="244"/>
      <c r="F676" s="244"/>
      <c r="G676" s="245"/>
      <c r="H676" s="245"/>
      <c r="I676" s="245"/>
      <c r="J676" s="245"/>
      <c r="K676" s="245"/>
      <c r="L676" s="245"/>
      <c r="M676" s="245">
        <v>3</v>
      </c>
      <c r="N676" s="245">
        <v>5</v>
      </c>
      <c r="O676" s="245">
        <v>13</v>
      </c>
      <c r="P676" s="245">
        <v>48</v>
      </c>
      <c r="Q676" s="245">
        <v>88</v>
      </c>
      <c r="R676" s="252">
        <v>100</v>
      </c>
      <c r="S676" s="252"/>
      <c r="T676" s="252"/>
      <c r="U676" s="252"/>
      <c r="V676" s="252"/>
      <c r="W676" s="245"/>
      <c r="X676" s="245"/>
      <c r="Y676" s="245"/>
      <c r="Z676" s="245"/>
      <c r="AA676" s="245"/>
      <c r="AB676" s="245"/>
      <c r="AC676" s="245"/>
      <c r="AD676" s="245"/>
      <c r="AE676" s="242"/>
      <c r="AF676" s="238" t="str">
        <f t="shared" si="10"/>
        <v>FEIJÃO (2ª SAFRA)12/13Colheita</v>
      </c>
      <c r="AG676" s="242"/>
      <c r="AH676" s="242"/>
      <c r="AI676" s="242"/>
      <c r="AJ676" s="242"/>
      <c r="AK676" s="242"/>
      <c r="AL676" s="242"/>
      <c r="AM676" s="242"/>
      <c r="AN676" s="242"/>
      <c r="AO676" s="242"/>
      <c r="AP676" s="242"/>
      <c r="AQ676" s="242"/>
      <c r="AR676" s="242"/>
      <c r="AS676" s="242"/>
      <c r="AT676" s="242"/>
      <c r="AU676" s="242"/>
      <c r="AV676" s="242"/>
      <c r="AW676" s="242"/>
      <c r="AX676" s="242"/>
      <c r="AY676" s="242"/>
      <c r="AZ676" s="242"/>
      <c r="BA676" s="242"/>
      <c r="BB676" s="242"/>
      <c r="BC676" s="242"/>
      <c r="BD676" s="242"/>
      <c r="BE676" s="242"/>
      <c r="BF676" s="242"/>
      <c r="BG676" s="242"/>
      <c r="BH676" s="242"/>
      <c r="BI676" s="242"/>
      <c r="BJ676" s="242"/>
      <c r="BK676" s="242"/>
      <c r="BL676" s="242"/>
    </row>
    <row r="677" spans="1:64" ht="14.65" hidden="1" customHeight="1">
      <c r="A677" s="238" t="s">
        <v>98</v>
      </c>
      <c r="B677" s="237" t="s">
        <v>188</v>
      </c>
      <c r="C677" s="243" t="s">
        <v>77</v>
      </c>
      <c r="D677" s="244"/>
      <c r="E677" s="244"/>
      <c r="F677" s="244"/>
      <c r="G677" s="245"/>
      <c r="H677" s="245"/>
      <c r="I677" s="245"/>
      <c r="J677" s="245"/>
      <c r="K677" s="245"/>
      <c r="L677" s="245"/>
      <c r="M677" s="245">
        <v>1</v>
      </c>
      <c r="N677" s="245">
        <v>5</v>
      </c>
      <c r="O677" s="245">
        <v>9</v>
      </c>
      <c r="P677" s="245">
        <v>35</v>
      </c>
      <c r="Q677" s="245">
        <v>68</v>
      </c>
      <c r="R677" s="252">
        <v>87</v>
      </c>
      <c r="S677" s="252">
        <v>94</v>
      </c>
      <c r="T677" s="252">
        <v>96</v>
      </c>
      <c r="U677" s="252">
        <v>97</v>
      </c>
      <c r="V677" s="252">
        <v>100</v>
      </c>
      <c r="W677" s="252"/>
      <c r="X677" s="252"/>
      <c r="Y677" s="252"/>
      <c r="Z677" s="252"/>
      <c r="AA677" s="245"/>
      <c r="AB677" s="245"/>
      <c r="AC677" s="245"/>
      <c r="AD677" s="245"/>
      <c r="AE677" s="242"/>
      <c r="AF677" s="238" t="str">
        <f t="shared" si="10"/>
        <v>FEIJÃO (2ª SAFRA)12/13Comercialização</v>
      </c>
      <c r="AG677" s="242"/>
      <c r="AH677" s="242"/>
      <c r="AI677" s="242"/>
      <c r="AJ677" s="242"/>
      <c r="AK677" s="242"/>
      <c r="AL677" s="242"/>
      <c r="AM677" s="242"/>
      <c r="AN677" s="242"/>
      <c r="AO677" s="242"/>
      <c r="AP677" s="242"/>
      <c r="AQ677" s="242"/>
      <c r="AR677" s="242"/>
      <c r="AS677" s="242"/>
      <c r="AT677" s="242"/>
      <c r="AU677" s="242"/>
      <c r="AV677" s="242"/>
      <c r="AW677" s="242"/>
      <c r="AX677" s="242"/>
      <c r="AY677" s="242"/>
      <c r="AZ677" s="242"/>
      <c r="BA677" s="242"/>
      <c r="BB677" s="242"/>
      <c r="BC677" s="242"/>
      <c r="BD677" s="242"/>
      <c r="BE677" s="242"/>
      <c r="BF677" s="242"/>
      <c r="BG677" s="242"/>
      <c r="BH677" s="242"/>
      <c r="BI677" s="242"/>
      <c r="BJ677" s="242"/>
      <c r="BK677" s="242"/>
      <c r="BL677" s="242"/>
    </row>
    <row r="678" spans="1:64" ht="14.65" hidden="1" customHeight="1">
      <c r="A678" s="238" t="s">
        <v>99</v>
      </c>
      <c r="B678" s="237" t="s">
        <v>188</v>
      </c>
      <c r="C678" s="239" t="s">
        <v>75</v>
      </c>
      <c r="D678" s="244"/>
      <c r="E678" s="244"/>
      <c r="F678" s="244"/>
      <c r="G678" s="245"/>
      <c r="H678" s="245"/>
      <c r="I678" s="245"/>
      <c r="J678" s="245"/>
      <c r="K678" s="245"/>
      <c r="L678" s="245"/>
      <c r="M678" s="245"/>
      <c r="N678" s="245"/>
      <c r="O678" s="245">
        <v>70</v>
      </c>
      <c r="P678" s="245">
        <v>91</v>
      </c>
      <c r="Q678" s="245">
        <v>94</v>
      </c>
      <c r="R678" s="245">
        <v>100</v>
      </c>
      <c r="S678" s="245"/>
      <c r="T678" s="245"/>
      <c r="U678" s="245"/>
      <c r="V678" s="245"/>
      <c r="W678" s="245"/>
      <c r="X678" s="245"/>
      <c r="Y678" s="245"/>
      <c r="Z678" s="245"/>
      <c r="AA678" s="245"/>
      <c r="AB678" s="245"/>
      <c r="AC678" s="245"/>
      <c r="AD678" s="245"/>
      <c r="AE678" s="242"/>
      <c r="AF678" s="238" t="str">
        <f t="shared" si="10"/>
        <v>FEIJÃO (3ª SAFRA)12/13Plantio</v>
      </c>
      <c r="AG678" s="242"/>
      <c r="AH678" s="242"/>
      <c r="AI678" s="242"/>
      <c r="AJ678" s="242"/>
      <c r="AK678" s="242"/>
      <c r="AL678" s="242"/>
      <c r="AM678" s="242"/>
      <c r="AN678" s="242"/>
      <c r="AO678" s="242"/>
      <c r="AP678" s="242"/>
      <c r="AQ678" s="242"/>
      <c r="AR678" s="242"/>
      <c r="AS678" s="242"/>
      <c r="AT678" s="242"/>
      <c r="AU678" s="242"/>
      <c r="AV678" s="242"/>
      <c r="AW678" s="242"/>
      <c r="AX678" s="242"/>
      <c r="AY678" s="242"/>
      <c r="AZ678" s="242"/>
      <c r="BA678" s="242"/>
      <c r="BB678" s="242"/>
      <c r="BC678" s="242"/>
      <c r="BD678" s="242"/>
      <c r="BE678" s="242"/>
      <c r="BF678" s="242"/>
      <c r="BG678" s="242"/>
      <c r="BH678" s="242"/>
      <c r="BI678" s="242"/>
      <c r="BJ678" s="242"/>
      <c r="BK678" s="242"/>
      <c r="BL678" s="242"/>
    </row>
    <row r="679" spans="1:64" ht="14.65" hidden="1" customHeight="1">
      <c r="A679" s="238" t="s">
        <v>99</v>
      </c>
      <c r="B679" s="237" t="s">
        <v>188</v>
      </c>
      <c r="C679" s="239" t="s">
        <v>76</v>
      </c>
      <c r="D679" s="244"/>
      <c r="E679" s="244"/>
      <c r="F679" s="244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>
        <v>37</v>
      </c>
      <c r="R679" s="252">
        <v>45</v>
      </c>
      <c r="S679" s="252">
        <v>91</v>
      </c>
      <c r="T679" s="252">
        <v>100</v>
      </c>
      <c r="U679" s="252"/>
      <c r="V679" s="252"/>
      <c r="W679" s="245"/>
      <c r="X679" s="245"/>
      <c r="Y679" s="245"/>
      <c r="Z679" s="245"/>
      <c r="AA679" s="245"/>
      <c r="AB679" s="245"/>
      <c r="AC679" s="245"/>
      <c r="AD679" s="245"/>
      <c r="AE679" s="242"/>
      <c r="AF679" s="238" t="str">
        <f t="shared" si="10"/>
        <v>FEIJÃO (3ª SAFRA)12/13Colheita</v>
      </c>
      <c r="AG679" s="242"/>
      <c r="AH679" s="242"/>
      <c r="AI679" s="242"/>
      <c r="AJ679" s="242"/>
      <c r="AK679" s="242"/>
      <c r="AL679" s="242"/>
      <c r="AM679" s="242"/>
      <c r="AN679" s="242"/>
      <c r="AO679" s="242"/>
      <c r="AP679" s="242"/>
      <c r="AQ679" s="242"/>
      <c r="AR679" s="242"/>
      <c r="AS679" s="242"/>
      <c r="AT679" s="242"/>
      <c r="AU679" s="242"/>
      <c r="AV679" s="242"/>
      <c r="AW679" s="242"/>
      <c r="AX679" s="242"/>
      <c r="AY679" s="242"/>
      <c r="AZ679" s="242"/>
      <c r="BA679" s="242"/>
      <c r="BB679" s="242"/>
      <c r="BC679" s="242"/>
      <c r="BD679" s="242"/>
      <c r="BE679" s="242"/>
      <c r="BF679" s="242"/>
      <c r="BG679" s="242"/>
      <c r="BH679" s="242"/>
      <c r="BI679" s="242"/>
      <c r="BJ679" s="242"/>
      <c r="BK679" s="242"/>
      <c r="BL679" s="242"/>
    </row>
    <row r="680" spans="1:64" ht="14.65" hidden="1" customHeight="1">
      <c r="A680" s="238" t="s">
        <v>99</v>
      </c>
      <c r="B680" s="237" t="s">
        <v>188</v>
      </c>
      <c r="C680" s="243" t="s">
        <v>77</v>
      </c>
      <c r="D680" s="244"/>
      <c r="E680" s="244"/>
      <c r="F680" s="244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>
        <v>17</v>
      </c>
      <c r="R680" s="252">
        <v>41</v>
      </c>
      <c r="S680" s="252">
        <v>79</v>
      </c>
      <c r="T680" s="252">
        <v>97</v>
      </c>
      <c r="U680" s="252">
        <v>100</v>
      </c>
      <c r="V680" s="252"/>
      <c r="W680" s="252"/>
      <c r="X680" s="252"/>
      <c r="Y680" s="252"/>
      <c r="Z680" s="252"/>
      <c r="AA680" s="245"/>
      <c r="AB680" s="245"/>
      <c r="AC680" s="245"/>
      <c r="AD680" s="245"/>
      <c r="AE680" s="242"/>
      <c r="AF680" s="238" t="str">
        <f t="shared" si="10"/>
        <v>FEIJÃO (3ª SAFRA)12/13Comercialização</v>
      </c>
      <c r="AG680" s="242"/>
      <c r="AH680" s="242"/>
      <c r="AI680" s="242"/>
      <c r="AJ680" s="242"/>
      <c r="AK680" s="242"/>
      <c r="AL680" s="242"/>
      <c r="AM680" s="242"/>
      <c r="AN680" s="242"/>
      <c r="AO680" s="242"/>
      <c r="AP680" s="242"/>
      <c r="AQ680" s="242"/>
      <c r="AR680" s="242"/>
      <c r="AS680" s="242"/>
      <c r="AT680" s="242"/>
      <c r="AU680" s="242"/>
      <c r="AV680" s="242"/>
      <c r="AW680" s="242"/>
      <c r="AX680" s="242"/>
      <c r="AY680" s="242"/>
      <c r="AZ680" s="242"/>
      <c r="BA680" s="242"/>
      <c r="BB680" s="242"/>
      <c r="BC680" s="242"/>
      <c r="BD680" s="242"/>
      <c r="BE680" s="242"/>
      <c r="BF680" s="242"/>
      <c r="BG680" s="242"/>
      <c r="BH680" s="242"/>
      <c r="BI680" s="242"/>
      <c r="BJ680" s="242"/>
      <c r="BK680" s="242"/>
      <c r="BL680" s="242"/>
    </row>
    <row r="681" spans="1:64" ht="14.65" hidden="1" customHeight="1">
      <c r="A681" s="238" t="s">
        <v>294</v>
      </c>
      <c r="B681" s="237" t="s">
        <v>188</v>
      </c>
      <c r="C681" s="239" t="s">
        <v>75</v>
      </c>
      <c r="D681" s="244"/>
      <c r="E681" s="244"/>
      <c r="F681" s="244"/>
      <c r="G681" s="245">
        <v>6</v>
      </c>
      <c r="H681" s="245">
        <v>22</v>
      </c>
      <c r="I681" s="245">
        <v>94</v>
      </c>
      <c r="J681" s="245">
        <v>100</v>
      </c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  <c r="Y681" s="245"/>
      <c r="Z681" s="245"/>
      <c r="AA681" s="245"/>
      <c r="AB681" s="245"/>
      <c r="AC681" s="245"/>
      <c r="AD681" s="245"/>
      <c r="AE681" s="242"/>
      <c r="AF681" s="238" t="str">
        <f t="shared" si="10"/>
        <v>tabaco12/13Plantio</v>
      </c>
      <c r="AG681" s="242"/>
      <c r="AH681" s="242"/>
      <c r="AI681" s="242"/>
      <c r="AJ681" s="242"/>
      <c r="AK681" s="242"/>
      <c r="AL681" s="242"/>
      <c r="AM681" s="242"/>
      <c r="AN681" s="242"/>
      <c r="AO681" s="242"/>
      <c r="AP681" s="242"/>
      <c r="AQ681" s="242"/>
      <c r="AR681" s="242"/>
      <c r="AS681" s="242"/>
      <c r="AT681" s="242"/>
      <c r="AU681" s="242"/>
      <c r="AV681" s="242"/>
      <c r="AW681" s="242"/>
      <c r="AX681" s="242"/>
      <c r="AY681" s="242"/>
      <c r="AZ681" s="242"/>
      <c r="BA681" s="242"/>
      <c r="BB681" s="242"/>
      <c r="BC681" s="242"/>
      <c r="BD681" s="242"/>
      <c r="BE681" s="242"/>
      <c r="BF681" s="242"/>
      <c r="BG681" s="242"/>
      <c r="BH681" s="242"/>
      <c r="BI681" s="242"/>
      <c r="BJ681" s="242"/>
      <c r="BK681" s="242"/>
      <c r="BL681" s="242"/>
    </row>
    <row r="682" spans="1:64" ht="14.65" hidden="1" customHeight="1">
      <c r="A682" s="238" t="s">
        <v>294</v>
      </c>
      <c r="B682" s="237" t="s">
        <v>188</v>
      </c>
      <c r="C682" s="239" t="s">
        <v>76</v>
      </c>
      <c r="D682" s="244"/>
      <c r="E682" s="244"/>
      <c r="F682" s="244"/>
      <c r="G682" s="245"/>
      <c r="H682" s="245"/>
      <c r="I682" s="245"/>
      <c r="J682" s="245"/>
      <c r="K682" s="245">
        <v>8.8000000000000007</v>
      </c>
      <c r="L682" s="245">
        <v>31</v>
      </c>
      <c r="M682" s="245">
        <v>87</v>
      </c>
      <c r="N682" s="245">
        <v>100</v>
      </c>
      <c r="O682" s="245"/>
      <c r="P682" s="245"/>
      <c r="Q682" s="245"/>
      <c r="R682" s="252"/>
      <c r="S682" s="252"/>
      <c r="T682" s="252"/>
      <c r="U682" s="252"/>
      <c r="V682" s="252"/>
      <c r="W682" s="245"/>
      <c r="X682" s="245"/>
      <c r="Y682" s="245"/>
      <c r="Z682" s="245"/>
      <c r="AA682" s="245"/>
      <c r="AB682" s="245"/>
      <c r="AC682" s="245"/>
      <c r="AD682" s="245"/>
      <c r="AE682" s="242"/>
      <c r="AF682" s="238" t="str">
        <f t="shared" si="10"/>
        <v>tabaco12/13Colheita</v>
      </c>
      <c r="AG682" s="242"/>
      <c r="AH682" s="242"/>
      <c r="AI682" s="242"/>
      <c r="AJ682" s="242"/>
      <c r="AK682" s="242"/>
      <c r="AL682" s="242"/>
      <c r="AM682" s="242"/>
      <c r="AN682" s="242"/>
      <c r="AO682" s="242"/>
      <c r="AP682" s="242"/>
      <c r="AQ682" s="242"/>
      <c r="AR682" s="242"/>
      <c r="AS682" s="242"/>
      <c r="AT682" s="242"/>
      <c r="AU682" s="242"/>
      <c r="AV682" s="242"/>
      <c r="AW682" s="242"/>
      <c r="AX682" s="242"/>
      <c r="AY682" s="242"/>
      <c r="AZ682" s="242"/>
      <c r="BA682" s="242"/>
      <c r="BB682" s="242"/>
      <c r="BC682" s="242"/>
      <c r="BD682" s="242"/>
      <c r="BE682" s="242"/>
      <c r="BF682" s="242"/>
      <c r="BG682" s="242"/>
      <c r="BH682" s="242"/>
      <c r="BI682" s="242"/>
      <c r="BJ682" s="242"/>
      <c r="BK682" s="242"/>
      <c r="BL682" s="242"/>
    </row>
    <row r="683" spans="1:64" ht="14.65" hidden="1" customHeight="1">
      <c r="A683" s="238" t="s">
        <v>294</v>
      </c>
      <c r="B683" s="237" t="s">
        <v>188</v>
      </c>
      <c r="C683" s="243" t="s">
        <v>77</v>
      </c>
      <c r="D683" s="244"/>
      <c r="E683" s="244"/>
      <c r="F683" s="244"/>
      <c r="G683" s="245"/>
      <c r="H683" s="245"/>
      <c r="I683" s="245"/>
      <c r="J683" s="245"/>
      <c r="K683" s="245">
        <v>1.4</v>
      </c>
      <c r="L683" s="245">
        <v>10</v>
      </c>
      <c r="M683" s="245">
        <v>26</v>
      </c>
      <c r="N683" s="245">
        <v>38</v>
      </c>
      <c r="O683" s="245">
        <v>58</v>
      </c>
      <c r="P683" s="245">
        <v>79</v>
      </c>
      <c r="Q683" s="245">
        <v>84</v>
      </c>
      <c r="R683" s="252">
        <v>93</v>
      </c>
      <c r="S683" s="252">
        <v>96</v>
      </c>
      <c r="T683" s="252">
        <v>100</v>
      </c>
      <c r="U683" s="252"/>
      <c r="V683" s="252"/>
      <c r="W683" s="252"/>
      <c r="X683" s="252"/>
      <c r="Y683" s="252"/>
      <c r="Z683" s="252"/>
      <c r="AA683" s="245"/>
      <c r="AB683" s="245"/>
      <c r="AC683" s="245"/>
      <c r="AD683" s="245"/>
      <c r="AE683" s="242"/>
      <c r="AF683" s="238" t="str">
        <f t="shared" si="10"/>
        <v>tabaco12/13Comercialização</v>
      </c>
      <c r="AG683" s="242"/>
      <c r="AH683" s="242"/>
      <c r="AI683" s="242"/>
      <c r="AJ683" s="242"/>
      <c r="AK683" s="242"/>
      <c r="AL683" s="242"/>
      <c r="AM683" s="242"/>
      <c r="AN683" s="242"/>
      <c r="AO683" s="242"/>
      <c r="AP683" s="242"/>
      <c r="AQ683" s="242"/>
      <c r="AR683" s="242"/>
      <c r="AS683" s="242"/>
      <c r="AT683" s="242"/>
      <c r="AU683" s="242"/>
      <c r="AV683" s="242"/>
      <c r="AW683" s="242"/>
      <c r="AX683" s="242"/>
      <c r="AY683" s="242"/>
      <c r="AZ683" s="242"/>
      <c r="BA683" s="242"/>
      <c r="BB683" s="242"/>
      <c r="BC683" s="242"/>
      <c r="BD683" s="242"/>
      <c r="BE683" s="242"/>
      <c r="BF683" s="242"/>
      <c r="BG683" s="242"/>
      <c r="BH683" s="242"/>
      <c r="BI683" s="242"/>
      <c r="BJ683" s="242"/>
      <c r="BK683" s="242"/>
      <c r="BL683" s="242"/>
    </row>
    <row r="684" spans="1:64" ht="14.65" hidden="1" customHeight="1">
      <c r="A684" s="238" t="s">
        <v>161</v>
      </c>
      <c r="B684" s="237" t="s">
        <v>188</v>
      </c>
      <c r="C684" s="239" t="s">
        <v>75</v>
      </c>
      <c r="D684" s="244"/>
      <c r="E684" s="244"/>
      <c r="F684" s="244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  <c r="Y684" s="245"/>
      <c r="Z684" s="245"/>
      <c r="AA684" s="245"/>
      <c r="AB684" s="245"/>
      <c r="AC684" s="245"/>
      <c r="AD684" s="245"/>
      <c r="AE684" s="242"/>
      <c r="AF684" s="238" t="str">
        <f t="shared" si="10"/>
        <v>GIRASSOL (1ª SAFRA)12/13Plantio</v>
      </c>
      <c r="AG684" s="242"/>
      <c r="AH684" s="242"/>
      <c r="AI684" s="242"/>
      <c r="AJ684" s="242"/>
      <c r="AK684" s="242"/>
      <c r="AL684" s="242"/>
      <c r="AM684" s="242"/>
      <c r="AN684" s="242"/>
      <c r="AO684" s="242"/>
      <c r="AP684" s="242"/>
      <c r="AQ684" s="242"/>
      <c r="AR684" s="242"/>
      <c r="AS684" s="242"/>
      <c r="AT684" s="242"/>
      <c r="AU684" s="242"/>
      <c r="AV684" s="242"/>
      <c r="AW684" s="242"/>
      <c r="AX684" s="242"/>
      <c r="AY684" s="242"/>
      <c r="AZ684" s="242"/>
      <c r="BA684" s="242"/>
      <c r="BB684" s="242"/>
      <c r="BC684" s="242"/>
      <c r="BD684" s="242"/>
      <c r="BE684" s="242"/>
      <c r="BF684" s="242"/>
      <c r="BG684" s="242"/>
      <c r="BH684" s="242"/>
      <c r="BI684" s="242"/>
      <c r="BJ684" s="242"/>
      <c r="BK684" s="242"/>
      <c r="BL684" s="242"/>
    </row>
    <row r="685" spans="1:64" ht="14.65" hidden="1" customHeight="1">
      <c r="A685" s="238" t="s">
        <v>161</v>
      </c>
      <c r="B685" s="237" t="s">
        <v>188</v>
      </c>
      <c r="C685" s="239" t="s">
        <v>76</v>
      </c>
      <c r="D685" s="244"/>
      <c r="E685" s="244"/>
      <c r="F685" s="244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52"/>
      <c r="S685" s="252"/>
      <c r="T685" s="252"/>
      <c r="U685" s="252"/>
      <c r="V685" s="252"/>
      <c r="W685" s="245"/>
      <c r="X685" s="245"/>
      <c r="Y685" s="245"/>
      <c r="Z685" s="245"/>
      <c r="AA685" s="245"/>
      <c r="AB685" s="245"/>
      <c r="AC685" s="245"/>
      <c r="AD685" s="245"/>
      <c r="AE685" s="242"/>
      <c r="AF685" s="238" t="str">
        <f t="shared" si="10"/>
        <v>GIRASSOL (1ª SAFRA)12/13Colheita</v>
      </c>
      <c r="AG685" s="242"/>
      <c r="AH685" s="242"/>
      <c r="AI685" s="242"/>
      <c r="AJ685" s="242"/>
      <c r="AK685" s="242"/>
      <c r="AL685" s="242"/>
      <c r="AM685" s="242"/>
      <c r="AN685" s="242"/>
      <c r="AO685" s="242"/>
      <c r="AP685" s="242"/>
      <c r="AQ685" s="242"/>
      <c r="AR685" s="242"/>
      <c r="AS685" s="242"/>
      <c r="AT685" s="242"/>
      <c r="AU685" s="242"/>
      <c r="AV685" s="242"/>
      <c r="AW685" s="242"/>
      <c r="AX685" s="242"/>
      <c r="AY685" s="242"/>
      <c r="AZ685" s="242"/>
      <c r="BA685" s="242"/>
      <c r="BB685" s="242"/>
      <c r="BC685" s="242"/>
      <c r="BD685" s="242"/>
      <c r="BE685" s="242"/>
      <c r="BF685" s="242"/>
      <c r="BG685" s="242"/>
      <c r="BH685" s="242"/>
      <c r="BI685" s="242"/>
      <c r="BJ685" s="242"/>
      <c r="BK685" s="242"/>
      <c r="BL685" s="242"/>
    </row>
    <row r="686" spans="1:64" ht="14.65" hidden="1" customHeight="1">
      <c r="A686" s="238" t="s">
        <v>161</v>
      </c>
      <c r="B686" s="237" t="s">
        <v>188</v>
      </c>
      <c r="C686" s="243" t="s">
        <v>77</v>
      </c>
      <c r="D686" s="244"/>
      <c r="E686" s="244"/>
      <c r="F686" s="244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52"/>
      <c r="S686" s="252"/>
      <c r="T686" s="252"/>
      <c r="U686" s="252"/>
      <c r="V686" s="252"/>
      <c r="W686" s="252"/>
      <c r="X686" s="252"/>
      <c r="Y686" s="252"/>
      <c r="Z686" s="252"/>
      <c r="AA686" s="245"/>
      <c r="AB686" s="245"/>
      <c r="AC686" s="245"/>
      <c r="AD686" s="245"/>
      <c r="AE686" s="242"/>
      <c r="AF686" s="238" t="str">
        <f t="shared" si="10"/>
        <v>GIRASSOL (1ª SAFRA)12/13Comercialização</v>
      </c>
      <c r="AG686" s="242"/>
      <c r="AH686" s="242"/>
      <c r="AI686" s="242"/>
      <c r="AJ686" s="242"/>
      <c r="AK686" s="242"/>
      <c r="AL686" s="242"/>
      <c r="AM686" s="242"/>
      <c r="AN686" s="242"/>
      <c r="AO686" s="242"/>
      <c r="AP686" s="242"/>
      <c r="AQ686" s="242"/>
      <c r="AR686" s="242"/>
      <c r="AS686" s="242"/>
      <c r="AT686" s="242"/>
      <c r="AU686" s="242"/>
      <c r="AV686" s="242"/>
      <c r="AW686" s="242"/>
      <c r="AX686" s="242"/>
      <c r="AY686" s="242"/>
      <c r="AZ686" s="242"/>
      <c r="BA686" s="242"/>
      <c r="BB686" s="242"/>
      <c r="BC686" s="242"/>
      <c r="BD686" s="242"/>
      <c r="BE686" s="242"/>
      <c r="BF686" s="242"/>
      <c r="BG686" s="242"/>
      <c r="BH686" s="242"/>
      <c r="BI686" s="242"/>
      <c r="BJ686" s="242"/>
      <c r="BK686" s="242"/>
      <c r="BL686" s="242"/>
    </row>
    <row r="687" spans="1:64" ht="14.65" hidden="1" customHeight="1">
      <c r="A687" s="238" t="s">
        <v>163</v>
      </c>
      <c r="B687" s="237" t="s">
        <v>188</v>
      </c>
      <c r="C687" s="239" t="s">
        <v>75</v>
      </c>
      <c r="D687" s="244"/>
      <c r="E687" s="244"/>
      <c r="F687" s="244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  <c r="Y687" s="245"/>
      <c r="Z687" s="245"/>
      <c r="AA687" s="245"/>
      <c r="AB687" s="245"/>
      <c r="AC687" s="245"/>
      <c r="AD687" s="245"/>
      <c r="AE687" s="242"/>
      <c r="AF687" s="238" t="str">
        <f t="shared" si="10"/>
        <v>GIRASSOL (2ª SAFRA)12/13Plantio</v>
      </c>
      <c r="AG687" s="242"/>
      <c r="AH687" s="242"/>
      <c r="AI687" s="242"/>
      <c r="AJ687" s="242"/>
      <c r="AK687" s="242"/>
      <c r="AL687" s="242"/>
      <c r="AM687" s="242"/>
      <c r="AN687" s="242"/>
      <c r="AO687" s="242"/>
      <c r="AP687" s="242"/>
      <c r="AQ687" s="242"/>
      <c r="AR687" s="242"/>
      <c r="AS687" s="242"/>
      <c r="AT687" s="242"/>
      <c r="AU687" s="242"/>
      <c r="AV687" s="242"/>
      <c r="AW687" s="242"/>
      <c r="AX687" s="242"/>
      <c r="AY687" s="242"/>
      <c r="AZ687" s="242"/>
      <c r="BA687" s="242"/>
      <c r="BB687" s="242"/>
      <c r="BC687" s="242"/>
      <c r="BD687" s="242"/>
      <c r="BE687" s="242"/>
      <c r="BF687" s="242"/>
      <c r="BG687" s="242"/>
      <c r="BH687" s="242"/>
      <c r="BI687" s="242"/>
      <c r="BJ687" s="242"/>
      <c r="BK687" s="242"/>
      <c r="BL687" s="242"/>
    </row>
    <row r="688" spans="1:64" ht="14.65" hidden="1" customHeight="1">
      <c r="A688" s="238" t="s">
        <v>163</v>
      </c>
      <c r="B688" s="237" t="s">
        <v>188</v>
      </c>
      <c r="C688" s="239" t="s">
        <v>76</v>
      </c>
      <c r="D688" s="244"/>
      <c r="E688" s="244"/>
      <c r="F688" s="244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52"/>
      <c r="S688" s="252"/>
      <c r="T688" s="252"/>
      <c r="U688" s="252"/>
      <c r="V688" s="252"/>
      <c r="W688" s="245"/>
      <c r="X688" s="245"/>
      <c r="Y688" s="245"/>
      <c r="Z688" s="245"/>
      <c r="AA688" s="245"/>
      <c r="AB688" s="245"/>
      <c r="AC688" s="245"/>
      <c r="AD688" s="245"/>
      <c r="AE688" s="242"/>
      <c r="AF688" s="238" t="str">
        <f t="shared" si="10"/>
        <v>GIRASSOL (2ª SAFRA)12/13Colheita</v>
      </c>
      <c r="AG688" s="242"/>
      <c r="AH688" s="242"/>
      <c r="AI688" s="242"/>
      <c r="AJ688" s="242"/>
      <c r="AK688" s="242"/>
      <c r="AL688" s="242"/>
      <c r="AM688" s="242"/>
      <c r="AN688" s="242"/>
      <c r="AO688" s="242"/>
      <c r="AP688" s="242"/>
      <c r="AQ688" s="242"/>
      <c r="AR688" s="242"/>
      <c r="AS688" s="242"/>
      <c r="AT688" s="242"/>
      <c r="AU688" s="242"/>
      <c r="AV688" s="242"/>
      <c r="AW688" s="242"/>
      <c r="AX688" s="242"/>
      <c r="AY688" s="242"/>
      <c r="AZ688" s="242"/>
      <c r="BA688" s="242"/>
      <c r="BB688" s="242"/>
      <c r="BC688" s="242"/>
      <c r="BD688" s="242"/>
      <c r="BE688" s="242"/>
      <c r="BF688" s="242"/>
      <c r="BG688" s="242"/>
      <c r="BH688" s="242"/>
      <c r="BI688" s="242"/>
      <c r="BJ688" s="242"/>
      <c r="BK688" s="242"/>
      <c r="BL688" s="242"/>
    </row>
    <row r="689" spans="1:64" ht="14.65" hidden="1" customHeight="1">
      <c r="A689" s="238" t="s">
        <v>163</v>
      </c>
      <c r="B689" s="237" t="s">
        <v>188</v>
      </c>
      <c r="C689" s="243" t="s">
        <v>77</v>
      </c>
      <c r="D689" s="244"/>
      <c r="E689" s="244"/>
      <c r="F689" s="244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52"/>
      <c r="S689" s="252"/>
      <c r="T689" s="252"/>
      <c r="U689" s="252"/>
      <c r="V689" s="252"/>
      <c r="W689" s="252"/>
      <c r="X689" s="252"/>
      <c r="Y689" s="252"/>
      <c r="Z689" s="252"/>
      <c r="AA689" s="245"/>
      <c r="AB689" s="245"/>
      <c r="AC689" s="245"/>
      <c r="AD689" s="245"/>
      <c r="AE689" s="242"/>
      <c r="AF689" s="238" t="str">
        <f t="shared" si="10"/>
        <v>GIRASSOL (2ª SAFRA)12/13Comercialização</v>
      </c>
      <c r="AG689" s="242"/>
      <c r="AH689" s="242"/>
      <c r="AI689" s="242"/>
      <c r="AJ689" s="242"/>
      <c r="AK689" s="242"/>
      <c r="AL689" s="242"/>
      <c r="AM689" s="242"/>
      <c r="AN689" s="242"/>
      <c r="AO689" s="242"/>
      <c r="AP689" s="242"/>
      <c r="AQ689" s="242"/>
      <c r="AR689" s="242"/>
      <c r="AS689" s="242"/>
      <c r="AT689" s="242"/>
      <c r="AU689" s="242"/>
      <c r="AV689" s="242"/>
      <c r="AW689" s="242"/>
      <c r="AX689" s="242"/>
      <c r="AY689" s="242"/>
      <c r="AZ689" s="242"/>
      <c r="BA689" s="242"/>
      <c r="BB689" s="242"/>
      <c r="BC689" s="242"/>
      <c r="BD689" s="242"/>
      <c r="BE689" s="242"/>
      <c r="BF689" s="242"/>
      <c r="BG689" s="242"/>
      <c r="BH689" s="242"/>
      <c r="BI689" s="242"/>
      <c r="BJ689" s="242"/>
      <c r="BK689" s="242"/>
      <c r="BL689" s="242"/>
    </row>
    <row r="690" spans="1:64" ht="14.65" hidden="1" customHeight="1">
      <c r="A690" s="238" t="s">
        <v>101</v>
      </c>
      <c r="B690" s="237" t="s">
        <v>188</v>
      </c>
      <c r="C690" s="239" t="s">
        <v>75</v>
      </c>
      <c r="D690" s="244"/>
      <c r="E690" s="244"/>
      <c r="F690" s="244"/>
      <c r="G690" s="245"/>
      <c r="H690" s="245"/>
      <c r="I690" s="245">
        <v>5</v>
      </c>
      <c r="J690" s="245">
        <v>25</v>
      </c>
      <c r="K690" s="245">
        <v>30</v>
      </c>
      <c r="L690" s="245">
        <v>100</v>
      </c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  <c r="Y690" s="245"/>
      <c r="Z690" s="245"/>
      <c r="AA690" s="245"/>
      <c r="AB690" s="245"/>
      <c r="AC690" s="245"/>
      <c r="AD690" s="245"/>
      <c r="AE690" s="242"/>
      <c r="AF690" s="238" t="str">
        <f t="shared" si="10"/>
        <v>MAMONA12/13Plantio</v>
      </c>
      <c r="AG690" s="242"/>
      <c r="AH690" s="242"/>
      <c r="AI690" s="242"/>
      <c r="AJ690" s="242"/>
      <c r="AK690" s="242"/>
      <c r="AL690" s="242"/>
      <c r="AM690" s="242"/>
      <c r="AN690" s="242"/>
      <c r="AO690" s="242"/>
      <c r="AP690" s="242"/>
      <c r="AQ690" s="242"/>
      <c r="AR690" s="242"/>
      <c r="AS690" s="242"/>
      <c r="AT690" s="242"/>
      <c r="AU690" s="242"/>
      <c r="AV690" s="242"/>
      <c r="AW690" s="242"/>
      <c r="AX690" s="242"/>
      <c r="AY690" s="242"/>
      <c r="AZ690" s="242"/>
      <c r="BA690" s="242"/>
      <c r="BB690" s="242"/>
      <c r="BC690" s="242"/>
      <c r="BD690" s="242"/>
      <c r="BE690" s="242"/>
      <c r="BF690" s="242"/>
      <c r="BG690" s="242"/>
      <c r="BH690" s="242"/>
      <c r="BI690" s="242"/>
      <c r="BJ690" s="242"/>
      <c r="BK690" s="242"/>
      <c r="BL690" s="242"/>
    </row>
    <row r="691" spans="1:64" ht="14.65" hidden="1" customHeight="1">
      <c r="A691" s="238" t="s">
        <v>101</v>
      </c>
      <c r="B691" s="237" t="s">
        <v>188</v>
      </c>
      <c r="C691" s="239" t="s">
        <v>76</v>
      </c>
      <c r="D691" s="244"/>
      <c r="E691" s="244"/>
      <c r="F691" s="244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>
        <v>95</v>
      </c>
      <c r="Q691" s="245">
        <v>98</v>
      </c>
      <c r="R691" s="252">
        <v>100</v>
      </c>
      <c r="S691" s="252"/>
      <c r="T691" s="252"/>
      <c r="U691" s="252"/>
      <c r="V691" s="252"/>
      <c r="W691" s="245"/>
      <c r="X691" s="245"/>
      <c r="Y691" s="245"/>
      <c r="Z691" s="245"/>
      <c r="AA691" s="245"/>
      <c r="AB691" s="245"/>
      <c r="AC691" s="245"/>
      <c r="AD691" s="245"/>
      <c r="AE691" s="242"/>
      <c r="AF691" s="238" t="str">
        <f t="shared" si="10"/>
        <v>MAMONA12/13Colheita</v>
      </c>
      <c r="AG691" s="242"/>
      <c r="AH691" s="242"/>
      <c r="AI691" s="242"/>
      <c r="AJ691" s="242"/>
      <c r="AK691" s="242"/>
      <c r="AL691" s="242"/>
      <c r="AM691" s="242"/>
      <c r="AN691" s="242"/>
      <c r="AO691" s="242"/>
      <c r="AP691" s="242"/>
      <c r="AQ691" s="242"/>
      <c r="AR691" s="242"/>
      <c r="AS691" s="242"/>
      <c r="AT691" s="242"/>
      <c r="AU691" s="242"/>
      <c r="AV691" s="242"/>
      <c r="AW691" s="242"/>
      <c r="AX691" s="242"/>
      <c r="AY691" s="242"/>
      <c r="AZ691" s="242"/>
      <c r="BA691" s="242"/>
      <c r="BB691" s="242"/>
      <c r="BC691" s="242"/>
      <c r="BD691" s="242"/>
      <c r="BE691" s="242"/>
      <c r="BF691" s="242"/>
      <c r="BG691" s="242"/>
      <c r="BH691" s="242"/>
      <c r="BI691" s="242"/>
      <c r="BJ691" s="242"/>
      <c r="BK691" s="242"/>
      <c r="BL691" s="242"/>
    </row>
    <row r="692" spans="1:64" ht="14.65" hidden="1" customHeight="1">
      <c r="A692" s="238" t="s">
        <v>101</v>
      </c>
      <c r="B692" s="237" t="s">
        <v>188</v>
      </c>
      <c r="C692" s="243" t="s">
        <v>77</v>
      </c>
      <c r="D692" s="244"/>
      <c r="E692" s="244"/>
      <c r="F692" s="244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>
        <v>96</v>
      </c>
      <c r="Q692" s="245">
        <v>98</v>
      </c>
      <c r="R692" s="252">
        <v>100</v>
      </c>
      <c r="S692" s="252"/>
      <c r="T692" s="252"/>
      <c r="U692" s="252"/>
      <c r="V692" s="252"/>
      <c r="W692" s="252"/>
      <c r="X692" s="252"/>
      <c r="Y692" s="252"/>
      <c r="Z692" s="252"/>
      <c r="AA692" s="245"/>
      <c r="AB692" s="245"/>
      <c r="AC692" s="245"/>
      <c r="AD692" s="245"/>
      <c r="AE692" s="242"/>
      <c r="AF692" s="238" t="str">
        <f t="shared" si="10"/>
        <v>MAMONA12/13Comercialização</v>
      </c>
      <c r="AG692" s="242"/>
      <c r="AH692" s="242"/>
      <c r="AI692" s="242"/>
      <c r="AJ692" s="242"/>
      <c r="AK692" s="242"/>
      <c r="AL692" s="242"/>
      <c r="AM692" s="242"/>
      <c r="AN692" s="242"/>
      <c r="AO692" s="242"/>
      <c r="AP692" s="242"/>
      <c r="AQ692" s="242"/>
      <c r="AR692" s="242"/>
      <c r="AS692" s="242"/>
      <c r="AT692" s="242"/>
      <c r="AU692" s="242"/>
      <c r="AV692" s="242"/>
      <c r="AW692" s="242"/>
      <c r="AX692" s="242"/>
      <c r="AY692" s="242"/>
      <c r="AZ692" s="242"/>
      <c r="BA692" s="242"/>
      <c r="BB692" s="242"/>
      <c r="BC692" s="242"/>
      <c r="BD692" s="242"/>
      <c r="BE692" s="242"/>
      <c r="BF692" s="242"/>
      <c r="BG692" s="242"/>
      <c r="BH692" s="242"/>
      <c r="BI692" s="242"/>
      <c r="BJ692" s="242"/>
      <c r="BK692" s="242"/>
      <c r="BL692" s="242"/>
    </row>
    <row r="693" spans="1:64" ht="14.65" hidden="1" customHeight="1">
      <c r="A693" s="238" t="s">
        <v>102</v>
      </c>
      <c r="B693" s="237" t="s">
        <v>188</v>
      </c>
      <c r="C693" s="239" t="s">
        <v>75</v>
      </c>
      <c r="D693" s="244"/>
      <c r="E693" s="244"/>
      <c r="F693" s="244"/>
      <c r="G693" s="245">
        <v>45</v>
      </c>
      <c r="H693" s="245">
        <v>57</v>
      </c>
      <c r="I693" s="245">
        <v>89</v>
      </c>
      <c r="J693" s="245">
        <v>98</v>
      </c>
      <c r="K693" s="245">
        <v>100</v>
      </c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  <c r="Y693" s="245"/>
      <c r="Z693" s="245"/>
      <c r="AA693" s="245"/>
      <c r="AB693" s="245"/>
      <c r="AC693" s="245"/>
      <c r="AD693" s="245"/>
      <c r="AE693" s="242"/>
      <c r="AF693" s="238" t="str">
        <f t="shared" si="10"/>
        <v>MANDIOCA12/13Plantio</v>
      </c>
      <c r="AG693" s="242"/>
      <c r="AH693" s="242"/>
      <c r="AI693" s="242"/>
      <c r="AJ693" s="242"/>
      <c r="AK693" s="242"/>
      <c r="AL693" s="242"/>
      <c r="AM693" s="242"/>
      <c r="AN693" s="242"/>
      <c r="AO693" s="242"/>
      <c r="AP693" s="242"/>
      <c r="AQ693" s="242"/>
      <c r="AR693" s="242"/>
      <c r="AS693" s="242"/>
      <c r="AT693" s="242"/>
      <c r="AU693" s="242"/>
      <c r="AV693" s="242"/>
      <c r="AW693" s="242"/>
      <c r="AX693" s="242"/>
      <c r="AY693" s="242"/>
      <c r="AZ693" s="242"/>
      <c r="BA693" s="242"/>
      <c r="BB693" s="242"/>
      <c r="BC693" s="242"/>
      <c r="BD693" s="242"/>
      <c r="BE693" s="242"/>
      <c r="BF693" s="242"/>
      <c r="BG693" s="242"/>
      <c r="BH693" s="242"/>
      <c r="BI693" s="242"/>
      <c r="BJ693" s="242"/>
      <c r="BK693" s="242"/>
      <c r="BL693" s="242"/>
    </row>
    <row r="694" spans="1:64" ht="14.65" hidden="1" customHeight="1">
      <c r="A694" s="238" t="s">
        <v>102</v>
      </c>
      <c r="B694" s="237" t="s">
        <v>188</v>
      </c>
      <c r="C694" s="239" t="s">
        <v>76</v>
      </c>
      <c r="D694" s="244"/>
      <c r="E694" s="244"/>
      <c r="F694" s="244"/>
      <c r="G694" s="245"/>
      <c r="H694" s="245"/>
      <c r="I694" s="245"/>
      <c r="J694" s="245"/>
      <c r="K694" s="245"/>
      <c r="L694" s="245">
        <v>3</v>
      </c>
      <c r="M694" s="245">
        <v>9</v>
      </c>
      <c r="N694" s="245">
        <v>14</v>
      </c>
      <c r="O694" s="245">
        <v>15</v>
      </c>
      <c r="P694" s="245">
        <v>20</v>
      </c>
      <c r="Q694" s="245">
        <v>28</v>
      </c>
      <c r="R694" s="252">
        <v>44</v>
      </c>
      <c r="S694" s="252">
        <v>60</v>
      </c>
      <c r="T694" s="252">
        <v>73</v>
      </c>
      <c r="U694" s="252">
        <v>82</v>
      </c>
      <c r="V694" s="252">
        <v>91</v>
      </c>
      <c r="W694" s="245">
        <v>97</v>
      </c>
      <c r="X694" s="245">
        <v>98</v>
      </c>
      <c r="Y694" s="245">
        <v>100</v>
      </c>
      <c r="Z694" s="245"/>
      <c r="AA694" s="245"/>
      <c r="AB694" s="245"/>
      <c r="AC694" s="245"/>
      <c r="AD694" s="245"/>
      <c r="AE694" s="242"/>
      <c r="AF694" s="238" t="str">
        <f t="shared" si="10"/>
        <v>MANDIOCA12/13Colheita</v>
      </c>
      <c r="AG694" s="242"/>
      <c r="AH694" s="242"/>
      <c r="AI694" s="242"/>
      <c r="AJ694" s="242"/>
      <c r="AK694" s="242"/>
      <c r="AL694" s="242"/>
      <c r="AM694" s="242"/>
      <c r="AN694" s="242"/>
      <c r="AO694" s="242"/>
      <c r="AP694" s="242"/>
      <c r="AQ694" s="242"/>
      <c r="AR694" s="242"/>
      <c r="AS694" s="242"/>
      <c r="AT694" s="242"/>
      <c r="AU694" s="242"/>
      <c r="AV694" s="242"/>
      <c r="AW694" s="242"/>
      <c r="AX694" s="242"/>
      <c r="AY694" s="242"/>
      <c r="AZ694" s="242"/>
      <c r="BA694" s="242"/>
      <c r="BB694" s="242"/>
      <c r="BC694" s="242"/>
      <c r="BD694" s="242"/>
      <c r="BE694" s="242"/>
      <c r="BF694" s="242"/>
      <c r="BG694" s="242"/>
      <c r="BH694" s="242"/>
      <c r="BI694" s="242"/>
      <c r="BJ694" s="242"/>
      <c r="BK694" s="242"/>
      <c r="BL694" s="242"/>
    </row>
    <row r="695" spans="1:64" ht="14.65" hidden="1" customHeight="1">
      <c r="A695" s="238" t="s">
        <v>102</v>
      </c>
      <c r="B695" s="237" t="s">
        <v>188</v>
      </c>
      <c r="C695" s="243" t="s">
        <v>77</v>
      </c>
      <c r="D695" s="244"/>
      <c r="E695" s="244"/>
      <c r="F695" s="244"/>
      <c r="G695" s="245"/>
      <c r="H695" s="245"/>
      <c r="I695" s="245"/>
      <c r="J695" s="245"/>
      <c r="K695" s="245"/>
      <c r="L695" s="245">
        <v>3</v>
      </c>
      <c r="M695" s="245">
        <v>10</v>
      </c>
      <c r="N695" s="245">
        <v>14</v>
      </c>
      <c r="O695" s="245">
        <v>15</v>
      </c>
      <c r="P695" s="245">
        <v>21</v>
      </c>
      <c r="Q695" s="245">
        <v>30</v>
      </c>
      <c r="R695" s="252">
        <v>45</v>
      </c>
      <c r="S695" s="252">
        <v>62</v>
      </c>
      <c r="T695" s="252">
        <v>74</v>
      </c>
      <c r="U695" s="252">
        <v>84</v>
      </c>
      <c r="V695" s="252">
        <v>92</v>
      </c>
      <c r="W695" s="252">
        <v>98</v>
      </c>
      <c r="X695" s="252">
        <v>98</v>
      </c>
      <c r="Y695" s="252">
        <v>100</v>
      </c>
      <c r="Z695" s="252"/>
      <c r="AA695" s="245"/>
      <c r="AB695" s="245"/>
      <c r="AC695" s="245"/>
      <c r="AD695" s="245"/>
      <c r="AE695" s="242"/>
      <c r="AF695" s="238" t="str">
        <f t="shared" si="10"/>
        <v>MANDIOCA12/13Comercialização</v>
      </c>
      <c r="AG695" s="242"/>
      <c r="AH695" s="242"/>
      <c r="AI695" s="242"/>
      <c r="AJ695" s="242"/>
      <c r="AK695" s="242"/>
      <c r="AL695" s="242"/>
      <c r="AM695" s="242"/>
      <c r="AN695" s="242"/>
      <c r="AO695" s="242"/>
      <c r="AP695" s="242"/>
      <c r="AQ695" s="242"/>
      <c r="AR695" s="242"/>
      <c r="AS695" s="242"/>
      <c r="AT695" s="242"/>
      <c r="AU695" s="242"/>
      <c r="AV695" s="242"/>
      <c r="AW695" s="242"/>
      <c r="AX695" s="242"/>
      <c r="AY695" s="242"/>
      <c r="AZ695" s="242"/>
      <c r="BA695" s="242"/>
      <c r="BB695" s="242"/>
      <c r="BC695" s="242"/>
      <c r="BD695" s="242"/>
      <c r="BE695" s="242"/>
      <c r="BF695" s="242"/>
      <c r="BG695" s="242"/>
      <c r="BH695" s="242"/>
      <c r="BI695" s="242"/>
      <c r="BJ695" s="242"/>
      <c r="BK695" s="242"/>
      <c r="BL695" s="242"/>
    </row>
    <row r="696" spans="1:64" ht="14.65" hidden="1" customHeight="1">
      <c r="A696" s="238" t="s">
        <v>103</v>
      </c>
      <c r="B696" s="237" t="s">
        <v>188</v>
      </c>
      <c r="C696" s="239" t="s">
        <v>75</v>
      </c>
      <c r="D696" s="244"/>
      <c r="E696" s="244"/>
      <c r="F696" s="244"/>
      <c r="G696" s="245">
        <v>0.2</v>
      </c>
      <c r="H696" s="245">
        <v>26</v>
      </c>
      <c r="I696" s="245">
        <v>86</v>
      </c>
      <c r="J696" s="245">
        <v>99</v>
      </c>
      <c r="K696" s="245">
        <v>100</v>
      </c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  <c r="Y696" s="245"/>
      <c r="Z696" s="245"/>
      <c r="AA696" s="245"/>
      <c r="AB696" s="245"/>
      <c r="AC696" s="245"/>
      <c r="AD696" s="245"/>
      <c r="AE696" s="242"/>
      <c r="AF696" s="238" t="str">
        <f t="shared" si="10"/>
        <v>MILHO (1ª SAFRA)12/13Plantio</v>
      </c>
      <c r="AG696" s="242"/>
      <c r="AH696" s="242"/>
      <c r="AI696" s="242"/>
      <c r="AJ696" s="242"/>
      <c r="AK696" s="242"/>
      <c r="AL696" s="242"/>
      <c r="AM696" s="242"/>
      <c r="AN696" s="242"/>
      <c r="AO696" s="242"/>
      <c r="AP696" s="242"/>
      <c r="AQ696" s="242"/>
      <c r="AR696" s="242"/>
      <c r="AS696" s="242"/>
      <c r="AT696" s="242"/>
      <c r="AU696" s="242"/>
      <c r="AV696" s="242"/>
      <c r="AW696" s="242"/>
      <c r="AX696" s="242"/>
      <c r="AY696" s="242"/>
      <c r="AZ696" s="242"/>
      <c r="BA696" s="242"/>
      <c r="BB696" s="242"/>
      <c r="BC696" s="242"/>
      <c r="BD696" s="242"/>
      <c r="BE696" s="242"/>
      <c r="BF696" s="242"/>
      <c r="BG696" s="242"/>
      <c r="BH696" s="242"/>
      <c r="BI696" s="242"/>
      <c r="BJ696" s="242"/>
      <c r="BK696" s="242"/>
      <c r="BL696" s="242"/>
    </row>
    <row r="697" spans="1:64" ht="14.65" hidden="1" customHeight="1">
      <c r="A697" s="238" t="s">
        <v>103</v>
      </c>
      <c r="B697" s="237" t="s">
        <v>188</v>
      </c>
      <c r="C697" s="239" t="s">
        <v>76</v>
      </c>
      <c r="D697" s="244"/>
      <c r="E697" s="244"/>
      <c r="F697" s="244"/>
      <c r="G697" s="245"/>
      <c r="H697" s="245"/>
      <c r="I697" s="245"/>
      <c r="J697" s="245"/>
      <c r="K697" s="245"/>
      <c r="L697" s="245"/>
      <c r="M697" s="245">
        <v>19</v>
      </c>
      <c r="N697" s="245">
        <v>59</v>
      </c>
      <c r="O697" s="245">
        <v>92</v>
      </c>
      <c r="P697" s="245">
        <v>98</v>
      </c>
      <c r="Q697" s="245">
        <v>100</v>
      </c>
      <c r="R697" s="252"/>
      <c r="S697" s="252"/>
      <c r="T697" s="252"/>
      <c r="U697" s="252"/>
      <c r="V697" s="252"/>
      <c r="W697" s="245"/>
      <c r="X697" s="245"/>
      <c r="Y697" s="245"/>
      <c r="Z697" s="245"/>
      <c r="AA697" s="245"/>
      <c r="AB697" s="245"/>
      <c r="AC697" s="245"/>
      <c r="AD697" s="245"/>
      <c r="AE697" s="242"/>
      <c r="AF697" s="238" t="str">
        <f t="shared" si="10"/>
        <v>MILHO (1ª SAFRA)12/13Colheita</v>
      </c>
      <c r="AG697" s="242"/>
      <c r="AH697" s="242"/>
      <c r="AI697" s="242"/>
      <c r="AJ697" s="242"/>
      <c r="AK697" s="242"/>
      <c r="AL697" s="242"/>
      <c r="AM697" s="242"/>
      <c r="AN697" s="242"/>
      <c r="AO697" s="242"/>
      <c r="AP697" s="242"/>
      <c r="AQ697" s="242"/>
      <c r="AR697" s="242"/>
      <c r="AS697" s="242"/>
      <c r="AT697" s="242"/>
      <c r="AU697" s="242"/>
      <c r="AV697" s="242"/>
      <c r="AW697" s="242"/>
      <c r="AX697" s="242"/>
      <c r="AY697" s="242"/>
      <c r="AZ697" s="242"/>
      <c r="BA697" s="242"/>
      <c r="BB697" s="242"/>
      <c r="BC697" s="242"/>
      <c r="BD697" s="242"/>
      <c r="BE697" s="242"/>
      <c r="BF697" s="242"/>
      <c r="BG697" s="242"/>
      <c r="BH697" s="242"/>
      <c r="BI697" s="242"/>
      <c r="BJ697" s="242"/>
      <c r="BK697" s="242"/>
      <c r="BL697" s="242"/>
    </row>
    <row r="698" spans="1:64" ht="14.65" hidden="1" customHeight="1">
      <c r="A698" s="238" t="s">
        <v>103</v>
      </c>
      <c r="B698" s="237" t="s">
        <v>188</v>
      </c>
      <c r="C698" s="243" t="s">
        <v>77</v>
      </c>
      <c r="D698" s="244"/>
      <c r="E698" s="244"/>
      <c r="F698" s="244"/>
      <c r="G698" s="245"/>
      <c r="H698" s="245">
        <v>10</v>
      </c>
      <c r="I698" s="245">
        <v>11</v>
      </c>
      <c r="J698" s="245">
        <v>12.2</v>
      </c>
      <c r="K698" s="245">
        <v>13.1</v>
      </c>
      <c r="L698" s="245">
        <v>13</v>
      </c>
      <c r="M698" s="245">
        <v>17</v>
      </c>
      <c r="N698" s="245">
        <v>27</v>
      </c>
      <c r="O698" s="245">
        <v>43</v>
      </c>
      <c r="P698" s="245">
        <v>60</v>
      </c>
      <c r="Q698" s="245">
        <v>71</v>
      </c>
      <c r="R698" s="252">
        <v>79</v>
      </c>
      <c r="S698" s="252">
        <v>87</v>
      </c>
      <c r="T698" s="252">
        <v>90</v>
      </c>
      <c r="U698" s="252">
        <v>92</v>
      </c>
      <c r="V698" s="252">
        <v>95</v>
      </c>
      <c r="W698" s="252">
        <v>96</v>
      </c>
      <c r="X698" s="252">
        <v>98</v>
      </c>
      <c r="Y698" s="252">
        <v>99</v>
      </c>
      <c r="Z698" s="252">
        <v>99.3</v>
      </c>
      <c r="AA698" s="245">
        <v>100</v>
      </c>
      <c r="AB698" s="245"/>
      <c r="AC698" s="245"/>
      <c r="AD698" s="245"/>
      <c r="AE698" s="242"/>
      <c r="AF698" s="238" t="str">
        <f t="shared" si="10"/>
        <v>MILHO (1ª SAFRA)12/13Comercialização</v>
      </c>
      <c r="AG698" s="242"/>
      <c r="AH698" s="242"/>
      <c r="AI698" s="242"/>
      <c r="AJ698" s="242"/>
      <c r="AK698" s="242"/>
      <c r="AL698" s="242"/>
      <c r="AM698" s="242"/>
      <c r="AN698" s="242"/>
      <c r="AO698" s="242"/>
      <c r="AP698" s="242"/>
      <c r="AQ698" s="242"/>
      <c r="AR698" s="242"/>
      <c r="AS698" s="242"/>
      <c r="AT698" s="242"/>
      <c r="AU698" s="242"/>
      <c r="AV698" s="242"/>
      <c r="AW698" s="242"/>
      <c r="AX698" s="242"/>
      <c r="AY698" s="242"/>
      <c r="AZ698" s="242"/>
      <c r="BA698" s="242"/>
      <c r="BB698" s="242"/>
      <c r="BC698" s="242"/>
      <c r="BD698" s="242"/>
      <c r="BE698" s="242"/>
      <c r="BF698" s="242"/>
      <c r="BG698" s="242"/>
      <c r="BH698" s="242"/>
      <c r="BI698" s="242"/>
      <c r="BJ698" s="242"/>
      <c r="BK698" s="242"/>
      <c r="BL698" s="242"/>
    </row>
    <row r="699" spans="1:64" ht="14.65" hidden="1" customHeight="1">
      <c r="A699" s="238" t="s">
        <v>104</v>
      </c>
      <c r="B699" s="237" t="s">
        <v>188</v>
      </c>
      <c r="C699" s="239" t="s">
        <v>75</v>
      </c>
      <c r="D699" s="244"/>
      <c r="E699" s="244"/>
      <c r="F699" s="244"/>
      <c r="G699" s="245"/>
      <c r="H699" s="245"/>
      <c r="I699" s="245"/>
      <c r="J699" s="245"/>
      <c r="K699" s="245"/>
      <c r="L699" s="245">
        <v>2</v>
      </c>
      <c r="M699" s="245">
        <v>51</v>
      </c>
      <c r="N699" s="245">
        <v>93</v>
      </c>
      <c r="O699" s="245">
        <v>100</v>
      </c>
      <c r="P699" s="245"/>
      <c r="Q699" s="245"/>
      <c r="R699" s="245"/>
      <c r="S699" s="245"/>
      <c r="T699" s="245"/>
      <c r="U699" s="245"/>
      <c r="V699" s="245"/>
      <c r="W699" s="245"/>
      <c r="X699" s="245"/>
      <c r="Y699" s="245"/>
      <c r="Z699" s="245"/>
      <c r="AA699" s="245"/>
      <c r="AB699" s="245"/>
      <c r="AC699" s="245"/>
      <c r="AD699" s="245"/>
      <c r="AE699" s="242"/>
      <c r="AF699" s="238" t="str">
        <f t="shared" si="10"/>
        <v>MILHO (2ª SAFRA)12/13Plantio</v>
      </c>
      <c r="AG699" s="242"/>
      <c r="AH699" s="242"/>
      <c r="AI699" s="242"/>
      <c r="AJ699" s="242"/>
      <c r="AK699" s="242"/>
      <c r="AL699" s="242"/>
      <c r="AM699" s="242"/>
      <c r="AN699" s="242"/>
      <c r="AO699" s="242"/>
      <c r="AP699" s="242"/>
      <c r="AQ699" s="242"/>
      <c r="AR699" s="242"/>
      <c r="AS699" s="242"/>
      <c r="AT699" s="242"/>
      <c r="AU699" s="242"/>
      <c r="AV699" s="242"/>
      <c r="AW699" s="242"/>
      <c r="AX699" s="242"/>
      <c r="AY699" s="242"/>
      <c r="AZ699" s="242"/>
      <c r="BA699" s="242"/>
      <c r="BB699" s="242"/>
      <c r="BC699" s="242"/>
      <c r="BD699" s="242"/>
      <c r="BE699" s="242"/>
      <c r="BF699" s="242"/>
      <c r="BG699" s="242"/>
      <c r="BH699" s="242"/>
      <c r="BI699" s="242"/>
      <c r="BJ699" s="242"/>
      <c r="BK699" s="242"/>
      <c r="BL699" s="242"/>
    </row>
    <row r="700" spans="1:64" ht="14.65" hidden="1" customHeight="1">
      <c r="A700" s="238" t="s">
        <v>104</v>
      </c>
      <c r="B700" s="237" t="s">
        <v>188</v>
      </c>
      <c r="C700" s="239" t="s">
        <v>76</v>
      </c>
      <c r="D700" s="244"/>
      <c r="E700" s="244"/>
      <c r="F700" s="244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>
        <v>3</v>
      </c>
      <c r="R700" s="252">
        <v>29</v>
      </c>
      <c r="S700" s="252">
        <v>84</v>
      </c>
      <c r="T700" s="252">
        <v>99</v>
      </c>
      <c r="U700" s="252">
        <v>100</v>
      </c>
      <c r="V700" s="252"/>
      <c r="W700" s="245"/>
      <c r="X700" s="245"/>
      <c r="Y700" s="245"/>
      <c r="Z700" s="245"/>
      <c r="AA700" s="245"/>
      <c r="AB700" s="245"/>
      <c r="AC700" s="245"/>
      <c r="AD700" s="245"/>
      <c r="AE700" s="242"/>
      <c r="AF700" s="238" t="str">
        <f t="shared" si="10"/>
        <v>MILHO (2ª SAFRA)12/13Colheita</v>
      </c>
      <c r="AG700" s="242"/>
      <c r="AH700" s="242"/>
      <c r="AI700" s="242"/>
      <c r="AJ700" s="242"/>
      <c r="AK700" s="242"/>
      <c r="AL700" s="242"/>
      <c r="AM700" s="242"/>
      <c r="AN700" s="242"/>
      <c r="AO700" s="242"/>
      <c r="AP700" s="242"/>
      <c r="AQ700" s="242"/>
      <c r="AR700" s="242"/>
      <c r="AS700" s="242"/>
      <c r="AT700" s="242"/>
      <c r="AU700" s="242"/>
      <c r="AV700" s="242"/>
      <c r="AW700" s="242"/>
      <c r="AX700" s="242"/>
      <c r="AY700" s="242"/>
      <c r="AZ700" s="242"/>
      <c r="BA700" s="242"/>
      <c r="BB700" s="242"/>
      <c r="BC700" s="242"/>
      <c r="BD700" s="242"/>
      <c r="BE700" s="242"/>
      <c r="BF700" s="242"/>
      <c r="BG700" s="242"/>
      <c r="BH700" s="242"/>
      <c r="BI700" s="242"/>
      <c r="BJ700" s="242"/>
      <c r="BK700" s="242"/>
      <c r="BL700" s="242"/>
    </row>
    <row r="701" spans="1:64" ht="14.65" hidden="1" customHeight="1">
      <c r="A701" s="238" t="s">
        <v>104</v>
      </c>
      <c r="B701" s="237" t="s">
        <v>188</v>
      </c>
      <c r="C701" s="243" t="s">
        <v>77</v>
      </c>
      <c r="D701" s="244"/>
      <c r="E701" s="244"/>
      <c r="F701" s="244"/>
      <c r="G701" s="245"/>
      <c r="H701" s="245"/>
      <c r="I701" s="245"/>
      <c r="J701" s="245"/>
      <c r="K701" s="245"/>
      <c r="L701" s="245">
        <v>3</v>
      </c>
      <c r="M701" s="245">
        <v>3</v>
      </c>
      <c r="N701" s="245">
        <v>5</v>
      </c>
      <c r="O701" s="245">
        <v>5</v>
      </c>
      <c r="P701" s="245">
        <v>7</v>
      </c>
      <c r="Q701" s="245">
        <v>9</v>
      </c>
      <c r="R701" s="252">
        <v>12</v>
      </c>
      <c r="S701" s="252">
        <v>23</v>
      </c>
      <c r="T701" s="252">
        <v>34</v>
      </c>
      <c r="U701" s="252">
        <v>43</v>
      </c>
      <c r="V701" s="252">
        <v>55</v>
      </c>
      <c r="W701" s="252">
        <v>60</v>
      </c>
      <c r="X701" s="252">
        <v>66</v>
      </c>
      <c r="Y701" s="252">
        <v>69</v>
      </c>
      <c r="Z701" s="252">
        <v>80.900000000000006</v>
      </c>
      <c r="AA701" s="252">
        <v>87</v>
      </c>
      <c r="AB701" s="245">
        <v>90.4</v>
      </c>
      <c r="AC701" s="245"/>
      <c r="AD701" s="245"/>
      <c r="AE701" s="242"/>
      <c r="AF701" s="238" t="str">
        <f t="shared" si="10"/>
        <v>MILHO (2ª SAFRA)12/13Comercialização</v>
      </c>
      <c r="AG701" s="242"/>
      <c r="AH701" s="242"/>
      <c r="AI701" s="242"/>
      <c r="AJ701" s="242"/>
      <c r="AK701" s="242"/>
      <c r="AL701" s="242"/>
      <c r="AM701" s="242"/>
      <c r="AN701" s="242"/>
      <c r="AO701" s="242"/>
      <c r="AP701" s="242"/>
      <c r="AQ701" s="242"/>
      <c r="AR701" s="242"/>
      <c r="AS701" s="242"/>
      <c r="AT701" s="242"/>
      <c r="AU701" s="242"/>
      <c r="AV701" s="242"/>
      <c r="AW701" s="242"/>
      <c r="AX701" s="242"/>
      <c r="AY701" s="242"/>
      <c r="AZ701" s="242"/>
      <c r="BA701" s="242"/>
      <c r="BB701" s="242"/>
      <c r="BC701" s="242"/>
      <c r="BD701" s="242"/>
      <c r="BE701" s="242"/>
      <c r="BF701" s="242"/>
      <c r="BG701" s="242"/>
      <c r="BH701" s="242"/>
      <c r="BI701" s="242"/>
      <c r="BJ701" s="242"/>
      <c r="BK701" s="242"/>
      <c r="BL701" s="242"/>
    </row>
    <row r="702" spans="1:64" ht="14.65" hidden="1" customHeight="1">
      <c r="A702" s="238" t="s">
        <v>198</v>
      </c>
      <c r="B702" s="237" t="s">
        <v>188</v>
      </c>
      <c r="C702" s="239" t="s">
        <v>75</v>
      </c>
      <c r="D702" s="244"/>
      <c r="E702" s="244"/>
      <c r="F702" s="244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  <c r="Y702" s="245"/>
      <c r="Z702" s="245"/>
      <c r="AA702" s="245"/>
      <c r="AB702" s="245"/>
      <c r="AC702" s="245"/>
      <c r="AD702" s="245"/>
      <c r="AE702" s="242"/>
      <c r="AF702" s="238" t="str">
        <f t="shared" si="10"/>
        <v>RAMI12/13Plantio</v>
      </c>
      <c r="AG702" s="242"/>
      <c r="AH702" s="242"/>
      <c r="AI702" s="242"/>
      <c r="AJ702" s="242"/>
      <c r="AK702" s="242"/>
      <c r="AL702" s="242"/>
      <c r="AM702" s="242"/>
      <c r="AN702" s="242"/>
      <c r="AO702" s="242"/>
      <c r="AP702" s="242"/>
      <c r="AQ702" s="242"/>
      <c r="AR702" s="242"/>
      <c r="AS702" s="242"/>
      <c r="AT702" s="242"/>
      <c r="AU702" s="242"/>
      <c r="AV702" s="242"/>
      <c r="AW702" s="242"/>
      <c r="AX702" s="242"/>
      <c r="AY702" s="242"/>
      <c r="AZ702" s="242"/>
      <c r="BA702" s="242"/>
      <c r="BB702" s="242"/>
      <c r="BC702" s="242"/>
      <c r="BD702" s="242"/>
      <c r="BE702" s="242"/>
      <c r="BF702" s="242"/>
      <c r="BG702" s="242"/>
      <c r="BH702" s="242"/>
      <c r="BI702" s="242"/>
      <c r="BJ702" s="242"/>
      <c r="BK702" s="242"/>
      <c r="BL702" s="242"/>
    </row>
    <row r="703" spans="1:64" ht="14.65" hidden="1" customHeight="1">
      <c r="A703" s="238" t="s">
        <v>198</v>
      </c>
      <c r="B703" s="237" t="s">
        <v>188</v>
      </c>
      <c r="C703" s="239" t="s">
        <v>76</v>
      </c>
      <c r="D703" s="244"/>
      <c r="E703" s="244"/>
      <c r="F703" s="244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52"/>
      <c r="S703" s="252"/>
      <c r="T703" s="252"/>
      <c r="U703" s="252"/>
      <c r="V703" s="252"/>
      <c r="W703" s="245"/>
      <c r="X703" s="245"/>
      <c r="Y703" s="245"/>
      <c r="Z703" s="245"/>
      <c r="AA703" s="245"/>
      <c r="AB703" s="245"/>
      <c r="AC703" s="245"/>
      <c r="AD703" s="245"/>
      <c r="AE703" s="242"/>
      <c r="AF703" s="238" t="str">
        <f t="shared" si="10"/>
        <v>RAMI12/13Colheita</v>
      </c>
      <c r="AG703" s="242"/>
      <c r="AH703" s="242"/>
      <c r="AI703" s="242"/>
      <c r="AJ703" s="242"/>
      <c r="AK703" s="242"/>
      <c r="AL703" s="242"/>
      <c r="AM703" s="242"/>
      <c r="AN703" s="242"/>
      <c r="AO703" s="242"/>
      <c r="AP703" s="242"/>
      <c r="AQ703" s="242"/>
      <c r="AR703" s="242"/>
      <c r="AS703" s="242"/>
      <c r="AT703" s="242"/>
      <c r="AU703" s="242"/>
      <c r="AV703" s="242"/>
      <c r="AW703" s="242"/>
      <c r="AX703" s="242"/>
      <c r="AY703" s="242"/>
      <c r="AZ703" s="242"/>
      <c r="BA703" s="242"/>
      <c r="BB703" s="242"/>
      <c r="BC703" s="242"/>
      <c r="BD703" s="242"/>
      <c r="BE703" s="242"/>
      <c r="BF703" s="242"/>
      <c r="BG703" s="242"/>
      <c r="BH703" s="242"/>
      <c r="BI703" s="242"/>
      <c r="BJ703" s="242"/>
      <c r="BK703" s="242"/>
      <c r="BL703" s="242"/>
    </row>
    <row r="704" spans="1:64" ht="14.65" hidden="1" customHeight="1">
      <c r="A704" s="238" t="s">
        <v>198</v>
      </c>
      <c r="B704" s="237" t="s">
        <v>188</v>
      </c>
      <c r="C704" s="243" t="s">
        <v>77</v>
      </c>
      <c r="D704" s="244"/>
      <c r="E704" s="244"/>
      <c r="F704" s="244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52"/>
      <c r="S704" s="252"/>
      <c r="T704" s="252"/>
      <c r="U704" s="252"/>
      <c r="V704" s="252"/>
      <c r="W704" s="252"/>
      <c r="X704" s="252"/>
      <c r="Y704" s="252"/>
      <c r="Z704" s="252"/>
      <c r="AA704" s="245"/>
      <c r="AB704" s="245"/>
      <c r="AC704" s="245"/>
      <c r="AD704" s="245"/>
      <c r="AE704" s="242"/>
      <c r="AF704" s="238" t="str">
        <f t="shared" si="10"/>
        <v>RAMI12/13Comercialização</v>
      </c>
      <c r="AG704" s="242"/>
      <c r="AH704" s="242"/>
      <c r="AI704" s="242"/>
      <c r="AJ704" s="242"/>
      <c r="AK704" s="242"/>
      <c r="AL704" s="242"/>
      <c r="AM704" s="242"/>
      <c r="AN704" s="242"/>
      <c r="AO704" s="242"/>
      <c r="AP704" s="242"/>
      <c r="AQ704" s="242"/>
      <c r="AR704" s="242"/>
      <c r="AS704" s="242"/>
      <c r="AT704" s="242"/>
      <c r="AU704" s="242"/>
      <c r="AV704" s="242"/>
      <c r="AW704" s="242"/>
      <c r="AX704" s="242"/>
      <c r="AY704" s="242"/>
      <c r="AZ704" s="242"/>
      <c r="BA704" s="242"/>
      <c r="BB704" s="242"/>
      <c r="BC704" s="242"/>
      <c r="BD704" s="242"/>
      <c r="BE704" s="242"/>
      <c r="BF704" s="242"/>
      <c r="BG704" s="242"/>
      <c r="BH704" s="242"/>
      <c r="BI704" s="242"/>
      <c r="BJ704" s="242"/>
      <c r="BK704" s="242"/>
      <c r="BL704" s="242"/>
    </row>
    <row r="705" spans="1:64" ht="14.65" hidden="1" customHeight="1">
      <c r="A705" s="238" t="s">
        <v>105</v>
      </c>
      <c r="B705" s="237" t="s">
        <v>188</v>
      </c>
      <c r="C705" s="239" t="s">
        <v>75</v>
      </c>
      <c r="D705" s="244"/>
      <c r="E705" s="244"/>
      <c r="F705" s="244"/>
      <c r="G705" s="245">
        <v>76</v>
      </c>
      <c r="H705" s="245">
        <v>99</v>
      </c>
      <c r="I705" s="245">
        <v>100</v>
      </c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  <c r="Y705" s="245"/>
      <c r="Z705" s="245"/>
      <c r="AA705" s="245"/>
      <c r="AB705" s="245"/>
      <c r="AC705" s="245"/>
      <c r="AD705" s="245"/>
      <c r="AE705" s="242"/>
      <c r="AF705" s="238" t="str">
        <f t="shared" si="10"/>
        <v>SERICICULTURA12/13Plantio</v>
      </c>
      <c r="AG705" s="242"/>
      <c r="AH705" s="242"/>
      <c r="AI705" s="242"/>
      <c r="AJ705" s="242"/>
      <c r="AK705" s="242"/>
      <c r="AL705" s="242"/>
      <c r="AM705" s="242"/>
      <c r="AN705" s="242"/>
      <c r="AO705" s="242"/>
      <c r="AP705" s="242"/>
      <c r="AQ705" s="242"/>
      <c r="AR705" s="242"/>
      <c r="AS705" s="242"/>
      <c r="AT705" s="242"/>
      <c r="AU705" s="242"/>
      <c r="AV705" s="242"/>
      <c r="AW705" s="242"/>
      <c r="AX705" s="242"/>
      <c r="AY705" s="242"/>
      <c r="AZ705" s="242"/>
      <c r="BA705" s="242"/>
      <c r="BB705" s="242"/>
      <c r="BC705" s="242"/>
      <c r="BD705" s="242"/>
      <c r="BE705" s="242"/>
      <c r="BF705" s="242"/>
      <c r="BG705" s="242"/>
      <c r="BH705" s="242"/>
      <c r="BI705" s="242"/>
      <c r="BJ705" s="242"/>
      <c r="BK705" s="242"/>
      <c r="BL705" s="242"/>
    </row>
    <row r="706" spans="1:64" ht="14.65" hidden="1" customHeight="1">
      <c r="A706" s="238" t="s">
        <v>105</v>
      </c>
      <c r="B706" s="237" t="s">
        <v>188</v>
      </c>
      <c r="C706" s="239" t="s">
        <v>76</v>
      </c>
      <c r="D706" s="244"/>
      <c r="E706" s="244"/>
      <c r="F706" s="244"/>
      <c r="G706" s="245"/>
      <c r="H706" s="245">
        <v>2</v>
      </c>
      <c r="I706" s="245">
        <v>12</v>
      </c>
      <c r="J706" s="245">
        <v>20</v>
      </c>
      <c r="K706" s="245">
        <v>33</v>
      </c>
      <c r="L706" s="245">
        <v>48</v>
      </c>
      <c r="M706" s="245">
        <v>61</v>
      </c>
      <c r="N706" s="245">
        <v>79</v>
      </c>
      <c r="O706" s="245">
        <v>90</v>
      </c>
      <c r="P706" s="245">
        <v>97</v>
      </c>
      <c r="Q706" s="245">
        <v>100</v>
      </c>
      <c r="R706" s="252"/>
      <c r="S706" s="252"/>
      <c r="T706" s="252"/>
      <c r="U706" s="252"/>
      <c r="V706" s="252"/>
      <c r="W706" s="245"/>
      <c r="X706" s="245"/>
      <c r="Y706" s="245"/>
      <c r="Z706" s="245"/>
      <c r="AA706" s="245"/>
      <c r="AB706" s="245"/>
      <c r="AC706" s="245"/>
      <c r="AD706" s="245"/>
      <c r="AE706" s="242"/>
      <c r="AF706" s="238" t="str">
        <f t="shared" ref="AF706:AF769" si="11">A706&amp;B706&amp;C706</f>
        <v>SERICICULTURA12/13Colheita</v>
      </c>
      <c r="AG706" s="242"/>
      <c r="AH706" s="242"/>
      <c r="AI706" s="242"/>
      <c r="AJ706" s="242"/>
      <c r="AK706" s="242"/>
      <c r="AL706" s="242"/>
      <c r="AM706" s="242"/>
      <c r="AN706" s="242"/>
      <c r="AO706" s="242"/>
      <c r="AP706" s="242"/>
      <c r="AQ706" s="242"/>
      <c r="AR706" s="242"/>
      <c r="AS706" s="242"/>
      <c r="AT706" s="242"/>
      <c r="AU706" s="242"/>
      <c r="AV706" s="242"/>
      <c r="AW706" s="242"/>
      <c r="AX706" s="242"/>
      <c r="AY706" s="242"/>
      <c r="AZ706" s="242"/>
      <c r="BA706" s="242"/>
      <c r="BB706" s="242"/>
      <c r="BC706" s="242"/>
      <c r="BD706" s="242"/>
      <c r="BE706" s="242"/>
      <c r="BF706" s="242"/>
      <c r="BG706" s="242"/>
      <c r="BH706" s="242"/>
      <c r="BI706" s="242"/>
      <c r="BJ706" s="242"/>
      <c r="BK706" s="242"/>
      <c r="BL706" s="242"/>
    </row>
    <row r="707" spans="1:64" ht="14.65" hidden="1" customHeight="1">
      <c r="A707" s="238" t="s">
        <v>105</v>
      </c>
      <c r="B707" s="237" t="s">
        <v>188</v>
      </c>
      <c r="C707" s="243" t="s">
        <v>77</v>
      </c>
      <c r="D707" s="244"/>
      <c r="E707" s="244"/>
      <c r="F707" s="244"/>
      <c r="G707" s="245"/>
      <c r="H707" s="245">
        <v>2</v>
      </c>
      <c r="I707" s="245">
        <v>12</v>
      </c>
      <c r="J707" s="245">
        <v>20</v>
      </c>
      <c r="K707" s="245">
        <v>33</v>
      </c>
      <c r="L707" s="245">
        <v>48</v>
      </c>
      <c r="M707" s="245">
        <v>62</v>
      </c>
      <c r="N707" s="245">
        <v>79</v>
      </c>
      <c r="O707" s="245">
        <v>90</v>
      </c>
      <c r="P707" s="245">
        <v>97</v>
      </c>
      <c r="Q707" s="245">
        <v>100</v>
      </c>
      <c r="R707" s="252"/>
      <c r="S707" s="252"/>
      <c r="T707" s="252"/>
      <c r="U707" s="252"/>
      <c r="V707" s="252"/>
      <c r="W707" s="252"/>
      <c r="X707" s="252"/>
      <c r="Y707" s="252"/>
      <c r="Z707" s="252"/>
      <c r="AA707" s="245"/>
      <c r="AB707" s="245"/>
      <c r="AC707" s="245"/>
      <c r="AD707" s="245"/>
      <c r="AE707" s="242"/>
      <c r="AF707" s="238" t="str">
        <f t="shared" si="11"/>
        <v>SERICICULTURA12/13Comercialização</v>
      </c>
      <c r="AG707" s="242"/>
      <c r="AH707" s="242"/>
      <c r="AI707" s="242"/>
      <c r="AJ707" s="242"/>
      <c r="AK707" s="242"/>
      <c r="AL707" s="242"/>
      <c r="AM707" s="242"/>
      <c r="AN707" s="242"/>
      <c r="AO707" s="242"/>
      <c r="AP707" s="242"/>
      <c r="AQ707" s="242"/>
      <c r="AR707" s="242"/>
      <c r="AS707" s="242"/>
      <c r="AT707" s="242"/>
      <c r="AU707" s="242"/>
      <c r="AV707" s="242"/>
      <c r="AW707" s="242"/>
      <c r="AX707" s="242"/>
      <c r="AY707" s="242"/>
      <c r="AZ707" s="242"/>
      <c r="BA707" s="242"/>
      <c r="BB707" s="242"/>
      <c r="BC707" s="242"/>
      <c r="BD707" s="242"/>
      <c r="BE707" s="242"/>
      <c r="BF707" s="242"/>
      <c r="BG707" s="242"/>
      <c r="BH707" s="242"/>
      <c r="BI707" s="242"/>
      <c r="BJ707" s="242"/>
      <c r="BK707" s="242"/>
      <c r="BL707" s="242"/>
    </row>
    <row r="708" spans="1:64" ht="14.65" hidden="1" customHeight="1">
      <c r="A708" s="238" t="s">
        <v>106</v>
      </c>
      <c r="B708" s="237" t="s">
        <v>188</v>
      </c>
      <c r="C708" s="239" t="s">
        <v>75</v>
      </c>
      <c r="D708" s="244"/>
      <c r="E708" s="244"/>
      <c r="F708" s="244"/>
      <c r="G708" s="245"/>
      <c r="H708" s="245">
        <v>3</v>
      </c>
      <c r="I708" s="245">
        <v>46</v>
      </c>
      <c r="J708" s="245">
        <v>97</v>
      </c>
      <c r="K708" s="245">
        <v>100</v>
      </c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  <c r="Y708" s="245"/>
      <c r="Z708" s="245"/>
      <c r="AA708" s="245"/>
      <c r="AB708" s="245"/>
      <c r="AC708" s="245"/>
      <c r="AD708" s="245"/>
      <c r="AE708" s="242"/>
      <c r="AF708" s="238" t="str">
        <f t="shared" si="11"/>
        <v>SOJA (1ª SAFRA)12/13Plantio</v>
      </c>
      <c r="AG708" s="242"/>
      <c r="AH708" s="242"/>
      <c r="AI708" s="242"/>
      <c r="AJ708" s="242"/>
      <c r="AK708" s="242"/>
      <c r="AL708" s="242"/>
      <c r="AM708" s="242"/>
      <c r="AN708" s="242"/>
      <c r="AO708" s="242"/>
      <c r="AP708" s="242"/>
      <c r="AQ708" s="242"/>
      <c r="AR708" s="242"/>
      <c r="AS708" s="242"/>
      <c r="AT708" s="242"/>
      <c r="AU708" s="242"/>
      <c r="AV708" s="242"/>
      <c r="AW708" s="242"/>
      <c r="AX708" s="242"/>
      <c r="AY708" s="242"/>
      <c r="AZ708" s="242"/>
      <c r="BA708" s="242"/>
      <c r="BB708" s="242"/>
      <c r="BC708" s="242"/>
      <c r="BD708" s="242"/>
      <c r="BE708" s="242"/>
      <c r="BF708" s="242"/>
      <c r="BG708" s="242"/>
      <c r="BH708" s="242"/>
      <c r="BI708" s="242"/>
      <c r="BJ708" s="242"/>
      <c r="BK708" s="242"/>
      <c r="BL708" s="242"/>
    </row>
    <row r="709" spans="1:64" ht="14.65" hidden="1" customHeight="1">
      <c r="A709" s="238" t="s">
        <v>106</v>
      </c>
      <c r="B709" s="237" t="s">
        <v>188</v>
      </c>
      <c r="C709" s="239" t="s">
        <v>76</v>
      </c>
      <c r="D709" s="244"/>
      <c r="E709" s="244"/>
      <c r="F709" s="244"/>
      <c r="G709" s="245"/>
      <c r="H709" s="245"/>
      <c r="I709" s="245"/>
      <c r="J709" s="245"/>
      <c r="K709" s="245"/>
      <c r="L709" s="245">
        <v>1</v>
      </c>
      <c r="M709" s="245">
        <v>39</v>
      </c>
      <c r="N709" s="245">
        <v>74</v>
      </c>
      <c r="O709" s="245">
        <v>98</v>
      </c>
      <c r="P709" s="245">
        <v>100</v>
      </c>
      <c r="Q709" s="245"/>
      <c r="R709" s="252"/>
      <c r="S709" s="252"/>
      <c r="T709" s="252"/>
      <c r="U709" s="252"/>
      <c r="V709" s="252"/>
      <c r="W709" s="245"/>
      <c r="X709" s="245"/>
      <c r="Y709" s="245"/>
      <c r="Z709" s="245"/>
      <c r="AA709" s="245"/>
      <c r="AB709" s="245"/>
      <c r="AC709" s="245"/>
      <c r="AD709" s="245"/>
      <c r="AE709" s="242"/>
      <c r="AF709" s="238" t="str">
        <f t="shared" si="11"/>
        <v>SOJA (1ª SAFRA)12/13Colheita</v>
      </c>
      <c r="AG709" s="242"/>
      <c r="AH709" s="242"/>
      <c r="AI709" s="242"/>
      <c r="AJ709" s="242"/>
      <c r="AK709" s="242"/>
      <c r="AL709" s="242"/>
      <c r="AM709" s="242"/>
      <c r="AN709" s="242"/>
      <c r="AO709" s="242"/>
      <c r="AP709" s="242"/>
      <c r="AQ709" s="242"/>
      <c r="AR709" s="242"/>
      <c r="AS709" s="242"/>
      <c r="AT709" s="242"/>
      <c r="AU709" s="242"/>
      <c r="AV709" s="242"/>
      <c r="AW709" s="242"/>
      <c r="AX709" s="242"/>
      <c r="AY709" s="242"/>
      <c r="AZ709" s="242"/>
      <c r="BA709" s="242"/>
      <c r="BB709" s="242"/>
      <c r="BC709" s="242"/>
      <c r="BD709" s="242"/>
      <c r="BE709" s="242"/>
      <c r="BF709" s="242"/>
      <c r="BG709" s="242"/>
      <c r="BH709" s="242"/>
      <c r="BI709" s="242"/>
      <c r="BJ709" s="242"/>
      <c r="BK709" s="242"/>
      <c r="BL709" s="242"/>
    </row>
    <row r="710" spans="1:64" ht="14.65" hidden="1" customHeight="1">
      <c r="A710" s="238" t="s">
        <v>106</v>
      </c>
      <c r="B710" s="237" t="s">
        <v>188</v>
      </c>
      <c r="C710" s="243" t="s">
        <v>77</v>
      </c>
      <c r="D710" s="244"/>
      <c r="E710" s="244"/>
      <c r="F710" s="244"/>
      <c r="G710" s="245"/>
      <c r="H710" s="245">
        <v>30</v>
      </c>
      <c r="I710" s="245">
        <v>34</v>
      </c>
      <c r="J710" s="245">
        <v>35</v>
      </c>
      <c r="K710" s="245">
        <v>34.799999999999997</v>
      </c>
      <c r="L710" s="245">
        <v>35</v>
      </c>
      <c r="M710" s="245">
        <v>39</v>
      </c>
      <c r="N710" s="245">
        <v>48</v>
      </c>
      <c r="O710" s="245">
        <v>57</v>
      </c>
      <c r="P710" s="245">
        <v>66</v>
      </c>
      <c r="Q710" s="245">
        <v>71</v>
      </c>
      <c r="R710" s="252">
        <v>77</v>
      </c>
      <c r="S710" s="252">
        <v>85</v>
      </c>
      <c r="T710" s="252">
        <v>89</v>
      </c>
      <c r="U710" s="252">
        <v>92</v>
      </c>
      <c r="V710" s="252">
        <v>95</v>
      </c>
      <c r="W710" s="252">
        <v>97</v>
      </c>
      <c r="X710" s="252">
        <v>99</v>
      </c>
      <c r="Y710" s="252">
        <v>99</v>
      </c>
      <c r="Z710" s="252">
        <v>99.5</v>
      </c>
      <c r="AA710" s="245"/>
      <c r="AB710" s="245"/>
      <c r="AC710" s="245"/>
      <c r="AD710" s="245"/>
      <c r="AE710" s="242"/>
      <c r="AF710" s="238" t="str">
        <f t="shared" si="11"/>
        <v>SOJA (1ª SAFRA)12/13Comercialização</v>
      </c>
      <c r="AG710" s="242"/>
      <c r="AH710" s="242"/>
      <c r="AI710" s="242"/>
      <c r="AJ710" s="242"/>
      <c r="AK710" s="242"/>
      <c r="AL710" s="242"/>
      <c r="AM710" s="242"/>
      <c r="AN710" s="242"/>
      <c r="AO710" s="242"/>
      <c r="AP710" s="242"/>
      <c r="AQ710" s="242"/>
      <c r="AR710" s="242"/>
      <c r="AS710" s="242"/>
      <c r="AT710" s="242"/>
      <c r="AU710" s="242"/>
      <c r="AV710" s="242"/>
      <c r="AW710" s="242"/>
      <c r="AX710" s="242"/>
      <c r="AY710" s="242"/>
      <c r="AZ710" s="242"/>
      <c r="BA710" s="242"/>
      <c r="BB710" s="242"/>
      <c r="BC710" s="242"/>
      <c r="BD710" s="242"/>
      <c r="BE710" s="242"/>
      <c r="BF710" s="242"/>
      <c r="BG710" s="242"/>
      <c r="BH710" s="242"/>
      <c r="BI710" s="242"/>
      <c r="BJ710" s="242"/>
      <c r="BK710" s="242"/>
      <c r="BL710" s="242"/>
    </row>
    <row r="711" spans="1:64" ht="14.65" hidden="1" customHeight="1">
      <c r="A711" s="238" t="s">
        <v>107</v>
      </c>
      <c r="B711" s="237" t="s">
        <v>188</v>
      </c>
      <c r="C711" s="239" t="s">
        <v>75</v>
      </c>
      <c r="D711" s="244"/>
      <c r="E711" s="244"/>
      <c r="F711" s="244"/>
      <c r="G711" s="245"/>
      <c r="H711" s="245"/>
      <c r="I711" s="245"/>
      <c r="J711" s="245"/>
      <c r="K711" s="245"/>
      <c r="L711" s="245"/>
      <c r="M711" s="245">
        <v>15</v>
      </c>
      <c r="N711" s="245">
        <v>82</v>
      </c>
      <c r="O711" s="245">
        <v>100</v>
      </c>
      <c r="P711" s="245"/>
      <c r="Q711" s="245"/>
      <c r="R711" s="245"/>
      <c r="S711" s="245"/>
      <c r="T711" s="245"/>
      <c r="U711" s="245"/>
      <c r="V711" s="245"/>
      <c r="W711" s="245"/>
      <c r="X711" s="245"/>
      <c r="Y711" s="245"/>
      <c r="Z711" s="245"/>
      <c r="AA711" s="245"/>
      <c r="AB711" s="245"/>
      <c r="AC711" s="245"/>
      <c r="AD711" s="245"/>
      <c r="AE711" s="242"/>
      <c r="AF711" s="238" t="str">
        <f t="shared" si="11"/>
        <v>SOJA (2ª SAFRA)12/13Plantio</v>
      </c>
      <c r="AG711" s="242"/>
      <c r="AH711" s="242"/>
      <c r="AI711" s="242"/>
      <c r="AJ711" s="242"/>
      <c r="AK711" s="242"/>
      <c r="AL711" s="242"/>
      <c r="AM711" s="242"/>
      <c r="AN711" s="242"/>
      <c r="AO711" s="242"/>
      <c r="AP711" s="242"/>
      <c r="AQ711" s="242"/>
      <c r="AR711" s="242"/>
      <c r="AS711" s="242"/>
      <c r="AT711" s="242"/>
      <c r="AU711" s="242"/>
      <c r="AV711" s="242"/>
      <c r="AW711" s="242"/>
      <c r="AX711" s="242"/>
      <c r="AY711" s="242"/>
      <c r="AZ711" s="242"/>
      <c r="BA711" s="242"/>
      <c r="BB711" s="242"/>
      <c r="BC711" s="242"/>
      <c r="BD711" s="242"/>
      <c r="BE711" s="242"/>
      <c r="BF711" s="242"/>
      <c r="BG711" s="242"/>
      <c r="BH711" s="242"/>
      <c r="BI711" s="242"/>
      <c r="BJ711" s="242"/>
      <c r="BK711" s="242"/>
      <c r="BL711" s="242"/>
    </row>
    <row r="712" spans="1:64" ht="14.65" hidden="1" customHeight="1">
      <c r="A712" s="238" t="s">
        <v>107</v>
      </c>
      <c r="B712" s="237" t="s">
        <v>188</v>
      </c>
      <c r="C712" s="239" t="s">
        <v>76</v>
      </c>
      <c r="D712" s="244"/>
      <c r="E712" s="244"/>
      <c r="F712" s="244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>
        <v>26</v>
      </c>
      <c r="Q712" s="245">
        <v>94</v>
      </c>
      <c r="R712" s="252">
        <v>100</v>
      </c>
      <c r="S712" s="252"/>
      <c r="T712" s="252"/>
      <c r="U712" s="252"/>
      <c r="V712" s="252"/>
      <c r="W712" s="245"/>
      <c r="X712" s="245"/>
      <c r="Y712" s="245"/>
      <c r="Z712" s="245"/>
      <c r="AA712" s="245"/>
      <c r="AB712" s="245"/>
      <c r="AC712" s="245"/>
      <c r="AD712" s="245"/>
      <c r="AE712" s="242"/>
      <c r="AF712" s="238" t="str">
        <f t="shared" si="11"/>
        <v>SOJA (2ª SAFRA)12/13Colheita</v>
      </c>
      <c r="AG712" s="242"/>
      <c r="AH712" s="242"/>
      <c r="AI712" s="242"/>
      <c r="AJ712" s="242"/>
      <c r="AK712" s="242"/>
      <c r="AL712" s="242"/>
      <c r="AM712" s="242"/>
      <c r="AN712" s="242"/>
      <c r="AO712" s="242"/>
      <c r="AP712" s="242"/>
      <c r="AQ712" s="242"/>
      <c r="AR712" s="242"/>
      <c r="AS712" s="242"/>
      <c r="AT712" s="242"/>
      <c r="AU712" s="242"/>
      <c r="AV712" s="242"/>
      <c r="AW712" s="242"/>
      <c r="AX712" s="242"/>
      <c r="AY712" s="242"/>
      <c r="AZ712" s="242"/>
      <c r="BA712" s="242"/>
      <c r="BB712" s="242"/>
      <c r="BC712" s="242"/>
      <c r="BD712" s="242"/>
      <c r="BE712" s="242"/>
      <c r="BF712" s="242"/>
      <c r="BG712" s="242"/>
      <c r="BH712" s="242"/>
      <c r="BI712" s="242"/>
      <c r="BJ712" s="242"/>
      <c r="BK712" s="242"/>
      <c r="BL712" s="242"/>
    </row>
    <row r="713" spans="1:64" ht="14.65" hidden="1" customHeight="1">
      <c r="A713" s="238" t="s">
        <v>107</v>
      </c>
      <c r="B713" s="237" t="s">
        <v>188</v>
      </c>
      <c r="C713" s="243" t="s">
        <v>77</v>
      </c>
      <c r="D713" s="244"/>
      <c r="E713" s="244"/>
      <c r="F713" s="244"/>
      <c r="G713" s="245"/>
      <c r="H713" s="245"/>
      <c r="I713" s="245"/>
      <c r="J713" s="245"/>
      <c r="K713" s="245"/>
      <c r="L713" s="245"/>
      <c r="M713" s="245"/>
      <c r="N713" s="245">
        <v>3</v>
      </c>
      <c r="O713" s="245">
        <v>3</v>
      </c>
      <c r="P713" s="245">
        <v>16</v>
      </c>
      <c r="Q713" s="245">
        <v>52</v>
      </c>
      <c r="R713" s="252">
        <v>75</v>
      </c>
      <c r="S713" s="252">
        <v>88</v>
      </c>
      <c r="T713" s="252">
        <v>90</v>
      </c>
      <c r="U713" s="252">
        <v>95</v>
      </c>
      <c r="V713" s="252">
        <v>97</v>
      </c>
      <c r="W713" s="252">
        <v>100</v>
      </c>
      <c r="X713" s="252"/>
      <c r="Y713" s="252"/>
      <c r="Z713" s="252"/>
      <c r="AA713" s="245"/>
      <c r="AB713" s="245"/>
      <c r="AC713" s="245"/>
      <c r="AD713" s="245"/>
      <c r="AE713" s="242"/>
      <c r="AF713" s="238" t="str">
        <f t="shared" si="11"/>
        <v>SOJA (2ª SAFRA)12/13Comercialização</v>
      </c>
      <c r="AG713" s="242"/>
      <c r="AH713" s="242"/>
      <c r="AI713" s="242"/>
      <c r="AJ713" s="242"/>
      <c r="AK713" s="242"/>
      <c r="AL713" s="242"/>
      <c r="AM713" s="242"/>
      <c r="AN713" s="242"/>
      <c r="AO713" s="242"/>
      <c r="AP713" s="242"/>
      <c r="AQ713" s="242"/>
      <c r="AR713" s="242"/>
      <c r="AS713" s="242"/>
      <c r="AT713" s="242"/>
      <c r="AU713" s="242"/>
      <c r="AV713" s="242"/>
      <c r="AW713" s="242"/>
      <c r="AX713" s="242"/>
      <c r="AY713" s="242"/>
      <c r="AZ713" s="242"/>
      <c r="BA713" s="242"/>
      <c r="BB713" s="242"/>
      <c r="BC713" s="242"/>
      <c r="BD713" s="242"/>
      <c r="BE713" s="242"/>
      <c r="BF713" s="242"/>
      <c r="BG713" s="242"/>
      <c r="BH713" s="242"/>
      <c r="BI713" s="242"/>
      <c r="BJ713" s="242"/>
      <c r="BK713" s="242"/>
      <c r="BL713" s="242"/>
    </row>
    <row r="714" spans="1:64" ht="14.65" hidden="1" customHeight="1">
      <c r="A714" s="238" t="s">
        <v>108</v>
      </c>
      <c r="B714" s="237" t="s">
        <v>188</v>
      </c>
      <c r="C714" s="239" t="s">
        <v>75</v>
      </c>
      <c r="D714" s="244"/>
      <c r="E714" s="244"/>
      <c r="F714" s="244"/>
      <c r="G714" s="245">
        <v>11</v>
      </c>
      <c r="H714" s="245">
        <v>58</v>
      </c>
      <c r="I714" s="245">
        <v>86</v>
      </c>
      <c r="J714" s="245">
        <v>92</v>
      </c>
      <c r="K714" s="245">
        <v>97.8</v>
      </c>
      <c r="L714" s="245">
        <v>100</v>
      </c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  <c r="Y714" s="245"/>
      <c r="Z714" s="245"/>
      <c r="AA714" s="245"/>
      <c r="AB714" s="245"/>
      <c r="AC714" s="245"/>
      <c r="AD714" s="245"/>
      <c r="AE714" s="242"/>
      <c r="AF714" s="238" t="str">
        <f t="shared" si="11"/>
        <v>TOMATE (1ª SAFRA)12/13Plantio</v>
      </c>
      <c r="AG714" s="242"/>
      <c r="AH714" s="242"/>
      <c r="AI714" s="242"/>
      <c r="AJ714" s="242"/>
      <c r="AK714" s="242"/>
      <c r="AL714" s="242"/>
      <c r="AM714" s="242"/>
      <c r="AN714" s="242"/>
      <c r="AO714" s="242"/>
      <c r="AP714" s="242"/>
      <c r="AQ714" s="242"/>
      <c r="AR714" s="242"/>
      <c r="AS714" s="242"/>
      <c r="AT714" s="242"/>
      <c r="AU714" s="242"/>
      <c r="AV714" s="242"/>
      <c r="AW714" s="242"/>
      <c r="AX714" s="242"/>
      <c r="AY714" s="242"/>
      <c r="AZ714" s="242"/>
      <c r="BA714" s="242"/>
      <c r="BB714" s="242"/>
      <c r="BC714" s="242"/>
      <c r="BD714" s="242"/>
      <c r="BE714" s="242"/>
      <c r="BF714" s="242"/>
      <c r="BG714" s="242"/>
      <c r="BH714" s="242"/>
      <c r="BI714" s="242"/>
      <c r="BJ714" s="242"/>
      <c r="BK714" s="242"/>
      <c r="BL714" s="242"/>
    </row>
    <row r="715" spans="1:64" ht="14.65" hidden="1" customHeight="1">
      <c r="A715" s="238" t="s">
        <v>108</v>
      </c>
      <c r="B715" s="237" t="s">
        <v>188</v>
      </c>
      <c r="C715" s="239" t="s">
        <v>76</v>
      </c>
      <c r="D715" s="244"/>
      <c r="E715" s="244"/>
      <c r="F715" s="244"/>
      <c r="G715" s="245"/>
      <c r="H715" s="245"/>
      <c r="I715" s="245">
        <v>4</v>
      </c>
      <c r="J715" s="245">
        <v>15</v>
      </c>
      <c r="K715" s="245">
        <v>44.5</v>
      </c>
      <c r="L715" s="245">
        <v>71</v>
      </c>
      <c r="M715" s="245">
        <v>88</v>
      </c>
      <c r="N715" s="245">
        <v>95</v>
      </c>
      <c r="O715" s="245">
        <v>100</v>
      </c>
      <c r="P715" s="245"/>
      <c r="Q715" s="245"/>
      <c r="R715" s="252"/>
      <c r="S715" s="252"/>
      <c r="T715" s="252"/>
      <c r="U715" s="252"/>
      <c r="V715" s="252"/>
      <c r="W715" s="245"/>
      <c r="X715" s="245"/>
      <c r="Y715" s="245"/>
      <c r="Z715" s="245"/>
      <c r="AA715" s="245"/>
      <c r="AB715" s="245"/>
      <c r="AC715" s="245"/>
      <c r="AD715" s="245"/>
      <c r="AE715" s="242"/>
      <c r="AF715" s="238" t="str">
        <f t="shared" si="11"/>
        <v>TOMATE (1ª SAFRA)12/13Colheita</v>
      </c>
      <c r="AG715" s="242"/>
      <c r="AH715" s="242"/>
      <c r="AI715" s="242"/>
      <c r="AJ715" s="242"/>
      <c r="AK715" s="242"/>
      <c r="AL715" s="242"/>
      <c r="AM715" s="242"/>
      <c r="AN715" s="242"/>
      <c r="AO715" s="242"/>
      <c r="AP715" s="242"/>
      <c r="AQ715" s="242"/>
      <c r="AR715" s="242"/>
      <c r="AS715" s="242"/>
      <c r="AT715" s="242"/>
      <c r="AU715" s="242"/>
      <c r="AV715" s="242"/>
      <c r="AW715" s="242"/>
      <c r="AX715" s="242"/>
      <c r="AY715" s="242"/>
      <c r="AZ715" s="242"/>
      <c r="BA715" s="242"/>
      <c r="BB715" s="242"/>
      <c r="BC715" s="242"/>
      <c r="BD715" s="242"/>
      <c r="BE715" s="242"/>
      <c r="BF715" s="242"/>
      <c r="BG715" s="242"/>
      <c r="BH715" s="242"/>
      <c r="BI715" s="242"/>
      <c r="BJ715" s="242"/>
      <c r="BK715" s="242"/>
      <c r="BL715" s="242"/>
    </row>
    <row r="716" spans="1:64" ht="14.65" hidden="1" customHeight="1">
      <c r="A716" s="238" t="s">
        <v>108</v>
      </c>
      <c r="B716" s="237" t="s">
        <v>188</v>
      </c>
      <c r="C716" s="243" t="s">
        <v>77</v>
      </c>
      <c r="D716" s="244"/>
      <c r="E716" s="244"/>
      <c r="F716" s="244"/>
      <c r="G716" s="245"/>
      <c r="H716" s="245"/>
      <c r="I716" s="245">
        <v>4</v>
      </c>
      <c r="J716" s="245">
        <v>14</v>
      </c>
      <c r="K716" s="245">
        <v>45</v>
      </c>
      <c r="L716" s="245">
        <v>74</v>
      </c>
      <c r="M716" s="245">
        <v>89</v>
      </c>
      <c r="N716" s="245">
        <v>95</v>
      </c>
      <c r="O716" s="245">
        <v>100</v>
      </c>
      <c r="P716" s="245"/>
      <c r="Q716" s="245"/>
      <c r="R716" s="252"/>
      <c r="S716" s="252"/>
      <c r="T716" s="252"/>
      <c r="U716" s="252"/>
      <c r="V716" s="252"/>
      <c r="W716" s="252"/>
      <c r="X716" s="252"/>
      <c r="Y716" s="252"/>
      <c r="Z716" s="252"/>
      <c r="AA716" s="245"/>
      <c r="AB716" s="245"/>
      <c r="AC716" s="245"/>
      <c r="AD716" s="245"/>
      <c r="AE716" s="242"/>
      <c r="AF716" s="238" t="str">
        <f t="shared" si="11"/>
        <v>TOMATE (1ª SAFRA)12/13Comercialização</v>
      </c>
      <c r="AG716" s="242"/>
      <c r="AH716" s="242"/>
      <c r="AI716" s="242"/>
      <c r="AJ716" s="242"/>
      <c r="AK716" s="242"/>
      <c r="AL716" s="242"/>
      <c r="AM716" s="242"/>
      <c r="AN716" s="242"/>
      <c r="AO716" s="242"/>
      <c r="AP716" s="242"/>
      <c r="AQ716" s="242"/>
      <c r="AR716" s="242"/>
      <c r="AS716" s="242"/>
      <c r="AT716" s="242"/>
      <c r="AU716" s="242"/>
      <c r="AV716" s="242"/>
      <c r="AW716" s="242"/>
      <c r="AX716" s="242"/>
      <c r="AY716" s="242"/>
      <c r="AZ716" s="242"/>
      <c r="BA716" s="242"/>
      <c r="BB716" s="242"/>
      <c r="BC716" s="242"/>
      <c r="BD716" s="242"/>
      <c r="BE716" s="242"/>
      <c r="BF716" s="242"/>
      <c r="BG716" s="242"/>
      <c r="BH716" s="242"/>
      <c r="BI716" s="242"/>
      <c r="BJ716" s="242"/>
      <c r="BK716" s="242"/>
      <c r="BL716" s="242"/>
    </row>
    <row r="717" spans="1:64" ht="14.65" hidden="1" customHeight="1">
      <c r="A717" s="238" t="s">
        <v>109</v>
      </c>
      <c r="B717" s="237" t="s">
        <v>188</v>
      </c>
      <c r="C717" s="239" t="s">
        <v>75</v>
      </c>
      <c r="D717" s="244"/>
      <c r="E717" s="244"/>
      <c r="F717" s="244"/>
      <c r="G717" s="245"/>
      <c r="H717" s="245"/>
      <c r="I717" s="245"/>
      <c r="J717" s="245"/>
      <c r="K717" s="245"/>
      <c r="L717" s="245">
        <v>31</v>
      </c>
      <c r="M717" s="245">
        <v>60</v>
      </c>
      <c r="N717" s="245">
        <v>71</v>
      </c>
      <c r="O717" s="245">
        <v>82</v>
      </c>
      <c r="P717" s="245">
        <v>82</v>
      </c>
      <c r="Q717" s="245">
        <v>91</v>
      </c>
      <c r="R717" s="245">
        <v>95</v>
      </c>
      <c r="S717" s="245">
        <v>100</v>
      </c>
      <c r="T717" s="245"/>
      <c r="U717" s="245"/>
      <c r="V717" s="245"/>
      <c r="W717" s="245"/>
      <c r="X717" s="245"/>
      <c r="Y717" s="245"/>
      <c r="Z717" s="245"/>
      <c r="AA717" s="245"/>
      <c r="AB717" s="245"/>
      <c r="AC717" s="245"/>
      <c r="AD717" s="245"/>
      <c r="AE717" s="242"/>
      <c r="AF717" s="238" t="str">
        <f t="shared" si="11"/>
        <v>TOMATE (2ª SAFRA)12/13Plantio</v>
      </c>
      <c r="AG717" s="242"/>
      <c r="AH717" s="242"/>
      <c r="AI717" s="242"/>
      <c r="AJ717" s="242"/>
      <c r="AK717" s="242"/>
      <c r="AL717" s="242"/>
      <c r="AM717" s="242"/>
      <c r="AN717" s="242"/>
      <c r="AO717" s="242"/>
      <c r="AP717" s="242"/>
      <c r="AQ717" s="242"/>
      <c r="AR717" s="242"/>
      <c r="AS717" s="242"/>
      <c r="AT717" s="242"/>
      <c r="AU717" s="242"/>
      <c r="AV717" s="242"/>
      <c r="AW717" s="242"/>
      <c r="AX717" s="242"/>
      <c r="AY717" s="242"/>
      <c r="AZ717" s="242"/>
      <c r="BA717" s="242"/>
      <c r="BB717" s="242"/>
      <c r="BC717" s="242"/>
      <c r="BD717" s="242"/>
      <c r="BE717" s="242"/>
      <c r="BF717" s="242"/>
      <c r="BG717" s="242"/>
      <c r="BH717" s="242"/>
      <c r="BI717" s="242"/>
      <c r="BJ717" s="242"/>
      <c r="BK717" s="242"/>
      <c r="BL717" s="242"/>
    </row>
    <row r="718" spans="1:64" ht="14.65" hidden="1" customHeight="1">
      <c r="A718" s="238" t="s">
        <v>109</v>
      </c>
      <c r="B718" s="237" t="s">
        <v>188</v>
      </c>
      <c r="C718" s="239" t="s">
        <v>76</v>
      </c>
      <c r="D718" s="244"/>
      <c r="E718" s="244"/>
      <c r="F718" s="244"/>
      <c r="G718" s="245"/>
      <c r="H718" s="245"/>
      <c r="I718" s="245"/>
      <c r="J718" s="245"/>
      <c r="K718" s="245"/>
      <c r="L718" s="245"/>
      <c r="M718" s="245"/>
      <c r="N718" s="245">
        <v>13</v>
      </c>
      <c r="O718" s="245">
        <v>56</v>
      </c>
      <c r="P718" s="245">
        <v>65</v>
      </c>
      <c r="Q718" s="245">
        <v>73</v>
      </c>
      <c r="R718" s="252">
        <v>82</v>
      </c>
      <c r="S718" s="252">
        <v>86</v>
      </c>
      <c r="T718" s="252">
        <v>91</v>
      </c>
      <c r="U718" s="252">
        <v>96</v>
      </c>
      <c r="V718" s="252">
        <v>100</v>
      </c>
      <c r="W718" s="245"/>
      <c r="X718" s="245"/>
      <c r="Y718" s="245"/>
      <c r="Z718" s="245"/>
      <c r="AA718" s="245"/>
      <c r="AB718" s="245"/>
      <c r="AC718" s="245"/>
      <c r="AD718" s="245"/>
      <c r="AE718" s="242"/>
      <c r="AF718" s="238" t="str">
        <f t="shared" si="11"/>
        <v>TOMATE (2ª SAFRA)12/13Colheita</v>
      </c>
      <c r="AG718" s="242"/>
      <c r="AH718" s="242"/>
      <c r="AI718" s="242"/>
      <c r="AJ718" s="242"/>
      <c r="AK718" s="242"/>
      <c r="AL718" s="242"/>
      <c r="AM718" s="242"/>
      <c r="AN718" s="242"/>
      <c r="AO718" s="242"/>
      <c r="AP718" s="242"/>
      <c r="AQ718" s="242"/>
      <c r="AR718" s="242"/>
      <c r="AS718" s="242"/>
      <c r="AT718" s="242"/>
      <c r="AU718" s="242"/>
      <c r="AV718" s="242"/>
      <c r="AW718" s="242"/>
      <c r="AX718" s="242"/>
      <c r="AY718" s="242"/>
      <c r="AZ718" s="242"/>
      <c r="BA718" s="242"/>
      <c r="BB718" s="242"/>
      <c r="BC718" s="242"/>
      <c r="BD718" s="242"/>
      <c r="BE718" s="242"/>
      <c r="BF718" s="242"/>
      <c r="BG718" s="242"/>
      <c r="BH718" s="242"/>
      <c r="BI718" s="242"/>
      <c r="BJ718" s="242"/>
      <c r="BK718" s="242"/>
      <c r="BL718" s="242"/>
    </row>
    <row r="719" spans="1:64" ht="14.65" hidden="1" customHeight="1">
      <c r="A719" s="238" t="s">
        <v>109</v>
      </c>
      <c r="B719" s="237" t="s">
        <v>188</v>
      </c>
      <c r="C719" s="243" t="s">
        <v>77</v>
      </c>
      <c r="D719" s="244"/>
      <c r="E719" s="244"/>
      <c r="F719" s="244"/>
      <c r="G719" s="245"/>
      <c r="H719" s="245"/>
      <c r="I719" s="245"/>
      <c r="J719" s="245"/>
      <c r="K719" s="245"/>
      <c r="L719" s="245"/>
      <c r="M719" s="245"/>
      <c r="N719" s="245">
        <v>9</v>
      </c>
      <c r="O719" s="245">
        <v>43</v>
      </c>
      <c r="P719" s="245">
        <v>53</v>
      </c>
      <c r="Q719" s="245">
        <v>64</v>
      </c>
      <c r="R719" s="252">
        <v>77</v>
      </c>
      <c r="S719" s="252">
        <v>87</v>
      </c>
      <c r="T719" s="252">
        <v>90</v>
      </c>
      <c r="U719" s="252">
        <v>95</v>
      </c>
      <c r="V719" s="252">
        <v>97</v>
      </c>
      <c r="W719" s="252">
        <v>100</v>
      </c>
      <c r="X719" s="252"/>
      <c r="Y719" s="252"/>
      <c r="Z719" s="252"/>
      <c r="AA719" s="245"/>
      <c r="AB719" s="245"/>
      <c r="AC719" s="245"/>
      <c r="AD719" s="245"/>
      <c r="AE719" s="242"/>
      <c r="AF719" s="238" t="str">
        <f t="shared" si="11"/>
        <v>TOMATE (2ª SAFRA)12/13Comercialização</v>
      </c>
      <c r="AG719" s="242"/>
      <c r="AH719" s="242"/>
      <c r="AI719" s="242"/>
      <c r="AJ719" s="242"/>
      <c r="AK719" s="242"/>
      <c r="AL719" s="242"/>
      <c r="AM719" s="242"/>
      <c r="AN719" s="242"/>
      <c r="AO719" s="242"/>
      <c r="AP719" s="242"/>
      <c r="AQ719" s="242"/>
      <c r="AR719" s="242"/>
      <c r="AS719" s="242"/>
      <c r="AT719" s="242"/>
      <c r="AU719" s="242"/>
      <c r="AV719" s="242"/>
      <c r="AW719" s="242"/>
      <c r="AX719" s="242"/>
      <c r="AY719" s="242"/>
      <c r="AZ719" s="242"/>
      <c r="BA719" s="242"/>
      <c r="BB719" s="242"/>
      <c r="BC719" s="242"/>
      <c r="BD719" s="242"/>
      <c r="BE719" s="242"/>
      <c r="BF719" s="242"/>
      <c r="BG719" s="242"/>
      <c r="BH719" s="242"/>
      <c r="BI719" s="242"/>
      <c r="BJ719" s="242"/>
      <c r="BK719" s="242"/>
      <c r="BL719" s="242"/>
    </row>
    <row r="720" spans="1:64" ht="14.65" hidden="1" customHeight="1">
      <c r="A720" s="238" t="s">
        <v>110</v>
      </c>
      <c r="B720" s="237" t="s">
        <v>188</v>
      </c>
      <c r="C720" s="239" t="s">
        <v>75</v>
      </c>
      <c r="D720" s="244"/>
      <c r="E720" s="244"/>
      <c r="F720" s="244"/>
      <c r="G720" s="245"/>
      <c r="H720" s="245"/>
      <c r="I720" s="245"/>
      <c r="J720" s="245"/>
      <c r="K720" s="245"/>
      <c r="L720" s="245"/>
      <c r="M720" s="245"/>
      <c r="N720" s="245"/>
      <c r="O720" s="245">
        <v>12</v>
      </c>
      <c r="P720" s="245">
        <v>57</v>
      </c>
      <c r="Q720" s="245">
        <v>85</v>
      </c>
      <c r="R720" s="245">
        <v>100</v>
      </c>
      <c r="S720" s="245"/>
      <c r="T720" s="245"/>
      <c r="U720" s="245"/>
      <c r="V720" s="245"/>
      <c r="W720" s="245"/>
      <c r="X720" s="245"/>
      <c r="Y720" s="245"/>
      <c r="Z720" s="245"/>
      <c r="AA720" s="245"/>
      <c r="AB720" s="245"/>
      <c r="AC720" s="245"/>
      <c r="AD720" s="245"/>
      <c r="AE720" s="242"/>
      <c r="AF720" s="238" t="str">
        <f t="shared" si="11"/>
        <v>TRIGO12/13Plantio</v>
      </c>
      <c r="AG720" s="242"/>
      <c r="AH720" s="242"/>
      <c r="AI720" s="242"/>
      <c r="AJ720" s="242"/>
      <c r="AK720" s="242"/>
      <c r="AL720" s="242"/>
      <c r="AM720" s="242"/>
      <c r="AN720" s="242"/>
      <c r="AO720" s="242"/>
      <c r="AP720" s="242"/>
      <c r="AQ720" s="242"/>
      <c r="AR720" s="242"/>
      <c r="AS720" s="242"/>
      <c r="AT720" s="242"/>
      <c r="AU720" s="242"/>
      <c r="AV720" s="242"/>
      <c r="AW720" s="242"/>
      <c r="AX720" s="242"/>
      <c r="AY720" s="242"/>
      <c r="AZ720" s="242"/>
      <c r="BA720" s="242"/>
      <c r="BB720" s="242"/>
      <c r="BC720" s="242"/>
      <c r="BD720" s="242"/>
      <c r="BE720" s="242"/>
      <c r="BF720" s="242"/>
      <c r="BG720" s="242"/>
      <c r="BH720" s="242"/>
      <c r="BI720" s="242"/>
      <c r="BJ720" s="242"/>
      <c r="BK720" s="242"/>
      <c r="BL720" s="242"/>
    </row>
    <row r="721" spans="1:64" ht="14.65" hidden="1" customHeight="1">
      <c r="A721" s="238" t="s">
        <v>110</v>
      </c>
      <c r="B721" s="237" t="s">
        <v>188</v>
      </c>
      <c r="C721" s="239" t="s">
        <v>76</v>
      </c>
      <c r="D721" s="244"/>
      <c r="E721" s="244"/>
      <c r="F721" s="244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52"/>
      <c r="S721" s="252">
        <v>3</v>
      </c>
      <c r="T721" s="252">
        <v>26</v>
      </c>
      <c r="U721" s="252">
        <v>60</v>
      </c>
      <c r="V721" s="252">
        <v>95</v>
      </c>
      <c r="W721" s="245">
        <v>100</v>
      </c>
      <c r="X721" s="245"/>
      <c r="Y721" s="245"/>
      <c r="Z721" s="245"/>
      <c r="AA721" s="245"/>
      <c r="AB721" s="245"/>
      <c r="AC721" s="245"/>
      <c r="AD721" s="245"/>
      <c r="AE721" s="242"/>
      <c r="AF721" s="238" t="str">
        <f t="shared" si="11"/>
        <v>TRIGO12/13Colheita</v>
      </c>
      <c r="AG721" s="242"/>
      <c r="AH721" s="242"/>
      <c r="AI721" s="242"/>
      <c r="AJ721" s="242"/>
      <c r="AK721" s="242"/>
      <c r="AL721" s="242"/>
      <c r="AM721" s="242"/>
      <c r="AN721" s="242"/>
      <c r="AO721" s="242"/>
      <c r="AP721" s="242"/>
      <c r="AQ721" s="242"/>
      <c r="AR721" s="242"/>
      <c r="AS721" s="242"/>
      <c r="AT721" s="242"/>
      <c r="AU721" s="242"/>
      <c r="AV721" s="242"/>
      <c r="AW721" s="242"/>
      <c r="AX721" s="242"/>
      <c r="AY721" s="242"/>
      <c r="AZ721" s="242"/>
      <c r="BA721" s="242"/>
      <c r="BB721" s="242"/>
      <c r="BC721" s="242"/>
      <c r="BD721" s="242"/>
      <c r="BE721" s="242"/>
      <c r="BF721" s="242"/>
      <c r="BG721" s="242"/>
      <c r="BH721" s="242"/>
      <c r="BI721" s="242"/>
      <c r="BJ721" s="242"/>
      <c r="BK721" s="242"/>
      <c r="BL721" s="242"/>
    </row>
    <row r="722" spans="1:64" ht="14.65" hidden="1" customHeight="1">
      <c r="A722" s="238" t="s">
        <v>110</v>
      </c>
      <c r="B722" s="237" t="s">
        <v>188</v>
      </c>
      <c r="C722" s="243" t="s">
        <v>77</v>
      </c>
      <c r="D722" s="244"/>
      <c r="E722" s="244"/>
      <c r="F722" s="244"/>
      <c r="G722" s="245"/>
      <c r="H722" s="245"/>
      <c r="I722" s="245"/>
      <c r="J722" s="245"/>
      <c r="K722" s="245"/>
      <c r="L722" s="245"/>
      <c r="M722" s="245"/>
      <c r="N722" s="245"/>
      <c r="O722" s="245">
        <v>3</v>
      </c>
      <c r="P722" s="245">
        <v>4</v>
      </c>
      <c r="Q722" s="245">
        <v>4</v>
      </c>
      <c r="R722" s="252">
        <v>6</v>
      </c>
      <c r="S722" s="252">
        <v>8</v>
      </c>
      <c r="T722" s="252">
        <v>12</v>
      </c>
      <c r="U722" s="252">
        <v>35</v>
      </c>
      <c r="V722" s="252">
        <v>64</v>
      </c>
      <c r="W722" s="252">
        <v>75</v>
      </c>
      <c r="X722" s="252">
        <v>89</v>
      </c>
      <c r="Y722" s="252">
        <v>93</v>
      </c>
      <c r="Z722" s="252">
        <v>96</v>
      </c>
      <c r="AA722" s="249">
        <v>98</v>
      </c>
      <c r="AB722" s="245"/>
      <c r="AC722" s="245"/>
      <c r="AD722" s="245"/>
      <c r="AE722" s="242"/>
      <c r="AF722" s="238" t="str">
        <f t="shared" si="11"/>
        <v>TRIGO12/13Comercialização</v>
      </c>
      <c r="AG722" s="242"/>
      <c r="AH722" s="242"/>
      <c r="AI722" s="242"/>
      <c r="AJ722" s="242"/>
      <c r="AK722" s="242"/>
      <c r="AL722" s="242"/>
      <c r="AM722" s="242"/>
      <c r="AN722" s="242"/>
      <c r="AO722" s="242"/>
      <c r="AP722" s="242"/>
      <c r="AQ722" s="242"/>
      <c r="AR722" s="242"/>
      <c r="AS722" s="242"/>
      <c r="AT722" s="242"/>
      <c r="AU722" s="242"/>
      <c r="AV722" s="242"/>
      <c r="AW722" s="242"/>
      <c r="AX722" s="242"/>
      <c r="AY722" s="242"/>
      <c r="AZ722" s="242"/>
      <c r="BA722" s="242"/>
      <c r="BB722" s="242"/>
      <c r="BC722" s="242"/>
      <c r="BD722" s="242"/>
      <c r="BE722" s="242"/>
      <c r="BF722" s="242"/>
      <c r="BG722" s="242"/>
      <c r="BH722" s="242"/>
      <c r="BI722" s="242"/>
      <c r="BJ722" s="242"/>
      <c r="BK722" s="242"/>
      <c r="BL722" s="242"/>
    </row>
    <row r="723" spans="1:64" ht="14.65" hidden="1" customHeight="1">
      <c r="A723" s="238" t="s">
        <v>111</v>
      </c>
      <c r="B723" s="237" t="s">
        <v>188</v>
      </c>
      <c r="C723" s="239" t="s">
        <v>75</v>
      </c>
      <c r="D723" s="244"/>
      <c r="E723" s="244"/>
      <c r="F723" s="244"/>
      <c r="G723" s="245"/>
      <c r="H723" s="245"/>
      <c r="I723" s="245"/>
      <c r="J723" s="245"/>
      <c r="K723" s="245"/>
      <c r="L723" s="245"/>
      <c r="M723" s="245"/>
      <c r="N723" s="245"/>
      <c r="O723" s="245">
        <v>7</v>
      </c>
      <c r="P723" s="245">
        <v>42</v>
      </c>
      <c r="Q723" s="245">
        <v>66</v>
      </c>
      <c r="R723" s="245">
        <v>100</v>
      </c>
      <c r="S723" s="245"/>
      <c r="T723" s="245"/>
      <c r="U723" s="245"/>
      <c r="V723" s="245"/>
      <c r="W723" s="245"/>
      <c r="X723" s="245"/>
      <c r="Y723" s="245"/>
      <c r="Z723" s="245"/>
      <c r="AA723" s="245"/>
      <c r="AB723" s="245"/>
      <c r="AC723" s="245"/>
      <c r="AD723" s="245"/>
      <c r="AE723" s="242"/>
      <c r="AF723" s="238" t="str">
        <f t="shared" si="11"/>
        <v>TRITICALE12/13Plantio</v>
      </c>
      <c r="AG723" s="242"/>
      <c r="AH723" s="242"/>
      <c r="AI723" s="242"/>
      <c r="AJ723" s="242"/>
      <c r="AK723" s="242"/>
      <c r="AL723" s="242"/>
      <c r="AM723" s="242"/>
      <c r="AN723" s="242"/>
      <c r="AO723" s="242"/>
      <c r="AP723" s="242"/>
      <c r="AQ723" s="242"/>
      <c r="AR723" s="242"/>
      <c r="AS723" s="242"/>
      <c r="AT723" s="242"/>
      <c r="AU723" s="242"/>
      <c r="AV723" s="242"/>
      <c r="AW723" s="242"/>
      <c r="AX723" s="242"/>
      <c r="AY723" s="242"/>
      <c r="AZ723" s="242"/>
      <c r="BA723" s="242"/>
      <c r="BB723" s="242"/>
      <c r="BC723" s="242"/>
      <c r="BD723" s="242"/>
      <c r="BE723" s="242"/>
      <c r="BF723" s="242"/>
      <c r="BG723" s="242"/>
      <c r="BH723" s="242"/>
      <c r="BI723" s="242"/>
      <c r="BJ723" s="242"/>
      <c r="BK723" s="242"/>
      <c r="BL723" s="242"/>
    </row>
    <row r="724" spans="1:64" ht="14.65" hidden="1" customHeight="1">
      <c r="A724" s="238" t="s">
        <v>111</v>
      </c>
      <c r="B724" s="237" t="s">
        <v>188</v>
      </c>
      <c r="C724" s="239" t="s">
        <v>76</v>
      </c>
      <c r="D724" s="244"/>
      <c r="E724" s="244"/>
      <c r="F724" s="244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>
        <v>12</v>
      </c>
      <c r="U724" s="245">
        <v>33</v>
      </c>
      <c r="V724" s="245">
        <v>77</v>
      </c>
      <c r="W724" s="245">
        <v>100</v>
      </c>
      <c r="X724" s="245"/>
      <c r="Y724" s="245"/>
      <c r="Z724" s="245"/>
      <c r="AA724" s="245"/>
      <c r="AB724" s="245"/>
      <c r="AC724" s="245"/>
      <c r="AD724" s="245"/>
      <c r="AE724" s="242"/>
      <c r="AF724" s="238" t="str">
        <f t="shared" si="11"/>
        <v>TRITICALE12/13Colheita</v>
      </c>
      <c r="AG724" s="242"/>
      <c r="AH724" s="242"/>
      <c r="AI724" s="242"/>
      <c r="AJ724" s="242"/>
      <c r="AK724" s="242"/>
      <c r="AL724" s="242"/>
      <c r="AM724" s="242"/>
      <c r="AN724" s="242"/>
      <c r="AO724" s="242"/>
      <c r="AP724" s="242"/>
      <c r="AQ724" s="242"/>
      <c r="AR724" s="242"/>
      <c r="AS724" s="242"/>
      <c r="AT724" s="242"/>
      <c r="AU724" s="242"/>
      <c r="AV724" s="242"/>
      <c r="AW724" s="242"/>
      <c r="AX724" s="242"/>
      <c r="AY724" s="242"/>
      <c r="AZ724" s="242"/>
      <c r="BA724" s="242"/>
      <c r="BB724" s="242"/>
      <c r="BC724" s="242"/>
      <c r="BD724" s="242"/>
      <c r="BE724" s="242"/>
      <c r="BF724" s="242"/>
      <c r="BG724" s="242"/>
      <c r="BH724" s="242"/>
      <c r="BI724" s="242"/>
      <c r="BJ724" s="242"/>
      <c r="BK724" s="242"/>
      <c r="BL724" s="242"/>
    </row>
    <row r="725" spans="1:64" ht="14.65" hidden="1" customHeight="1">
      <c r="A725" s="238" t="s">
        <v>111</v>
      </c>
      <c r="B725" s="237" t="s">
        <v>188</v>
      </c>
      <c r="C725" s="243" t="s">
        <v>77</v>
      </c>
      <c r="D725" s="244"/>
      <c r="E725" s="244"/>
      <c r="F725" s="244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52"/>
      <c r="S725" s="252"/>
      <c r="T725" s="252">
        <v>3</v>
      </c>
      <c r="U725" s="252">
        <v>7</v>
      </c>
      <c r="V725" s="252">
        <v>30</v>
      </c>
      <c r="W725" s="252">
        <v>54</v>
      </c>
      <c r="X725" s="252">
        <v>83</v>
      </c>
      <c r="Y725" s="252">
        <v>100</v>
      </c>
      <c r="Z725" s="252"/>
      <c r="AA725" s="245"/>
      <c r="AB725" s="245"/>
      <c r="AC725" s="245"/>
      <c r="AD725" s="245"/>
      <c r="AE725" s="242"/>
      <c r="AF725" s="238" t="str">
        <f t="shared" si="11"/>
        <v>TRITICALE12/13Comercialização</v>
      </c>
      <c r="AG725" s="242"/>
      <c r="AH725" s="242"/>
      <c r="AI725" s="242"/>
      <c r="AJ725" s="242"/>
      <c r="AK725" s="242"/>
      <c r="AL725" s="242"/>
      <c r="AM725" s="242"/>
      <c r="AN725" s="242"/>
      <c r="AO725" s="242"/>
      <c r="AP725" s="242"/>
      <c r="AQ725" s="242"/>
      <c r="AR725" s="242"/>
      <c r="AS725" s="242"/>
      <c r="AT725" s="242"/>
      <c r="AU725" s="242"/>
      <c r="AV725" s="242"/>
      <c r="AW725" s="242"/>
      <c r="AX725" s="242"/>
      <c r="AY725" s="242"/>
      <c r="AZ725" s="242"/>
      <c r="BA725" s="242"/>
      <c r="BB725" s="242"/>
      <c r="BC725" s="242"/>
      <c r="BD725" s="242"/>
      <c r="BE725" s="242"/>
      <c r="BF725" s="242"/>
      <c r="BG725" s="242"/>
      <c r="BH725" s="242"/>
      <c r="BI725" s="242"/>
      <c r="BJ725" s="242"/>
      <c r="BK725" s="242"/>
      <c r="BL725" s="242"/>
    </row>
    <row r="726" spans="1:64" ht="14.65" hidden="1" customHeight="1">
      <c r="A726" s="238" t="s">
        <v>84</v>
      </c>
      <c r="B726" s="258" t="s">
        <v>189</v>
      </c>
      <c r="C726" s="239" t="s">
        <v>75</v>
      </c>
      <c r="D726" s="244"/>
      <c r="E726" s="244"/>
      <c r="F726" s="244"/>
      <c r="G726" s="245"/>
      <c r="H726" s="245"/>
      <c r="I726" s="245"/>
      <c r="J726" s="245"/>
      <c r="K726" s="245"/>
      <c r="L726" s="245"/>
      <c r="M726" s="245"/>
      <c r="N726" s="245">
        <v>2</v>
      </c>
      <c r="O726" s="245">
        <v>20</v>
      </c>
      <c r="P726" s="245">
        <v>79</v>
      </c>
      <c r="Q726" s="245">
        <v>95</v>
      </c>
      <c r="R726" s="245">
        <v>98</v>
      </c>
      <c r="S726" s="245">
        <v>100</v>
      </c>
      <c r="T726" s="245"/>
      <c r="U726" s="245"/>
      <c r="V726" s="245"/>
      <c r="W726" s="245"/>
      <c r="X726" s="245"/>
      <c r="Y726" s="245"/>
      <c r="Z726" s="245"/>
      <c r="AA726" s="245"/>
      <c r="AB726" s="245"/>
      <c r="AC726" s="245"/>
      <c r="AD726" s="245"/>
      <c r="AE726" s="242"/>
      <c r="AF726" s="238" t="str">
        <f t="shared" si="11"/>
        <v>ALHO13/14Plantio</v>
      </c>
      <c r="AG726" s="242"/>
      <c r="AH726" s="242"/>
      <c r="AI726" s="242"/>
      <c r="AJ726" s="242"/>
      <c r="AK726" s="242"/>
      <c r="AL726" s="242"/>
      <c r="AM726" s="242"/>
      <c r="AN726" s="242"/>
      <c r="AO726" s="242"/>
      <c r="AP726" s="242"/>
      <c r="AQ726" s="242"/>
      <c r="AR726" s="242"/>
      <c r="AS726" s="242"/>
      <c r="AT726" s="242"/>
      <c r="AU726" s="242"/>
      <c r="AV726" s="242"/>
      <c r="AW726" s="242"/>
      <c r="AX726" s="242"/>
      <c r="AY726" s="242"/>
      <c r="AZ726" s="242"/>
      <c r="BA726" s="242"/>
      <c r="BB726" s="242"/>
      <c r="BC726" s="242"/>
      <c r="BD726" s="242"/>
      <c r="BE726" s="242"/>
      <c r="BF726" s="242"/>
      <c r="BG726" s="242"/>
      <c r="BH726" s="242"/>
      <c r="BI726" s="242"/>
      <c r="BJ726" s="242"/>
      <c r="BK726" s="242"/>
      <c r="BL726" s="242"/>
    </row>
    <row r="727" spans="1:64" ht="14.65" hidden="1" customHeight="1">
      <c r="A727" s="238" t="s">
        <v>84</v>
      </c>
      <c r="B727" s="258" t="s">
        <v>189</v>
      </c>
      <c r="C727" s="239" t="s">
        <v>76</v>
      </c>
      <c r="D727" s="244"/>
      <c r="E727" s="244"/>
      <c r="F727" s="244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>
        <v>3</v>
      </c>
      <c r="T727" s="245">
        <v>41</v>
      </c>
      <c r="U727" s="245">
        <v>58</v>
      </c>
      <c r="V727" s="245">
        <v>85</v>
      </c>
      <c r="W727" s="245">
        <v>94</v>
      </c>
      <c r="X727" s="245">
        <v>100</v>
      </c>
      <c r="Y727" s="245"/>
      <c r="Z727" s="245"/>
      <c r="AA727" s="245"/>
      <c r="AB727" s="245"/>
      <c r="AC727" s="245"/>
      <c r="AD727" s="245"/>
      <c r="AE727" s="242"/>
      <c r="AF727" s="238" t="str">
        <f t="shared" si="11"/>
        <v>ALHO13/14Colheita</v>
      </c>
      <c r="AG727" s="242"/>
      <c r="AH727" s="242"/>
      <c r="AI727" s="242"/>
      <c r="AJ727" s="242"/>
      <c r="AK727" s="242"/>
      <c r="AL727" s="242"/>
      <c r="AM727" s="242"/>
      <c r="AN727" s="242"/>
      <c r="AO727" s="242"/>
      <c r="AP727" s="242"/>
      <c r="AQ727" s="242"/>
      <c r="AR727" s="242"/>
      <c r="AS727" s="242"/>
      <c r="AT727" s="242"/>
      <c r="AU727" s="242"/>
      <c r="AV727" s="242"/>
      <c r="AW727" s="242"/>
      <c r="AX727" s="242"/>
      <c r="AY727" s="242"/>
      <c r="AZ727" s="242"/>
      <c r="BA727" s="242"/>
      <c r="BB727" s="242"/>
      <c r="BC727" s="242"/>
      <c r="BD727" s="242"/>
      <c r="BE727" s="242"/>
      <c r="BF727" s="242"/>
      <c r="BG727" s="242"/>
      <c r="BH727" s="242"/>
      <c r="BI727" s="242"/>
      <c r="BJ727" s="242"/>
      <c r="BK727" s="242"/>
      <c r="BL727" s="242"/>
    </row>
    <row r="728" spans="1:64" ht="14.65" hidden="1" customHeight="1">
      <c r="A728" s="238" t="s">
        <v>84</v>
      </c>
      <c r="B728" s="258" t="s">
        <v>189</v>
      </c>
      <c r="C728" s="243" t="s">
        <v>77</v>
      </c>
      <c r="D728" s="244"/>
      <c r="E728" s="244"/>
      <c r="F728" s="244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>
        <v>1</v>
      </c>
      <c r="T728" s="245">
        <v>45</v>
      </c>
      <c r="U728" s="245">
        <v>52</v>
      </c>
      <c r="V728" s="245">
        <v>54</v>
      </c>
      <c r="W728" s="245">
        <v>71</v>
      </c>
      <c r="X728" s="245">
        <v>83</v>
      </c>
      <c r="Y728" s="245">
        <v>89</v>
      </c>
      <c r="Z728" s="245">
        <v>94</v>
      </c>
      <c r="AA728" s="245">
        <v>100</v>
      </c>
      <c r="AB728" s="245"/>
      <c r="AC728" s="245"/>
      <c r="AD728" s="245"/>
      <c r="AE728" s="242"/>
      <c r="AF728" s="238" t="str">
        <f t="shared" si="11"/>
        <v>ALHO13/14Comercialização</v>
      </c>
      <c r="AG728" s="242"/>
      <c r="AH728" s="242"/>
      <c r="AI728" s="242"/>
      <c r="AJ728" s="242"/>
      <c r="AK728" s="242"/>
      <c r="AL728" s="242"/>
      <c r="AM728" s="242"/>
      <c r="AN728" s="242"/>
      <c r="AO728" s="242"/>
      <c r="AP728" s="242"/>
      <c r="AQ728" s="242"/>
      <c r="AR728" s="242"/>
      <c r="AS728" s="242"/>
      <c r="AT728" s="242"/>
      <c r="AU728" s="242"/>
      <c r="AV728" s="242"/>
      <c r="AW728" s="242"/>
      <c r="AX728" s="242"/>
      <c r="AY728" s="242"/>
      <c r="AZ728" s="242"/>
      <c r="BA728" s="242"/>
      <c r="BB728" s="242"/>
      <c r="BC728" s="242"/>
      <c r="BD728" s="242"/>
      <c r="BE728" s="242"/>
      <c r="BF728" s="242"/>
      <c r="BG728" s="242"/>
      <c r="BH728" s="242"/>
      <c r="BI728" s="242"/>
      <c r="BJ728" s="242"/>
      <c r="BK728" s="242"/>
      <c r="BL728" s="242"/>
    </row>
    <row r="729" spans="1:64" ht="14.65" hidden="1" customHeight="1">
      <c r="A729" s="257" t="s">
        <v>85</v>
      </c>
      <c r="B729" s="258" t="s">
        <v>189</v>
      </c>
      <c r="C729" s="239" t="s">
        <v>75</v>
      </c>
      <c r="D729" s="244"/>
      <c r="E729" s="244"/>
      <c r="F729" s="244"/>
      <c r="G729" s="245"/>
      <c r="H729" s="245">
        <v>22</v>
      </c>
      <c r="I729" s="245">
        <v>54</v>
      </c>
      <c r="J729" s="245">
        <v>100</v>
      </c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  <c r="Y729" s="245"/>
      <c r="Z729" s="245"/>
      <c r="AA729" s="245"/>
      <c r="AB729" s="245"/>
      <c r="AC729" s="245"/>
      <c r="AD729" s="245"/>
      <c r="AE729" s="242"/>
      <c r="AF729" s="238" t="str">
        <f t="shared" si="11"/>
        <v>AMENDOIM (1ª SAFRA)13/14Plantio</v>
      </c>
      <c r="AG729" s="242"/>
      <c r="AH729" s="242"/>
      <c r="AI729" s="242"/>
      <c r="AJ729" s="242"/>
      <c r="AK729" s="242"/>
      <c r="AL729" s="242"/>
      <c r="AM729" s="242"/>
      <c r="AN729" s="242"/>
      <c r="AO729" s="242"/>
      <c r="AP729" s="242"/>
      <c r="AQ729" s="242"/>
      <c r="AR729" s="242"/>
      <c r="AS729" s="242"/>
      <c r="AT729" s="242"/>
      <c r="AU729" s="242"/>
      <c r="AV729" s="242"/>
      <c r="AW729" s="242"/>
      <c r="AX729" s="242"/>
      <c r="AY729" s="242"/>
      <c r="AZ729" s="242"/>
      <c r="BA729" s="242"/>
      <c r="BB729" s="242"/>
      <c r="BC729" s="242"/>
      <c r="BD729" s="242"/>
      <c r="BE729" s="242"/>
      <c r="BF729" s="242"/>
      <c r="BG729" s="242"/>
      <c r="BH729" s="242"/>
      <c r="BI729" s="242"/>
      <c r="BJ729" s="242"/>
      <c r="BK729" s="242"/>
      <c r="BL729" s="242"/>
    </row>
    <row r="730" spans="1:64" ht="14.65" hidden="1" customHeight="1">
      <c r="A730" s="257" t="s">
        <v>85</v>
      </c>
      <c r="B730" s="258" t="s">
        <v>189</v>
      </c>
      <c r="C730" s="239" t="s">
        <v>76</v>
      </c>
      <c r="D730" s="244"/>
      <c r="E730" s="244"/>
      <c r="F730" s="244"/>
      <c r="G730" s="245"/>
      <c r="H730" s="245"/>
      <c r="I730" s="245"/>
      <c r="J730" s="245"/>
      <c r="K730" s="245"/>
      <c r="L730" s="245">
        <v>1</v>
      </c>
      <c r="M730" s="245">
        <v>9</v>
      </c>
      <c r="N730" s="245">
        <v>41</v>
      </c>
      <c r="O730" s="245">
        <v>93</v>
      </c>
      <c r="P730" s="245">
        <v>100</v>
      </c>
      <c r="Q730" s="245"/>
      <c r="R730" s="245"/>
      <c r="S730" s="245"/>
      <c r="T730" s="245"/>
      <c r="U730" s="245"/>
      <c r="V730" s="245"/>
      <c r="W730" s="245"/>
      <c r="X730" s="245"/>
      <c r="Y730" s="245"/>
      <c r="Z730" s="245"/>
      <c r="AA730" s="245"/>
      <c r="AB730" s="245"/>
      <c r="AC730" s="245"/>
      <c r="AD730" s="245"/>
      <c r="AE730" s="242"/>
      <c r="AF730" s="238" t="str">
        <f t="shared" si="11"/>
        <v>AMENDOIM (1ª SAFRA)13/14Colheita</v>
      </c>
      <c r="AG730" s="242"/>
      <c r="AH730" s="242"/>
      <c r="AI730" s="242"/>
      <c r="AJ730" s="242"/>
      <c r="AK730" s="242"/>
      <c r="AL730" s="242"/>
      <c r="AM730" s="242"/>
      <c r="AN730" s="242"/>
      <c r="AO730" s="242"/>
      <c r="AP730" s="242"/>
      <c r="AQ730" s="242"/>
      <c r="AR730" s="242"/>
      <c r="AS730" s="242"/>
      <c r="AT730" s="242"/>
      <c r="AU730" s="242"/>
      <c r="AV730" s="242"/>
      <c r="AW730" s="242"/>
      <c r="AX730" s="242"/>
      <c r="AY730" s="242"/>
      <c r="AZ730" s="242"/>
      <c r="BA730" s="242"/>
      <c r="BB730" s="242"/>
      <c r="BC730" s="242"/>
      <c r="BD730" s="242"/>
      <c r="BE730" s="242"/>
      <c r="BF730" s="242"/>
      <c r="BG730" s="242"/>
      <c r="BH730" s="242"/>
      <c r="BI730" s="242"/>
      <c r="BJ730" s="242"/>
      <c r="BK730" s="242"/>
      <c r="BL730" s="242"/>
    </row>
    <row r="731" spans="1:64" ht="14.65" hidden="1" customHeight="1">
      <c r="A731" s="257" t="s">
        <v>85</v>
      </c>
      <c r="B731" s="258" t="s">
        <v>189</v>
      </c>
      <c r="C731" s="243" t="s">
        <v>77</v>
      </c>
      <c r="D731" s="244"/>
      <c r="E731" s="244"/>
      <c r="F731" s="244"/>
      <c r="G731" s="245"/>
      <c r="H731" s="245"/>
      <c r="I731" s="245"/>
      <c r="J731" s="245"/>
      <c r="K731" s="245"/>
      <c r="L731" s="245">
        <v>0</v>
      </c>
      <c r="M731" s="245">
        <v>2</v>
      </c>
      <c r="N731" s="245">
        <v>25</v>
      </c>
      <c r="O731" s="245">
        <v>64</v>
      </c>
      <c r="P731" s="245">
        <v>8</v>
      </c>
      <c r="Q731" s="245">
        <v>85</v>
      </c>
      <c r="R731" s="245">
        <v>93</v>
      </c>
      <c r="S731" s="245">
        <v>97</v>
      </c>
      <c r="T731" s="245">
        <v>100</v>
      </c>
      <c r="U731" s="245"/>
      <c r="V731" s="245"/>
      <c r="W731" s="245"/>
      <c r="X731" s="245"/>
      <c r="Y731" s="245"/>
      <c r="Z731" s="245"/>
      <c r="AA731" s="245"/>
      <c r="AB731" s="245"/>
      <c r="AC731" s="245"/>
      <c r="AD731" s="245"/>
      <c r="AE731" s="242"/>
      <c r="AF731" s="238" t="str">
        <f t="shared" si="11"/>
        <v>AMENDOIM (1ª SAFRA)13/14Comercialização</v>
      </c>
      <c r="AG731" s="242"/>
      <c r="AH731" s="242"/>
      <c r="AI731" s="242"/>
      <c r="AJ731" s="242"/>
      <c r="AK731" s="242"/>
      <c r="AL731" s="242"/>
      <c r="AM731" s="242"/>
      <c r="AN731" s="242"/>
      <c r="AO731" s="242"/>
      <c r="AP731" s="242"/>
      <c r="AQ731" s="242"/>
      <c r="AR731" s="242"/>
      <c r="AS731" s="242"/>
      <c r="AT731" s="242"/>
      <c r="AU731" s="242"/>
      <c r="AV731" s="242"/>
      <c r="AW731" s="242"/>
      <c r="AX731" s="242"/>
      <c r="AY731" s="242"/>
      <c r="AZ731" s="242"/>
      <c r="BA731" s="242"/>
      <c r="BB731" s="242"/>
      <c r="BC731" s="242"/>
      <c r="BD731" s="242"/>
      <c r="BE731" s="242"/>
      <c r="BF731" s="242"/>
      <c r="BG731" s="242"/>
      <c r="BH731" s="242"/>
      <c r="BI731" s="242"/>
      <c r="BJ731" s="242"/>
      <c r="BK731" s="242"/>
      <c r="BL731" s="242"/>
    </row>
    <row r="732" spans="1:64" ht="14.65" hidden="1" customHeight="1">
      <c r="A732" s="238" t="s">
        <v>86</v>
      </c>
      <c r="B732" s="258" t="s">
        <v>189</v>
      </c>
      <c r="C732" s="239" t="s">
        <v>75</v>
      </c>
      <c r="D732" s="244"/>
      <c r="E732" s="244"/>
      <c r="F732" s="244"/>
      <c r="G732" s="245"/>
      <c r="H732" s="245">
        <v>36</v>
      </c>
      <c r="I732" s="245">
        <v>63</v>
      </c>
      <c r="J732" s="245">
        <v>97</v>
      </c>
      <c r="K732" s="245">
        <v>99</v>
      </c>
      <c r="L732" s="245">
        <v>100</v>
      </c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  <c r="Y732" s="245"/>
      <c r="Z732" s="245"/>
      <c r="AA732" s="245"/>
      <c r="AB732" s="245"/>
      <c r="AC732" s="245"/>
      <c r="AD732" s="245"/>
      <c r="AE732" s="242"/>
      <c r="AF732" s="238" t="str">
        <f t="shared" si="11"/>
        <v>ARROZ IRRIGADO13/14Plantio</v>
      </c>
      <c r="AG732" s="242"/>
      <c r="AH732" s="242"/>
      <c r="AI732" s="242"/>
      <c r="AJ732" s="242"/>
      <c r="AK732" s="242"/>
      <c r="AL732" s="242"/>
      <c r="AM732" s="242"/>
      <c r="AN732" s="242"/>
      <c r="AO732" s="242"/>
      <c r="AP732" s="242"/>
      <c r="AQ732" s="242"/>
      <c r="AR732" s="242"/>
      <c r="AS732" s="242"/>
      <c r="AT732" s="242"/>
      <c r="AU732" s="242"/>
      <c r="AV732" s="242"/>
      <c r="AW732" s="242"/>
      <c r="AX732" s="242"/>
      <c r="AY732" s="242"/>
      <c r="AZ732" s="242"/>
      <c r="BA732" s="242"/>
      <c r="BB732" s="242"/>
      <c r="BC732" s="242"/>
      <c r="BD732" s="242"/>
      <c r="BE732" s="242"/>
      <c r="BF732" s="242"/>
      <c r="BG732" s="242"/>
      <c r="BH732" s="242"/>
      <c r="BI732" s="242"/>
      <c r="BJ732" s="242"/>
      <c r="BK732" s="242"/>
      <c r="BL732" s="242"/>
    </row>
    <row r="733" spans="1:64" ht="14.65" hidden="1" customHeight="1">
      <c r="A733" s="238" t="s">
        <v>86</v>
      </c>
      <c r="B733" s="258" t="s">
        <v>189</v>
      </c>
      <c r="C733" s="239" t="s">
        <v>76</v>
      </c>
      <c r="D733" s="244"/>
      <c r="E733" s="244"/>
      <c r="F733" s="244"/>
      <c r="G733" s="245"/>
      <c r="H733" s="245"/>
      <c r="I733" s="245"/>
      <c r="J733" s="245"/>
      <c r="K733" s="245"/>
      <c r="L733" s="245">
        <v>20</v>
      </c>
      <c r="M733" s="245">
        <v>29</v>
      </c>
      <c r="N733" s="245">
        <v>45</v>
      </c>
      <c r="O733" s="245">
        <v>77</v>
      </c>
      <c r="P733" s="245">
        <v>94</v>
      </c>
      <c r="Q733" s="245">
        <v>99</v>
      </c>
      <c r="R733" s="245">
        <v>100</v>
      </c>
      <c r="S733" s="245"/>
      <c r="T733" s="245"/>
      <c r="U733" s="245"/>
      <c r="V733" s="245"/>
      <c r="W733" s="245"/>
      <c r="X733" s="245"/>
      <c r="Y733" s="245"/>
      <c r="Z733" s="245"/>
      <c r="AA733" s="245"/>
      <c r="AB733" s="245"/>
      <c r="AC733" s="245"/>
      <c r="AD733" s="245"/>
      <c r="AE733" s="242"/>
      <c r="AF733" s="238" t="str">
        <f t="shared" si="11"/>
        <v>ARROZ IRRIGADO13/14Colheita</v>
      </c>
      <c r="AG733" s="242"/>
      <c r="AH733" s="242"/>
      <c r="AI733" s="242"/>
      <c r="AJ733" s="242"/>
      <c r="AK733" s="242"/>
      <c r="AL733" s="242"/>
      <c r="AM733" s="242"/>
      <c r="AN733" s="242"/>
      <c r="AO733" s="242"/>
      <c r="AP733" s="242"/>
      <c r="AQ733" s="242"/>
      <c r="AR733" s="242"/>
      <c r="AS733" s="242"/>
      <c r="AT733" s="242"/>
      <c r="AU733" s="242"/>
      <c r="AV733" s="242"/>
      <c r="AW733" s="242"/>
      <c r="AX733" s="242"/>
      <c r="AY733" s="242"/>
      <c r="AZ733" s="242"/>
      <c r="BA733" s="242"/>
      <c r="BB733" s="242"/>
      <c r="BC733" s="242"/>
      <c r="BD733" s="242"/>
      <c r="BE733" s="242"/>
      <c r="BF733" s="242"/>
      <c r="BG733" s="242"/>
      <c r="BH733" s="242"/>
      <c r="BI733" s="242"/>
      <c r="BJ733" s="242"/>
      <c r="BK733" s="242"/>
      <c r="BL733" s="242"/>
    </row>
    <row r="734" spans="1:64" ht="14.65" hidden="1" customHeight="1">
      <c r="A734" s="238" t="s">
        <v>86</v>
      </c>
      <c r="B734" s="258" t="s">
        <v>189</v>
      </c>
      <c r="C734" s="243" t="s">
        <v>77</v>
      </c>
      <c r="D734" s="244"/>
      <c r="E734" s="244"/>
      <c r="F734" s="244"/>
      <c r="G734" s="245"/>
      <c r="H734" s="245"/>
      <c r="I734" s="245"/>
      <c r="J734" s="245"/>
      <c r="K734" s="245"/>
      <c r="L734" s="245">
        <v>2.4</v>
      </c>
      <c r="M734" s="245">
        <v>4</v>
      </c>
      <c r="N734" s="245">
        <v>21</v>
      </c>
      <c r="O734" s="245">
        <v>31</v>
      </c>
      <c r="P734" s="245">
        <v>39</v>
      </c>
      <c r="Q734" s="245">
        <v>41</v>
      </c>
      <c r="R734" s="245">
        <v>42</v>
      </c>
      <c r="S734" s="245">
        <v>48</v>
      </c>
      <c r="T734" s="245">
        <v>70</v>
      </c>
      <c r="U734" s="245">
        <v>84</v>
      </c>
      <c r="V734" s="245">
        <v>91</v>
      </c>
      <c r="W734" s="245">
        <v>96</v>
      </c>
      <c r="X734" s="245">
        <v>100</v>
      </c>
      <c r="Y734" s="245"/>
      <c r="Z734" s="245"/>
      <c r="AA734" s="245"/>
      <c r="AB734" s="245"/>
      <c r="AC734" s="245"/>
      <c r="AD734" s="245"/>
      <c r="AE734" s="242"/>
      <c r="AF734" s="238" t="str">
        <f t="shared" si="11"/>
        <v>ARROZ IRRIGADO13/14Comercialização</v>
      </c>
      <c r="AG734" s="242"/>
      <c r="AH734" s="242"/>
      <c r="AI734" s="242"/>
      <c r="AJ734" s="242"/>
      <c r="AK734" s="242"/>
      <c r="AL734" s="242"/>
      <c r="AM734" s="242"/>
      <c r="AN734" s="242"/>
      <c r="AO734" s="242"/>
      <c r="AP734" s="242"/>
      <c r="AQ734" s="242"/>
      <c r="AR734" s="242"/>
      <c r="AS734" s="242"/>
      <c r="AT734" s="242"/>
      <c r="AU734" s="242"/>
      <c r="AV734" s="242"/>
      <c r="AW734" s="242"/>
      <c r="AX734" s="242"/>
      <c r="AY734" s="242"/>
      <c r="AZ734" s="242"/>
      <c r="BA734" s="242"/>
      <c r="BB734" s="242"/>
      <c r="BC734" s="242"/>
      <c r="BD734" s="242"/>
      <c r="BE734" s="242"/>
      <c r="BF734" s="242"/>
      <c r="BG734" s="242"/>
      <c r="BH734" s="242"/>
      <c r="BI734" s="242"/>
      <c r="BJ734" s="242"/>
      <c r="BK734" s="242"/>
      <c r="BL734" s="242"/>
    </row>
    <row r="735" spans="1:64" ht="14.65" hidden="1" customHeight="1">
      <c r="A735" s="238" t="s">
        <v>87</v>
      </c>
      <c r="B735" s="258" t="s">
        <v>189</v>
      </c>
      <c r="C735" s="239" t="s">
        <v>75</v>
      </c>
      <c r="D735" s="244"/>
      <c r="E735" s="244"/>
      <c r="F735" s="244"/>
      <c r="G735" s="245"/>
      <c r="H735" s="245">
        <v>2</v>
      </c>
      <c r="I735" s="245">
        <v>37</v>
      </c>
      <c r="J735" s="245">
        <v>98</v>
      </c>
      <c r="K735" s="245">
        <v>100</v>
      </c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  <c r="Y735" s="245"/>
      <c r="Z735" s="245"/>
      <c r="AA735" s="245"/>
      <c r="AB735" s="245"/>
      <c r="AC735" s="245"/>
      <c r="AD735" s="245"/>
      <c r="AE735" s="242"/>
      <c r="AF735" s="238" t="str">
        <f t="shared" si="11"/>
        <v>ARROZ SEQUEIRO13/14Plantio</v>
      </c>
      <c r="AG735" s="242"/>
      <c r="AH735" s="242"/>
      <c r="AI735" s="242"/>
      <c r="AJ735" s="242"/>
      <c r="AK735" s="242"/>
      <c r="AL735" s="242"/>
      <c r="AM735" s="242"/>
      <c r="AN735" s="242"/>
      <c r="AO735" s="242"/>
      <c r="AP735" s="242"/>
      <c r="AQ735" s="242"/>
      <c r="AR735" s="242"/>
      <c r="AS735" s="242"/>
      <c r="AT735" s="242"/>
      <c r="AU735" s="242"/>
      <c r="AV735" s="242"/>
      <c r="AW735" s="242"/>
      <c r="AX735" s="242"/>
      <c r="AY735" s="242"/>
      <c r="AZ735" s="242"/>
      <c r="BA735" s="242"/>
      <c r="BB735" s="242"/>
      <c r="BC735" s="242"/>
      <c r="BD735" s="242"/>
      <c r="BE735" s="242"/>
      <c r="BF735" s="242"/>
      <c r="BG735" s="242"/>
      <c r="BH735" s="242"/>
      <c r="BI735" s="242"/>
      <c r="BJ735" s="242"/>
      <c r="BK735" s="242"/>
      <c r="BL735" s="242"/>
    </row>
    <row r="736" spans="1:64" ht="14.65" hidden="1" customHeight="1">
      <c r="A736" s="238" t="s">
        <v>87</v>
      </c>
      <c r="B736" s="258" t="s">
        <v>189</v>
      </c>
      <c r="C736" s="239" t="s">
        <v>76</v>
      </c>
      <c r="D736" s="244"/>
      <c r="E736" s="244"/>
      <c r="F736" s="244"/>
      <c r="G736" s="245"/>
      <c r="H736" s="245"/>
      <c r="I736" s="245"/>
      <c r="J736" s="245"/>
      <c r="K736" s="245"/>
      <c r="L736" s="245"/>
      <c r="M736" s="245">
        <v>6</v>
      </c>
      <c r="N736" s="245">
        <v>38</v>
      </c>
      <c r="O736" s="245">
        <v>92</v>
      </c>
      <c r="P736" s="245">
        <v>98</v>
      </c>
      <c r="Q736" s="245">
        <v>100</v>
      </c>
      <c r="R736" s="245"/>
      <c r="S736" s="245"/>
      <c r="T736" s="245"/>
      <c r="U736" s="245"/>
      <c r="V736" s="245"/>
      <c r="W736" s="245"/>
      <c r="X736" s="245"/>
      <c r="Y736" s="245"/>
      <c r="Z736" s="245"/>
      <c r="AA736" s="245"/>
      <c r="AB736" s="245"/>
      <c r="AC736" s="245"/>
      <c r="AD736" s="245"/>
      <c r="AE736" s="242"/>
      <c r="AF736" s="238" t="str">
        <f t="shared" si="11"/>
        <v>ARROZ SEQUEIRO13/14Colheita</v>
      </c>
      <c r="AG736" s="242"/>
      <c r="AH736" s="242"/>
      <c r="AI736" s="242"/>
      <c r="AJ736" s="242"/>
      <c r="AK736" s="242"/>
      <c r="AL736" s="242"/>
      <c r="AM736" s="242"/>
      <c r="AN736" s="242"/>
      <c r="AO736" s="242"/>
      <c r="AP736" s="242"/>
      <c r="AQ736" s="242"/>
      <c r="AR736" s="242"/>
      <c r="AS736" s="242"/>
      <c r="AT736" s="242"/>
      <c r="AU736" s="242"/>
      <c r="AV736" s="242"/>
      <c r="AW736" s="242"/>
      <c r="AX736" s="242"/>
      <c r="AY736" s="242"/>
      <c r="AZ736" s="242"/>
      <c r="BA736" s="242"/>
      <c r="BB736" s="242"/>
      <c r="BC736" s="242"/>
      <c r="BD736" s="242"/>
      <c r="BE736" s="242"/>
      <c r="BF736" s="242"/>
      <c r="BG736" s="242"/>
      <c r="BH736" s="242"/>
      <c r="BI736" s="242"/>
      <c r="BJ736" s="242"/>
      <c r="BK736" s="242"/>
      <c r="BL736" s="242"/>
    </row>
    <row r="737" spans="1:64" ht="14.65" hidden="1" customHeight="1">
      <c r="A737" s="238" t="s">
        <v>87</v>
      </c>
      <c r="B737" s="258" t="s">
        <v>189</v>
      </c>
      <c r="C737" s="243" t="s">
        <v>77</v>
      </c>
      <c r="D737" s="244"/>
      <c r="E737" s="244"/>
      <c r="F737" s="244"/>
      <c r="G737" s="245"/>
      <c r="H737" s="245"/>
      <c r="I737" s="245"/>
      <c r="J737" s="245"/>
      <c r="K737" s="245"/>
      <c r="L737" s="245"/>
      <c r="M737" s="245">
        <v>1</v>
      </c>
      <c r="N737" s="245">
        <v>9</v>
      </c>
      <c r="O737" s="245">
        <v>23</v>
      </c>
      <c r="P737" s="245">
        <v>34</v>
      </c>
      <c r="Q737" s="245">
        <v>47</v>
      </c>
      <c r="R737" s="245">
        <v>56</v>
      </c>
      <c r="S737" s="245">
        <v>65</v>
      </c>
      <c r="T737" s="245">
        <v>81</v>
      </c>
      <c r="U737" s="245">
        <v>84</v>
      </c>
      <c r="V737" s="245">
        <v>100</v>
      </c>
      <c r="W737" s="245"/>
      <c r="X737" s="245"/>
      <c r="Y737" s="245"/>
      <c r="Z737" s="245"/>
      <c r="AA737" s="245"/>
      <c r="AB737" s="245"/>
      <c r="AC737" s="245"/>
      <c r="AD737" s="245"/>
      <c r="AE737" s="242"/>
      <c r="AF737" s="238" t="str">
        <f t="shared" si="11"/>
        <v>ARROZ SEQUEIRO13/14Comercialização</v>
      </c>
      <c r="AG737" s="242"/>
      <c r="AH737" s="242"/>
      <c r="AI737" s="242"/>
      <c r="AJ737" s="242"/>
      <c r="AK737" s="242"/>
      <c r="AL737" s="242"/>
      <c r="AM737" s="242"/>
      <c r="AN737" s="242"/>
      <c r="AO737" s="242"/>
      <c r="AP737" s="242"/>
      <c r="AQ737" s="242"/>
      <c r="AR737" s="242"/>
      <c r="AS737" s="242"/>
      <c r="AT737" s="242"/>
      <c r="AU737" s="242"/>
      <c r="AV737" s="242"/>
      <c r="AW737" s="242"/>
      <c r="AX737" s="242"/>
      <c r="AY737" s="242"/>
      <c r="AZ737" s="242"/>
      <c r="BA737" s="242"/>
      <c r="BB737" s="242"/>
      <c r="BC737" s="242"/>
      <c r="BD737" s="242"/>
      <c r="BE737" s="242"/>
      <c r="BF737" s="242"/>
      <c r="BG737" s="242"/>
      <c r="BH737" s="242"/>
      <c r="BI737" s="242"/>
      <c r="BJ737" s="242"/>
      <c r="BK737" s="242"/>
      <c r="BL737" s="242"/>
    </row>
    <row r="738" spans="1:64" ht="14.65" hidden="1" customHeight="1">
      <c r="A738" s="238" t="s">
        <v>88</v>
      </c>
      <c r="B738" s="258" t="s">
        <v>189</v>
      </c>
      <c r="C738" s="239" t="s">
        <v>75</v>
      </c>
      <c r="D738" s="244"/>
      <c r="E738" s="244"/>
      <c r="F738" s="244"/>
      <c r="G738" s="245"/>
      <c r="H738" s="245"/>
      <c r="I738" s="245"/>
      <c r="J738" s="245"/>
      <c r="K738" s="245"/>
      <c r="L738" s="245"/>
      <c r="M738" s="245"/>
      <c r="N738" s="245"/>
      <c r="O738" s="245">
        <v>24</v>
      </c>
      <c r="P738" s="245">
        <v>62</v>
      </c>
      <c r="Q738" s="245">
        <v>91</v>
      </c>
      <c r="R738" s="245">
        <v>100</v>
      </c>
      <c r="S738" s="245"/>
      <c r="T738" s="245"/>
      <c r="U738" s="245"/>
      <c r="V738" s="245"/>
      <c r="W738" s="245"/>
      <c r="X738" s="245"/>
      <c r="Y738" s="245"/>
      <c r="Z738" s="245"/>
      <c r="AA738" s="245"/>
      <c r="AB738" s="245"/>
      <c r="AC738" s="245"/>
      <c r="AD738" s="245"/>
      <c r="AE738" s="242"/>
      <c r="AF738" s="238" t="str">
        <f t="shared" si="11"/>
        <v>AVEIA BRANCA13/14Plantio</v>
      </c>
      <c r="AG738" s="242"/>
      <c r="AH738" s="242"/>
      <c r="AI738" s="242"/>
      <c r="AJ738" s="242"/>
      <c r="AK738" s="242"/>
      <c r="AL738" s="242"/>
      <c r="AM738" s="242"/>
      <c r="AN738" s="242"/>
      <c r="AO738" s="242"/>
      <c r="AP738" s="242"/>
      <c r="AQ738" s="242"/>
      <c r="AR738" s="242"/>
      <c r="AS738" s="242"/>
      <c r="AT738" s="242"/>
      <c r="AU738" s="242"/>
      <c r="AV738" s="242"/>
      <c r="AW738" s="242"/>
      <c r="AX738" s="242"/>
      <c r="AY738" s="242"/>
      <c r="AZ738" s="242"/>
      <c r="BA738" s="242"/>
      <c r="BB738" s="242"/>
      <c r="BC738" s="242"/>
      <c r="BD738" s="242"/>
      <c r="BE738" s="242"/>
      <c r="BF738" s="242"/>
      <c r="BG738" s="242"/>
      <c r="BH738" s="242"/>
      <c r="BI738" s="242"/>
      <c r="BJ738" s="242"/>
      <c r="BK738" s="242"/>
      <c r="BL738" s="242"/>
    </row>
    <row r="739" spans="1:64" ht="14.65" hidden="1" customHeight="1">
      <c r="A739" s="238" t="s">
        <v>88</v>
      </c>
      <c r="B739" s="258" t="s">
        <v>189</v>
      </c>
      <c r="C739" s="239" t="s">
        <v>76</v>
      </c>
      <c r="D739" s="244"/>
      <c r="E739" s="244"/>
      <c r="F739" s="244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>
        <v>6</v>
      </c>
      <c r="T739" s="245">
        <v>49</v>
      </c>
      <c r="U739" s="245">
        <v>80</v>
      </c>
      <c r="V739" s="245">
        <v>99</v>
      </c>
      <c r="W739" s="245">
        <v>100</v>
      </c>
      <c r="X739" s="245"/>
      <c r="Y739" s="245"/>
      <c r="Z739" s="245"/>
      <c r="AA739" s="245"/>
      <c r="AB739" s="245"/>
      <c r="AC739" s="245"/>
      <c r="AD739" s="245"/>
      <c r="AE739" s="242"/>
      <c r="AF739" s="238" t="str">
        <f t="shared" si="11"/>
        <v>AVEIA BRANCA13/14Colheita</v>
      </c>
      <c r="AG739" s="242"/>
      <c r="AH739" s="242"/>
      <c r="AI739" s="242"/>
      <c r="AJ739" s="242"/>
      <c r="AK739" s="242"/>
      <c r="AL739" s="242"/>
      <c r="AM739" s="242"/>
      <c r="AN739" s="242"/>
      <c r="AO739" s="242"/>
      <c r="AP739" s="242"/>
      <c r="AQ739" s="242"/>
      <c r="AR739" s="242"/>
      <c r="AS739" s="242"/>
      <c r="AT739" s="242"/>
      <c r="AU739" s="242"/>
      <c r="AV739" s="242"/>
      <c r="AW739" s="242"/>
      <c r="AX739" s="242"/>
      <c r="AY739" s="242"/>
      <c r="AZ739" s="242"/>
      <c r="BA739" s="242"/>
      <c r="BB739" s="242"/>
      <c r="BC739" s="242"/>
      <c r="BD739" s="242"/>
      <c r="BE739" s="242"/>
      <c r="BF739" s="242"/>
      <c r="BG739" s="242"/>
      <c r="BH739" s="242"/>
      <c r="BI739" s="242"/>
      <c r="BJ739" s="242"/>
      <c r="BK739" s="242"/>
      <c r="BL739" s="242"/>
    </row>
    <row r="740" spans="1:64" ht="14.65" hidden="1" customHeight="1">
      <c r="A740" s="238" t="s">
        <v>88</v>
      </c>
      <c r="B740" s="258" t="s">
        <v>189</v>
      </c>
      <c r="C740" s="243" t="s">
        <v>77</v>
      </c>
      <c r="D740" s="244"/>
      <c r="E740" s="244"/>
      <c r="F740" s="244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>
        <v>1</v>
      </c>
      <c r="T740" s="245">
        <v>19</v>
      </c>
      <c r="U740" s="245">
        <v>43</v>
      </c>
      <c r="V740" s="245">
        <v>55</v>
      </c>
      <c r="W740" s="245">
        <v>82</v>
      </c>
      <c r="X740" s="245">
        <v>84</v>
      </c>
      <c r="Y740" s="245">
        <v>91</v>
      </c>
      <c r="Z740" s="245"/>
      <c r="AA740" s="245"/>
      <c r="AB740" s="245"/>
      <c r="AC740" s="245"/>
      <c r="AD740" s="245"/>
      <c r="AE740" s="242"/>
      <c r="AF740" s="238" t="str">
        <f t="shared" si="11"/>
        <v>AVEIA BRANCA13/14Comercialização</v>
      </c>
      <c r="AG740" s="242"/>
      <c r="AH740" s="242"/>
      <c r="AI740" s="242"/>
      <c r="AJ740" s="242"/>
      <c r="AK740" s="242"/>
      <c r="AL740" s="242"/>
      <c r="AM740" s="242"/>
      <c r="AN740" s="242"/>
      <c r="AO740" s="242"/>
      <c r="AP740" s="242"/>
      <c r="AQ740" s="242"/>
      <c r="AR740" s="242"/>
      <c r="AS740" s="242"/>
      <c r="AT740" s="242"/>
      <c r="AU740" s="242"/>
      <c r="AV740" s="242"/>
      <c r="AW740" s="242"/>
      <c r="AX740" s="242"/>
      <c r="AY740" s="242"/>
      <c r="AZ740" s="242"/>
      <c r="BA740" s="242"/>
      <c r="BB740" s="242"/>
      <c r="BC740" s="242"/>
      <c r="BD740" s="242"/>
      <c r="BE740" s="242"/>
      <c r="BF740" s="242"/>
      <c r="BG740" s="242"/>
      <c r="BH740" s="242"/>
      <c r="BI740" s="242"/>
      <c r="BJ740" s="242"/>
      <c r="BK740" s="242"/>
      <c r="BL740" s="242"/>
    </row>
    <row r="741" spans="1:64" ht="14.65" hidden="1" customHeight="1">
      <c r="A741" s="238" t="s">
        <v>89</v>
      </c>
      <c r="B741" s="258" t="s">
        <v>189</v>
      </c>
      <c r="C741" s="239" t="s">
        <v>75</v>
      </c>
      <c r="D741" s="244"/>
      <c r="E741" s="244"/>
      <c r="F741" s="244"/>
      <c r="G741" s="245"/>
      <c r="H741" s="245"/>
      <c r="I741" s="245"/>
      <c r="J741" s="245"/>
      <c r="K741" s="245"/>
      <c r="L741" s="245"/>
      <c r="M741" s="245"/>
      <c r="N741" s="245"/>
      <c r="O741" s="245">
        <v>26</v>
      </c>
      <c r="P741" s="245">
        <v>63</v>
      </c>
      <c r="Q741" s="245">
        <v>94</v>
      </c>
      <c r="R741" s="245">
        <v>100</v>
      </c>
      <c r="S741" s="245"/>
      <c r="T741" s="245"/>
      <c r="U741" s="245"/>
      <c r="V741" s="245"/>
      <c r="W741" s="245"/>
      <c r="X741" s="245"/>
      <c r="Y741" s="245"/>
      <c r="Z741" s="245"/>
      <c r="AA741" s="245"/>
      <c r="AB741" s="245"/>
      <c r="AC741" s="245"/>
      <c r="AD741" s="245"/>
      <c r="AE741" s="242"/>
      <c r="AF741" s="238" t="str">
        <f t="shared" si="11"/>
        <v>AVEIA PRETA13/14Plantio</v>
      </c>
      <c r="AG741" s="242"/>
      <c r="AH741" s="242"/>
      <c r="AI741" s="242"/>
      <c r="AJ741" s="242"/>
      <c r="AK741" s="242"/>
      <c r="AL741" s="242"/>
      <c r="AM741" s="242"/>
      <c r="AN741" s="242"/>
      <c r="AO741" s="242"/>
      <c r="AP741" s="242"/>
      <c r="AQ741" s="242"/>
      <c r="AR741" s="242"/>
      <c r="AS741" s="242"/>
      <c r="AT741" s="242"/>
      <c r="AU741" s="242"/>
      <c r="AV741" s="242"/>
      <c r="AW741" s="242"/>
      <c r="AX741" s="242"/>
      <c r="AY741" s="242"/>
      <c r="AZ741" s="242"/>
      <c r="BA741" s="242"/>
      <c r="BB741" s="242"/>
      <c r="BC741" s="242"/>
      <c r="BD741" s="242"/>
      <c r="BE741" s="242"/>
      <c r="BF741" s="242"/>
      <c r="BG741" s="242"/>
      <c r="BH741" s="242"/>
      <c r="BI741" s="242"/>
      <c r="BJ741" s="242"/>
      <c r="BK741" s="242"/>
      <c r="BL741" s="242"/>
    </row>
    <row r="742" spans="1:64" ht="14.65" hidden="1" customHeight="1">
      <c r="A742" s="238" t="s">
        <v>89</v>
      </c>
      <c r="B742" s="258" t="s">
        <v>189</v>
      </c>
      <c r="C742" s="239" t="s">
        <v>76</v>
      </c>
      <c r="D742" s="244"/>
      <c r="E742" s="244"/>
      <c r="F742" s="244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>
        <v>6</v>
      </c>
      <c r="T742" s="245">
        <v>32</v>
      </c>
      <c r="U742" s="245">
        <v>78</v>
      </c>
      <c r="V742" s="245">
        <v>100</v>
      </c>
      <c r="W742" s="245"/>
      <c r="X742" s="245"/>
      <c r="Y742" s="245"/>
      <c r="Z742" s="245"/>
      <c r="AA742" s="245"/>
      <c r="AB742" s="245"/>
      <c r="AC742" s="245"/>
      <c r="AD742" s="245"/>
      <c r="AE742" s="242"/>
      <c r="AF742" s="238" t="str">
        <f t="shared" si="11"/>
        <v>AVEIA PRETA13/14Colheita</v>
      </c>
      <c r="AG742" s="242"/>
      <c r="AH742" s="242"/>
      <c r="AI742" s="242"/>
      <c r="AJ742" s="242"/>
      <c r="AK742" s="242"/>
      <c r="AL742" s="242"/>
      <c r="AM742" s="242"/>
      <c r="AN742" s="242"/>
      <c r="AO742" s="242"/>
      <c r="AP742" s="242"/>
      <c r="AQ742" s="242"/>
      <c r="AR742" s="242"/>
      <c r="AS742" s="242"/>
      <c r="AT742" s="242"/>
      <c r="AU742" s="242"/>
      <c r="AV742" s="242"/>
      <c r="AW742" s="242"/>
      <c r="AX742" s="242"/>
      <c r="AY742" s="242"/>
      <c r="AZ742" s="242"/>
      <c r="BA742" s="242"/>
      <c r="BB742" s="242"/>
      <c r="BC742" s="242"/>
      <c r="BD742" s="242"/>
      <c r="BE742" s="242"/>
      <c r="BF742" s="242"/>
      <c r="BG742" s="242"/>
      <c r="BH742" s="242"/>
      <c r="BI742" s="242"/>
      <c r="BJ742" s="242"/>
      <c r="BK742" s="242"/>
      <c r="BL742" s="242"/>
    </row>
    <row r="743" spans="1:64" ht="14.65" hidden="1" customHeight="1">
      <c r="A743" s="238" t="s">
        <v>89</v>
      </c>
      <c r="B743" s="258" t="s">
        <v>189</v>
      </c>
      <c r="C743" s="243" t="s">
        <v>77</v>
      </c>
      <c r="D743" s="244"/>
      <c r="E743" s="244"/>
      <c r="F743" s="244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>
        <v>1</v>
      </c>
      <c r="T743" s="245">
        <v>5</v>
      </c>
      <c r="U743" s="245">
        <v>14</v>
      </c>
      <c r="V743" s="245">
        <v>25</v>
      </c>
      <c r="W743" s="245">
        <v>35</v>
      </c>
      <c r="X743" s="245">
        <v>49</v>
      </c>
      <c r="Y743" s="245">
        <v>67</v>
      </c>
      <c r="Z743" s="245"/>
      <c r="AA743" s="245"/>
      <c r="AB743" s="245"/>
      <c r="AC743" s="245"/>
      <c r="AD743" s="245"/>
      <c r="AE743" s="242"/>
      <c r="AF743" s="238" t="str">
        <f t="shared" si="11"/>
        <v>AVEIA PRETA13/14Comercialização</v>
      </c>
      <c r="AG743" s="242"/>
      <c r="AH743" s="242"/>
      <c r="AI743" s="242"/>
      <c r="AJ743" s="242"/>
      <c r="AK743" s="242"/>
      <c r="AL743" s="242"/>
      <c r="AM743" s="242"/>
      <c r="AN743" s="242"/>
      <c r="AO743" s="242"/>
      <c r="AP743" s="242"/>
      <c r="AQ743" s="242"/>
      <c r="AR743" s="242"/>
      <c r="AS743" s="242"/>
      <c r="AT743" s="242"/>
      <c r="AU743" s="242"/>
      <c r="AV743" s="242"/>
      <c r="AW743" s="242"/>
      <c r="AX743" s="242"/>
      <c r="AY743" s="242"/>
      <c r="AZ743" s="242"/>
      <c r="BA743" s="242"/>
      <c r="BB743" s="242"/>
      <c r="BC743" s="242"/>
      <c r="BD743" s="242"/>
      <c r="BE743" s="242"/>
      <c r="BF743" s="242"/>
      <c r="BG743" s="242"/>
      <c r="BH743" s="242"/>
      <c r="BI743" s="242"/>
      <c r="BJ743" s="242"/>
      <c r="BK743" s="242"/>
      <c r="BL743" s="242"/>
    </row>
    <row r="744" spans="1:64" ht="14.65" hidden="1" customHeight="1">
      <c r="A744" s="238" t="s">
        <v>90</v>
      </c>
      <c r="B744" s="258" t="s">
        <v>189</v>
      </c>
      <c r="C744" s="239" t="s">
        <v>75</v>
      </c>
      <c r="D744" s="244"/>
      <c r="E744" s="244"/>
      <c r="F744" s="244"/>
      <c r="G744" s="245">
        <v>35</v>
      </c>
      <c r="H744" s="245">
        <v>80</v>
      </c>
      <c r="I744" s="245">
        <v>94</v>
      </c>
      <c r="J744" s="245">
        <v>86</v>
      </c>
      <c r="K744" s="245">
        <v>100</v>
      </c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  <c r="Y744" s="245"/>
      <c r="Z744" s="245"/>
      <c r="AA744" s="245"/>
      <c r="AB744" s="245"/>
      <c r="AC744" s="245"/>
      <c r="AD744" s="245"/>
      <c r="AE744" s="242"/>
      <c r="AF744" s="238" t="str">
        <f t="shared" si="11"/>
        <v>BATATA (1ª SAFRA)13/14Plantio</v>
      </c>
      <c r="AG744" s="242"/>
      <c r="AH744" s="242"/>
      <c r="AI744" s="242"/>
      <c r="AJ744" s="242"/>
      <c r="AK744" s="242"/>
      <c r="AL744" s="242"/>
      <c r="AM744" s="242"/>
      <c r="AN744" s="242"/>
      <c r="AO744" s="242"/>
      <c r="AP744" s="242"/>
      <c r="AQ744" s="242"/>
      <c r="AR744" s="242"/>
      <c r="AS744" s="242"/>
      <c r="AT744" s="242"/>
      <c r="AU744" s="242"/>
      <c r="AV744" s="242"/>
      <c r="AW744" s="242"/>
      <c r="AX744" s="242"/>
      <c r="AY744" s="242"/>
      <c r="AZ744" s="242"/>
      <c r="BA744" s="242"/>
      <c r="BB744" s="242"/>
      <c r="BC744" s="242"/>
      <c r="BD744" s="242"/>
      <c r="BE744" s="242"/>
      <c r="BF744" s="242"/>
      <c r="BG744" s="242"/>
      <c r="BH744" s="242"/>
      <c r="BI744" s="242"/>
      <c r="BJ744" s="242"/>
      <c r="BK744" s="242"/>
      <c r="BL744" s="242"/>
    </row>
    <row r="745" spans="1:64" ht="14.65" hidden="1" customHeight="1">
      <c r="A745" s="238" t="s">
        <v>90</v>
      </c>
      <c r="B745" s="258" t="s">
        <v>189</v>
      </c>
      <c r="C745" s="239" t="s">
        <v>76</v>
      </c>
      <c r="D745" s="244"/>
      <c r="E745" s="244"/>
      <c r="F745" s="244"/>
      <c r="G745" s="245"/>
      <c r="H745" s="245"/>
      <c r="I745" s="245"/>
      <c r="J745" s="245"/>
      <c r="K745" s="245">
        <v>29</v>
      </c>
      <c r="L745" s="245">
        <v>84</v>
      </c>
      <c r="M745" s="245">
        <v>96</v>
      </c>
      <c r="N745" s="245">
        <v>99</v>
      </c>
      <c r="O745" s="245">
        <v>100</v>
      </c>
      <c r="P745" s="245"/>
      <c r="Q745" s="245"/>
      <c r="R745" s="245"/>
      <c r="S745" s="245"/>
      <c r="T745" s="245"/>
      <c r="U745" s="245"/>
      <c r="V745" s="245"/>
      <c r="W745" s="245"/>
      <c r="X745" s="245"/>
      <c r="Y745" s="245"/>
      <c r="Z745" s="245"/>
      <c r="AA745" s="245"/>
      <c r="AB745" s="245"/>
      <c r="AC745" s="245"/>
      <c r="AD745" s="245"/>
      <c r="AE745" s="242"/>
      <c r="AF745" s="238" t="str">
        <f t="shared" si="11"/>
        <v>BATATA (1ª SAFRA)13/14Colheita</v>
      </c>
      <c r="AG745" s="242"/>
      <c r="AH745" s="242"/>
      <c r="AI745" s="242"/>
      <c r="AJ745" s="242"/>
      <c r="AK745" s="242"/>
      <c r="AL745" s="242"/>
      <c r="AM745" s="242"/>
      <c r="AN745" s="242"/>
      <c r="AO745" s="242"/>
      <c r="AP745" s="242"/>
      <c r="AQ745" s="242"/>
      <c r="AR745" s="242"/>
      <c r="AS745" s="242"/>
      <c r="AT745" s="242"/>
      <c r="AU745" s="242"/>
      <c r="AV745" s="242"/>
      <c r="AW745" s="242"/>
      <c r="AX745" s="242"/>
      <c r="AY745" s="242"/>
      <c r="AZ745" s="242"/>
      <c r="BA745" s="242"/>
      <c r="BB745" s="242"/>
      <c r="BC745" s="242"/>
      <c r="BD745" s="242"/>
      <c r="BE745" s="242"/>
      <c r="BF745" s="242"/>
      <c r="BG745" s="242"/>
      <c r="BH745" s="242"/>
      <c r="BI745" s="242"/>
      <c r="BJ745" s="242"/>
      <c r="BK745" s="242"/>
      <c r="BL745" s="242"/>
    </row>
    <row r="746" spans="1:64" ht="14.65" hidden="1" customHeight="1">
      <c r="A746" s="238" t="s">
        <v>90</v>
      </c>
      <c r="B746" s="258" t="s">
        <v>189</v>
      </c>
      <c r="C746" s="243" t="s">
        <v>77</v>
      </c>
      <c r="D746" s="244"/>
      <c r="E746" s="244"/>
      <c r="F746" s="244"/>
      <c r="G746" s="245"/>
      <c r="H746" s="245"/>
      <c r="I746" s="245"/>
      <c r="J746" s="245"/>
      <c r="K746" s="245">
        <v>25</v>
      </c>
      <c r="L746" s="245">
        <v>81</v>
      </c>
      <c r="M746" s="245">
        <v>95</v>
      </c>
      <c r="N746" s="245">
        <v>99</v>
      </c>
      <c r="O746" s="245">
        <v>100</v>
      </c>
      <c r="P746" s="245"/>
      <c r="Q746" s="245"/>
      <c r="R746" s="245"/>
      <c r="S746" s="245"/>
      <c r="T746" s="245"/>
      <c r="U746" s="245"/>
      <c r="V746" s="245"/>
      <c r="W746" s="245"/>
      <c r="X746" s="245"/>
      <c r="Y746" s="245"/>
      <c r="Z746" s="245"/>
      <c r="AA746" s="245"/>
      <c r="AB746" s="245"/>
      <c r="AC746" s="245"/>
      <c r="AD746" s="245"/>
      <c r="AE746" s="242"/>
      <c r="AF746" s="238" t="str">
        <f t="shared" si="11"/>
        <v>BATATA (1ª SAFRA)13/14Comercialização</v>
      </c>
      <c r="AG746" s="242"/>
      <c r="AH746" s="242"/>
      <c r="AI746" s="242"/>
      <c r="AJ746" s="242"/>
      <c r="AK746" s="242"/>
      <c r="AL746" s="242"/>
      <c r="AM746" s="242"/>
      <c r="AN746" s="242"/>
      <c r="AO746" s="242"/>
      <c r="AP746" s="242"/>
      <c r="AQ746" s="242"/>
      <c r="AR746" s="242"/>
      <c r="AS746" s="242"/>
      <c r="AT746" s="242"/>
      <c r="AU746" s="242"/>
      <c r="AV746" s="242"/>
      <c r="AW746" s="242"/>
      <c r="AX746" s="242"/>
      <c r="AY746" s="242"/>
      <c r="AZ746" s="242"/>
      <c r="BA746" s="242"/>
      <c r="BB746" s="242"/>
      <c r="BC746" s="242"/>
      <c r="BD746" s="242"/>
      <c r="BE746" s="242"/>
      <c r="BF746" s="242"/>
      <c r="BG746" s="242"/>
      <c r="BH746" s="242"/>
      <c r="BI746" s="242"/>
      <c r="BJ746" s="242"/>
      <c r="BK746" s="242"/>
      <c r="BL746" s="242"/>
    </row>
    <row r="747" spans="1:64" ht="14.65" hidden="1" customHeight="1">
      <c r="A747" s="238" t="s">
        <v>91</v>
      </c>
      <c r="B747" s="258" t="s">
        <v>189</v>
      </c>
      <c r="C747" s="239" t="s">
        <v>75</v>
      </c>
      <c r="D747" s="244"/>
      <c r="E747" s="244"/>
      <c r="F747" s="244"/>
      <c r="G747" s="245"/>
      <c r="H747" s="245"/>
      <c r="I747" s="245"/>
      <c r="J747" s="245"/>
      <c r="K747" s="245">
        <v>9</v>
      </c>
      <c r="L747" s="245">
        <v>65</v>
      </c>
      <c r="M747" s="245">
        <v>84</v>
      </c>
      <c r="N747" s="245">
        <v>91</v>
      </c>
      <c r="O747" s="245">
        <v>100</v>
      </c>
      <c r="P747" s="245"/>
      <c r="Q747" s="245"/>
      <c r="R747" s="245"/>
      <c r="S747" s="245"/>
      <c r="T747" s="245"/>
      <c r="U747" s="245"/>
      <c r="V747" s="245"/>
      <c r="W747" s="245"/>
      <c r="X747" s="245"/>
      <c r="Y747" s="245"/>
      <c r="Z747" s="245"/>
      <c r="AA747" s="245"/>
      <c r="AB747" s="245"/>
      <c r="AC747" s="245"/>
      <c r="AD747" s="245"/>
      <c r="AE747" s="242"/>
      <c r="AF747" s="238" t="str">
        <f t="shared" si="11"/>
        <v>BATATA (2ª SAFRA)13/14Plantio</v>
      </c>
      <c r="AG747" s="242"/>
      <c r="AH747" s="242"/>
      <c r="AI747" s="242"/>
      <c r="AJ747" s="242"/>
      <c r="AK747" s="242"/>
      <c r="AL747" s="242"/>
      <c r="AM747" s="242"/>
      <c r="AN747" s="242"/>
      <c r="AO747" s="242"/>
      <c r="AP747" s="242"/>
      <c r="AQ747" s="242"/>
      <c r="AR747" s="242"/>
      <c r="AS747" s="242"/>
      <c r="AT747" s="242"/>
      <c r="AU747" s="242"/>
      <c r="AV747" s="242"/>
      <c r="AW747" s="242"/>
      <c r="AX747" s="242"/>
      <c r="AY747" s="242"/>
      <c r="AZ747" s="242"/>
      <c r="BA747" s="242"/>
      <c r="BB747" s="242"/>
      <c r="BC747" s="242"/>
      <c r="BD747" s="242"/>
      <c r="BE747" s="242"/>
      <c r="BF747" s="242"/>
      <c r="BG747" s="242"/>
      <c r="BH747" s="242"/>
      <c r="BI747" s="242"/>
      <c r="BJ747" s="242"/>
      <c r="BK747" s="242"/>
      <c r="BL747" s="242"/>
    </row>
    <row r="748" spans="1:64" ht="14.65" hidden="1" customHeight="1">
      <c r="A748" s="238" t="s">
        <v>91</v>
      </c>
      <c r="B748" s="258" t="s">
        <v>189</v>
      </c>
      <c r="C748" s="239" t="s">
        <v>76</v>
      </c>
      <c r="D748" s="244"/>
      <c r="E748" s="244"/>
      <c r="F748" s="244"/>
      <c r="G748" s="245"/>
      <c r="H748" s="245"/>
      <c r="I748" s="245"/>
      <c r="J748" s="245"/>
      <c r="K748" s="245"/>
      <c r="L748" s="245"/>
      <c r="M748" s="245"/>
      <c r="N748" s="245">
        <v>4</v>
      </c>
      <c r="O748" s="245">
        <v>17</v>
      </c>
      <c r="P748" s="245">
        <v>29</v>
      </c>
      <c r="Q748" s="245">
        <v>66</v>
      </c>
      <c r="R748" s="245">
        <v>91</v>
      </c>
      <c r="S748" s="245">
        <v>94</v>
      </c>
      <c r="T748" s="245">
        <v>99</v>
      </c>
      <c r="U748" s="245">
        <v>100</v>
      </c>
      <c r="V748" s="245"/>
      <c r="W748" s="245"/>
      <c r="X748" s="245"/>
      <c r="Y748" s="245"/>
      <c r="Z748" s="245"/>
      <c r="AA748" s="245"/>
      <c r="AB748" s="245"/>
      <c r="AC748" s="245"/>
      <c r="AD748" s="245"/>
      <c r="AE748" s="242"/>
      <c r="AF748" s="238" t="str">
        <f t="shared" si="11"/>
        <v>BATATA (2ª SAFRA)13/14Colheita</v>
      </c>
      <c r="AG748" s="242"/>
      <c r="AH748" s="242"/>
      <c r="AI748" s="242"/>
      <c r="AJ748" s="242"/>
      <c r="AK748" s="242"/>
      <c r="AL748" s="242"/>
      <c r="AM748" s="242"/>
      <c r="AN748" s="242"/>
      <c r="AO748" s="242"/>
      <c r="AP748" s="242"/>
      <c r="AQ748" s="242"/>
      <c r="AR748" s="242"/>
      <c r="AS748" s="242"/>
      <c r="AT748" s="242"/>
      <c r="AU748" s="242"/>
      <c r="AV748" s="242"/>
      <c r="AW748" s="242"/>
      <c r="AX748" s="242"/>
      <c r="AY748" s="242"/>
      <c r="AZ748" s="242"/>
      <c r="BA748" s="242"/>
      <c r="BB748" s="242"/>
      <c r="BC748" s="242"/>
      <c r="BD748" s="242"/>
      <c r="BE748" s="242"/>
      <c r="BF748" s="242"/>
      <c r="BG748" s="242"/>
      <c r="BH748" s="242"/>
      <c r="BI748" s="242"/>
      <c r="BJ748" s="242"/>
      <c r="BK748" s="242"/>
      <c r="BL748" s="242"/>
    </row>
    <row r="749" spans="1:64" ht="14.65" hidden="1" customHeight="1">
      <c r="A749" s="238" t="s">
        <v>91</v>
      </c>
      <c r="B749" s="258" t="s">
        <v>189</v>
      </c>
      <c r="C749" s="243" t="s">
        <v>77</v>
      </c>
      <c r="D749" s="244"/>
      <c r="E749" s="244"/>
      <c r="F749" s="244"/>
      <c r="G749" s="245"/>
      <c r="H749" s="245"/>
      <c r="I749" s="245"/>
      <c r="J749" s="245"/>
      <c r="K749" s="245"/>
      <c r="L749" s="245"/>
      <c r="M749" s="245"/>
      <c r="N749" s="245">
        <v>5</v>
      </c>
      <c r="O749" s="245">
        <v>21</v>
      </c>
      <c r="P749" s="245">
        <v>34</v>
      </c>
      <c r="Q749" s="245">
        <v>64</v>
      </c>
      <c r="R749" s="245">
        <v>89</v>
      </c>
      <c r="S749" s="245">
        <v>92</v>
      </c>
      <c r="T749" s="245">
        <v>99</v>
      </c>
      <c r="U749" s="245">
        <v>100</v>
      </c>
      <c r="V749" s="245"/>
      <c r="W749" s="245"/>
      <c r="X749" s="245"/>
      <c r="Y749" s="245"/>
      <c r="Z749" s="245"/>
      <c r="AA749" s="245"/>
      <c r="AB749" s="245"/>
      <c r="AC749" s="245"/>
      <c r="AD749" s="245"/>
      <c r="AE749" s="242"/>
      <c r="AF749" s="238" t="str">
        <f t="shared" si="11"/>
        <v>BATATA (2ª SAFRA)13/14Comercialização</v>
      </c>
      <c r="AG749" s="242"/>
      <c r="AH749" s="242"/>
      <c r="AI749" s="242"/>
      <c r="AJ749" s="242"/>
      <c r="AK749" s="242"/>
      <c r="AL749" s="242"/>
      <c r="AM749" s="242"/>
      <c r="AN749" s="242"/>
      <c r="AO749" s="242"/>
      <c r="AP749" s="242"/>
      <c r="AQ749" s="242"/>
      <c r="AR749" s="242"/>
      <c r="AS749" s="242"/>
      <c r="AT749" s="242"/>
      <c r="AU749" s="242"/>
      <c r="AV749" s="242"/>
      <c r="AW749" s="242"/>
      <c r="AX749" s="242"/>
      <c r="AY749" s="242"/>
      <c r="AZ749" s="242"/>
      <c r="BA749" s="242"/>
      <c r="BB749" s="242"/>
      <c r="BC749" s="242"/>
      <c r="BD749" s="242"/>
      <c r="BE749" s="242"/>
      <c r="BF749" s="242"/>
      <c r="BG749" s="242"/>
      <c r="BH749" s="242"/>
      <c r="BI749" s="242"/>
      <c r="BJ749" s="242"/>
      <c r="BK749" s="242"/>
      <c r="BL749" s="242"/>
    </row>
    <row r="750" spans="1:64" ht="14.65" hidden="1" customHeight="1">
      <c r="A750" s="238" t="s">
        <v>92</v>
      </c>
      <c r="B750" s="258" t="s">
        <v>189</v>
      </c>
      <c r="C750" s="239" t="s">
        <v>75</v>
      </c>
      <c r="D750" s="244"/>
      <c r="E750" s="244"/>
      <c r="F750" s="244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  <c r="Y750" s="245"/>
      <c r="Z750" s="245"/>
      <c r="AA750" s="245"/>
      <c r="AB750" s="245"/>
      <c r="AC750" s="245"/>
      <c r="AD750" s="245"/>
      <c r="AE750" s="242"/>
      <c r="AF750" s="238" t="str">
        <f t="shared" si="11"/>
        <v>CAFÉ13/14Plantio</v>
      </c>
      <c r="AG750" s="242"/>
      <c r="AH750" s="242"/>
      <c r="AI750" s="242"/>
      <c r="AJ750" s="242"/>
      <c r="AK750" s="242"/>
      <c r="AL750" s="242"/>
      <c r="AM750" s="242"/>
      <c r="AN750" s="242"/>
      <c r="AO750" s="242"/>
      <c r="AP750" s="242"/>
      <c r="AQ750" s="242"/>
      <c r="AR750" s="242"/>
      <c r="AS750" s="242"/>
      <c r="AT750" s="242"/>
      <c r="AU750" s="242"/>
      <c r="AV750" s="242"/>
      <c r="AW750" s="242"/>
      <c r="AX750" s="242"/>
      <c r="AY750" s="242"/>
      <c r="AZ750" s="242"/>
      <c r="BA750" s="242"/>
      <c r="BB750" s="242"/>
      <c r="BC750" s="242"/>
      <c r="BD750" s="242"/>
      <c r="BE750" s="242"/>
      <c r="BF750" s="242"/>
      <c r="BG750" s="242"/>
      <c r="BH750" s="242"/>
      <c r="BI750" s="242"/>
      <c r="BJ750" s="242"/>
      <c r="BK750" s="242"/>
      <c r="BL750" s="242"/>
    </row>
    <row r="751" spans="1:64" ht="14.65" hidden="1" customHeight="1">
      <c r="A751" s="238" t="s">
        <v>92</v>
      </c>
      <c r="B751" s="258" t="s">
        <v>189</v>
      </c>
      <c r="C751" s="239" t="s">
        <v>76</v>
      </c>
      <c r="D751" s="244"/>
      <c r="E751" s="244"/>
      <c r="F751" s="244"/>
      <c r="G751" s="245"/>
      <c r="H751" s="245"/>
      <c r="I751" s="245"/>
      <c r="J751" s="245"/>
      <c r="K751" s="245"/>
      <c r="L751" s="245"/>
      <c r="M751" s="245"/>
      <c r="N751" s="245"/>
      <c r="O751" s="245">
        <v>5</v>
      </c>
      <c r="P751" s="245">
        <v>12</v>
      </c>
      <c r="Q751" s="245">
        <v>27</v>
      </c>
      <c r="R751" s="245">
        <v>76</v>
      </c>
      <c r="S751" s="245">
        <v>93</v>
      </c>
      <c r="T751" s="245">
        <v>100</v>
      </c>
      <c r="U751" s="245"/>
      <c r="V751" s="245"/>
      <c r="W751" s="245"/>
      <c r="X751" s="245"/>
      <c r="Y751" s="245"/>
      <c r="Z751" s="245"/>
      <c r="AA751" s="245"/>
      <c r="AB751" s="245"/>
      <c r="AC751" s="245"/>
      <c r="AD751" s="245"/>
      <c r="AE751" s="242"/>
      <c r="AF751" s="238" t="str">
        <f t="shared" si="11"/>
        <v>CAFÉ13/14Colheita</v>
      </c>
      <c r="AG751" s="242"/>
      <c r="AH751" s="242"/>
      <c r="AI751" s="242"/>
      <c r="AJ751" s="242"/>
      <c r="AK751" s="242"/>
      <c r="AL751" s="242"/>
      <c r="AM751" s="242"/>
      <c r="AN751" s="242"/>
      <c r="AO751" s="242"/>
      <c r="AP751" s="242"/>
      <c r="AQ751" s="242"/>
      <c r="AR751" s="242"/>
      <c r="AS751" s="242"/>
      <c r="AT751" s="242"/>
      <c r="AU751" s="242"/>
      <c r="AV751" s="242"/>
      <c r="AW751" s="242"/>
      <c r="AX751" s="242"/>
      <c r="AY751" s="242"/>
      <c r="AZ751" s="242"/>
      <c r="BA751" s="242"/>
      <c r="BB751" s="242"/>
      <c r="BC751" s="242"/>
      <c r="BD751" s="242"/>
      <c r="BE751" s="242"/>
      <c r="BF751" s="242"/>
      <c r="BG751" s="242"/>
      <c r="BH751" s="242"/>
      <c r="BI751" s="242"/>
      <c r="BJ751" s="242"/>
      <c r="BK751" s="242"/>
      <c r="BL751" s="242"/>
    </row>
    <row r="752" spans="1:64" ht="14.65" hidden="1" customHeight="1">
      <c r="A752" s="238" t="s">
        <v>92</v>
      </c>
      <c r="B752" s="258" t="s">
        <v>189</v>
      </c>
      <c r="C752" s="243" t="s">
        <v>77</v>
      </c>
      <c r="D752" s="244"/>
      <c r="E752" s="244"/>
      <c r="F752" s="244"/>
      <c r="G752" s="245"/>
      <c r="H752" s="245"/>
      <c r="I752" s="245"/>
      <c r="J752" s="245"/>
      <c r="K752" s="245"/>
      <c r="L752" s="245"/>
      <c r="M752" s="245"/>
      <c r="N752" s="245"/>
      <c r="O752" s="245">
        <v>1</v>
      </c>
      <c r="P752" s="245">
        <v>5</v>
      </c>
      <c r="Q752" s="245">
        <v>7</v>
      </c>
      <c r="R752" s="245">
        <v>21</v>
      </c>
      <c r="S752" s="245">
        <v>34</v>
      </c>
      <c r="T752" s="245">
        <v>42</v>
      </c>
      <c r="U752" s="245">
        <v>70</v>
      </c>
      <c r="V752" s="245">
        <v>83</v>
      </c>
      <c r="W752" s="245">
        <v>89</v>
      </c>
      <c r="X752" s="245">
        <v>94</v>
      </c>
      <c r="Y752" s="245">
        <v>96.3</v>
      </c>
      <c r="Z752" s="245">
        <v>97</v>
      </c>
      <c r="AA752" s="245">
        <v>99</v>
      </c>
      <c r="AB752" s="245">
        <v>99</v>
      </c>
      <c r="AC752" s="245"/>
      <c r="AD752" s="245"/>
      <c r="AE752" s="242"/>
      <c r="AF752" s="238" t="str">
        <f t="shared" si="11"/>
        <v>CAFÉ13/14Comercialização</v>
      </c>
      <c r="AG752" s="242"/>
      <c r="AH752" s="242"/>
      <c r="AI752" s="242"/>
      <c r="AJ752" s="242"/>
      <c r="AK752" s="242"/>
      <c r="AL752" s="242"/>
      <c r="AM752" s="242"/>
      <c r="AN752" s="242"/>
      <c r="AO752" s="242"/>
      <c r="AP752" s="242"/>
      <c r="AQ752" s="242"/>
      <c r="AR752" s="242"/>
      <c r="AS752" s="242"/>
      <c r="AT752" s="242"/>
      <c r="AU752" s="242"/>
      <c r="AV752" s="242"/>
      <c r="AW752" s="242"/>
      <c r="AX752" s="242"/>
      <c r="AY752" s="242"/>
      <c r="AZ752" s="242"/>
      <c r="BA752" s="242"/>
      <c r="BB752" s="242"/>
      <c r="BC752" s="242"/>
      <c r="BD752" s="242"/>
      <c r="BE752" s="242"/>
      <c r="BF752" s="242"/>
      <c r="BG752" s="242"/>
      <c r="BH752" s="242"/>
      <c r="BI752" s="242"/>
      <c r="BJ752" s="242"/>
      <c r="BK752" s="242"/>
      <c r="BL752" s="242"/>
    </row>
    <row r="753" spans="1:64" ht="14.65" hidden="1" customHeight="1">
      <c r="A753" s="238" t="s">
        <v>93</v>
      </c>
      <c r="B753" s="258" t="s">
        <v>189</v>
      </c>
      <c r="C753" s="239" t="s">
        <v>75</v>
      </c>
      <c r="D753" s="244"/>
      <c r="E753" s="244"/>
      <c r="F753" s="244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  <c r="Y753" s="245"/>
      <c r="Z753" s="245"/>
      <c r="AA753" s="245"/>
      <c r="AB753" s="245"/>
      <c r="AC753" s="245"/>
      <c r="AD753" s="245"/>
      <c r="AE753" s="242"/>
      <c r="AF753" s="238" t="str">
        <f t="shared" si="11"/>
        <v>CANA-DE-AÇÚCAR13/14Plantio</v>
      </c>
      <c r="AG753" s="242"/>
      <c r="AH753" s="242"/>
      <c r="AI753" s="242"/>
      <c r="AJ753" s="242"/>
      <c r="AK753" s="242"/>
      <c r="AL753" s="242"/>
      <c r="AM753" s="242"/>
      <c r="AN753" s="242"/>
      <c r="AO753" s="242"/>
      <c r="AP753" s="242"/>
      <c r="AQ753" s="242"/>
      <c r="AR753" s="242"/>
      <c r="AS753" s="242"/>
      <c r="AT753" s="242"/>
      <c r="AU753" s="242"/>
      <c r="AV753" s="242"/>
      <c r="AW753" s="242"/>
      <c r="AX753" s="242"/>
      <c r="AY753" s="242"/>
      <c r="AZ753" s="242"/>
      <c r="BA753" s="242"/>
      <c r="BB753" s="242"/>
      <c r="BC753" s="242"/>
      <c r="BD753" s="242"/>
      <c r="BE753" s="242"/>
      <c r="BF753" s="242"/>
      <c r="BG753" s="242"/>
      <c r="BH753" s="242"/>
      <c r="BI753" s="242"/>
      <c r="BJ753" s="242"/>
      <c r="BK753" s="242"/>
      <c r="BL753" s="242"/>
    </row>
    <row r="754" spans="1:64" ht="14.65" hidden="1" customHeight="1">
      <c r="A754" s="238" t="s">
        <v>93</v>
      </c>
      <c r="B754" s="258" t="s">
        <v>189</v>
      </c>
      <c r="C754" s="239" t="s">
        <v>76</v>
      </c>
      <c r="D754" s="244"/>
      <c r="E754" s="244"/>
      <c r="F754" s="244"/>
      <c r="G754" s="245"/>
      <c r="H754" s="245"/>
      <c r="I754" s="245"/>
      <c r="J754" s="245"/>
      <c r="K754" s="245"/>
      <c r="L754" s="245"/>
      <c r="M754" s="245"/>
      <c r="N754" s="245"/>
      <c r="O754" s="245">
        <v>12</v>
      </c>
      <c r="P754" s="245">
        <v>15</v>
      </c>
      <c r="Q754" s="245">
        <v>26</v>
      </c>
      <c r="R754" s="245">
        <v>38</v>
      </c>
      <c r="S754" s="245">
        <v>55</v>
      </c>
      <c r="T754" s="245">
        <v>68</v>
      </c>
      <c r="U754" s="245">
        <v>79</v>
      </c>
      <c r="V754" s="245">
        <v>87</v>
      </c>
      <c r="W754" s="245">
        <v>96</v>
      </c>
      <c r="X754" s="245">
        <v>100</v>
      </c>
      <c r="Y754" s="245"/>
      <c r="Z754" s="245"/>
      <c r="AA754" s="245"/>
      <c r="AB754" s="245"/>
      <c r="AC754" s="245"/>
      <c r="AD754" s="245"/>
      <c r="AE754" s="242"/>
      <c r="AF754" s="238" t="str">
        <f t="shared" si="11"/>
        <v>CANA-DE-AÇÚCAR13/14Colheita</v>
      </c>
      <c r="AG754" s="242"/>
      <c r="AH754" s="242"/>
      <c r="AI754" s="242"/>
      <c r="AJ754" s="242"/>
      <c r="AK754" s="242"/>
      <c r="AL754" s="242"/>
      <c r="AM754" s="242"/>
      <c r="AN754" s="242"/>
      <c r="AO754" s="242"/>
      <c r="AP754" s="242"/>
      <c r="AQ754" s="242"/>
      <c r="AR754" s="242"/>
      <c r="AS754" s="242"/>
      <c r="AT754" s="242"/>
      <c r="AU754" s="242"/>
      <c r="AV754" s="242"/>
      <c r="AW754" s="242"/>
      <c r="AX754" s="242"/>
      <c r="AY754" s="242"/>
      <c r="AZ754" s="242"/>
      <c r="BA754" s="242"/>
      <c r="BB754" s="242"/>
      <c r="BC754" s="242"/>
      <c r="BD754" s="242"/>
      <c r="BE754" s="242"/>
      <c r="BF754" s="242"/>
      <c r="BG754" s="242"/>
      <c r="BH754" s="242"/>
      <c r="BI754" s="242"/>
      <c r="BJ754" s="242"/>
      <c r="BK754" s="242"/>
      <c r="BL754" s="242"/>
    </row>
    <row r="755" spans="1:64" ht="14.65" hidden="1" customHeight="1">
      <c r="A755" s="238" t="s">
        <v>93</v>
      </c>
      <c r="B755" s="258" t="s">
        <v>189</v>
      </c>
      <c r="C755" s="243" t="s">
        <v>77</v>
      </c>
      <c r="D755" s="244"/>
      <c r="E755" s="244"/>
      <c r="F755" s="244"/>
      <c r="G755" s="245"/>
      <c r="H755" s="245"/>
      <c r="I755" s="245"/>
      <c r="J755" s="245"/>
      <c r="K755" s="245"/>
      <c r="L755" s="245"/>
      <c r="M755" s="245"/>
      <c r="N755" s="245"/>
      <c r="O755" s="245">
        <v>13</v>
      </c>
      <c r="P755" s="245">
        <v>15</v>
      </c>
      <c r="Q755" s="245">
        <v>26</v>
      </c>
      <c r="R755" s="245">
        <v>38</v>
      </c>
      <c r="S755" s="245">
        <v>55</v>
      </c>
      <c r="T755" s="245">
        <v>67</v>
      </c>
      <c r="U755" s="245">
        <v>79</v>
      </c>
      <c r="V755" s="245">
        <v>82</v>
      </c>
      <c r="W755" s="245">
        <v>96</v>
      </c>
      <c r="X755" s="245">
        <v>100</v>
      </c>
      <c r="Y755" s="245"/>
      <c r="Z755" s="245"/>
      <c r="AA755" s="245"/>
      <c r="AB755" s="245"/>
      <c r="AC755" s="245"/>
      <c r="AD755" s="245"/>
      <c r="AE755" s="242"/>
      <c r="AF755" s="238" t="str">
        <f t="shared" si="11"/>
        <v>CANA-DE-AÇÚCAR13/14Comercialização</v>
      </c>
      <c r="AG755" s="242"/>
      <c r="AH755" s="242"/>
      <c r="AI755" s="242"/>
      <c r="AJ755" s="242"/>
      <c r="AK755" s="242"/>
      <c r="AL755" s="242"/>
      <c r="AM755" s="242"/>
      <c r="AN755" s="242"/>
      <c r="AO755" s="242"/>
      <c r="AP755" s="242"/>
      <c r="AQ755" s="242"/>
      <c r="AR755" s="242"/>
      <c r="AS755" s="242"/>
      <c r="AT755" s="242"/>
      <c r="AU755" s="242"/>
      <c r="AV755" s="242"/>
      <c r="AW755" s="242"/>
      <c r="AX755" s="242"/>
      <c r="AY755" s="242"/>
      <c r="AZ755" s="242"/>
      <c r="BA755" s="242"/>
      <c r="BB755" s="242"/>
      <c r="BC755" s="242"/>
      <c r="BD755" s="242"/>
      <c r="BE755" s="242"/>
      <c r="BF755" s="242"/>
      <c r="BG755" s="242"/>
      <c r="BH755" s="242"/>
      <c r="BI755" s="242"/>
      <c r="BJ755" s="242"/>
      <c r="BK755" s="242"/>
      <c r="BL755" s="242"/>
    </row>
    <row r="756" spans="1:64" ht="14.65" hidden="1" customHeight="1">
      <c r="A756" s="238" t="s">
        <v>94</v>
      </c>
      <c r="B756" s="258" t="s">
        <v>189</v>
      </c>
      <c r="C756" s="239" t="s">
        <v>75</v>
      </c>
      <c r="D756" s="244"/>
      <c r="E756" s="244"/>
      <c r="F756" s="244"/>
      <c r="G756" s="245"/>
      <c r="H756" s="245"/>
      <c r="I756" s="245"/>
      <c r="J756" s="245"/>
      <c r="K756" s="245"/>
      <c r="L756" s="245"/>
      <c r="M756" s="245"/>
      <c r="N756" s="245">
        <v>1</v>
      </c>
      <c r="O756" s="245">
        <v>42</v>
      </c>
      <c r="P756" s="245">
        <v>86</v>
      </c>
      <c r="Q756" s="245">
        <v>100</v>
      </c>
      <c r="R756" s="245"/>
      <c r="S756" s="245"/>
      <c r="T756" s="245"/>
      <c r="U756" s="245"/>
      <c r="V756" s="245"/>
      <c r="W756" s="245"/>
      <c r="X756" s="245"/>
      <c r="Y756" s="245"/>
      <c r="Z756" s="245"/>
      <c r="AA756" s="245"/>
      <c r="AB756" s="245"/>
      <c r="AC756" s="245"/>
      <c r="AD756" s="245"/>
      <c r="AE756" s="242"/>
      <c r="AF756" s="238" t="str">
        <f t="shared" si="11"/>
        <v>CANOLA13/14Plantio</v>
      </c>
      <c r="AG756" s="242"/>
      <c r="AH756" s="242"/>
      <c r="AI756" s="242"/>
      <c r="AJ756" s="242"/>
      <c r="AK756" s="242"/>
      <c r="AL756" s="242"/>
      <c r="AM756" s="242"/>
      <c r="AN756" s="242"/>
      <c r="AO756" s="242"/>
      <c r="AP756" s="242"/>
      <c r="AQ756" s="242"/>
      <c r="AR756" s="242"/>
      <c r="AS756" s="242"/>
      <c r="AT756" s="242"/>
      <c r="AU756" s="242"/>
      <c r="AV756" s="242"/>
      <c r="AW756" s="242"/>
      <c r="AX756" s="242"/>
      <c r="AY756" s="242"/>
      <c r="AZ756" s="242"/>
      <c r="BA756" s="242"/>
      <c r="BB756" s="242"/>
      <c r="BC756" s="242"/>
      <c r="BD756" s="242"/>
      <c r="BE756" s="242"/>
      <c r="BF756" s="242"/>
      <c r="BG756" s="242"/>
      <c r="BH756" s="242"/>
      <c r="BI756" s="242"/>
      <c r="BJ756" s="242"/>
      <c r="BK756" s="242"/>
      <c r="BL756" s="242"/>
    </row>
    <row r="757" spans="1:64" ht="14.65" hidden="1" customHeight="1">
      <c r="A757" s="238" t="s">
        <v>94</v>
      </c>
      <c r="B757" s="258" t="s">
        <v>189</v>
      </c>
      <c r="C757" s="239" t="s">
        <v>76</v>
      </c>
      <c r="D757" s="244"/>
      <c r="E757" s="244"/>
      <c r="F757" s="244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>
        <v>20</v>
      </c>
      <c r="U757" s="245">
        <v>80</v>
      </c>
      <c r="V757" s="245">
        <v>100</v>
      </c>
      <c r="W757" s="245"/>
      <c r="X757" s="245"/>
      <c r="Y757" s="245"/>
      <c r="Z757" s="245"/>
      <c r="AA757" s="245"/>
      <c r="AB757" s="245"/>
      <c r="AC757" s="245"/>
      <c r="AD757" s="245"/>
      <c r="AE757" s="242"/>
      <c r="AF757" s="238" t="str">
        <f t="shared" si="11"/>
        <v>CANOLA13/14Colheita</v>
      </c>
      <c r="AG757" s="242"/>
      <c r="AH757" s="242"/>
      <c r="AI757" s="242"/>
      <c r="AJ757" s="242"/>
      <c r="AK757" s="242"/>
      <c r="AL757" s="242"/>
      <c r="AM757" s="242"/>
      <c r="AN757" s="242"/>
      <c r="AO757" s="242"/>
      <c r="AP757" s="242"/>
      <c r="AQ757" s="242"/>
      <c r="AR757" s="242"/>
      <c r="AS757" s="242"/>
      <c r="AT757" s="242"/>
      <c r="AU757" s="242"/>
      <c r="AV757" s="242"/>
      <c r="AW757" s="242"/>
      <c r="AX757" s="242"/>
      <c r="AY757" s="242"/>
      <c r="AZ757" s="242"/>
      <c r="BA757" s="242"/>
      <c r="BB757" s="242"/>
      <c r="BC757" s="242"/>
      <c r="BD757" s="242"/>
      <c r="BE757" s="242"/>
      <c r="BF757" s="242"/>
      <c r="BG757" s="242"/>
      <c r="BH757" s="242"/>
      <c r="BI757" s="242"/>
      <c r="BJ757" s="242"/>
      <c r="BK757" s="242"/>
      <c r="BL757" s="242"/>
    </row>
    <row r="758" spans="1:64" ht="14.65" hidden="1" customHeight="1">
      <c r="A758" s="238" t="s">
        <v>94</v>
      </c>
      <c r="B758" s="258" t="s">
        <v>189</v>
      </c>
      <c r="C758" s="243" t="s">
        <v>77</v>
      </c>
      <c r="D758" s="244"/>
      <c r="E758" s="244"/>
      <c r="F758" s="244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>
        <v>9</v>
      </c>
      <c r="U758" s="245">
        <v>41</v>
      </c>
      <c r="V758" s="245">
        <v>87</v>
      </c>
      <c r="W758" s="245">
        <v>100</v>
      </c>
      <c r="X758" s="245"/>
      <c r="Y758" s="245"/>
      <c r="Z758" s="245"/>
      <c r="AA758" s="245"/>
      <c r="AB758" s="245"/>
      <c r="AC758" s="245"/>
      <c r="AD758" s="245"/>
      <c r="AE758" s="242"/>
      <c r="AF758" s="238" t="str">
        <f t="shared" si="11"/>
        <v>CANOLA13/14Comercialização</v>
      </c>
      <c r="AG758" s="242"/>
      <c r="AH758" s="242"/>
      <c r="AI758" s="242"/>
      <c r="AJ758" s="242"/>
      <c r="AK758" s="242"/>
      <c r="AL758" s="242"/>
      <c r="AM758" s="242"/>
      <c r="AN758" s="242"/>
      <c r="AO758" s="242"/>
      <c r="AP758" s="242"/>
      <c r="AQ758" s="242"/>
      <c r="AR758" s="242"/>
      <c r="AS758" s="242"/>
      <c r="AT758" s="242"/>
      <c r="AU758" s="242"/>
      <c r="AV758" s="242"/>
      <c r="AW758" s="242"/>
      <c r="AX758" s="242"/>
      <c r="AY758" s="242"/>
      <c r="AZ758" s="242"/>
      <c r="BA758" s="242"/>
      <c r="BB758" s="242"/>
      <c r="BC758" s="242"/>
      <c r="BD758" s="242"/>
      <c r="BE758" s="242"/>
      <c r="BF758" s="242"/>
      <c r="BG758" s="242"/>
      <c r="BH758" s="242"/>
      <c r="BI758" s="242"/>
      <c r="BJ758" s="242"/>
      <c r="BK758" s="242"/>
      <c r="BL758" s="242"/>
    </row>
    <row r="759" spans="1:64" ht="14.65" hidden="1" customHeight="1">
      <c r="A759" s="237" t="s">
        <v>95</v>
      </c>
      <c r="B759" s="258" t="s">
        <v>189</v>
      </c>
      <c r="C759" s="239" t="s">
        <v>75</v>
      </c>
      <c r="D759" s="241"/>
      <c r="E759" s="241"/>
      <c r="F759" s="241">
        <v>93</v>
      </c>
      <c r="G759" s="241">
        <v>100</v>
      </c>
      <c r="H759" s="245"/>
      <c r="I759" s="241"/>
      <c r="J759" s="241"/>
      <c r="K759" s="241"/>
      <c r="L759" s="241"/>
      <c r="M759" s="241"/>
      <c r="N759" s="241"/>
      <c r="O759" s="241"/>
      <c r="P759" s="245"/>
      <c r="Q759" s="245"/>
      <c r="R759" s="245"/>
      <c r="S759" s="245"/>
      <c r="T759" s="241"/>
      <c r="U759" s="241"/>
      <c r="V759" s="241"/>
      <c r="W759" s="241"/>
      <c r="X759" s="241"/>
      <c r="Y759" s="241"/>
      <c r="Z759" s="241"/>
      <c r="AA759" s="241"/>
      <c r="AB759" s="241"/>
      <c r="AC759" s="241"/>
      <c r="AD759" s="241"/>
      <c r="AE759" s="241"/>
      <c r="AF759" s="238" t="str">
        <f t="shared" si="11"/>
        <v>CEBOLA13/14Plantio</v>
      </c>
      <c r="AG759" s="242"/>
      <c r="AH759" s="242"/>
      <c r="AI759" s="242"/>
      <c r="AJ759" s="242"/>
      <c r="AK759" s="242"/>
      <c r="AL759" s="242"/>
      <c r="AM759" s="242"/>
      <c r="AN759" s="242"/>
      <c r="AO759" s="242"/>
      <c r="AP759" s="242"/>
      <c r="AQ759" s="242"/>
      <c r="AR759" s="242"/>
      <c r="AS759" s="242"/>
      <c r="AT759" s="242"/>
      <c r="AU759" s="242"/>
      <c r="AV759" s="242"/>
      <c r="AW759" s="242"/>
      <c r="AX759" s="242"/>
      <c r="AY759" s="242"/>
      <c r="AZ759" s="242"/>
      <c r="BA759" s="242"/>
      <c r="BB759" s="242"/>
      <c r="BC759" s="242"/>
      <c r="BD759" s="242"/>
      <c r="BE759" s="242"/>
      <c r="BF759" s="242"/>
      <c r="BG759" s="242"/>
      <c r="BH759" s="242"/>
      <c r="BI759" s="242"/>
      <c r="BJ759" s="242"/>
      <c r="BK759" s="242"/>
      <c r="BL759" s="242"/>
    </row>
    <row r="760" spans="1:64" ht="14.65" hidden="1" customHeight="1">
      <c r="A760" s="237" t="s">
        <v>95</v>
      </c>
      <c r="B760" s="258" t="s">
        <v>189</v>
      </c>
      <c r="C760" s="239" t="s">
        <v>76</v>
      </c>
      <c r="D760" s="241"/>
      <c r="E760" s="241"/>
      <c r="F760" s="241"/>
      <c r="G760" s="241"/>
      <c r="H760" s="245"/>
      <c r="I760" s="241"/>
      <c r="J760" s="241">
        <v>12</v>
      </c>
      <c r="K760" s="241">
        <v>46</v>
      </c>
      <c r="L760" s="241">
        <v>100</v>
      </c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  <c r="AA760" s="241"/>
      <c r="AB760" s="241"/>
      <c r="AC760" s="241"/>
      <c r="AD760" s="241"/>
      <c r="AE760" s="241"/>
      <c r="AF760" s="238" t="str">
        <f t="shared" si="11"/>
        <v>CEBOLA13/14Colheita</v>
      </c>
      <c r="AG760" s="242"/>
      <c r="AH760" s="242"/>
      <c r="AI760" s="242"/>
      <c r="AJ760" s="242"/>
      <c r="AK760" s="242"/>
      <c r="AL760" s="242"/>
      <c r="AM760" s="242"/>
      <c r="AN760" s="242"/>
      <c r="AO760" s="242"/>
      <c r="AP760" s="242"/>
      <c r="AQ760" s="242"/>
      <c r="AR760" s="242"/>
      <c r="AS760" s="242"/>
      <c r="AT760" s="242"/>
      <c r="AU760" s="242"/>
      <c r="AV760" s="242"/>
      <c r="AW760" s="242"/>
      <c r="AX760" s="242"/>
      <c r="AY760" s="242"/>
      <c r="AZ760" s="242"/>
      <c r="BA760" s="242"/>
      <c r="BB760" s="242"/>
      <c r="BC760" s="242"/>
      <c r="BD760" s="242"/>
      <c r="BE760" s="242"/>
      <c r="BF760" s="242"/>
      <c r="BG760" s="242"/>
      <c r="BH760" s="242"/>
      <c r="BI760" s="242"/>
      <c r="BJ760" s="242"/>
      <c r="BK760" s="242"/>
      <c r="BL760" s="242"/>
    </row>
    <row r="761" spans="1:64" ht="14.65" hidden="1" customHeight="1">
      <c r="A761" s="237" t="s">
        <v>95</v>
      </c>
      <c r="B761" s="258" t="s">
        <v>189</v>
      </c>
      <c r="C761" s="243" t="s">
        <v>77</v>
      </c>
      <c r="D761" s="245"/>
      <c r="E761" s="245"/>
      <c r="F761" s="245"/>
      <c r="G761" s="245"/>
      <c r="H761" s="245"/>
      <c r="I761" s="245">
        <v>0</v>
      </c>
      <c r="J761" s="245">
        <v>2</v>
      </c>
      <c r="K761" s="245">
        <v>11</v>
      </c>
      <c r="L761" s="245">
        <v>45</v>
      </c>
      <c r="M761" s="245">
        <v>69</v>
      </c>
      <c r="N761" s="245">
        <v>79</v>
      </c>
      <c r="O761" s="245">
        <v>93</v>
      </c>
      <c r="P761" s="245">
        <v>100</v>
      </c>
      <c r="Q761" s="245"/>
      <c r="R761" s="245"/>
      <c r="S761" s="245"/>
      <c r="T761" s="245"/>
      <c r="U761" s="245"/>
      <c r="V761" s="245"/>
      <c r="W761" s="245"/>
      <c r="X761" s="245"/>
      <c r="Y761" s="245"/>
      <c r="Z761" s="245"/>
      <c r="AA761" s="245"/>
      <c r="AB761" s="245"/>
      <c r="AC761" s="245"/>
      <c r="AD761" s="245"/>
      <c r="AE761" s="245"/>
      <c r="AF761" s="238" t="str">
        <f t="shared" si="11"/>
        <v>CEBOLA13/14Comercialização</v>
      </c>
      <c r="AG761" s="242"/>
      <c r="AH761" s="242"/>
      <c r="AI761" s="242"/>
      <c r="AJ761" s="242"/>
      <c r="AK761" s="242"/>
      <c r="AL761" s="242"/>
      <c r="AM761" s="242"/>
      <c r="AN761" s="242"/>
      <c r="AO761" s="242"/>
      <c r="AP761" s="242"/>
      <c r="AQ761" s="242"/>
      <c r="AR761" s="242"/>
      <c r="AS761" s="242"/>
      <c r="AT761" s="242"/>
      <c r="AU761" s="242"/>
      <c r="AV761" s="242"/>
      <c r="AW761" s="242"/>
      <c r="AX761" s="242"/>
      <c r="AY761" s="242"/>
      <c r="AZ761" s="242"/>
      <c r="BA761" s="242"/>
      <c r="BB761" s="242"/>
      <c r="BC761" s="242"/>
      <c r="BD761" s="242"/>
      <c r="BE761" s="242"/>
      <c r="BF761" s="242"/>
      <c r="BG761" s="242"/>
      <c r="BH761" s="242"/>
      <c r="BI761" s="242"/>
      <c r="BJ761" s="242"/>
      <c r="BK761" s="242"/>
      <c r="BL761" s="242"/>
    </row>
    <row r="762" spans="1:64" ht="14.65" hidden="1" customHeight="1">
      <c r="A762" s="238" t="s">
        <v>96</v>
      </c>
      <c r="B762" s="258" t="s">
        <v>189</v>
      </c>
      <c r="C762" s="239" t="s">
        <v>75</v>
      </c>
      <c r="D762" s="244"/>
      <c r="E762" s="244"/>
      <c r="F762" s="244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>
        <v>18</v>
      </c>
      <c r="Q762" s="245">
        <v>56</v>
      </c>
      <c r="R762" s="245">
        <v>100</v>
      </c>
      <c r="S762" s="245"/>
      <c r="T762" s="245"/>
      <c r="U762" s="245"/>
      <c r="V762" s="245"/>
      <c r="W762" s="245"/>
      <c r="X762" s="245"/>
      <c r="Y762" s="245"/>
      <c r="Z762" s="245"/>
      <c r="AA762" s="245"/>
      <c r="AB762" s="245"/>
      <c r="AC762" s="245"/>
      <c r="AD762" s="245"/>
      <c r="AE762" s="242"/>
      <c r="AF762" s="238" t="str">
        <f t="shared" si="11"/>
        <v>CENTEIO13/14Plantio</v>
      </c>
      <c r="AG762" s="242"/>
      <c r="AH762" s="242"/>
      <c r="AI762" s="242"/>
      <c r="AJ762" s="242"/>
      <c r="AK762" s="242"/>
      <c r="AL762" s="242"/>
      <c r="AM762" s="242"/>
      <c r="AN762" s="242"/>
      <c r="AO762" s="242"/>
      <c r="AP762" s="242"/>
      <c r="AQ762" s="242"/>
      <c r="AR762" s="242"/>
      <c r="AS762" s="242"/>
      <c r="AT762" s="242"/>
      <c r="AU762" s="242"/>
      <c r="AV762" s="242"/>
      <c r="AW762" s="242"/>
      <c r="AX762" s="242"/>
      <c r="AY762" s="242"/>
      <c r="AZ762" s="242"/>
      <c r="BA762" s="242"/>
      <c r="BB762" s="242"/>
      <c r="BC762" s="242"/>
      <c r="BD762" s="242"/>
      <c r="BE762" s="242"/>
      <c r="BF762" s="242"/>
      <c r="BG762" s="242"/>
      <c r="BH762" s="242"/>
      <c r="BI762" s="242"/>
      <c r="BJ762" s="242"/>
      <c r="BK762" s="242"/>
      <c r="BL762" s="242"/>
    </row>
    <row r="763" spans="1:64" ht="14.65" hidden="1" customHeight="1">
      <c r="A763" s="238" t="s">
        <v>96</v>
      </c>
      <c r="B763" s="258" t="s">
        <v>189</v>
      </c>
      <c r="C763" s="239" t="s">
        <v>76</v>
      </c>
      <c r="D763" s="244"/>
      <c r="E763" s="244"/>
      <c r="F763" s="244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>
        <v>8</v>
      </c>
      <c r="U763" s="245">
        <v>40</v>
      </c>
      <c r="V763" s="245">
        <v>100</v>
      </c>
      <c r="W763" s="245"/>
      <c r="X763" s="245"/>
      <c r="Y763" s="245"/>
      <c r="Z763" s="245"/>
      <c r="AA763" s="245"/>
      <c r="AB763" s="245"/>
      <c r="AC763" s="245"/>
      <c r="AD763" s="245"/>
      <c r="AE763" s="242"/>
      <c r="AF763" s="238" t="str">
        <f t="shared" si="11"/>
        <v>CENTEIO13/14Colheita</v>
      </c>
      <c r="AG763" s="242"/>
      <c r="AH763" s="242"/>
      <c r="AI763" s="242"/>
      <c r="AJ763" s="242"/>
      <c r="AK763" s="242"/>
      <c r="AL763" s="242"/>
      <c r="AM763" s="242"/>
      <c r="AN763" s="242"/>
      <c r="AO763" s="242"/>
      <c r="AP763" s="242"/>
      <c r="AQ763" s="242"/>
      <c r="AR763" s="242"/>
      <c r="AS763" s="242"/>
      <c r="AT763" s="242"/>
      <c r="AU763" s="242"/>
      <c r="AV763" s="242"/>
      <c r="AW763" s="242"/>
      <c r="AX763" s="242"/>
      <c r="AY763" s="242"/>
      <c r="AZ763" s="242"/>
      <c r="BA763" s="242"/>
      <c r="BB763" s="242"/>
      <c r="BC763" s="242"/>
      <c r="BD763" s="242"/>
      <c r="BE763" s="242"/>
      <c r="BF763" s="242"/>
      <c r="BG763" s="242"/>
      <c r="BH763" s="242"/>
      <c r="BI763" s="242"/>
      <c r="BJ763" s="242"/>
      <c r="BK763" s="242"/>
      <c r="BL763" s="242"/>
    </row>
    <row r="764" spans="1:64" ht="14.65" hidden="1" customHeight="1">
      <c r="A764" s="238" t="s">
        <v>96</v>
      </c>
      <c r="B764" s="258" t="s">
        <v>189</v>
      </c>
      <c r="C764" s="243" t="s">
        <v>77</v>
      </c>
      <c r="D764" s="244"/>
      <c r="E764" s="244"/>
      <c r="F764" s="244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>
        <v>3</v>
      </c>
      <c r="U764" s="245">
        <v>20</v>
      </c>
      <c r="V764" s="245">
        <v>54</v>
      </c>
      <c r="W764" s="245">
        <v>73</v>
      </c>
      <c r="X764" s="245">
        <v>100</v>
      </c>
      <c r="Y764" s="245"/>
      <c r="Z764" s="245"/>
      <c r="AA764" s="245"/>
      <c r="AB764" s="245"/>
      <c r="AC764" s="245"/>
      <c r="AD764" s="245"/>
      <c r="AE764" s="242"/>
      <c r="AF764" s="238" t="str">
        <f t="shared" si="11"/>
        <v>CENTEIO13/14Comercialização</v>
      </c>
      <c r="AG764" s="242"/>
      <c r="AH764" s="242"/>
      <c r="AI764" s="242"/>
      <c r="AJ764" s="242"/>
      <c r="AK764" s="242"/>
      <c r="AL764" s="242"/>
      <c r="AM764" s="242"/>
      <c r="AN764" s="242"/>
      <c r="AO764" s="242"/>
      <c r="AP764" s="242"/>
      <c r="AQ764" s="242"/>
      <c r="AR764" s="242"/>
      <c r="AS764" s="242"/>
      <c r="AT764" s="242"/>
      <c r="AU764" s="242"/>
      <c r="AV764" s="242"/>
      <c r="AW764" s="242"/>
      <c r="AX764" s="242"/>
      <c r="AY764" s="242"/>
      <c r="AZ764" s="242"/>
      <c r="BA764" s="242"/>
      <c r="BB764" s="242"/>
      <c r="BC764" s="242"/>
      <c r="BD764" s="242"/>
      <c r="BE764" s="242"/>
      <c r="BF764" s="242"/>
      <c r="BG764" s="242"/>
      <c r="BH764" s="242"/>
      <c r="BI764" s="242"/>
      <c r="BJ764" s="242"/>
      <c r="BK764" s="242"/>
      <c r="BL764" s="242"/>
    </row>
    <row r="765" spans="1:64" ht="14.65" hidden="1" customHeight="1">
      <c r="A765" s="238" t="s">
        <v>97</v>
      </c>
      <c r="B765" s="258" t="s">
        <v>189</v>
      </c>
      <c r="C765" s="239" t="s">
        <v>75</v>
      </c>
      <c r="D765" s="244"/>
      <c r="E765" s="244"/>
      <c r="F765" s="244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>
        <v>3</v>
      </c>
      <c r="Q765" s="245">
        <v>23</v>
      </c>
      <c r="R765" s="245">
        <v>100</v>
      </c>
      <c r="S765" s="245"/>
      <c r="T765" s="245"/>
      <c r="U765" s="245"/>
      <c r="V765" s="245"/>
      <c r="W765" s="245"/>
      <c r="X765" s="245"/>
      <c r="Y765" s="245"/>
      <c r="Z765" s="245"/>
      <c r="AA765" s="245"/>
      <c r="AB765" s="245"/>
      <c r="AC765" s="245"/>
      <c r="AD765" s="245"/>
      <c r="AE765" s="242"/>
      <c r="AF765" s="238" t="str">
        <f t="shared" si="11"/>
        <v>CEVADA13/14Plantio</v>
      </c>
      <c r="AG765" s="242"/>
      <c r="AH765" s="242"/>
      <c r="AI765" s="242"/>
      <c r="AJ765" s="242"/>
      <c r="AK765" s="242"/>
      <c r="AL765" s="242"/>
      <c r="AM765" s="242"/>
      <c r="AN765" s="242"/>
      <c r="AO765" s="242"/>
      <c r="AP765" s="242"/>
      <c r="AQ765" s="242"/>
      <c r="AR765" s="242"/>
      <c r="AS765" s="242"/>
      <c r="AT765" s="242"/>
      <c r="AU765" s="242"/>
      <c r="AV765" s="242"/>
      <c r="AW765" s="242"/>
      <c r="AX765" s="242"/>
      <c r="AY765" s="242"/>
      <c r="AZ765" s="242"/>
      <c r="BA765" s="242"/>
      <c r="BB765" s="242"/>
      <c r="BC765" s="242"/>
      <c r="BD765" s="242"/>
      <c r="BE765" s="242"/>
      <c r="BF765" s="242"/>
      <c r="BG765" s="242"/>
      <c r="BH765" s="242"/>
      <c r="BI765" s="242"/>
      <c r="BJ765" s="242"/>
      <c r="BK765" s="242"/>
      <c r="BL765" s="242"/>
    </row>
    <row r="766" spans="1:64" ht="14.65" hidden="1" customHeight="1">
      <c r="A766" s="238" t="s">
        <v>97</v>
      </c>
      <c r="B766" s="258" t="s">
        <v>189</v>
      </c>
      <c r="C766" s="239" t="s">
        <v>76</v>
      </c>
      <c r="D766" s="244"/>
      <c r="E766" s="244"/>
      <c r="F766" s="244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>
        <v>12</v>
      </c>
      <c r="V766" s="245">
        <v>100</v>
      </c>
      <c r="W766" s="245"/>
      <c r="X766" s="245"/>
      <c r="Y766" s="245"/>
      <c r="Z766" s="245"/>
      <c r="AA766" s="245"/>
      <c r="AB766" s="245"/>
      <c r="AC766" s="245"/>
      <c r="AD766" s="245"/>
      <c r="AE766" s="242"/>
      <c r="AF766" s="238" t="str">
        <f t="shared" si="11"/>
        <v>CEVADA13/14Colheita</v>
      </c>
      <c r="AG766" s="242"/>
      <c r="AH766" s="242"/>
      <c r="AI766" s="242"/>
      <c r="AJ766" s="242"/>
      <c r="AK766" s="242"/>
      <c r="AL766" s="242"/>
      <c r="AM766" s="242"/>
      <c r="AN766" s="242"/>
      <c r="AO766" s="242"/>
      <c r="AP766" s="242"/>
      <c r="AQ766" s="242"/>
      <c r="AR766" s="242"/>
      <c r="AS766" s="242"/>
      <c r="AT766" s="242"/>
      <c r="AU766" s="242"/>
      <c r="AV766" s="242"/>
      <c r="AW766" s="242"/>
      <c r="AX766" s="242"/>
      <c r="AY766" s="242"/>
      <c r="AZ766" s="242"/>
      <c r="BA766" s="242"/>
      <c r="BB766" s="242"/>
      <c r="BC766" s="242"/>
      <c r="BD766" s="242"/>
      <c r="BE766" s="242"/>
      <c r="BF766" s="242"/>
      <c r="BG766" s="242"/>
      <c r="BH766" s="242"/>
      <c r="BI766" s="242"/>
      <c r="BJ766" s="242"/>
      <c r="BK766" s="242"/>
      <c r="BL766" s="242"/>
    </row>
    <row r="767" spans="1:64" ht="14.65" hidden="1" customHeight="1">
      <c r="A767" s="238" t="s">
        <v>97</v>
      </c>
      <c r="B767" s="258" t="s">
        <v>189</v>
      </c>
      <c r="C767" s="243" t="s">
        <v>77</v>
      </c>
      <c r="D767" s="244"/>
      <c r="E767" s="244"/>
      <c r="F767" s="244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52"/>
      <c r="S767" s="252"/>
      <c r="T767" s="252"/>
      <c r="U767" s="252">
        <v>8</v>
      </c>
      <c r="V767" s="252">
        <v>21</v>
      </c>
      <c r="W767" s="252">
        <v>58</v>
      </c>
      <c r="X767" s="252">
        <v>79</v>
      </c>
      <c r="Y767" s="252">
        <v>88.3</v>
      </c>
      <c r="Z767" s="252">
        <v>92</v>
      </c>
      <c r="AA767" s="245">
        <v>92</v>
      </c>
      <c r="AB767" s="245"/>
      <c r="AC767" s="245"/>
      <c r="AD767" s="245"/>
      <c r="AE767" s="242"/>
      <c r="AF767" s="238" t="str">
        <f t="shared" si="11"/>
        <v>CEVADA13/14Comercialização</v>
      </c>
      <c r="AG767" s="242"/>
      <c r="AH767" s="242"/>
      <c r="AI767" s="242"/>
      <c r="AJ767" s="242"/>
      <c r="AK767" s="242"/>
      <c r="AL767" s="242"/>
      <c r="AM767" s="242"/>
      <c r="AN767" s="242"/>
      <c r="AO767" s="242"/>
      <c r="AP767" s="242"/>
      <c r="AQ767" s="242"/>
      <c r="AR767" s="242"/>
      <c r="AS767" s="242"/>
      <c r="AT767" s="242"/>
      <c r="AU767" s="242"/>
      <c r="AV767" s="242"/>
      <c r="AW767" s="242"/>
      <c r="AX767" s="242"/>
      <c r="AY767" s="242"/>
      <c r="AZ767" s="242"/>
      <c r="BA767" s="242"/>
      <c r="BB767" s="242"/>
      <c r="BC767" s="242"/>
      <c r="BD767" s="242"/>
      <c r="BE767" s="242"/>
      <c r="BF767" s="242"/>
      <c r="BG767" s="242"/>
      <c r="BH767" s="242"/>
      <c r="BI767" s="242"/>
      <c r="BJ767" s="242"/>
      <c r="BK767" s="242"/>
      <c r="BL767" s="242"/>
    </row>
    <row r="768" spans="1:64" ht="14.65" hidden="1" customHeight="1">
      <c r="A768" s="238" t="s">
        <v>58</v>
      </c>
      <c r="B768" s="258" t="s">
        <v>189</v>
      </c>
      <c r="C768" s="239" t="s">
        <v>75</v>
      </c>
      <c r="D768" s="244"/>
      <c r="E768" s="244"/>
      <c r="F768" s="244"/>
      <c r="G768" s="245">
        <v>1</v>
      </c>
      <c r="H768" s="245">
        <v>21</v>
      </c>
      <c r="I768" s="245">
        <v>80</v>
      </c>
      <c r="J768" s="245">
        <v>99</v>
      </c>
      <c r="K768" s="245">
        <v>100</v>
      </c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  <c r="Y768" s="245"/>
      <c r="Z768" s="245"/>
      <c r="AA768" s="245"/>
      <c r="AB768" s="245"/>
      <c r="AC768" s="245"/>
      <c r="AD768" s="245"/>
      <c r="AE768" s="242"/>
      <c r="AF768" s="238" t="str">
        <f t="shared" si="11"/>
        <v>FEIJÃO (1ª SAFRA)13/14Plantio</v>
      </c>
      <c r="AG768" s="242"/>
      <c r="AH768" s="242"/>
      <c r="AI768" s="242"/>
      <c r="AJ768" s="242"/>
      <c r="AK768" s="242"/>
      <c r="AL768" s="242"/>
      <c r="AM768" s="242"/>
      <c r="AN768" s="242"/>
      <c r="AO768" s="242"/>
      <c r="AP768" s="242"/>
      <c r="AQ768" s="242"/>
      <c r="AR768" s="242"/>
      <c r="AS768" s="242"/>
      <c r="AT768" s="242"/>
      <c r="AU768" s="242"/>
      <c r="AV768" s="242"/>
      <c r="AW768" s="242"/>
      <c r="AX768" s="242"/>
      <c r="AY768" s="242"/>
      <c r="AZ768" s="242"/>
      <c r="BA768" s="242"/>
      <c r="BB768" s="242"/>
      <c r="BC768" s="242"/>
      <c r="BD768" s="242"/>
      <c r="BE768" s="242"/>
      <c r="BF768" s="242"/>
      <c r="BG768" s="242"/>
      <c r="BH768" s="242"/>
      <c r="BI768" s="242"/>
      <c r="BJ768" s="242"/>
      <c r="BK768" s="242"/>
      <c r="BL768" s="242"/>
    </row>
    <row r="769" spans="1:64" ht="14.65" hidden="1" customHeight="1">
      <c r="A769" s="238" t="s">
        <v>58</v>
      </c>
      <c r="B769" s="258" t="s">
        <v>189</v>
      </c>
      <c r="C769" s="239" t="s">
        <v>76</v>
      </c>
      <c r="D769" s="244"/>
      <c r="E769" s="244"/>
      <c r="F769" s="244"/>
      <c r="G769" s="245"/>
      <c r="H769" s="245"/>
      <c r="I769" s="245"/>
      <c r="J769" s="245"/>
      <c r="K769" s="245">
        <v>11</v>
      </c>
      <c r="L769" s="245">
        <v>74</v>
      </c>
      <c r="M769" s="245">
        <v>98</v>
      </c>
      <c r="N769" s="245">
        <v>100</v>
      </c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  <c r="Y769" s="245"/>
      <c r="Z769" s="245"/>
      <c r="AA769" s="245"/>
      <c r="AB769" s="245"/>
      <c r="AC769" s="245"/>
      <c r="AD769" s="245"/>
      <c r="AE769" s="242"/>
      <c r="AF769" s="238" t="str">
        <f t="shared" si="11"/>
        <v>FEIJÃO (1ª SAFRA)13/14Colheita</v>
      </c>
      <c r="AG769" s="242"/>
      <c r="AH769" s="242"/>
      <c r="AI769" s="242"/>
      <c r="AJ769" s="242"/>
      <c r="AK769" s="242"/>
      <c r="AL769" s="242"/>
      <c r="AM769" s="242"/>
      <c r="AN769" s="242"/>
      <c r="AO769" s="242"/>
      <c r="AP769" s="242"/>
      <c r="AQ769" s="242"/>
      <c r="AR769" s="242"/>
      <c r="AS769" s="242"/>
      <c r="AT769" s="242"/>
      <c r="AU769" s="242"/>
      <c r="AV769" s="242"/>
      <c r="AW769" s="242"/>
      <c r="AX769" s="242"/>
      <c r="AY769" s="242"/>
      <c r="AZ769" s="242"/>
      <c r="BA769" s="242"/>
      <c r="BB769" s="242"/>
      <c r="BC769" s="242"/>
      <c r="BD769" s="242"/>
      <c r="BE769" s="242"/>
      <c r="BF769" s="242"/>
      <c r="BG769" s="242"/>
      <c r="BH769" s="242"/>
      <c r="BI769" s="242"/>
      <c r="BJ769" s="242"/>
      <c r="BK769" s="242"/>
      <c r="BL769" s="242"/>
    </row>
    <row r="770" spans="1:64" ht="14.65" hidden="1" customHeight="1">
      <c r="A770" s="238" t="s">
        <v>58</v>
      </c>
      <c r="B770" s="258" t="s">
        <v>189</v>
      </c>
      <c r="C770" s="243" t="s">
        <v>77</v>
      </c>
      <c r="D770" s="244"/>
      <c r="E770" s="244"/>
      <c r="F770" s="244"/>
      <c r="G770" s="245"/>
      <c r="H770" s="245"/>
      <c r="I770" s="245"/>
      <c r="J770" s="245"/>
      <c r="K770" s="245">
        <v>6</v>
      </c>
      <c r="L770" s="245">
        <v>39</v>
      </c>
      <c r="M770" s="245">
        <v>68</v>
      </c>
      <c r="N770" s="245">
        <v>82.2</v>
      </c>
      <c r="O770" s="245">
        <v>91</v>
      </c>
      <c r="P770" s="245">
        <v>92</v>
      </c>
      <c r="Q770" s="245">
        <v>94</v>
      </c>
      <c r="R770" s="245">
        <v>96</v>
      </c>
      <c r="S770" s="245">
        <v>97</v>
      </c>
      <c r="T770" s="245">
        <v>98</v>
      </c>
      <c r="U770" s="245">
        <v>100</v>
      </c>
      <c r="V770" s="245"/>
      <c r="W770" s="245"/>
      <c r="X770" s="245"/>
      <c r="Y770" s="245"/>
      <c r="Z770" s="245"/>
      <c r="AA770" s="245"/>
      <c r="AB770" s="245"/>
      <c r="AC770" s="245"/>
      <c r="AD770" s="245"/>
      <c r="AE770" s="242"/>
      <c r="AF770" s="238" t="str">
        <f t="shared" ref="AF770:AF833" si="12">A770&amp;B770&amp;C770</f>
        <v>FEIJÃO (1ª SAFRA)13/14Comercialização</v>
      </c>
      <c r="AG770" s="242"/>
      <c r="AH770" s="242"/>
      <c r="AI770" s="242"/>
      <c r="AJ770" s="242"/>
      <c r="AK770" s="242"/>
      <c r="AL770" s="242"/>
      <c r="AM770" s="242"/>
      <c r="AN770" s="242"/>
      <c r="AO770" s="242"/>
      <c r="AP770" s="242"/>
      <c r="AQ770" s="242"/>
      <c r="AR770" s="242"/>
      <c r="AS770" s="242"/>
      <c r="AT770" s="242"/>
      <c r="AU770" s="242"/>
      <c r="AV770" s="242"/>
      <c r="AW770" s="242"/>
      <c r="AX770" s="242"/>
      <c r="AY770" s="242"/>
      <c r="AZ770" s="242"/>
      <c r="BA770" s="242"/>
      <c r="BB770" s="242"/>
      <c r="BC770" s="242"/>
      <c r="BD770" s="242"/>
      <c r="BE770" s="242"/>
      <c r="BF770" s="242"/>
      <c r="BG770" s="242"/>
      <c r="BH770" s="242"/>
      <c r="BI770" s="242"/>
      <c r="BJ770" s="242"/>
      <c r="BK770" s="242"/>
      <c r="BL770" s="242"/>
    </row>
    <row r="771" spans="1:64" ht="14.65" hidden="1" customHeight="1">
      <c r="A771" s="238" t="s">
        <v>98</v>
      </c>
      <c r="B771" s="258" t="s">
        <v>189</v>
      </c>
      <c r="C771" s="239" t="s">
        <v>75</v>
      </c>
      <c r="D771" s="244"/>
      <c r="E771" s="244"/>
      <c r="F771" s="244"/>
      <c r="G771" s="245"/>
      <c r="H771" s="245"/>
      <c r="I771" s="245"/>
      <c r="J771" s="245"/>
      <c r="K771" s="245"/>
      <c r="L771" s="245">
        <v>33</v>
      </c>
      <c r="M771" s="245">
        <v>80</v>
      </c>
      <c r="N771" s="245">
        <v>100</v>
      </c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  <c r="Y771" s="245"/>
      <c r="Z771" s="245"/>
      <c r="AA771" s="245"/>
      <c r="AB771" s="245"/>
      <c r="AC771" s="245"/>
      <c r="AD771" s="245"/>
      <c r="AE771" s="242"/>
      <c r="AF771" s="238" t="str">
        <f t="shared" si="12"/>
        <v>FEIJÃO (2ª SAFRA)13/14Plantio</v>
      </c>
      <c r="AG771" s="242"/>
      <c r="AH771" s="242"/>
      <c r="AI771" s="242"/>
      <c r="AJ771" s="242"/>
      <c r="AK771" s="242"/>
      <c r="AL771" s="242"/>
      <c r="AM771" s="242"/>
      <c r="AN771" s="242"/>
      <c r="AO771" s="242"/>
      <c r="AP771" s="242"/>
      <c r="AQ771" s="242"/>
      <c r="AR771" s="242"/>
      <c r="AS771" s="242"/>
      <c r="AT771" s="242"/>
      <c r="AU771" s="242"/>
      <c r="AV771" s="242"/>
      <c r="AW771" s="242"/>
      <c r="AX771" s="242"/>
      <c r="AY771" s="242"/>
      <c r="AZ771" s="242"/>
      <c r="BA771" s="242"/>
      <c r="BB771" s="242"/>
      <c r="BC771" s="242"/>
      <c r="BD771" s="242"/>
      <c r="BE771" s="242"/>
      <c r="BF771" s="242"/>
      <c r="BG771" s="242"/>
      <c r="BH771" s="242"/>
      <c r="BI771" s="242"/>
      <c r="BJ771" s="242"/>
      <c r="BK771" s="242"/>
      <c r="BL771" s="242"/>
    </row>
    <row r="772" spans="1:64" ht="14.65" hidden="1" customHeight="1">
      <c r="A772" s="238" t="s">
        <v>98</v>
      </c>
      <c r="B772" s="258" t="s">
        <v>189</v>
      </c>
      <c r="C772" s="239" t="s">
        <v>76</v>
      </c>
      <c r="D772" s="244"/>
      <c r="E772" s="244"/>
      <c r="F772" s="244"/>
      <c r="G772" s="245"/>
      <c r="H772" s="245"/>
      <c r="I772" s="245"/>
      <c r="J772" s="245"/>
      <c r="K772" s="245"/>
      <c r="L772" s="245"/>
      <c r="M772" s="245"/>
      <c r="N772" s="245">
        <v>1</v>
      </c>
      <c r="O772" s="245">
        <v>9</v>
      </c>
      <c r="P772" s="245">
        <v>46</v>
      </c>
      <c r="Q772" s="245">
        <v>96</v>
      </c>
      <c r="R772" s="245">
        <v>100</v>
      </c>
      <c r="S772" s="245"/>
      <c r="T772" s="245"/>
      <c r="U772" s="245"/>
      <c r="V772" s="245"/>
      <c r="W772" s="245"/>
      <c r="X772" s="245"/>
      <c r="Y772" s="245"/>
      <c r="Z772" s="245"/>
      <c r="AA772" s="245"/>
      <c r="AB772" s="245"/>
      <c r="AC772" s="245"/>
      <c r="AD772" s="245"/>
      <c r="AE772" s="242"/>
      <c r="AF772" s="238" t="str">
        <f t="shared" si="12"/>
        <v>FEIJÃO (2ª SAFRA)13/14Colheita</v>
      </c>
      <c r="AG772" s="242"/>
      <c r="AH772" s="242"/>
      <c r="AI772" s="242"/>
      <c r="AJ772" s="242"/>
      <c r="AK772" s="242"/>
      <c r="AL772" s="242"/>
      <c r="AM772" s="242"/>
      <c r="AN772" s="242"/>
      <c r="AO772" s="242"/>
      <c r="AP772" s="242"/>
      <c r="AQ772" s="242"/>
      <c r="AR772" s="242"/>
      <c r="AS772" s="242"/>
      <c r="AT772" s="242"/>
      <c r="AU772" s="242"/>
      <c r="AV772" s="242"/>
      <c r="AW772" s="242"/>
      <c r="AX772" s="242"/>
      <c r="AY772" s="242"/>
      <c r="AZ772" s="242"/>
      <c r="BA772" s="242"/>
      <c r="BB772" s="242"/>
      <c r="BC772" s="242"/>
      <c r="BD772" s="242"/>
      <c r="BE772" s="242"/>
      <c r="BF772" s="242"/>
      <c r="BG772" s="242"/>
      <c r="BH772" s="242"/>
      <c r="BI772" s="242"/>
      <c r="BJ772" s="242"/>
      <c r="BK772" s="242"/>
      <c r="BL772" s="242"/>
    </row>
    <row r="773" spans="1:64" ht="14.65" hidden="1" customHeight="1">
      <c r="A773" s="238" t="s">
        <v>98</v>
      </c>
      <c r="B773" s="258" t="s">
        <v>189</v>
      </c>
      <c r="C773" s="243" t="s">
        <v>77</v>
      </c>
      <c r="D773" s="244"/>
      <c r="E773" s="244"/>
      <c r="F773" s="244"/>
      <c r="G773" s="245"/>
      <c r="H773" s="245"/>
      <c r="I773" s="245"/>
      <c r="J773" s="245"/>
      <c r="K773" s="245"/>
      <c r="L773" s="245"/>
      <c r="M773" s="245"/>
      <c r="N773" s="245">
        <v>0</v>
      </c>
      <c r="O773" s="245">
        <v>4</v>
      </c>
      <c r="P773" s="245">
        <v>17</v>
      </c>
      <c r="Q773" s="245">
        <v>49</v>
      </c>
      <c r="R773" s="245">
        <v>65</v>
      </c>
      <c r="S773" s="245">
        <v>77</v>
      </c>
      <c r="T773" s="245">
        <v>83</v>
      </c>
      <c r="U773" s="245">
        <v>87</v>
      </c>
      <c r="V773" s="245">
        <v>89</v>
      </c>
      <c r="W773" s="245">
        <v>92</v>
      </c>
      <c r="X773" s="245">
        <v>100</v>
      </c>
      <c r="Y773" s="245"/>
      <c r="Z773" s="245"/>
      <c r="AA773" s="245"/>
      <c r="AB773" s="245"/>
      <c r="AC773" s="245"/>
      <c r="AD773" s="245"/>
      <c r="AE773" s="242"/>
      <c r="AF773" s="238" t="str">
        <f t="shared" si="12"/>
        <v>FEIJÃO (2ª SAFRA)13/14Comercialização</v>
      </c>
      <c r="AG773" s="242"/>
      <c r="AH773" s="242"/>
      <c r="AI773" s="242"/>
      <c r="AJ773" s="242"/>
      <c r="AK773" s="242"/>
      <c r="AL773" s="242"/>
      <c r="AM773" s="242"/>
      <c r="AN773" s="242"/>
      <c r="AO773" s="242"/>
      <c r="AP773" s="242"/>
      <c r="AQ773" s="242"/>
      <c r="AR773" s="242"/>
      <c r="AS773" s="242"/>
      <c r="AT773" s="242"/>
      <c r="AU773" s="242"/>
      <c r="AV773" s="242"/>
      <c r="AW773" s="242"/>
      <c r="AX773" s="242"/>
      <c r="AY773" s="242"/>
      <c r="AZ773" s="242"/>
      <c r="BA773" s="242"/>
      <c r="BB773" s="242"/>
      <c r="BC773" s="242"/>
      <c r="BD773" s="242"/>
      <c r="BE773" s="242"/>
      <c r="BF773" s="242"/>
      <c r="BG773" s="242"/>
      <c r="BH773" s="242"/>
      <c r="BI773" s="242"/>
      <c r="BJ773" s="242"/>
      <c r="BK773" s="242"/>
      <c r="BL773" s="242"/>
    </row>
    <row r="774" spans="1:64" ht="14.65" hidden="1" customHeight="1">
      <c r="A774" s="238" t="s">
        <v>99</v>
      </c>
      <c r="B774" s="258" t="s">
        <v>189</v>
      </c>
      <c r="C774" s="239" t="s">
        <v>75</v>
      </c>
      <c r="D774" s="244"/>
      <c r="E774" s="244"/>
      <c r="F774" s="244"/>
      <c r="G774" s="245"/>
      <c r="H774" s="245"/>
      <c r="I774" s="245"/>
      <c r="J774" s="245"/>
      <c r="K774" s="245"/>
      <c r="L774" s="245"/>
      <c r="M774" s="245"/>
      <c r="N774" s="245">
        <v>24</v>
      </c>
      <c r="O774" s="245">
        <v>66</v>
      </c>
      <c r="P774" s="245">
        <v>90</v>
      </c>
      <c r="Q774" s="245">
        <v>94</v>
      </c>
      <c r="R774" s="245">
        <v>100</v>
      </c>
      <c r="S774" s="245"/>
      <c r="T774" s="245"/>
      <c r="U774" s="245"/>
      <c r="V774" s="245"/>
      <c r="W774" s="245"/>
      <c r="X774" s="245"/>
      <c r="Y774" s="245"/>
      <c r="Z774" s="245"/>
      <c r="AA774" s="245"/>
      <c r="AB774" s="245"/>
      <c r="AC774" s="245"/>
      <c r="AD774" s="245"/>
      <c r="AE774" s="242"/>
      <c r="AF774" s="238" t="str">
        <f t="shared" si="12"/>
        <v>FEIJÃO (3ª SAFRA)13/14Plantio</v>
      </c>
      <c r="AG774" s="242"/>
      <c r="AH774" s="242"/>
      <c r="AI774" s="242"/>
      <c r="AJ774" s="242"/>
      <c r="AK774" s="242"/>
      <c r="AL774" s="242"/>
      <c r="AM774" s="242"/>
      <c r="AN774" s="242"/>
      <c r="AO774" s="242"/>
      <c r="AP774" s="242"/>
      <c r="AQ774" s="242"/>
      <c r="AR774" s="242"/>
      <c r="AS774" s="242"/>
      <c r="AT774" s="242"/>
      <c r="AU774" s="242"/>
      <c r="AV774" s="242"/>
      <c r="AW774" s="242"/>
      <c r="AX774" s="242"/>
      <c r="AY774" s="242"/>
      <c r="AZ774" s="242"/>
      <c r="BA774" s="242"/>
      <c r="BB774" s="242"/>
      <c r="BC774" s="242"/>
      <c r="BD774" s="242"/>
      <c r="BE774" s="242"/>
      <c r="BF774" s="242"/>
      <c r="BG774" s="242"/>
      <c r="BH774" s="242"/>
      <c r="BI774" s="242"/>
      <c r="BJ774" s="242"/>
      <c r="BK774" s="242"/>
      <c r="BL774" s="242"/>
    </row>
    <row r="775" spans="1:64" ht="14.65" hidden="1" customHeight="1">
      <c r="A775" s="238" t="s">
        <v>99</v>
      </c>
      <c r="B775" s="258" t="s">
        <v>189</v>
      </c>
      <c r="C775" s="239" t="s">
        <v>76</v>
      </c>
      <c r="D775" s="244"/>
      <c r="E775" s="244"/>
      <c r="F775" s="244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>
        <v>3</v>
      </c>
      <c r="Q775" s="245">
        <v>18</v>
      </c>
      <c r="R775" s="245">
        <v>51</v>
      </c>
      <c r="S775" s="245">
        <v>88</v>
      </c>
      <c r="T775" s="245">
        <v>95</v>
      </c>
      <c r="U775" s="245">
        <v>100</v>
      </c>
      <c r="V775" s="245"/>
      <c r="W775" s="245"/>
      <c r="X775" s="245"/>
      <c r="Y775" s="245"/>
      <c r="Z775" s="245"/>
      <c r="AA775" s="245"/>
      <c r="AB775" s="245"/>
      <c r="AC775" s="245"/>
      <c r="AD775" s="245"/>
      <c r="AE775" s="242"/>
      <c r="AF775" s="238" t="str">
        <f t="shared" si="12"/>
        <v>FEIJÃO (3ª SAFRA)13/14Colheita</v>
      </c>
      <c r="AG775" s="242"/>
      <c r="AH775" s="242"/>
      <c r="AI775" s="242"/>
      <c r="AJ775" s="242"/>
      <c r="AK775" s="242"/>
      <c r="AL775" s="242"/>
      <c r="AM775" s="242"/>
      <c r="AN775" s="242"/>
      <c r="AO775" s="242"/>
      <c r="AP775" s="242"/>
      <c r="AQ775" s="242"/>
      <c r="AR775" s="242"/>
      <c r="AS775" s="242"/>
      <c r="AT775" s="242"/>
      <c r="AU775" s="242"/>
      <c r="AV775" s="242"/>
      <c r="AW775" s="242"/>
      <c r="AX775" s="242"/>
      <c r="AY775" s="242"/>
      <c r="AZ775" s="242"/>
      <c r="BA775" s="242"/>
      <c r="BB775" s="242"/>
      <c r="BC775" s="242"/>
      <c r="BD775" s="242"/>
      <c r="BE775" s="242"/>
      <c r="BF775" s="242"/>
      <c r="BG775" s="242"/>
      <c r="BH775" s="242"/>
      <c r="BI775" s="242"/>
      <c r="BJ775" s="242"/>
      <c r="BK775" s="242"/>
      <c r="BL775" s="242"/>
    </row>
    <row r="776" spans="1:64" ht="14.65" hidden="1" customHeight="1">
      <c r="A776" s="238" t="s">
        <v>99</v>
      </c>
      <c r="B776" s="258" t="s">
        <v>189</v>
      </c>
      <c r="C776" s="243" t="s">
        <v>77</v>
      </c>
      <c r="D776" s="244"/>
      <c r="E776" s="244"/>
      <c r="F776" s="244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>
        <v>0</v>
      </c>
      <c r="Q776" s="245">
        <v>8</v>
      </c>
      <c r="R776" s="245">
        <v>29</v>
      </c>
      <c r="S776" s="245">
        <v>45</v>
      </c>
      <c r="T776" s="245">
        <v>58</v>
      </c>
      <c r="U776" s="245">
        <v>90</v>
      </c>
      <c r="V776" s="245">
        <v>100</v>
      </c>
      <c r="W776" s="245"/>
      <c r="X776" s="245"/>
      <c r="Y776" s="245"/>
      <c r="Z776" s="245"/>
      <c r="AA776" s="245"/>
      <c r="AB776" s="245"/>
      <c r="AC776" s="245"/>
      <c r="AD776" s="245"/>
      <c r="AE776" s="242"/>
      <c r="AF776" s="238" t="str">
        <f t="shared" si="12"/>
        <v>FEIJÃO (3ª SAFRA)13/14Comercialização</v>
      </c>
      <c r="AG776" s="242"/>
      <c r="AH776" s="242"/>
      <c r="AI776" s="242"/>
      <c r="AJ776" s="242"/>
      <c r="AK776" s="242"/>
      <c r="AL776" s="242"/>
      <c r="AM776" s="242"/>
      <c r="AN776" s="242"/>
      <c r="AO776" s="242"/>
      <c r="AP776" s="242"/>
      <c r="AQ776" s="242"/>
      <c r="AR776" s="242"/>
      <c r="AS776" s="242"/>
      <c r="AT776" s="242"/>
      <c r="AU776" s="242"/>
      <c r="AV776" s="242"/>
      <c r="AW776" s="242"/>
      <c r="AX776" s="242"/>
      <c r="AY776" s="242"/>
      <c r="AZ776" s="242"/>
      <c r="BA776" s="242"/>
      <c r="BB776" s="242"/>
      <c r="BC776" s="242"/>
      <c r="BD776" s="242"/>
      <c r="BE776" s="242"/>
      <c r="BF776" s="242"/>
      <c r="BG776" s="242"/>
      <c r="BH776" s="242"/>
      <c r="BI776" s="242"/>
      <c r="BJ776" s="242"/>
      <c r="BK776" s="242"/>
      <c r="BL776" s="242"/>
    </row>
    <row r="777" spans="1:64" ht="14.65" hidden="1" customHeight="1">
      <c r="A777" s="238" t="s">
        <v>294</v>
      </c>
      <c r="B777" s="258" t="s">
        <v>189</v>
      </c>
      <c r="C777" s="239" t="s">
        <v>75</v>
      </c>
      <c r="D777" s="244"/>
      <c r="E777" s="244"/>
      <c r="F777" s="244"/>
      <c r="G777" s="245">
        <v>5</v>
      </c>
      <c r="H777" s="245">
        <v>26</v>
      </c>
      <c r="I777" s="245">
        <v>93</v>
      </c>
      <c r="J777" s="245">
        <v>100</v>
      </c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  <c r="Y777" s="245"/>
      <c r="Z777" s="245"/>
      <c r="AA777" s="245"/>
      <c r="AB777" s="245"/>
      <c r="AC777" s="245"/>
      <c r="AD777" s="245"/>
      <c r="AE777" s="242"/>
      <c r="AF777" s="238" t="str">
        <f t="shared" si="12"/>
        <v>tabaco13/14Plantio</v>
      </c>
      <c r="AG777" s="242"/>
      <c r="AH777" s="242"/>
      <c r="AI777" s="242"/>
      <c r="AJ777" s="242"/>
      <c r="AK777" s="242"/>
      <c r="AL777" s="242"/>
      <c r="AM777" s="242"/>
      <c r="AN777" s="242"/>
      <c r="AO777" s="242"/>
      <c r="AP777" s="242"/>
      <c r="AQ777" s="242"/>
      <c r="AR777" s="242"/>
      <c r="AS777" s="242"/>
      <c r="AT777" s="242"/>
      <c r="AU777" s="242"/>
      <c r="AV777" s="242"/>
      <c r="AW777" s="242"/>
      <c r="AX777" s="242"/>
      <c r="AY777" s="242"/>
      <c r="AZ777" s="242"/>
      <c r="BA777" s="242"/>
      <c r="BB777" s="242"/>
      <c r="BC777" s="242"/>
      <c r="BD777" s="242"/>
      <c r="BE777" s="242"/>
      <c r="BF777" s="242"/>
      <c r="BG777" s="242"/>
      <c r="BH777" s="242"/>
      <c r="BI777" s="242"/>
      <c r="BJ777" s="242"/>
      <c r="BK777" s="242"/>
      <c r="BL777" s="242"/>
    </row>
    <row r="778" spans="1:64" ht="14.65" hidden="1" customHeight="1">
      <c r="A778" s="238" t="s">
        <v>294</v>
      </c>
      <c r="B778" s="258" t="s">
        <v>189</v>
      </c>
      <c r="C778" s="239" t="s">
        <v>76</v>
      </c>
      <c r="D778" s="244"/>
      <c r="E778" s="244"/>
      <c r="F778" s="244"/>
      <c r="G778" s="245"/>
      <c r="H778" s="245"/>
      <c r="I778" s="245"/>
      <c r="J778" s="245">
        <v>1</v>
      </c>
      <c r="K778" s="245">
        <v>7</v>
      </c>
      <c r="L778" s="245">
        <v>59</v>
      </c>
      <c r="M778" s="245">
        <v>83</v>
      </c>
      <c r="N778" s="245">
        <v>99</v>
      </c>
      <c r="O778" s="245">
        <v>99</v>
      </c>
      <c r="P778" s="245">
        <v>99</v>
      </c>
      <c r="Q778" s="245">
        <v>100</v>
      </c>
      <c r="R778" s="245"/>
      <c r="S778" s="245"/>
      <c r="T778" s="245"/>
      <c r="U778" s="245"/>
      <c r="V778" s="245"/>
      <c r="W778" s="245"/>
      <c r="X778" s="245"/>
      <c r="Y778" s="245"/>
      <c r="Z778" s="245"/>
      <c r="AA778" s="245"/>
      <c r="AB778" s="245"/>
      <c r="AC778" s="245"/>
      <c r="AD778" s="245"/>
      <c r="AE778" s="242"/>
      <c r="AF778" s="238" t="str">
        <f t="shared" si="12"/>
        <v>tabaco13/14Colheita</v>
      </c>
      <c r="AG778" s="242"/>
      <c r="AH778" s="242"/>
      <c r="AI778" s="242"/>
      <c r="AJ778" s="242"/>
      <c r="AK778" s="242"/>
      <c r="AL778" s="242"/>
      <c r="AM778" s="242"/>
      <c r="AN778" s="242"/>
      <c r="AO778" s="242"/>
      <c r="AP778" s="242"/>
      <c r="AQ778" s="242"/>
      <c r="AR778" s="242"/>
      <c r="AS778" s="242"/>
      <c r="AT778" s="242"/>
      <c r="AU778" s="242"/>
      <c r="AV778" s="242"/>
      <c r="AW778" s="242"/>
      <c r="AX778" s="242"/>
      <c r="AY778" s="242"/>
      <c r="AZ778" s="242"/>
      <c r="BA778" s="242"/>
      <c r="BB778" s="242"/>
      <c r="BC778" s="242"/>
      <c r="BD778" s="242"/>
      <c r="BE778" s="242"/>
      <c r="BF778" s="242"/>
      <c r="BG778" s="242"/>
      <c r="BH778" s="242"/>
      <c r="BI778" s="242"/>
      <c r="BJ778" s="242"/>
      <c r="BK778" s="242"/>
      <c r="BL778" s="242"/>
    </row>
    <row r="779" spans="1:64" ht="14.65" hidden="1" customHeight="1">
      <c r="A779" s="238" t="s">
        <v>294</v>
      </c>
      <c r="B779" s="258" t="s">
        <v>189</v>
      </c>
      <c r="C779" s="243" t="s">
        <v>77</v>
      </c>
      <c r="D779" s="244"/>
      <c r="E779" s="244"/>
      <c r="F779" s="244"/>
      <c r="G779" s="245"/>
      <c r="H779" s="245"/>
      <c r="I779" s="245"/>
      <c r="J779" s="245"/>
      <c r="K779" s="245"/>
      <c r="L779" s="245">
        <v>8</v>
      </c>
      <c r="M779" s="245">
        <v>20</v>
      </c>
      <c r="N779" s="245">
        <v>42</v>
      </c>
      <c r="O779" s="245">
        <v>59</v>
      </c>
      <c r="P779" s="245">
        <v>81</v>
      </c>
      <c r="Q779" s="245">
        <v>87</v>
      </c>
      <c r="R779" s="245">
        <v>98</v>
      </c>
      <c r="S779" s="245">
        <v>99</v>
      </c>
      <c r="T779" s="245">
        <v>100</v>
      </c>
      <c r="U779" s="245"/>
      <c r="V779" s="245"/>
      <c r="W779" s="245"/>
      <c r="X779" s="245"/>
      <c r="Y779" s="245"/>
      <c r="Z779" s="245"/>
      <c r="AA779" s="245"/>
      <c r="AB779" s="245"/>
      <c r="AC779" s="245"/>
      <c r="AD779" s="245"/>
      <c r="AE779" s="242"/>
      <c r="AF779" s="238" t="str">
        <f t="shared" si="12"/>
        <v>tabaco13/14Comercialização</v>
      </c>
      <c r="AG779" s="242"/>
      <c r="AH779" s="242"/>
      <c r="AI779" s="242"/>
      <c r="AJ779" s="242"/>
      <c r="AK779" s="242"/>
      <c r="AL779" s="242"/>
      <c r="AM779" s="242"/>
      <c r="AN779" s="242"/>
      <c r="AO779" s="242"/>
      <c r="AP779" s="242"/>
      <c r="AQ779" s="242"/>
      <c r="AR779" s="242"/>
      <c r="AS779" s="242"/>
      <c r="AT779" s="242"/>
      <c r="AU779" s="242"/>
      <c r="AV779" s="242"/>
      <c r="AW779" s="242"/>
      <c r="AX779" s="242"/>
      <c r="AY779" s="242"/>
      <c r="AZ779" s="242"/>
      <c r="BA779" s="242"/>
      <c r="BB779" s="242"/>
      <c r="BC779" s="242"/>
      <c r="BD779" s="242"/>
      <c r="BE779" s="242"/>
      <c r="BF779" s="242"/>
      <c r="BG779" s="242"/>
      <c r="BH779" s="242"/>
      <c r="BI779" s="242"/>
      <c r="BJ779" s="242"/>
      <c r="BK779" s="242"/>
      <c r="BL779" s="242"/>
    </row>
    <row r="780" spans="1:64" ht="14.65" hidden="1" customHeight="1">
      <c r="A780" s="238" t="s">
        <v>101</v>
      </c>
      <c r="B780" s="258" t="s">
        <v>189</v>
      </c>
      <c r="C780" s="239" t="s">
        <v>75</v>
      </c>
      <c r="D780" s="244"/>
      <c r="E780" s="244"/>
      <c r="F780" s="244"/>
      <c r="G780" s="245"/>
      <c r="H780" s="245"/>
      <c r="I780" s="245"/>
      <c r="J780" s="245"/>
      <c r="K780" s="245"/>
      <c r="L780" s="245"/>
      <c r="M780" s="245">
        <v>100</v>
      </c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  <c r="Y780" s="245"/>
      <c r="Z780" s="245"/>
      <c r="AA780" s="245"/>
      <c r="AB780" s="245"/>
      <c r="AC780" s="245"/>
      <c r="AD780" s="245"/>
      <c r="AE780" s="242"/>
      <c r="AF780" s="238" t="str">
        <f t="shared" si="12"/>
        <v>MAMONA13/14Plantio</v>
      </c>
      <c r="AG780" s="242"/>
      <c r="AH780" s="242"/>
      <c r="AI780" s="242"/>
      <c r="AJ780" s="242"/>
      <c r="AK780" s="242"/>
      <c r="AL780" s="242"/>
      <c r="AM780" s="242"/>
      <c r="AN780" s="242"/>
      <c r="AO780" s="242"/>
      <c r="AP780" s="242"/>
      <c r="AQ780" s="242"/>
      <c r="AR780" s="242"/>
      <c r="AS780" s="242"/>
      <c r="AT780" s="242"/>
      <c r="AU780" s="242"/>
      <c r="AV780" s="242"/>
      <c r="AW780" s="242"/>
      <c r="AX780" s="242"/>
      <c r="AY780" s="242"/>
      <c r="AZ780" s="242"/>
      <c r="BA780" s="242"/>
      <c r="BB780" s="242"/>
      <c r="BC780" s="242"/>
      <c r="BD780" s="242"/>
      <c r="BE780" s="242"/>
      <c r="BF780" s="242"/>
      <c r="BG780" s="242"/>
      <c r="BH780" s="242"/>
      <c r="BI780" s="242"/>
      <c r="BJ780" s="242"/>
      <c r="BK780" s="242"/>
      <c r="BL780" s="242"/>
    </row>
    <row r="781" spans="1:64" ht="14.65" hidden="1" customHeight="1">
      <c r="A781" s="238" t="s">
        <v>101</v>
      </c>
      <c r="B781" s="258" t="s">
        <v>189</v>
      </c>
      <c r="C781" s="239" t="s">
        <v>76</v>
      </c>
      <c r="D781" s="244"/>
      <c r="E781" s="244"/>
      <c r="F781" s="244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  <c r="Y781" s="245"/>
      <c r="Z781" s="245"/>
      <c r="AA781" s="245"/>
      <c r="AB781" s="245"/>
      <c r="AC781" s="245"/>
      <c r="AD781" s="245"/>
      <c r="AE781" s="242"/>
      <c r="AF781" s="238" t="str">
        <f t="shared" si="12"/>
        <v>MAMONA13/14Colheita</v>
      </c>
      <c r="AG781" s="242"/>
      <c r="AH781" s="242"/>
      <c r="AI781" s="242"/>
      <c r="AJ781" s="242"/>
      <c r="AK781" s="242"/>
      <c r="AL781" s="242"/>
      <c r="AM781" s="242"/>
      <c r="AN781" s="242"/>
      <c r="AO781" s="242"/>
      <c r="AP781" s="242"/>
      <c r="AQ781" s="242"/>
      <c r="AR781" s="242"/>
      <c r="AS781" s="242"/>
      <c r="AT781" s="242"/>
      <c r="AU781" s="242"/>
      <c r="AV781" s="242"/>
      <c r="AW781" s="242"/>
      <c r="AX781" s="242"/>
      <c r="AY781" s="242"/>
      <c r="AZ781" s="242"/>
      <c r="BA781" s="242"/>
      <c r="BB781" s="242"/>
      <c r="BC781" s="242"/>
      <c r="BD781" s="242"/>
      <c r="BE781" s="242"/>
      <c r="BF781" s="242"/>
      <c r="BG781" s="242"/>
      <c r="BH781" s="242"/>
      <c r="BI781" s="242"/>
      <c r="BJ781" s="242"/>
      <c r="BK781" s="242"/>
      <c r="BL781" s="242"/>
    </row>
    <row r="782" spans="1:64" ht="14.65" hidden="1" customHeight="1">
      <c r="A782" s="238" t="s">
        <v>101</v>
      </c>
      <c r="B782" s="258" t="s">
        <v>189</v>
      </c>
      <c r="C782" s="243" t="s">
        <v>77</v>
      </c>
      <c r="D782" s="244"/>
      <c r="E782" s="244"/>
      <c r="F782" s="244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  <c r="Y782" s="245"/>
      <c r="Z782" s="245"/>
      <c r="AA782" s="245"/>
      <c r="AB782" s="245"/>
      <c r="AC782" s="245"/>
      <c r="AD782" s="245"/>
      <c r="AE782" s="242"/>
      <c r="AF782" s="238" t="str">
        <f t="shared" si="12"/>
        <v>MAMONA13/14Comercialização</v>
      </c>
      <c r="AG782" s="242"/>
      <c r="AH782" s="242"/>
      <c r="AI782" s="242"/>
      <c r="AJ782" s="242"/>
      <c r="AK782" s="242"/>
      <c r="AL782" s="242"/>
      <c r="AM782" s="242"/>
      <c r="AN782" s="242"/>
      <c r="AO782" s="242"/>
      <c r="AP782" s="242"/>
      <c r="AQ782" s="242"/>
      <c r="AR782" s="242"/>
      <c r="AS782" s="242"/>
      <c r="AT782" s="242"/>
      <c r="AU782" s="242"/>
      <c r="AV782" s="242"/>
      <c r="AW782" s="242"/>
      <c r="AX782" s="242"/>
      <c r="AY782" s="242"/>
      <c r="AZ782" s="242"/>
      <c r="BA782" s="242"/>
      <c r="BB782" s="242"/>
      <c r="BC782" s="242"/>
      <c r="BD782" s="242"/>
      <c r="BE782" s="242"/>
      <c r="BF782" s="242"/>
      <c r="BG782" s="242"/>
      <c r="BH782" s="242"/>
      <c r="BI782" s="242"/>
      <c r="BJ782" s="242"/>
      <c r="BK782" s="242"/>
      <c r="BL782" s="242"/>
    </row>
    <row r="783" spans="1:64" ht="14.65" hidden="1" customHeight="1">
      <c r="A783" s="238" t="s">
        <v>102</v>
      </c>
      <c r="B783" s="258" t="s">
        <v>189</v>
      </c>
      <c r="C783" s="239" t="s">
        <v>75</v>
      </c>
      <c r="D783" s="244"/>
      <c r="E783" s="244"/>
      <c r="F783" s="244"/>
      <c r="G783" s="245">
        <v>43</v>
      </c>
      <c r="H783" s="245">
        <v>63</v>
      </c>
      <c r="I783" s="245">
        <v>85</v>
      </c>
      <c r="J783" s="245">
        <v>99</v>
      </c>
      <c r="K783" s="245">
        <v>100</v>
      </c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45"/>
      <c r="Z783" s="245"/>
      <c r="AA783" s="245"/>
      <c r="AB783" s="245"/>
      <c r="AC783" s="245"/>
      <c r="AD783" s="245"/>
      <c r="AE783" s="242"/>
      <c r="AF783" s="238" t="str">
        <f t="shared" si="12"/>
        <v>MANDIOCA13/14Plantio</v>
      </c>
      <c r="AG783" s="242"/>
      <c r="AH783" s="242"/>
      <c r="AI783" s="242"/>
      <c r="AJ783" s="242"/>
      <c r="AK783" s="242"/>
      <c r="AL783" s="242"/>
      <c r="AM783" s="242"/>
      <c r="AN783" s="242"/>
      <c r="AO783" s="242"/>
      <c r="AP783" s="242"/>
      <c r="AQ783" s="242"/>
      <c r="AR783" s="242"/>
      <c r="AS783" s="242"/>
      <c r="AT783" s="242"/>
      <c r="AU783" s="242"/>
      <c r="AV783" s="242"/>
      <c r="AW783" s="242"/>
      <c r="AX783" s="242"/>
      <c r="AY783" s="242"/>
      <c r="AZ783" s="242"/>
      <c r="BA783" s="242"/>
      <c r="BB783" s="242"/>
      <c r="BC783" s="242"/>
      <c r="BD783" s="242"/>
      <c r="BE783" s="242"/>
      <c r="BF783" s="242"/>
      <c r="BG783" s="242"/>
      <c r="BH783" s="242"/>
      <c r="BI783" s="242"/>
      <c r="BJ783" s="242"/>
      <c r="BK783" s="242"/>
      <c r="BL783" s="242"/>
    </row>
    <row r="784" spans="1:64" ht="14.65" hidden="1" customHeight="1">
      <c r="A784" s="238" t="s">
        <v>102</v>
      </c>
      <c r="B784" s="258" t="s">
        <v>189</v>
      </c>
      <c r="C784" s="239" t="s">
        <v>76</v>
      </c>
      <c r="D784" s="244"/>
      <c r="E784" s="244"/>
      <c r="F784" s="244"/>
      <c r="G784" s="245"/>
      <c r="H784" s="245"/>
      <c r="I784" s="245"/>
      <c r="J784" s="245"/>
      <c r="K784" s="245"/>
      <c r="L784" s="245">
        <v>5</v>
      </c>
      <c r="M784" s="245">
        <v>7</v>
      </c>
      <c r="N784" s="245">
        <v>15</v>
      </c>
      <c r="O784" s="245">
        <v>21</v>
      </c>
      <c r="P784" s="245">
        <v>30</v>
      </c>
      <c r="Q784" s="245">
        <v>47</v>
      </c>
      <c r="R784" s="245">
        <v>55</v>
      </c>
      <c r="S784" s="245">
        <v>65</v>
      </c>
      <c r="T784" s="245">
        <v>75</v>
      </c>
      <c r="U784" s="245">
        <v>79</v>
      </c>
      <c r="V784" s="245">
        <v>88</v>
      </c>
      <c r="W784" s="245">
        <v>98</v>
      </c>
      <c r="X784" s="245">
        <v>100</v>
      </c>
      <c r="Y784" s="245"/>
      <c r="Z784" s="245"/>
      <c r="AA784" s="245"/>
      <c r="AB784" s="245"/>
      <c r="AC784" s="245"/>
      <c r="AD784" s="245"/>
      <c r="AE784" s="242"/>
      <c r="AF784" s="238" t="str">
        <f t="shared" si="12"/>
        <v>MANDIOCA13/14Colheita</v>
      </c>
      <c r="AG784" s="242"/>
      <c r="AH784" s="242"/>
      <c r="AI784" s="242"/>
      <c r="AJ784" s="242"/>
      <c r="AK784" s="242"/>
      <c r="AL784" s="242"/>
      <c r="AM784" s="242"/>
      <c r="AN784" s="242"/>
      <c r="AO784" s="242"/>
      <c r="AP784" s="242"/>
      <c r="AQ784" s="242"/>
      <c r="AR784" s="242"/>
      <c r="AS784" s="242"/>
      <c r="AT784" s="242"/>
      <c r="AU784" s="242"/>
      <c r="AV784" s="242"/>
      <c r="AW784" s="242"/>
      <c r="AX784" s="242"/>
      <c r="AY784" s="242"/>
      <c r="AZ784" s="242"/>
      <c r="BA784" s="242"/>
      <c r="BB784" s="242"/>
      <c r="BC784" s="242"/>
      <c r="BD784" s="242"/>
      <c r="BE784" s="242"/>
      <c r="BF784" s="242"/>
      <c r="BG784" s="242"/>
      <c r="BH784" s="242"/>
      <c r="BI784" s="242"/>
      <c r="BJ784" s="242"/>
      <c r="BK784" s="242"/>
      <c r="BL784" s="242"/>
    </row>
    <row r="785" spans="1:64" ht="14.65" hidden="1" customHeight="1">
      <c r="A785" s="238" t="s">
        <v>102</v>
      </c>
      <c r="B785" s="258" t="s">
        <v>189</v>
      </c>
      <c r="C785" s="243" t="s">
        <v>77</v>
      </c>
      <c r="D785" s="244"/>
      <c r="E785" s="244"/>
      <c r="F785" s="244"/>
      <c r="G785" s="245"/>
      <c r="H785" s="245"/>
      <c r="I785" s="245"/>
      <c r="J785" s="245"/>
      <c r="K785" s="245"/>
      <c r="L785" s="245">
        <v>5</v>
      </c>
      <c r="M785" s="245">
        <v>7</v>
      </c>
      <c r="N785" s="245">
        <v>16</v>
      </c>
      <c r="O785" s="245">
        <v>20</v>
      </c>
      <c r="P785" s="245">
        <v>28</v>
      </c>
      <c r="Q785" s="245">
        <v>48</v>
      </c>
      <c r="R785" s="245">
        <v>56</v>
      </c>
      <c r="S785" s="245">
        <v>66</v>
      </c>
      <c r="T785" s="245">
        <v>76</v>
      </c>
      <c r="U785" s="245">
        <v>80</v>
      </c>
      <c r="V785" s="245">
        <v>86</v>
      </c>
      <c r="W785" s="245">
        <v>98</v>
      </c>
      <c r="X785" s="245">
        <v>100</v>
      </c>
      <c r="Y785" s="245"/>
      <c r="Z785" s="245"/>
      <c r="AA785" s="245"/>
      <c r="AB785" s="245"/>
      <c r="AC785" s="245"/>
      <c r="AD785" s="245"/>
      <c r="AE785" s="242"/>
      <c r="AF785" s="238" t="str">
        <f t="shared" si="12"/>
        <v>MANDIOCA13/14Comercialização</v>
      </c>
      <c r="AG785" s="242"/>
      <c r="AH785" s="242"/>
      <c r="AI785" s="242"/>
      <c r="AJ785" s="242"/>
      <c r="AK785" s="242"/>
      <c r="AL785" s="242"/>
      <c r="AM785" s="242"/>
      <c r="AN785" s="242"/>
      <c r="AO785" s="242"/>
      <c r="AP785" s="242"/>
      <c r="AQ785" s="242"/>
      <c r="AR785" s="242"/>
      <c r="AS785" s="242"/>
      <c r="AT785" s="242"/>
      <c r="AU785" s="242"/>
      <c r="AV785" s="242"/>
      <c r="AW785" s="242"/>
      <c r="AX785" s="242"/>
      <c r="AY785" s="242"/>
      <c r="AZ785" s="242"/>
      <c r="BA785" s="242"/>
      <c r="BB785" s="242"/>
      <c r="BC785" s="242"/>
      <c r="BD785" s="242"/>
      <c r="BE785" s="242"/>
      <c r="BF785" s="242"/>
      <c r="BG785" s="242"/>
      <c r="BH785" s="242"/>
      <c r="BI785" s="242"/>
      <c r="BJ785" s="242"/>
      <c r="BK785" s="242"/>
      <c r="BL785" s="242"/>
    </row>
    <row r="786" spans="1:64" ht="14.65" hidden="1" customHeight="1">
      <c r="A786" s="238" t="s">
        <v>103</v>
      </c>
      <c r="B786" s="258" t="s">
        <v>189</v>
      </c>
      <c r="C786" s="239" t="s">
        <v>75</v>
      </c>
      <c r="D786" s="244"/>
      <c r="E786" s="244"/>
      <c r="F786" s="244"/>
      <c r="G786" s="245">
        <v>0</v>
      </c>
      <c r="H786" s="245">
        <v>27</v>
      </c>
      <c r="I786" s="245">
        <v>85</v>
      </c>
      <c r="J786" s="245">
        <v>99</v>
      </c>
      <c r="K786" s="245">
        <v>100</v>
      </c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  <c r="Y786" s="245"/>
      <c r="Z786" s="245"/>
      <c r="AA786" s="245"/>
      <c r="AB786" s="245"/>
      <c r="AC786" s="245"/>
      <c r="AD786" s="245"/>
      <c r="AE786" s="242"/>
      <c r="AF786" s="238" t="str">
        <f t="shared" si="12"/>
        <v>MILHO (1ª SAFRA)13/14Plantio</v>
      </c>
      <c r="AG786" s="242"/>
      <c r="AH786" s="242"/>
      <c r="AI786" s="242"/>
      <c r="AJ786" s="242"/>
      <c r="AK786" s="242"/>
      <c r="AL786" s="242"/>
      <c r="AM786" s="242"/>
      <c r="AN786" s="242"/>
      <c r="AO786" s="242"/>
      <c r="AP786" s="242"/>
      <c r="AQ786" s="242"/>
      <c r="AR786" s="242"/>
      <c r="AS786" s="242"/>
      <c r="AT786" s="242"/>
      <c r="AU786" s="242"/>
      <c r="AV786" s="242"/>
      <c r="AW786" s="242"/>
      <c r="AX786" s="242"/>
      <c r="AY786" s="242"/>
      <c r="AZ786" s="242"/>
      <c r="BA786" s="242"/>
      <c r="BB786" s="242"/>
      <c r="BC786" s="242"/>
      <c r="BD786" s="242"/>
      <c r="BE786" s="242"/>
      <c r="BF786" s="242"/>
      <c r="BG786" s="242"/>
      <c r="BH786" s="242"/>
      <c r="BI786" s="242"/>
      <c r="BJ786" s="242"/>
      <c r="BK786" s="242"/>
      <c r="BL786" s="242"/>
    </row>
    <row r="787" spans="1:64" ht="14.65" hidden="1" customHeight="1">
      <c r="A787" s="238" t="s">
        <v>103</v>
      </c>
      <c r="B787" s="258" t="s">
        <v>189</v>
      </c>
      <c r="C787" s="239" t="s">
        <v>76</v>
      </c>
      <c r="D787" s="244"/>
      <c r="E787" s="244"/>
      <c r="F787" s="244"/>
      <c r="G787" s="245"/>
      <c r="H787" s="245"/>
      <c r="I787" s="245"/>
      <c r="J787" s="245"/>
      <c r="K787" s="245"/>
      <c r="L787" s="245">
        <v>0.5</v>
      </c>
      <c r="M787" s="245">
        <v>28</v>
      </c>
      <c r="N787" s="245">
        <v>63</v>
      </c>
      <c r="O787" s="245">
        <v>93</v>
      </c>
      <c r="P787" s="245">
        <v>98</v>
      </c>
      <c r="Q787" s="245">
        <v>100</v>
      </c>
      <c r="R787" s="245"/>
      <c r="S787" s="245"/>
      <c r="T787" s="245"/>
      <c r="U787" s="245"/>
      <c r="V787" s="245"/>
      <c r="W787" s="245"/>
      <c r="X787" s="245"/>
      <c r="Y787" s="245"/>
      <c r="Z787" s="245"/>
      <c r="AA787" s="245"/>
      <c r="AB787" s="245"/>
      <c r="AC787" s="245"/>
      <c r="AD787" s="245"/>
      <c r="AE787" s="242"/>
      <c r="AF787" s="238" t="str">
        <f t="shared" si="12"/>
        <v>MILHO (1ª SAFRA)13/14Colheita</v>
      </c>
      <c r="AG787" s="242"/>
      <c r="AH787" s="242"/>
      <c r="AI787" s="242"/>
      <c r="AJ787" s="242"/>
      <c r="AK787" s="242"/>
      <c r="AL787" s="242"/>
      <c r="AM787" s="242"/>
      <c r="AN787" s="242"/>
      <c r="AO787" s="242"/>
      <c r="AP787" s="242"/>
      <c r="AQ787" s="242"/>
      <c r="AR787" s="242"/>
      <c r="AS787" s="242"/>
      <c r="AT787" s="242"/>
      <c r="AU787" s="242"/>
      <c r="AV787" s="242"/>
      <c r="AW787" s="242"/>
      <c r="AX787" s="242"/>
      <c r="AY787" s="242"/>
      <c r="AZ787" s="242"/>
      <c r="BA787" s="242"/>
      <c r="BB787" s="242"/>
      <c r="BC787" s="242"/>
      <c r="BD787" s="242"/>
      <c r="BE787" s="242"/>
      <c r="BF787" s="242"/>
      <c r="BG787" s="242"/>
      <c r="BH787" s="242"/>
      <c r="BI787" s="242"/>
      <c r="BJ787" s="242"/>
      <c r="BK787" s="242"/>
      <c r="BL787" s="242"/>
    </row>
    <row r="788" spans="1:64" ht="14.65" hidden="1" customHeight="1">
      <c r="A788" s="238" t="s">
        <v>103</v>
      </c>
      <c r="B788" s="258" t="s">
        <v>189</v>
      </c>
      <c r="C788" s="243" t="s">
        <v>77</v>
      </c>
      <c r="D788" s="244"/>
      <c r="E788" s="244"/>
      <c r="F788" s="244"/>
      <c r="G788" s="245"/>
      <c r="H788" s="245"/>
      <c r="I788" s="245"/>
      <c r="J788" s="245">
        <v>2</v>
      </c>
      <c r="K788" s="245">
        <v>2</v>
      </c>
      <c r="L788" s="245">
        <v>2</v>
      </c>
      <c r="M788" s="245">
        <v>9</v>
      </c>
      <c r="N788" s="245">
        <v>24</v>
      </c>
      <c r="O788" s="245">
        <v>40</v>
      </c>
      <c r="P788" s="245">
        <v>56.6</v>
      </c>
      <c r="Q788" s="245">
        <v>67</v>
      </c>
      <c r="R788" s="245">
        <v>75</v>
      </c>
      <c r="S788" s="245">
        <v>80</v>
      </c>
      <c r="T788" s="245">
        <v>84</v>
      </c>
      <c r="U788" s="245">
        <v>89</v>
      </c>
      <c r="V788" s="245">
        <v>92</v>
      </c>
      <c r="W788" s="245">
        <v>94</v>
      </c>
      <c r="X788" s="245">
        <v>95</v>
      </c>
      <c r="Y788" s="245">
        <v>96.5</v>
      </c>
      <c r="Z788" s="245">
        <v>98</v>
      </c>
      <c r="AA788" s="245">
        <v>98</v>
      </c>
      <c r="AB788" s="245">
        <v>100</v>
      </c>
      <c r="AC788" s="245"/>
      <c r="AD788" s="245"/>
      <c r="AE788" s="242"/>
      <c r="AF788" s="238" t="str">
        <f t="shared" si="12"/>
        <v>MILHO (1ª SAFRA)13/14Comercialização</v>
      </c>
      <c r="AG788" s="242"/>
      <c r="AH788" s="242"/>
      <c r="AI788" s="242"/>
      <c r="AJ788" s="242"/>
      <c r="AK788" s="242"/>
      <c r="AL788" s="242"/>
      <c r="AM788" s="242"/>
      <c r="AN788" s="242"/>
      <c r="AO788" s="242"/>
      <c r="AP788" s="242"/>
      <c r="AQ788" s="242"/>
      <c r="AR788" s="242"/>
      <c r="AS788" s="242"/>
      <c r="AT788" s="242"/>
      <c r="AU788" s="242"/>
      <c r="AV788" s="242"/>
      <c r="AW788" s="242"/>
      <c r="AX788" s="242"/>
      <c r="AY788" s="242"/>
      <c r="AZ788" s="242"/>
      <c r="BA788" s="242"/>
      <c r="BB788" s="242"/>
      <c r="BC788" s="242"/>
      <c r="BD788" s="242"/>
      <c r="BE788" s="242"/>
      <c r="BF788" s="242"/>
      <c r="BG788" s="242"/>
      <c r="BH788" s="242"/>
      <c r="BI788" s="242"/>
      <c r="BJ788" s="242"/>
      <c r="BK788" s="242"/>
      <c r="BL788" s="242"/>
    </row>
    <row r="789" spans="1:64" ht="14.65" hidden="1" customHeight="1">
      <c r="A789" s="238" t="s">
        <v>104</v>
      </c>
      <c r="B789" s="258" t="s">
        <v>189</v>
      </c>
      <c r="C789" s="239" t="s">
        <v>75</v>
      </c>
      <c r="D789" s="244"/>
      <c r="E789" s="244"/>
      <c r="F789" s="244"/>
      <c r="G789" s="245"/>
      <c r="H789" s="245"/>
      <c r="I789" s="245"/>
      <c r="J789" s="245"/>
      <c r="K789" s="245"/>
      <c r="L789" s="245">
        <v>8</v>
      </c>
      <c r="M789" s="245">
        <v>57</v>
      </c>
      <c r="N789" s="245">
        <v>97</v>
      </c>
      <c r="O789" s="245">
        <v>100</v>
      </c>
      <c r="P789" s="245"/>
      <c r="Q789" s="245"/>
      <c r="R789" s="245"/>
      <c r="S789" s="245"/>
      <c r="T789" s="245"/>
      <c r="U789" s="245"/>
      <c r="V789" s="245"/>
      <c r="W789" s="245"/>
      <c r="X789" s="245"/>
      <c r="Y789" s="245"/>
      <c r="Z789" s="245"/>
      <c r="AA789" s="245"/>
      <c r="AB789" s="245"/>
      <c r="AC789" s="245"/>
      <c r="AD789" s="245"/>
      <c r="AE789" s="242"/>
      <c r="AF789" s="238" t="str">
        <f t="shared" si="12"/>
        <v>MILHO (2ª SAFRA)13/14Plantio</v>
      </c>
      <c r="AG789" s="242"/>
      <c r="AH789" s="242"/>
      <c r="AI789" s="242"/>
      <c r="AJ789" s="242"/>
      <c r="AK789" s="242"/>
      <c r="AL789" s="242"/>
      <c r="AM789" s="242"/>
      <c r="AN789" s="242"/>
      <c r="AO789" s="242"/>
      <c r="AP789" s="242"/>
      <c r="AQ789" s="242"/>
      <c r="AR789" s="242"/>
      <c r="AS789" s="242"/>
      <c r="AT789" s="242"/>
      <c r="AU789" s="242"/>
      <c r="AV789" s="242"/>
      <c r="AW789" s="242"/>
      <c r="AX789" s="242"/>
      <c r="AY789" s="242"/>
      <c r="AZ789" s="242"/>
      <c r="BA789" s="242"/>
      <c r="BB789" s="242"/>
      <c r="BC789" s="242"/>
      <c r="BD789" s="242"/>
      <c r="BE789" s="242"/>
      <c r="BF789" s="242"/>
      <c r="BG789" s="242"/>
      <c r="BH789" s="242"/>
      <c r="BI789" s="242"/>
      <c r="BJ789" s="242"/>
      <c r="BK789" s="242"/>
      <c r="BL789" s="242"/>
    </row>
    <row r="790" spans="1:64" ht="14.65" hidden="1" customHeight="1">
      <c r="A790" s="238" t="s">
        <v>104</v>
      </c>
      <c r="B790" s="258" t="s">
        <v>189</v>
      </c>
      <c r="C790" s="239" t="s">
        <v>76</v>
      </c>
      <c r="D790" s="244"/>
      <c r="E790" s="244"/>
      <c r="F790" s="244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>
        <v>1</v>
      </c>
      <c r="Q790" s="245">
        <v>5</v>
      </c>
      <c r="R790" s="245">
        <v>46</v>
      </c>
      <c r="S790" s="245">
        <v>87</v>
      </c>
      <c r="T790" s="245">
        <v>100</v>
      </c>
      <c r="U790" s="245"/>
      <c r="V790" s="245"/>
      <c r="W790" s="245"/>
      <c r="X790" s="245"/>
      <c r="Y790" s="245"/>
      <c r="Z790" s="245"/>
      <c r="AA790" s="245"/>
      <c r="AB790" s="245"/>
      <c r="AC790" s="245"/>
      <c r="AD790" s="245"/>
      <c r="AE790" s="242"/>
      <c r="AF790" s="238" t="str">
        <f t="shared" si="12"/>
        <v>MILHO (2ª SAFRA)13/14Colheita</v>
      </c>
      <c r="AG790" s="242"/>
      <c r="AH790" s="242"/>
      <c r="AI790" s="242"/>
      <c r="AJ790" s="242"/>
      <c r="AK790" s="242"/>
      <c r="AL790" s="242"/>
      <c r="AM790" s="242"/>
      <c r="AN790" s="242"/>
      <c r="AO790" s="242"/>
      <c r="AP790" s="242"/>
      <c r="AQ790" s="242"/>
      <c r="AR790" s="242"/>
      <c r="AS790" s="242"/>
      <c r="AT790" s="242"/>
      <c r="AU790" s="242"/>
      <c r="AV790" s="242"/>
      <c r="AW790" s="242"/>
      <c r="AX790" s="242"/>
      <c r="AY790" s="242"/>
      <c r="AZ790" s="242"/>
      <c r="BA790" s="242"/>
      <c r="BB790" s="242"/>
      <c r="BC790" s="242"/>
      <c r="BD790" s="242"/>
      <c r="BE790" s="242"/>
      <c r="BF790" s="242"/>
      <c r="BG790" s="242"/>
      <c r="BH790" s="242"/>
      <c r="BI790" s="242"/>
      <c r="BJ790" s="242"/>
      <c r="BK790" s="242"/>
      <c r="BL790" s="242"/>
    </row>
    <row r="791" spans="1:64" ht="14.65" hidden="1" customHeight="1">
      <c r="A791" s="238" t="s">
        <v>104</v>
      </c>
      <c r="B791" s="258" t="s">
        <v>189</v>
      </c>
      <c r="C791" s="243" t="s">
        <v>77</v>
      </c>
      <c r="D791" s="244"/>
      <c r="E791" s="244"/>
      <c r="F791" s="244"/>
      <c r="G791" s="245"/>
      <c r="H791" s="245"/>
      <c r="I791" s="245"/>
      <c r="J791" s="245"/>
      <c r="K791" s="245"/>
      <c r="L791" s="245">
        <v>0</v>
      </c>
      <c r="M791" s="245">
        <v>1</v>
      </c>
      <c r="N791" s="245">
        <v>2</v>
      </c>
      <c r="O791" s="245">
        <v>4.3</v>
      </c>
      <c r="P791" s="245">
        <v>6</v>
      </c>
      <c r="Q791" s="245">
        <v>6</v>
      </c>
      <c r="R791" s="245">
        <v>15</v>
      </c>
      <c r="S791" s="245">
        <v>25</v>
      </c>
      <c r="T791" s="245">
        <v>39</v>
      </c>
      <c r="U791" s="245">
        <v>50</v>
      </c>
      <c r="V791" s="245">
        <v>55</v>
      </c>
      <c r="W791" s="245">
        <v>60</v>
      </c>
      <c r="X791" s="245">
        <v>67</v>
      </c>
      <c r="Y791" s="245">
        <v>71.099999999999994</v>
      </c>
      <c r="Z791" s="245">
        <v>78</v>
      </c>
      <c r="AA791" s="245">
        <v>81</v>
      </c>
      <c r="AB791" s="245">
        <v>85</v>
      </c>
      <c r="AC791" s="245">
        <v>88</v>
      </c>
      <c r="AD791" s="245"/>
      <c r="AE791" s="242"/>
      <c r="AF791" s="238" t="str">
        <f t="shared" si="12"/>
        <v>MILHO (2ª SAFRA)13/14Comercialização</v>
      </c>
      <c r="AG791" s="242"/>
      <c r="AH791" s="242"/>
      <c r="AI791" s="242"/>
      <c r="AJ791" s="242"/>
      <c r="AK791" s="242"/>
      <c r="AL791" s="242"/>
      <c r="AM791" s="242"/>
      <c r="AN791" s="242"/>
      <c r="AO791" s="242"/>
      <c r="AP791" s="242"/>
      <c r="AQ791" s="242"/>
      <c r="AR791" s="242"/>
      <c r="AS791" s="242"/>
      <c r="AT791" s="242"/>
      <c r="AU791" s="242"/>
      <c r="AV791" s="242"/>
      <c r="AW791" s="242"/>
      <c r="AX791" s="242"/>
      <c r="AY791" s="242"/>
      <c r="AZ791" s="242"/>
      <c r="BA791" s="242"/>
      <c r="BB791" s="242"/>
      <c r="BC791" s="242"/>
      <c r="BD791" s="242"/>
      <c r="BE791" s="242"/>
      <c r="BF791" s="242"/>
      <c r="BG791" s="242"/>
      <c r="BH791" s="242"/>
      <c r="BI791" s="242"/>
      <c r="BJ791" s="242"/>
      <c r="BK791" s="242"/>
      <c r="BL791" s="242"/>
    </row>
    <row r="792" spans="1:64" ht="14.65" hidden="1" customHeight="1">
      <c r="A792" s="238" t="s">
        <v>105</v>
      </c>
      <c r="B792" s="258" t="s">
        <v>189</v>
      </c>
      <c r="C792" s="239" t="s">
        <v>75</v>
      </c>
      <c r="D792" s="244"/>
      <c r="E792" s="244"/>
      <c r="F792" s="244"/>
      <c r="G792" s="245">
        <v>95</v>
      </c>
      <c r="H792" s="245">
        <v>100</v>
      </c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  <c r="Y792" s="245"/>
      <c r="Z792" s="245"/>
      <c r="AA792" s="245"/>
      <c r="AB792" s="245"/>
      <c r="AC792" s="245"/>
      <c r="AD792" s="245"/>
      <c r="AE792" s="242"/>
      <c r="AF792" s="238" t="str">
        <f t="shared" si="12"/>
        <v>SERICICULTURA13/14Plantio</v>
      </c>
      <c r="AG792" s="242"/>
      <c r="AH792" s="242"/>
      <c r="AI792" s="242"/>
      <c r="AJ792" s="242"/>
      <c r="AK792" s="242"/>
      <c r="AL792" s="242"/>
      <c r="AM792" s="242"/>
      <c r="AN792" s="242"/>
      <c r="AO792" s="242"/>
      <c r="AP792" s="242"/>
      <c r="AQ792" s="242"/>
      <c r="AR792" s="242"/>
      <c r="AS792" s="242"/>
      <c r="AT792" s="242"/>
      <c r="AU792" s="242"/>
      <c r="AV792" s="242"/>
      <c r="AW792" s="242"/>
      <c r="AX792" s="242"/>
      <c r="AY792" s="242"/>
      <c r="AZ792" s="242"/>
      <c r="BA792" s="242"/>
      <c r="BB792" s="242"/>
      <c r="BC792" s="242"/>
      <c r="BD792" s="242"/>
      <c r="BE792" s="242"/>
      <c r="BF792" s="242"/>
      <c r="BG792" s="242"/>
      <c r="BH792" s="242"/>
      <c r="BI792" s="242"/>
      <c r="BJ792" s="242"/>
      <c r="BK792" s="242"/>
      <c r="BL792" s="242"/>
    </row>
    <row r="793" spans="1:64" ht="14.65" hidden="1" customHeight="1">
      <c r="A793" s="238" t="s">
        <v>105</v>
      </c>
      <c r="B793" s="258" t="s">
        <v>189</v>
      </c>
      <c r="C793" s="239" t="s">
        <v>76</v>
      </c>
      <c r="D793" s="244"/>
      <c r="E793" s="244"/>
      <c r="F793" s="244"/>
      <c r="G793" s="245"/>
      <c r="H793" s="245"/>
      <c r="I793" s="245">
        <v>8</v>
      </c>
      <c r="J793" s="245">
        <v>20</v>
      </c>
      <c r="K793" s="245">
        <v>33</v>
      </c>
      <c r="L793" s="245">
        <v>46</v>
      </c>
      <c r="M793" s="245">
        <v>56</v>
      </c>
      <c r="N793" s="245">
        <v>74</v>
      </c>
      <c r="O793" s="245">
        <v>89</v>
      </c>
      <c r="P793" s="245">
        <v>97</v>
      </c>
      <c r="Q793" s="245">
        <v>99</v>
      </c>
      <c r="R793" s="245">
        <v>100</v>
      </c>
      <c r="S793" s="245"/>
      <c r="T793" s="245"/>
      <c r="U793" s="245"/>
      <c r="V793" s="245"/>
      <c r="W793" s="245"/>
      <c r="X793" s="245"/>
      <c r="Y793" s="245"/>
      <c r="Z793" s="245"/>
      <c r="AA793" s="245"/>
      <c r="AB793" s="245"/>
      <c r="AC793" s="245"/>
      <c r="AD793" s="245"/>
      <c r="AE793" s="242"/>
      <c r="AF793" s="238" t="str">
        <f t="shared" si="12"/>
        <v>SERICICULTURA13/14Colheita</v>
      </c>
      <c r="AG793" s="242"/>
      <c r="AH793" s="242"/>
      <c r="AI793" s="242"/>
      <c r="AJ793" s="242"/>
      <c r="AK793" s="242"/>
      <c r="AL793" s="242"/>
      <c r="AM793" s="242"/>
      <c r="AN793" s="242"/>
      <c r="AO793" s="242"/>
      <c r="AP793" s="242"/>
      <c r="AQ793" s="242"/>
      <c r="AR793" s="242"/>
      <c r="AS793" s="242"/>
      <c r="AT793" s="242"/>
      <c r="AU793" s="242"/>
      <c r="AV793" s="242"/>
      <c r="AW793" s="242"/>
      <c r="AX793" s="242"/>
      <c r="AY793" s="242"/>
      <c r="AZ793" s="242"/>
      <c r="BA793" s="242"/>
      <c r="BB793" s="242"/>
      <c r="BC793" s="242"/>
      <c r="BD793" s="242"/>
      <c r="BE793" s="242"/>
      <c r="BF793" s="242"/>
      <c r="BG793" s="242"/>
      <c r="BH793" s="242"/>
      <c r="BI793" s="242"/>
      <c r="BJ793" s="242"/>
      <c r="BK793" s="242"/>
      <c r="BL793" s="242"/>
    </row>
    <row r="794" spans="1:64" ht="14.65" hidden="1" customHeight="1">
      <c r="A794" s="238" t="s">
        <v>105</v>
      </c>
      <c r="B794" s="258" t="s">
        <v>189</v>
      </c>
      <c r="C794" s="243" t="s">
        <v>77</v>
      </c>
      <c r="D794" s="244"/>
      <c r="E794" s="244"/>
      <c r="F794" s="244"/>
      <c r="G794" s="245"/>
      <c r="H794" s="245"/>
      <c r="I794" s="245">
        <v>9</v>
      </c>
      <c r="J794" s="245">
        <v>19</v>
      </c>
      <c r="K794" s="245">
        <v>33</v>
      </c>
      <c r="L794" s="245">
        <v>45</v>
      </c>
      <c r="M794" s="245">
        <v>54</v>
      </c>
      <c r="N794" s="245">
        <v>72</v>
      </c>
      <c r="O794" s="245">
        <v>88</v>
      </c>
      <c r="P794" s="245">
        <v>97</v>
      </c>
      <c r="Q794" s="245">
        <v>99</v>
      </c>
      <c r="R794" s="245">
        <v>100</v>
      </c>
      <c r="S794" s="245"/>
      <c r="T794" s="245"/>
      <c r="U794" s="245"/>
      <c r="V794" s="245"/>
      <c r="W794" s="245"/>
      <c r="X794" s="245"/>
      <c r="Y794" s="245"/>
      <c r="Z794" s="245"/>
      <c r="AA794" s="245"/>
      <c r="AB794" s="245"/>
      <c r="AC794" s="245"/>
      <c r="AD794" s="245"/>
      <c r="AE794" s="242"/>
      <c r="AF794" s="238" t="str">
        <f t="shared" si="12"/>
        <v>SERICICULTURA13/14Comercialização</v>
      </c>
      <c r="AG794" s="242"/>
      <c r="AH794" s="242"/>
      <c r="AI794" s="242"/>
      <c r="AJ794" s="242"/>
      <c r="AK794" s="242"/>
      <c r="AL794" s="242"/>
      <c r="AM794" s="242"/>
      <c r="AN794" s="242"/>
      <c r="AO794" s="242"/>
      <c r="AP794" s="242"/>
      <c r="AQ794" s="242"/>
      <c r="AR794" s="242"/>
      <c r="AS794" s="242"/>
      <c r="AT794" s="242"/>
      <c r="AU794" s="242"/>
      <c r="AV794" s="242"/>
      <c r="AW794" s="242"/>
      <c r="AX794" s="242"/>
      <c r="AY794" s="242"/>
      <c r="AZ794" s="242"/>
      <c r="BA794" s="242"/>
      <c r="BB794" s="242"/>
      <c r="BC794" s="242"/>
      <c r="BD794" s="242"/>
      <c r="BE794" s="242"/>
      <c r="BF794" s="242"/>
      <c r="BG794" s="242"/>
      <c r="BH794" s="242"/>
      <c r="BI794" s="242"/>
      <c r="BJ794" s="242"/>
      <c r="BK794" s="242"/>
      <c r="BL794" s="242"/>
    </row>
    <row r="795" spans="1:64" ht="14.65" hidden="1" customHeight="1">
      <c r="A795" s="238" t="s">
        <v>106</v>
      </c>
      <c r="B795" s="258" t="s">
        <v>189</v>
      </c>
      <c r="C795" s="239" t="s">
        <v>75</v>
      </c>
      <c r="D795" s="244"/>
      <c r="E795" s="244"/>
      <c r="F795" s="244"/>
      <c r="G795" s="245"/>
      <c r="H795" s="245">
        <v>2</v>
      </c>
      <c r="I795" s="245">
        <v>47</v>
      </c>
      <c r="J795" s="245">
        <v>95</v>
      </c>
      <c r="K795" s="245">
        <v>100</v>
      </c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  <c r="Y795" s="245"/>
      <c r="Z795" s="245"/>
      <c r="AA795" s="245"/>
      <c r="AB795" s="245"/>
      <c r="AC795" s="245"/>
      <c r="AD795" s="245"/>
      <c r="AE795" s="242"/>
      <c r="AF795" s="238" t="str">
        <f t="shared" si="12"/>
        <v>SOJA (1ª SAFRA)13/14Plantio</v>
      </c>
      <c r="AG795" s="242"/>
      <c r="AH795" s="242"/>
      <c r="AI795" s="242"/>
      <c r="AJ795" s="242"/>
      <c r="AK795" s="242"/>
      <c r="AL795" s="242"/>
      <c r="AM795" s="242"/>
      <c r="AN795" s="242"/>
      <c r="AO795" s="242"/>
      <c r="AP795" s="242"/>
      <c r="AQ795" s="242"/>
      <c r="AR795" s="242"/>
      <c r="AS795" s="242"/>
      <c r="AT795" s="242"/>
      <c r="AU795" s="242"/>
      <c r="AV795" s="242"/>
      <c r="AW795" s="242"/>
      <c r="AX795" s="242"/>
      <c r="AY795" s="242"/>
      <c r="AZ795" s="242"/>
      <c r="BA795" s="242"/>
      <c r="BB795" s="242"/>
      <c r="BC795" s="242"/>
      <c r="BD795" s="242"/>
      <c r="BE795" s="242"/>
      <c r="BF795" s="242"/>
      <c r="BG795" s="242"/>
      <c r="BH795" s="242"/>
      <c r="BI795" s="242"/>
      <c r="BJ795" s="242"/>
      <c r="BK795" s="242"/>
      <c r="BL795" s="242"/>
    </row>
    <row r="796" spans="1:64" ht="14.65" hidden="1" customHeight="1">
      <c r="A796" s="238" t="s">
        <v>106</v>
      </c>
      <c r="B796" s="258" t="s">
        <v>189</v>
      </c>
      <c r="C796" s="239" t="s">
        <v>76</v>
      </c>
      <c r="D796" s="244"/>
      <c r="E796" s="244"/>
      <c r="F796" s="244"/>
      <c r="G796" s="245"/>
      <c r="H796" s="245"/>
      <c r="I796" s="245"/>
      <c r="J796" s="245"/>
      <c r="K796" s="245"/>
      <c r="L796" s="245">
        <v>4</v>
      </c>
      <c r="M796" s="245">
        <v>42</v>
      </c>
      <c r="N796" s="245">
        <v>79</v>
      </c>
      <c r="O796" s="245">
        <v>99</v>
      </c>
      <c r="P796" s="245">
        <v>100</v>
      </c>
      <c r="Q796" s="245"/>
      <c r="R796" s="245"/>
      <c r="S796" s="245"/>
      <c r="T796" s="245"/>
      <c r="U796" s="245"/>
      <c r="V796" s="245"/>
      <c r="W796" s="245"/>
      <c r="X796" s="245"/>
      <c r="Y796" s="245"/>
      <c r="Z796" s="245"/>
      <c r="AA796" s="245"/>
      <c r="AB796" s="245"/>
      <c r="AC796" s="245"/>
      <c r="AD796" s="245"/>
      <c r="AE796" s="242"/>
      <c r="AF796" s="238" t="str">
        <f t="shared" si="12"/>
        <v>SOJA (1ª SAFRA)13/14Colheita</v>
      </c>
      <c r="AG796" s="242"/>
      <c r="AH796" s="242"/>
      <c r="AI796" s="242"/>
      <c r="AJ796" s="242"/>
      <c r="AK796" s="242"/>
      <c r="AL796" s="242"/>
      <c r="AM796" s="242"/>
      <c r="AN796" s="242"/>
      <c r="AO796" s="242"/>
      <c r="AP796" s="242"/>
      <c r="AQ796" s="242"/>
      <c r="AR796" s="242"/>
      <c r="AS796" s="242"/>
      <c r="AT796" s="242"/>
      <c r="AU796" s="242"/>
      <c r="AV796" s="242"/>
      <c r="AW796" s="242"/>
      <c r="AX796" s="242"/>
      <c r="AY796" s="242"/>
      <c r="AZ796" s="242"/>
      <c r="BA796" s="242"/>
      <c r="BB796" s="242"/>
      <c r="BC796" s="242"/>
      <c r="BD796" s="242"/>
      <c r="BE796" s="242"/>
      <c r="BF796" s="242"/>
      <c r="BG796" s="242"/>
      <c r="BH796" s="242"/>
      <c r="BI796" s="242"/>
      <c r="BJ796" s="242"/>
      <c r="BK796" s="242"/>
      <c r="BL796" s="242"/>
    </row>
    <row r="797" spans="1:64" ht="14.65" hidden="1" customHeight="1">
      <c r="A797" s="238" t="s">
        <v>106</v>
      </c>
      <c r="B797" s="258" t="s">
        <v>189</v>
      </c>
      <c r="C797" s="243" t="s">
        <v>77</v>
      </c>
      <c r="D797" s="244"/>
      <c r="E797" s="244"/>
      <c r="F797" s="244"/>
      <c r="G797" s="245">
        <v>18</v>
      </c>
      <c r="H797" s="245">
        <v>19</v>
      </c>
      <c r="I797" s="245">
        <v>20</v>
      </c>
      <c r="J797" s="245">
        <v>21</v>
      </c>
      <c r="K797" s="245">
        <v>23</v>
      </c>
      <c r="L797" s="245">
        <v>24</v>
      </c>
      <c r="M797" s="245">
        <v>35</v>
      </c>
      <c r="N797" s="245">
        <v>41</v>
      </c>
      <c r="O797" s="245">
        <v>53</v>
      </c>
      <c r="P797" s="245">
        <v>61</v>
      </c>
      <c r="Q797" s="245">
        <v>67</v>
      </c>
      <c r="R797" s="245">
        <v>74</v>
      </c>
      <c r="S797" s="245">
        <v>80</v>
      </c>
      <c r="T797" s="245">
        <v>82</v>
      </c>
      <c r="U797" s="245">
        <v>87</v>
      </c>
      <c r="V797" s="245">
        <v>90</v>
      </c>
      <c r="W797" s="245">
        <v>92</v>
      </c>
      <c r="X797" s="245">
        <v>93</v>
      </c>
      <c r="Y797" s="245">
        <v>94.4</v>
      </c>
      <c r="Z797" s="245">
        <v>97</v>
      </c>
      <c r="AA797" s="245" t="s">
        <v>202</v>
      </c>
      <c r="AB797" s="245"/>
      <c r="AC797" s="245"/>
      <c r="AD797" s="245"/>
      <c r="AE797" s="242"/>
      <c r="AF797" s="238" t="str">
        <f t="shared" si="12"/>
        <v>SOJA (1ª SAFRA)13/14Comercialização</v>
      </c>
      <c r="AG797" s="242"/>
      <c r="AH797" s="242"/>
      <c r="AI797" s="242"/>
      <c r="AJ797" s="242"/>
      <c r="AK797" s="242"/>
      <c r="AL797" s="242"/>
      <c r="AM797" s="242"/>
      <c r="AN797" s="242"/>
      <c r="AO797" s="242"/>
      <c r="AP797" s="242"/>
      <c r="AQ797" s="242"/>
      <c r="AR797" s="242"/>
      <c r="AS797" s="242"/>
      <c r="AT797" s="242"/>
      <c r="AU797" s="242"/>
      <c r="AV797" s="242"/>
      <c r="AW797" s="242"/>
      <c r="AX797" s="242"/>
      <c r="AY797" s="242"/>
      <c r="AZ797" s="242"/>
      <c r="BA797" s="242"/>
      <c r="BB797" s="242"/>
      <c r="BC797" s="242"/>
      <c r="BD797" s="242"/>
      <c r="BE797" s="242"/>
      <c r="BF797" s="242"/>
      <c r="BG797" s="242"/>
      <c r="BH797" s="242"/>
      <c r="BI797" s="242"/>
      <c r="BJ797" s="242"/>
      <c r="BK797" s="242"/>
      <c r="BL797" s="242"/>
    </row>
    <row r="798" spans="1:64" ht="14.65" hidden="1" customHeight="1">
      <c r="A798" s="238" t="s">
        <v>107</v>
      </c>
      <c r="B798" s="258" t="s">
        <v>189</v>
      </c>
      <c r="C798" s="239" t="s">
        <v>75</v>
      </c>
      <c r="D798" s="244"/>
      <c r="E798" s="244"/>
      <c r="F798" s="244"/>
      <c r="G798" s="245"/>
      <c r="H798" s="245"/>
      <c r="I798" s="245"/>
      <c r="J798" s="245"/>
      <c r="K798" s="245"/>
      <c r="L798" s="245">
        <v>15</v>
      </c>
      <c r="M798" s="245">
        <v>94</v>
      </c>
      <c r="N798" s="245">
        <v>100</v>
      </c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  <c r="Y798" s="245"/>
      <c r="Z798" s="245"/>
      <c r="AA798" s="245"/>
      <c r="AB798" s="245"/>
      <c r="AC798" s="245"/>
      <c r="AD798" s="245"/>
      <c r="AE798" s="242"/>
      <c r="AF798" s="238" t="str">
        <f t="shared" si="12"/>
        <v>SOJA (2ª SAFRA)13/14Plantio</v>
      </c>
      <c r="AG798" s="242"/>
      <c r="AH798" s="242"/>
      <c r="AI798" s="242"/>
      <c r="AJ798" s="242"/>
      <c r="AK798" s="242"/>
      <c r="AL798" s="242"/>
      <c r="AM798" s="242"/>
      <c r="AN798" s="242"/>
      <c r="AO798" s="242"/>
      <c r="AP798" s="242"/>
      <c r="AQ798" s="242"/>
      <c r="AR798" s="242"/>
      <c r="AS798" s="242"/>
      <c r="AT798" s="242"/>
      <c r="AU798" s="242"/>
      <c r="AV798" s="242"/>
      <c r="AW798" s="242"/>
      <c r="AX798" s="242"/>
      <c r="AY798" s="242"/>
      <c r="AZ798" s="242"/>
      <c r="BA798" s="242"/>
      <c r="BB798" s="242"/>
      <c r="BC798" s="242"/>
      <c r="BD798" s="242"/>
      <c r="BE798" s="242"/>
      <c r="BF798" s="242"/>
      <c r="BG798" s="242"/>
      <c r="BH798" s="242"/>
      <c r="BI798" s="242"/>
      <c r="BJ798" s="242"/>
      <c r="BK798" s="242"/>
      <c r="BL798" s="242"/>
    </row>
    <row r="799" spans="1:64" ht="14.65" hidden="1" customHeight="1">
      <c r="A799" s="238" t="s">
        <v>107</v>
      </c>
      <c r="B799" s="258" t="s">
        <v>189</v>
      </c>
      <c r="C799" s="239" t="s">
        <v>76</v>
      </c>
      <c r="D799" s="244"/>
      <c r="E799" s="244"/>
      <c r="F799" s="244"/>
      <c r="G799" s="245"/>
      <c r="H799" s="245"/>
      <c r="I799" s="245"/>
      <c r="J799" s="245"/>
      <c r="K799" s="245"/>
      <c r="L799" s="245"/>
      <c r="M799" s="245"/>
      <c r="N799" s="245"/>
      <c r="O799" s="245">
        <v>1</v>
      </c>
      <c r="P799" s="245">
        <v>37</v>
      </c>
      <c r="Q799" s="245">
        <v>93</v>
      </c>
      <c r="R799" s="245">
        <v>100</v>
      </c>
      <c r="S799" s="245"/>
      <c r="T799" s="245"/>
      <c r="U799" s="245"/>
      <c r="V799" s="245"/>
      <c r="W799" s="245"/>
      <c r="X799" s="245"/>
      <c r="Y799" s="245"/>
      <c r="Z799" s="245"/>
      <c r="AA799" s="245"/>
      <c r="AB799" s="245"/>
      <c r="AC799" s="245"/>
      <c r="AD799" s="245"/>
      <c r="AE799" s="242"/>
      <c r="AF799" s="238" t="str">
        <f t="shared" si="12"/>
        <v>SOJA (2ª SAFRA)13/14Colheita</v>
      </c>
      <c r="AG799" s="242"/>
      <c r="AH799" s="242"/>
      <c r="AI799" s="242"/>
      <c r="AJ799" s="242"/>
      <c r="AK799" s="242"/>
      <c r="AL799" s="242"/>
      <c r="AM799" s="242"/>
      <c r="AN799" s="242"/>
      <c r="AO799" s="242"/>
      <c r="AP799" s="242"/>
      <c r="AQ799" s="242"/>
      <c r="AR799" s="242"/>
      <c r="AS799" s="242"/>
      <c r="AT799" s="242"/>
      <c r="AU799" s="242"/>
      <c r="AV799" s="242"/>
      <c r="AW799" s="242"/>
      <c r="AX799" s="242"/>
      <c r="AY799" s="242"/>
      <c r="AZ799" s="242"/>
      <c r="BA799" s="242"/>
      <c r="BB799" s="242"/>
      <c r="BC799" s="242"/>
      <c r="BD799" s="242"/>
      <c r="BE799" s="242"/>
      <c r="BF799" s="242"/>
      <c r="BG799" s="242"/>
      <c r="BH799" s="242"/>
      <c r="BI799" s="242"/>
      <c r="BJ799" s="242"/>
      <c r="BK799" s="242"/>
      <c r="BL799" s="242"/>
    </row>
    <row r="800" spans="1:64" ht="14.65" hidden="1" customHeight="1">
      <c r="A800" s="238" t="s">
        <v>107</v>
      </c>
      <c r="B800" s="258" t="s">
        <v>189</v>
      </c>
      <c r="C800" s="243" t="s">
        <v>77</v>
      </c>
      <c r="D800" s="244"/>
      <c r="E800" s="244"/>
      <c r="F800" s="244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>
        <v>16</v>
      </c>
      <c r="Q800" s="245">
        <v>31</v>
      </c>
      <c r="R800" s="245">
        <v>44</v>
      </c>
      <c r="S800" s="245">
        <v>67</v>
      </c>
      <c r="T800" s="245">
        <v>77</v>
      </c>
      <c r="U800" s="245">
        <v>89</v>
      </c>
      <c r="V800" s="245">
        <v>95</v>
      </c>
      <c r="W800" s="245">
        <v>100</v>
      </c>
      <c r="X800" s="245"/>
      <c r="Y800" s="245"/>
      <c r="Z800" s="245"/>
      <c r="AA800" s="245"/>
      <c r="AB800" s="245"/>
      <c r="AC800" s="245"/>
      <c r="AD800" s="245"/>
      <c r="AE800" s="242"/>
      <c r="AF800" s="238" t="str">
        <f t="shared" si="12"/>
        <v>SOJA (2ª SAFRA)13/14Comercialização</v>
      </c>
      <c r="AG800" s="242"/>
      <c r="AH800" s="242"/>
      <c r="AI800" s="242"/>
      <c r="AJ800" s="242"/>
      <c r="AK800" s="242"/>
      <c r="AL800" s="242"/>
      <c r="AM800" s="242"/>
      <c r="AN800" s="242"/>
      <c r="AO800" s="242"/>
      <c r="AP800" s="242"/>
      <c r="AQ800" s="242"/>
      <c r="AR800" s="242"/>
      <c r="AS800" s="242"/>
      <c r="AT800" s="242"/>
      <c r="AU800" s="242"/>
      <c r="AV800" s="242"/>
      <c r="AW800" s="242"/>
      <c r="AX800" s="242"/>
      <c r="AY800" s="242"/>
      <c r="AZ800" s="242"/>
      <c r="BA800" s="242"/>
      <c r="BB800" s="242"/>
      <c r="BC800" s="242"/>
      <c r="BD800" s="242"/>
      <c r="BE800" s="242"/>
      <c r="BF800" s="242"/>
      <c r="BG800" s="242"/>
      <c r="BH800" s="242"/>
      <c r="BI800" s="242"/>
      <c r="BJ800" s="242"/>
      <c r="BK800" s="242"/>
      <c r="BL800" s="242"/>
    </row>
    <row r="801" spans="1:64" ht="14.65" hidden="1" customHeight="1">
      <c r="A801" s="238" t="s">
        <v>108</v>
      </c>
      <c r="B801" s="258" t="s">
        <v>189</v>
      </c>
      <c r="C801" s="239" t="s">
        <v>75</v>
      </c>
      <c r="D801" s="244"/>
      <c r="E801" s="244"/>
      <c r="F801" s="244"/>
      <c r="G801" s="245">
        <v>9</v>
      </c>
      <c r="H801" s="245">
        <v>40</v>
      </c>
      <c r="I801" s="245">
        <v>84</v>
      </c>
      <c r="J801" s="245">
        <v>91</v>
      </c>
      <c r="K801" s="245">
        <v>96</v>
      </c>
      <c r="L801" s="245">
        <v>99</v>
      </c>
      <c r="M801" s="245">
        <v>100</v>
      </c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  <c r="Y801" s="245"/>
      <c r="Z801" s="245"/>
      <c r="AA801" s="245"/>
      <c r="AB801" s="245"/>
      <c r="AC801" s="245"/>
      <c r="AD801" s="245"/>
      <c r="AE801" s="242"/>
      <c r="AF801" s="238" t="str">
        <f t="shared" si="12"/>
        <v>TOMATE (1ª SAFRA)13/14Plantio</v>
      </c>
      <c r="AG801" s="242"/>
      <c r="AH801" s="242"/>
      <c r="AI801" s="242"/>
      <c r="AJ801" s="242"/>
      <c r="AK801" s="242"/>
      <c r="AL801" s="242"/>
      <c r="AM801" s="242"/>
      <c r="AN801" s="242"/>
      <c r="AO801" s="242"/>
      <c r="AP801" s="242"/>
      <c r="AQ801" s="242"/>
      <c r="AR801" s="242"/>
      <c r="AS801" s="242"/>
      <c r="AT801" s="242"/>
      <c r="AU801" s="242"/>
      <c r="AV801" s="242"/>
      <c r="AW801" s="242"/>
      <c r="AX801" s="242"/>
      <c r="AY801" s="242"/>
      <c r="AZ801" s="242"/>
      <c r="BA801" s="242"/>
      <c r="BB801" s="242"/>
      <c r="BC801" s="242"/>
      <c r="BD801" s="242"/>
      <c r="BE801" s="242"/>
      <c r="BF801" s="242"/>
      <c r="BG801" s="242"/>
      <c r="BH801" s="242"/>
      <c r="BI801" s="242"/>
      <c r="BJ801" s="242"/>
      <c r="BK801" s="242"/>
      <c r="BL801" s="242"/>
    </row>
    <row r="802" spans="1:64" ht="14.65" hidden="1" customHeight="1">
      <c r="A802" s="238" t="s">
        <v>108</v>
      </c>
      <c r="B802" s="258" t="s">
        <v>189</v>
      </c>
      <c r="C802" s="239" t="s">
        <v>76</v>
      </c>
      <c r="D802" s="244"/>
      <c r="E802" s="244"/>
      <c r="F802" s="244"/>
      <c r="G802" s="245"/>
      <c r="H802" s="245"/>
      <c r="I802" s="245">
        <v>1</v>
      </c>
      <c r="J802" s="245">
        <v>13</v>
      </c>
      <c r="K802" s="245">
        <v>36</v>
      </c>
      <c r="L802" s="245">
        <v>69</v>
      </c>
      <c r="M802" s="245">
        <v>86</v>
      </c>
      <c r="N802" s="245">
        <v>95</v>
      </c>
      <c r="O802" s="245">
        <v>99</v>
      </c>
      <c r="P802" s="245">
        <v>100</v>
      </c>
      <c r="Q802" s="245"/>
      <c r="R802" s="245"/>
      <c r="S802" s="245"/>
      <c r="T802" s="245"/>
      <c r="U802" s="245"/>
      <c r="V802" s="245"/>
      <c r="W802" s="245"/>
      <c r="X802" s="245"/>
      <c r="Y802" s="245"/>
      <c r="Z802" s="245"/>
      <c r="AA802" s="245"/>
      <c r="AB802" s="245"/>
      <c r="AC802" s="245"/>
      <c r="AD802" s="245"/>
      <c r="AE802" s="242"/>
      <c r="AF802" s="238" t="str">
        <f t="shared" si="12"/>
        <v>TOMATE (1ª SAFRA)13/14Colheita</v>
      </c>
      <c r="AG802" s="242"/>
      <c r="AH802" s="242"/>
      <c r="AI802" s="242"/>
      <c r="AJ802" s="242"/>
      <c r="AK802" s="242"/>
      <c r="AL802" s="242"/>
      <c r="AM802" s="242"/>
      <c r="AN802" s="242"/>
      <c r="AO802" s="242"/>
      <c r="AP802" s="242"/>
      <c r="AQ802" s="242"/>
      <c r="AR802" s="242"/>
      <c r="AS802" s="242"/>
      <c r="AT802" s="242"/>
      <c r="AU802" s="242"/>
      <c r="AV802" s="242"/>
      <c r="AW802" s="242"/>
      <c r="AX802" s="242"/>
      <c r="AY802" s="242"/>
      <c r="AZ802" s="242"/>
      <c r="BA802" s="242"/>
      <c r="BB802" s="242"/>
      <c r="BC802" s="242"/>
      <c r="BD802" s="242"/>
      <c r="BE802" s="242"/>
      <c r="BF802" s="242"/>
      <c r="BG802" s="242"/>
      <c r="BH802" s="242"/>
      <c r="BI802" s="242"/>
      <c r="BJ802" s="242"/>
      <c r="BK802" s="242"/>
      <c r="BL802" s="242"/>
    </row>
    <row r="803" spans="1:64" ht="14.65" hidden="1" customHeight="1">
      <c r="A803" s="238" t="s">
        <v>108</v>
      </c>
      <c r="B803" s="258" t="s">
        <v>189</v>
      </c>
      <c r="C803" s="243" t="s">
        <v>77</v>
      </c>
      <c r="D803" s="244"/>
      <c r="E803" s="244"/>
      <c r="F803" s="244"/>
      <c r="G803" s="245"/>
      <c r="H803" s="245"/>
      <c r="I803" s="245">
        <v>1</v>
      </c>
      <c r="J803" s="245">
        <v>12</v>
      </c>
      <c r="K803" s="245">
        <v>35</v>
      </c>
      <c r="L803" s="245">
        <v>69</v>
      </c>
      <c r="M803" s="245">
        <v>85</v>
      </c>
      <c r="N803" s="245">
        <v>94</v>
      </c>
      <c r="O803" s="245">
        <v>99</v>
      </c>
      <c r="P803" s="245">
        <v>100</v>
      </c>
      <c r="Q803" s="245"/>
      <c r="R803" s="245"/>
      <c r="S803" s="245"/>
      <c r="T803" s="245"/>
      <c r="U803" s="245"/>
      <c r="V803" s="245"/>
      <c r="W803" s="245"/>
      <c r="X803" s="245"/>
      <c r="Y803" s="245"/>
      <c r="Z803" s="245"/>
      <c r="AA803" s="245"/>
      <c r="AB803" s="245"/>
      <c r="AC803" s="245"/>
      <c r="AD803" s="245"/>
      <c r="AE803" s="242"/>
      <c r="AF803" s="238" t="str">
        <f t="shared" si="12"/>
        <v>TOMATE (1ª SAFRA)13/14Comercialização</v>
      </c>
      <c r="AG803" s="242"/>
      <c r="AH803" s="242"/>
      <c r="AI803" s="242"/>
      <c r="AJ803" s="242"/>
      <c r="AK803" s="242"/>
      <c r="AL803" s="242"/>
      <c r="AM803" s="242"/>
      <c r="AN803" s="242"/>
      <c r="AO803" s="242"/>
      <c r="AP803" s="242"/>
      <c r="AQ803" s="242"/>
      <c r="AR803" s="242"/>
      <c r="AS803" s="242"/>
      <c r="AT803" s="242"/>
      <c r="AU803" s="242"/>
      <c r="AV803" s="242"/>
      <c r="AW803" s="242"/>
      <c r="AX803" s="242"/>
      <c r="AY803" s="242"/>
      <c r="AZ803" s="242"/>
      <c r="BA803" s="242"/>
      <c r="BB803" s="242"/>
      <c r="BC803" s="242"/>
      <c r="BD803" s="242"/>
      <c r="BE803" s="242"/>
      <c r="BF803" s="242"/>
      <c r="BG803" s="242"/>
      <c r="BH803" s="242"/>
      <c r="BI803" s="242"/>
      <c r="BJ803" s="242"/>
      <c r="BK803" s="242"/>
      <c r="BL803" s="242"/>
    </row>
    <row r="804" spans="1:64" ht="14.65" hidden="1" customHeight="1">
      <c r="A804" s="238" t="s">
        <v>109</v>
      </c>
      <c r="B804" s="258" t="s">
        <v>189</v>
      </c>
      <c r="C804" s="239" t="s">
        <v>75</v>
      </c>
      <c r="D804" s="244"/>
      <c r="E804" s="244"/>
      <c r="F804" s="244"/>
      <c r="G804" s="245"/>
      <c r="H804" s="245"/>
      <c r="I804" s="245"/>
      <c r="J804" s="245"/>
      <c r="K804" s="245"/>
      <c r="L804" s="245"/>
      <c r="M804" s="245"/>
      <c r="N804" s="245">
        <v>74</v>
      </c>
      <c r="O804" s="245">
        <v>77</v>
      </c>
      <c r="P804" s="245">
        <v>87</v>
      </c>
      <c r="Q804" s="245">
        <v>91</v>
      </c>
      <c r="R804" s="245">
        <v>95</v>
      </c>
      <c r="S804" s="245"/>
      <c r="T804" s="245"/>
      <c r="U804" s="245"/>
      <c r="V804" s="245"/>
      <c r="W804" s="245"/>
      <c r="X804" s="245"/>
      <c r="Y804" s="245"/>
      <c r="Z804" s="245"/>
      <c r="AA804" s="245"/>
      <c r="AB804" s="245"/>
      <c r="AC804" s="245"/>
      <c r="AD804" s="245"/>
      <c r="AE804" s="242"/>
      <c r="AF804" s="238" t="str">
        <f t="shared" si="12"/>
        <v>TOMATE (2ª SAFRA)13/14Plantio</v>
      </c>
      <c r="AG804" s="242"/>
      <c r="AH804" s="242"/>
      <c r="AI804" s="242"/>
      <c r="AJ804" s="242"/>
      <c r="AK804" s="242"/>
      <c r="AL804" s="242"/>
      <c r="AM804" s="242"/>
      <c r="AN804" s="242"/>
      <c r="AO804" s="242"/>
      <c r="AP804" s="242"/>
      <c r="AQ804" s="242"/>
      <c r="AR804" s="242"/>
      <c r="AS804" s="242"/>
      <c r="AT804" s="242"/>
      <c r="AU804" s="242"/>
      <c r="AV804" s="242"/>
      <c r="AW804" s="242"/>
      <c r="AX804" s="242"/>
      <c r="AY804" s="242"/>
      <c r="AZ804" s="242"/>
      <c r="BA804" s="242"/>
      <c r="BB804" s="242"/>
      <c r="BC804" s="242"/>
      <c r="BD804" s="242"/>
      <c r="BE804" s="242"/>
      <c r="BF804" s="242"/>
      <c r="BG804" s="242"/>
      <c r="BH804" s="242"/>
      <c r="BI804" s="242"/>
      <c r="BJ804" s="242"/>
      <c r="BK804" s="242"/>
      <c r="BL804" s="242"/>
    </row>
    <row r="805" spans="1:64" ht="14.65" hidden="1" customHeight="1">
      <c r="A805" s="238" t="s">
        <v>109</v>
      </c>
      <c r="B805" s="258" t="s">
        <v>189</v>
      </c>
      <c r="C805" s="239" t="s">
        <v>76</v>
      </c>
      <c r="D805" s="244"/>
      <c r="E805" s="244"/>
      <c r="F805" s="244"/>
      <c r="G805" s="245"/>
      <c r="H805" s="245"/>
      <c r="I805" s="245"/>
      <c r="J805" s="245"/>
      <c r="K805" s="245"/>
      <c r="L805" s="245"/>
      <c r="M805" s="245"/>
      <c r="N805" s="245">
        <v>1</v>
      </c>
      <c r="O805" s="245">
        <v>35</v>
      </c>
      <c r="P805" s="245">
        <v>49</v>
      </c>
      <c r="Q805" s="245">
        <v>63</v>
      </c>
      <c r="R805" s="245">
        <v>77</v>
      </c>
      <c r="S805" s="245">
        <v>85</v>
      </c>
      <c r="T805" s="245">
        <v>99</v>
      </c>
      <c r="U805" s="245">
        <v>100</v>
      </c>
      <c r="V805" s="245"/>
      <c r="W805" s="245"/>
      <c r="X805" s="245"/>
      <c r="Y805" s="245"/>
      <c r="Z805" s="245"/>
      <c r="AA805" s="245"/>
      <c r="AB805" s="245"/>
      <c r="AC805" s="245"/>
      <c r="AD805" s="245"/>
      <c r="AE805" s="242"/>
      <c r="AF805" s="238" t="str">
        <f t="shared" si="12"/>
        <v>TOMATE (2ª SAFRA)13/14Colheita</v>
      </c>
      <c r="AG805" s="242"/>
      <c r="AH805" s="242"/>
      <c r="AI805" s="242"/>
      <c r="AJ805" s="242"/>
      <c r="AK805" s="242"/>
      <c r="AL805" s="242"/>
      <c r="AM805" s="242"/>
      <c r="AN805" s="242"/>
      <c r="AO805" s="242"/>
      <c r="AP805" s="242"/>
      <c r="AQ805" s="242"/>
      <c r="AR805" s="242"/>
      <c r="AS805" s="242"/>
      <c r="AT805" s="242"/>
      <c r="AU805" s="242"/>
      <c r="AV805" s="242"/>
      <c r="AW805" s="242"/>
      <c r="AX805" s="242"/>
      <c r="AY805" s="242"/>
      <c r="AZ805" s="242"/>
      <c r="BA805" s="242"/>
      <c r="BB805" s="242"/>
      <c r="BC805" s="242"/>
      <c r="BD805" s="242"/>
      <c r="BE805" s="242"/>
      <c r="BF805" s="242"/>
      <c r="BG805" s="242"/>
      <c r="BH805" s="242"/>
      <c r="BI805" s="242"/>
      <c r="BJ805" s="242"/>
      <c r="BK805" s="242"/>
      <c r="BL805" s="242"/>
    </row>
    <row r="806" spans="1:64" ht="14.65" hidden="1" customHeight="1">
      <c r="A806" s="238" t="s">
        <v>109</v>
      </c>
      <c r="B806" s="258" t="s">
        <v>189</v>
      </c>
      <c r="C806" s="243" t="s">
        <v>77</v>
      </c>
      <c r="D806" s="244"/>
      <c r="E806" s="244"/>
      <c r="F806" s="244"/>
      <c r="G806" s="245"/>
      <c r="H806" s="245"/>
      <c r="I806" s="245"/>
      <c r="J806" s="245"/>
      <c r="K806" s="245"/>
      <c r="L806" s="245"/>
      <c r="M806" s="245"/>
      <c r="N806" s="245">
        <v>1</v>
      </c>
      <c r="O806" s="245">
        <v>25</v>
      </c>
      <c r="P806" s="245">
        <v>42</v>
      </c>
      <c r="Q806" s="245">
        <v>54</v>
      </c>
      <c r="R806" s="245">
        <v>71</v>
      </c>
      <c r="S806" s="245">
        <v>82</v>
      </c>
      <c r="T806" s="245">
        <v>99</v>
      </c>
      <c r="U806" s="245">
        <v>100</v>
      </c>
      <c r="V806" s="245"/>
      <c r="W806" s="245"/>
      <c r="X806" s="245"/>
      <c r="Y806" s="245"/>
      <c r="Z806" s="245"/>
      <c r="AA806" s="245"/>
      <c r="AB806" s="245"/>
      <c r="AC806" s="245"/>
      <c r="AD806" s="245"/>
      <c r="AE806" s="242"/>
      <c r="AF806" s="238" t="str">
        <f t="shared" si="12"/>
        <v>TOMATE (2ª SAFRA)13/14Comercialização</v>
      </c>
      <c r="AG806" s="242"/>
      <c r="AH806" s="242"/>
      <c r="AI806" s="242"/>
      <c r="AJ806" s="242"/>
      <c r="AK806" s="242"/>
      <c r="AL806" s="242"/>
      <c r="AM806" s="242"/>
      <c r="AN806" s="242"/>
      <c r="AO806" s="242"/>
      <c r="AP806" s="242"/>
      <c r="AQ806" s="242"/>
      <c r="AR806" s="242"/>
      <c r="AS806" s="242"/>
      <c r="AT806" s="242"/>
      <c r="AU806" s="242"/>
      <c r="AV806" s="242"/>
      <c r="AW806" s="242"/>
      <c r="AX806" s="242"/>
      <c r="AY806" s="242"/>
      <c r="AZ806" s="242"/>
      <c r="BA806" s="242"/>
      <c r="BB806" s="242"/>
      <c r="BC806" s="242"/>
      <c r="BD806" s="242"/>
      <c r="BE806" s="242"/>
      <c r="BF806" s="242"/>
      <c r="BG806" s="242"/>
      <c r="BH806" s="242"/>
      <c r="BI806" s="242"/>
      <c r="BJ806" s="242"/>
      <c r="BK806" s="242"/>
      <c r="BL806" s="242"/>
    </row>
    <row r="807" spans="1:64" ht="14.65" hidden="1" customHeight="1">
      <c r="A807" s="238" t="s">
        <v>110</v>
      </c>
      <c r="B807" s="258" t="s">
        <v>189</v>
      </c>
      <c r="C807" s="239" t="s">
        <v>75</v>
      </c>
      <c r="D807" s="244"/>
      <c r="E807" s="244"/>
      <c r="F807" s="244"/>
      <c r="G807" s="245"/>
      <c r="H807" s="245"/>
      <c r="I807" s="245"/>
      <c r="J807" s="245"/>
      <c r="K807" s="245"/>
      <c r="L807" s="245"/>
      <c r="M807" s="245"/>
      <c r="N807" s="245"/>
      <c r="O807" s="245">
        <v>26</v>
      </c>
      <c r="P807" s="245">
        <v>61</v>
      </c>
      <c r="Q807" s="245">
        <v>82</v>
      </c>
      <c r="R807" s="245">
        <v>100</v>
      </c>
      <c r="S807" s="245"/>
      <c r="T807" s="245"/>
      <c r="U807" s="245"/>
      <c r="V807" s="245"/>
      <c r="W807" s="245"/>
      <c r="X807" s="245"/>
      <c r="Y807" s="245"/>
      <c r="Z807" s="245"/>
      <c r="AA807" s="245"/>
      <c r="AB807" s="245"/>
      <c r="AC807" s="245"/>
      <c r="AD807" s="245"/>
      <c r="AE807" s="242"/>
      <c r="AF807" s="238" t="str">
        <f t="shared" si="12"/>
        <v>TRIGO13/14Plantio</v>
      </c>
      <c r="AG807" s="242"/>
      <c r="AH807" s="242"/>
      <c r="AI807" s="242"/>
      <c r="AJ807" s="242"/>
      <c r="AK807" s="242"/>
      <c r="AL807" s="242"/>
      <c r="AM807" s="242"/>
      <c r="AN807" s="242"/>
      <c r="AO807" s="242"/>
      <c r="AP807" s="242"/>
      <c r="AQ807" s="242"/>
      <c r="AR807" s="242"/>
      <c r="AS807" s="242"/>
      <c r="AT807" s="242"/>
      <c r="AU807" s="242"/>
      <c r="AV807" s="242"/>
      <c r="AW807" s="242"/>
      <c r="AX807" s="242"/>
      <c r="AY807" s="242"/>
      <c r="AZ807" s="242"/>
      <c r="BA807" s="242"/>
      <c r="BB807" s="242"/>
      <c r="BC807" s="242"/>
      <c r="BD807" s="242"/>
      <c r="BE807" s="242"/>
      <c r="BF807" s="242"/>
      <c r="BG807" s="242"/>
      <c r="BH807" s="242"/>
      <c r="BI807" s="242"/>
      <c r="BJ807" s="242"/>
      <c r="BK807" s="242"/>
      <c r="BL807" s="242"/>
    </row>
    <row r="808" spans="1:64" ht="14.65" hidden="1" customHeight="1">
      <c r="A808" s="238" t="s">
        <v>110</v>
      </c>
      <c r="B808" s="258" t="s">
        <v>189</v>
      </c>
      <c r="C808" s="239" t="s">
        <v>76</v>
      </c>
      <c r="D808" s="244"/>
      <c r="E808" s="244"/>
      <c r="F808" s="244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>
        <v>4</v>
      </c>
      <c r="T808" s="245">
        <v>41</v>
      </c>
      <c r="U808" s="245">
        <v>77</v>
      </c>
      <c r="V808" s="245">
        <v>99</v>
      </c>
      <c r="W808" s="245">
        <v>100</v>
      </c>
      <c r="X808" s="245"/>
      <c r="Y808" s="245"/>
      <c r="Z808" s="245"/>
      <c r="AA808" s="245"/>
      <c r="AB808" s="245"/>
      <c r="AC808" s="245"/>
      <c r="AD808" s="245"/>
      <c r="AE808" s="242"/>
      <c r="AF808" s="238" t="str">
        <f t="shared" si="12"/>
        <v>TRIGO13/14Colheita</v>
      </c>
      <c r="AG808" s="242"/>
      <c r="AH808" s="242"/>
      <c r="AI808" s="242"/>
      <c r="AJ808" s="242"/>
      <c r="AK808" s="242"/>
      <c r="AL808" s="242"/>
      <c r="AM808" s="242"/>
      <c r="AN808" s="242"/>
      <c r="AO808" s="242"/>
      <c r="AP808" s="242"/>
      <c r="AQ808" s="242"/>
      <c r="AR808" s="242"/>
      <c r="AS808" s="242"/>
      <c r="AT808" s="242"/>
      <c r="AU808" s="242"/>
      <c r="AV808" s="242"/>
      <c r="AW808" s="242"/>
      <c r="AX808" s="242"/>
      <c r="AY808" s="242"/>
      <c r="AZ808" s="242"/>
      <c r="BA808" s="242"/>
      <c r="BB808" s="242"/>
      <c r="BC808" s="242"/>
      <c r="BD808" s="242"/>
      <c r="BE808" s="242"/>
      <c r="BF808" s="242"/>
      <c r="BG808" s="242"/>
      <c r="BH808" s="242"/>
      <c r="BI808" s="242"/>
      <c r="BJ808" s="242"/>
      <c r="BK808" s="242"/>
      <c r="BL808" s="242"/>
    </row>
    <row r="809" spans="1:64" ht="14.65" hidden="1" customHeight="1">
      <c r="A809" s="238" t="s">
        <v>110</v>
      </c>
      <c r="B809" s="258" t="s">
        <v>189</v>
      </c>
      <c r="C809" s="243" t="s">
        <v>77</v>
      </c>
      <c r="D809" s="244"/>
      <c r="E809" s="244"/>
      <c r="F809" s="244"/>
      <c r="G809" s="245"/>
      <c r="H809" s="245"/>
      <c r="I809" s="245"/>
      <c r="J809" s="245"/>
      <c r="K809" s="245"/>
      <c r="L809" s="245"/>
      <c r="M809" s="245"/>
      <c r="N809" s="245"/>
      <c r="O809" s="245">
        <v>1.4</v>
      </c>
      <c r="P809" s="245">
        <v>2</v>
      </c>
      <c r="Q809" s="245">
        <v>2</v>
      </c>
      <c r="R809" s="245">
        <v>2</v>
      </c>
      <c r="S809" s="245">
        <v>2</v>
      </c>
      <c r="T809" s="245">
        <v>7</v>
      </c>
      <c r="U809" s="245">
        <v>17</v>
      </c>
      <c r="V809" s="245">
        <v>37</v>
      </c>
      <c r="W809" s="245">
        <v>53</v>
      </c>
      <c r="X809" s="245">
        <v>66</v>
      </c>
      <c r="Y809" s="245">
        <v>75.2</v>
      </c>
      <c r="Z809" s="245">
        <v>85</v>
      </c>
      <c r="AA809" s="245">
        <v>90</v>
      </c>
      <c r="AB809" s="245">
        <v>93</v>
      </c>
      <c r="AC809" s="245">
        <v>95</v>
      </c>
      <c r="AD809" s="245"/>
      <c r="AE809" s="242"/>
      <c r="AF809" s="238" t="str">
        <f t="shared" si="12"/>
        <v>TRIGO13/14Comercialização</v>
      </c>
      <c r="AG809" s="242"/>
      <c r="AH809" s="242"/>
      <c r="AI809" s="242"/>
      <c r="AJ809" s="242"/>
      <c r="AK809" s="242"/>
      <c r="AL809" s="242"/>
      <c r="AM809" s="242"/>
      <c r="AN809" s="242"/>
      <c r="AO809" s="242"/>
      <c r="AP809" s="242"/>
      <c r="AQ809" s="242"/>
      <c r="AR809" s="242"/>
      <c r="AS809" s="242"/>
      <c r="AT809" s="242"/>
      <c r="AU809" s="242"/>
      <c r="AV809" s="242"/>
      <c r="AW809" s="242"/>
      <c r="AX809" s="242"/>
      <c r="AY809" s="242"/>
      <c r="AZ809" s="242"/>
      <c r="BA809" s="242"/>
      <c r="BB809" s="242"/>
      <c r="BC809" s="242"/>
      <c r="BD809" s="242"/>
      <c r="BE809" s="242"/>
      <c r="BF809" s="242"/>
      <c r="BG809" s="242"/>
      <c r="BH809" s="242"/>
      <c r="BI809" s="242"/>
      <c r="BJ809" s="242"/>
      <c r="BK809" s="242"/>
      <c r="BL809" s="242"/>
    </row>
    <row r="810" spans="1:64" ht="14.65" hidden="1" customHeight="1">
      <c r="A810" s="238" t="s">
        <v>111</v>
      </c>
      <c r="B810" s="258" t="s">
        <v>189</v>
      </c>
      <c r="C810" s="239" t="s">
        <v>75</v>
      </c>
      <c r="D810" s="244"/>
      <c r="E810" s="244"/>
      <c r="F810" s="244"/>
      <c r="G810" s="245"/>
      <c r="H810" s="245"/>
      <c r="I810" s="245"/>
      <c r="J810" s="245"/>
      <c r="K810" s="245"/>
      <c r="L810" s="245"/>
      <c r="M810" s="245"/>
      <c r="N810" s="245"/>
      <c r="O810" s="245">
        <v>7</v>
      </c>
      <c r="P810" s="245">
        <v>34</v>
      </c>
      <c r="Q810" s="245">
        <v>55</v>
      </c>
      <c r="R810" s="245">
        <v>100</v>
      </c>
      <c r="S810" s="245"/>
      <c r="T810" s="245"/>
      <c r="U810" s="245"/>
      <c r="V810" s="245"/>
      <c r="W810" s="245"/>
      <c r="X810" s="245"/>
      <c r="Y810" s="245"/>
      <c r="Z810" s="245"/>
      <c r="AA810" s="245"/>
      <c r="AB810" s="245"/>
      <c r="AC810" s="245"/>
      <c r="AD810" s="245"/>
      <c r="AE810" s="242"/>
      <c r="AF810" s="238" t="str">
        <f t="shared" si="12"/>
        <v>TRITICALE13/14Plantio</v>
      </c>
      <c r="AG810" s="242"/>
      <c r="AH810" s="242"/>
      <c r="AI810" s="242"/>
      <c r="AJ810" s="242"/>
      <c r="AK810" s="242"/>
      <c r="AL810" s="242"/>
      <c r="AM810" s="242"/>
      <c r="AN810" s="242"/>
      <c r="AO810" s="242"/>
      <c r="AP810" s="242"/>
      <c r="AQ810" s="242"/>
      <c r="AR810" s="242"/>
      <c r="AS810" s="242"/>
      <c r="AT810" s="242"/>
      <c r="AU810" s="242"/>
      <c r="AV810" s="242"/>
      <c r="AW810" s="242"/>
      <c r="AX810" s="242"/>
      <c r="AY810" s="242"/>
      <c r="AZ810" s="242"/>
      <c r="BA810" s="242"/>
      <c r="BB810" s="242"/>
      <c r="BC810" s="242"/>
      <c r="BD810" s="242"/>
      <c r="BE810" s="242"/>
      <c r="BF810" s="242"/>
      <c r="BG810" s="242"/>
      <c r="BH810" s="242"/>
      <c r="BI810" s="242"/>
      <c r="BJ810" s="242"/>
      <c r="BK810" s="242"/>
      <c r="BL810" s="242"/>
    </row>
    <row r="811" spans="1:64" ht="14.65" hidden="1" customHeight="1">
      <c r="A811" s="238" t="s">
        <v>111</v>
      </c>
      <c r="B811" s="258" t="s">
        <v>189</v>
      </c>
      <c r="C811" s="239" t="s">
        <v>76</v>
      </c>
      <c r="D811" s="244"/>
      <c r="E811" s="244"/>
      <c r="F811" s="244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>
        <v>16</v>
      </c>
      <c r="U811" s="245">
        <v>48</v>
      </c>
      <c r="V811" s="245">
        <v>99</v>
      </c>
      <c r="W811" s="245">
        <v>100</v>
      </c>
      <c r="X811" s="245"/>
      <c r="Y811" s="245"/>
      <c r="Z811" s="245"/>
      <c r="AA811" s="245"/>
      <c r="AB811" s="245"/>
      <c r="AC811" s="245"/>
      <c r="AD811" s="245"/>
      <c r="AE811" s="242"/>
      <c r="AF811" s="238" t="str">
        <f t="shared" si="12"/>
        <v>TRITICALE13/14Colheita</v>
      </c>
      <c r="AG811" s="242"/>
      <c r="AH811" s="242"/>
      <c r="AI811" s="242"/>
      <c r="AJ811" s="242"/>
      <c r="AK811" s="242"/>
      <c r="AL811" s="242"/>
      <c r="AM811" s="242"/>
      <c r="AN811" s="242"/>
      <c r="AO811" s="242"/>
      <c r="AP811" s="242"/>
      <c r="AQ811" s="242"/>
      <c r="AR811" s="242"/>
      <c r="AS811" s="242"/>
      <c r="AT811" s="242"/>
      <c r="AU811" s="242"/>
      <c r="AV811" s="242"/>
      <c r="AW811" s="242"/>
      <c r="AX811" s="242"/>
      <c r="AY811" s="242"/>
      <c r="AZ811" s="242"/>
      <c r="BA811" s="242"/>
      <c r="BB811" s="242"/>
      <c r="BC811" s="242"/>
      <c r="BD811" s="242"/>
      <c r="BE811" s="242"/>
      <c r="BF811" s="242"/>
      <c r="BG811" s="242"/>
      <c r="BH811" s="242"/>
      <c r="BI811" s="242"/>
      <c r="BJ811" s="242"/>
      <c r="BK811" s="242"/>
      <c r="BL811" s="242"/>
    </row>
    <row r="812" spans="1:64" ht="14.65" hidden="1" customHeight="1">
      <c r="A812" s="238" t="s">
        <v>111</v>
      </c>
      <c r="B812" s="258" t="s">
        <v>189</v>
      </c>
      <c r="C812" s="243" t="s">
        <v>77</v>
      </c>
      <c r="D812" s="244"/>
      <c r="E812" s="244"/>
      <c r="F812" s="244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>
        <v>3</v>
      </c>
      <c r="U812" s="245">
        <v>22</v>
      </c>
      <c r="V812" s="245">
        <v>35</v>
      </c>
      <c r="W812" s="245">
        <v>53</v>
      </c>
      <c r="X812" s="245">
        <v>73</v>
      </c>
      <c r="Y812" s="245">
        <v>88.9</v>
      </c>
      <c r="Z812" s="245">
        <v>100</v>
      </c>
      <c r="AA812" s="245"/>
      <c r="AB812" s="245"/>
      <c r="AC812" s="245"/>
      <c r="AD812" s="245"/>
      <c r="AE812" s="242"/>
      <c r="AF812" s="238" t="str">
        <f t="shared" si="12"/>
        <v>TRITICALE13/14Comercialização</v>
      </c>
      <c r="AG812" s="242"/>
      <c r="AH812" s="242"/>
      <c r="AI812" s="242"/>
      <c r="AJ812" s="242"/>
      <c r="AK812" s="242"/>
      <c r="AL812" s="242"/>
      <c r="AM812" s="242"/>
      <c r="AN812" s="242"/>
      <c r="AO812" s="242"/>
      <c r="AP812" s="242"/>
      <c r="AQ812" s="242"/>
      <c r="AR812" s="242"/>
      <c r="AS812" s="242"/>
      <c r="AT812" s="242"/>
      <c r="AU812" s="242"/>
      <c r="AV812" s="242"/>
      <c r="AW812" s="242"/>
      <c r="AX812" s="242"/>
      <c r="AY812" s="242"/>
      <c r="AZ812" s="242"/>
      <c r="BA812" s="242"/>
      <c r="BB812" s="242"/>
      <c r="BC812" s="242"/>
      <c r="BD812" s="242"/>
      <c r="BE812" s="242"/>
      <c r="BF812" s="242"/>
      <c r="BG812" s="242"/>
      <c r="BH812" s="242"/>
      <c r="BI812" s="242"/>
      <c r="BJ812" s="242"/>
      <c r="BK812" s="242"/>
      <c r="BL812" s="242"/>
    </row>
    <row r="813" spans="1:64" ht="14.65" hidden="1" customHeight="1">
      <c r="A813" s="254" t="s">
        <v>84</v>
      </c>
      <c r="B813" s="255" t="s">
        <v>190</v>
      </c>
      <c r="C813" s="256" t="s">
        <v>75</v>
      </c>
      <c r="D813" s="260"/>
      <c r="E813" s="260"/>
      <c r="F813" s="260"/>
      <c r="G813" s="261"/>
      <c r="H813" s="261"/>
      <c r="I813" s="261"/>
      <c r="J813" s="261"/>
      <c r="K813" s="261"/>
      <c r="L813" s="261"/>
      <c r="M813" s="261"/>
      <c r="N813" s="261">
        <v>7</v>
      </c>
      <c r="O813" s="261">
        <v>26</v>
      </c>
      <c r="P813" s="261">
        <v>79</v>
      </c>
      <c r="Q813" s="261">
        <v>91</v>
      </c>
      <c r="R813" s="261">
        <v>100</v>
      </c>
      <c r="S813" s="261"/>
      <c r="T813" s="261"/>
      <c r="U813" s="261"/>
      <c r="V813" s="261"/>
      <c r="W813" s="261"/>
      <c r="X813" s="261"/>
      <c r="Y813" s="261"/>
      <c r="Z813" s="261"/>
      <c r="AA813" s="261"/>
      <c r="AB813" s="261"/>
      <c r="AC813" s="261"/>
      <c r="AD813" s="261"/>
      <c r="AE813" s="262"/>
      <c r="AF813" s="238" t="str">
        <f t="shared" si="12"/>
        <v>ALHO14/15Plantio</v>
      </c>
      <c r="AG813" s="262"/>
      <c r="AH813" s="262"/>
      <c r="AI813" s="262"/>
      <c r="AJ813" s="262"/>
      <c r="AK813" s="262"/>
      <c r="AL813" s="262"/>
      <c r="AM813" s="262"/>
      <c r="AN813" s="262"/>
      <c r="AO813" s="262"/>
      <c r="AP813" s="262"/>
      <c r="AQ813" s="262"/>
      <c r="AR813" s="262"/>
      <c r="AS813" s="262"/>
      <c r="AT813" s="262"/>
      <c r="AU813" s="262"/>
      <c r="AV813" s="262"/>
      <c r="AW813" s="262"/>
      <c r="AX813" s="262"/>
      <c r="AY813" s="262"/>
      <c r="AZ813" s="262"/>
      <c r="BA813" s="262"/>
      <c r="BB813" s="262"/>
      <c r="BC813" s="262"/>
      <c r="BD813" s="262"/>
      <c r="BE813" s="262"/>
      <c r="BF813" s="262"/>
      <c r="BG813" s="262"/>
      <c r="BH813" s="262"/>
      <c r="BI813" s="262"/>
      <c r="BJ813" s="262"/>
      <c r="BK813" s="262"/>
      <c r="BL813" s="262"/>
    </row>
    <row r="814" spans="1:64" ht="14.65" hidden="1" customHeight="1">
      <c r="A814" s="263" t="s">
        <v>84</v>
      </c>
      <c r="B814" s="264" t="s">
        <v>190</v>
      </c>
      <c r="C814" s="265" t="s">
        <v>76</v>
      </c>
      <c r="D814" s="266"/>
      <c r="E814" s="266"/>
      <c r="F814" s="266"/>
      <c r="G814" s="267"/>
      <c r="H814" s="267"/>
      <c r="I814" s="267"/>
      <c r="J814" s="267"/>
      <c r="K814" s="267"/>
      <c r="L814" s="267"/>
      <c r="M814" s="267"/>
      <c r="N814" s="267"/>
      <c r="O814" s="267"/>
      <c r="P814" s="267"/>
      <c r="Q814" s="267"/>
      <c r="R814" s="267"/>
      <c r="S814" s="267">
        <v>6</v>
      </c>
      <c r="T814" s="267">
        <v>24</v>
      </c>
      <c r="U814" s="267">
        <v>44</v>
      </c>
      <c r="V814" s="267">
        <v>61</v>
      </c>
      <c r="W814" s="267">
        <v>82</v>
      </c>
      <c r="X814" s="267">
        <v>92</v>
      </c>
      <c r="Y814" s="267">
        <v>100</v>
      </c>
      <c r="Z814" s="267"/>
      <c r="AA814" s="267"/>
      <c r="AB814" s="267"/>
      <c r="AC814" s="267"/>
      <c r="AD814" s="267"/>
      <c r="AE814" s="268"/>
      <c r="AF814" s="238" t="str">
        <f t="shared" si="12"/>
        <v>ALHO14/15Colheita</v>
      </c>
      <c r="AG814" s="268"/>
      <c r="AH814" s="268"/>
      <c r="AI814" s="268"/>
      <c r="AJ814" s="268"/>
      <c r="AK814" s="268"/>
      <c r="AL814" s="268"/>
      <c r="AM814" s="268"/>
      <c r="AN814" s="268"/>
      <c r="AO814" s="268"/>
      <c r="AP814" s="268"/>
      <c r="AQ814" s="268"/>
      <c r="AR814" s="268"/>
      <c r="AS814" s="268"/>
      <c r="AT814" s="268"/>
      <c r="AU814" s="268"/>
      <c r="AV814" s="268"/>
      <c r="AW814" s="268"/>
      <c r="AX814" s="268"/>
      <c r="AY814" s="268"/>
      <c r="AZ814" s="268"/>
      <c r="BA814" s="268"/>
      <c r="BB814" s="268"/>
      <c r="BC814" s="268"/>
      <c r="BD814" s="268"/>
      <c r="BE814" s="268"/>
      <c r="BF814" s="268"/>
      <c r="BG814" s="268"/>
      <c r="BH814" s="268"/>
      <c r="BI814" s="268"/>
      <c r="BJ814" s="268"/>
      <c r="BK814" s="268"/>
      <c r="BL814" s="268"/>
    </row>
    <row r="815" spans="1:64" ht="14.65" hidden="1" customHeight="1">
      <c r="A815" s="238" t="s">
        <v>84</v>
      </c>
      <c r="B815" s="258" t="s">
        <v>190</v>
      </c>
      <c r="C815" s="243" t="s">
        <v>77</v>
      </c>
      <c r="D815" s="244"/>
      <c r="E815" s="244"/>
      <c r="F815" s="244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>
        <v>2.5</v>
      </c>
      <c r="T815" s="245">
        <v>10</v>
      </c>
      <c r="U815" s="245">
        <v>36</v>
      </c>
      <c r="V815" s="245">
        <v>54.5</v>
      </c>
      <c r="W815" s="245">
        <v>63</v>
      </c>
      <c r="X815" s="245">
        <v>82</v>
      </c>
      <c r="Y815" s="245">
        <v>97</v>
      </c>
      <c r="Z815" s="245">
        <v>100</v>
      </c>
      <c r="AA815" s="245"/>
      <c r="AB815" s="245"/>
      <c r="AC815" s="245"/>
      <c r="AD815" s="245"/>
      <c r="AE815" s="242"/>
      <c r="AF815" s="238" t="str">
        <f t="shared" si="12"/>
        <v>ALHO14/15Comercialização</v>
      </c>
      <c r="AG815" s="242"/>
      <c r="AH815" s="242"/>
      <c r="AI815" s="242"/>
      <c r="AJ815" s="242"/>
      <c r="AK815" s="242"/>
      <c r="AL815" s="242"/>
      <c r="AM815" s="242"/>
      <c r="AN815" s="242"/>
      <c r="AO815" s="242"/>
      <c r="AP815" s="242"/>
      <c r="AQ815" s="242"/>
      <c r="AR815" s="242"/>
      <c r="AS815" s="242"/>
      <c r="AT815" s="242"/>
      <c r="AU815" s="242"/>
      <c r="AV815" s="242"/>
      <c r="AW815" s="242"/>
      <c r="AX815" s="242"/>
      <c r="AY815" s="242"/>
      <c r="AZ815" s="242"/>
      <c r="BA815" s="242"/>
      <c r="BB815" s="242"/>
      <c r="BC815" s="242"/>
      <c r="BD815" s="242"/>
      <c r="BE815" s="242"/>
      <c r="BF815" s="242"/>
      <c r="BG815" s="242"/>
      <c r="BH815" s="242"/>
      <c r="BI815" s="242"/>
      <c r="BJ815" s="242"/>
      <c r="BK815" s="242"/>
      <c r="BL815" s="242"/>
    </row>
    <row r="816" spans="1:64" ht="14.65" hidden="1" customHeight="1">
      <c r="A816" s="254" t="s">
        <v>85</v>
      </c>
      <c r="B816" s="255" t="s">
        <v>190</v>
      </c>
      <c r="C816" s="256" t="s">
        <v>75</v>
      </c>
      <c r="D816" s="260"/>
      <c r="E816" s="260"/>
      <c r="F816" s="260"/>
      <c r="G816" s="261"/>
      <c r="H816" s="261">
        <v>11</v>
      </c>
      <c r="I816" s="261">
        <v>58</v>
      </c>
      <c r="J816" s="261">
        <v>99</v>
      </c>
      <c r="K816" s="261">
        <v>100</v>
      </c>
      <c r="L816" s="261"/>
      <c r="M816" s="261"/>
      <c r="N816" s="261"/>
      <c r="O816" s="261"/>
      <c r="P816" s="261"/>
      <c r="Q816" s="261"/>
      <c r="R816" s="261"/>
      <c r="S816" s="261"/>
      <c r="T816" s="261"/>
      <c r="U816" s="261"/>
      <c r="V816" s="261"/>
      <c r="W816" s="261"/>
      <c r="X816" s="261"/>
      <c r="Y816" s="261"/>
      <c r="Z816" s="261"/>
      <c r="AA816" s="261"/>
      <c r="AB816" s="261"/>
      <c r="AC816" s="261"/>
      <c r="AD816" s="261"/>
      <c r="AE816" s="262"/>
      <c r="AF816" s="238" t="str">
        <f t="shared" si="12"/>
        <v>AMENDOIM (1ª SAFRA)14/15Plantio</v>
      </c>
      <c r="AG816" s="262"/>
      <c r="AH816" s="262"/>
      <c r="AI816" s="262"/>
      <c r="AJ816" s="262"/>
      <c r="AK816" s="262"/>
      <c r="AL816" s="262"/>
      <c r="AM816" s="262"/>
      <c r="AN816" s="262"/>
      <c r="AO816" s="262"/>
      <c r="AP816" s="262"/>
      <c r="AQ816" s="262"/>
      <c r="AR816" s="262"/>
      <c r="AS816" s="262"/>
      <c r="AT816" s="262"/>
      <c r="AU816" s="262"/>
      <c r="AV816" s="262"/>
      <c r="AW816" s="262"/>
      <c r="AX816" s="262"/>
      <c r="AY816" s="262"/>
      <c r="AZ816" s="262"/>
      <c r="BA816" s="262"/>
      <c r="BB816" s="262"/>
      <c r="BC816" s="262"/>
      <c r="BD816" s="262"/>
      <c r="BE816" s="262"/>
      <c r="BF816" s="262"/>
      <c r="BG816" s="262"/>
      <c r="BH816" s="262"/>
      <c r="BI816" s="262"/>
      <c r="BJ816" s="262"/>
      <c r="BK816" s="262"/>
      <c r="BL816" s="262"/>
    </row>
    <row r="817" spans="1:64" ht="14.65" hidden="1" customHeight="1">
      <c r="A817" s="263" t="s">
        <v>85</v>
      </c>
      <c r="B817" s="264" t="s">
        <v>190</v>
      </c>
      <c r="C817" s="265" t="s">
        <v>76</v>
      </c>
      <c r="D817" s="266"/>
      <c r="E817" s="266"/>
      <c r="F817" s="266"/>
      <c r="G817" s="267"/>
      <c r="H817" s="267"/>
      <c r="I817" s="267"/>
      <c r="J817" s="267"/>
      <c r="K817" s="267"/>
      <c r="L817" s="267">
        <v>4</v>
      </c>
      <c r="M817" s="267">
        <v>13</v>
      </c>
      <c r="N817" s="267">
        <v>41</v>
      </c>
      <c r="O817" s="267">
        <v>81</v>
      </c>
      <c r="P817" s="267">
        <v>96</v>
      </c>
      <c r="Q817" s="267">
        <v>100</v>
      </c>
      <c r="R817" s="267"/>
      <c r="S817" s="267"/>
      <c r="T817" s="267"/>
      <c r="U817" s="267"/>
      <c r="V817" s="267"/>
      <c r="W817" s="267"/>
      <c r="X817" s="267"/>
      <c r="Y817" s="267"/>
      <c r="Z817" s="267"/>
      <c r="AA817" s="267"/>
      <c r="AB817" s="267"/>
      <c r="AC817" s="267"/>
      <c r="AD817" s="267"/>
      <c r="AE817" s="268"/>
      <c r="AF817" s="238" t="str">
        <f t="shared" si="12"/>
        <v>AMENDOIM (1ª SAFRA)14/15Colheita</v>
      </c>
      <c r="AG817" s="268"/>
      <c r="AH817" s="268"/>
      <c r="AI817" s="268"/>
      <c r="AJ817" s="268"/>
      <c r="AK817" s="268"/>
      <c r="AL817" s="268"/>
      <c r="AM817" s="268"/>
      <c r="AN817" s="268"/>
      <c r="AO817" s="268"/>
      <c r="AP817" s="268"/>
      <c r="AQ817" s="268"/>
      <c r="AR817" s="268"/>
      <c r="AS817" s="268"/>
      <c r="AT817" s="268"/>
      <c r="AU817" s="268"/>
      <c r="AV817" s="268"/>
      <c r="AW817" s="268"/>
      <c r="AX817" s="268"/>
      <c r="AY817" s="268"/>
      <c r="AZ817" s="268"/>
      <c r="BA817" s="268"/>
      <c r="BB817" s="268"/>
      <c r="BC817" s="268"/>
      <c r="BD817" s="268"/>
      <c r="BE817" s="268"/>
      <c r="BF817" s="268"/>
      <c r="BG817" s="268"/>
      <c r="BH817" s="268"/>
      <c r="BI817" s="268"/>
      <c r="BJ817" s="268"/>
      <c r="BK817" s="268"/>
      <c r="BL817" s="268"/>
    </row>
    <row r="818" spans="1:64" ht="14.65" hidden="1" customHeight="1">
      <c r="A818" s="257" t="s">
        <v>85</v>
      </c>
      <c r="B818" s="258" t="s">
        <v>190</v>
      </c>
      <c r="C818" s="243" t="s">
        <v>77</v>
      </c>
      <c r="D818" s="244"/>
      <c r="E818" s="244"/>
      <c r="F818" s="244"/>
      <c r="G818" s="245"/>
      <c r="H818" s="245"/>
      <c r="I818" s="245"/>
      <c r="J818" s="245"/>
      <c r="K818" s="245"/>
      <c r="L818" s="245"/>
      <c r="M818" s="245">
        <v>10</v>
      </c>
      <c r="N818" s="245">
        <v>12</v>
      </c>
      <c r="O818" s="245">
        <v>22</v>
      </c>
      <c r="P818" s="245">
        <v>36</v>
      </c>
      <c r="Q818" s="245">
        <v>49</v>
      </c>
      <c r="R818" s="245">
        <v>65</v>
      </c>
      <c r="S818" s="245">
        <v>72</v>
      </c>
      <c r="T818" s="245">
        <v>84</v>
      </c>
      <c r="U818" s="245">
        <v>86</v>
      </c>
      <c r="V818" s="245">
        <v>94.5</v>
      </c>
      <c r="W818" s="245">
        <v>100</v>
      </c>
      <c r="X818" s="245"/>
      <c r="Y818" s="245"/>
      <c r="Z818" s="245"/>
      <c r="AA818" s="245"/>
      <c r="AB818" s="245"/>
      <c r="AC818" s="245"/>
      <c r="AD818" s="245"/>
      <c r="AE818" s="242"/>
      <c r="AF818" s="238" t="str">
        <f t="shared" si="12"/>
        <v>AMENDOIM (1ª SAFRA)14/15Comercialização</v>
      </c>
      <c r="AG818" s="242"/>
      <c r="AH818" s="242"/>
      <c r="AI818" s="242"/>
      <c r="AJ818" s="242"/>
      <c r="AK818" s="242"/>
      <c r="AL818" s="242"/>
      <c r="AM818" s="242"/>
      <c r="AN818" s="242"/>
      <c r="AO818" s="242"/>
      <c r="AP818" s="242"/>
      <c r="AQ818" s="242"/>
      <c r="AR818" s="242"/>
      <c r="AS818" s="242"/>
      <c r="AT818" s="242"/>
      <c r="AU818" s="242"/>
      <c r="AV818" s="242"/>
      <c r="AW818" s="242"/>
      <c r="AX818" s="242"/>
      <c r="AY818" s="242"/>
      <c r="AZ818" s="242"/>
      <c r="BA818" s="242"/>
      <c r="BB818" s="242"/>
      <c r="BC818" s="242"/>
      <c r="BD818" s="242"/>
      <c r="BE818" s="242"/>
      <c r="BF818" s="242"/>
      <c r="BG818" s="242"/>
      <c r="BH818" s="242"/>
      <c r="BI818" s="242"/>
      <c r="BJ818" s="242"/>
      <c r="BK818" s="242"/>
      <c r="BL818" s="242"/>
    </row>
    <row r="819" spans="1:64" ht="14.65" hidden="1" customHeight="1">
      <c r="A819" s="254" t="s">
        <v>86</v>
      </c>
      <c r="B819" s="255" t="s">
        <v>190</v>
      </c>
      <c r="C819" s="256" t="s">
        <v>75</v>
      </c>
      <c r="D819" s="260"/>
      <c r="E819" s="260"/>
      <c r="F819" s="260"/>
      <c r="G819" s="261">
        <v>29</v>
      </c>
      <c r="H819" s="261">
        <v>65</v>
      </c>
      <c r="I819" s="261">
        <v>82</v>
      </c>
      <c r="J819" s="261">
        <v>89</v>
      </c>
      <c r="K819" s="261">
        <v>91</v>
      </c>
      <c r="L819" s="261">
        <v>99</v>
      </c>
      <c r="M819" s="261">
        <v>100</v>
      </c>
      <c r="N819" s="261"/>
      <c r="O819" s="261"/>
      <c r="P819" s="261"/>
      <c r="Q819" s="261"/>
      <c r="R819" s="261"/>
      <c r="S819" s="261"/>
      <c r="T819" s="261"/>
      <c r="U819" s="261"/>
      <c r="V819" s="261"/>
      <c r="W819" s="261"/>
      <c r="X819" s="261"/>
      <c r="Y819" s="261"/>
      <c r="Z819" s="261"/>
      <c r="AA819" s="261"/>
      <c r="AB819" s="261"/>
      <c r="AC819" s="261"/>
      <c r="AD819" s="261"/>
      <c r="AE819" s="262"/>
      <c r="AF819" s="238" t="str">
        <f t="shared" si="12"/>
        <v>ARROZ IRRIGADO14/15Plantio</v>
      </c>
      <c r="AG819" s="262"/>
      <c r="AH819" s="262"/>
      <c r="AI819" s="262"/>
      <c r="AJ819" s="262"/>
      <c r="AK819" s="262"/>
      <c r="AL819" s="262"/>
      <c r="AM819" s="262"/>
      <c r="AN819" s="262"/>
      <c r="AO819" s="262"/>
      <c r="AP819" s="262"/>
      <c r="AQ819" s="262"/>
      <c r="AR819" s="262"/>
      <c r="AS819" s="262"/>
      <c r="AT819" s="262"/>
      <c r="AU819" s="262"/>
      <c r="AV819" s="262"/>
      <c r="AW819" s="262"/>
      <c r="AX819" s="262"/>
      <c r="AY819" s="262"/>
      <c r="AZ819" s="262"/>
      <c r="BA819" s="262"/>
      <c r="BB819" s="262"/>
      <c r="BC819" s="262"/>
      <c r="BD819" s="262"/>
      <c r="BE819" s="262"/>
      <c r="BF819" s="262"/>
      <c r="BG819" s="262"/>
      <c r="BH819" s="262"/>
      <c r="BI819" s="262"/>
      <c r="BJ819" s="262"/>
      <c r="BK819" s="262"/>
      <c r="BL819" s="262"/>
    </row>
    <row r="820" spans="1:64" ht="14.65" hidden="1" customHeight="1">
      <c r="A820" s="263" t="s">
        <v>86</v>
      </c>
      <c r="B820" s="264" t="s">
        <v>190</v>
      </c>
      <c r="C820" s="265" t="s">
        <v>76</v>
      </c>
      <c r="D820" s="266"/>
      <c r="E820" s="266"/>
      <c r="F820" s="266"/>
      <c r="G820" s="267"/>
      <c r="H820" s="267"/>
      <c r="I820" s="267"/>
      <c r="J820" s="267"/>
      <c r="K820" s="267"/>
      <c r="L820" s="267">
        <v>15</v>
      </c>
      <c r="M820" s="267">
        <v>36</v>
      </c>
      <c r="N820" s="267">
        <v>72</v>
      </c>
      <c r="O820" s="267">
        <v>87</v>
      </c>
      <c r="P820" s="267">
        <v>93</v>
      </c>
      <c r="Q820" s="267">
        <v>100</v>
      </c>
      <c r="R820" s="267"/>
      <c r="S820" s="267"/>
      <c r="T820" s="267"/>
      <c r="U820" s="267"/>
      <c r="V820" s="267"/>
      <c r="W820" s="267"/>
      <c r="X820" s="267"/>
      <c r="Y820" s="267"/>
      <c r="Z820" s="267"/>
      <c r="AA820" s="267"/>
      <c r="AB820" s="267"/>
      <c r="AC820" s="267"/>
      <c r="AD820" s="267"/>
      <c r="AE820" s="268"/>
      <c r="AF820" s="238" t="str">
        <f t="shared" si="12"/>
        <v>ARROZ IRRIGADO14/15Colheita</v>
      </c>
      <c r="AG820" s="268"/>
      <c r="AH820" s="268"/>
      <c r="AI820" s="268"/>
      <c r="AJ820" s="268"/>
      <c r="AK820" s="268"/>
      <c r="AL820" s="268"/>
      <c r="AM820" s="268"/>
      <c r="AN820" s="268"/>
      <c r="AO820" s="268"/>
      <c r="AP820" s="268"/>
      <c r="AQ820" s="268"/>
      <c r="AR820" s="268"/>
      <c r="AS820" s="268"/>
      <c r="AT820" s="268"/>
      <c r="AU820" s="268"/>
      <c r="AV820" s="268"/>
      <c r="AW820" s="268"/>
      <c r="AX820" s="268"/>
      <c r="AY820" s="268"/>
      <c r="AZ820" s="268"/>
      <c r="BA820" s="268"/>
      <c r="BB820" s="268"/>
      <c r="BC820" s="268"/>
      <c r="BD820" s="268"/>
      <c r="BE820" s="268"/>
      <c r="BF820" s="268"/>
      <c r="BG820" s="268"/>
      <c r="BH820" s="268"/>
      <c r="BI820" s="268"/>
      <c r="BJ820" s="268"/>
      <c r="BK820" s="268"/>
      <c r="BL820" s="268"/>
    </row>
    <row r="821" spans="1:64" ht="14.65" hidden="1" customHeight="1">
      <c r="A821" s="238" t="s">
        <v>86</v>
      </c>
      <c r="B821" s="258" t="s">
        <v>190</v>
      </c>
      <c r="C821" s="243" t="s">
        <v>77</v>
      </c>
      <c r="D821" s="244"/>
      <c r="E821" s="244"/>
      <c r="F821" s="244"/>
      <c r="G821" s="245"/>
      <c r="H821" s="245"/>
      <c r="I821" s="245"/>
      <c r="J821" s="245"/>
      <c r="K821" s="245"/>
      <c r="L821" s="245">
        <v>5</v>
      </c>
      <c r="M821" s="245">
        <v>19</v>
      </c>
      <c r="N821" s="245">
        <v>33</v>
      </c>
      <c r="O821" s="245">
        <v>46</v>
      </c>
      <c r="P821" s="245">
        <v>56</v>
      </c>
      <c r="Q821" s="245">
        <v>63</v>
      </c>
      <c r="R821" s="245">
        <v>67</v>
      </c>
      <c r="S821" s="245">
        <v>70</v>
      </c>
      <c r="T821" s="245">
        <v>75</v>
      </c>
      <c r="U821" s="245">
        <v>88</v>
      </c>
      <c r="V821" s="245">
        <v>94.5</v>
      </c>
      <c r="W821" s="245">
        <v>98</v>
      </c>
      <c r="X821" s="245">
        <v>98</v>
      </c>
      <c r="Y821" s="245">
        <v>99</v>
      </c>
      <c r="Z821" s="245">
        <v>100</v>
      </c>
      <c r="AA821" s="245"/>
      <c r="AB821" s="245"/>
      <c r="AC821" s="245"/>
      <c r="AD821" s="245"/>
      <c r="AE821" s="242"/>
      <c r="AF821" s="238" t="str">
        <f t="shared" si="12"/>
        <v>ARROZ IRRIGADO14/15Comercialização</v>
      </c>
      <c r="AG821" s="242"/>
      <c r="AH821" s="242"/>
      <c r="AI821" s="242"/>
      <c r="AJ821" s="242"/>
      <c r="AK821" s="242"/>
      <c r="AL821" s="242"/>
      <c r="AM821" s="242"/>
      <c r="AN821" s="242"/>
      <c r="AO821" s="242"/>
      <c r="AP821" s="242"/>
      <c r="AQ821" s="242"/>
      <c r="AR821" s="242"/>
      <c r="AS821" s="242"/>
      <c r="AT821" s="242"/>
      <c r="AU821" s="242"/>
      <c r="AV821" s="242"/>
      <c r="AW821" s="242"/>
      <c r="AX821" s="242"/>
      <c r="AY821" s="242"/>
      <c r="AZ821" s="242"/>
      <c r="BA821" s="242"/>
      <c r="BB821" s="242"/>
      <c r="BC821" s="242"/>
      <c r="BD821" s="242"/>
      <c r="BE821" s="242"/>
      <c r="BF821" s="242"/>
      <c r="BG821" s="242"/>
      <c r="BH821" s="242"/>
      <c r="BI821" s="242"/>
      <c r="BJ821" s="242"/>
      <c r="BK821" s="242"/>
      <c r="BL821" s="242"/>
    </row>
    <row r="822" spans="1:64" ht="14.65" hidden="1" customHeight="1">
      <c r="A822" s="254" t="s">
        <v>87</v>
      </c>
      <c r="B822" s="255" t="s">
        <v>190</v>
      </c>
      <c r="C822" s="256" t="s">
        <v>75</v>
      </c>
      <c r="D822" s="260"/>
      <c r="E822" s="260"/>
      <c r="F822" s="260"/>
      <c r="G822" s="261"/>
      <c r="H822" s="261"/>
      <c r="I822" s="261">
        <v>40</v>
      </c>
      <c r="J822" s="261">
        <v>94</v>
      </c>
      <c r="K822" s="261">
        <v>100</v>
      </c>
      <c r="L822" s="261"/>
      <c r="M822" s="261"/>
      <c r="N822" s="261"/>
      <c r="O822" s="261"/>
      <c r="P822" s="261"/>
      <c r="Q822" s="261"/>
      <c r="R822" s="261"/>
      <c r="S822" s="261"/>
      <c r="T822" s="261"/>
      <c r="U822" s="261"/>
      <c r="V822" s="261"/>
      <c r="W822" s="261"/>
      <c r="X822" s="261"/>
      <c r="Y822" s="261"/>
      <c r="Z822" s="261"/>
      <c r="AA822" s="261"/>
      <c r="AB822" s="261"/>
      <c r="AC822" s="261"/>
      <c r="AD822" s="261"/>
      <c r="AE822" s="262"/>
      <c r="AF822" s="238" t="str">
        <f t="shared" si="12"/>
        <v>ARROZ SEQUEIRO14/15Plantio</v>
      </c>
      <c r="AG822" s="262"/>
      <c r="AH822" s="262"/>
      <c r="AI822" s="262"/>
      <c r="AJ822" s="262"/>
      <c r="AK822" s="262"/>
      <c r="AL822" s="262"/>
      <c r="AM822" s="262"/>
      <c r="AN822" s="262"/>
      <c r="AO822" s="262"/>
      <c r="AP822" s="262"/>
      <c r="AQ822" s="262"/>
      <c r="AR822" s="262"/>
      <c r="AS822" s="262"/>
      <c r="AT822" s="262"/>
      <c r="AU822" s="262"/>
      <c r="AV822" s="262"/>
      <c r="AW822" s="262"/>
      <c r="AX822" s="262"/>
      <c r="AY822" s="262"/>
      <c r="AZ822" s="262"/>
      <c r="BA822" s="262"/>
      <c r="BB822" s="262"/>
      <c r="BC822" s="262"/>
      <c r="BD822" s="262"/>
      <c r="BE822" s="262"/>
      <c r="BF822" s="262"/>
      <c r="BG822" s="262"/>
      <c r="BH822" s="262"/>
      <c r="BI822" s="262"/>
      <c r="BJ822" s="262"/>
      <c r="BK822" s="262"/>
      <c r="BL822" s="262"/>
    </row>
    <row r="823" spans="1:64" ht="14.65" hidden="1" customHeight="1">
      <c r="A823" s="263" t="s">
        <v>87</v>
      </c>
      <c r="B823" s="264" t="s">
        <v>190</v>
      </c>
      <c r="C823" s="265" t="s">
        <v>76</v>
      </c>
      <c r="D823" s="266"/>
      <c r="E823" s="266"/>
      <c r="F823" s="266"/>
      <c r="G823" s="267"/>
      <c r="H823" s="267"/>
      <c r="I823" s="267"/>
      <c r="J823" s="267"/>
      <c r="K823" s="267"/>
      <c r="L823" s="267"/>
      <c r="M823" s="267">
        <v>3</v>
      </c>
      <c r="N823" s="267">
        <v>54</v>
      </c>
      <c r="O823" s="267">
        <v>92</v>
      </c>
      <c r="P823" s="267">
        <v>100</v>
      </c>
      <c r="Q823" s="267"/>
      <c r="R823" s="267"/>
      <c r="S823" s="267"/>
      <c r="T823" s="267"/>
      <c r="U823" s="267"/>
      <c r="V823" s="267"/>
      <c r="W823" s="267"/>
      <c r="X823" s="267"/>
      <c r="Y823" s="267"/>
      <c r="Z823" s="267"/>
      <c r="AA823" s="267"/>
      <c r="AB823" s="267"/>
      <c r="AC823" s="267"/>
      <c r="AD823" s="267"/>
      <c r="AE823" s="268"/>
      <c r="AF823" s="238" t="str">
        <f t="shared" si="12"/>
        <v>ARROZ SEQUEIRO14/15Colheita</v>
      </c>
      <c r="AG823" s="268"/>
      <c r="AH823" s="268"/>
      <c r="AI823" s="268"/>
      <c r="AJ823" s="268"/>
      <c r="AK823" s="268"/>
      <c r="AL823" s="268"/>
      <c r="AM823" s="268"/>
      <c r="AN823" s="268"/>
      <c r="AO823" s="268"/>
      <c r="AP823" s="268"/>
      <c r="AQ823" s="268"/>
      <c r="AR823" s="268"/>
      <c r="AS823" s="268"/>
      <c r="AT823" s="268"/>
      <c r="AU823" s="268"/>
      <c r="AV823" s="268"/>
      <c r="AW823" s="268"/>
      <c r="AX823" s="268"/>
      <c r="AY823" s="268"/>
      <c r="AZ823" s="268"/>
      <c r="BA823" s="268"/>
      <c r="BB823" s="268"/>
      <c r="BC823" s="268"/>
      <c r="BD823" s="268"/>
      <c r="BE823" s="268"/>
      <c r="BF823" s="268"/>
      <c r="BG823" s="268"/>
      <c r="BH823" s="268"/>
      <c r="BI823" s="268"/>
      <c r="BJ823" s="268"/>
      <c r="BK823" s="268"/>
      <c r="BL823" s="268"/>
    </row>
    <row r="824" spans="1:64" ht="14.65" hidden="1" customHeight="1">
      <c r="A824" s="238" t="s">
        <v>87</v>
      </c>
      <c r="B824" s="258" t="s">
        <v>190</v>
      </c>
      <c r="C824" s="243" t="s">
        <v>77</v>
      </c>
      <c r="D824" s="244"/>
      <c r="E824" s="244"/>
      <c r="F824" s="244"/>
      <c r="G824" s="245"/>
      <c r="H824" s="245"/>
      <c r="I824" s="245"/>
      <c r="J824" s="245"/>
      <c r="K824" s="245"/>
      <c r="L824" s="245"/>
      <c r="M824" s="245">
        <v>0.5</v>
      </c>
      <c r="N824" s="245">
        <v>7</v>
      </c>
      <c r="O824" s="245">
        <v>28</v>
      </c>
      <c r="P824" s="245">
        <v>36</v>
      </c>
      <c r="Q824" s="245">
        <v>43</v>
      </c>
      <c r="R824" s="245">
        <v>48</v>
      </c>
      <c r="S824" s="245">
        <v>62</v>
      </c>
      <c r="T824" s="245">
        <v>69</v>
      </c>
      <c r="U824" s="245">
        <v>76</v>
      </c>
      <c r="V824" s="245">
        <v>80.3</v>
      </c>
      <c r="W824" s="245">
        <v>83</v>
      </c>
      <c r="X824" s="245">
        <v>84</v>
      </c>
      <c r="Y824" s="245">
        <v>94</v>
      </c>
      <c r="Z824" s="245">
        <v>97</v>
      </c>
      <c r="AA824" s="245"/>
      <c r="AB824" s="245"/>
      <c r="AC824" s="245"/>
      <c r="AD824" s="245"/>
      <c r="AE824" s="242"/>
      <c r="AF824" s="238" t="str">
        <f t="shared" si="12"/>
        <v>ARROZ SEQUEIRO14/15Comercialização</v>
      </c>
      <c r="AG824" s="242"/>
      <c r="AH824" s="242"/>
      <c r="AI824" s="242"/>
      <c r="AJ824" s="242"/>
      <c r="AK824" s="242"/>
      <c r="AL824" s="242"/>
      <c r="AM824" s="242"/>
      <c r="AN824" s="242"/>
      <c r="AO824" s="242"/>
      <c r="AP824" s="242"/>
      <c r="AQ824" s="242"/>
      <c r="AR824" s="242"/>
      <c r="AS824" s="242"/>
      <c r="AT824" s="242"/>
      <c r="AU824" s="242"/>
      <c r="AV824" s="242"/>
      <c r="AW824" s="242"/>
      <c r="AX824" s="242"/>
      <c r="AY824" s="242"/>
      <c r="AZ824" s="242"/>
      <c r="BA824" s="242"/>
      <c r="BB824" s="242"/>
      <c r="BC824" s="242"/>
      <c r="BD824" s="242"/>
      <c r="BE824" s="242"/>
      <c r="BF824" s="242"/>
      <c r="BG824" s="242"/>
      <c r="BH824" s="242"/>
      <c r="BI824" s="242"/>
      <c r="BJ824" s="242"/>
      <c r="BK824" s="242"/>
      <c r="BL824" s="242"/>
    </row>
    <row r="825" spans="1:64" ht="14.65" hidden="1" customHeight="1">
      <c r="A825" s="254" t="s">
        <v>88</v>
      </c>
      <c r="B825" s="255" t="s">
        <v>190</v>
      </c>
      <c r="C825" s="256" t="s">
        <v>75</v>
      </c>
      <c r="D825" s="260"/>
      <c r="E825" s="260"/>
      <c r="F825" s="260"/>
      <c r="G825" s="261"/>
      <c r="H825" s="261"/>
      <c r="I825" s="261"/>
      <c r="J825" s="261"/>
      <c r="K825" s="261"/>
      <c r="L825" s="261"/>
      <c r="M825" s="261"/>
      <c r="N825" s="261"/>
      <c r="O825" s="261">
        <v>8</v>
      </c>
      <c r="P825" s="261">
        <v>79</v>
      </c>
      <c r="Q825" s="261">
        <v>95</v>
      </c>
      <c r="R825" s="261">
        <v>100</v>
      </c>
      <c r="S825" s="261"/>
      <c r="T825" s="261"/>
      <c r="U825" s="261"/>
      <c r="V825" s="261"/>
      <c r="W825" s="261"/>
      <c r="X825" s="261"/>
      <c r="Y825" s="261"/>
      <c r="Z825" s="261"/>
      <c r="AA825" s="261"/>
      <c r="AB825" s="261"/>
      <c r="AC825" s="261"/>
      <c r="AD825" s="261"/>
      <c r="AE825" s="262"/>
      <c r="AF825" s="238" t="str">
        <f t="shared" si="12"/>
        <v>AVEIA BRANCA14/15Plantio</v>
      </c>
      <c r="AG825" s="262"/>
      <c r="AH825" s="262"/>
      <c r="AI825" s="262"/>
      <c r="AJ825" s="262"/>
      <c r="AK825" s="262"/>
      <c r="AL825" s="262"/>
      <c r="AM825" s="262"/>
      <c r="AN825" s="262"/>
      <c r="AO825" s="262"/>
      <c r="AP825" s="262"/>
      <c r="AQ825" s="262"/>
      <c r="AR825" s="262"/>
      <c r="AS825" s="262"/>
      <c r="AT825" s="262"/>
      <c r="AU825" s="262"/>
      <c r="AV825" s="262"/>
      <c r="AW825" s="262"/>
      <c r="AX825" s="262"/>
      <c r="AY825" s="262"/>
      <c r="AZ825" s="262"/>
      <c r="BA825" s="262"/>
      <c r="BB825" s="262"/>
      <c r="BC825" s="262"/>
      <c r="BD825" s="262"/>
      <c r="BE825" s="262"/>
      <c r="BF825" s="262"/>
      <c r="BG825" s="262"/>
      <c r="BH825" s="262"/>
      <c r="BI825" s="262"/>
      <c r="BJ825" s="262"/>
      <c r="BK825" s="262"/>
      <c r="BL825" s="262"/>
    </row>
    <row r="826" spans="1:64" ht="14.65" hidden="1" customHeight="1">
      <c r="A826" s="263" t="s">
        <v>88</v>
      </c>
      <c r="B826" s="264" t="s">
        <v>190</v>
      </c>
      <c r="C826" s="265" t="s">
        <v>76</v>
      </c>
      <c r="D826" s="266"/>
      <c r="E826" s="266"/>
      <c r="F826" s="266"/>
      <c r="G826" s="267"/>
      <c r="H826" s="267"/>
      <c r="I826" s="267"/>
      <c r="J826" s="267"/>
      <c r="K826" s="267"/>
      <c r="L826" s="267"/>
      <c r="M826" s="267"/>
      <c r="N826" s="267"/>
      <c r="O826" s="267"/>
      <c r="P826" s="267"/>
      <c r="Q826" s="267"/>
      <c r="R826" s="267"/>
      <c r="S826" s="267">
        <v>7</v>
      </c>
      <c r="T826" s="267">
        <v>53</v>
      </c>
      <c r="U826" s="267">
        <v>91</v>
      </c>
      <c r="V826" s="267">
        <v>100</v>
      </c>
      <c r="W826" s="267"/>
      <c r="X826" s="267"/>
      <c r="Y826" s="267"/>
      <c r="Z826" s="267"/>
      <c r="AA826" s="267"/>
      <c r="AB826" s="267"/>
      <c r="AC826" s="267"/>
      <c r="AD826" s="267"/>
      <c r="AE826" s="268"/>
      <c r="AF826" s="238" t="str">
        <f t="shared" si="12"/>
        <v>AVEIA BRANCA14/15Colheita</v>
      </c>
      <c r="AG826" s="268"/>
      <c r="AH826" s="268"/>
      <c r="AI826" s="268"/>
      <c r="AJ826" s="268"/>
      <c r="AK826" s="268"/>
      <c r="AL826" s="268"/>
      <c r="AM826" s="268"/>
      <c r="AN826" s="268"/>
      <c r="AO826" s="268"/>
      <c r="AP826" s="268"/>
      <c r="AQ826" s="268"/>
      <c r="AR826" s="268"/>
      <c r="AS826" s="268"/>
      <c r="AT826" s="268"/>
      <c r="AU826" s="268"/>
      <c r="AV826" s="268"/>
      <c r="AW826" s="268"/>
      <c r="AX826" s="268"/>
      <c r="AY826" s="268"/>
      <c r="AZ826" s="268"/>
      <c r="BA826" s="268"/>
      <c r="BB826" s="268"/>
      <c r="BC826" s="268"/>
      <c r="BD826" s="268"/>
      <c r="BE826" s="268"/>
      <c r="BF826" s="268"/>
      <c r="BG826" s="268"/>
      <c r="BH826" s="268"/>
      <c r="BI826" s="268"/>
      <c r="BJ826" s="268"/>
      <c r="BK826" s="268"/>
      <c r="BL826" s="268"/>
    </row>
    <row r="827" spans="1:64" ht="14.65" hidden="1" customHeight="1">
      <c r="A827" s="238" t="s">
        <v>88</v>
      </c>
      <c r="B827" s="258" t="s">
        <v>190</v>
      </c>
      <c r="C827" s="243" t="s">
        <v>77</v>
      </c>
      <c r="D827" s="244"/>
      <c r="E827" s="244"/>
      <c r="F827" s="244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>
        <v>0.3</v>
      </c>
      <c r="T827" s="245">
        <v>16</v>
      </c>
      <c r="U827" s="245">
        <v>36</v>
      </c>
      <c r="V827" s="245">
        <v>64.2</v>
      </c>
      <c r="W827" s="245">
        <v>80</v>
      </c>
      <c r="X827" s="245">
        <v>89</v>
      </c>
      <c r="Y827" s="245">
        <v>97</v>
      </c>
      <c r="Z827" s="245">
        <v>98</v>
      </c>
      <c r="AA827" s="245">
        <v>99</v>
      </c>
      <c r="AB827" s="245">
        <v>100</v>
      </c>
      <c r="AC827" s="245"/>
      <c r="AD827" s="245"/>
      <c r="AE827" s="242"/>
      <c r="AF827" s="238" t="str">
        <f t="shared" si="12"/>
        <v>AVEIA BRANCA14/15Comercialização</v>
      </c>
      <c r="AG827" s="242"/>
      <c r="AH827" s="242"/>
      <c r="AI827" s="242"/>
      <c r="AJ827" s="242"/>
      <c r="AK827" s="242"/>
      <c r="AL827" s="242"/>
      <c r="AM827" s="242"/>
      <c r="AN827" s="242"/>
      <c r="AO827" s="242"/>
      <c r="AP827" s="242"/>
      <c r="AQ827" s="242"/>
      <c r="AR827" s="242"/>
      <c r="AS827" s="242"/>
      <c r="AT827" s="242"/>
      <c r="AU827" s="242"/>
      <c r="AV827" s="242"/>
      <c r="AW827" s="242"/>
      <c r="AX827" s="242"/>
      <c r="AY827" s="242"/>
      <c r="AZ827" s="242"/>
      <c r="BA827" s="242"/>
      <c r="BB827" s="242"/>
      <c r="BC827" s="242"/>
      <c r="BD827" s="242"/>
      <c r="BE827" s="242"/>
      <c r="BF827" s="242"/>
      <c r="BG827" s="242"/>
      <c r="BH827" s="242"/>
      <c r="BI827" s="242"/>
      <c r="BJ827" s="242"/>
      <c r="BK827" s="242"/>
      <c r="BL827" s="242"/>
    </row>
    <row r="828" spans="1:64" ht="14.65" hidden="1" customHeight="1">
      <c r="A828" s="254" t="s">
        <v>89</v>
      </c>
      <c r="B828" s="255" t="s">
        <v>190</v>
      </c>
      <c r="C828" s="256" t="s">
        <v>75</v>
      </c>
      <c r="D828" s="260"/>
      <c r="E828" s="260"/>
      <c r="F828" s="260"/>
      <c r="G828" s="261"/>
      <c r="H828" s="261"/>
      <c r="I828" s="261"/>
      <c r="J828" s="261"/>
      <c r="K828" s="261"/>
      <c r="L828" s="261"/>
      <c r="M828" s="261"/>
      <c r="N828" s="261"/>
      <c r="O828" s="261">
        <v>9</v>
      </c>
      <c r="P828" s="261">
        <v>73</v>
      </c>
      <c r="Q828" s="261">
        <v>93</v>
      </c>
      <c r="R828" s="261">
        <v>100</v>
      </c>
      <c r="S828" s="261"/>
      <c r="T828" s="261"/>
      <c r="U828" s="261"/>
      <c r="V828" s="261"/>
      <c r="W828" s="261"/>
      <c r="X828" s="261"/>
      <c r="Y828" s="261"/>
      <c r="Z828" s="261"/>
      <c r="AA828" s="261"/>
      <c r="AB828" s="261"/>
      <c r="AC828" s="261"/>
      <c r="AD828" s="261"/>
      <c r="AE828" s="262"/>
      <c r="AF828" s="238" t="str">
        <f t="shared" si="12"/>
        <v>AVEIA PRETA14/15Plantio</v>
      </c>
      <c r="AG828" s="262"/>
      <c r="AH828" s="262"/>
      <c r="AI828" s="262"/>
      <c r="AJ828" s="262"/>
      <c r="AK828" s="262"/>
      <c r="AL828" s="262"/>
      <c r="AM828" s="262"/>
      <c r="AN828" s="262"/>
      <c r="AO828" s="262"/>
      <c r="AP828" s="262"/>
      <c r="AQ828" s="262"/>
      <c r="AR828" s="262"/>
      <c r="AS828" s="262"/>
      <c r="AT828" s="262"/>
      <c r="AU828" s="262"/>
      <c r="AV828" s="262"/>
      <c r="AW828" s="262"/>
      <c r="AX828" s="262"/>
      <c r="AY828" s="262"/>
      <c r="AZ828" s="262"/>
      <c r="BA828" s="262"/>
      <c r="BB828" s="262"/>
      <c r="BC828" s="262"/>
      <c r="BD828" s="262"/>
      <c r="BE828" s="262"/>
      <c r="BF828" s="262"/>
      <c r="BG828" s="262"/>
      <c r="BH828" s="262"/>
      <c r="BI828" s="262"/>
      <c r="BJ828" s="262"/>
      <c r="BK828" s="262"/>
      <c r="BL828" s="262"/>
    </row>
    <row r="829" spans="1:64" ht="14.65" hidden="1" customHeight="1">
      <c r="A829" s="263" t="s">
        <v>89</v>
      </c>
      <c r="B829" s="264" t="s">
        <v>190</v>
      </c>
      <c r="C829" s="265" t="s">
        <v>76</v>
      </c>
      <c r="D829" s="266"/>
      <c r="E829" s="266"/>
      <c r="F829" s="266"/>
      <c r="G829" s="267"/>
      <c r="H829" s="267"/>
      <c r="I829" s="267"/>
      <c r="J829" s="267"/>
      <c r="K829" s="267"/>
      <c r="L829" s="267"/>
      <c r="M829" s="267"/>
      <c r="N829" s="267"/>
      <c r="O829" s="267"/>
      <c r="P829" s="267"/>
      <c r="Q829" s="267"/>
      <c r="R829" s="267"/>
      <c r="S829" s="267">
        <v>6</v>
      </c>
      <c r="T829" s="267">
        <v>41</v>
      </c>
      <c r="U829" s="267">
        <v>84</v>
      </c>
      <c r="V829" s="267">
        <v>100</v>
      </c>
      <c r="W829" s="267"/>
      <c r="X829" s="267"/>
      <c r="Y829" s="267"/>
      <c r="Z829" s="267"/>
      <c r="AA829" s="267"/>
      <c r="AB829" s="267"/>
      <c r="AC829" s="267"/>
      <c r="AD829" s="267"/>
      <c r="AE829" s="268"/>
      <c r="AF829" s="238" t="str">
        <f t="shared" si="12"/>
        <v>AVEIA PRETA14/15Colheita</v>
      </c>
      <c r="AG829" s="268"/>
      <c r="AH829" s="268"/>
      <c r="AI829" s="268"/>
      <c r="AJ829" s="268"/>
      <c r="AK829" s="268"/>
      <c r="AL829" s="268"/>
      <c r="AM829" s="268"/>
      <c r="AN829" s="268"/>
      <c r="AO829" s="268"/>
      <c r="AP829" s="268"/>
      <c r="AQ829" s="268"/>
      <c r="AR829" s="268"/>
      <c r="AS829" s="268"/>
      <c r="AT829" s="268"/>
      <c r="AU829" s="268"/>
      <c r="AV829" s="268"/>
      <c r="AW829" s="268"/>
      <c r="AX829" s="268"/>
      <c r="AY829" s="268"/>
      <c r="AZ829" s="268"/>
      <c r="BA829" s="268"/>
      <c r="BB829" s="268"/>
      <c r="BC829" s="268"/>
      <c r="BD829" s="268"/>
      <c r="BE829" s="268"/>
      <c r="BF829" s="268"/>
      <c r="BG829" s="268"/>
      <c r="BH829" s="268"/>
      <c r="BI829" s="268"/>
      <c r="BJ829" s="268"/>
      <c r="BK829" s="268"/>
      <c r="BL829" s="268"/>
    </row>
    <row r="830" spans="1:64" ht="14.65" hidden="1" customHeight="1">
      <c r="A830" s="238" t="s">
        <v>89</v>
      </c>
      <c r="B830" s="258" t="s">
        <v>190</v>
      </c>
      <c r="C830" s="243" t="s">
        <v>77</v>
      </c>
      <c r="D830" s="244"/>
      <c r="E830" s="244"/>
      <c r="F830" s="244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>
        <v>0.3</v>
      </c>
      <c r="T830" s="245">
        <v>14</v>
      </c>
      <c r="U830" s="245">
        <v>26</v>
      </c>
      <c r="V830" s="245">
        <v>42.3</v>
      </c>
      <c r="W830" s="245">
        <v>50</v>
      </c>
      <c r="X830" s="245">
        <v>58</v>
      </c>
      <c r="Y830" s="245">
        <v>70</v>
      </c>
      <c r="Z830" s="245">
        <v>84</v>
      </c>
      <c r="AA830" s="245">
        <v>93</v>
      </c>
      <c r="AB830" s="245">
        <v>100</v>
      </c>
      <c r="AC830" s="245"/>
      <c r="AD830" s="245"/>
      <c r="AE830" s="242"/>
      <c r="AF830" s="238" t="str">
        <f t="shared" si="12"/>
        <v>AVEIA PRETA14/15Comercialização</v>
      </c>
      <c r="AG830" s="242"/>
      <c r="AH830" s="242"/>
      <c r="AI830" s="242"/>
      <c r="AJ830" s="242"/>
      <c r="AK830" s="242"/>
      <c r="AL830" s="242"/>
      <c r="AM830" s="242"/>
      <c r="AN830" s="242"/>
      <c r="AO830" s="242"/>
      <c r="AP830" s="242"/>
      <c r="AQ830" s="242"/>
      <c r="AR830" s="242"/>
      <c r="AS830" s="242"/>
      <c r="AT830" s="242"/>
      <c r="AU830" s="242"/>
      <c r="AV830" s="242"/>
      <c r="AW830" s="242"/>
      <c r="AX830" s="242"/>
      <c r="AY830" s="242"/>
      <c r="AZ830" s="242"/>
      <c r="BA830" s="242"/>
      <c r="BB830" s="242"/>
      <c r="BC830" s="242"/>
      <c r="BD830" s="242"/>
      <c r="BE830" s="242"/>
      <c r="BF830" s="242"/>
      <c r="BG830" s="242"/>
      <c r="BH830" s="242"/>
      <c r="BI830" s="242"/>
      <c r="BJ830" s="242"/>
      <c r="BK830" s="242"/>
      <c r="BL830" s="242"/>
    </row>
    <row r="831" spans="1:64" ht="14.65" hidden="1" customHeight="1">
      <c r="A831" s="254" t="s">
        <v>90</v>
      </c>
      <c r="B831" s="255" t="s">
        <v>190</v>
      </c>
      <c r="C831" s="256" t="s">
        <v>75</v>
      </c>
      <c r="D831" s="260"/>
      <c r="E831" s="260"/>
      <c r="F831" s="260"/>
      <c r="G831" s="261">
        <v>27</v>
      </c>
      <c r="H831" s="261">
        <v>84</v>
      </c>
      <c r="I831" s="261">
        <v>97</v>
      </c>
      <c r="J831" s="261">
        <v>100</v>
      </c>
      <c r="K831" s="261"/>
      <c r="L831" s="261"/>
      <c r="M831" s="261"/>
      <c r="N831" s="261"/>
      <c r="O831" s="261"/>
      <c r="P831" s="261"/>
      <c r="Q831" s="261"/>
      <c r="R831" s="261"/>
      <c r="S831" s="261"/>
      <c r="T831" s="261"/>
      <c r="U831" s="261"/>
      <c r="V831" s="261"/>
      <c r="W831" s="261"/>
      <c r="X831" s="261"/>
      <c r="Y831" s="261"/>
      <c r="Z831" s="261"/>
      <c r="AA831" s="261"/>
      <c r="AB831" s="261"/>
      <c r="AC831" s="261"/>
      <c r="AD831" s="261"/>
      <c r="AE831" s="262"/>
      <c r="AF831" s="238" t="str">
        <f t="shared" si="12"/>
        <v>BATATA (1ª SAFRA)14/15Plantio</v>
      </c>
      <c r="AG831" s="262"/>
      <c r="AH831" s="262"/>
      <c r="AI831" s="262"/>
      <c r="AJ831" s="262"/>
      <c r="AK831" s="262"/>
      <c r="AL831" s="262"/>
      <c r="AM831" s="262"/>
      <c r="AN831" s="262"/>
      <c r="AO831" s="262"/>
      <c r="AP831" s="262"/>
      <c r="AQ831" s="262"/>
      <c r="AR831" s="262"/>
      <c r="AS831" s="262"/>
      <c r="AT831" s="262"/>
      <c r="AU831" s="262"/>
      <c r="AV831" s="262"/>
      <c r="AW831" s="262"/>
      <c r="AX831" s="262"/>
      <c r="AY831" s="262"/>
      <c r="AZ831" s="262"/>
      <c r="BA831" s="262"/>
      <c r="BB831" s="262"/>
      <c r="BC831" s="262"/>
      <c r="BD831" s="262"/>
      <c r="BE831" s="262"/>
      <c r="BF831" s="262"/>
      <c r="BG831" s="262"/>
      <c r="BH831" s="262"/>
      <c r="BI831" s="262"/>
      <c r="BJ831" s="262"/>
      <c r="BK831" s="262"/>
      <c r="BL831" s="262"/>
    </row>
    <row r="832" spans="1:64" ht="14.65" hidden="1" customHeight="1">
      <c r="A832" s="263" t="s">
        <v>90</v>
      </c>
      <c r="B832" s="264" t="s">
        <v>190</v>
      </c>
      <c r="C832" s="265" t="s">
        <v>76</v>
      </c>
      <c r="D832" s="266"/>
      <c r="E832" s="266"/>
      <c r="F832" s="266"/>
      <c r="G832" s="267"/>
      <c r="H832" s="267"/>
      <c r="I832" s="267"/>
      <c r="J832" s="267">
        <v>2</v>
      </c>
      <c r="K832" s="267">
        <v>27</v>
      </c>
      <c r="L832" s="267">
        <v>88</v>
      </c>
      <c r="M832" s="267">
        <v>97</v>
      </c>
      <c r="N832" s="267">
        <v>99</v>
      </c>
      <c r="O832" s="267">
        <v>100</v>
      </c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  <c r="AA832" s="267"/>
      <c r="AB832" s="267"/>
      <c r="AC832" s="267"/>
      <c r="AD832" s="267"/>
      <c r="AE832" s="268"/>
      <c r="AF832" s="238" t="str">
        <f t="shared" si="12"/>
        <v>BATATA (1ª SAFRA)14/15Colheita</v>
      </c>
      <c r="AG832" s="268"/>
      <c r="AH832" s="268"/>
      <c r="AI832" s="268"/>
      <c r="AJ832" s="268"/>
      <c r="AK832" s="268"/>
      <c r="AL832" s="268"/>
      <c r="AM832" s="268"/>
      <c r="AN832" s="268"/>
      <c r="AO832" s="268"/>
      <c r="AP832" s="268"/>
      <c r="AQ832" s="268"/>
      <c r="AR832" s="268"/>
      <c r="AS832" s="268"/>
      <c r="AT832" s="268"/>
      <c r="AU832" s="268"/>
      <c r="AV832" s="268"/>
      <c r="AW832" s="268"/>
      <c r="AX832" s="268"/>
      <c r="AY832" s="268"/>
      <c r="AZ832" s="268"/>
      <c r="BA832" s="268"/>
      <c r="BB832" s="268"/>
      <c r="BC832" s="268"/>
      <c r="BD832" s="268"/>
      <c r="BE832" s="268"/>
      <c r="BF832" s="268"/>
      <c r="BG832" s="268"/>
      <c r="BH832" s="268"/>
      <c r="BI832" s="268"/>
      <c r="BJ832" s="268"/>
      <c r="BK832" s="268"/>
      <c r="BL832" s="268"/>
    </row>
    <row r="833" spans="1:64" ht="14.65" hidden="1" customHeight="1">
      <c r="A833" s="238" t="s">
        <v>90</v>
      </c>
      <c r="B833" s="258" t="s">
        <v>190</v>
      </c>
      <c r="C833" s="243" t="s">
        <v>77</v>
      </c>
      <c r="D833" s="244"/>
      <c r="E833" s="244"/>
      <c r="F833" s="244"/>
      <c r="G833" s="245"/>
      <c r="H833" s="245"/>
      <c r="I833" s="245"/>
      <c r="J833" s="245">
        <v>2</v>
      </c>
      <c r="K833" s="245">
        <v>22</v>
      </c>
      <c r="L833" s="245">
        <v>84</v>
      </c>
      <c r="M833" s="245">
        <v>95</v>
      </c>
      <c r="N833" s="245">
        <v>98</v>
      </c>
      <c r="O833" s="245">
        <v>100</v>
      </c>
      <c r="P833" s="245"/>
      <c r="Q833" s="245"/>
      <c r="R833" s="245"/>
      <c r="S833" s="245"/>
      <c r="T833" s="245"/>
      <c r="U833" s="245"/>
      <c r="V833" s="245"/>
      <c r="W833" s="245"/>
      <c r="X833" s="245"/>
      <c r="Y833" s="245"/>
      <c r="Z833" s="245"/>
      <c r="AA833" s="245"/>
      <c r="AB833" s="245"/>
      <c r="AC833" s="245"/>
      <c r="AD833" s="245"/>
      <c r="AE833" s="242"/>
      <c r="AF833" s="238" t="str">
        <f t="shared" si="12"/>
        <v>BATATA (1ª SAFRA)14/15Comercialização</v>
      </c>
      <c r="AG833" s="242"/>
      <c r="AH833" s="242"/>
      <c r="AI833" s="242"/>
      <c r="AJ833" s="242"/>
      <c r="AK833" s="242"/>
      <c r="AL833" s="242"/>
      <c r="AM833" s="242"/>
      <c r="AN833" s="242"/>
      <c r="AO833" s="242"/>
      <c r="AP833" s="242"/>
      <c r="AQ833" s="242"/>
      <c r="AR833" s="242"/>
      <c r="AS833" s="242"/>
      <c r="AT833" s="242"/>
      <c r="AU833" s="242"/>
      <c r="AV833" s="242"/>
      <c r="AW833" s="242"/>
      <c r="AX833" s="242"/>
      <c r="AY833" s="242"/>
      <c r="AZ833" s="242"/>
      <c r="BA833" s="242"/>
      <c r="BB833" s="242"/>
      <c r="BC833" s="242"/>
      <c r="BD833" s="242"/>
      <c r="BE833" s="242"/>
      <c r="BF833" s="242"/>
      <c r="BG833" s="242"/>
      <c r="BH833" s="242"/>
      <c r="BI833" s="242"/>
      <c r="BJ833" s="242"/>
      <c r="BK833" s="242"/>
      <c r="BL833" s="242"/>
    </row>
    <row r="834" spans="1:64" ht="14.65" hidden="1" customHeight="1">
      <c r="A834" s="254" t="s">
        <v>91</v>
      </c>
      <c r="B834" s="255" t="s">
        <v>190</v>
      </c>
      <c r="C834" s="256" t="s">
        <v>75</v>
      </c>
      <c r="D834" s="260"/>
      <c r="E834" s="260"/>
      <c r="F834" s="260"/>
      <c r="G834" s="261"/>
      <c r="H834" s="261"/>
      <c r="I834" s="261"/>
      <c r="J834" s="261"/>
      <c r="K834" s="261">
        <v>10</v>
      </c>
      <c r="L834" s="261">
        <v>61</v>
      </c>
      <c r="M834" s="261">
        <v>86</v>
      </c>
      <c r="N834" s="261">
        <v>91</v>
      </c>
      <c r="O834" s="261">
        <v>95</v>
      </c>
      <c r="P834" s="261">
        <v>98</v>
      </c>
      <c r="Q834" s="261">
        <v>100</v>
      </c>
      <c r="R834" s="261"/>
      <c r="S834" s="261"/>
      <c r="T834" s="261"/>
      <c r="U834" s="261"/>
      <c r="V834" s="261"/>
      <c r="W834" s="261"/>
      <c r="X834" s="261"/>
      <c r="Y834" s="261"/>
      <c r="Z834" s="261"/>
      <c r="AA834" s="261"/>
      <c r="AB834" s="261"/>
      <c r="AC834" s="261"/>
      <c r="AD834" s="261"/>
      <c r="AE834" s="262"/>
      <c r="AF834" s="238" t="str">
        <f t="shared" ref="AF834:AF897" si="13">A834&amp;B834&amp;C834</f>
        <v>BATATA (2ª SAFRA)14/15Plantio</v>
      </c>
      <c r="AG834" s="262"/>
      <c r="AH834" s="262"/>
      <c r="AI834" s="262"/>
      <c r="AJ834" s="262"/>
      <c r="AK834" s="262"/>
      <c r="AL834" s="262"/>
      <c r="AM834" s="262"/>
      <c r="AN834" s="262"/>
      <c r="AO834" s="262"/>
      <c r="AP834" s="262"/>
      <c r="AQ834" s="262"/>
      <c r="AR834" s="262"/>
      <c r="AS834" s="262"/>
      <c r="AT834" s="262"/>
      <c r="AU834" s="262"/>
      <c r="AV834" s="262"/>
      <c r="AW834" s="262"/>
      <c r="AX834" s="262"/>
      <c r="AY834" s="262"/>
      <c r="AZ834" s="262"/>
      <c r="BA834" s="262"/>
      <c r="BB834" s="262"/>
      <c r="BC834" s="262"/>
      <c r="BD834" s="262"/>
      <c r="BE834" s="262"/>
      <c r="BF834" s="262"/>
      <c r="BG834" s="262"/>
      <c r="BH834" s="262"/>
      <c r="BI834" s="262"/>
      <c r="BJ834" s="262"/>
      <c r="BK834" s="262"/>
      <c r="BL834" s="262"/>
    </row>
    <row r="835" spans="1:64" ht="14.65" hidden="1" customHeight="1">
      <c r="A835" s="263" t="s">
        <v>91</v>
      </c>
      <c r="B835" s="264" t="s">
        <v>190</v>
      </c>
      <c r="C835" s="265" t="s">
        <v>76</v>
      </c>
      <c r="D835" s="266"/>
      <c r="E835" s="266"/>
      <c r="F835" s="266"/>
      <c r="G835" s="267"/>
      <c r="H835" s="267"/>
      <c r="I835" s="267"/>
      <c r="J835" s="267"/>
      <c r="K835" s="267"/>
      <c r="L835" s="267"/>
      <c r="M835" s="267"/>
      <c r="N835" s="267">
        <v>6</v>
      </c>
      <c r="O835" s="267">
        <v>24</v>
      </c>
      <c r="P835" s="267">
        <v>46</v>
      </c>
      <c r="Q835" s="267">
        <v>77</v>
      </c>
      <c r="R835" s="267">
        <v>93</v>
      </c>
      <c r="S835" s="267">
        <v>97</v>
      </c>
      <c r="T835" s="267">
        <v>98</v>
      </c>
      <c r="U835" s="267">
        <v>99</v>
      </c>
      <c r="V835" s="267">
        <v>100</v>
      </c>
      <c r="W835" s="267"/>
      <c r="X835" s="267"/>
      <c r="Y835" s="267"/>
      <c r="Z835" s="267"/>
      <c r="AA835" s="267"/>
      <c r="AB835" s="267"/>
      <c r="AC835" s="267"/>
      <c r="AD835" s="267"/>
      <c r="AE835" s="268"/>
      <c r="AF835" s="238" t="str">
        <f t="shared" si="13"/>
        <v>BATATA (2ª SAFRA)14/15Colheita</v>
      </c>
      <c r="AG835" s="268"/>
      <c r="AH835" s="268"/>
      <c r="AI835" s="268"/>
      <c r="AJ835" s="268"/>
      <c r="AK835" s="268"/>
      <c r="AL835" s="268"/>
      <c r="AM835" s="268"/>
      <c r="AN835" s="268"/>
      <c r="AO835" s="268"/>
      <c r="AP835" s="268"/>
      <c r="AQ835" s="268"/>
      <c r="AR835" s="268"/>
      <c r="AS835" s="268"/>
      <c r="AT835" s="268"/>
      <c r="AU835" s="268"/>
      <c r="AV835" s="268"/>
      <c r="AW835" s="268"/>
      <c r="AX835" s="268"/>
      <c r="AY835" s="268"/>
      <c r="AZ835" s="268"/>
      <c r="BA835" s="268"/>
      <c r="BB835" s="268"/>
      <c r="BC835" s="268"/>
      <c r="BD835" s="268"/>
      <c r="BE835" s="268"/>
      <c r="BF835" s="268"/>
      <c r="BG835" s="268"/>
      <c r="BH835" s="268"/>
      <c r="BI835" s="268"/>
      <c r="BJ835" s="268"/>
      <c r="BK835" s="268"/>
      <c r="BL835" s="268"/>
    </row>
    <row r="836" spans="1:64" ht="14.65" hidden="1" customHeight="1">
      <c r="A836" s="238" t="s">
        <v>91</v>
      </c>
      <c r="B836" s="258" t="s">
        <v>190</v>
      </c>
      <c r="C836" s="243" t="s">
        <v>77</v>
      </c>
      <c r="D836" s="244"/>
      <c r="E836" s="244"/>
      <c r="F836" s="244"/>
      <c r="G836" s="245"/>
      <c r="H836" s="245"/>
      <c r="I836" s="245"/>
      <c r="J836" s="245"/>
      <c r="K836" s="245"/>
      <c r="L836" s="245"/>
      <c r="M836" s="245"/>
      <c r="N836" s="245">
        <v>6</v>
      </c>
      <c r="O836" s="245">
        <v>27</v>
      </c>
      <c r="P836" s="245">
        <v>51</v>
      </c>
      <c r="Q836" s="245">
        <v>80</v>
      </c>
      <c r="R836" s="245">
        <v>92</v>
      </c>
      <c r="S836" s="245">
        <v>96</v>
      </c>
      <c r="T836" s="245">
        <v>97</v>
      </c>
      <c r="U836" s="245">
        <v>99</v>
      </c>
      <c r="V836" s="245">
        <v>99.2</v>
      </c>
      <c r="W836" s="245">
        <v>100</v>
      </c>
      <c r="X836" s="245"/>
      <c r="Y836" s="245"/>
      <c r="Z836" s="245"/>
      <c r="AA836" s="245"/>
      <c r="AB836" s="245"/>
      <c r="AC836" s="245"/>
      <c r="AD836" s="245"/>
      <c r="AE836" s="242"/>
      <c r="AF836" s="238" t="str">
        <f t="shared" si="13"/>
        <v>BATATA (2ª SAFRA)14/15Comercialização</v>
      </c>
      <c r="AG836" s="242"/>
      <c r="AH836" s="242"/>
      <c r="AI836" s="242"/>
      <c r="AJ836" s="242"/>
      <c r="AK836" s="242"/>
      <c r="AL836" s="242"/>
      <c r="AM836" s="242"/>
      <c r="AN836" s="242"/>
      <c r="AO836" s="242"/>
      <c r="AP836" s="242"/>
      <c r="AQ836" s="242"/>
      <c r="AR836" s="242"/>
      <c r="AS836" s="242"/>
      <c r="AT836" s="242"/>
      <c r="AU836" s="242"/>
      <c r="AV836" s="242"/>
      <c r="AW836" s="242"/>
      <c r="AX836" s="242"/>
      <c r="AY836" s="242"/>
      <c r="AZ836" s="242"/>
      <c r="BA836" s="242"/>
      <c r="BB836" s="242"/>
      <c r="BC836" s="242"/>
      <c r="BD836" s="242"/>
      <c r="BE836" s="242"/>
      <c r="BF836" s="242"/>
      <c r="BG836" s="242"/>
      <c r="BH836" s="242"/>
      <c r="BI836" s="242"/>
      <c r="BJ836" s="242"/>
      <c r="BK836" s="242"/>
      <c r="BL836" s="242"/>
    </row>
    <row r="837" spans="1:64" ht="14.65" hidden="1" customHeight="1">
      <c r="A837" s="254" t="s">
        <v>92</v>
      </c>
      <c r="B837" s="255" t="s">
        <v>190</v>
      </c>
      <c r="C837" s="256" t="s">
        <v>75</v>
      </c>
      <c r="D837" s="260"/>
      <c r="E837" s="260"/>
      <c r="F837" s="260"/>
      <c r="G837" s="261"/>
      <c r="H837" s="261"/>
      <c r="I837" s="261"/>
      <c r="J837" s="261"/>
      <c r="K837" s="261"/>
      <c r="L837" s="261"/>
      <c r="M837" s="261"/>
      <c r="N837" s="261"/>
      <c r="O837" s="261"/>
      <c r="P837" s="261">
        <v>100</v>
      </c>
      <c r="Q837" s="261"/>
      <c r="R837" s="261"/>
      <c r="S837" s="261"/>
      <c r="T837" s="261"/>
      <c r="U837" s="261"/>
      <c r="V837" s="261"/>
      <c r="W837" s="261"/>
      <c r="X837" s="261"/>
      <c r="Y837" s="261"/>
      <c r="Z837" s="261"/>
      <c r="AA837" s="261"/>
      <c r="AB837" s="261"/>
      <c r="AC837" s="261"/>
      <c r="AD837" s="261"/>
      <c r="AE837" s="262"/>
      <c r="AF837" s="238" t="str">
        <f t="shared" si="13"/>
        <v>CAFÉ14/15Plantio</v>
      </c>
      <c r="AG837" s="262"/>
      <c r="AH837" s="262"/>
      <c r="AI837" s="262"/>
      <c r="AJ837" s="262"/>
      <c r="AK837" s="262"/>
      <c r="AL837" s="262"/>
      <c r="AM837" s="262"/>
      <c r="AN837" s="262"/>
      <c r="AO837" s="262"/>
      <c r="AP837" s="262"/>
      <c r="AQ837" s="262"/>
      <c r="AR837" s="262"/>
      <c r="AS837" s="262"/>
      <c r="AT837" s="262"/>
      <c r="AU837" s="262"/>
      <c r="AV837" s="262"/>
      <c r="AW837" s="262"/>
      <c r="AX837" s="262"/>
      <c r="AY837" s="262"/>
      <c r="AZ837" s="262"/>
      <c r="BA837" s="262"/>
      <c r="BB837" s="262"/>
      <c r="BC837" s="262"/>
      <c r="BD837" s="262"/>
      <c r="BE837" s="262"/>
      <c r="BF837" s="262"/>
      <c r="BG837" s="262"/>
      <c r="BH837" s="262"/>
      <c r="BI837" s="262"/>
      <c r="BJ837" s="262"/>
      <c r="BK837" s="262"/>
      <c r="BL837" s="262"/>
    </row>
    <row r="838" spans="1:64" ht="14.65" hidden="1" customHeight="1">
      <c r="A838" s="263" t="s">
        <v>92</v>
      </c>
      <c r="B838" s="264" t="s">
        <v>190</v>
      </c>
      <c r="C838" s="265" t="s">
        <v>76</v>
      </c>
      <c r="D838" s="266"/>
      <c r="E838" s="266"/>
      <c r="F838" s="266"/>
      <c r="G838" s="267"/>
      <c r="H838" s="267"/>
      <c r="I838" s="267"/>
      <c r="J838" s="267"/>
      <c r="K838" s="267"/>
      <c r="L838" s="267"/>
      <c r="M838" s="267"/>
      <c r="N838" s="267"/>
      <c r="O838" s="267"/>
      <c r="P838" s="267">
        <v>10</v>
      </c>
      <c r="Q838" s="267">
        <v>33</v>
      </c>
      <c r="R838" s="267">
        <v>49</v>
      </c>
      <c r="S838" s="267">
        <v>86</v>
      </c>
      <c r="T838" s="267">
        <v>96</v>
      </c>
      <c r="U838" s="267">
        <v>100</v>
      </c>
      <c r="V838" s="267"/>
      <c r="W838" s="267"/>
      <c r="X838" s="267"/>
      <c r="Y838" s="267"/>
      <c r="Z838" s="267"/>
      <c r="AA838" s="267"/>
      <c r="AB838" s="267"/>
      <c r="AC838" s="267"/>
      <c r="AD838" s="267"/>
      <c r="AE838" s="268"/>
      <c r="AF838" s="238" t="str">
        <f t="shared" si="13"/>
        <v>CAFÉ14/15Colheita</v>
      </c>
      <c r="AG838" s="268"/>
      <c r="AH838" s="268"/>
      <c r="AI838" s="268"/>
      <c r="AJ838" s="268"/>
      <c r="AK838" s="268"/>
      <c r="AL838" s="268"/>
      <c r="AM838" s="268"/>
      <c r="AN838" s="268"/>
      <c r="AO838" s="268"/>
      <c r="AP838" s="268"/>
      <c r="AQ838" s="268"/>
      <c r="AR838" s="268"/>
      <c r="AS838" s="268"/>
      <c r="AT838" s="268"/>
      <c r="AU838" s="268"/>
      <c r="AV838" s="268"/>
      <c r="AW838" s="268"/>
      <c r="AX838" s="268"/>
      <c r="AY838" s="268"/>
      <c r="AZ838" s="268"/>
      <c r="BA838" s="268"/>
      <c r="BB838" s="268"/>
      <c r="BC838" s="268"/>
      <c r="BD838" s="268"/>
      <c r="BE838" s="268"/>
      <c r="BF838" s="268"/>
      <c r="BG838" s="268"/>
      <c r="BH838" s="268"/>
      <c r="BI838" s="268"/>
      <c r="BJ838" s="268"/>
      <c r="BK838" s="268"/>
      <c r="BL838" s="268"/>
    </row>
    <row r="839" spans="1:64" ht="14.65" hidden="1" customHeight="1">
      <c r="A839" s="238" t="s">
        <v>92</v>
      </c>
      <c r="B839" s="258" t="s">
        <v>190</v>
      </c>
      <c r="C839" s="243" t="s">
        <v>77</v>
      </c>
      <c r="D839" s="244"/>
      <c r="E839" s="244"/>
      <c r="F839" s="244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>
        <v>1.5</v>
      </c>
      <c r="Q839" s="245">
        <v>6</v>
      </c>
      <c r="R839" s="245">
        <v>13</v>
      </c>
      <c r="S839" s="245">
        <v>27</v>
      </c>
      <c r="T839" s="245">
        <v>36</v>
      </c>
      <c r="U839" s="245">
        <v>54</v>
      </c>
      <c r="V839" s="245">
        <v>65.599999999999994</v>
      </c>
      <c r="W839" s="245">
        <v>72</v>
      </c>
      <c r="X839" s="245">
        <v>82</v>
      </c>
      <c r="Y839" s="245">
        <v>91</v>
      </c>
      <c r="Z839" s="245">
        <v>95</v>
      </c>
      <c r="AA839" s="245">
        <v>97</v>
      </c>
      <c r="AB839" s="245">
        <v>99</v>
      </c>
      <c r="AC839" s="245">
        <v>99</v>
      </c>
      <c r="AD839" s="245"/>
      <c r="AE839" s="242"/>
      <c r="AF839" s="238" t="str">
        <f t="shared" si="13"/>
        <v>CAFÉ14/15Comercialização</v>
      </c>
      <c r="AG839" s="242"/>
      <c r="AH839" s="242"/>
      <c r="AI839" s="242"/>
      <c r="AJ839" s="242"/>
      <c r="AK839" s="242"/>
      <c r="AL839" s="242"/>
      <c r="AM839" s="242"/>
      <c r="AN839" s="242"/>
      <c r="AO839" s="242"/>
      <c r="AP839" s="242"/>
      <c r="AQ839" s="242"/>
      <c r="AR839" s="242"/>
      <c r="AS839" s="242"/>
      <c r="AT839" s="242"/>
      <c r="AU839" s="242"/>
      <c r="AV839" s="242"/>
      <c r="AW839" s="242"/>
      <c r="AX839" s="242"/>
      <c r="AY839" s="242"/>
      <c r="AZ839" s="242"/>
      <c r="BA839" s="242"/>
      <c r="BB839" s="242"/>
      <c r="BC839" s="242"/>
      <c r="BD839" s="242"/>
      <c r="BE839" s="242"/>
      <c r="BF839" s="242"/>
      <c r="BG839" s="242"/>
      <c r="BH839" s="242"/>
      <c r="BI839" s="242"/>
      <c r="BJ839" s="242"/>
      <c r="BK839" s="242"/>
      <c r="BL839" s="242"/>
    </row>
    <row r="840" spans="1:64" ht="14.65" hidden="1" customHeight="1">
      <c r="A840" s="254" t="s">
        <v>93</v>
      </c>
      <c r="B840" s="255" t="s">
        <v>190</v>
      </c>
      <c r="C840" s="256" t="s">
        <v>75</v>
      </c>
      <c r="D840" s="260"/>
      <c r="E840" s="260"/>
      <c r="F840" s="260"/>
      <c r="G840" s="261"/>
      <c r="H840" s="261"/>
      <c r="I840" s="261"/>
      <c r="J840" s="261"/>
      <c r="K840" s="261">
        <v>100</v>
      </c>
      <c r="L840" s="261"/>
      <c r="M840" s="261"/>
      <c r="N840" s="261"/>
      <c r="O840" s="261"/>
      <c r="P840" s="261"/>
      <c r="Q840" s="261"/>
      <c r="R840" s="261"/>
      <c r="S840" s="261"/>
      <c r="T840" s="261"/>
      <c r="U840" s="261"/>
      <c r="V840" s="261"/>
      <c r="W840" s="261"/>
      <c r="X840" s="261"/>
      <c r="Y840" s="261"/>
      <c r="Z840" s="261"/>
      <c r="AA840" s="261"/>
      <c r="AB840" s="261"/>
      <c r="AC840" s="261"/>
      <c r="AD840" s="261"/>
      <c r="AE840" s="262"/>
      <c r="AF840" s="238" t="str">
        <f t="shared" si="13"/>
        <v>CANA-DE-AÇÚCAR14/15Plantio</v>
      </c>
      <c r="AG840" s="262"/>
      <c r="AH840" s="262"/>
      <c r="AI840" s="262"/>
      <c r="AJ840" s="262"/>
      <c r="AK840" s="262"/>
      <c r="AL840" s="262"/>
      <c r="AM840" s="262"/>
      <c r="AN840" s="262"/>
      <c r="AO840" s="262"/>
      <c r="AP840" s="262"/>
      <c r="AQ840" s="262"/>
      <c r="AR840" s="262"/>
      <c r="AS840" s="262"/>
      <c r="AT840" s="262"/>
      <c r="AU840" s="262"/>
      <c r="AV840" s="262"/>
      <c r="AW840" s="262"/>
      <c r="AX840" s="262"/>
      <c r="AY840" s="262"/>
      <c r="AZ840" s="262"/>
      <c r="BA840" s="262"/>
      <c r="BB840" s="262"/>
      <c r="BC840" s="262"/>
      <c r="BD840" s="262"/>
      <c r="BE840" s="262"/>
      <c r="BF840" s="262"/>
      <c r="BG840" s="262"/>
      <c r="BH840" s="262"/>
      <c r="BI840" s="262"/>
      <c r="BJ840" s="262"/>
      <c r="BK840" s="262"/>
      <c r="BL840" s="262"/>
    </row>
    <row r="841" spans="1:64" ht="14.65" hidden="1" customHeight="1">
      <c r="A841" s="263" t="s">
        <v>93</v>
      </c>
      <c r="B841" s="264" t="s">
        <v>190</v>
      </c>
      <c r="C841" s="265" t="s">
        <v>76</v>
      </c>
      <c r="D841" s="266"/>
      <c r="E841" s="266"/>
      <c r="F841" s="266"/>
      <c r="G841" s="267"/>
      <c r="H841" s="267"/>
      <c r="I841" s="267"/>
      <c r="J841" s="267"/>
      <c r="K841" s="267"/>
      <c r="L841" s="267"/>
      <c r="M841" s="267"/>
      <c r="N841" s="267"/>
      <c r="O841" s="267">
        <v>7</v>
      </c>
      <c r="P841" s="267">
        <v>18</v>
      </c>
      <c r="Q841" s="267">
        <v>29</v>
      </c>
      <c r="R841" s="267">
        <v>39</v>
      </c>
      <c r="S841" s="267">
        <v>52</v>
      </c>
      <c r="T841" s="267">
        <v>63</v>
      </c>
      <c r="U841" s="267">
        <v>74</v>
      </c>
      <c r="V841" s="267">
        <v>83</v>
      </c>
      <c r="W841" s="267">
        <v>88</v>
      </c>
      <c r="X841" s="267">
        <v>98</v>
      </c>
      <c r="Y841" s="267">
        <v>100</v>
      </c>
      <c r="Z841" s="267"/>
      <c r="AA841" s="267"/>
      <c r="AB841" s="267"/>
      <c r="AC841" s="267"/>
      <c r="AD841" s="267"/>
      <c r="AE841" s="268"/>
      <c r="AF841" s="238" t="str">
        <f t="shared" si="13"/>
        <v>CANA-DE-AÇÚCAR14/15Colheita</v>
      </c>
      <c r="AG841" s="268"/>
      <c r="AH841" s="268"/>
      <c r="AI841" s="268"/>
      <c r="AJ841" s="268"/>
      <c r="AK841" s="268"/>
      <c r="AL841" s="268"/>
      <c r="AM841" s="268"/>
      <c r="AN841" s="268"/>
      <c r="AO841" s="268"/>
      <c r="AP841" s="268"/>
      <c r="AQ841" s="268"/>
      <c r="AR841" s="268"/>
      <c r="AS841" s="268"/>
      <c r="AT841" s="268"/>
      <c r="AU841" s="268"/>
      <c r="AV841" s="268"/>
      <c r="AW841" s="268"/>
      <c r="AX841" s="268"/>
      <c r="AY841" s="268"/>
      <c r="AZ841" s="268"/>
      <c r="BA841" s="268"/>
      <c r="BB841" s="268"/>
      <c r="BC841" s="268"/>
      <c r="BD841" s="268"/>
      <c r="BE841" s="268"/>
      <c r="BF841" s="268"/>
      <c r="BG841" s="268"/>
      <c r="BH841" s="268"/>
      <c r="BI841" s="268"/>
      <c r="BJ841" s="268"/>
      <c r="BK841" s="268"/>
      <c r="BL841" s="268"/>
    </row>
    <row r="842" spans="1:64" ht="14.65" hidden="1" customHeight="1">
      <c r="A842" s="238" t="s">
        <v>93</v>
      </c>
      <c r="B842" s="258" t="s">
        <v>190</v>
      </c>
      <c r="C842" s="243" t="s">
        <v>77</v>
      </c>
      <c r="D842" s="244"/>
      <c r="E842" s="244"/>
      <c r="F842" s="244"/>
      <c r="G842" s="245"/>
      <c r="H842" s="245"/>
      <c r="I842" s="245"/>
      <c r="J842" s="245"/>
      <c r="K842" s="245"/>
      <c r="L842" s="245"/>
      <c r="M842" s="245"/>
      <c r="N842" s="245"/>
      <c r="O842" s="245">
        <v>7</v>
      </c>
      <c r="P842" s="245">
        <v>18</v>
      </c>
      <c r="Q842" s="245">
        <v>28</v>
      </c>
      <c r="R842" s="245">
        <v>39</v>
      </c>
      <c r="S842" s="245">
        <v>53</v>
      </c>
      <c r="T842" s="245">
        <v>63</v>
      </c>
      <c r="U842" s="245">
        <v>74</v>
      </c>
      <c r="V842" s="245">
        <v>83.5</v>
      </c>
      <c r="W842" s="245">
        <v>89</v>
      </c>
      <c r="X842" s="245">
        <v>98</v>
      </c>
      <c r="Y842" s="245">
        <v>98</v>
      </c>
      <c r="Z842" s="245">
        <v>100</v>
      </c>
      <c r="AA842" s="245"/>
      <c r="AB842" s="245"/>
      <c r="AC842" s="245"/>
      <c r="AD842" s="245"/>
      <c r="AE842" s="242"/>
      <c r="AF842" s="238" t="str">
        <f t="shared" si="13"/>
        <v>CANA-DE-AÇÚCAR14/15Comercialização</v>
      </c>
      <c r="AG842" s="242"/>
      <c r="AH842" s="242"/>
      <c r="AI842" s="242"/>
      <c r="AJ842" s="242"/>
      <c r="AK842" s="242"/>
      <c r="AL842" s="242"/>
      <c r="AM842" s="242"/>
      <c r="AN842" s="242"/>
      <c r="AO842" s="242"/>
      <c r="AP842" s="242"/>
      <c r="AQ842" s="242"/>
      <c r="AR842" s="242"/>
      <c r="AS842" s="242"/>
      <c r="AT842" s="242"/>
      <c r="AU842" s="242"/>
      <c r="AV842" s="242"/>
      <c r="AW842" s="242"/>
      <c r="AX842" s="242"/>
      <c r="AY842" s="242"/>
      <c r="AZ842" s="242"/>
      <c r="BA842" s="242"/>
      <c r="BB842" s="242"/>
      <c r="BC842" s="242"/>
      <c r="BD842" s="242"/>
      <c r="BE842" s="242"/>
      <c r="BF842" s="242"/>
      <c r="BG842" s="242"/>
      <c r="BH842" s="242"/>
      <c r="BI842" s="242"/>
      <c r="BJ842" s="242"/>
      <c r="BK842" s="242"/>
      <c r="BL842" s="242"/>
    </row>
    <row r="843" spans="1:64" ht="14.65" hidden="1" customHeight="1">
      <c r="A843" s="254" t="s">
        <v>94</v>
      </c>
      <c r="B843" s="255" t="s">
        <v>190</v>
      </c>
      <c r="C843" s="256" t="s">
        <v>75</v>
      </c>
      <c r="D843" s="260"/>
      <c r="E843" s="260"/>
      <c r="F843" s="260"/>
      <c r="G843" s="261"/>
      <c r="H843" s="261"/>
      <c r="I843" s="261"/>
      <c r="J843" s="261"/>
      <c r="K843" s="261"/>
      <c r="L843" s="261"/>
      <c r="M843" s="261"/>
      <c r="N843" s="261"/>
      <c r="O843" s="261">
        <v>10</v>
      </c>
      <c r="P843" s="261">
        <v>90</v>
      </c>
      <c r="Q843" s="261">
        <v>98</v>
      </c>
      <c r="R843" s="261">
        <v>100</v>
      </c>
      <c r="S843" s="261"/>
      <c r="T843" s="261"/>
      <c r="U843" s="261"/>
      <c r="V843" s="261"/>
      <c r="W843" s="261"/>
      <c r="X843" s="261"/>
      <c r="Y843" s="261"/>
      <c r="Z843" s="261"/>
      <c r="AA843" s="261"/>
      <c r="AB843" s="261"/>
      <c r="AC843" s="261"/>
      <c r="AD843" s="261"/>
      <c r="AE843" s="262"/>
      <c r="AF843" s="238" t="str">
        <f t="shared" si="13"/>
        <v>CANOLA14/15Plantio</v>
      </c>
      <c r="AG843" s="262"/>
      <c r="AH843" s="262"/>
      <c r="AI843" s="262"/>
      <c r="AJ843" s="262"/>
      <c r="AK843" s="262"/>
      <c r="AL843" s="262"/>
      <c r="AM843" s="262"/>
      <c r="AN843" s="262"/>
      <c r="AO843" s="262"/>
      <c r="AP843" s="262"/>
      <c r="AQ843" s="262"/>
      <c r="AR843" s="262"/>
      <c r="AS843" s="262"/>
      <c r="AT843" s="262"/>
      <c r="AU843" s="262"/>
      <c r="AV843" s="262"/>
      <c r="AW843" s="262"/>
      <c r="AX843" s="262"/>
      <c r="AY843" s="262"/>
      <c r="AZ843" s="262"/>
      <c r="BA843" s="262"/>
      <c r="BB843" s="262"/>
      <c r="BC843" s="262"/>
      <c r="BD843" s="262"/>
      <c r="BE843" s="262"/>
      <c r="BF843" s="262"/>
      <c r="BG843" s="262"/>
      <c r="BH843" s="262"/>
      <c r="BI843" s="262"/>
      <c r="BJ843" s="262"/>
      <c r="BK843" s="262"/>
      <c r="BL843" s="262"/>
    </row>
    <row r="844" spans="1:64" ht="14.65" hidden="1" customHeight="1">
      <c r="A844" s="263" t="s">
        <v>94</v>
      </c>
      <c r="B844" s="264" t="s">
        <v>190</v>
      </c>
      <c r="C844" s="265" t="s">
        <v>76</v>
      </c>
      <c r="D844" s="266"/>
      <c r="E844" s="266"/>
      <c r="F844" s="266"/>
      <c r="G844" s="267"/>
      <c r="H844" s="267"/>
      <c r="I844" s="267"/>
      <c r="J844" s="267"/>
      <c r="K844" s="267"/>
      <c r="L844" s="267"/>
      <c r="M844" s="267"/>
      <c r="N844" s="267"/>
      <c r="O844" s="267"/>
      <c r="P844" s="267"/>
      <c r="Q844" s="267"/>
      <c r="R844" s="267"/>
      <c r="S844" s="267"/>
      <c r="T844" s="267">
        <v>32</v>
      </c>
      <c r="U844" s="267">
        <v>91</v>
      </c>
      <c r="V844" s="267">
        <v>100</v>
      </c>
      <c r="W844" s="267"/>
      <c r="X844" s="267"/>
      <c r="Y844" s="267"/>
      <c r="Z844" s="267"/>
      <c r="AA844" s="267"/>
      <c r="AB844" s="267"/>
      <c r="AC844" s="267"/>
      <c r="AD844" s="267"/>
      <c r="AE844" s="268"/>
      <c r="AF844" s="238" t="str">
        <f t="shared" si="13"/>
        <v>CANOLA14/15Colheita</v>
      </c>
      <c r="AG844" s="268"/>
      <c r="AH844" s="268"/>
      <c r="AI844" s="268"/>
      <c r="AJ844" s="268"/>
      <c r="AK844" s="268"/>
      <c r="AL844" s="268"/>
      <c r="AM844" s="268"/>
      <c r="AN844" s="268"/>
      <c r="AO844" s="268"/>
      <c r="AP844" s="268"/>
      <c r="AQ844" s="268"/>
      <c r="AR844" s="268"/>
      <c r="AS844" s="268"/>
      <c r="AT844" s="268"/>
      <c r="AU844" s="268"/>
      <c r="AV844" s="268"/>
      <c r="AW844" s="268"/>
      <c r="AX844" s="268"/>
      <c r="AY844" s="268"/>
      <c r="AZ844" s="268"/>
      <c r="BA844" s="268"/>
      <c r="BB844" s="268"/>
      <c r="BC844" s="268"/>
      <c r="BD844" s="268"/>
      <c r="BE844" s="268"/>
      <c r="BF844" s="268"/>
      <c r="BG844" s="268"/>
      <c r="BH844" s="268"/>
      <c r="BI844" s="268"/>
      <c r="BJ844" s="268"/>
      <c r="BK844" s="268"/>
      <c r="BL844" s="268"/>
    </row>
    <row r="845" spans="1:64" ht="14.65" hidden="1" customHeight="1">
      <c r="A845" s="238" t="s">
        <v>94</v>
      </c>
      <c r="B845" s="258" t="s">
        <v>190</v>
      </c>
      <c r="C845" s="243" t="s">
        <v>77</v>
      </c>
      <c r="D845" s="244"/>
      <c r="E845" s="244"/>
      <c r="F845" s="244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>
        <v>23</v>
      </c>
      <c r="U845" s="245">
        <v>66</v>
      </c>
      <c r="V845" s="245">
        <v>96.1</v>
      </c>
      <c r="W845" s="245">
        <v>100</v>
      </c>
      <c r="X845" s="245"/>
      <c r="Y845" s="245"/>
      <c r="Z845" s="245"/>
      <c r="AA845" s="245"/>
      <c r="AB845" s="245"/>
      <c r="AC845" s="245"/>
      <c r="AD845" s="245"/>
      <c r="AE845" s="242"/>
      <c r="AF845" s="238" t="str">
        <f t="shared" si="13"/>
        <v>CANOLA14/15Comercialização</v>
      </c>
      <c r="AG845" s="242"/>
      <c r="AH845" s="242"/>
      <c r="AI845" s="242"/>
      <c r="AJ845" s="242"/>
      <c r="AK845" s="242"/>
      <c r="AL845" s="242"/>
      <c r="AM845" s="242"/>
      <c r="AN845" s="242"/>
      <c r="AO845" s="242"/>
      <c r="AP845" s="242"/>
      <c r="AQ845" s="242"/>
      <c r="AR845" s="242"/>
      <c r="AS845" s="242"/>
      <c r="AT845" s="242"/>
      <c r="AU845" s="242"/>
      <c r="AV845" s="242"/>
      <c r="AW845" s="242"/>
      <c r="AX845" s="242"/>
      <c r="AY845" s="242"/>
      <c r="AZ845" s="242"/>
      <c r="BA845" s="242"/>
      <c r="BB845" s="242"/>
      <c r="BC845" s="242"/>
      <c r="BD845" s="242"/>
      <c r="BE845" s="242"/>
      <c r="BF845" s="242"/>
      <c r="BG845" s="242"/>
      <c r="BH845" s="242"/>
      <c r="BI845" s="242"/>
      <c r="BJ845" s="242"/>
      <c r="BK845" s="242"/>
      <c r="BL845" s="242"/>
    </row>
    <row r="846" spans="1:64" ht="14.65" hidden="1" customHeight="1">
      <c r="A846" s="255" t="s">
        <v>95</v>
      </c>
      <c r="B846" s="255" t="s">
        <v>190</v>
      </c>
      <c r="C846" s="256" t="s">
        <v>75</v>
      </c>
      <c r="D846" s="269">
        <v>10</v>
      </c>
      <c r="E846" s="269">
        <v>18</v>
      </c>
      <c r="F846" s="269">
        <v>77</v>
      </c>
      <c r="G846" s="269">
        <v>99</v>
      </c>
      <c r="H846" s="261">
        <v>100</v>
      </c>
      <c r="I846" s="269"/>
      <c r="J846" s="269"/>
      <c r="K846" s="269"/>
      <c r="L846" s="269"/>
      <c r="M846" s="269"/>
      <c r="N846" s="269"/>
      <c r="O846" s="269"/>
      <c r="P846" s="261"/>
      <c r="Q846" s="261"/>
      <c r="R846" s="261"/>
      <c r="S846" s="261"/>
      <c r="T846" s="269"/>
      <c r="U846" s="269"/>
      <c r="V846" s="269"/>
      <c r="W846" s="269"/>
      <c r="X846" s="269"/>
      <c r="Y846" s="269"/>
      <c r="Z846" s="269"/>
      <c r="AA846" s="269"/>
      <c r="AB846" s="269"/>
      <c r="AC846" s="269"/>
      <c r="AD846" s="269"/>
      <c r="AE846" s="269"/>
      <c r="AF846" s="238" t="str">
        <f t="shared" si="13"/>
        <v>CEBOLA14/15Plantio</v>
      </c>
      <c r="AG846" s="262"/>
      <c r="AH846" s="262"/>
      <c r="AI846" s="262"/>
      <c r="AJ846" s="262"/>
      <c r="AK846" s="262"/>
      <c r="AL846" s="262"/>
      <c r="AM846" s="262"/>
      <c r="AN846" s="262"/>
      <c r="AO846" s="262"/>
      <c r="AP846" s="262"/>
      <c r="AQ846" s="262"/>
      <c r="AR846" s="262"/>
      <c r="AS846" s="262"/>
      <c r="AT846" s="262"/>
      <c r="AU846" s="262"/>
      <c r="AV846" s="262"/>
      <c r="AW846" s="262"/>
      <c r="AX846" s="262"/>
      <c r="AY846" s="262"/>
      <c r="AZ846" s="262"/>
      <c r="BA846" s="262"/>
      <c r="BB846" s="262"/>
      <c r="BC846" s="262"/>
      <c r="BD846" s="262"/>
      <c r="BE846" s="262"/>
      <c r="BF846" s="262"/>
      <c r="BG846" s="262"/>
      <c r="BH846" s="262"/>
      <c r="BI846" s="262"/>
      <c r="BJ846" s="262"/>
      <c r="BK846" s="262"/>
      <c r="BL846" s="262"/>
    </row>
    <row r="847" spans="1:64" ht="14.65" hidden="1" customHeight="1">
      <c r="A847" s="264" t="s">
        <v>95</v>
      </c>
      <c r="B847" s="264" t="s">
        <v>190</v>
      </c>
      <c r="C847" s="265" t="s">
        <v>76</v>
      </c>
      <c r="D847" s="270"/>
      <c r="E847" s="270"/>
      <c r="F847" s="270"/>
      <c r="G847" s="270"/>
      <c r="H847" s="267"/>
      <c r="I847" s="270">
        <v>1</v>
      </c>
      <c r="J847" s="270">
        <v>5</v>
      </c>
      <c r="K847" s="270">
        <v>27</v>
      </c>
      <c r="L847" s="270">
        <v>100</v>
      </c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  <c r="Z847" s="270"/>
      <c r="AA847" s="270"/>
      <c r="AB847" s="270"/>
      <c r="AC847" s="270"/>
      <c r="AD847" s="270"/>
      <c r="AE847" s="270"/>
      <c r="AF847" s="238" t="str">
        <f t="shared" si="13"/>
        <v>CEBOLA14/15Colheita</v>
      </c>
      <c r="AG847" s="268"/>
      <c r="AH847" s="268"/>
      <c r="AI847" s="268"/>
      <c r="AJ847" s="268"/>
      <c r="AK847" s="268"/>
      <c r="AL847" s="268"/>
      <c r="AM847" s="268"/>
      <c r="AN847" s="268"/>
      <c r="AO847" s="268"/>
      <c r="AP847" s="268"/>
      <c r="AQ847" s="268"/>
      <c r="AR847" s="268"/>
      <c r="AS847" s="268"/>
      <c r="AT847" s="268"/>
      <c r="AU847" s="268"/>
      <c r="AV847" s="268"/>
      <c r="AW847" s="268"/>
      <c r="AX847" s="268"/>
      <c r="AY847" s="268"/>
      <c r="AZ847" s="268"/>
      <c r="BA847" s="268"/>
      <c r="BB847" s="268"/>
      <c r="BC847" s="268"/>
      <c r="BD847" s="268"/>
      <c r="BE847" s="268"/>
      <c r="BF847" s="268"/>
      <c r="BG847" s="268"/>
      <c r="BH847" s="268"/>
      <c r="BI847" s="268"/>
      <c r="BJ847" s="268"/>
      <c r="BK847" s="268"/>
      <c r="BL847" s="268"/>
    </row>
    <row r="848" spans="1:64" ht="14.65" hidden="1" customHeight="1">
      <c r="A848" s="237" t="s">
        <v>95</v>
      </c>
      <c r="B848" s="258" t="s">
        <v>190</v>
      </c>
      <c r="C848" s="243" t="s">
        <v>77</v>
      </c>
      <c r="D848" s="245"/>
      <c r="E848" s="245"/>
      <c r="F848" s="245"/>
      <c r="G848" s="245"/>
      <c r="H848" s="245"/>
      <c r="I848" s="245">
        <v>0.2</v>
      </c>
      <c r="J848" s="245">
        <v>2</v>
      </c>
      <c r="K848" s="245">
        <v>8</v>
      </c>
      <c r="L848" s="245">
        <v>57</v>
      </c>
      <c r="M848" s="245">
        <v>82</v>
      </c>
      <c r="N848" s="245">
        <v>98</v>
      </c>
      <c r="O848" s="245">
        <v>100</v>
      </c>
      <c r="P848" s="245"/>
      <c r="Q848" s="245"/>
      <c r="R848" s="245"/>
      <c r="S848" s="245"/>
      <c r="T848" s="245"/>
      <c r="U848" s="245"/>
      <c r="V848" s="245"/>
      <c r="W848" s="245"/>
      <c r="X848" s="245"/>
      <c r="Y848" s="245"/>
      <c r="Z848" s="245"/>
      <c r="AA848" s="245"/>
      <c r="AB848" s="245"/>
      <c r="AC848" s="245"/>
      <c r="AD848" s="245"/>
      <c r="AE848" s="245"/>
      <c r="AF848" s="238" t="str">
        <f t="shared" si="13"/>
        <v>CEBOLA14/15Comercialização</v>
      </c>
      <c r="AG848" s="242"/>
      <c r="AH848" s="242"/>
      <c r="AI848" s="242"/>
      <c r="AJ848" s="242"/>
      <c r="AK848" s="242"/>
      <c r="AL848" s="242"/>
      <c r="AM848" s="242"/>
      <c r="AN848" s="242"/>
      <c r="AO848" s="242"/>
      <c r="AP848" s="242"/>
      <c r="AQ848" s="242"/>
      <c r="AR848" s="242"/>
      <c r="AS848" s="242"/>
      <c r="AT848" s="242"/>
      <c r="AU848" s="242"/>
      <c r="AV848" s="242"/>
      <c r="AW848" s="242"/>
      <c r="AX848" s="242"/>
      <c r="AY848" s="242"/>
      <c r="AZ848" s="242"/>
      <c r="BA848" s="242"/>
      <c r="BB848" s="242"/>
      <c r="BC848" s="242"/>
      <c r="BD848" s="242"/>
      <c r="BE848" s="242"/>
      <c r="BF848" s="242"/>
      <c r="BG848" s="242"/>
      <c r="BH848" s="242"/>
      <c r="BI848" s="242"/>
      <c r="BJ848" s="242"/>
      <c r="BK848" s="242"/>
      <c r="BL848" s="242"/>
    </row>
    <row r="849" spans="1:64" ht="14.65" hidden="1" customHeight="1">
      <c r="A849" s="254" t="s">
        <v>96</v>
      </c>
      <c r="B849" s="255" t="s">
        <v>190</v>
      </c>
      <c r="C849" s="256" t="s">
        <v>75</v>
      </c>
      <c r="D849" s="260"/>
      <c r="E849" s="260"/>
      <c r="F849" s="260"/>
      <c r="G849" s="261"/>
      <c r="H849" s="261"/>
      <c r="I849" s="261"/>
      <c r="J849" s="261"/>
      <c r="K849" s="261"/>
      <c r="L849" s="261"/>
      <c r="M849" s="261"/>
      <c r="N849" s="261"/>
      <c r="O849" s="261">
        <v>1</v>
      </c>
      <c r="P849" s="261">
        <v>17</v>
      </c>
      <c r="Q849" s="261">
        <v>62</v>
      </c>
      <c r="R849" s="261">
        <v>100</v>
      </c>
      <c r="S849" s="261"/>
      <c r="T849" s="261"/>
      <c r="U849" s="261"/>
      <c r="V849" s="261"/>
      <c r="W849" s="261"/>
      <c r="X849" s="261"/>
      <c r="Y849" s="261"/>
      <c r="Z849" s="261"/>
      <c r="AA849" s="261"/>
      <c r="AB849" s="261"/>
      <c r="AC849" s="261"/>
      <c r="AD849" s="261"/>
      <c r="AE849" s="262"/>
      <c r="AF849" s="238" t="str">
        <f t="shared" si="13"/>
        <v>CENTEIO14/15Plantio</v>
      </c>
      <c r="AG849" s="262"/>
      <c r="AH849" s="262"/>
      <c r="AI849" s="262"/>
      <c r="AJ849" s="262"/>
      <c r="AK849" s="262"/>
      <c r="AL849" s="262"/>
      <c r="AM849" s="262"/>
      <c r="AN849" s="262"/>
      <c r="AO849" s="262"/>
      <c r="AP849" s="262"/>
      <c r="AQ849" s="262"/>
      <c r="AR849" s="262"/>
      <c r="AS849" s="262"/>
      <c r="AT849" s="262"/>
      <c r="AU849" s="262"/>
      <c r="AV849" s="262"/>
      <c r="AW849" s="262"/>
      <c r="AX849" s="262"/>
      <c r="AY849" s="262"/>
      <c r="AZ849" s="262"/>
      <c r="BA849" s="262"/>
      <c r="BB849" s="262"/>
      <c r="BC849" s="262"/>
      <c r="BD849" s="262"/>
      <c r="BE849" s="262"/>
      <c r="BF849" s="262"/>
      <c r="BG849" s="262"/>
      <c r="BH849" s="262"/>
      <c r="BI849" s="262"/>
      <c r="BJ849" s="262"/>
      <c r="BK849" s="262"/>
      <c r="BL849" s="262"/>
    </row>
    <row r="850" spans="1:64" ht="14.65" hidden="1" customHeight="1">
      <c r="A850" s="263" t="s">
        <v>96</v>
      </c>
      <c r="B850" s="264" t="s">
        <v>190</v>
      </c>
      <c r="C850" s="265" t="s">
        <v>76</v>
      </c>
      <c r="D850" s="266"/>
      <c r="E850" s="266"/>
      <c r="F850" s="266"/>
      <c r="G850" s="267"/>
      <c r="H850" s="267"/>
      <c r="I850" s="267"/>
      <c r="J850" s="267"/>
      <c r="K850" s="267"/>
      <c r="L850" s="267"/>
      <c r="M850" s="267"/>
      <c r="N850" s="267"/>
      <c r="O850" s="267"/>
      <c r="P850" s="267"/>
      <c r="Q850" s="267"/>
      <c r="R850" s="267"/>
      <c r="S850" s="267"/>
      <c r="T850" s="267">
        <v>8</v>
      </c>
      <c r="U850" s="267">
        <v>39</v>
      </c>
      <c r="V850" s="267">
        <v>100</v>
      </c>
      <c r="W850" s="267"/>
      <c r="X850" s="267"/>
      <c r="Y850" s="267"/>
      <c r="Z850" s="267"/>
      <c r="AA850" s="267"/>
      <c r="AB850" s="267"/>
      <c r="AC850" s="267"/>
      <c r="AD850" s="267"/>
      <c r="AE850" s="268"/>
      <c r="AF850" s="238" t="str">
        <f t="shared" si="13"/>
        <v>CENTEIO14/15Colheita</v>
      </c>
      <c r="AG850" s="268"/>
      <c r="AH850" s="268"/>
      <c r="AI850" s="268"/>
      <c r="AJ850" s="268"/>
      <c r="AK850" s="268"/>
      <c r="AL850" s="268"/>
      <c r="AM850" s="268"/>
      <c r="AN850" s="268"/>
      <c r="AO850" s="268"/>
      <c r="AP850" s="268"/>
      <c r="AQ850" s="268"/>
      <c r="AR850" s="268"/>
      <c r="AS850" s="268"/>
      <c r="AT850" s="268"/>
      <c r="AU850" s="268"/>
      <c r="AV850" s="268"/>
      <c r="AW850" s="268"/>
      <c r="AX850" s="268"/>
      <c r="AY850" s="268"/>
      <c r="AZ850" s="268"/>
      <c r="BA850" s="268"/>
      <c r="BB850" s="268"/>
      <c r="BC850" s="268"/>
      <c r="BD850" s="268"/>
      <c r="BE850" s="268"/>
      <c r="BF850" s="268"/>
      <c r="BG850" s="268"/>
      <c r="BH850" s="268"/>
      <c r="BI850" s="268"/>
      <c r="BJ850" s="268"/>
      <c r="BK850" s="268"/>
      <c r="BL850" s="268"/>
    </row>
    <row r="851" spans="1:64" ht="14.65" hidden="1" customHeight="1">
      <c r="A851" s="238" t="s">
        <v>96</v>
      </c>
      <c r="B851" s="258" t="s">
        <v>190</v>
      </c>
      <c r="C851" s="243" t="s">
        <v>77</v>
      </c>
      <c r="D851" s="244"/>
      <c r="E851" s="244"/>
      <c r="F851" s="244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>
        <v>4</v>
      </c>
      <c r="U851" s="245">
        <v>5</v>
      </c>
      <c r="V851" s="245">
        <v>25.5</v>
      </c>
      <c r="W851" s="245">
        <v>58</v>
      </c>
      <c r="X851" s="245">
        <v>86</v>
      </c>
      <c r="Y851" s="245">
        <v>95</v>
      </c>
      <c r="Z851" s="245">
        <v>97</v>
      </c>
      <c r="AA851" s="245">
        <v>100</v>
      </c>
      <c r="AB851" s="245"/>
      <c r="AC851" s="245"/>
      <c r="AD851" s="245"/>
      <c r="AE851" s="242"/>
      <c r="AF851" s="238" t="str">
        <f t="shared" si="13"/>
        <v>CENTEIO14/15Comercialização</v>
      </c>
      <c r="AG851" s="242"/>
      <c r="AH851" s="242"/>
      <c r="AI851" s="242"/>
      <c r="AJ851" s="242"/>
      <c r="AK851" s="242"/>
      <c r="AL851" s="242"/>
      <c r="AM851" s="242"/>
      <c r="AN851" s="242"/>
      <c r="AO851" s="242"/>
      <c r="AP851" s="242"/>
      <c r="AQ851" s="242"/>
      <c r="AR851" s="242"/>
      <c r="AS851" s="242"/>
      <c r="AT851" s="242"/>
      <c r="AU851" s="242"/>
      <c r="AV851" s="242"/>
      <c r="AW851" s="242"/>
      <c r="AX851" s="242"/>
      <c r="AY851" s="242"/>
      <c r="AZ851" s="242"/>
      <c r="BA851" s="242"/>
      <c r="BB851" s="242"/>
      <c r="BC851" s="242"/>
      <c r="BD851" s="242"/>
      <c r="BE851" s="242"/>
      <c r="BF851" s="242"/>
      <c r="BG851" s="242"/>
      <c r="BH851" s="242"/>
      <c r="BI851" s="242"/>
      <c r="BJ851" s="242"/>
      <c r="BK851" s="242"/>
      <c r="BL851" s="242"/>
    </row>
    <row r="852" spans="1:64" ht="14.65" hidden="1" customHeight="1">
      <c r="A852" s="254" t="s">
        <v>97</v>
      </c>
      <c r="B852" s="255" t="s">
        <v>190</v>
      </c>
      <c r="C852" s="256" t="s">
        <v>75</v>
      </c>
      <c r="D852" s="260"/>
      <c r="E852" s="260"/>
      <c r="F852" s="260"/>
      <c r="G852" s="261"/>
      <c r="H852" s="261"/>
      <c r="I852" s="261"/>
      <c r="J852" s="261"/>
      <c r="K852" s="261"/>
      <c r="L852" s="261"/>
      <c r="M852" s="261"/>
      <c r="N852" s="261"/>
      <c r="O852" s="261">
        <v>0</v>
      </c>
      <c r="P852" s="261">
        <v>4</v>
      </c>
      <c r="Q852" s="261">
        <v>41</v>
      </c>
      <c r="R852" s="261">
        <v>97</v>
      </c>
      <c r="S852" s="261">
        <v>100</v>
      </c>
      <c r="T852" s="261"/>
      <c r="U852" s="261"/>
      <c r="V852" s="261"/>
      <c r="W852" s="261"/>
      <c r="X852" s="261"/>
      <c r="Y852" s="261"/>
      <c r="Z852" s="261"/>
      <c r="AA852" s="261"/>
      <c r="AB852" s="261"/>
      <c r="AC852" s="261"/>
      <c r="AD852" s="261"/>
      <c r="AE852" s="262"/>
      <c r="AF852" s="238" t="str">
        <f t="shared" si="13"/>
        <v>CEVADA14/15Plantio</v>
      </c>
      <c r="AG852" s="262"/>
      <c r="AH852" s="262"/>
      <c r="AI852" s="262"/>
      <c r="AJ852" s="262"/>
      <c r="AK852" s="262"/>
      <c r="AL852" s="262"/>
      <c r="AM852" s="262"/>
      <c r="AN852" s="262"/>
      <c r="AO852" s="262"/>
      <c r="AP852" s="262"/>
      <c r="AQ852" s="262"/>
      <c r="AR852" s="262"/>
      <c r="AS852" s="262"/>
      <c r="AT852" s="262"/>
      <c r="AU852" s="262"/>
      <c r="AV852" s="262"/>
      <c r="AW852" s="262"/>
      <c r="AX852" s="262"/>
      <c r="AY852" s="262"/>
      <c r="AZ852" s="262"/>
      <c r="BA852" s="262"/>
      <c r="BB852" s="262"/>
      <c r="BC852" s="262"/>
      <c r="BD852" s="262"/>
      <c r="BE852" s="262"/>
      <c r="BF852" s="262"/>
      <c r="BG852" s="262"/>
      <c r="BH852" s="262"/>
      <c r="BI852" s="262"/>
      <c r="BJ852" s="262"/>
      <c r="BK852" s="262"/>
      <c r="BL852" s="262"/>
    </row>
    <row r="853" spans="1:64" ht="14.65" hidden="1" customHeight="1">
      <c r="A853" s="263" t="s">
        <v>97</v>
      </c>
      <c r="B853" s="264" t="s">
        <v>190</v>
      </c>
      <c r="C853" s="265" t="s">
        <v>76</v>
      </c>
      <c r="D853" s="266"/>
      <c r="E853" s="266"/>
      <c r="F853" s="266"/>
      <c r="G853" s="267"/>
      <c r="H853" s="267"/>
      <c r="I853" s="267"/>
      <c r="J853" s="267"/>
      <c r="K853" s="267"/>
      <c r="L853" s="267"/>
      <c r="M853" s="267"/>
      <c r="N853" s="267"/>
      <c r="O853" s="267"/>
      <c r="P853" s="267"/>
      <c r="Q853" s="267"/>
      <c r="R853" s="267"/>
      <c r="S853" s="267"/>
      <c r="T853" s="267"/>
      <c r="U853" s="267">
        <v>22</v>
      </c>
      <c r="V853" s="267">
        <v>98</v>
      </c>
      <c r="W853" s="267">
        <v>100</v>
      </c>
      <c r="X853" s="267"/>
      <c r="Y853" s="267"/>
      <c r="Z853" s="267"/>
      <c r="AA853" s="267"/>
      <c r="AB853" s="267"/>
      <c r="AC853" s="267"/>
      <c r="AD853" s="267"/>
      <c r="AE853" s="268"/>
      <c r="AF853" s="238" t="str">
        <f t="shared" si="13"/>
        <v>CEVADA14/15Colheita</v>
      </c>
      <c r="AG853" s="268"/>
      <c r="AH853" s="268"/>
      <c r="AI853" s="268"/>
      <c r="AJ853" s="268"/>
      <c r="AK853" s="268"/>
      <c r="AL853" s="268"/>
      <c r="AM853" s="268"/>
      <c r="AN853" s="268"/>
      <c r="AO853" s="268"/>
      <c r="AP853" s="268"/>
      <c r="AQ853" s="268"/>
      <c r="AR853" s="268"/>
      <c r="AS853" s="268"/>
      <c r="AT853" s="268"/>
      <c r="AU853" s="268"/>
      <c r="AV853" s="268"/>
      <c r="AW853" s="268"/>
      <c r="AX853" s="268"/>
      <c r="AY853" s="268"/>
      <c r="AZ853" s="268"/>
      <c r="BA853" s="268"/>
      <c r="BB853" s="268"/>
      <c r="BC853" s="268"/>
      <c r="BD853" s="268"/>
      <c r="BE853" s="268"/>
      <c r="BF853" s="268"/>
      <c r="BG853" s="268"/>
      <c r="BH853" s="268"/>
      <c r="BI853" s="268"/>
      <c r="BJ853" s="268"/>
      <c r="BK853" s="268"/>
      <c r="BL853" s="268"/>
    </row>
    <row r="854" spans="1:64" ht="14.65" hidden="1" customHeight="1">
      <c r="A854" s="238" t="s">
        <v>97</v>
      </c>
      <c r="B854" s="258" t="s">
        <v>190</v>
      </c>
      <c r="C854" s="243" t="s">
        <v>77</v>
      </c>
      <c r="D854" s="244"/>
      <c r="E854" s="244"/>
      <c r="F854" s="244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52"/>
      <c r="S854" s="252"/>
      <c r="T854" s="252"/>
      <c r="U854" s="252"/>
      <c r="V854" s="252">
        <v>18.2</v>
      </c>
      <c r="W854" s="252">
        <v>36</v>
      </c>
      <c r="X854" s="252">
        <v>73</v>
      </c>
      <c r="Y854" s="252">
        <v>76</v>
      </c>
      <c r="Z854" s="252">
        <v>93</v>
      </c>
      <c r="AA854" s="245">
        <v>100</v>
      </c>
      <c r="AB854" s="245"/>
      <c r="AC854" s="245"/>
      <c r="AD854" s="245"/>
      <c r="AE854" s="242"/>
      <c r="AF854" s="238" t="str">
        <f t="shared" si="13"/>
        <v>CEVADA14/15Comercialização</v>
      </c>
      <c r="AG854" s="242"/>
      <c r="AH854" s="242"/>
      <c r="AI854" s="242"/>
      <c r="AJ854" s="242"/>
      <c r="AK854" s="242"/>
      <c r="AL854" s="242"/>
      <c r="AM854" s="242"/>
      <c r="AN854" s="242"/>
      <c r="AO854" s="242"/>
      <c r="AP854" s="242"/>
      <c r="AQ854" s="242"/>
      <c r="AR854" s="242"/>
      <c r="AS854" s="242"/>
      <c r="AT854" s="242"/>
      <c r="AU854" s="242"/>
      <c r="AV854" s="242"/>
      <c r="AW854" s="242"/>
      <c r="AX854" s="242"/>
      <c r="AY854" s="242"/>
      <c r="AZ854" s="242"/>
      <c r="BA854" s="242"/>
      <c r="BB854" s="242"/>
      <c r="BC854" s="242"/>
      <c r="BD854" s="242"/>
      <c r="BE854" s="242"/>
      <c r="BF854" s="242"/>
      <c r="BG854" s="242"/>
      <c r="BH854" s="242"/>
      <c r="BI854" s="242"/>
      <c r="BJ854" s="242"/>
      <c r="BK854" s="242"/>
      <c r="BL854" s="242"/>
    </row>
    <row r="855" spans="1:64" ht="14.65" hidden="1" customHeight="1">
      <c r="A855" s="254" t="s">
        <v>58</v>
      </c>
      <c r="B855" s="255" t="s">
        <v>190</v>
      </c>
      <c r="C855" s="256" t="s">
        <v>75</v>
      </c>
      <c r="D855" s="260"/>
      <c r="E855" s="260"/>
      <c r="F855" s="260"/>
      <c r="G855" s="261">
        <v>5</v>
      </c>
      <c r="H855" s="261">
        <v>44</v>
      </c>
      <c r="I855" s="261">
        <v>85</v>
      </c>
      <c r="J855" s="261">
        <v>99</v>
      </c>
      <c r="K855" s="261">
        <v>100</v>
      </c>
      <c r="L855" s="261"/>
      <c r="M855" s="261"/>
      <c r="N855" s="261"/>
      <c r="O855" s="261"/>
      <c r="P855" s="261"/>
      <c r="Q855" s="261"/>
      <c r="R855" s="261"/>
      <c r="S855" s="261"/>
      <c r="T855" s="261"/>
      <c r="U855" s="261"/>
      <c r="V855" s="261"/>
      <c r="W855" s="261"/>
      <c r="X855" s="261"/>
      <c r="Y855" s="261"/>
      <c r="Z855" s="261"/>
      <c r="AA855" s="261"/>
      <c r="AB855" s="261"/>
      <c r="AC855" s="261"/>
      <c r="AD855" s="261"/>
      <c r="AE855" s="262"/>
      <c r="AF855" s="238" t="str">
        <f t="shared" si="13"/>
        <v>FEIJÃO (1ª SAFRA)14/15Plantio</v>
      </c>
      <c r="AG855" s="262"/>
      <c r="AH855" s="262"/>
      <c r="AI855" s="262"/>
      <c r="AJ855" s="262"/>
      <c r="AK855" s="262"/>
      <c r="AL855" s="262"/>
      <c r="AM855" s="262"/>
      <c r="AN855" s="262"/>
      <c r="AO855" s="262"/>
      <c r="AP855" s="262"/>
      <c r="AQ855" s="262"/>
      <c r="AR855" s="262"/>
      <c r="AS855" s="262"/>
      <c r="AT855" s="262"/>
      <c r="AU855" s="262"/>
      <c r="AV855" s="262"/>
      <c r="AW855" s="262"/>
      <c r="AX855" s="262"/>
      <c r="AY855" s="262"/>
      <c r="AZ855" s="262"/>
      <c r="BA855" s="262"/>
      <c r="BB855" s="262"/>
      <c r="BC855" s="262"/>
      <c r="BD855" s="262"/>
      <c r="BE855" s="262"/>
      <c r="BF855" s="262"/>
      <c r="BG855" s="262"/>
      <c r="BH855" s="262"/>
      <c r="BI855" s="262"/>
      <c r="BJ855" s="262"/>
      <c r="BK855" s="262"/>
      <c r="BL855" s="262"/>
    </row>
    <row r="856" spans="1:64" ht="14.65" hidden="1" customHeight="1">
      <c r="A856" s="263" t="s">
        <v>58</v>
      </c>
      <c r="B856" s="264" t="s">
        <v>190</v>
      </c>
      <c r="C856" s="265" t="s">
        <v>76</v>
      </c>
      <c r="D856" s="266"/>
      <c r="E856" s="266"/>
      <c r="F856" s="266"/>
      <c r="G856" s="267"/>
      <c r="H856" s="267"/>
      <c r="I856" s="267"/>
      <c r="J856" s="267">
        <v>4</v>
      </c>
      <c r="K856" s="267">
        <v>11</v>
      </c>
      <c r="L856" s="267">
        <v>81</v>
      </c>
      <c r="M856" s="267">
        <v>98</v>
      </c>
      <c r="N856" s="267">
        <v>100</v>
      </c>
      <c r="O856" s="267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67"/>
      <c r="AE856" s="268"/>
      <c r="AF856" s="238" t="str">
        <f t="shared" si="13"/>
        <v>FEIJÃO (1ª SAFRA)14/15Colheita</v>
      </c>
      <c r="AG856" s="268"/>
      <c r="AH856" s="268"/>
      <c r="AI856" s="268"/>
      <c r="AJ856" s="268"/>
      <c r="AK856" s="268"/>
      <c r="AL856" s="268"/>
      <c r="AM856" s="268"/>
      <c r="AN856" s="268"/>
      <c r="AO856" s="268"/>
      <c r="AP856" s="268"/>
      <c r="AQ856" s="268"/>
      <c r="AR856" s="268"/>
      <c r="AS856" s="268"/>
      <c r="AT856" s="268"/>
      <c r="AU856" s="268"/>
      <c r="AV856" s="268"/>
      <c r="AW856" s="268"/>
      <c r="AX856" s="268"/>
      <c r="AY856" s="268"/>
      <c r="AZ856" s="268"/>
      <c r="BA856" s="268"/>
      <c r="BB856" s="268"/>
      <c r="BC856" s="268"/>
      <c r="BD856" s="268"/>
      <c r="BE856" s="268"/>
      <c r="BF856" s="268"/>
      <c r="BG856" s="268"/>
      <c r="BH856" s="268"/>
      <c r="BI856" s="268"/>
      <c r="BJ856" s="268"/>
      <c r="BK856" s="268"/>
      <c r="BL856" s="268"/>
    </row>
    <row r="857" spans="1:64" ht="14.65" hidden="1" customHeight="1">
      <c r="A857" s="238" t="s">
        <v>58</v>
      </c>
      <c r="B857" s="258" t="s">
        <v>190</v>
      </c>
      <c r="C857" s="243" t="s">
        <v>77</v>
      </c>
      <c r="D857" s="244"/>
      <c r="E857" s="244"/>
      <c r="F857" s="244"/>
      <c r="G857" s="245"/>
      <c r="H857" s="245"/>
      <c r="I857" s="245"/>
      <c r="J857" s="245">
        <v>1</v>
      </c>
      <c r="K857" s="245">
        <v>6</v>
      </c>
      <c r="L857" s="245">
        <v>49</v>
      </c>
      <c r="M857" s="245">
        <v>75.2</v>
      </c>
      <c r="N857" s="245">
        <v>87</v>
      </c>
      <c r="O857" s="245">
        <v>92</v>
      </c>
      <c r="P857" s="245">
        <v>93</v>
      </c>
      <c r="Q857" s="245">
        <v>94</v>
      </c>
      <c r="R857" s="245">
        <v>96</v>
      </c>
      <c r="S857" s="245">
        <v>96</v>
      </c>
      <c r="T857" s="245">
        <v>97</v>
      </c>
      <c r="U857" s="245">
        <v>98</v>
      </c>
      <c r="V857" s="245">
        <v>98.7</v>
      </c>
      <c r="W857" s="245">
        <v>99</v>
      </c>
      <c r="X857" s="245">
        <v>100</v>
      </c>
      <c r="Y857" s="245">
        <v>100</v>
      </c>
      <c r="Z857" s="245"/>
      <c r="AA857" s="245"/>
      <c r="AB857" s="245"/>
      <c r="AC857" s="245"/>
      <c r="AD857" s="245"/>
      <c r="AE857" s="242"/>
      <c r="AF857" s="238" t="str">
        <f t="shared" si="13"/>
        <v>FEIJÃO (1ª SAFRA)14/15Comercialização</v>
      </c>
      <c r="AG857" s="242"/>
      <c r="AH857" s="242"/>
      <c r="AI857" s="242"/>
      <c r="AJ857" s="242"/>
      <c r="AK857" s="242"/>
      <c r="AL857" s="242"/>
      <c r="AM857" s="242"/>
      <c r="AN857" s="242"/>
      <c r="AO857" s="242"/>
      <c r="AP857" s="242"/>
      <c r="AQ857" s="242"/>
      <c r="AR857" s="242"/>
      <c r="AS857" s="242"/>
      <c r="AT857" s="242"/>
      <c r="AU857" s="242"/>
      <c r="AV857" s="242"/>
      <c r="AW857" s="242"/>
      <c r="AX857" s="242"/>
      <c r="AY857" s="242"/>
      <c r="AZ857" s="242"/>
      <c r="BA857" s="242"/>
      <c r="BB857" s="242"/>
      <c r="BC857" s="242"/>
      <c r="BD857" s="242"/>
      <c r="BE857" s="242"/>
      <c r="BF857" s="242"/>
      <c r="BG857" s="242"/>
      <c r="BH857" s="242"/>
      <c r="BI857" s="242"/>
      <c r="BJ857" s="242"/>
      <c r="BK857" s="242"/>
      <c r="BL857" s="242"/>
    </row>
    <row r="858" spans="1:64" ht="14.65" hidden="1" customHeight="1">
      <c r="A858" s="254" t="s">
        <v>98</v>
      </c>
      <c r="B858" s="255" t="s">
        <v>190</v>
      </c>
      <c r="C858" s="256" t="s">
        <v>75</v>
      </c>
      <c r="D858" s="260"/>
      <c r="E858" s="260"/>
      <c r="F858" s="260"/>
      <c r="G858" s="261"/>
      <c r="H858" s="261"/>
      <c r="I858" s="261"/>
      <c r="J858" s="261"/>
      <c r="K858" s="261"/>
      <c r="L858" s="261">
        <v>37</v>
      </c>
      <c r="M858" s="261">
        <v>85</v>
      </c>
      <c r="N858" s="261">
        <v>100</v>
      </c>
      <c r="O858" s="261"/>
      <c r="P858" s="261"/>
      <c r="Q858" s="261"/>
      <c r="R858" s="261"/>
      <c r="S858" s="261"/>
      <c r="T858" s="261"/>
      <c r="U858" s="261"/>
      <c r="V858" s="261"/>
      <c r="W858" s="261"/>
      <c r="X858" s="261"/>
      <c r="Y858" s="261"/>
      <c r="Z858" s="261"/>
      <c r="AA858" s="261"/>
      <c r="AB858" s="261"/>
      <c r="AC858" s="261"/>
      <c r="AD858" s="261"/>
      <c r="AE858" s="262"/>
      <c r="AF858" s="238" t="str">
        <f t="shared" si="13"/>
        <v>FEIJÃO (2ª SAFRA)14/15Plantio</v>
      </c>
      <c r="AG858" s="262"/>
      <c r="AH858" s="262"/>
      <c r="AI858" s="262"/>
      <c r="AJ858" s="262"/>
      <c r="AK858" s="262"/>
      <c r="AL858" s="262"/>
      <c r="AM858" s="262"/>
      <c r="AN858" s="262"/>
      <c r="AO858" s="262"/>
      <c r="AP858" s="262"/>
      <c r="AQ858" s="262"/>
      <c r="AR858" s="262"/>
      <c r="AS858" s="262"/>
      <c r="AT858" s="262"/>
      <c r="AU858" s="262"/>
      <c r="AV858" s="262"/>
      <c r="AW858" s="262"/>
      <c r="AX858" s="262"/>
      <c r="AY858" s="262"/>
      <c r="AZ858" s="262"/>
      <c r="BA858" s="262"/>
      <c r="BB858" s="262"/>
      <c r="BC858" s="262"/>
      <c r="BD858" s="262"/>
      <c r="BE858" s="262"/>
      <c r="BF858" s="262"/>
      <c r="BG858" s="262"/>
      <c r="BH858" s="262"/>
      <c r="BI858" s="262"/>
      <c r="BJ858" s="262"/>
      <c r="BK858" s="262"/>
      <c r="BL858" s="262"/>
    </row>
    <row r="859" spans="1:64" ht="14.65" hidden="1" customHeight="1">
      <c r="A859" s="263" t="s">
        <v>98</v>
      </c>
      <c r="B859" s="264" t="s">
        <v>190</v>
      </c>
      <c r="C859" s="265" t="s">
        <v>76</v>
      </c>
      <c r="D859" s="266"/>
      <c r="E859" s="266"/>
      <c r="F859" s="266"/>
      <c r="G859" s="267"/>
      <c r="H859" s="267"/>
      <c r="I859" s="267"/>
      <c r="J859" s="267"/>
      <c r="K859" s="267"/>
      <c r="L859" s="267"/>
      <c r="M859" s="267"/>
      <c r="N859" s="267">
        <v>7</v>
      </c>
      <c r="O859" s="267">
        <v>23</v>
      </c>
      <c r="P859" s="267">
        <v>76</v>
      </c>
      <c r="Q859" s="267">
        <v>99</v>
      </c>
      <c r="R859" s="267">
        <v>100</v>
      </c>
      <c r="S859" s="267"/>
      <c r="T859" s="267"/>
      <c r="U859" s="267"/>
      <c r="V859" s="267"/>
      <c r="W859" s="267"/>
      <c r="X859" s="267"/>
      <c r="Y859" s="267"/>
      <c r="Z859" s="267"/>
      <c r="AA859" s="267"/>
      <c r="AB859" s="267"/>
      <c r="AC859" s="267"/>
      <c r="AD859" s="267"/>
      <c r="AE859" s="268"/>
      <c r="AF859" s="238" t="str">
        <f t="shared" si="13"/>
        <v>FEIJÃO (2ª SAFRA)14/15Colheita</v>
      </c>
      <c r="AG859" s="268"/>
      <c r="AH859" s="268"/>
      <c r="AI859" s="268"/>
      <c r="AJ859" s="268"/>
      <c r="AK859" s="268"/>
      <c r="AL859" s="268"/>
      <c r="AM859" s="268"/>
      <c r="AN859" s="268"/>
      <c r="AO859" s="268"/>
      <c r="AP859" s="268"/>
      <c r="AQ859" s="268"/>
      <c r="AR859" s="268"/>
      <c r="AS859" s="268"/>
      <c r="AT859" s="268"/>
      <c r="AU859" s="268"/>
      <c r="AV859" s="268"/>
      <c r="AW859" s="268"/>
      <c r="AX859" s="268"/>
      <c r="AY859" s="268"/>
      <c r="AZ859" s="268"/>
      <c r="BA859" s="268"/>
      <c r="BB859" s="268"/>
      <c r="BC859" s="268"/>
      <c r="BD859" s="268"/>
      <c r="BE859" s="268"/>
      <c r="BF859" s="268"/>
      <c r="BG859" s="268"/>
      <c r="BH859" s="268"/>
      <c r="BI859" s="268"/>
      <c r="BJ859" s="268"/>
      <c r="BK859" s="268"/>
      <c r="BL859" s="268"/>
    </row>
    <row r="860" spans="1:64" ht="14.65" hidden="1" customHeight="1">
      <c r="A860" s="238" t="s">
        <v>98</v>
      </c>
      <c r="B860" s="258" t="s">
        <v>190</v>
      </c>
      <c r="C860" s="243" t="s">
        <v>77</v>
      </c>
      <c r="D860" s="244"/>
      <c r="E860" s="244"/>
      <c r="F860" s="244"/>
      <c r="G860" s="245"/>
      <c r="H860" s="245"/>
      <c r="I860" s="245"/>
      <c r="J860" s="245"/>
      <c r="K860" s="245"/>
      <c r="L860" s="245"/>
      <c r="M860" s="245"/>
      <c r="N860" s="245">
        <v>6</v>
      </c>
      <c r="O860" s="245">
        <v>18</v>
      </c>
      <c r="P860" s="245">
        <v>55</v>
      </c>
      <c r="Q860" s="245">
        <v>76.5</v>
      </c>
      <c r="R860" s="245">
        <v>88</v>
      </c>
      <c r="S860" s="245">
        <v>93</v>
      </c>
      <c r="T860" s="245">
        <v>97</v>
      </c>
      <c r="U860" s="245">
        <v>98</v>
      </c>
      <c r="V860" s="245">
        <v>98.9</v>
      </c>
      <c r="W860" s="245">
        <v>100</v>
      </c>
      <c r="X860" s="245"/>
      <c r="Y860" s="245"/>
      <c r="Z860" s="245"/>
      <c r="AA860" s="245"/>
      <c r="AB860" s="245"/>
      <c r="AC860" s="245"/>
      <c r="AD860" s="245"/>
      <c r="AE860" s="242"/>
      <c r="AF860" s="238" t="str">
        <f t="shared" si="13"/>
        <v>FEIJÃO (2ª SAFRA)14/15Comercialização</v>
      </c>
      <c r="AG860" s="271"/>
      <c r="AH860" s="271"/>
      <c r="AI860" s="271"/>
      <c r="AJ860" s="271"/>
      <c r="AK860" s="271"/>
      <c r="AL860" s="271"/>
      <c r="AM860" s="271"/>
      <c r="AN860" s="271"/>
      <c r="AO860" s="271"/>
      <c r="AP860" s="271"/>
      <c r="AQ860" s="271"/>
      <c r="AR860" s="271"/>
      <c r="AS860" s="271"/>
      <c r="AT860" s="271"/>
      <c r="AU860" s="271"/>
      <c r="AV860" s="271"/>
      <c r="AW860" s="271"/>
      <c r="AX860" s="271"/>
      <c r="AY860" s="271"/>
      <c r="AZ860" s="271"/>
      <c r="BA860" s="271"/>
      <c r="BB860" s="271"/>
      <c r="BC860" s="271"/>
      <c r="BD860" s="271"/>
      <c r="BE860" s="271"/>
      <c r="BF860" s="271"/>
      <c r="BG860" s="271"/>
      <c r="BH860" s="271"/>
      <c r="BI860" s="271"/>
      <c r="BJ860" s="271"/>
      <c r="BK860" s="271"/>
      <c r="BL860" s="271"/>
    </row>
    <row r="861" spans="1:64" ht="14.65" hidden="1" customHeight="1">
      <c r="A861" s="254" t="s">
        <v>99</v>
      </c>
      <c r="B861" s="255" t="s">
        <v>190</v>
      </c>
      <c r="C861" s="256" t="s">
        <v>75</v>
      </c>
      <c r="D861" s="260"/>
      <c r="E861" s="260"/>
      <c r="F861" s="260"/>
      <c r="G861" s="261"/>
      <c r="H861" s="261"/>
      <c r="I861" s="261"/>
      <c r="J861" s="261"/>
      <c r="K861" s="261"/>
      <c r="L861" s="261"/>
      <c r="M861" s="261"/>
      <c r="N861" s="261">
        <v>33</v>
      </c>
      <c r="O861" s="261">
        <v>67</v>
      </c>
      <c r="P861" s="261">
        <v>98</v>
      </c>
      <c r="Q861" s="261">
        <v>100</v>
      </c>
      <c r="R861" s="261"/>
      <c r="S861" s="261"/>
      <c r="T861" s="261"/>
      <c r="U861" s="261"/>
      <c r="V861" s="261"/>
      <c r="W861" s="261"/>
      <c r="X861" s="261"/>
      <c r="Y861" s="261"/>
      <c r="Z861" s="261"/>
      <c r="AA861" s="261"/>
      <c r="AB861" s="261"/>
      <c r="AC861" s="261"/>
      <c r="AD861" s="261"/>
      <c r="AE861" s="262"/>
      <c r="AF861" s="238" t="str">
        <f t="shared" si="13"/>
        <v>FEIJÃO (3ª SAFRA)14/15Plantio</v>
      </c>
      <c r="AG861" s="262"/>
      <c r="AH861" s="262"/>
      <c r="AI861" s="262"/>
      <c r="AJ861" s="262"/>
      <c r="AK861" s="262"/>
      <c r="AL861" s="262"/>
      <c r="AM861" s="262"/>
      <c r="AN861" s="262"/>
      <c r="AO861" s="262"/>
      <c r="AP861" s="262"/>
      <c r="AQ861" s="262"/>
      <c r="AR861" s="262"/>
      <c r="AS861" s="262"/>
      <c r="AT861" s="262"/>
      <c r="AU861" s="262"/>
      <c r="AV861" s="262"/>
      <c r="AW861" s="262"/>
      <c r="AX861" s="262"/>
      <c r="AY861" s="262"/>
      <c r="AZ861" s="262"/>
      <c r="BA861" s="262"/>
      <c r="BB861" s="262"/>
      <c r="BC861" s="262"/>
      <c r="BD861" s="262"/>
      <c r="BE861" s="262"/>
      <c r="BF861" s="262"/>
      <c r="BG861" s="262"/>
      <c r="BH861" s="262"/>
      <c r="BI861" s="262"/>
      <c r="BJ861" s="262"/>
      <c r="BK861" s="262"/>
      <c r="BL861" s="262"/>
    </row>
    <row r="862" spans="1:64" ht="14.65" hidden="1" customHeight="1">
      <c r="A862" s="263" t="s">
        <v>99</v>
      </c>
      <c r="B862" s="264" t="s">
        <v>190</v>
      </c>
      <c r="C862" s="265" t="s">
        <v>76</v>
      </c>
      <c r="D862" s="266"/>
      <c r="E862" s="266"/>
      <c r="F862" s="266"/>
      <c r="G862" s="267"/>
      <c r="H862" s="267"/>
      <c r="I862" s="267"/>
      <c r="J862" s="267"/>
      <c r="K862" s="267"/>
      <c r="L862" s="267"/>
      <c r="M862" s="267"/>
      <c r="N862" s="267"/>
      <c r="O862" s="267"/>
      <c r="P862" s="267">
        <v>14</v>
      </c>
      <c r="Q862" s="267">
        <v>36</v>
      </c>
      <c r="R862" s="267">
        <v>59</v>
      </c>
      <c r="S862" s="267">
        <v>97</v>
      </c>
      <c r="T862" s="267">
        <v>97</v>
      </c>
      <c r="U862" s="267">
        <v>100</v>
      </c>
      <c r="V862" s="267"/>
      <c r="W862" s="267"/>
      <c r="X862" s="267"/>
      <c r="Y862" s="267"/>
      <c r="Z862" s="267"/>
      <c r="AA862" s="267"/>
      <c r="AB862" s="267"/>
      <c r="AC862" s="267"/>
      <c r="AD862" s="267"/>
      <c r="AE862" s="268"/>
      <c r="AF862" s="238" t="str">
        <f t="shared" si="13"/>
        <v>FEIJÃO (3ª SAFRA)14/15Colheita</v>
      </c>
      <c r="AG862" s="268"/>
      <c r="AH862" s="268"/>
      <c r="AI862" s="268"/>
      <c r="AJ862" s="268"/>
      <c r="AK862" s="268"/>
      <c r="AL862" s="268"/>
      <c r="AM862" s="268"/>
      <c r="AN862" s="268"/>
      <c r="AO862" s="268"/>
      <c r="AP862" s="268"/>
      <c r="AQ862" s="268"/>
      <c r="AR862" s="268"/>
      <c r="AS862" s="268"/>
      <c r="AT862" s="268"/>
      <c r="AU862" s="268"/>
      <c r="AV862" s="268"/>
      <c r="AW862" s="268"/>
      <c r="AX862" s="268"/>
      <c r="AY862" s="268"/>
      <c r="AZ862" s="268"/>
      <c r="BA862" s="268"/>
      <c r="BB862" s="268"/>
      <c r="BC862" s="268"/>
      <c r="BD862" s="268"/>
      <c r="BE862" s="268"/>
      <c r="BF862" s="268"/>
      <c r="BG862" s="268"/>
      <c r="BH862" s="268"/>
      <c r="BI862" s="268"/>
      <c r="BJ862" s="268"/>
      <c r="BK862" s="268"/>
      <c r="BL862" s="268"/>
    </row>
    <row r="863" spans="1:64" ht="14.65" hidden="1" customHeight="1">
      <c r="A863" s="238" t="s">
        <v>99</v>
      </c>
      <c r="B863" s="258" t="s">
        <v>190</v>
      </c>
      <c r="C863" s="243" t="s">
        <v>77</v>
      </c>
      <c r="D863" s="244"/>
      <c r="E863" s="244"/>
      <c r="F863" s="244"/>
      <c r="G863" s="245"/>
      <c r="H863" s="245"/>
      <c r="I863" s="245"/>
      <c r="J863" s="245"/>
      <c r="K863" s="245"/>
      <c r="L863" s="245"/>
      <c r="M863" s="245"/>
      <c r="N863" s="245"/>
      <c r="O863" s="245"/>
      <c r="P863" s="252">
        <v>11</v>
      </c>
      <c r="Q863" s="252">
        <v>18</v>
      </c>
      <c r="R863" s="245">
        <v>43</v>
      </c>
      <c r="S863" s="245">
        <v>60</v>
      </c>
      <c r="T863" s="245">
        <v>97</v>
      </c>
      <c r="U863" s="245">
        <v>100</v>
      </c>
      <c r="V863" s="245"/>
      <c r="W863" s="245"/>
      <c r="X863" s="245"/>
      <c r="Y863" s="245"/>
      <c r="Z863" s="245"/>
      <c r="AA863" s="245"/>
      <c r="AB863" s="245"/>
      <c r="AC863" s="245"/>
      <c r="AD863" s="245"/>
      <c r="AE863" s="242"/>
      <c r="AF863" s="238" t="str">
        <f t="shared" si="13"/>
        <v>FEIJÃO (3ª SAFRA)14/15Comercialização</v>
      </c>
      <c r="AG863" s="242"/>
      <c r="AH863" s="242"/>
      <c r="AI863" s="242"/>
      <c r="AJ863" s="242"/>
      <c r="AK863" s="242"/>
      <c r="AL863" s="242"/>
      <c r="AM863" s="242"/>
      <c r="AN863" s="242"/>
      <c r="AO863" s="242"/>
      <c r="AP863" s="242"/>
      <c r="AQ863" s="242"/>
      <c r="AR863" s="242"/>
      <c r="AS863" s="242"/>
      <c r="AT863" s="242"/>
      <c r="AU863" s="242"/>
      <c r="AV863" s="242"/>
      <c r="AW863" s="242"/>
      <c r="AX863" s="242"/>
      <c r="AY863" s="242"/>
      <c r="AZ863" s="242"/>
      <c r="BA863" s="242"/>
      <c r="BB863" s="242"/>
      <c r="BC863" s="242"/>
      <c r="BD863" s="242"/>
      <c r="BE863" s="242"/>
      <c r="BF863" s="242"/>
      <c r="BG863" s="242"/>
      <c r="BH863" s="242"/>
      <c r="BI863" s="242"/>
      <c r="BJ863" s="242"/>
      <c r="BK863" s="242"/>
      <c r="BL863" s="242"/>
    </row>
    <row r="864" spans="1:64" ht="14.65" hidden="1" customHeight="1">
      <c r="A864" s="254" t="s">
        <v>294</v>
      </c>
      <c r="B864" s="255" t="s">
        <v>190</v>
      </c>
      <c r="C864" s="256" t="s">
        <v>75</v>
      </c>
      <c r="D864" s="260"/>
      <c r="E864" s="260"/>
      <c r="F864" s="260"/>
      <c r="G864" s="261">
        <v>3</v>
      </c>
      <c r="H864" s="261">
        <v>39</v>
      </c>
      <c r="I864" s="261">
        <v>100</v>
      </c>
      <c r="J864" s="261"/>
      <c r="K864" s="261"/>
      <c r="L864" s="261"/>
      <c r="M864" s="261"/>
      <c r="N864" s="261"/>
      <c r="O864" s="261"/>
      <c r="P864" s="261"/>
      <c r="Q864" s="261"/>
      <c r="R864" s="261"/>
      <c r="S864" s="261"/>
      <c r="T864" s="261"/>
      <c r="U864" s="261"/>
      <c r="V864" s="261"/>
      <c r="W864" s="261"/>
      <c r="X864" s="261"/>
      <c r="Y864" s="261"/>
      <c r="Z864" s="261"/>
      <c r="AA864" s="261"/>
      <c r="AB864" s="261"/>
      <c r="AC864" s="261"/>
      <c r="AD864" s="261"/>
      <c r="AE864" s="262"/>
      <c r="AF864" s="238" t="str">
        <f t="shared" si="13"/>
        <v>tabaco14/15Plantio</v>
      </c>
      <c r="AG864" s="262"/>
      <c r="AH864" s="262"/>
      <c r="AI864" s="262"/>
      <c r="AJ864" s="262"/>
      <c r="AK864" s="262"/>
      <c r="AL864" s="262"/>
      <c r="AM864" s="262"/>
      <c r="AN864" s="262"/>
      <c r="AO864" s="262"/>
      <c r="AP864" s="262"/>
      <c r="AQ864" s="262"/>
      <c r="AR864" s="262"/>
      <c r="AS864" s="262"/>
      <c r="AT864" s="262"/>
      <c r="AU864" s="262"/>
      <c r="AV864" s="262"/>
      <c r="AW864" s="262"/>
      <c r="AX864" s="262"/>
      <c r="AY864" s="262"/>
      <c r="AZ864" s="262"/>
      <c r="BA864" s="262"/>
      <c r="BB864" s="262"/>
      <c r="BC864" s="262"/>
      <c r="BD864" s="262"/>
      <c r="BE864" s="262"/>
      <c r="BF864" s="262"/>
      <c r="BG864" s="262"/>
      <c r="BH864" s="262"/>
      <c r="BI864" s="262"/>
      <c r="BJ864" s="262"/>
      <c r="BK864" s="262"/>
      <c r="BL864" s="262"/>
    </row>
    <row r="865" spans="1:64" ht="14.65" hidden="1" customHeight="1">
      <c r="A865" s="263" t="s">
        <v>294</v>
      </c>
      <c r="B865" s="264" t="s">
        <v>190</v>
      </c>
      <c r="C865" s="265" t="s">
        <v>76</v>
      </c>
      <c r="D865" s="266"/>
      <c r="E865" s="266"/>
      <c r="F865" s="266"/>
      <c r="G865" s="267"/>
      <c r="H865" s="267"/>
      <c r="I865" s="267">
        <v>0</v>
      </c>
      <c r="J865" s="267">
        <v>1</v>
      </c>
      <c r="K865" s="267">
        <v>10</v>
      </c>
      <c r="L865" s="267">
        <v>52</v>
      </c>
      <c r="M865" s="267">
        <v>85</v>
      </c>
      <c r="N865" s="267">
        <v>98</v>
      </c>
      <c r="O865" s="267">
        <v>100</v>
      </c>
      <c r="P865" s="267"/>
      <c r="Q865" s="267"/>
      <c r="R865" s="267"/>
      <c r="S865" s="267"/>
      <c r="T865" s="267"/>
      <c r="U865" s="267"/>
      <c r="V865" s="267"/>
      <c r="W865" s="267"/>
      <c r="X865" s="267"/>
      <c r="Y865" s="267"/>
      <c r="Z865" s="267"/>
      <c r="AA865" s="267"/>
      <c r="AB865" s="267"/>
      <c r="AC865" s="267"/>
      <c r="AD865" s="267"/>
      <c r="AE865" s="268"/>
      <c r="AF865" s="238" t="str">
        <f t="shared" si="13"/>
        <v>tabaco14/15Colheita</v>
      </c>
      <c r="AG865" s="268"/>
      <c r="AH865" s="268"/>
      <c r="AI865" s="268"/>
      <c r="AJ865" s="268"/>
      <c r="AK865" s="268"/>
      <c r="AL865" s="268"/>
      <c r="AM865" s="268"/>
      <c r="AN865" s="268"/>
      <c r="AO865" s="268"/>
      <c r="AP865" s="268"/>
      <c r="AQ865" s="268"/>
      <c r="AR865" s="268"/>
      <c r="AS865" s="268"/>
      <c r="AT865" s="268"/>
      <c r="AU865" s="268"/>
      <c r="AV865" s="268"/>
      <c r="AW865" s="268"/>
      <c r="AX865" s="268"/>
      <c r="AY865" s="268"/>
      <c r="AZ865" s="268"/>
      <c r="BA865" s="268"/>
      <c r="BB865" s="268"/>
      <c r="BC865" s="268"/>
      <c r="BD865" s="268"/>
      <c r="BE865" s="268"/>
      <c r="BF865" s="268"/>
      <c r="BG865" s="268"/>
      <c r="BH865" s="268"/>
      <c r="BI865" s="268"/>
      <c r="BJ865" s="268"/>
      <c r="BK865" s="268"/>
      <c r="BL865" s="268"/>
    </row>
    <row r="866" spans="1:64" ht="14.65" hidden="1" customHeight="1">
      <c r="A866" s="257" t="s">
        <v>294</v>
      </c>
      <c r="B866" s="258" t="s">
        <v>190</v>
      </c>
      <c r="C866" s="259" t="s">
        <v>77</v>
      </c>
      <c r="D866" s="272"/>
      <c r="E866" s="272"/>
      <c r="F866" s="272"/>
      <c r="G866" s="252"/>
      <c r="H866" s="252"/>
      <c r="I866" s="252"/>
      <c r="J866" s="252">
        <v>0</v>
      </c>
      <c r="K866" s="252">
        <v>0</v>
      </c>
      <c r="L866" s="252">
        <v>6</v>
      </c>
      <c r="M866" s="252">
        <v>20</v>
      </c>
      <c r="N866" s="252">
        <v>34</v>
      </c>
      <c r="O866" s="252">
        <v>56</v>
      </c>
      <c r="P866" s="252">
        <v>75</v>
      </c>
      <c r="Q866" s="252">
        <v>95</v>
      </c>
      <c r="R866" s="252">
        <v>99</v>
      </c>
      <c r="S866" s="252">
        <v>100</v>
      </c>
      <c r="T866" s="252"/>
      <c r="U866" s="252"/>
      <c r="V866" s="252"/>
      <c r="W866" s="252"/>
      <c r="X866" s="252"/>
      <c r="Y866" s="252"/>
      <c r="Z866" s="252"/>
      <c r="AA866" s="252"/>
      <c r="AB866" s="252"/>
      <c r="AC866" s="252"/>
      <c r="AD866" s="252"/>
      <c r="AE866" s="271"/>
      <c r="AF866" s="238" t="str">
        <f t="shared" si="13"/>
        <v>tabaco14/15Comercialização</v>
      </c>
      <c r="AG866" s="242"/>
      <c r="AH866" s="242"/>
      <c r="AI866" s="242"/>
      <c r="AJ866" s="242"/>
      <c r="AK866" s="242"/>
      <c r="AL866" s="242"/>
      <c r="AM866" s="242"/>
      <c r="AN866" s="242"/>
      <c r="AO866" s="242"/>
      <c r="AP866" s="242"/>
      <c r="AQ866" s="242"/>
      <c r="AR866" s="242"/>
      <c r="AS866" s="242"/>
      <c r="AT866" s="242"/>
      <c r="AU866" s="242"/>
      <c r="AV866" s="242"/>
      <c r="AW866" s="242"/>
      <c r="AX866" s="242"/>
      <c r="AY866" s="242"/>
      <c r="AZ866" s="242"/>
      <c r="BA866" s="242"/>
      <c r="BB866" s="242"/>
      <c r="BC866" s="242"/>
      <c r="BD866" s="242"/>
      <c r="BE866" s="242"/>
      <c r="BF866" s="242"/>
      <c r="BG866" s="242"/>
      <c r="BH866" s="242"/>
      <c r="BI866" s="242"/>
      <c r="BJ866" s="242"/>
      <c r="BK866" s="242"/>
      <c r="BL866" s="242"/>
    </row>
    <row r="867" spans="1:64" ht="14.65" hidden="1" customHeight="1">
      <c r="A867" s="254" t="s">
        <v>102</v>
      </c>
      <c r="B867" s="255" t="s">
        <v>190</v>
      </c>
      <c r="C867" s="256" t="s">
        <v>75</v>
      </c>
      <c r="D867" s="260"/>
      <c r="E867" s="260"/>
      <c r="F867" s="260"/>
      <c r="G867" s="261"/>
      <c r="H867" s="261"/>
      <c r="I867" s="261">
        <v>96</v>
      </c>
      <c r="J867" s="261">
        <v>100</v>
      </c>
      <c r="K867" s="261"/>
      <c r="L867" s="261"/>
      <c r="M867" s="261"/>
      <c r="N867" s="261"/>
      <c r="O867" s="261"/>
      <c r="P867" s="261"/>
      <c r="Q867" s="261"/>
      <c r="R867" s="261"/>
      <c r="S867" s="261"/>
      <c r="T867" s="261"/>
      <c r="U867" s="261"/>
      <c r="V867" s="261"/>
      <c r="W867" s="261"/>
      <c r="X867" s="261"/>
      <c r="Y867" s="261"/>
      <c r="Z867" s="261"/>
      <c r="AA867" s="261"/>
      <c r="AB867" s="261"/>
      <c r="AC867" s="261"/>
      <c r="AD867" s="261"/>
      <c r="AE867" s="262"/>
      <c r="AF867" s="238" t="str">
        <f t="shared" si="13"/>
        <v>MANDIOCA14/15Plantio</v>
      </c>
      <c r="AG867" s="262"/>
      <c r="AH867" s="262"/>
      <c r="AI867" s="262"/>
      <c r="AJ867" s="262"/>
      <c r="AK867" s="262"/>
      <c r="AL867" s="262"/>
      <c r="AM867" s="262"/>
      <c r="AN867" s="262"/>
      <c r="AO867" s="262"/>
      <c r="AP867" s="262"/>
      <c r="AQ867" s="262"/>
      <c r="AR867" s="262"/>
      <c r="AS867" s="262"/>
      <c r="AT867" s="262"/>
      <c r="AU867" s="262"/>
      <c r="AV867" s="262"/>
      <c r="AW867" s="262"/>
      <c r="AX867" s="262"/>
      <c r="AY867" s="262"/>
      <c r="AZ867" s="262"/>
      <c r="BA867" s="262"/>
      <c r="BB867" s="262"/>
      <c r="BC867" s="262"/>
      <c r="BD867" s="262"/>
      <c r="BE867" s="262"/>
      <c r="BF867" s="262"/>
      <c r="BG867" s="262"/>
      <c r="BH867" s="262"/>
      <c r="BI867" s="262"/>
      <c r="BJ867" s="262"/>
      <c r="BK867" s="262"/>
      <c r="BL867" s="262"/>
    </row>
    <row r="868" spans="1:64" ht="14.65" hidden="1" customHeight="1">
      <c r="A868" s="263" t="s">
        <v>102</v>
      </c>
      <c r="B868" s="264" t="s">
        <v>190</v>
      </c>
      <c r="C868" s="265" t="s">
        <v>76</v>
      </c>
      <c r="D868" s="266"/>
      <c r="E868" s="266"/>
      <c r="F868" s="266"/>
      <c r="G868" s="267"/>
      <c r="H868" s="267"/>
      <c r="I868" s="267"/>
      <c r="J868" s="267"/>
      <c r="K868" s="267"/>
      <c r="L868" s="267">
        <v>3</v>
      </c>
      <c r="M868" s="267">
        <v>5</v>
      </c>
      <c r="N868" s="267">
        <v>16</v>
      </c>
      <c r="O868" s="267">
        <v>22</v>
      </c>
      <c r="P868" s="267">
        <v>35</v>
      </c>
      <c r="Q868" s="267">
        <v>46</v>
      </c>
      <c r="R868" s="267">
        <v>53</v>
      </c>
      <c r="S868" s="267">
        <v>62</v>
      </c>
      <c r="T868" s="267">
        <v>73</v>
      </c>
      <c r="U868" s="267">
        <v>79</v>
      </c>
      <c r="V868" s="267">
        <v>86</v>
      </c>
      <c r="W868" s="267">
        <v>98</v>
      </c>
      <c r="X868" s="267">
        <v>100</v>
      </c>
      <c r="Y868" s="267"/>
      <c r="Z868" s="267"/>
      <c r="AA868" s="267"/>
      <c r="AB868" s="267"/>
      <c r="AC868" s="267"/>
      <c r="AD868" s="267"/>
      <c r="AE868" s="268"/>
      <c r="AF868" s="238" t="str">
        <f t="shared" si="13"/>
        <v>MANDIOCA14/15Colheita</v>
      </c>
      <c r="AG868" s="268"/>
      <c r="AH868" s="268"/>
      <c r="AI868" s="268"/>
      <c r="AJ868" s="268"/>
      <c r="AK868" s="268"/>
      <c r="AL868" s="268"/>
      <c r="AM868" s="268"/>
      <c r="AN868" s="268"/>
      <c r="AO868" s="268"/>
      <c r="AP868" s="268"/>
      <c r="AQ868" s="268"/>
      <c r="AR868" s="268"/>
      <c r="AS868" s="268"/>
      <c r="AT868" s="268"/>
      <c r="AU868" s="268"/>
      <c r="AV868" s="268"/>
      <c r="AW868" s="268"/>
      <c r="AX868" s="268"/>
      <c r="AY868" s="268"/>
      <c r="AZ868" s="268"/>
      <c r="BA868" s="268"/>
      <c r="BB868" s="268"/>
      <c r="BC868" s="268"/>
      <c r="BD868" s="268"/>
      <c r="BE868" s="268"/>
      <c r="BF868" s="268"/>
      <c r="BG868" s="268"/>
      <c r="BH868" s="268"/>
      <c r="BI868" s="268"/>
      <c r="BJ868" s="268"/>
      <c r="BK868" s="268"/>
      <c r="BL868" s="268"/>
    </row>
    <row r="869" spans="1:64" ht="14.65" hidden="1" customHeight="1">
      <c r="A869" s="238" t="s">
        <v>102</v>
      </c>
      <c r="B869" s="258" t="s">
        <v>190</v>
      </c>
      <c r="C869" s="243" t="s">
        <v>77</v>
      </c>
      <c r="D869" s="244"/>
      <c r="E869" s="244"/>
      <c r="F869" s="244"/>
      <c r="G869" s="245"/>
      <c r="H869" s="245"/>
      <c r="I869" s="245"/>
      <c r="J869" s="245"/>
      <c r="K869" s="245"/>
      <c r="L869" s="245">
        <v>3</v>
      </c>
      <c r="M869" s="245">
        <v>4</v>
      </c>
      <c r="N869" s="245">
        <v>13</v>
      </c>
      <c r="O869" s="245">
        <v>23</v>
      </c>
      <c r="P869" s="245">
        <v>37</v>
      </c>
      <c r="Q869" s="245">
        <v>48</v>
      </c>
      <c r="R869" s="245">
        <v>54</v>
      </c>
      <c r="S869" s="245">
        <v>65</v>
      </c>
      <c r="T869" s="245">
        <v>76</v>
      </c>
      <c r="U869" s="245">
        <v>81</v>
      </c>
      <c r="V869" s="245">
        <v>87.3</v>
      </c>
      <c r="W869" s="245">
        <v>98</v>
      </c>
      <c r="X869" s="245">
        <v>100</v>
      </c>
      <c r="Y869" s="245">
        <v>100</v>
      </c>
      <c r="Z869" s="245"/>
      <c r="AA869" s="245"/>
      <c r="AB869" s="245"/>
      <c r="AC869" s="245"/>
      <c r="AD869" s="245"/>
      <c r="AE869" s="242"/>
      <c r="AF869" s="238" t="str">
        <f t="shared" si="13"/>
        <v>MANDIOCA14/15Comercialização</v>
      </c>
      <c r="AG869" s="242"/>
      <c r="AH869" s="242"/>
      <c r="AI869" s="242"/>
      <c r="AJ869" s="242"/>
      <c r="AK869" s="242"/>
      <c r="AL869" s="242"/>
      <c r="AM869" s="242"/>
      <c r="AN869" s="242"/>
      <c r="AO869" s="242"/>
      <c r="AP869" s="242"/>
      <c r="AQ869" s="242"/>
      <c r="AR869" s="242"/>
      <c r="AS869" s="242"/>
      <c r="AT869" s="242"/>
      <c r="AU869" s="242"/>
      <c r="AV869" s="242"/>
      <c r="AW869" s="242"/>
      <c r="AX869" s="242"/>
      <c r="AY869" s="242"/>
      <c r="AZ869" s="242"/>
      <c r="BA869" s="242"/>
      <c r="BB869" s="242"/>
      <c r="BC869" s="242"/>
      <c r="BD869" s="242"/>
      <c r="BE869" s="242"/>
      <c r="BF869" s="242"/>
      <c r="BG869" s="242"/>
      <c r="BH869" s="242"/>
      <c r="BI869" s="242"/>
      <c r="BJ869" s="242"/>
      <c r="BK869" s="242"/>
      <c r="BL869" s="242"/>
    </row>
    <row r="870" spans="1:64" ht="14.65" hidden="1" customHeight="1">
      <c r="A870" s="254" t="s">
        <v>103</v>
      </c>
      <c r="B870" s="255" t="s">
        <v>190</v>
      </c>
      <c r="C870" s="256" t="s">
        <v>75</v>
      </c>
      <c r="D870" s="260"/>
      <c r="E870" s="260"/>
      <c r="F870" s="260"/>
      <c r="G870" s="261"/>
      <c r="H870" s="261">
        <v>41</v>
      </c>
      <c r="I870" s="261">
        <v>90</v>
      </c>
      <c r="J870" s="261">
        <v>99</v>
      </c>
      <c r="K870" s="261">
        <v>100</v>
      </c>
      <c r="L870" s="261"/>
      <c r="M870" s="261"/>
      <c r="N870" s="261"/>
      <c r="O870" s="261"/>
      <c r="P870" s="261"/>
      <c r="Q870" s="261"/>
      <c r="R870" s="261"/>
      <c r="S870" s="261"/>
      <c r="T870" s="261"/>
      <c r="U870" s="261"/>
      <c r="V870" s="261"/>
      <c r="W870" s="261"/>
      <c r="X870" s="261"/>
      <c r="Y870" s="261"/>
      <c r="Z870" s="261"/>
      <c r="AA870" s="261"/>
      <c r="AB870" s="261"/>
      <c r="AC870" s="261"/>
      <c r="AD870" s="261"/>
      <c r="AE870" s="262"/>
      <c r="AF870" s="238" t="str">
        <f t="shared" si="13"/>
        <v>MILHO (1ª SAFRA)14/15Plantio</v>
      </c>
      <c r="AG870" s="262"/>
      <c r="AH870" s="262"/>
      <c r="AI870" s="262"/>
      <c r="AJ870" s="262"/>
      <c r="AK870" s="262"/>
      <c r="AL870" s="262"/>
      <c r="AM870" s="262"/>
      <c r="AN870" s="262"/>
      <c r="AO870" s="262"/>
      <c r="AP870" s="262"/>
      <c r="AQ870" s="262"/>
      <c r="AR870" s="262"/>
      <c r="AS870" s="262"/>
      <c r="AT870" s="262"/>
      <c r="AU870" s="262"/>
      <c r="AV870" s="262"/>
      <c r="AW870" s="262"/>
      <c r="AX870" s="262"/>
      <c r="AY870" s="262"/>
      <c r="AZ870" s="262"/>
      <c r="BA870" s="262"/>
      <c r="BB870" s="262"/>
      <c r="BC870" s="262"/>
      <c r="BD870" s="262"/>
      <c r="BE870" s="262"/>
      <c r="BF870" s="262"/>
      <c r="BG870" s="262"/>
      <c r="BH870" s="262"/>
      <c r="BI870" s="262"/>
      <c r="BJ870" s="262"/>
      <c r="BK870" s="262"/>
      <c r="BL870" s="262"/>
    </row>
    <row r="871" spans="1:64" ht="14.65" hidden="1" customHeight="1">
      <c r="A871" s="263" t="s">
        <v>103</v>
      </c>
      <c r="B871" s="264" t="s">
        <v>190</v>
      </c>
      <c r="C871" s="265" t="s">
        <v>76</v>
      </c>
      <c r="D871" s="266"/>
      <c r="E871" s="266"/>
      <c r="F871" s="266"/>
      <c r="G871" s="267"/>
      <c r="H871" s="267"/>
      <c r="I871" s="267"/>
      <c r="J871" s="267"/>
      <c r="K871" s="267"/>
      <c r="L871" s="267">
        <v>6</v>
      </c>
      <c r="M871" s="267">
        <v>27</v>
      </c>
      <c r="N871" s="267">
        <v>70</v>
      </c>
      <c r="O871" s="267">
        <v>94</v>
      </c>
      <c r="P871" s="267">
        <v>99</v>
      </c>
      <c r="Q871" s="267">
        <v>100</v>
      </c>
      <c r="R871" s="267"/>
      <c r="S871" s="267"/>
      <c r="T871" s="267"/>
      <c r="U871" s="267"/>
      <c r="V871" s="267"/>
      <c r="W871" s="267"/>
      <c r="X871" s="267"/>
      <c r="Y871" s="267"/>
      <c r="Z871" s="267"/>
      <c r="AA871" s="267"/>
      <c r="AB871" s="267"/>
      <c r="AC871" s="267"/>
      <c r="AD871" s="267"/>
      <c r="AE871" s="268"/>
      <c r="AF871" s="238" t="str">
        <f t="shared" si="13"/>
        <v>MILHO (1ª SAFRA)14/15Colheita</v>
      </c>
      <c r="AG871" s="268"/>
      <c r="AH871" s="268"/>
      <c r="AI871" s="268"/>
      <c r="AJ871" s="268"/>
      <c r="AK871" s="268"/>
      <c r="AL871" s="268"/>
      <c r="AM871" s="268"/>
      <c r="AN871" s="268"/>
      <c r="AO871" s="268"/>
      <c r="AP871" s="268"/>
      <c r="AQ871" s="268"/>
      <c r="AR871" s="268"/>
      <c r="AS871" s="268"/>
      <c r="AT871" s="268"/>
      <c r="AU871" s="268"/>
      <c r="AV871" s="268"/>
      <c r="AW871" s="268"/>
      <c r="AX871" s="268"/>
      <c r="AY871" s="268"/>
      <c r="AZ871" s="268"/>
      <c r="BA871" s="268"/>
      <c r="BB871" s="268"/>
      <c r="BC871" s="268"/>
      <c r="BD871" s="268"/>
      <c r="BE871" s="268"/>
      <c r="BF871" s="268"/>
      <c r="BG871" s="268"/>
      <c r="BH871" s="268"/>
      <c r="BI871" s="268"/>
      <c r="BJ871" s="268"/>
      <c r="BK871" s="268"/>
      <c r="BL871" s="268"/>
    </row>
    <row r="872" spans="1:64" ht="14.65" hidden="1" customHeight="1">
      <c r="A872" s="238" t="s">
        <v>103</v>
      </c>
      <c r="B872" s="258" t="s">
        <v>190</v>
      </c>
      <c r="C872" s="243" t="s">
        <v>77</v>
      </c>
      <c r="D872" s="244"/>
      <c r="E872" s="244"/>
      <c r="F872" s="244"/>
      <c r="G872" s="245"/>
      <c r="H872" s="245"/>
      <c r="I872" s="245">
        <v>0.4</v>
      </c>
      <c r="J872" s="245">
        <v>1</v>
      </c>
      <c r="K872" s="245">
        <v>1</v>
      </c>
      <c r="L872" s="245">
        <v>2</v>
      </c>
      <c r="M872" s="245">
        <v>4.3</v>
      </c>
      <c r="N872" s="245">
        <v>25</v>
      </c>
      <c r="O872" s="245">
        <v>43</v>
      </c>
      <c r="P872" s="245">
        <v>67</v>
      </c>
      <c r="Q872" s="245">
        <v>77</v>
      </c>
      <c r="R872" s="245">
        <v>82</v>
      </c>
      <c r="S872" s="245">
        <v>86</v>
      </c>
      <c r="T872" s="245">
        <v>90</v>
      </c>
      <c r="U872" s="245">
        <v>93</v>
      </c>
      <c r="V872" s="245">
        <v>95.2</v>
      </c>
      <c r="W872" s="245">
        <v>97</v>
      </c>
      <c r="X872" s="245">
        <v>99</v>
      </c>
      <c r="Y872" s="245">
        <v>100</v>
      </c>
      <c r="Z872" s="245"/>
      <c r="AA872" s="245"/>
      <c r="AB872" s="245"/>
      <c r="AC872" s="245"/>
      <c r="AD872" s="245"/>
      <c r="AE872" s="242"/>
      <c r="AF872" s="238" t="str">
        <f t="shared" si="13"/>
        <v>MILHO (1ª SAFRA)14/15Comercialização</v>
      </c>
      <c r="AG872" s="242"/>
      <c r="AH872" s="242"/>
      <c r="AI872" s="242"/>
      <c r="AJ872" s="242"/>
      <c r="AK872" s="242"/>
      <c r="AL872" s="242"/>
      <c r="AM872" s="242"/>
      <c r="AN872" s="242"/>
      <c r="AO872" s="242"/>
      <c r="AP872" s="242"/>
      <c r="AQ872" s="242"/>
      <c r="AR872" s="242"/>
      <c r="AS872" s="242"/>
      <c r="AT872" s="242"/>
      <c r="AU872" s="242"/>
      <c r="AV872" s="242"/>
      <c r="AW872" s="242"/>
      <c r="AX872" s="242"/>
      <c r="AY872" s="242"/>
      <c r="AZ872" s="242"/>
      <c r="BA872" s="242"/>
      <c r="BB872" s="242"/>
      <c r="BC872" s="242"/>
      <c r="BD872" s="242"/>
      <c r="BE872" s="242"/>
      <c r="BF872" s="242"/>
      <c r="BG872" s="242"/>
      <c r="BH872" s="242"/>
      <c r="BI872" s="242"/>
      <c r="BJ872" s="242"/>
      <c r="BK872" s="242"/>
      <c r="BL872" s="242"/>
    </row>
    <row r="873" spans="1:64" ht="14.65" hidden="1" customHeight="1">
      <c r="A873" s="254" t="s">
        <v>104</v>
      </c>
      <c r="B873" s="255" t="s">
        <v>190</v>
      </c>
      <c r="C873" s="256" t="s">
        <v>75</v>
      </c>
      <c r="D873" s="260"/>
      <c r="E873" s="260"/>
      <c r="F873" s="260"/>
      <c r="G873" s="261"/>
      <c r="H873" s="261"/>
      <c r="I873" s="261"/>
      <c r="J873" s="261"/>
      <c r="K873" s="261"/>
      <c r="L873" s="261">
        <v>11</v>
      </c>
      <c r="M873" s="261">
        <v>49</v>
      </c>
      <c r="N873" s="261">
        <v>93</v>
      </c>
      <c r="O873" s="261">
        <v>100</v>
      </c>
      <c r="P873" s="261"/>
      <c r="Q873" s="261"/>
      <c r="R873" s="261"/>
      <c r="S873" s="261"/>
      <c r="T873" s="261"/>
      <c r="U873" s="261"/>
      <c r="V873" s="261"/>
      <c r="W873" s="261"/>
      <c r="X873" s="261"/>
      <c r="Y873" s="261"/>
      <c r="Z873" s="261"/>
      <c r="AA873" s="261"/>
      <c r="AB873" s="261"/>
      <c r="AC873" s="261"/>
      <c r="AD873" s="261"/>
      <c r="AE873" s="262"/>
      <c r="AF873" s="238" t="str">
        <f t="shared" si="13"/>
        <v>MILHO (2ª SAFRA)14/15Plantio</v>
      </c>
      <c r="AG873" s="262"/>
      <c r="AH873" s="262"/>
      <c r="AI873" s="262"/>
      <c r="AJ873" s="262"/>
      <c r="AK873" s="262"/>
      <c r="AL873" s="262"/>
      <c r="AM873" s="262"/>
      <c r="AN873" s="262"/>
      <c r="AO873" s="262"/>
      <c r="AP873" s="262"/>
      <c r="AQ873" s="262"/>
      <c r="AR873" s="262"/>
      <c r="AS873" s="262"/>
      <c r="AT873" s="262"/>
      <c r="AU873" s="262"/>
      <c r="AV873" s="262"/>
      <c r="AW873" s="262"/>
      <c r="AX873" s="262"/>
      <c r="AY873" s="262"/>
      <c r="AZ873" s="262"/>
      <c r="BA873" s="262"/>
      <c r="BB873" s="262"/>
      <c r="BC873" s="262"/>
      <c r="BD873" s="262"/>
      <c r="BE873" s="262"/>
      <c r="BF873" s="262"/>
      <c r="BG873" s="262"/>
      <c r="BH873" s="262"/>
      <c r="BI873" s="262"/>
      <c r="BJ873" s="262"/>
      <c r="BK873" s="262"/>
      <c r="BL873" s="262"/>
    </row>
    <row r="874" spans="1:64" ht="14.65" hidden="1" customHeight="1">
      <c r="A874" s="263" t="s">
        <v>104</v>
      </c>
      <c r="B874" s="264" t="s">
        <v>190</v>
      </c>
      <c r="C874" s="265" t="s">
        <v>76</v>
      </c>
      <c r="D874" s="266"/>
      <c r="E874" s="266"/>
      <c r="F874" s="266"/>
      <c r="G874" s="267"/>
      <c r="H874" s="267"/>
      <c r="I874" s="267"/>
      <c r="J874" s="267"/>
      <c r="K874" s="267"/>
      <c r="L874" s="267"/>
      <c r="M874" s="267"/>
      <c r="N874" s="267"/>
      <c r="O874" s="267"/>
      <c r="P874" s="267">
        <v>2</v>
      </c>
      <c r="Q874" s="267">
        <v>9</v>
      </c>
      <c r="R874" s="267">
        <v>31</v>
      </c>
      <c r="S874" s="267">
        <v>88</v>
      </c>
      <c r="T874" s="267">
        <v>98</v>
      </c>
      <c r="U874" s="267">
        <v>100</v>
      </c>
      <c r="V874" s="267"/>
      <c r="W874" s="267"/>
      <c r="X874" s="267"/>
      <c r="Y874" s="267"/>
      <c r="Z874" s="267"/>
      <c r="AA874" s="267"/>
      <c r="AB874" s="267"/>
      <c r="AC874" s="267"/>
      <c r="AD874" s="267"/>
      <c r="AE874" s="268"/>
      <c r="AF874" s="238" t="str">
        <f t="shared" si="13"/>
        <v>MILHO (2ª SAFRA)14/15Colheita</v>
      </c>
      <c r="AG874" s="268"/>
      <c r="AH874" s="268"/>
      <c r="AI874" s="268"/>
      <c r="AJ874" s="268"/>
      <c r="AK874" s="268"/>
      <c r="AL874" s="268"/>
      <c r="AM874" s="268"/>
      <c r="AN874" s="268"/>
      <c r="AO874" s="268"/>
      <c r="AP874" s="268"/>
      <c r="AQ874" s="268"/>
      <c r="AR874" s="268"/>
      <c r="AS874" s="268"/>
      <c r="AT874" s="268"/>
      <c r="AU874" s="268"/>
      <c r="AV874" s="268"/>
      <c r="AW874" s="268"/>
      <c r="AX874" s="268"/>
      <c r="AY874" s="268"/>
      <c r="AZ874" s="268"/>
      <c r="BA874" s="268"/>
      <c r="BB874" s="268"/>
      <c r="BC874" s="268"/>
      <c r="BD874" s="268"/>
      <c r="BE874" s="268"/>
      <c r="BF874" s="268"/>
      <c r="BG874" s="268"/>
      <c r="BH874" s="268"/>
      <c r="BI874" s="268"/>
      <c r="BJ874" s="268"/>
      <c r="BK874" s="268"/>
      <c r="BL874" s="268"/>
    </row>
    <row r="875" spans="1:64" ht="14.65" hidden="1" customHeight="1">
      <c r="A875" s="238" t="s">
        <v>104</v>
      </c>
      <c r="B875" s="258" t="s">
        <v>190</v>
      </c>
      <c r="C875" s="243" t="s">
        <v>77</v>
      </c>
      <c r="D875" s="244"/>
      <c r="E875" s="244"/>
      <c r="F875" s="244"/>
      <c r="G875" s="245"/>
      <c r="H875" s="245"/>
      <c r="I875" s="245"/>
      <c r="J875" s="245"/>
      <c r="K875" s="245"/>
      <c r="L875" s="245">
        <v>8</v>
      </c>
      <c r="M875" s="245">
        <v>8.4</v>
      </c>
      <c r="N875" s="245">
        <v>12</v>
      </c>
      <c r="O875" s="245">
        <v>13</v>
      </c>
      <c r="P875" s="245">
        <v>16</v>
      </c>
      <c r="Q875" s="245">
        <v>18</v>
      </c>
      <c r="R875" s="245">
        <v>25</v>
      </c>
      <c r="S875" s="245">
        <v>40</v>
      </c>
      <c r="T875" s="245">
        <v>51</v>
      </c>
      <c r="U875" s="245">
        <v>62</v>
      </c>
      <c r="V875" s="245">
        <v>71.599999999999994</v>
      </c>
      <c r="W875" s="245">
        <v>76</v>
      </c>
      <c r="X875" s="245">
        <v>81</v>
      </c>
      <c r="Y875" s="245">
        <v>92</v>
      </c>
      <c r="Z875" s="245">
        <v>95</v>
      </c>
      <c r="AA875" s="245">
        <v>98</v>
      </c>
      <c r="AB875" s="245">
        <v>99</v>
      </c>
      <c r="AC875" s="245">
        <v>100</v>
      </c>
      <c r="AD875" s="245"/>
      <c r="AE875" s="242"/>
      <c r="AF875" s="238" t="str">
        <f t="shared" si="13"/>
        <v>MILHO (2ª SAFRA)14/15Comercialização</v>
      </c>
      <c r="AG875" s="242"/>
      <c r="AH875" s="242"/>
      <c r="AI875" s="242"/>
      <c r="AJ875" s="242"/>
      <c r="AK875" s="242"/>
      <c r="AL875" s="242"/>
      <c r="AM875" s="242"/>
      <c r="AN875" s="242"/>
      <c r="AO875" s="242"/>
      <c r="AP875" s="242"/>
      <c r="AQ875" s="242"/>
      <c r="AR875" s="242"/>
      <c r="AS875" s="242"/>
      <c r="AT875" s="242"/>
      <c r="AU875" s="242"/>
      <c r="AV875" s="242"/>
      <c r="AW875" s="242"/>
      <c r="AX875" s="242"/>
      <c r="AY875" s="242"/>
      <c r="AZ875" s="242"/>
      <c r="BA875" s="242"/>
      <c r="BB875" s="242"/>
      <c r="BC875" s="242"/>
      <c r="BD875" s="242"/>
      <c r="BE875" s="242"/>
      <c r="BF875" s="242"/>
      <c r="BG875" s="242"/>
      <c r="BH875" s="242"/>
      <c r="BI875" s="242"/>
      <c r="BJ875" s="242"/>
      <c r="BK875" s="242"/>
      <c r="BL875" s="242"/>
    </row>
    <row r="876" spans="1:64" ht="14.65" hidden="1" customHeight="1">
      <c r="A876" s="254" t="s">
        <v>105</v>
      </c>
      <c r="B876" s="255" t="s">
        <v>190</v>
      </c>
      <c r="C876" s="256" t="s">
        <v>75</v>
      </c>
      <c r="D876" s="260"/>
      <c r="E876" s="260"/>
      <c r="F876" s="260"/>
      <c r="G876" s="261"/>
      <c r="H876" s="261"/>
      <c r="I876" s="261"/>
      <c r="J876" s="261">
        <v>100</v>
      </c>
      <c r="K876" s="261"/>
      <c r="L876" s="261"/>
      <c r="M876" s="261"/>
      <c r="N876" s="261"/>
      <c r="O876" s="261"/>
      <c r="P876" s="261"/>
      <c r="Q876" s="261"/>
      <c r="R876" s="261"/>
      <c r="S876" s="261"/>
      <c r="T876" s="261"/>
      <c r="U876" s="261"/>
      <c r="V876" s="261"/>
      <c r="W876" s="261"/>
      <c r="X876" s="261"/>
      <c r="Y876" s="261"/>
      <c r="Z876" s="261"/>
      <c r="AA876" s="261"/>
      <c r="AB876" s="261"/>
      <c r="AC876" s="261"/>
      <c r="AD876" s="261"/>
      <c r="AE876" s="262"/>
      <c r="AF876" s="238" t="str">
        <f t="shared" si="13"/>
        <v>SERICICULTURA14/15Plantio</v>
      </c>
      <c r="AG876" s="262"/>
      <c r="AH876" s="262"/>
      <c r="AI876" s="262"/>
      <c r="AJ876" s="262"/>
      <c r="AK876" s="262"/>
      <c r="AL876" s="262"/>
      <c r="AM876" s="262"/>
      <c r="AN876" s="262"/>
      <c r="AO876" s="262"/>
      <c r="AP876" s="262"/>
      <c r="AQ876" s="262"/>
      <c r="AR876" s="262"/>
      <c r="AS876" s="262"/>
      <c r="AT876" s="262"/>
      <c r="AU876" s="262"/>
      <c r="AV876" s="262"/>
      <c r="AW876" s="262"/>
      <c r="AX876" s="262"/>
      <c r="AY876" s="262"/>
      <c r="AZ876" s="262"/>
      <c r="BA876" s="262"/>
      <c r="BB876" s="262"/>
      <c r="BC876" s="262"/>
      <c r="BD876" s="262"/>
      <c r="BE876" s="262"/>
      <c r="BF876" s="262"/>
      <c r="BG876" s="262"/>
      <c r="BH876" s="262"/>
      <c r="BI876" s="262"/>
      <c r="BJ876" s="262"/>
      <c r="BK876" s="262"/>
      <c r="BL876" s="262"/>
    </row>
    <row r="877" spans="1:64" ht="14.65" hidden="1" customHeight="1">
      <c r="A877" s="263" t="s">
        <v>105</v>
      </c>
      <c r="B877" s="264" t="s">
        <v>190</v>
      </c>
      <c r="C877" s="265" t="s">
        <v>76</v>
      </c>
      <c r="D877" s="266"/>
      <c r="E877" s="266"/>
      <c r="F877" s="266"/>
      <c r="G877" s="267"/>
      <c r="H877" s="267"/>
      <c r="I877" s="267"/>
      <c r="J877" s="267">
        <v>20</v>
      </c>
      <c r="K877" s="267">
        <v>31</v>
      </c>
      <c r="L877" s="267">
        <v>50</v>
      </c>
      <c r="M877" s="267">
        <v>62</v>
      </c>
      <c r="N877" s="267">
        <v>76</v>
      </c>
      <c r="O877" s="267">
        <v>88</v>
      </c>
      <c r="P877" s="267">
        <v>95</v>
      </c>
      <c r="Q877" s="267">
        <v>99</v>
      </c>
      <c r="R877" s="267">
        <v>100</v>
      </c>
      <c r="S877" s="267"/>
      <c r="T877" s="267"/>
      <c r="U877" s="267"/>
      <c r="V877" s="267"/>
      <c r="W877" s="267"/>
      <c r="X877" s="267"/>
      <c r="Y877" s="267"/>
      <c r="Z877" s="267"/>
      <c r="AA877" s="267"/>
      <c r="AB877" s="267"/>
      <c r="AC877" s="267"/>
      <c r="AD877" s="267"/>
      <c r="AE877" s="268"/>
      <c r="AF877" s="238" t="str">
        <f t="shared" si="13"/>
        <v>SERICICULTURA14/15Colheita</v>
      </c>
      <c r="AG877" s="268"/>
      <c r="AH877" s="268"/>
      <c r="AI877" s="268"/>
      <c r="AJ877" s="268"/>
      <c r="AK877" s="268"/>
      <c r="AL877" s="268"/>
      <c r="AM877" s="268"/>
      <c r="AN877" s="268"/>
      <c r="AO877" s="268"/>
      <c r="AP877" s="268"/>
      <c r="AQ877" s="268"/>
      <c r="AR877" s="268"/>
      <c r="AS877" s="268"/>
      <c r="AT877" s="268"/>
      <c r="AU877" s="268"/>
      <c r="AV877" s="268"/>
      <c r="AW877" s="268"/>
      <c r="AX877" s="268"/>
      <c r="AY877" s="268"/>
      <c r="AZ877" s="268"/>
      <c r="BA877" s="268"/>
      <c r="BB877" s="268"/>
      <c r="BC877" s="268"/>
      <c r="BD877" s="268"/>
      <c r="BE877" s="268"/>
      <c r="BF877" s="268"/>
      <c r="BG877" s="268"/>
      <c r="BH877" s="268"/>
      <c r="BI877" s="268"/>
      <c r="BJ877" s="268"/>
      <c r="BK877" s="268"/>
      <c r="BL877" s="268"/>
    </row>
    <row r="878" spans="1:64" ht="14.65" hidden="1" customHeight="1">
      <c r="A878" s="238" t="s">
        <v>105</v>
      </c>
      <c r="B878" s="258" t="s">
        <v>190</v>
      </c>
      <c r="C878" s="243" t="s">
        <v>77</v>
      </c>
      <c r="D878" s="244"/>
      <c r="E878" s="244"/>
      <c r="F878" s="244"/>
      <c r="G878" s="245"/>
      <c r="H878" s="245"/>
      <c r="I878" s="245"/>
      <c r="J878" s="245">
        <v>18</v>
      </c>
      <c r="K878" s="245">
        <v>28</v>
      </c>
      <c r="L878" s="245">
        <v>46</v>
      </c>
      <c r="M878" s="245">
        <v>57</v>
      </c>
      <c r="N878" s="245">
        <v>72</v>
      </c>
      <c r="O878" s="245">
        <v>87</v>
      </c>
      <c r="P878" s="245">
        <v>95</v>
      </c>
      <c r="Q878" s="245">
        <v>99</v>
      </c>
      <c r="R878" s="245">
        <v>100</v>
      </c>
      <c r="S878" s="245"/>
      <c r="T878" s="245"/>
      <c r="U878" s="245"/>
      <c r="V878" s="245"/>
      <c r="W878" s="245"/>
      <c r="X878" s="245"/>
      <c r="Y878" s="245"/>
      <c r="Z878" s="245"/>
      <c r="AA878" s="245"/>
      <c r="AB878" s="245"/>
      <c r="AC878" s="245"/>
      <c r="AD878" s="245"/>
      <c r="AE878" s="242"/>
      <c r="AF878" s="238" t="str">
        <f t="shared" si="13"/>
        <v>SERICICULTURA14/15Comercialização</v>
      </c>
      <c r="AG878" s="242"/>
      <c r="AH878" s="242"/>
      <c r="AI878" s="242"/>
      <c r="AJ878" s="242"/>
      <c r="AK878" s="242"/>
      <c r="AL878" s="242"/>
      <c r="AM878" s="242"/>
      <c r="AN878" s="242"/>
      <c r="AO878" s="242"/>
      <c r="AP878" s="242"/>
      <c r="AQ878" s="242"/>
      <c r="AR878" s="242"/>
      <c r="AS878" s="242"/>
      <c r="AT878" s="242"/>
      <c r="AU878" s="242"/>
      <c r="AV878" s="242"/>
      <c r="AW878" s="242"/>
      <c r="AX878" s="242"/>
      <c r="AY878" s="242"/>
      <c r="AZ878" s="242"/>
      <c r="BA878" s="242"/>
      <c r="BB878" s="242"/>
      <c r="BC878" s="242"/>
      <c r="BD878" s="242"/>
      <c r="BE878" s="242"/>
      <c r="BF878" s="242"/>
      <c r="BG878" s="242"/>
      <c r="BH878" s="242"/>
      <c r="BI878" s="242"/>
      <c r="BJ878" s="242"/>
      <c r="BK878" s="242"/>
      <c r="BL878" s="242"/>
    </row>
    <row r="879" spans="1:64" ht="14.65" hidden="1" customHeight="1">
      <c r="A879" s="254" t="s">
        <v>106</v>
      </c>
      <c r="B879" s="255" t="s">
        <v>190</v>
      </c>
      <c r="C879" s="256" t="s">
        <v>75</v>
      </c>
      <c r="D879" s="260"/>
      <c r="E879" s="260"/>
      <c r="F879" s="260"/>
      <c r="G879" s="261"/>
      <c r="H879" s="261">
        <v>7</v>
      </c>
      <c r="I879" s="261">
        <v>47</v>
      </c>
      <c r="J879" s="261">
        <v>90</v>
      </c>
      <c r="K879" s="261">
        <v>100</v>
      </c>
      <c r="L879" s="261"/>
      <c r="M879" s="261"/>
      <c r="N879" s="261"/>
      <c r="O879" s="261"/>
      <c r="P879" s="261"/>
      <c r="Q879" s="261"/>
      <c r="R879" s="261"/>
      <c r="S879" s="261"/>
      <c r="T879" s="261"/>
      <c r="U879" s="261"/>
      <c r="V879" s="261"/>
      <c r="W879" s="261"/>
      <c r="X879" s="261"/>
      <c r="Y879" s="261"/>
      <c r="Z879" s="261"/>
      <c r="AA879" s="261"/>
      <c r="AB879" s="261"/>
      <c r="AC879" s="261"/>
      <c r="AD879" s="261"/>
      <c r="AE879" s="262"/>
      <c r="AF879" s="238" t="str">
        <f t="shared" si="13"/>
        <v>SOJA (1ª SAFRA)14/15Plantio</v>
      </c>
      <c r="AG879" s="262"/>
      <c r="AH879" s="262"/>
      <c r="AI879" s="262"/>
      <c r="AJ879" s="262"/>
      <c r="AK879" s="262"/>
      <c r="AL879" s="262"/>
      <c r="AM879" s="262"/>
      <c r="AN879" s="262"/>
      <c r="AO879" s="262"/>
      <c r="AP879" s="262"/>
      <c r="AQ879" s="262"/>
      <c r="AR879" s="262"/>
      <c r="AS879" s="262"/>
      <c r="AT879" s="262"/>
      <c r="AU879" s="262"/>
      <c r="AV879" s="262"/>
      <c r="AW879" s="262"/>
      <c r="AX879" s="262"/>
      <c r="AY879" s="262"/>
      <c r="AZ879" s="262"/>
      <c r="BA879" s="262"/>
      <c r="BB879" s="262"/>
      <c r="BC879" s="262"/>
      <c r="BD879" s="262"/>
      <c r="BE879" s="262"/>
      <c r="BF879" s="262"/>
      <c r="BG879" s="262"/>
      <c r="BH879" s="262"/>
      <c r="BI879" s="262"/>
      <c r="BJ879" s="262"/>
      <c r="BK879" s="262"/>
      <c r="BL879" s="262"/>
    </row>
    <row r="880" spans="1:64" ht="14.65" hidden="1" customHeight="1">
      <c r="A880" s="263" t="s">
        <v>106</v>
      </c>
      <c r="B880" s="264" t="s">
        <v>190</v>
      </c>
      <c r="C880" s="265" t="s">
        <v>76</v>
      </c>
      <c r="D880" s="266"/>
      <c r="E880" s="266"/>
      <c r="F880" s="266"/>
      <c r="G880" s="267"/>
      <c r="H880" s="267"/>
      <c r="I880" s="267"/>
      <c r="J880" s="267"/>
      <c r="K880" s="267"/>
      <c r="L880" s="267">
        <v>8</v>
      </c>
      <c r="M880" s="267">
        <v>28</v>
      </c>
      <c r="N880" s="267">
        <v>77</v>
      </c>
      <c r="O880" s="267">
        <v>100</v>
      </c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  <c r="AA880" s="267"/>
      <c r="AB880" s="267"/>
      <c r="AC880" s="267"/>
      <c r="AD880" s="267"/>
      <c r="AE880" s="268"/>
      <c r="AF880" s="238" t="str">
        <f t="shared" si="13"/>
        <v>SOJA (1ª SAFRA)14/15Colheita</v>
      </c>
      <c r="AG880" s="268"/>
      <c r="AH880" s="268"/>
      <c r="AI880" s="268"/>
      <c r="AJ880" s="268"/>
      <c r="AK880" s="268"/>
      <c r="AL880" s="268"/>
      <c r="AM880" s="268"/>
      <c r="AN880" s="268"/>
      <c r="AO880" s="268"/>
      <c r="AP880" s="268"/>
      <c r="AQ880" s="268"/>
      <c r="AR880" s="268"/>
      <c r="AS880" s="268"/>
      <c r="AT880" s="268"/>
      <c r="AU880" s="268"/>
      <c r="AV880" s="268"/>
      <c r="AW880" s="268"/>
      <c r="AX880" s="268"/>
      <c r="AY880" s="268"/>
      <c r="AZ880" s="268"/>
      <c r="BA880" s="268"/>
      <c r="BB880" s="268"/>
      <c r="BC880" s="268"/>
      <c r="BD880" s="268"/>
      <c r="BE880" s="268"/>
      <c r="BF880" s="268"/>
      <c r="BG880" s="268"/>
      <c r="BH880" s="268"/>
      <c r="BI880" s="268"/>
      <c r="BJ880" s="268"/>
      <c r="BK880" s="268"/>
      <c r="BL880" s="268"/>
    </row>
    <row r="881" spans="1:64" ht="14.65" hidden="1" customHeight="1">
      <c r="A881" s="238" t="s">
        <v>106</v>
      </c>
      <c r="B881" s="258" t="s">
        <v>190</v>
      </c>
      <c r="C881" s="243" t="s">
        <v>77</v>
      </c>
      <c r="D881" s="244"/>
      <c r="E881" s="244"/>
      <c r="F881" s="244"/>
      <c r="G881" s="245"/>
      <c r="H881" s="245">
        <v>5</v>
      </c>
      <c r="I881" s="245">
        <v>6</v>
      </c>
      <c r="J881" s="245">
        <v>9</v>
      </c>
      <c r="K881" s="245">
        <v>10</v>
      </c>
      <c r="L881" s="245">
        <v>12</v>
      </c>
      <c r="M881" s="245">
        <v>16</v>
      </c>
      <c r="N881" s="245">
        <v>31</v>
      </c>
      <c r="O881" s="245">
        <v>48</v>
      </c>
      <c r="P881" s="245">
        <v>60</v>
      </c>
      <c r="Q881" s="245">
        <v>67.400000000000006</v>
      </c>
      <c r="R881" s="245">
        <v>76</v>
      </c>
      <c r="S881" s="245">
        <v>82.5</v>
      </c>
      <c r="T881" s="245">
        <v>88</v>
      </c>
      <c r="U881" s="245">
        <v>91</v>
      </c>
      <c r="V881" s="245">
        <v>92.6</v>
      </c>
      <c r="W881" s="245">
        <v>95</v>
      </c>
      <c r="X881" s="245">
        <v>96</v>
      </c>
      <c r="Y881" s="245">
        <v>97</v>
      </c>
      <c r="Z881" s="245">
        <v>98</v>
      </c>
      <c r="AA881" s="245">
        <v>99</v>
      </c>
      <c r="AB881" s="245">
        <v>100</v>
      </c>
      <c r="AC881" s="245"/>
      <c r="AD881" s="245"/>
      <c r="AE881" s="242"/>
      <c r="AF881" s="238" t="str">
        <f t="shared" si="13"/>
        <v>SOJA (1ª SAFRA)14/15Comercialização</v>
      </c>
      <c r="AG881" s="242"/>
      <c r="AH881" s="242"/>
      <c r="AI881" s="242"/>
      <c r="AJ881" s="242"/>
      <c r="AK881" s="242"/>
      <c r="AL881" s="242"/>
      <c r="AM881" s="242"/>
      <c r="AN881" s="242"/>
      <c r="AO881" s="242"/>
      <c r="AP881" s="242"/>
      <c r="AQ881" s="242"/>
      <c r="AR881" s="242"/>
      <c r="AS881" s="242"/>
      <c r="AT881" s="242"/>
      <c r="AU881" s="242"/>
      <c r="AV881" s="242"/>
      <c r="AW881" s="242"/>
      <c r="AX881" s="242"/>
      <c r="AY881" s="242"/>
      <c r="AZ881" s="242"/>
      <c r="BA881" s="242"/>
      <c r="BB881" s="242"/>
      <c r="BC881" s="242"/>
      <c r="BD881" s="242"/>
      <c r="BE881" s="242"/>
      <c r="BF881" s="242"/>
      <c r="BG881" s="242"/>
      <c r="BH881" s="242"/>
      <c r="BI881" s="242"/>
      <c r="BJ881" s="242"/>
      <c r="BK881" s="242"/>
      <c r="BL881" s="242"/>
    </row>
    <row r="882" spans="1:64" ht="14.65" hidden="1" customHeight="1">
      <c r="A882" s="254" t="s">
        <v>107</v>
      </c>
      <c r="B882" s="255" t="s">
        <v>190</v>
      </c>
      <c r="C882" s="256" t="s">
        <v>75</v>
      </c>
      <c r="D882" s="260"/>
      <c r="E882" s="260"/>
      <c r="F882" s="260"/>
      <c r="G882" s="261"/>
      <c r="H882" s="261"/>
      <c r="I882" s="261"/>
      <c r="J882" s="261"/>
      <c r="K882" s="261"/>
      <c r="L882" s="261">
        <v>31</v>
      </c>
      <c r="M882" s="261">
        <v>81</v>
      </c>
      <c r="N882" s="261">
        <v>98</v>
      </c>
      <c r="O882" s="261">
        <v>100</v>
      </c>
      <c r="P882" s="261"/>
      <c r="Q882" s="261"/>
      <c r="R882" s="261"/>
      <c r="S882" s="261"/>
      <c r="T882" s="261"/>
      <c r="U882" s="261"/>
      <c r="V882" s="261"/>
      <c r="W882" s="261"/>
      <c r="X882" s="261"/>
      <c r="Y882" s="261"/>
      <c r="Z882" s="261"/>
      <c r="AA882" s="261"/>
      <c r="AB882" s="261"/>
      <c r="AC882" s="261"/>
      <c r="AD882" s="261"/>
      <c r="AE882" s="262"/>
      <c r="AF882" s="238" t="str">
        <f t="shared" si="13"/>
        <v>SOJA (2ª SAFRA)14/15Plantio</v>
      </c>
      <c r="AG882" s="262"/>
      <c r="AH882" s="262"/>
      <c r="AI882" s="262"/>
      <c r="AJ882" s="262"/>
      <c r="AK882" s="262"/>
      <c r="AL882" s="262"/>
      <c r="AM882" s="262"/>
      <c r="AN882" s="262"/>
      <c r="AO882" s="262"/>
      <c r="AP882" s="262"/>
      <c r="AQ882" s="262"/>
      <c r="AR882" s="262"/>
      <c r="AS882" s="262"/>
      <c r="AT882" s="262"/>
      <c r="AU882" s="262"/>
      <c r="AV882" s="262"/>
      <c r="AW882" s="262"/>
      <c r="AX882" s="262"/>
      <c r="AY882" s="262"/>
      <c r="AZ882" s="262"/>
      <c r="BA882" s="262"/>
      <c r="BB882" s="262"/>
      <c r="BC882" s="262"/>
      <c r="BD882" s="262"/>
      <c r="BE882" s="262"/>
      <c r="BF882" s="262"/>
      <c r="BG882" s="262"/>
      <c r="BH882" s="262"/>
      <c r="BI882" s="262"/>
      <c r="BJ882" s="262"/>
      <c r="BK882" s="262"/>
      <c r="BL882" s="262"/>
    </row>
    <row r="883" spans="1:64" ht="14.65" hidden="1" customHeight="1">
      <c r="A883" s="263" t="s">
        <v>107</v>
      </c>
      <c r="B883" s="264" t="s">
        <v>190</v>
      </c>
      <c r="C883" s="265" t="s">
        <v>76</v>
      </c>
      <c r="D883" s="266"/>
      <c r="E883" s="266"/>
      <c r="F883" s="266"/>
      <c r="G883" s="267"/>
      <c r="H883" s="267"/>
      <c r="I883" s="267"/>
      <c r="J883" s="267"/>
      <c r="K883" s="267"/>
      <c r="L883" s="267"/>
      <c r="M883" s="267"/>
      <c r="N883" s="267"/>
      <c r="O883" s="267"/>
      <c r="P883" s="267">
        <v>62</v>
      </c>
      <c r="Q883" s="267">
        <v>100</v>
      </c>
      <c r="R883" s="267"/>
      <c r="S883" s="267"/>
      <c r="T883" s="267"/>
      <c r="U883" s="267"/>
      <c r="V883" s="267"/>
      <c r="W883" s="267"/>
      <c r="X883" s="267"/>
      <c r="Y883" s="267"/>
      <c r="Z883" s="267"/>
      <c r="AA883" s="267"/>
      <c r="AB883" s="267"/>
      <c r="AC883" s="267"/>
      <c r="AD883" s="267"/>
      <c r="AE883" s="268"/>
      <c r="AF883" s="238" t="str">
        <f t="shared" si="13"/>
        <v>SOJA (2ª SAFRA)14/15Colheita</v>
      </c>
      <c r="AG883" s="268"/>
      <c r="AH883" s="268"/>
      <c r="AI883" s="268"/>
      <c r="AJ883" s="268"/>
      <c r="AK883" s="268"/>
      <c r="AL883" s="268"/>
      <c r="AM883" s="268"/>
      <c r="AN883" s="268"/>
      <c r="AO883" s="268"/>
      <c r="AP883" s="268"/>
      <c r="AQ883" s="268"/>
      <c r="AR883" s="268"/>
      <c r="AS883" s="268"/>
      <c r="AT883" s="268"/>
      <c r="AU883" s="268"/>
      <c r="AV883" s="268"/>
      <c r="AW883" s="268"/>
      <c r="AX883" s="268"/>
      <c r="AY883" s="268"/>
      <c r="AZ883" s="268"/>
      <c r="BA883" s="268"/>
      <c r="BB883" s="268"/>
      <c r="BC883" s="268"/>
      <c r="BD883" s="268"/>
      <c r="BE883" s="268"/>
      <c r="BF883" s="268"/>
      <c r="BG883" s="268"/>
      <c r="BH883" s="268"/>
      <c r="BI883" s="268"/>
      <c r="BJ883" s="268"/>
      <c r="BK883" s="268"/>
      <c r="BL883" s="268"/>
    </row>
    <row r="884" spans="1:64" ht="14.65" hidden="1" customHeight="1">
      <c r="A884" s="238" t="s">
        <v>107</v>
      </c>
      <c r="B884" s="258" t="s">
        <v>190</v>
      </c>
      <c r="C884" s="243" t="s">
        <v>77</v>
      </c>
      <c r="D884" s="244"/>
      <c r="E884" s="244"/>
      <c r="F884" s="244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>
        <v>25</v>
      </c>
      <c r="Q884" s="245">
        <v>42</v>
      </c>
      <c r="R884" s="245">
        <v>62</v>
      </c>
      <c r="S884" s="245">
        <v>89</v>
      </c>
      <c r="T884" s="245">
        <v>95</v>
      </c>
      <c r="U884" s="245">
        <v>97</v>
      </c>
      <c r="V884" s="245">
        <v>98.3</v>
      </c>
      <c r="W884" s="245">
        <v>100</v>
      </c>
      <c r="X884" s="245"/>
      <c r="Y884" s="245"/>
      <c r="Z884" s="245"/>
      <c r="AA884" s="245"/>
      <c r="AB884" s="245"/>
      <c r="AC884" s="245"/>
      <c r="AD884" s="245"/>
      <c r="AE884" s="242"/>
      <c r="AF884" s="238" t="str">
        <f t="shared" si="13"/>
        <v>SOJA (2ª SAFRA)14/15Comercialização</v>
      </c>
      <c r="AG884" s="242"/>
      <c r="AH884" s="242"/>
      <c r="AI884" s="242"/>
      <c r="AJ884" s="242"/>
      <c r="AK884" s="242"/>
      <c r="AL884" s="242"/>
      <c r="AM884" s="242"/>
      <c r="AN884" s="242"/>
      <c r="AO884" s="242"/>
      <c r="AP884" s="242"/>
      <c r="AQ884" s="242"/>
      <c r="AR884" s="242"/>
      <c r="AS884" s="242"/>
      <c r="AT884" s="242"/>
      <c r="AU884" s="242"/>
      <c r="AV884" s="242"/>
      <c r="AW884" s="242"/>
      <c r="AX884" s="242"/>
      <c r="AY884" s="242"/>
      <c r="AZ884" s="242"/>
      <c r="BA884" s="242"/>
      <c r="BB884" s="242"/>
      <c r="BC884" s="242"/>
      <c r="BD884" s="242"/>
      <c r="BE884" s="242"/>
      <c r="BF884" s="242"/>
      <c r="BG884" s="242"/>
      <c r="BH884" s="242"/>
      <c r="BI884" s="242"/>
      <c r="BJ884" s="242"/>
      <c r="BK884" s="242"/>
      <c r="BL884" s="242"/>
    </row>
    <row r="885" spans="1:64" ht="14.65" hidden="1" customHeight="1">
      <c r="A885" s="254" t="s">
        <v>108</v>
      </c>
      <c r="B885" s="255" t="s">
        <v>190</v>
      </c>
      <c r="C885" s="256" t="s">
        <v>75</v>
      </c>
      <c r="D885" s="260"/>
      <c r="E885" s="260"/>
      <c r="F885" s="260"/>
      <c r="G885" s="261">
        <v>5</v>
      </c>
      <c r="H885" s="261">
        <v>45</v>
      </c>
      <c r="I885" s="261">
        <v>83</v>
      </c>
      <c r="J885" s="261">
        <v>92</v>
      </c>
      <c r="K885" s="261">
        <v>96</v>
      </c>
      <c r="L885" s="261">
        <v>99</v>
      </c>
      <c r="M885" s="261">
        <v>100</v>
      </c>
      <c r="N885" s="261"/>
      <c r="O885" s="261"/>
      <c r="P885" s="261"/>
      <c r="Q885" s="261"/>
      <c r="R885" s="261"/>
      <c r="S885" s="261"/>
      <c r="T885" s="261"/>
      <c r="U885" s="261"/>
      <c r="V885" s="261"/>
      <c r="W885" s="261"/>
      <c r="X885" s="261"/>
      <c r="Y885" s="261"/>
      <c r="Z885" s="261"/>
      <c r="AA885" s="261"/>
      <c r="AB885" s="261"/>
      <c r="AC885" s="261"/>
      <c r="AD885" s="261"/>
      <c r="AE885" s="262"/>
      <c r="AF885" s="238" t="str">
        <f t="shared" si="13"/>
        <v>TOMATE (1ª SAFRA)14/15Plantio</v>
      </c>
      <c r="AG885" s="262"/>
      <c r="AH885" s="262"/>
      <c r="AI885" s="262"/>
      <c r="AJ885" s="262"/>
      <c r="AK885" s="262"/>
      <c r="AL885" s="262"/>
      <c r="AM885" s="262"/>
      <c r="AN885" s="262"/>
      <c r="AO885" s="262"/>
      <c r="AP885" s="262"/>
      <c r="AQ885" s="262"/>
      <c r="AR885" s="262"/>
      <c r="AS885" s="262"/>
      <c r="AT885" s="262"/>
      <c r="AU885" s="262"/>
      <c r="AV885" s="262"/>
      <c r="AW885" s="262"/>
      <c r="AX885" s="262"/>
      <c r="AY885" s="262"/>
      <c r="AZ885" s="262"/>
      <c r="BA885" s="262"/>
      <c r="BB885" s="262"/>
      <c r="BC885" s="262"/>
      <c r="BD885" s="262"/>
      <c r="BE885" s="262"/>
      <c r="BF885" s="262"/>
      <c r="BG885" s="262"/>
      <c r="BH885" s="262"/>
      <c r="BI885" s="262"/>
      <c r="BJ885" s="262"/>
      <c r="BK885" s="262"/>
      <c r="BL885" s="262"/>
    </row>
    <row r="886" spans="1:64" ht="14.65" hidden="1" customHeight="1">
      <c r="A886" s="263" t="s">
        <v>108</v>
      </c>
      <c r="B886" s="264" t="s">
        <v>190</v>
      </c>
      <c r="C886" s="265" t="s">
        <v>76</v>
      </c>
      <c r="D886" s="266"/>
      <c r="E886" s="266"/>
      <c r="F886" s="266"/>
      <c r="G886" s="267"/>
      <c r="H886" s="267"/>
      <c r="I886" s="267">
        <v>4</v>
      </c>
      <c r="J886" s="267">
        <v>17</v>
      </c>
      <c r="K886" s="267">
        <v>33</v>
      </c>
      <c r="L886" s="267">
        <v>65</v>
      </c>
      <c r="M886" s="267">
        <v>85</v>
      </c>
      <c r="N886" s="267">
        <v>91</v>
      </c>
      <c r="O886" s="267">
        <v>100</v>
      </c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  <c r="AA886" s="267"/>
      <c r="AB886" s="267"/>
      <c r="AC886" s="267"/>
      <c r="AD886" s="267"/>
      <c r="AE886" s="268"/>
      <c r="AF886" s="238" t="str">
        <f t="shared" si="13"/>
        <v>TOMATE (1ª SAFRA)14/15Colheita</v>
      </c>
      <c r="AG886" s="268"/>
      <c r="AH886" s="268"/>
      <c r="AI886" s="268"/>
      <c r="AJ886" s="268"/>
      <c r="AK886" s="268"/>
      <c r="AL886" s="268"/>
      <c r="AM886" s="268"/>
      <c r="AN886" s="268"/>
      <c r="AO886" s="268"/>
      <c r="AP886" s="268"/>
      <c r="AQ886" s="268"/>
      <c r="AR886" s="268"/>
      <c r="AS886" s="268"/>
      <c r="AT886" s="268"/>
      <c r="AU886" s="268"/>
      <c r="AV886" s="268"/>
      <c r="AW886" s="268"/>
      <c r="AX886" s="268"/>
      <c r="AY886" s="268"/>
      <c r="AZ886" s="268"/>
      <c r="BA886" s="268"/>
      <c r="BB886" s="268"/>
      <c r="BC886" s="268"/>
      <c r="BD886" s="268"/>
      <c r="BE886" s="268"/>
      <c r="BF886" s="268"/>
      <c r="BG886" s="268"/>
      <c r="BH886" s="268"/>
      <c r="BI886" s="268"/>
      <c r="BJ886" s="268"/>
      <c r="BK886" s="268"/>
      <c r="BL886" s="268"/>
    </row>
    <row r="887" spans="1:64" ht="14.65" hidden="1" customHeight="1">
      <c r="A887" s="238" t="s">
        <v>108</v>
      </c>
      <c r="B887" s="258" t="s">
        <v>190</v>
      </c>
      <c r="C887" s="243" t="s">
        <v>77</v>
      </c>
      <c r="D887" s="244"/>
      <c r="E887" s="244"/>
      <c r="F887" s="244"/>
      <c r="G887" s="245"/>
      <c r="H887" s="245"/>
      <c r="I887" s="245">
        <v>3</v>
      </c>
      <c r="J887" s="245">
        <v>19</v>
      </c>
      <c r="K887" s="245">
        <v>35</v>
      </c>
      <c r="L887" s="245">
        <v>62</v>
      </c>
      <c r="M887" s="245">
        <v>82</v>
      </c>
      <c r="N887" s="245">
        <v>91</v>
      </c>
      <c r="O887" s="245">
        <v>100</v>
      </c>
      <c r="P887" s="245"/>
      <c r="Q887" s="245"/>
      <c r="R887" s="245"/>
      <c r="S887" s="245"/>
      <c r="T887" s="245"/>
      <c r="U887" s="245"/>
      <c r="V887" s="245"/>
      <c r="W887" s="245"/>
      <c r="X887" s="245"/>
      <c r="Y887" s="245"/>
      <c r="Z887" s="245"/>
      <c r="AA887" s="245"/>
      <c r="AB887" s="245"/>
      <c r="AC887" s="245"/>
      <c r="AD887" s="245"/>
      <c r="AE887" s="242"/>
      <c r="AF887" s="238" t="str">
        <f t="shared" si="13"/>
        <v>TOMATE (1ª SAFRA)14/15Comercialização</v>
      </c>
      <c r="AG887" s="242"/>
      <c r="AH887" s="242"/>
      <c r="AI887" s="242"/>
      <c r="AJ887" s="242"/>
      <c r="AK887" s="242"/>
      <c r="AL887" s="242"/>
      <c r="AM887" s="242"/>
      <c r="AN887" s="242"/>
      <c r="AO887" s="242"/>
      <c r="AP887" s="242"/>
      <c r="AQ887" s="242"/>
      <c r="AR887" s="242"/>
      <c r="AS887" s="242"/>
      <c r="AT887" s="242"/>
      <c r="AU887" s="242"/>
      <c r="AV887" s="242"/>
      <c r="AW887" s="242"/>
      <c r="AX887" s="242"/>
      <c r="AY887" s="242"/>
      <c r="AZ887" s="242"/>
      <c r="BA887" s="242"/>
      <c r="BB887" s="242"/>
      <c r="BC887" s="242"/>
      <c r="BD887" s="242"/>
      <c r="BE887" s="242"/>
      <c r="BF887" s="242"/>
      <c r="BG887" s="242"/>
      <c r="BH887" s="242"/>
      <c r="BI887" s="242"/>
      <c r="BJ887" s="242"/>
      <c r="BK887" s="242"/>
      <c r="BL887" s="242"/>
    </row>
    <row r="888" spans="1:64" ht="14.65" hidden="1" customHeight="1">
      <c r="A888" s="254" t="s">
        <v>109</v>
      </c>
      <c r="B888" s="255" t="s">
        <v>190</v>
      </c>
      <c r="C888" s="256" t="s">
        <v>75</v>
      </c>
      <c r="D888" s="260"/>
      <c r="E888" s="260"/>
      <c r="F888" s="260"/>
      <c r="G888" s="261"/>
      <c r="H888" s="261"/>
      <c r="I888" s="261"/>
      <c r="J888" s="261"/>
      <c r="K888" s="261"/>
      <c r="L888" s="261"/>
      <c r="M888" s="261"/>
      <c r="N888" s="261">
        <v>80</v>
      </c>
      <c r="O888" s="261">
        <v>81</v>
      </c>
      <c r="P888" s="261">
        <v>86</v>
      </c>
      <c r="Q888" s="261">
        <v>96</v>
      </c>
      <c r="R888" s="261">
        <v>96</v>
      </c>
      <c r="S888" s="261">
        <v>96</v>
      </c>
      <c r="T888" s="261">
        <v>100</v>
      </c>
      <c r="U888" s="261"/>
      <c r="V888" s="261"/>
      <c r="W888" s="261"/>
      <c r="X888" s="261"/>
      <c r="Y888" s="261"/>
      <c r="Z888" s="261"/>
      <c r="AA888" s="261"/>
      <c r="AB888" s="261"/>
      <c r="AC888" s="261"/>
      <c r="AD888" s="261"/>
      <c r="AE888" s="262"/>
      <c r="AF888" s="238" t="str">
        <f t="shared" si="13"/>
        <v>TOMATE (2ª SAFRA)14/15Plantio</v>
      </c>
      <c r="AG888" s="262"/>
      <c r="AH888" s="262"/>
      <c r="AI888" s="262"/>
      <c r="AJ888" s="262"/>
      <c r="AK888" s="262"/>
      <c r="AL888" s="262"/>
      <c r="AM888" s="262"/>
      <c r="AN888" s="262"/>
      <c r="AO888" s="262"/>
      <c r="AP888" s="262"/>
      <c r="AQ888" s="262"/>
      <c r="AR888" s="262"/>
      <c r="AS888" s="262"/>
      <c r="AT888" s="262"/>
      <c r="AU888" s="262"/>
      <c r="AV888" s="262"/>
      <c r="AW888" s="262"/>
      <c r="AX888" s="262"/>
      <c r="AY888" s="262"/>
      <c r="AZ888" s="262"/>
      <c r="BA888" s="262"/>
      <c r="BB888" s="262"/>
      <c r="BC888" s="262"/>
      <c r="BD888" s="262"/>
      <c r="BE888" s="262"/>
      <c r="BF888" s="262"/>
      <c r="BG888" s="262"/>
      <c r="BH888" s="262"/>
      <c r="BI888" s="262"/>
      <c r="BJ888" s="262"/>
      <c r="BK888" s="262"/>
      <c r="BL888" s="262"/>
    </row>
    <row r="889" spans="1:64" ht="14.65" hidden="1" customHeight="1">
      <c r="A889" s="263" t="s">
        <v>109</v>
      </c>
      <c r="B889" s="264" t="s">
        <v>190</v>
      </c>
      <c r="C889" s="265" t="s">
        <v>76</v>
      </c>
      <c r="D889" s="266"/>
      <c r="E889" s="266"/>
      <c r="F889" s="266"/>
      <c r="G889" s="267"/>
      <c r="H889" s="267"/>
      <c r="I889" s="267"/>
      <c r="J889" s="267"/>
      <c r="K889" s="267"/>
      <c r="L889" s="267"/>
      <c r="M889" s="267"/>
      <c r="N889" s="267">
        <v>19</v>
      </c>
      <c r="O889" s="267">
        <v>39</v>
      </c>
      <c r="P889" s="267">
        <v>54</v>
      </c>
      <c r="Q889" s="267">
        <v>65</v>
      </c>
      <c r="R889" s="267">
        <v>78</v>
      </c>
      <c r="S889" s="267">
        <v>89</v>
      </c>
      <c r="T889" s="267">
        <v>91</v>
      </c>
      <c r="U889" s="267">
        <v>96</v>
      </c>
      <c r="V889" s="267">
        <v>100</v>
      </c>
      <c r="W889" s="267"/>
      <c r="X889" s="267"/>
      <c r="Y889" s="267"/>
      <c r="Z889" s="267"/>
      <c r="AA889" s="267"/>
      <c r="AB889" s="267"/>
      <c r="AC889" s="267"/>
      <c r="AD889" s="267"/>
      <c r="AE889" s="268"/>
      <c r="AF889" s="238" t="str">
        <f t="shared" si="13"/>
        <v>TOMATE (2ª SAFRA)14/15Colheita</v>
      </c>
      <c r="AG889" s="268"/>
      <c r="AH889" s="268"/>
      <c r="AI889" s="268"/>
      <c r="AJ889" s="268"/>
      <c r="AK889" s="268"/>
      <c r="AL889" s="268"/>
      <c r="AM889" s="268"/>
      <c r="AN889" s="268"/>
      <c r="AO889" s="268"/>
      <c r="AP889" s="268"/>
      <c r="AQ889" s="268"/>
      <c r="AR889" s="268"/>
      <c r="AS889" s="268"/>
      <c r="AT889" s="268"/>
      <c r="AU889" s="268"/>
      <c r="AV889" s="268"/>
      <c r="AW889" s="268"/>
      <c r="AX889" s="268"/>
      <c r="AY889" s="268"/>
      <c r="AZ889" s="268"/>
      <c r="BA889" s="268"/>
      <c r="BB889" s="268"/>
      <c r="BC889" s="268"/>
      <c r="BD889" s="268"/>
      <c r="BE889" s="268"/>
      <c r="BF889" s="268"/>
      <c r="BG889" s="268"/>
      <c r="BH889" s="268"/>
      <c r="BI889" s="268"/>
      <c r="BJ889" s="268"/>
      <c r="BK889" s="268"/>
      <c r="BL889" s="268"/>
    </row>
    <row r="890" spans="1:64" ht="14.65" hidden="1" customHeight="1">
      <c r="A890" s="238" t="s">
        <v>109</v>
      </c>
      <c r="B890" s="258" t="s">
        <v>190</v>
      </c>
      <c r="C890" s="243" t="s">
        <v>77</v>
      </c>
      <c r="D890" s="244"/>
      <c r="E890" s="244"/>
      <c r="F890" s="244"/>
      <c r="G890" s="245"/>
      <c r="H890" s="245"/>
      <c r="I890" s="245"/>
      <c r="J890" s="245"/>
      <c r="K890" s="245"/>
      <c r="L890" s="245"/>
      <c r="M890" s="245"/>
      <c r="N890" s="245">
        <v>18</v>
      </c>
      <c r="O890" s="245">
        <v>32</v>
      </c>
      <c r="P890" s="245">
        <v>46</v>
      </c>
      <c r="Q890" s="245">
        <v>62</v>
      </c>
      <c r="R890" s="245">
        <v>75</v>
      </c>
      <c r="S890" s="245">
        <v>85</v>
      </c>
      <c r="T890" s="245">
        <v>90</v>
      </c>
      <c r="U890" s="245">
        <v>95</v>
      </c>
      <c r="V890" s="245">
        <v>100</v>
      </c>
      <c r="W890" s="245"/>
      <c r="X890" s="245"/>
      <c r="Y890" s="245"/>
      <c r="Z890" s="245"/>
      <c r="AA890" s="245"/>
      <c r="AB890" s="245"/>
      <c r="AC890" s="245"/>
      <c r="AD890" s="245"/>
      <c r="AE890" s="242"/>
      <c r="AF890" s="238" t="str">
        <f t="shared" si="13"/>
        <v>TOMATE (2ª SAFRA)14/15Comercialização</v>
      </c>
      <c r="AG890" s="242"/>
      <c r="AH890" s="242"/>
      <c r="AI890" s="242"/>
      <c r="AJ890" s="242"/>
      <c r="AK890" s="242"/>
      <c r="AL890" s="242"/>
      <c r="AM890" s="242"/>
      <c r="AN890" s="242"/>
      <c r="AO890" s="242"/>
      <c r="AP890" s="242"/>
      <c r="AQ890" s="242"/>
      <c r="AR890" s="242"/>
      <c r="AS890" s="242"/>
      <c r="AT890" s="242"/>
      <c r="AU890" s="242"/>
      <c r="AV890" s="242"/>
      <c r="AW890" s="242"/>
      <c r="AX890" s="242"/>
      <c r="AY890" s="242"/>
      <c r="AZ890" s="242"/>
      <c r="BA890" s="242"/>
      <c r="BB890" s="242"/>
      <c r="BC890" s="242"/>
      <c r="BD890" s="242"/>
      <c r="BE890" s="242"/>
      <c r="BF890" s="242"/>
      <c r="BG890" s="242"/>
      <c r="BH890" s="242"/>
      <c r="BI890" s="242"/>
      <c r="BJ890" s="242"/>
      <c r="BK890" s="242"/>
      <c r="BL890" s="242"/>
    </row>
    <row r="891" spans="1:64" ht="14.65" hidden="1" customHeight="1">
      <c r="A891" s="254" t="s">
        <v>110</v>
      </c>
      <c r="B891" s="255" t="s">
        <v>190</v>
      </c>
      <c r="C891" s="256" t="s">
        <v>75</v>
      </c>
      <c r="D891" s="260"/>
      <c r="E891" s="260"/>
      <c r="F891" s="260"/>
      <c r="G891" s="261"/>
      <c r="H891" s="261"/>
      <c r="I891" s="261"/>
      <c r="J891" s="261"/>
      <c r="K891" s="261"/>
      <c r="L891" s="261"/>
      <c r="M891" s="261"/>
      <c r="N891" s="261"/>
      <c r="O891" s="261">
        <v>5</v>
      </c>
      <c r="P891" s="261">
        <v>61</v>
      </c>
      <c r="Q891" s="261">
        <v>88</v>
      </c>
      <c r="R891" s="261">
        <v>98</v>
      </c>
      <c r="S891" s="261">
        <v>100</v>
      </c>
      <c r="T891" s="261"/>
      <c r="U891" s="261"/>
      <c r="V891" s="261"/>
      <c r="W891" s="261"/>
      <c r="X891" s="261"/>
      <c r="Y891" s="261"/>
      <c r="Z891" s="261"/>
      <c r="AA891" s="261"/>
      <c r="AB891" s="261"/>
      <c r="AC891" s="261"/>
      <c r="AD891" s="261"/>
      <c r="AE891" s="262"/>
      <c r="AF891" s="238" t="str">
        <f t="shared" si="13"/>
        <v>TRIGO14/15Plantio</v>
      </c>
      <c r="AG891" s="262"/>
      <c r="AH891" s="262"/>
      <c r="AI891" s="262"/>
      <c r="AJ891" s="262"/>
      <c r="AK891" s="262"/>
      <c r="AL891" s="262"/>
      <c r="AM891" s="262"/>
      <c r="AN891" s="262"/>
      <c r="AO891" s="262"/>
      <c r="AP891" s="262"/>
      <c r="AQ891" s="262"/>
      <c r="AR891" s="262"/>
      <c r="AS891" s="262"/>
      <c r="AT891" s="262"/>
      <c r="AU891" s="262"/>
      <c r="AV891" s="262"/>
      <c r="AW891" s="262"/>
      <c r="AX891" s="262"/>
      <c r="AY891" s="262"/>
      <c r="AZ891" s="262"/>
      <c r="BA891" s="262"/>
      <c r="BB891" s="262"/>
      <c r="BC891" s="262"/>
      <c r="BD891" s="262"/>
      <c r="BE891" s="262"/>
      <c r="BF891" s="262"/>
      <c r="BG891" s="262"/>
      <c r="BH891" s="262"/>
      <c r="BI891" s="262"/>
      <c r="BJ891" s="262"/>
      <c r="BK891" s="262"/>
      <c r="BL891" s="262"/>
    </row>
    <row r="892" spans="1:64" ht="14.65" hidden="1" customHeight="1">
      <c r="A892" s="263" t="s">
        <v>110</v>
      </c>
      <c r="B892" s="264" t="s">
        <v>190</v>
      </c>
      <c r="C892" s="265" t="s">
        <v>76</v>
      </c>
      <c r="D892" s="266"/>
      <c r="E892" s="266"/>
      <c r="F892" s="266"/>
      <c r="G892" s="267"/>
      <c r="H892" s="267"/>
      <c r="I892" s="267"/>
      <c r="J892" s="267"/>
      <c r="K892" s="267"/>
      <c r="L892" s="267"/>
      <c r="M892" s="267"/>
      <c r="N892" s="267"/>
      <c r="O892" s="267"/>
      <c r="P892" s="267"/>
      <c r="Q892" s="267"/>
      <c r="R892" s="267"/>
      <c r="S892" s="267">
        <v>4</v>
      </c>
      <c r="T892" s="267">
        <v>49</v>
      </c>
      <c r="U892" s="267">
        <v>85</v>
      </c>
      <c r="V892" s="267">
        <v>99</v>
      </c>
      <c r="W892" s="267">
        <v>100</v>
      </c>
      <c r="X892" s="267"/>
      <c r="Y892" s="267"/>
      <c r="Z892" s="267"/>
      <c r="AA892" s="267"/>
      <c r="AB892" s="267"/>
      <c r="AC892" s="267"/>
      <c r="AD892" s="267"/>
      <c r="AE892" s="268"/>
      <c r="AF892" s="238" t="str">
        <f t="shared" si="13"/>
        <v>TRIGO14/15Colheita</v>
      </c>
      <c r="AG892" s="268"/>
      <c r="AH892" s="268"/>
      <c r="AI892" s="268"/>
      <c r="AJ892" s="268"/>
      <c r="AK892" s="268"/>
      <c r="AL892" s="268"/>
      <c r="AM892" s="268"/>
      <c r="AN892" s="268"/>
      <c r="AO892" s="268"/>
      <c r="AP892" s="268"/>
      <c r="AQ892" s="268"/>
      <c r="AR892" s="268"/>
      <c r="AS892" s="268"/>
      <c r="AT892" s="268"/>
      <c r="AU892" s="268"/>
      <c r="AV892" s="268"/>
      <c r="AW892" s="268"/>
      <c r="AX892" s="268"/>
      <c r="AY892" s="268"/>
      <c r="AZ892" s="268"/>
      <c r="BA892" s="268"/>
      <c r="BB892" s="268"/>
      <c r="BC892" s="268"/>
      <c r="BD892" s="268"/>
      <c r="BE892" s="268"/>
      <c r="BF892" s="268"/>
      <c r="BG892" s="268"/>
      <c r="BH892" s="268"/>
      <c r="BI892" s="268"/>
      <c r="BJ892" s="268"/>
      <c r="BK892" s="268"/>
      <c r="BL892" s="268"/>
    </row>
    <row r="893" spans="1:64" ht="14.65" hidden="1" customHeight="1">
      <c r="A893" s="238" t="s">
        <v>110</v>
      </c>
      <c r="B893" s="258" t="s">
        <v>190</v>
      </c>
      <c r="C893" s="243" t="s">
        <v>77</v>
      </c>
      <c r="D893" s="244"/>
      <c r="E893" s="244"/>
      <c r="F893" s="244"/>
      <c r="G893" s="245"/>
      <c r="H893" s="245"/>
      <c r="I893" s="245"/>
      <c r="J893" s="245"/>
      <c r="K893" s="245"/>
      <c r="L893" s="245"/>
      <c r="M893" s="245"/>
      <c r="N893" s="245"/>
      <c r="O893" s="245">
        <v>1</v>
      </c>
      <c r="P893" s="245">
        <v>1.2</v>
      </c>
      <c r="Q893" s="245">
        <v>5</v>
      </c>
      <c r="R893" s="245">
        <v>5</v>
      </c>
      <c r="S893" s="245">
        <v>5</v>
      </c>
      <c r="T893" s="245">
        <v>17</v>
      </c>
      <c r="U893" s="245">
        <v>32</v>
      </c>
      <c r="V893" s="245">
        <v>51.5</v>
      </c>
      <c r="W893" s="245">
        <v>62</v>
      </c>
      <c r="X893" s="245">
        <v>74</v>
      </c>
      <c r="Y893" s="245">
        <v>87</v>
      </c>
      <c r="Z893" s="245">
        <v>94</v>
      </c>
      <c r="AA893" s="245">
        <v>97</v>
      </c>
      <c r="AB893" s="245">
        <v>98</v>
      </c>
      <c r="AC893" s="245">
        <v>98</v>
      </c>
      <c r="AD893" s="245"/>
      <c r="AE893" s="242"/>
      <c r="AF893" s="238" t="str">
        <f t="shared" si="13"/>
        <v>TRIGO14/15Comercialização</v>
      </c>
      <c r="AG893" s="242"/>
      <c r="AH893" s="242"/>
      <c r="AI893" s="242"/>
      <c r="AJ893" s="242"/>
      <c r="AK893" s="242"/>
      <c r="AL893" s="242"/>
      <c r="AM893" s="242"/>
      <c r="AN893" s="242"/>
      <c r="AO893" s="242"/>
      <c r="AP893" s="242"/>
      <c r="AQ893" s="242"/>
      <c r="AR893" s="242"/>
      <c r="AS893" s="242"/>
      <c r="AT893" s="242"/>
      <c r="AU893" s="242"/>
      <c r="AV893" s="242"/>
      <c r="AW893" s="242"/>
      <c r="AX893" s="242"/>
      <c r="AY893" s="242"/>
      <c r="AZ893" s="242"/>
      <c r="BA893" s="242"/>
      <c r="BB893" s="242"/>
      <c r="BC893" s="242"/>
      <c r="BD893" s="242"/>
      <c r="BE893" s="242"/>
      <c r="BF893" s="242"/>
      <c r="BG893" s="242"/>
      <c r="BH893" s="242"/>
      <c r="BI893" s="242"/>
      <c r="BJ893" s="242"/>
      <c r="BK893" s="242"/>
      <c r="BL893" s="242"/>
    </row>
    <row r="894" spans="1:64" ht="14.65" hidden="1" customHeight="1">
      <c r="A894" s="254" t="s">
        <v>111</v>
      </c>
      <c r="B894" s="255" t="s">
        <v>190</v>
      </c>
      <c r="C894" s="256" t="s">
        <v>75</v>
      </c>
      <c r="D894" s="260"/>
      <c r="E894" s="260"/>
      <c r="F894" s="260"/>
      <c r="G894" s="261"/>
      <c r="H894" s="261"/>
      <c r="I894" s="261"/>
      <c r="J894" s="261"/>
      <c r="K894" s="261"/>
      <c r="L894" s="261"/>
      <c r="M894" s="261"/>
      <c r="N894" s="261"/>
      <c r="O894" s="261">
        <v>3</v>
      </c>
      <c r="P894" s="261">
        <v>33</v>
      </c>
      <c r="Q894" s="261">
        <v>61</v>
      </c>
      <c r="R894" s="261">
        <v>99</v>
      </c>
      <c r="S894" s="261">
        <v>100</v>
      </c>
      <c r="T894" s="261"/>
      <c r="U894" s="261"/>
      <c r="V894" s="261"/>
      <c r="W894" s="261"/>
      <c r="X894" s="261"/>
      <c r="Y894" s="261"/>
      <c r="Z894" s="261"/>
      <c r="AA894" s="261"/>
      <c r="AB894" s="261"/>
      <c r="AC894" s="261"/>
      <c r="AD894" s="261"/>
      <c r="AE894" s="262"/>
      <c r="AF894" s="238" t="str">
        <f t="shared" si="13"/>
        <v>TRITICALE14/15Plantio</v>
      </c>
      <c r="AG894" s="262"/>
      <c r="AH894" s="262"/>
      <c r="AI894" s="262"/>
      <c r="AJ894" s="262"/>
      <c r="AK894" s="262"/>
      <c r="AL894" s="262"/>
      <c r="AM894" s="262"/>
      <c r="AN894" s="262"/>
      <c r="AO894" s="262"/>
      <c r="AP894" s="262"/>
      <c r="AQ894" s="262"/>
      <c r="AR894" s="262"/>
      <c r="AS894" s="262"/>
      <c r="AT894" s="262"/>
      <c r="AU894" s="262"/>
      <c r="AV894" s="262"/>
      <c r="AW894" s="262"/>
      <c r="AX894" s="262"/>
      <c r="AY894" s="262"/>
      <c r="AZ894" s="262"/>
      <c r="BA894" s="262"/>
      <c r="BB894" s="262"/>
      <c r="BC894" s="262"/>
      <c r="BD894" s="262"/>
      <c r="BE894" s="262"/>
      <c r="BF894" s="262"/>
      <c r="BG894" s="262"/>
      <c r="BH894" s="262"/>
      <c r="BI894" s="262"/>
      <c r="BJ894" s="262"/>
      <c r="BK894" s="262"/>
      <c r="BL894" s="262"/>
    </row>
    <row r="895" spans="1:64" ht="14.65" hidden="1" customHeight="1">
      <c r="A895" s="263" t="s">
        <v>111</v>
      </c>
      <c r="B895" s="264" t="s">
        <v>190</v>
      </c>
      <c r="C895" s="265" t="s">
        <v>76</v>
      </c>
      <c r="D895" s="266"/>
      <c r="E895" s="266"/>
      <c r="F895" s="266"/>
      <c r="G895" s="267"/>
      <c r="H895" s="267"/>
      <c r="I895" s="267"/>
      <c r="J895" s="267"/>
      <c r="K895" s="267"/>
      <c r="L895" s="267"/>
      <c r="M895" s="267"/>
      <c r="N895" s="267"/>
      <c r="O895" s="267"/>
      <c r="P895" s="267"/>
      <c r="Q895" s="267"/>
      <c r="R895" s="267"/>
      <c r="S895" s="267"/>
      <c r="T895" s="267">
        <v>16</v>
      </c>
      <c r="U895" s="267">
        <v>52</v>
      </c>
      <c r="V895" s="267">
        <v>95</v>
      </c>
      <c r="W895" s="267">
        <v>98</v>
      </c>
      <c r="X895" s="267">
        <v>100</v>
      </c>
      <c r="Y895" s="267"/>
      <c r="Z895" s="267"/>
      <c r="AA895" s="267"/>
      <c r="AB895" s="267"/>
      <c r="AC895" s="267"/>
      <c r="AD895" s="267"/>
      <c r="AE895" s="268"/>
      <c r="AF895" s="238" t="str">
        <f t="shared" si="13"/>
        <v>TRITICALE14/15Colheita</v>
      </c>
      <c r="AG895" s="268"/>
      <c r="AH895" s="268"/>
      <c r="AI895" s="268"/>
      <c r="AJ895" s="268"/>
      <c r="AK895" s="268"/>
      <c r="AL895" s="268"/>
      <c r="AM895" s="268"/>
      <c r="AN895" s="268"/>
      <c r="AO895" s="268"/>
      <c r="AP895" s="268"/>
      <c r="AQ895" s="268"/>
      <c r="AR895" s="268"/>
      <c r="AS895" s="268"/>
      <c r="AT895" s="268"/>
      <c r="AU895" s="268"/>
      <c r="AV895" s="268"/>
      <c r="AW895" s="268"/>
      <c r="AX895" s="268"/>
      <c r="AY895" s="268"/>
      <c r="AZ895" s="268"/>
      <c r="BA895" s="268"/>
      <c r="BB895" s="268"/>
      <c r="BC895" s="268"/>
      <c r="BD895" s="268"/>
      <c r="BE895" s="268"/>
      <c r="BF895" s="268"/>
      <c r="BG895" s="268"/>
      <c r="BH895" s="268"/>
      <c r="BI895" s="268"/>
      <c r="BJ895" s="268"/>
      <c r="BK895" s="268"/>
      <c r="BL895" s="268"/>
    </row>
    <row r="896" spans="1:64" ht="14.65" hidden="1" customHeight="1">
      <c r="A896" s="238" t="s">
        <v>111</v>
      </c>
      <c r="B896" s="258" t="s">
        <v>190</v>
      </c>
      <c r="C896" s="243" t="s">
        <v>77</v>
      </c>
      <c r="D896" s="244"/>
      <c r="E896" s="244"/>
      <c r="F896" s="244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>
        <v>4</v>
      </c>
      <c r="U896" s="245">
        <v>14</v>
      </c>
      <c r="V896" s="245">
        <v>41.9</v>
      </c>
      <c r="W896" s="245">
        <v>58</v>
      </c>
      <c r="X896" s="245">
        <v>80</v>
      </c>
      <c r="Y896" s="245">
        <v>91</v>
      </c>
      <c r="Z896" s="245">
        <v>94</v>
      </c>
      <c r="AA896" s="245">
        <v>99</v>
      </c>
      <c r="AB896" s="245">
        <v>99</v>
      </c>
      <c r="AC896" s="245"/>
      <c r="AD896" s="245"/>
      <c r="AE896" s="242"/>
      <c r="AF896" s="238" t="str">
        <f t="shared" si="13"/>
        <v>TRITICALE14/15Comercialização</v>
      </c>
      <c r="AG896" s="242"/>
      <c r="AH896" s="242"/>
      <c r="AI896" s="242"/>
      <c r="AJ896" s="242"/>
      <c r="AK896" s="242"/>
      <c r="AL896" s="242"/>
      <c r="AM896" s="242"/>
      <c r="AN896" s="242"/>
      <c r="AO896" s="242"/>
      <c r="AP896" s="242"/>
      <c r="AQ896" s="242"/>
      <c r="AR896" s="242"/>
      <c r="AS896" s="242"/>
      <c r="AT896" s="242"/>
      <c r="AU896" s="242"/>
      <c r="AV896" s="242"/>
      <c r="AW896" s="242"/>
      <c r="AX896" s="242"/>
      <c r="AY896" s="242"/>
      <c r="AZ896" s="242"/>
      <c r="BA896" s="242"/>
      <c r="BB896" s="242"/>
      <c r="BC896" s="242"/>
      <c r="BD896" s="242"/>
      <c r="BE896" s="242"/>
      <c r="BF896" s="242"/>
      <c r="BG896" s="242"/>
      <c r="BH896" s="242"/>
      <c r="BI896" s="242"/>
      <c r="BJ896" s="242"/>
      <c r="BK896" s="242"/>
      <c r="BL896" s="242"/>
    </row>
    <row r="897" spans="1:64" ht="15.75" hidden="1" customHeight="1">
      <c r="A897" s="273" t="s">
        <v>84</v>
      </c>
      <c r="B897" s="274" t="s">
        <v>191</v>
      </c>
      <c r="C897" s="275" t="s">
        <v>75</v>
      </c>
      <c r="D897" s="276"/>
      <c r="E897" s="276"/>
      <c r="F897" s="276"/>
      <c r="G897" s="276"/>
      <c r="H897" s="276"/>
      <c r="I897" s="276"/>
      <c r="J897" s="276"/>
      <c r="K897" s="276"/>
      <c r="L897" s="276"/>
      <c r="M897" s="276"/>
      <c r="N897" s="276">
        <v>6</v>
      </c>
      <c r="O897" s="276">
        <v>32</v>
      </c>
      <c r="P897" s="276">
        <v>68</v>
      </c>
      <c r="Q897" s="276">
        <v>78</v>
      </c>
      <c r="R897" s="276">
        <v>92</v>
      </c>
      <c r="S897" s="276">
        <v>100</v>
      </c>
      <c r="T897" s="276"/>
      <c r="U897" s="276"/>
      <c r="V897" s="276"/>
      <c r="W897" s="276"/>
      <c r="X897" s="276"/>
      <c r="Y897" s="276"/>
      <c r="Z897" s="276"/>
      <c r="AA897" s="276"/>
      <c r="AB897" s="276"/>
      <c r="AC897" s="276"/>
      <c r="AD897" s="276"/>
      <c r="AE897" s="277"/>
      <c r="AF897" s="238" t="str">
        <f t="shared" si="13"/>
        <v>ALHO15/16Plantio</v>
      </c>
      <c r="AG897" s="277"/>
      <c r="AH897" s="277"/>
      <c r="AI897" s="277"/>
      <c r="AJ897" s="277"/>
      <c r="AK897" s="277"/>
      <c r="AL897" s="277"/>
      <c r="AM897" s="277"/>
      <c r="AN897" s="277"/>
      <c r="AO897" s="277"/>
      <c r="AP897" s="277"/>
      <c r="AQ897" s="277"/>
      <c r="AR897" s="277"/>
      <c r="AS897" s="277"/>
      <c r="AT897" s="277"/>
      <c r="AU897" s="277"/>
      <c r="AV897" s="277"/>
      <c r="AW897" s="277"/>
      <c r="AX897" s="277"/>
      <c r="AY897" s="277"/>
      <c r="AZ897" s="277"/>
      <c r="BA897" s="277"/>
      <c r="BB897" s="277"/>
      <c r="BC897" s="277"/>
      <c r="BD897" s="277"/>
      <c r="BE897" s="277"/>
      <c r="BF897" s="277"/>
      <c r="BG897" s="277"/>
      <c r="BH897" s="277"/>
      <c r="BI897" s="277"/>
      <c r="BJ897" s="277"/>
      <c r="BK897" s="277"/>
      <c r="BL897" s="277"/>
    </row>
    <row r="898" spans="1:64" ht="15.75" hidden="1" customHeight="1">
      <c r="A898" s="278" t="s">
        <v>84</v>
      </c>
      <c r="B898" s="274" t="s">
        <v>191</v>
      </c>
      <c r="C898" s="279" t="s">
        <v>76</v>
      </c>
      <c r="D898" s="280"/>
      <c r="E898" s="280"/>
      <c r="F898" s="280"/>
      <c r="G898" s="280"/>
      <c r="H898" s="280"/>
      <c r="I898" s="280"/>
      <c r="J898" s="280"/>
      <c r="K898" s="280"/>
      <c r="L898" s="280"/>
      <c r="M898" s="280"/>
      <c r="N898" s="280"/>
      <c r="O898" s="280"/>
      <c r="P898" s="280">
        <v>0</v>
      </c>
      <c r="Q898" s="280"/>
      <c r="R898" s="280">
        <v>9</v>
      </c>
      <c r="S898" s="280">
        <v>10</v>
      </c>
      <c r="T898" s="280">
        <v>25</v>
      </c>
      <c r="U898" s="280">
        <v>58</v>
      </c>
      <c r="V898" s="280">
        <v>88</v>
      </c>
      <c r="W898" s="280">
        <v>92</v>
      </c>
      <c r="X898" s="280">
        <v>100</v>
      </c>
      <c r="Y898" s="280"/>
      <c r="Z898" s="280"/>
      <c r="AA898" s="280"/>
      <c r="AB898" s="280"/>
      <c r="AC898" s="280"/>
      <c r="AD898" s="280"/>
      <c r="AE898" s="281"/>
      <c r="AF898" s="238" t="str">
        <f t="shared" ref="AF898:AF961" si="14">A898&amp;B898&amp;C898</f>
        <v>ALHO15/16Colheita</v>
      </c>
      <c r="AG898" s="281"/>
      <c r="AH898" s="281"/>
      <c r="AI898" s="281"/>
      <c r="AJ898" s="281"/>
      <c r="AK898" s="281"/>
      <c r="AL898" s="281"/>
      <c r="AM898" s="281"/>
      <c r="AN898" s="281"/>
      <c r="AO898" s="281"/>
      <c r="AP898" s="281"/>
      <c r="AQ898" s="281"/>
      <c r="AR898" s="281"/>
      <c r="AS898" s="281"/>
      <c r="AT898" s="281"/>
      <c r="AU898" s="281"/>
      <c r="AV898" s="281"/>
      <c r="AW898" s="281"/>
      <c r="AX898" s="281"/>
      <c r="AY898" s="281"/>
      <c r="AZ898" s="281"/>
      <c r="BA898" s="281"/>
      <c r="BB898" s="281"/>
      <c r="BC898" s="281"/>
      <c r="BD898" s="281"/>
      <c r="BE898" s="281"/>
      <c r="BF898" s="281"/>
      <c r="BG898" s="281"/>
      <c r="BH898" s="281"/>
      <c r="BI898" s="281"/>
      <c r="BJ898" s="281"/>
      <c r="BK898" s="281"/>
      <c r="BL898" s="281"/>
    </row>
    <row r="899" spans="1:64" ht="15.75" hidden="1" customHeight="1">
      <c r="A899" s="282" t="s">
        <v>84</v>
      </c>
      <c r="B899" s="274" t="s">
        <v>191</v>
      </c>
      <c r="C899" s="283" t="s">
        <v>77</v>
      </c>
      <c r="D899" s="231"/>
      <c r="E899" s="231"/>
      <c r="F899" s="231"/>
      <c r="R899" s="231">
        <v>9</v>
      </c>
      <c r="S899" s="231">
        <v>9</v>
      </c>
      <c r="T899" s="231">
        <v>16</v>
      </c>
      <c r="U899" s="231">
        <v>32</v>
      </c>
      <c r="V899" s="231">
        <v>58</v>
      </c>
      <c r="W899" s="231">
        <v>80</v>
      </c>
      <c r="X899" s="231">
        <v>84</v>
      </c>
      <c r="Y899" s="231">
        <v>91</v>
      </c>
      <c r="Z899" s="231">
        <v>96</v>
      </c>
      <c r="AA899" s="231">
        <v>98</v>
      </c>
      <c r="AB899" s="231">
        <v>99</v>
      </c>
      <c r="AC899" s="231">
        <v>100</v>
      </c>
      <c r="AF899" s="238" t="str">
        <f t="shared" si="14"/>
        <v>ALHO15/16Comercialização</v>
      </c>
    </row>
    <row r="900" spans="1:64" ht="15.75" hidden="1" customHeight="1">
      <c r="A900" s="273" t="s">
        <v>85</v>
      </c>
      <c r="B900" s="274" t="s">
        <v>191</v>
      </c>
      <c r="C900" s="275" t="s">
        <v>75</v>
      </c>
      <c r="D900" s="276"/>
      <c r="E900" s="276"/>
      <c r="F900" s="276"/>
      <c r="G900" s="276"/>
      <c r="H900" s="276">
        <v>11</v>
      </c>
      <c r="I900" s="276">
        <v>72</v>
      </c>
      <c r="J900" s="276">
        <v>86</v>
      </c>
      <c r="K900" s="276">
        <v>100</v>
      </c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  <c r="AA900" s="276"/>
      <c r="AB900" s="276"/>
      <c r="AC900" s="276"/>
      <c r="AD900" s="276"/>
      <c r="AE900" s="277"/>
      <c r="AF900" s="238" t="str">
        <f t="shared" si="14"/>
        <v>AMENDOIM (1ª SAFRA)15/16Plantio</v>
      </c>
      <c r="AG900" s="277"/>
      <c r="AH900" s="277"/>
      <c r="AI900" s="277"/>
      <c r="AJ900" s="277"/>
      <c r="AK900" s="277"/>
      <c r="AL900" s="277"/>
      <c r="AM900" s="277"/>
      <c r="AN900" s="277"/>
      <c r="AO900" s="277"/>
      <c r="AP900" s="277"/>
      <c r="AQ900" s="277"/>
      <c r="AR900" s="277"/>
      <c r="AS900" s="277"/>
      <c r="AT900" s="277"/>
      <c r="AU900" s="277"/>
      <c r="AV900" s="277"/>
      <c r="AW900" s="277"/>
      <c r="AX900" s="277"/>
      <c r="AY900" s="277"/>
      <c r="AZ900" s="277"/>
      <c r="BA900" s="277"/>
      <c r="BB900" s="277"/>
      <c r="BC900" s="277"/>
      <c r="BD900" s="277"/>
      <c r="BE900" s="277"/>
      <c r="BF900" s="277"/>
      <c r="BG900" s="277"/>
      <c r="BH900" s="277"/>
      <c r="BI900" s="277"/>
      <c r="BJ900" s="277"/>
      <c r="BK900" s="277"/>
      <c r="BL900" s="277"/>
    </row>
    <row r="901" spans="1:64" ht="15.75" hidden="1" customHeight="1">
      <c r="A901" s="278" t="s">
        <v>85</v>
      </c>
      <c r="B901" s="274" t="s">
        <v>191</v>
      </c>
      <c r="C901" s="279" t="s">
        <v>76</v>
      </c>
      <c r="D901" s="280"/>
      <c r="E901" s="280"/>
      <c r="F901" s="280"/>
      <c r="G901" s="280"/>
      <c r="H901" s="280"/>
      <c r="I901" s="280"/>
      <c r="J901" s="280"/>
      <c r="K901" s="280"/>
      <c r="L901" s="280">
        <v>3</v>
      </c>
      <c r="M901" s="280">
        <v>15</v>
      </c>
      <c r="N901" s="280">
        <v>34</v>
      </c>
      <c r="O901" s="280">
        <v>79</v>
      </c>
      <c r="P901" s="280">
        <v>100</v>
      </c>
      <c r="Q901" s="280"/>
      <c r="R901" s="280"/>
      <c r="S901" s="280"/>
      <c r="T901" s="280"/>
      <c r="U901" s="280"/>
      <c r="V901" s="280"/>
      <c r="W901" s="280"/>
      <c r="X901" s="280"/>
      <c r="Y901" s="280"/>
      <c r="Z901" s="280"/>
      <c r="AA901" s="280"/>
      <c r="AB901" s="280"/>
      <c r="AC901" s="280"/>
      <c r="AD901" s="280"/>
      <c r="AE901" s="281"/>
      <c r="AF901" s="238" t="str">
        <f t="shared" si="14"/>
        <v>AMENDOIM (1ª SAFRA)15/16Colheita</v>
      </c>
      <c r="AG901" s="281"/>
      <c r="AH901" s="281"/>
      <c r="AI901" s="281"/>
      <c r="AJ901" s="281"/>
      <c r="AK901" s="281"/>
      <c r="AL901" s="281"/>
      <c r="AM901" s="281"/>
      <c r="AN901" s="281"/>
      <c r="AO901" s="281"/>
      <c r="AP901" s="281"/>
      <c r="AQ901" s="281"/>
      <c r="AR901" s="281"/>
      <c r="AS901" s="281"/>
      <c r="AT901" s="281"/>
      <c r="AU901" s="281"/>
      <c r="AV901" s="281"/>
      <c r="AW901" s="281"/>
      <c r="AX901" s="281"/>
      <c r="AY901" s="281"/>
      <c r="AZ901" s="281"/>
      <c r="BA901" s="281"/>
      <c r="BB901" s="281"/>
      <c r="BC901" s="281"/>
      <c r="BD901" s="281"/>
      <c r="BE901" s="281"/>
      <c r="BF901" s="281"/>
      <c r="BG901" s="281"/>
      <c r="BH901" s="281"/>
      <c r="BI901" s="281"/>
      <c r="BJ901" s="281"/>
      <c r="BK901" s="281"/>
      <c r="BL901" s="281"/>
    </row>
    <row r="902" spans="1:64" ht="15.75" hidden="1" customHeight="1">
      <c r="A902" s="282" t="s">
        <v>85</v>
      </c>
      <c r="B902" s="274" t="s">
        <v>191</v>
      </c>
      <c r="C902" s="283" t="s">
        <v>77</v>
      </c>
      <c r="D902" s="231"/>
      <c r="E902" s="231"/>
      <c r="F902" s="231"/>
      <c r="L902" s="231">
        <v>0</v>
      </c>
      <c r="M902" s="231">
        <v>5</v>
      </c>
      <c r="N902" s="231">
        <v>8</v>
      </c>
      <c r="O902" s="231">
        <v>30</v>
      </c>
      <c r="P902" s="231">
        <v>54</v>
      </c>
      <c r="Q902" s="231">
        <v>66</v>
      </c>
      <c r="R902" s="231">
        <v>81</v>
      </c>
      <c r="S902" s="231">
        <v>87</v>
      </c>
      <c r="T902" s="231">
        <v>92</v>
      </c>
      <c r="U902" s="231">
        <v>95</v>
      </c>
      <c r="V902" s="231">
        <v>97</v>
      </c>
      <c r="W902" s="231">
        <v>100</v>
      </c>
      <c r="AF902" s="238" t="str">
        <f t="shared" si="14"/>
        <v>AMENDOIM (1ª SAFRA)15/16Comercialização</v>
      </c>
    </row>
    <row r="903" spans="1:64" ht="15.75" hidden="1" customHeight="1">
      <c r="A903" s="273" t="s">
        <v>86</v>
      </c>
      <c r="B903" s="274" t="s">
        <v>191</v>
      </c>
      <c r="C903" s="275" t="s">
        <v>75</v>
      </c>
      <c r="D903" s="276"/>
      <c r="E903" s="276"/>
      <c r="F903" s="276"/>
      <c r="G903" s="276">
        <v>3</v>
      </c>
      <c r="H903" s="276">
        <v>35</v>
      </c>
      <c r="I903" s="276">
        <v>57</v>
      </c>
      <c r="J903" s="276">
        <v>95</v>
      </c>
      <c r="K903" s="276">
        <v>95</v>
      </c>
      <c r="L903" s="276">
        <v>99</v>
      </c>
      <c r="M903" s="276">
        <v>100</v>
      </c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  <c r="AA903" s="276"/>
      <c r="AB903" s="276"/>
      <c r="AC903" s="276"/>
      <c r="AD903" s="276"/>
      <c r="AE903" s="277"/>
      <c r="AF903" s="238" t="str">
        <f t="shared" si="14"/>
        <v>ARROZ IRRIGADO15/16Plantio</v>
      </c>
      <c r="AG903" s="277"/>
      <c r="AH903" s="277"/>
      <c r="AI903" s="277"/>
      <c r="AJ903" s="277"/>
      <c r="AK903" s="277"/>
      <c r="AL903" s="277"/>
      <c r="AM903" s="277"/>
      <c r="AN903" s="277"/>
      <c r="AO903" s="277"/>
      <c r="AP903" s="277"/>
      <c r="AQ903" s="277"/>
      <c r="AR903" s="277"/>
      <c r="AS903" s="277"/>
      <c r="AT903" s="277"/>
      <c r="AU903" s="277"/>
      <c r="AV903" s="277"/>
      <c r="AW903" s="277"/>
      <c r="AX903" s="277"/>
      <c r="AY903" s="277"/>
      <c r="AZ903" s="277"/>
      <c r="BA903" s="277"/>
      <c r="BB903" s="277"/>
      <c r="BC903" s="277"/>
      <c r="BD903" s="277"/>
      <c r="BE903" s="277"/>
      <c r="BF903" s="277"/>
      <c r="BG903" s="277"/>
      <c r="BH903" s="277"/>
      <c r="BI903" s="277"/>
      <c r="BJ903" s="277"/>
      <c r="BK903" s="277"/>
      <c r="BL903" s="277"/>
    </row>
    <row r="904" spans="1:64" ht="15.75" hidden="1" customHeight="1">
      <c r="A904" s="278" t="s">
        <v>86</v>
      </c>
      <c r="B904" s="274" t="s">
        <v>191</v>
      </c>
      <c r="C904" s="279" t="s">
        <v>76</v>
      </c>
      <c r="D904" s="280"/>
      <c r="E904" s="280"/>
      <c r="F904" s="280"/>
      <c r="G904" s="280"/>
      <c r="H904" s="280"/>
      <c r="I904" s="280"/>
      <c r="J904" s="280"/>
      <c r="K904" s="280"/>
      <c r="L904" s="280">
        <v>1</v>
      </c>
      <c r="M904" s="280">
        <v>6</v>
      </c>
      <c r="N904" s="280">
        <v>40</v>
      </c>
      <c r="O904" s="280">
        <v>52</v>
      </c>
      <c r="P904" s="280">
        <v>65</v>
      </c>
      <c r="Q904" s="280">
        <v>100</v>
      </c>
      <c r="R904" s="280"/>
      <c r="S904" s="280"/>
      <c r="T904" s="280"/>
      <c r="U904" s="280"/>
      <c r="V904" s="280"/>
      <c r="W904" s="280"/>
      <c r="X904" s="280"/>
      <c r="Y904" s="280"/>
      <c r="Z904" s="280"/>
      <c r="AA904" s="280"/>
      <c r="AB904" s="280"/>
      <c r="AC904" s="280"/>
      <c r="AD904" s="280"/>
      <c r="AE904" s="281"/>
      <c r="AF904" s="238" t="str">
        <f t="shared" si="14"/>
        <v>ARROZ IRRIGADO15/16Colheita</v>
      </c>
      <c r="AG904" s="281"/>
      <c r="AH904" s="281"/>
      <c r="AI904" s="281"/>
      <c r="AJ904" s="281"/>
      <c r="AK904" s="281"/>
      <c r="AL904" s="281"/>
      <c r="AM904" s="281"/>
      <c r="AN904" s="281"/>
      <c r="AO904" s="281"/>
      <c r="AP904" s="281"/>
      <c r="AQ904" s="281"/>
      <c r="AR904" s="281"/>
      <c r="AS904" s="281"/>
      <c r="AT904" s="281"/>
      <c r="AU904" s="281"/>
      <c r="AV904" s="281"/>
      <c r="AW904" s="281"/>
      <c r="AX904" s="281"/>
      <c r="AY904" s="281"/>
      <c r="AZ904" s="281"/>
      <c r="BA904" s="281"/>
      <c r="BB904" s="281"/>
      <c r="BC904" s="281"/>
      <c r="BD904" s="281"/>
      <c r="BE904" s="281"/>
      <c r="BF904" s="281"/>
      <c r="BG904" s="281"/>
      <c r="BH904" s="281"/>
      <c r="BI904" s="281"/>
      <c r="BJ904" s="281"/>
      <c r="BK904" s="281"/>
      <c r="BL904" s="281"/>
    </row>
    <row r="905" spans="1:64" ht="15.75" hidden="1" customHeight="1">
      <c r="A905" s="228" t="s">
        <v>86</v>
      </c>
      <c r="B905" s="274" t="s">
        <v>191</v>
      </c>
      <c r="C905" s="283" t="s">
        <v>77</v>
      </c>
      <c r="D905" s="231"/>
      <c r="E905" s="231"/>
      <c r="F905" s="231"/>
      <c r="M905" s="231">
        <v>1</v>
      </c>
      <c r="N905" s="231">
        <v>17</v>
      </c>
      <c r="O905" s="231">
        <v>26</v>
      </c>
      <c r="P905" s="231">
        <v>34</v>
      </c>
      <c r="Q905" s="231">
        <v>51</v>
      </c>
      <c r="R905" s="231">
        <v>82</v>
      </c>
      <c r="S905" s="231">
        <v>87</v>
      </c>
      <c r="T905" s="231">
        <v>92</v>
      </c>
      <c r="U905" s="231">
        <v>97</v>
      </c>
      <c r="V905" s="231">
        <v>98</v>
      </c>
      <c r="W905" s="231">
        <v>99</v>
      </c>
      <c r="X905" s="231">
        <v>100</v>
      </c>
      <c r="AF905" s="238" t="str">
        <f t="shared" si="14"/>
        <v>ARROZ IRRIGADO15/16Comercialização</v>
      </c>
    </row>
    <row r="906" spans="1:64" ht="15.75" hidden="1" customHeight="1">
      <c r="A906" s="273" t="s">
        <v>87</v>
      </c>
      <c r="B906" s="274" t="s">
        <v>191</v>
      </c>
      <c r="C906" s="275" t="s">
        <v>75</v>
      </c>
      <c r="D906" s="276"/>
      <c r="E906" s="276"/>
      <c r="F906" s="276"/>
      <c r="G906" s="276"/>
      <c r="H906" s="276">
        <v>5</v>
      </c>
      <c r="I906" s="276">
        <v>49</v>
      </c>
      <c r="J906" s="276">
        <v>97</v>
      </c>
      <c r="K906" s="276">
        <v>100</v>
      </c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  <c r="AA906" s="276"/>
      <c r="AB906" s="276"/>
      <c r="AC906" s="276"/>
      <c r="AD906" s="276"/>
      <c r="AE906" s="277"/>
      <c r="AF906" s="238" t="str">
        <f t="shared" si="14"/>
        <v>ARROZ SEQUEIRO15/16Plantio</v>
      </c>
      <c r="AG906" s="277"/>
      <c r="AH906" s="277"/>
      <c r="AI906" s="277"/>
      <c r="AJ906" s="277"/>
      <c r="AK906" s="277"/>
      <c r="AL906" s="277"/>
      <c r="AM906" s="277"/>
      <c r="AN906" s="277"/>
      <c r="AO906" s="277"/>
      <c r="AP906" s="277"/>
      <c r="AQ906" s="277"/>
      <c r="AR906" s="277"/>
      <c r="AS906" s="277"/>
      <c r="AT906" s="277"/>
      <c r="AU906" s="277"/>
      <c r="AV906" s="277"/>
      <c r="AW906" s="277"/>
      <c r="AX906" s="277"/>
      <c r="AY906" s="277"/>
      <c r="AZ906" s="277"/>
      <c r="BA906" s="277"/>
      <c r="BB906" s="277"/>
      <c r="BC906" s="277"/>
      <c r="BD906" s="277"/>
      <c r="BE906" s="277"/>
      <c r="BF906" s="277"/>
      <c r="BG906" s="277"/>
      <c r="BH906" s="277"/>
      <c r="BI906" s="277"/>
      <c r="BJ906" s="277"/>
      <c r="BK906" s="277"/>
      <c r="BL906" s="277"/>
    </row>
    <row r="907" spans="1:64" ht="15.75" hidden="1" customHeight="1">
      <c r="A907" s="278" t="s">
        <v>87</v>
      </c>
      <c r="B907" s="274" t="s">
        <v>191</v>
      </c>
      <c r="C907" s="279" t="s">
        <v>76</v>
      </c>
      <c r="D907" s="280"/>
      <c r="E907" s="280"/>
      <c r="F907" s="280"/>
      <c r="G907" s="280"/>
      <c r="H907" s="280"/>
      <c r="I907" s="280"/>
      <c r="J907" s="280"/>
      <c r="K907" s="280"/>
      <c r="L907" s="280"/>
      <c r="M907" s="280">
        <v>12</v>
      </c>
      <c r="N907" s="280">
        <v>46</v>
      </c>
      <c r="O907" s="280">
        <v>94</v>
      </c>
      <c r="P907" s="280">
        <v>100</v>
      </c>
      <c r="Q907" s="280"/>
      <c r="R907" s="280"/>
      <c r="S907" s="280"/>
      <c r="T907" s="280"/>
      <c r="U907" s="280"/>
      <c r="V907" s="280"/>
      <c r="W907" s="280"/>
      <c r="X907" s="280"/>
      <c r="Y907" s="280"/>
      <c r="Z907" s="280"/>
      <c r="AA907" s="280"/>
      <c r="AB907" s="280"/>
      <c r="AC907" s="280"/>
      <c r="AD907" s="280"/>
      <c r="AE907" s="281"/>
      <c r="AF907" s="238" t="str">
        <f t="shared" si="14"/>
        <v>ARROZ SEQUEIRO15/16Colheita</v>
      </c>
      <c r="AG907" s="281"/>
      <c r="AH907" s="281"/>
      <c r="AI907" s="281"/>
      <c r="AJ907" s="281"/>
      <c r="AK907" s="281"/>
      <c r="AL907" s="281"/>
      <c r="AM907" s="281"/>
      <c r="AN907" s="281"/>
      <c r="AO907" s="281"/>
      <c r="AP907" s="281"/>
      <c r="AQ907" s="281"/>
      <c r="AR907" s="281"/>
      <c r="AS907" s="281"/>
      <c r="AT907" s="281"/>
      <c r="AU907" s="281"/>
      <c r="AV907" s="281"/>
      <c r="AW907" s="281"/>
      <c r="AX907" s="281"/>
      <c r="AY907" s="281"/>
      <c r="AZ907" s="281"/>
      <c r="BA907" s="281"/>
      <c r="BB907" s="281"/>
      <c r="BC907" s="281"/>
      <c r="BD907" s="281"/>
      <c r="BE907" s="281"/>
      <c r="BF907" s="281"/>
      <c r="BG907" s="281"/>
      <c r="BH907" s="281"/>
      <c r="BI907" s="281"/>
      <c r="BJ907" s="281"/>
      <c r="BK907" s="281"/>
      <c r="BL907" s="281"/>
    </row>
    <row r="908" spans="1:64" ht="15.75" hidden="1" customHeight="1">
      <c r="A908" s="228" t="s">
        <v>87</v>
      </c>
      <c r="B908" s="274" t="s">
        <v>191</v>
      </c>
      <c r="C908" s="283" t="s">
        <v>77</v>
      </c>
      <c r="D908" s="231"/>
      <c r="E908" s="231"/>
      <c r="F908" s="231"/>
      <c r="M908" s="231">
        <v>4</v>
      </c>
      <c r="N908" s="231">
        <v>9</v>
      </c>
      <c r="O908" s="231">
        <v>26</v>
      </c>
      <c r="P908" s="231">
        <v>45</v>
      </c>
      <c r="Q908" s="231">
        <v>52</v>
      </c>
      <c r="R908" s="231">
        <v>64</v>
      </c>
      <c r="S908" s="231">
        <v>68</v>
      </c>
      <c r="T908" s="231">
        <v>78</v>
      </c>
      <c r="U908" s="231">
        <v>83</v>
      </c>
      <c r="V908" s="231">
        <v>85</v>
      </c>
      <c r="W908" s="231">
        <v>88</v>
      </c>
      <c r="X908" s="231">
        <v>91</v>
      </c>
      <c r="Y908" s="231">
        <v>92</v>
      </c>
      <c r="Z908" s="231">
        <v>95</v>
      </c>
      <c r="AA908" s="231">
        <v>100</v>
      </c>
      <c r="AF908" s="238" t="str">
        <f t="shared" si="14"/>
        <v>ARROZ SEQUEIRO15/16Comercialização</v>
      </c>
    </row>
    <row r="909" spans="1:64" ht="15.75" hidden="1" customHeight="1">
      <c r="A909" s="273" t="s">
        <v>88</v>
      </c>
      <c r="B909" s="274" t="s">
        <v>191</v>
      </c>
      <c r="C909" s="275" t="s">
        <v>75</v>
      </c>
      <c r="D909" s="284"/>
      <c r="E909" s="284"/>
      <c r="F909" s="284"/>
      <c r="G909" s="276"/>
      <c r="H909" s="276"/>
      <c r="I909" s="276"/>
      <c r="J909" s="276"/>
      <c r="K909" s="276"/>
      <c r="L909" s="276"/>
      <c r="M909" s="276"/>
      <c r="N909" s="276"/>
      <c r="O909" s="276">
        <v>4</v>
      </c>
      <c r="P909" s="276">
        <v>55</v>
      </c>
      <c r="Q909" s="276">
        <v>77</v>
      </c>
      <c r="R909" s="276">
        <v>100</v>
      </c>
      <c r="S909" s="276"/>
      <c r="T909" s="276"/>
      <c r="U909" s="276"/>
      <c r="V909" s="276"/>
      <c r="W909" s="276"/>
      <c r="X909" s="276"/>
      <c r="Y909" s="276"/>
      <c r="Z909" s="276"/>
      <c r="AA909" s="276"/>
      <c r="AB909" s="276"/>
      <c r="AC909" s="276"/>
      <c r="AD909" s="276"/>
      <c r="AE909" s="277"/>
      <c r="AF909" s="238" t="str">
        <f t="shared" si="14"/>
        <v>AVEIA BRANCA15/16Plantio</v>
      </c>
      <c r="AG909" s="277"/>
      <c r="AH909" s="277"/>
      <c r="AI909" s="277"/>
      <c r="AJ909" s="277"/>
      <c r="AK909" s="277"/>
      <c r="AL909" s="277"/>
      <c r="AM909" s="277"/>
      <c r="AN909" s="277"/>
      <c r="AO909" s="277"/>
      <c r="AP909" s="277"/>
      <c r="AQ909" s="277"/>
      <c r="AR909" s="277"/>
      <c r="AS909" s="277"/>
      <c r="AT909" s="277"/>
      <c r="AU909" s="277"/>
      <c r="AV909" s="277"/>
      <c r="AW909" s="277"/>
      <c r="AX909" s="277"/>
      <c r="AY909" s="277"/>
      <c r="AZ909" s="277"/>
      <c r="BA909" s="277"/>
      <c r="BB909" s="277"/>
      <c r="BC909" s="277"/>
      <c r="BD909" s="277"/>
      <c r="BE909" s="277"/>
      <c r="BF909" s="277"/>
      <c r="BG909" s="277"/>
      <c r="BH909" s="277"/>
      <c r="BI909" s="277"/>
      <c r="BJ909" s="277"/>
      <c r="BK909" s="277"/>
      <c r="BL909" s="277"/>
    </row>
    <row r="910" spans="1:64" ht="15.75" hidden="1" customHeight="1">
      <c r="A910" s="278" t="s">
        <v>88</v>
      </c>
      <c r="B910" s="285" t="s">
        <v>191</v>
      </c>
      <c r="C910" s="279" t="s">
        <v>76</v>
      </c>
      <c r="D910" s="286"/>
      <c r="E910" s="286"/>
      <c r="F910" s="286"/>
      <c r="G910" s="280"/>
      <c r="H910" s="280"/>
      <c r="I910" s="280"/>
      <c r="J910" s="280"/>
      <c r="K910" s="280"/>
      <c r="L910" s="280"/>
      <c r="M910" s="280"/>
      <c r="N910" s="280"/>
      <c r="O910" s="280"/>
      <c r="P910" s="280"/>
      <c r="Q910" s="280"/>
      <c r="R910" s="280"/>
      <c r="S910" s="280"/>
      <c r="T910" s="280">
        <v>37</v>
      </c>
      <c r="U910" s="280">
        <v>78</v>
      </c>
      <c r="V910" s="280">
        <v>100</v>
      </c>
      <c r="W910" s="280"/>
      <c r="X910" s="280"/>
      <c r="Y910" s="280"/>
      <c r="Z910" s="280"/>
      <c r="AA910" s="280"/>
      <c r="AB910" s="280"/>
      <c r="AC910" s="280"/>
      <c r="AD910" s="280"/>
      <c r="AE910" s="281"/>
      <c r="AF910" s="238" t="str">
        <f t="shared" si="14"/>
        <v>AVEIA BRANCA15/16Colheita</v>
      </c>
      <c r="AG910" s="281"/>
      <c r="AH910" s="281"/>
      <c r="AI910" s="281"/>
      <c r="AJ910" s="281"/>
      <c r="AK910" s="281"/>
      <c r="AL910" s="281"/>
      <c r="AM910" s="281"/>
      <c r="AN910" s="281"/>
      <c r="AO910" s="281"/>
      <c r="AP910" s="281"/>
      <c r="AQ910" s="281"/>
      <c r="AR910" s="281"/>
      <c r="AS910" s="281"/>
      <c r="AT910" s="281"/>
      <c r="AU910" s="281"/>
      <c r="AV910" s="281"/>
      <c r="AW910" s="281"/>
      <c r="AX910" s="281"/>
      <c r="AY910" s="281"/>
      <c r="AZ910" s="281"/>
      <c r="BA910" s="281"/>
      <c r="BB910" s="281"/>
      <c r="BC910" s="281"/>
      <c r="BD910" s="281"/>
      <c r="BE910" s="281"/>
      <c r="BF910" s="281"/>
      <c r="BG910" s="281"/>
      <c r="BH910" s="281"/>
      <c r="BI910" s="281"/>
      <c r="BJ910" s="281"/>
      <c r="BK910" s="281"/>
      <c r="BL910" s="281"/>
    </row>
    <row r="911" spans="1:64" ht="15.75" hidden="1" customHeight="1">
      <c r="A911" s="228" t="s">
        <v>88</v>
      </c>
      <c r="B911" s="287" t="s">
        <v>191</v>
      </c>
      <c r="C911" s="283" t="s">
        <v>77</v>
      </c>
      <c r="T911" s="231">
        <v>7</v>
      </c>
      <c r="U911" s="231">
        <v>21</v>
      </c>
      <c r="V911" s="231">
        <v>46</v>
      </c>
      <c r="W911" s="231">
        <v>62</v>
      </c>
      <c r="X911" s="231">
        <v>84</v>
      </c>
      <c r="Y911" s="231">
        <v>94</v>
      </c>
      <c r="Z911" s="231">
        <v>98</v>
      </c>
      <c r="AA911" s="231">
        <v>99</v>
      </c>
      <c r="AB911" s="231">
        <v>100</v>
      </c>
      <c r="AF911" s="238" t="str">
        <f t="shared" si="14"/>
        <v>AVEIA BRANCA15/16Comercialização</v>
      </c>
    </row>
    <row r="912" spans="1:64" ht="15.75" hidden="1" customHeight="1">
      <c r="A912" s="273" t="s">
        <v>89</v>
      </c>
      <c r="B912" s="274" t="s">
        <v>191</v>
      </c>
      <c r="C912" s="275" t="s">
        <v>75</v>
      </c>
      <c r="D912" s="284"/>
      <c r="E912" s="284"/>
      <c r="F912" s="284"/>
      <c r="G912" s="276"/>
      <c r="H912" s="276"/>
      <c r="I912" s="276"/>
      <c r="J912" s="276"/>
      <c r="K912" s="276"/>
      <c r="L912" s="276"/>
      <c r="M912" s="276"/>
      <c r="N912" s="276"/>
      <c r="O912" s="276">
        <v>7</v>
      </c>
      <c r="P912" s="276">
        <v>51</v>
      </c>
      <c r="Q912" s="276">
        <v>82</v>
      </c>
      <c r="R912" s="276">
        <v>100</v>
      </c>
      <c r="S912" s="276"/>
      <c r="T912" s="276"/>
      <c r="U912" s="276"/>
      <c r="V912" s="276"/>
      <c r="W912" s="276"/>
      <c r="X912" s="276"/>
      <c r="Y912" s="276"/>
      <c r="Z912" s="276"/>
      <c r="AA912" s="276"/>
      <c r="AB912" s="276"/>
      <c r="AC912" s="276"/>
      <c r="AD912" s="276"/>
      <c r="AE912" s="277"/>
      <c r="AF912" s="238" t="str">
        <f t="shared" si="14"/>
        <v>AVEIA PRETA15/16Plantio</v>
      </c>
      <c r="AG912" s="277"/>
      <c r="AH912" s="277"/>
      <c r="AI912" s="277"/>
      <c r="AJ912" s="277"/>
      <c r="AK912" s="277"/>
      <c r="AL912" s="277"/>
      <c r="AM912" s="277"/>
      <c r="AN912" s="277"/>
      <c r="AO912" s="277"/>
      <c r="AP912" s="277"/>
      <c r="AQ912" s="277"/>
      <c r="AR912" s="277"/>
      <c r="AS912" s="277"/>
      <c r="AT912" s="277"/>
      <c r="AU912" s="277"/>
      <c r="AV912" s="277"/>
      <c r="AW912" s="277"/>
      <c r="AX912" s="277"/>
      <c r="AY912" s="277"/>
      <c r="AZ912" s="277"/>
      <c r="BA912" s="277"/>
      <c r="BB912" s="277"/>
      <c r="BC912" s="277"/>
      <c r="BD912" s="277"/>
      <c r="BE912" s="277"/>
      <c r="BF912" s="277"/>
      <c r="BG912" s="277"/>
      <c r="BH912" s="277"/>
      <c r="BI912" s="277"/>
      <c r="BJ912" s="277"/>
      <c r="BK912" s="277"/>
      <c r="BL912" s="277"/>
    </row>
    <row r="913" spans="1:64" ht="15.75" hidden="1" customHeight="1">
      <c r="A913" s="278" t="s">
        <v>89</v>
      </c>
      <c r="B913" s="285" t="s">
        <v>191</v>
      </c>
      <c r="C913" s="279" t="s">
        <v>76</v>
      </c>
      <c r="D913" s="286"/>
      <c r="E913" s="286"/>
      <c r="F913" s="286"/>
      <c r="G913" s="280"/>
      <c r="H913" s="280"/>
      <c r="I913" s="280"/>
      <c r="J913" s="280"/>
      <c r="K913" s="280"/>
      <c r="L913" s="280"/>
      <c r="M913" s="280"/>
      <c r="N913" s="280"/>
      <c r="O913" s="280"/>
      <c r="P913" s="280"/>
      <c r="Q913" s="280"/>
      <c r="R913" s="280"/>
      <c r="S913" s="280"/>
      <c r="T913" s="280">
        <v>31</v>
      </c>
      <c r="U913" s="280">
        <v>80</v>
      </c>
      <c r="V913" s="280">
        <v>98</v>
      </c>
      <c r="W913" s="280">
        <v>100</v>
      </c>
      <c r="X913" s="280"/>
      <c r="Y913" s="280"/>
      <c r="Z913" s="280"/>
      <c r="AA913" s="280"/>
      <c r="AB913" s="280"/>
      <c r="AC913" s="280"/>
      <c r="AD913" s="280"/>
      <c r="AE913" s="281"/>
      <c r="AF913" s="238" t="str">
        <f t="shared" si="14"/>
        <v>AVEIA PRETA15/16Colheita</v>
      </c>
      <c r="AG913" s="281"/>
      <c r="AH913" s="281"/>
      <c r="AI913" s="281"/>
      <c r="AJ913" s="281"/>
      <c r="AK913" s="281"/>
      <c r="AL913" s="281"/>
      <c r="AM913" s="281"/>
      <c r="AN913" s="281"/>
      <c r="AO913" s="281"/>
      <c r="AP913" s="281"/>
      <c r="AQ913" s="281"/>
      <c r="AR913" s="281"/>
      <c r="AS913" s="281"/>
      <c r="AT913" s="281"/>
      <c r="AU913" s="281"/>
      <c r="AV913" s="281"/>
      <c r="AW913" s="281"/>
      <c r="AX913" s="281"/>
      <c r="AY913" s="281"/>
      <c r="AZ913" s="281"/>
      <c r="BA913" s="281"/>
      <c r="BB913" s="281"/>
      <c r="BC913" s="281"/>
      <c r="BD913" s="281"/>
      <c r="BE913" s="281"/>
      <c r="BF913" s="281"/>
      <c r="BG913" s="281"/>
      <c r="BH913" s="281"/>
      <c r="BI913" s="281"/>
      <c r="BJ913" s="281"/>
      <c r="BK913" s="281"/>
      <c r="BL913" s="281"/>
    </row>
    <row r="914" spans="1:64" ht="15.75" hidden="1" customHeight="1">
      <c r="A914" s="228" t="s">
        <v>89</v>
      </c>
      <c r="B914" s="287" t="s">
        <v>191</v>
      </c>
      <c r="C914" s="283" t="s">
        <v>77</v>
      </c>
      <c r="T914" s="231">
        <v>7</v>
      </c>
      <c r="U914" s="231">
        <v>23</v>
      </c>
      <c r="V914" s="231">
        <v>38</v>
      </c>
      <c r="W914" s="231">
        <v>50.5</v>
      </c>
      <c r="X914" s="231">
        <v>61</v>
      </c>
      <c r="Y914" s="231">
        <v>82</v>
      </c>
      <c r="Z914" s="231">
        <v>92</v>
      </c>
      <c r="AA914" s="231">
        <v>95</v>
      </c>
      <c r="AB914" s="231">
        <v>98</v>
      </c>
      <c r="AC914" s="231">
        <v>100</v>
      </c>
      <c r="AF914" s="238" t="str">
        <f t="shared" si="14"/>
        <v>AVEIA PRETA15/16Comercialização</v>
      </c>
    </row>
    <row r="915" spans="1:64" ht="15.75" hidden="1" customHeight="1">
      <c r="A915" s="273" t="s">
        <v>90</v>
      </c>
      <c r="B915" s="274" t="s">
        <v>191</v>
      </c>
      <c r="C915" s="275" t="s">
        <v>75</v>
      </c>
      <c r="D915" s="276"/>
      <c r="E915" s="276"/>
      <c r="F915" s="276"/>
      <c r="G915" s="276">
        <v>26</v>
      </c>
      <c r="H915" s="276">
        <v>79</v>
      </c>
      <c r="I915" s="276">
        <v>97</v>
      </c>
      <c r="J915" s="276">
        <v>100</v>
      </c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  <c r="AA915" s="276"/>
      <c r="AB915" s="276"/>
      <c r="AC915" s="276"/>
      <c r="AD915" s="276"/>
      <c r="AE915" s="277"/>
      <c r="AF915" s="238" t="str">
        <f t="shared" si="14"/>
        <v>BATATA (1ª SAFRA)15/16Plantio</v>
      </c>
      <c r="AG915" s="277"/>
      <c r="AH915" s="277"/>
      <c r="AI915" s="277"/>
      <c r="AJ915" s="277"/>
      <c r="AK915" s="277"/>
      <c r="AL915" s="277"/>
      <c r="AM915" s="277"/>
      <c r="AN915" s="277"/>
      <c r="AO915" s="277"/>
      <c r="AP915" s="277"/>
      <c r="AQ915" s="277"/>
      <c r="AR915" s="277"/>
      <c r="AS915" s="277"/>
      <c r="AT915" s="277"/>
      <c r="AU915" s="277"/>
      <c r="AV915" s="277"/>
      <c r="AW915" s="277"/>
      <c r="AX915" s="277"/>
      <c r="AY915" s="277"/>
      <c r="AZ915" s="277"/>
      <c r="BA915" s="277"/>
      <c r="BB915" s="277"/>
      <c r="BC915" s="277"/>
      <c r="BD915" s="277"/>
      <c r="BE915" s="277"/>
      <c r="BF915" s="277"/>
      <c r="BG915" s="277"/>
      <c r="BH915" s="277"/>
      <c r="BI915" s="277"/>
      <c r="BJ915" s="277"/>
      <c r="BK915" s="277"/>
      <c r="BL915" s="277"/>
    </row>
    <row r="916" spans="1:64" ht="15.75" hidden="1" customHeight="1">
      <c r="A916" s="278" t="s">
        <v>90</v>
      </c>
      <c r="B916" s="274" t="s">
        <v>191</v>
      </c>
      <c r="C916" s="279" t="s">
        <v>76</v>
      </c>
      <c r="D916" s="280"/>
      <c r="E916" s="280"/>
      <c r="F916" s="280"/>
      <c r="G916" s="280"/>
      <c r="H916" s="280"/>
      <c r="I916" s="280"/>
      <c r="J916" s="280">
        <v>1</v>
      </c>
      <c r="K916" s="280">
        <v>25</v>
      </c>
      <c r="L916" s="280">
        <v>90</v>
      </c>
      <c r="M916" s="280">
        <v>99</v>
      </c>
      <c r="N916" s="280">
        <v>100</v>
      </c>
      <c r="O916" s="280"/>
      <c r="P916" s="280"/>
      <c r="Q916" s="280"/>
      <c r="R916" s="280"/>
      <c r="S916" s="280"/>
      <c r="T916" s="280"/>
      <c r="U916" s="280"/>
      <c r="V916" s="280"/>
      <c r="W916" s="280"/>
      <c r="X916" s="280"/>
      <c r="Y916" s="280"/>
      <c r="Z916" s="280"/>
      <c r="AA916" s="280"/>
      <c r="AB916" s="280"/>
      <c r="AC916" s="280"/>
      <c r="AD916" s="280"/>
      <c r="AE916" s="281"/>
      <c r="AF916" s="238" t="str">
        <f t="shared" si="14"/>
        <v>BATATA (1ª SAFRA)15/16Colheita</v>
      </c>
      <c r="AG916" s="281"/>
      <c r="AH916" s="281"/>
      <c r="AI916" s="281"/>
      <c r="AJ916" s="281"/>
      <c r="AK916" s="281"/>
      <c r="AL916" s="281"/>
      <c r="AM916" s="281"/>
      <c r="AN916" s="281"/>
      <c r="AO916" s="281"/>
      <c r="AP916" s="281"/>
      <c r="AQ916" s="281"/>
      <c r="AR916" s="281"/>
      <c r="AS916" s="281"/>
      <c r="AT916" s="281"/>
      <c r="AU916" s="281"/>
      <c r="AV916" s="281"/>
      <c r="AW916" s="281"/>
      <c r="AX916" s="281"/>
      <c r="AY916" s="281"/>
      <c r="AZ916" s="281"/>
      <c r="BA916" s="281"/>
      <c r="BB916" s="281"/>
      <c r="BC916" s="281"/>
      <c r="BD916" s="281"/>
      <c r="BE916" s="281"/>
      <c r="BF916" s="281"/>
      <c r="BG916" s="281"/>
      <c r="BH916" s="281"/>
      <c r="BI916" s="281"/>
      <c r="BJ916" s="281"/>
      <c r="BK916" s="281"/>
      <c r="BL916" s="281"/>
    </row>
    <row r="917" spans="1:64" ht="15.75" hidden="1" customHeight="1">
      <c r="A917" s="228" t="s">
        <v>90</v>
      </c>
      <c r="B917" s="274" t="s">
        <v>191</v>
      </c>
      <c r="C917" s="283" t="s">
        <v>77</v>
      </c>
      <c r="D917" s="231"/>
      <c r="E917" s="231"/>
      <c r="F917" s="231"/>
      <c r="J917" s="231">
        <v>1</v>
      </c>
      <c r="K917" s="231">
        <v>23</v>
      </c>
      <c r="L917" s="231">
        <v>85</v>
      </c>
      <c r="M917" s="231">
        <v>98</v>
      </c>
      <c r="N917" s="231">
        <v>99</v>
      </c>
      <c r="O917" s="231">
        <v>100</v>
      </c>
      <c r="AF917" s="238" t="str">
        <f t="shared" si="14"/>
        <v>BATATA (1ª SAFRA)15/16Comercialização</v>
      </c>
    </row>
    <row r="918" spans="1:64" ht="15.75" hidden="1" customHeight="1">
      <c r="A918" s="273" t="s">
        <v>91</v>
      </c>
      <c r="B918" s="274" t="s">
        <v>191</v>
      </c>
      <c r="C918" s="275" t="s">
        <v>75</v>
      </c>
      <c r="D918" s="276"/>
      <c r="E918" s="276"/>
      <c r="F918" s="276"/>
      <c r="G918" s="276"/>
      <c r="H918" s="276"/>
      <c r="I918" s="276"/>
      <c r="J918" s="276">
        <v>4</v>
      </c>
      <c r="K918" s="276">
        <v>10</v>
      </c>
      <c r="L918" s="276">
        <v>57</v>
      </c>
      <c r="M918" s="276">
        <v>87</v>
      </c>
      <c r="N918" s="276">
        <v>92</v>
      </c>
      <c r="O918" s="276">
        <v>96</v>
      </c>
      <c r="P918" s="276">
        <v>99</v>
      </c>
      <c r="Q918" s="276">
        <v>100</v>
      </c>
      <c r="R918" s="276"/>
      <c r="S918" s="276"/>
      <c r="T918" s="276"/>
      <c r="U918" s="276"/>
      <c r="V918" s="276"/>
      <c r="W918" s="276"/>
      <c r="X918" s="276"/>
      <c r="Y918" s="276"/>
      <c r="Z918" s="276"/>
      <c r="AA918" s="276"/>
      <c r="AB918" s="276"/>
      <c r="AC918" s="276"/>
      <c r="AD918" s="276"/>
      <c r="AE918" s="277"/>
      <c r="AF918" s="238" t="str">
        <f t="shared" si="14"/>
        <v>BATATA (2ª SAFRA)15/16Plantio</v>
      </c>
      <c r="AG918" s="277"/>
      <c r="AH918" s="277"/>
      <c r="AI918" s="277"/>
      <c r="AJ918" s="277"/>
      <c r="AK918" s="277"/>
      <c r="AL918" s="277"/>
      <c r="AM918" s="277"/>
      <c r="AN918" s="277"/>
      <c r="AO918" s="277"/>
      <c r="AP918" s="277"/>
      <c r="AQ918" s="277"/>
      <c r="AR918" s="277"/>
      <c r="AS918" s="277"/>
      <c r="AT918" s="277"/>
      <c r="AU918" s="277"/>
      <c r="AV918" s="277"/>
      <c r="AW918" s="277"/>
      <c r="AX918" s="277"/>
      <c r="AY918" s="277"/>
      <c r="AZ918" s="277"/>
      <c r="BA918" s="277"/>
      <c r="BB918" s="277"/>
      <c r="BC918" s="277"/>
      <c r="BD918" s="277"/>
      <c r="BE918" s="277"/>
      <c r="BF918" s="277"/>
      <c r="BG918" s="277"/>
      <c r="BH918" s="277"/>
      <c r="BI918" s="277"/>
      <c r="BJ918" s="277"/>
      <c r="BK918" s="277"/>
      <c r="BL918" s="277"/>
    </row>
    <row r="919" spans="1:64" ht="15.75" hidden="1" customHeight="1">
      <c r="A919" s="278" t="s">
        <v>91</v>
      </c>
      <c r="B919" s="274" t="s">
        <v>191</v>
      </c>
      <c r="C919" s="279" t="s">
        <v>76</v>
      </c>
      <c r="D919" s="280"/>
      <c r="E919" s="280"/>
      <c r="F919" s="280"/>
      <c r="G919" s="280"/>
      <c r="H919" s="280"/>
      <c r="I919" s="280"/>
      <c r="J919" s="280"/>
      <c r="K919" s="280"/>
      <c r="L919" s="280"/>
      <c r="M919" s="280"/>
      <c r="N919" s="280">
        <v>5</v>
      </c>
      <c r="O919" s="280">
        <v>20</v>
      </c>
      <c r="P919" s="280">
        <v>48</v>
      </c>
      <c r="Q919" s="280">
        <v>86</v>
      </c>
      <c r="R919" s="280">
        <v>95</v>
      </c>
      <c r="S919" s="280">
        <v>98</v>
      </c>
      <c r="T919" s="280">
        <v>99</v>
      </c>
      <c r="U919" s="280">
        <v>100</v>
      </c>
      <c r="V919" s="280"/>
      <c r="W919" s="280"/>
      <c r="X919" s="280"/>
      <c r="Y919" s="280"/>
      <c r="Z919" s="280"/>
      <c r="AA919" s="280"/>
      <c r="AB919" s="280"/>
      <c r="AC919" s="280"/>
      <c r="AD919" s="280"/>
      <c r="AE919" s="281"/>
      <c r="AF919" s="238" t="str">
        <f t="shared" si="14"/>
        <v>BATATA (2ª SAFRA)15/16Colheita</v>
      </c>
      <c r="AG919" s="281"/>
      <c r="AH919" s="281"/>
      <c r="AI919" s="281"/>
      <c r="AJ919" s="281"/>
      <c r="AK919" s="281"/>
      <c r="AL919" s="281"/>
      <c r="AM919" s="281"/>
      <c r="AN919" s="281"/>
      <c r="AO919" s="281"/>
      <c r="AP919" s="281"/>
      <c r="AQ919" s="281"/>
      <c r="AR919" s="281"/>
      <c r="AS919" s="281"/>
      <c r="AT919" s="281"/>
      <c r="AU919" s="281"/>
      <c r="AV919" s="281"/>
      <c r="AW919" s="281"/>
      <c r="AX919" s="281"/>
      <c r="AY919" s="281"/>
      <c r="AZ919" s="281"/>
      <c r="BA919" s="281"/>
      <c r="BB919" s="281"/>
      <c r="BC919" s="281"/>
      <c r="BD919" s="281"/>
      <c r="BE919" s="281"/>
      <c r="BF919" s="281"/>
      <c r="BG919" s="281"/>
      <c r="BH919" s="281"/>
      <c r="BI919" s="281"/>
      <c r="BJ919" s="281"/>
      <c r="BK919" s="281"/>
      <c r="BL919" s="281"/>
    </row>
    <row r="920" spans="1:64" ht="15.75" hidden="1" customHeight="1">
      <c r="A920" s="228" t="s">
        <v>91</v>
      </c>
      <c r="B920" s="274" t="s">
        <v>191</v>
      </c>
      <c r="C920" s="283" t="s">
        <v>77</v>
      </c>
      <c r="D920" s="231"/>
      <c r="E920" s="231"/>
      <c r="F920" s="231"/>
      <c r="N920" s="231">
        <v>5</v>
      </c>
      <c r="O920" s="231">
        <v>24</v>
      </c>
      <c r="P920" s="231">
        <v>53</v>
      </c>
      <c r="Q920" s="231">
        <v>82</v>
      </c>
      <c r="R920" s="231">
        <v>95</v>
      </c>
      <c r="S920" s="231">
        <v>98</v>
      </c>
      <c r="T920" s="231">
        <v>99</v>
      </c>
      <c r="U920" s="231">
        <v>100</v>
      </c>
      <c r="AF920" s="238" t="str">
        <f t="shared" si="14"/>
        <v>BATATA (2ª SAFRA)15/16Comercialização</v>
      </c>
    </row>
    <row r="921" spans="1:64" ht="15.75" hidden="1" customHeight="1">
      <c r="A921" s="273" t="s">
        <v>92</v>
      </c>
      <c r="B921" s="288" t="s">
        <v>191</v>
      </c>
      <c r="C921" s="275" t="s">
        <v>75</v>
      </c>
      <c r="D921" s="276"/>
      <c r="E921" s="276"/>
      <c r="F921" s="276"/>
      <c r="G921" s="276"/>
      <c r="H921" s="276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  <c r="AA921" s="276"/>
      <c r="AB921" s="276"/>
      <c r="AC921" s="276"/>
      <c r="AD921" s="276"/>
      <c r="AE921" s="277"/>
      <c r="AF921" s="238" t="str">
        <f t="shared" si="14"/>
        <v>CAFÉ15/16Plantio</v>
      </c>
      <c r="AG921" s="277"/>
      <c r="AH921" s="277"/>
      <c r="AI921" s="277"/>
      <c r="AJ921" s="277"/>
      <c r="AK921" s="277"/>
      <c r="AL921" s="277"/>
      <c r="AM921" s="277"/>
      <c r="AN921" s="277"/>
      <c r="AO921" s="277"/>
      <c r="AP921" s="277"/>
      <c r="AQ921" s="277"/>
      <c r="AR921" s="277"/>
      <c r="AS921" s="277"/>
      <c r="AT921" s="277"/>
      <c r="AU921" s="277"/>
      <c r="AV921" s="277"/>
      <c r="AW921" s="277"/>
      <c r="AX921" s="277"/>
      <c r="AY921" s="277"/>
      <c r="AZ921" s="277"/>
      <c r="BA921" s="277"/>
      <c r="BB921" s="277"/>
      <c r="BC921" s="277"/>
      <c r="BD921" s="277"/>
      <c r="BE921" s="277"/>
      <c r="BF921" s="277"/>
      <c r="BG921" s="277"/>
      <c r="BH921" s="277"/>
      <c r="BI921" s="277"/>
      <c r="BJ921" s="277"/>
      <c r="BK921" s="277"/>
      <c r="BL921" s="277"/>
    </row>
    <row r="922" spans="1:64" ht="15.75" hidden="1" customHeight="1">
      <c r="A922" s="278" t="s">
        <v>92</v>
      </c>
      <c r="B922" s="288" t="s">
        <v>191</v>
      </c>
      <c r="C922" s="279" t="s">
        <v>76</v>
      </c>
      <c r="D922" s="280"/>
      <c r="E922" s="280"/>
      <c r="F922" s="280"/>
      <c r="G922" s="280"/>
      <c r="H922" s="280"/>
      <c r="I922" s="280"/>
      <c r="J922" s="280"/>
      <c r="K922" s="280"/>
      <c r="L922" s="280"/>
      <c r="M922" s="280"/>
      <c r="N922" s="280"/>
      <c r="O922" s="280">
        <v>2</v>
      </c>
      <c r="P922" s="280">
        <v>14</v>
      </c>
      <c r="Q922" s="280">
        <v>38</v>
      </c>
      <c r="R922" s="280">
        <v>89</v>
      </c>
      <c r="S922" s="280">
        <v>100</v>
      </c>
      <c r="T922" s="280"/>
      <c r="U922" s="280"/>
      <c r="V922" s="280"/>
      <c r="W922" s="280"/>
      <c r="X922" s="280"/>
      <c r="Y922" s="280"/>
      <c r="Z922" s="280"/>
      <c r="AA922" s="280"/>
      <c r="AB922" s="280"/>
      <c r="AC922" s="280"/>
      <c r="AD922" s="280"/>
      <c r="AE922" s="281"/>
      <c r="AF922" s="238" t="str">
        <f t="shared" si="14"/>
        <v>CAFÉ15/16Colheita</v>
      </c>
      <c r="AG922" s="281"/>
      <c r="AH922" s="281"/>
      <c r="AI922" s="281"/>
      <c r="AJ922" s="281"/>
      <c r="AK922" s="281"/>
      <c r="AL922" s="281"/>
      <c r="AM922" s="281"/>
      <c r="AN922" s="281"/>
      <c r="AO922" s="281"/>
      <c r="AP922" s="281"/>
      <c r="AQ922" s="281"/>
      <c r="AR922" s="281"/>
      <c r="AS922" s="281"/>
      <c r="AT922" s="281"/>
      <c r="AU922" s="281"/>
      <c r="AV922" s="281"/>
      <c r="AW922" s="281"/>
      <c r="AX922" s="281"/>
      <c r="AY922" s="281"/>
      <c r="AZ922" s="281"/>
      <c r="BA922" s="281"/>
      <c r="BB922" s="281"/>
      <c r="BC922" s="281"/>
      <c r="BD922" s="281"/>
      <c r="BE922" s="281"/>
      <c r="BF922" s="281"/>
      <c r="BG922" s="281"/>
      <c r="BH922" s="281"/>
      <c r="BI922" s="281"/>
      <c r="BJ922" s="281"/>
      <c r="BK922" s="281"/>
      <c r="BL922" s="281"/>
    </row>
    <row r="923" spans="1:64" ht="15.75" hidden="1" customHeight="1">
      <c r="A923" s="282" t="s">
        <v>92</v>
      </c>
      <c r="B923" s="288" t="s">
        <v>191</v>
      </c>
      <c r="C923" s="289" t="s">
        <v>77</v>
      </c>
      <c r="D923" s="290"/>
      <c r="E923" s="290"/>
      <c r="F923" s="290"/>
      <c r="G923" s="290"/>
      <c r="H923" s="290"/>
      <c r="I923" s="290"/>
      <c r="J923" s="290"/>
      <c r="K923" s="290"/>
      <c r="L923" s="290"/>
      <c r="M923" s="290"/>
      <c r="N923" s="290">
        <v>2</v>
      </c>
      <c r="O923" s="290">
        <v>2.2000000000000002</v>
      </c>
      <c r="P923" s="290">
        <v>6</v>
      </c>
      <c r="Q923" s="290">
        <v>16</v>
      </c>
      <c r="R923" s="290">
        <v>38</v>
      </c>
      <c r="S923" s="290">
        <v>51</v>
      </c>
      <c r="T923" s="290">
        <v>67</v>
      </c>
      <c r="U923" s="290">
        <v>74</v>
      </c>
      <c r="V923" s="290">
        <v>85</v>
      </c>
      <c r="W923" s="290">
        <v>88.5</v>
      </c>
      <c r="X923" s="290">
        <v>90</v>
      </c>
      <c r="Y923" s="290">
        <v>93</v>
      </c>
      <c r="Z923" s="290">
        <v>95</v>
      </c>
      <c r="AA923" s="290">
        <v>96</v>
      </c>
      <c r="AB923" s="290">
        <v>99</v>
      </c>
      <c r="AC923" s="290">
        <v>99</v>
      </c>
      <c r="AD923" s="290">
        <v>100</v>
      </c>
      <c r="AE923" s="291"/>
      <c r="AF923" s="238" t="str">
        <f t="shared" si="14"/>
        <v>CAFÉ15/16Comercialização</v>
      </c>
    </row>
    <row r="924" spans="1:64" ht="15.75" hidden="1" customHeight="1">
      <c r="A924" s="273" t="s">
        <v>93</v>
      </c>
      <c r="B924" s="288" t="s">
        <v>191</v>
      </c>
      <c r="C924" s="275" t="s">
        <v>75</v>
      </c>
      <c r="D924" s="276"/>
      <c r="E924" s="276"/>
      <c r="F924" s="276"/>
      <c r="G924" s="276"/>
      <c r="H924" s="276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  <c r="AA924" s="276"/>
      <c r="AB924" s="276"/>
      <c r="AC924" s="276"/>
      <c r="AD924" s="276"/>
      <c r="AE924" s="277"/>
      <c r="AF924" s="238" t="str">
        <f t="shared" si="14"/>
        <v>CANA-DE-AÇÚCAR15/16Plantio</v>
      </c>
      <c r="AG924" s="277"/>
      <c r="AH924" s="277"/>
      <c r="AI924" s="277"/>
      <c r="AJ924" s="277"/>
      <c r="AK924" s="277"/>
      <c r="AL924" s="277"/>
      <c r="AM924" s="277"/>
      <c r="AN924" s="277"/>
      <c r="AO924" s="277"/>
      <c r="AP924" s="277"/>
      <c r="AQ924" s="277"/>
      <c r="AR924" s="277"/>
      <c r="AS924" s="277"/>
      <c r="AT924" s="277"/>
      <c r="AU924" s="277"/>
      <c r="AV924" s="277"/>
      <c r="AW924" s="277"/>
      <c r="AX924" s="277"/>
      <c r="AY924" s="277"/>
      <c r="AZ924" s="277"/>
      <c r="BA924" s="277"/>
      <c r="BB924" s="277"/>
      <c r="BC924" s="277"/>
      <c r="BD924" s="277"/>
      <c r="BE924" s="277"/>
      <c r="BF924" s="277"/>
      <c r="BG924" s="277"/>
      <c r="BH924" s="277"/>
      <c r="BI924" s="277"/>
      <c r="BJ924" s="277"/>
      <c r="BK924" s="277"/>
      <c r="BL924" s="277"/>
    </row>
    <row r="925" spans="1:64" ht="15.75" hidden="1" customHeight="1">
      <c r="A925" s="278" t="s">
        <v>93</v>
      </c>
      <c r="B925" s="288" t="s">
        <v>191</v>
      </c>
      <c r="C925" s="279" t="s">
        <v>76</v>
      </c>
      <c r="D925" s="280"/>
      <c r="E925" s="280"/>
      <c r="F925" s="280"/>
      <c r="G925" s="280"/>
      <c r="H925" s="280"/>
      <c r="I925" s="280"/>
      <c r="J925" s="280"/>
      <c r="K925" s="280"/>
      <c r="L925" s="280"/>
      <c r="M925" s="280"/>
      <c r="N925" s="280">
        <v>2</v>
      </c>
      <c r="O925" s="280">
        <v>14</v>
      </c>
      <c r="P925" s="280">
        <v>22</v>
      </c>
      <c r="Q925" s="280">
        <v>32</v>
      </c>
      <c r="R925" s="280">
        <v>46</v>
      </c>
      <c r="S925" s="280">
        <v>54</v>
      </c>
      <c r="T925" s="280">
        <v>69</v>
      </c>
      <c r="U925" s="280">
        <v>81</v>
      </c>
      <c r="V925" s="280">
        <v>91</v>
      </c>
      <c r="W925" s="280">
        <v>98</v>
      </c>
      <c r="X925" s="280">
        <v>100</v>
      </c>
      <c r="Y925" s="280"/>
      <c r="Z925" s="280"/>
      <c r="AA925" s="280"/>
      <c r="AB925" s="280"/>
      <c r="AC925" s="280"/>
      <c r="AD925" s="280"/>
      <c r="AE925" s="281"/>
      <c r="AF925" s="238" t="str">
        <f t="shared" si="14"/>
        <v>CANA-DE-AÇÚCAR15/16Colheita</v>
      </c>
      <c r="AG925" s="281"/>
      <c r="AH925" s="281"/>
      <c r="AI925" s="281"/>
      <c r="AJ925" s="281"/>
      <c r="AK925" s="281"/>
      <c r="AL925" s="281"/>
      <c r="AM925" s="281"/>
      <c r="AN925" s="281"/>
      <c r="AO925" s="281"/>
      <c r="AP925" s="281"/>
      <c r="AQ925" s="281"/>
      <c r="AR925" s="281"/>
      <c r="AS925" s="281"/>
      <c r="AT925" s="281"/>
      <c r="AU925" s="281"/>
      <c r="AV925" s="281"/>
      <c r="AW925" s="281"/>
      <c r="AX925" s="281"/>
      <c r="AY925" s="281"/>
      <c r="AZ925" s="281"/>
      <c r="BA925" s="281"/>
      <c r="BB925" s="281"/>
      <c r="BC925" s="281"/>
      <c r="BD925" s="281"/>
      <c r="BE925" s="281"/>
      <c r="BF925" s="281"/>
      <c r="BG925" s="281"/>
      <c r="BH925" s="281"/>
      <c r="BI925" s="281"/>
      <c r="BJ925" s="281"/>
      <c r="BK925" s="281"/>
      <c r="BL925" s="281"/>
    </row>
    <row r="926" spans="1:64" ht="15.75" hidden="1" customHeight="1">
      <c r="A926" s="282" t="s">
        <v>93</v>
      </c>
      <c r="B926" s="288" t="s">
        <v>191</v>
      </c>
      <c r="C926" s="289" t="s">
        <v>77</v>
      </c>
      <c r="D926" s="290"/>
      <c r="E926" s="290"/>
      <c r="F926" s="290"/>
      <c r="G926" s="290"/>
      <c r="H926" s="290"/>
      <c r="I926" s="290"/>
      <c r="J926" s="290"/>
      <c r="K926" s="290"/>
      <c r="L926" s="290"/>
      <c r="M926" s="290"/>
      <c r="N926" s="290">
        <v>2</v>
      </c>
      <c r="O926" s="290">
        <v>10</v>
      </c>
      <c r="P926" s="290">
        <v>23</v>
      </c>
      <c r="Q926" s="290">
        <v>32</v>
      </c>
      <c r="R926" s="290">
        <v>44</v>
      </c>
      <c r="S926" s="290">
        <v>52</v>
      </c>
      <c r="T926" s="290">
        <v>69</v>
      </c>
      <c r="U926" s="290">
        <v>82</v>
      </c>
      <c r="V926" s="290">
        <v>91</v>
      </c>
      <c r="W926" s="290">
        <v>98</v>
      </c>
      <c r="X926" s="290">
        <v>100</v>
      </c>
      <c r="Y926" s="290"/>
      <c r="Z926" s="290"/>
      <c r="AA926" s="290"/>
      <c r="AB926" s="290"/>
      <c r="AC926" s="290"/>
      <c r="AD926" s="290"/>
      <c r="AE926" s="291"/>
      <c r="AF926" s="238" t="str">
        <f t="shared" si="14"/>
        <v>CANA-DE-AÇÚCAR15/16Comercialização</v>
      </c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  <c r="BD926" s="291"/>
      <c r="BE926" s="291"/>
      <c r="BF926" s="291"/>
      <c r="BG926" s="291"/>
      <c r="BH926" s="291"/>
      <c r="BI926" s="291"/>
      <c r="BJ926" s="291"/>
      <c r="BK926" s="291"/>
      <c r="BL926" s="291"/>
    </row>
    <row r="927" spans="1:64" ht="15.75" hidden="1" customHeight="1">
      <c r="A927" s="273" t="s">
        <v>94</v>
      </c>
      <c r="B927" s="274" t="s">
        <v>191</v>
      </c>
      <c r="C927" s="275" t="s">
        <v>75</v>
      </c>
      <c r="D927" s="284"/>
      <c r="E927" s="284"/>
      <c r="F927" s="284"/>
      <c r="G927" s="276"/>
      <c r="H927" s="276"/>
      <c r="I927" s="276"/>
      <c r="J927" s="276"/>
      <c r="K927" s="276"/>
      <c r="L927" s="276"/>
      <c r="M927" s="276"/>
      <c r="N927" s="276"/>
      <c r="O927" s="276">
        <v>48</v>
      </c>
      <c r="P927" s="276">
        <v>86</v>
      </c>
      <c r="Q927" s="276">
        <v>100</v>
      </c>
      <c r="R927" s="276"/>
      <c r="S927" s="276"/>
      <c r="T927" s="276"/>
      <c r="U927" s="276"/>
      <c r="V927" s="276"/>
      <c r="W927" s="276"/>
      <c r="X927" s="276"/>
      <c r="Y927" s="276"/>
      <c r="Z927" s="276"/>
      <c r="AA927" s="276"/>
      <c r="AB927" s="276"/>
      <c r="AC927" s="276"/>
      <c r="AD927" s="276"/>
      <c r="AE927" s="277"/>
      <c r="AF927" s="238" t="str">
        <f t="shared" si="14"/>
        <v>CANOLA15/16Plantio</v>
      </c>
      <c r="AG927" s="277"/>
      <c r="AH927" s="277"/>
      <c r="AI927" s="277"/>
      <c r="AJ927" s="277"/>
      <c r="AK927" s="277"/>
      <c r="AL927" s="277"/>
      <c r="AM927" s="277"/>
      <c r="AN927" s="277"/>
      <c r="AO927" s="277"/>
      <c r="AP927" s="277"/>
      <c r="AQ927" s="277"/>
      <c r="AR927" s="277"/>
      <c r="AS927" s="277"/>
      <c r="AT927" s="277"/>
      <c r="AU927" s="277"/>
      <c r="AV927" s="277"/>
      <c r="AW927" s="277"/>
      <c r="AX927" s="277"/>
      <c r="AY927" s="277"/>
      <c r="AZ927" s="277"/>
      <c r="BA927" s="277"/>
      <c r="BB927" s="277"/>
      <c r="BC927" s="277"/>
      <c r="BD927" s="277"/>
      <c r="BE927" s="277"/>
      <c r="BF927" s="277"/>
      <c r="BG927" s="277"/>
      <c r="BH927" s="277"/>
      <c r="BI927" s="277"/>
      <c r="BJ927" s="277"/>
      <c r="BK927" s="277"/>
      <c r="BL927" s="277"/>
    </row>
    <row r="928" spans="1:64" ht="15.75" hidden="1" customHeight="1">
      <c r="A928" s="278" t="s">
        <v>94</v>
      </c>
      <c r="B928" s="285" t="s">
        <v>191</v>
      </c>
      <c r="C928" s="279" t="s">
        <v>76</v>
      </c>
      <c r="D928" s="286"/>
      <c r="E928" s="286"/>
      <c r="F928" s="286"/>
      <c r="G928" s="280"/>
      <c r="H928" s="280"/>
      <c r="I928" s="280"/>
      <c r="J928" s="280"/>
      <c r="K928" s="280"/>
      <c r="L928" s="280"/>
      <c r="M928" s="280"/>
      <c r="N928" s="280"/>
      <c r="O928" s="280"/>
      <c r="P928" s="280"/>
      <c r="Q928" s="280"/>
      <c r="R928" s="280"/>
      <c r="S928" s="280"/>
      <c r="T928" s="280">
        <v>21</v>
      </c>
      <c r="U928" s="280">
        <v>54</v>
      </c>
      <c r="V928" s="280">
        <v>100</v>
      </c>
      <c r="W928" s="280"/>
      <c r="X928" s="280"/>
      <c r="Y928" s="280"/>
      <c r="Z928" s="280"/>
      <c r="AA928" s="280"/>
      <c r="AB928" s="280"/>
      <c r="AC928" s="280"/>
      <c r="AD928" s="280"/>
      <c r="AE928" s="281"/>
      <c r="AF928" s="238" t="str">
        <f t="shared" si="14"/>
        <v>CANOLA15/16Colheita</v>
      </c>
      <c r="AG928" s="281"/>
      <c r="AH928" s="281"/>
      <c r="AI928" s="281"/>
      <c r="AJ928" s="281"/>
      <c r="AK928" s="281"/>
      <c r="AL928" s="281"/>
      <c r="AM928" s="281"/>
      <c r="AN928" s="281"/>
      <c r="AO928" s="281"/>
      <c r="AP928" s="281"/>
      <c r="AQ928" s="281"/>
      <c r="AR928" s="281"/>
      <c r="AS928" s="281"/>
      <c r="AT928" s="281"/>
      <c r="AU928" s="281"/>
      <c r="AV928" s="281"/>
      <c r="AW928" s="281"/>
      <c r="AX928" s="281"/>
      <c r="AY928" s="281"/>
      <c r="AZ928" s="281"/>
      <c r="BA928" s="281"/>
      <c r="BB928" s="281"/>
      <c r="BC928" s="281"/>
      <c r="BD928" s="281"/>
      <c r="BE928" s="281"/>
      <c r="BF928" s="281"/>
      <c r="BG928" s="281"/>
      <c r="BH928" s="281"/>
      <c r="BI928" s="281"/>
      <c r="BJ928" s="281"/>
      <c r="BK928" s="281"/>
      <c r="BL928" s="281"/>
    </row>
    <row r="929" spans="1:64" ht="15.75" hidden="1" customHeight="1">
      <c r="A929" s="228" t="s">
        <v>94</v>
      </c>
      <c r="B929" s="287" t="s">
        <v>191</v>
      </c>
      <c r="C929" s="283" t="s">
        <v>77</v>
      </c>
      <c r="T929" s="231">
        <v>6</v>
      </c>
      <c r="U929" s="231">
        <v>36</v>
      </c>
      <c r="V929" s="231">
        <v>83</v>
      </c>
      <c r="W929" s="231">
        <v>100</v>
      </c>
      <c r="AF929" s="238" t="str">
        <f t="shared" si="14"/>
        <v>CANOLA15/16Comercialização</v>
      </c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  <c r="BD929" s="291"/>
      <c r="BE929" s="291"/>
      <c r="BF929" s="291"/>
      <c r="BG929" s="291"/>
      <c r="BH929" s="291"/>
      <c r="BI929" s="291"/>
      <c r="BJ929" s="291"/>
      <c r="BK929" s="291"/>
      <c r="BL929" s="291"/>
    </row>
    <row r="930" spans="1:64" ht="15.75" hidden="1" customHeight="1">
      <c r="A930" s="273" t="s">
        <v>95</v>
      </c>
      <c r="B930" s="274" t="s">
        <v>191</v>
      </c>
      <c r="C930" s="275" t="s">
        <v>75</v>
      </c>
      <c r="D930" s="276">
        <v>1</v>
      </c>
      <c r="E930" s="276">
        <v>7</v>
      </c>
      <c r="F930" s="276">
        <v>34</v>
      </c>
      <c r="G930" s="276">
        <v>99</v>
      </c>
      <c r="H930" s="276">
        <v>100</v>
      </c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  <c r="AA930" s="276"/>
      <c r="AB930" s="276"/>
      <c r="AC930" s="276"/>
      <c r="AD930" s="276"/>
      <c r="AE930" s="277"/>
      <c r="AF930" s="238" t="str">
        <f t="shared" si="14"/>
        <v>CEBOLA15/16Plantio</v>
      </c>
      <c r="AG930" s="277"/>
      <c r="AH930" s="277"/>
      <c r="AI930" s="277"/>
      <c r="AJ930" s="277"/>
      <c r="AK930" s="277"/>
      <c r="AL930" s="277"/>
      <c r="AM930" s="277"/>
      <c r="AN930" s="277"/>
      <c r="AO930" s="277"/>
      <c r="AP930" s="277"/>
      <c r="AQ930" s="277"/>
      <c r="AR930" s="277"/>
      <c r="AS930" s="277"/>
      <c r="AT930" s="277"/>
      <c r="AU930" s="277"/>
      <c r="AV930" s="277"/>
      <c r="AW930" s="277"/>
      <c r="AX930" s="277"/>
      <c r="AY930" s="277"/>
      <c r="AZ930" s="277"/>
      <c r="BA930" s="277"/>
      <c r="BB930" s="277"/>
      <c r="BC930" s="277"/>
      <c r="BD930" s="277"/>
      <c r="BE930" s="277"/>
      <c r="BF930" s="277"/>
      <c r="BG930" s="277"/>
      <c r="BH930" s="277"/>
      <c r="BI930" s="277"/>
      <c r="BJ930" s="277"/>
      <c r="BK930" s="277"/>
      <c r="BL930" s="277"/>
    </row>
    <row r="931" spans="1:64" ht="15.75" hidden="1" customHeight="1">
      <c r="A931" s="278" t="s">
        <v>95</v>
      </c>
      <c r="B931" s="274" t="s">
        <v>191</v>
      </c>
      <c r="C931" s="279" t="s">
        <v>76</v>
      </c>
      <c r="D931" s="280"/>
      <c r="E931" s="280"/>
      <c r="F931" s="280"/>
      <c r="G931" s="280"/>
      <c r="H931" s="280"/>
      <c r="I931" s="280"/>
      <c r="J931" s="280">
        <v>3</v>
      </c>
      <c r="K931" s="280">
        <v>28</v>
      </c>
      <c r="L931" s="280">
        <v>94</v>
      </c>
      <c r="M931" s="280">
        <v>100</v>
      </c>
      <c r="N931" s="280"/>
      <c r="O931" s="280"/>
      <c r="P931" s="280"/>
      <c r="Q931" s="280"/>
      <c r="R931" s="280"/>
      <c r="S931" s="280"/>
      <c r="T931" s="280"/>
      <c r="U931" s="280"/>
      <c r="V931" s="280"/>
      <c r="W931" s="280"/>
      <c r="X931" s="280"/>
      <c r="Y931" s="280"/>
      <c r="Z931" s="280"/>
      <c r="AA931" s="280"/>
      <c r="AB931" s="280"/>
      <c r="AC931" s="280"/>
      <c r="AD931" s="280"/>
      <c r="AE931" s="281"/>
      <c r="AF931" s="238" t="str">
        <f t="shared" si="14"/>
        <v>CEBOLA15/16Colheita</v>
      </c>
      <c r="AG931" s="281"/>
      <c r="AH931" s="281"/>
      <c r="AI931" s="281"/>
      <c r="AJ931" s="281"/>
      <c r="AK931" s="281"/>
      <c r="AL931" s="281"/>
      <c r="AM931" s="281"/>
      <c r="AN931" s="281"/>
      <c r="AO931" s="281"/>
      <c r="AP931" s="281"/>
      <c r="AQ931" s="281"/>
      <c r="AR931" s="281"/>
      <c r="AS931" s="281"/>
      <c r="AT931" s="281"/>
      <c r="AU931" s="281"/>
      <c r="AV931" s="281"/>
      <c r="AW931" s="281"/>
      <c r="AX931" s="281"/>
      <c r="AY931" s="281"/>
      <c r="AZ931" s="281"/>
      <c r="BA931" s="281"/>
      <c r="BB931" s="281"/>
      <c r="BC931" s="281"/>
      <c r="BD931" s="281"/>
      <c r="BE931" s="281"/>
      <c r="BF931" s="281"/>
      <c r="BG931" s="281"/>
      <c r="BH931" s="281"/>
      <c r="BI931" s="281"/>
      <c r="BJ931" s="281"/>
      <c r="BK931" s="281"/>
      <c r="BL931" s="281"/>
    </row>
    <row r="932" spans="1:64" ht="15.75" hidden="1" customHeight="1">
      <c r="A932" s="282" t="s">
        <v>95</v>
      </c>
      <c r="B932" s="274" t="s">
        <v>191</v>
      </c>
      <c r="C932" s="283" t="s">
        <v>77</v>
      </c>
      <c r="D932" s="231"/>
      <c r="E932" s="231"/>
      <c r="F932" s="231"/>
      <c r="K932" s="231">
        <v>10</v>
      </c>
      <c r="L932" s="231">
        <v>28</v>
      </c>
      <c r="M932" s="231">
        <v>56</v>
      </c>
      <c r="N932" s="231">
        <v>96</v>
      </c>
      <c r="O932" s="231">
        <v>100</v>
      </c>
      <c r="AF932" s="238" t="str">
        <f t="shared" si="14"/>
        <v>CEBOLA15/16Comercialização</v>
      </c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  <c r="BD932" s="291"/>
      <c r="BE932" s="291"/>
      <c r="BF932" s="291"/>
      <c r="BG932" s="291"/>
      <c r="BH932" s="291"/>
      <c r="BI932" s="291"/>
      <c r="BJ932" s="291"/>
      <c r="BK932" s="291"/>
      <c r="BL932" s="291"/>
    </row>
    <row r="933" spans="1:64" ht="15.75" hidden="1" customHeight="1">
      <c r="A933" s="273" t="s">
        <v>96</v>
      </c>
      <c r="B933" s="274" t="s">
        <v>191</v>
      </c>
      <c r="C933" s="275" t="s">
        <v>75</v>
      </c>
      <c r="D933" s="284"/>
      <c r="E933" s="284"/>
      <c r="F933" s="284"/>
      <c r="G933" s="276"/>
      <c r="H933" s="276"/>
      <c r="I933" s="276"/>
      <c r="J933" s="276"/>
      <c r="K933" s="276"/>
      <c r="L933" s="276"/>
      <c r="M933" s="276"/>
      <c r="N933" s="276"/>
      <c r="O933" s="276"/>
      <c r="P933" s="276">
        <v>33</v>
      </c>
      <c r="Q933" s="276">
        <v>61</v>
      </c>
      <c r="R933" s="276">
        <v>100</v>
      </c>
      <c r="S933" s="276"/>
      <c r="T933" s="276"/>
      <c r="U933" s="276"/>
      <c r="V933" s="276"/>
      <c r="W933" s="276"/>
      <c r="X933" s="276"/>
      <c r="Y933" s="276"/>
      <c r="Z933" s="276"/>
      <c r="AA933" s="276"/>
      <c r="AB933" s="276"/>
      <c r="AC933" s="276"/>
      <c r="AD933" s="276"/>
      <c r="AE933" s="277"/>
      <c r="AF933" s="238" t="str">
        <f t="shared" si="14"/>
        <v>CENTEIO15/16Plantio</v>
      </c>
      <c r="AG933" s="277"/>
      <c r="AH933" s="277"/>
      <c r="AI933" s="277"/>
      <c r="AJ933" s="277"/>
      <c r="AK933" s="277"/>
      <c r="AL933" s="277"/>
      <c r="AM933" s="277"/>
      <c r="AN933" s="277"/>
      <c r="AO933" s="277"/>
      <c r="AP933" s="277"/>
      <c r="AQ933" s="277"/>
      <c r="AR933" s="277"/>
      <c r="AS933" s="277"/>
      <c r="AT933" s="277"/>
      <c r="AU933" s="277"/>
      <c r="AV933" s="277"/>
      <c r="AW933" s="277"/>
      <c r="AX933" s="277"/>
      <c r="AY933" s="277"/>
      <c r="AZ933" s="277"/>
      <c r="BA933" s="277"/>
      <c r="BB933" s="277"/>
      <c r="BC933" s="277"/>
      <c r="BD933" s="277"/>
      <c r="BE933" s="277"/>
      <c r="BF933" s="277"/>
      <c r="BG933" s="277"/>
      <c r="BH933" s="277"/>
      <c r="BI933" s="277"/>
      <c r="BJ933" s="277"/>
      <c r="BK933" s="277"/>
      <c r="BL933" s="277"/>
    </row>
    <row r="934" spans="1:64" ht="15.75" hidden="1" customHeight="1">
      <c r="A934" s="278" t="s">
        <v>96</v>
      </c>
      <c r="B934" s="285" t="s">
        <v>191</v>
      </c>
      <c r="C934" s="279" t="s">
        <v>76</v>
      </c>
      <c r="D934" s="286"/>
      <c r="E934" s="286"/>
      <c r="F934" s="286"/>
      <c r="G934" s="280"/>
      <c r="H934" s="280"/>
      <c r="I934" s="280"/>
      <c r="J934" s="280"/>
      <c r="K934" s="280"/>
      <c r="L934" s="280"/>
      <c r="M934" s="280"/>
      <c r="N934" s="280"/>
      <c r="O934" s="280"/>
      <c r="P934" s="280"/>
      <c r="Q934" s="280"/>
      <c r="R934" s="280"/>
      <c r="S934" s="280"/>
      <c r="T934" s="280">
        <v>10</v>
      </c>
      <c r="U934" s="280">
        <v>10</v>
      </c>
      <c r="V934" s="280">
        <v>100</v>
      </c>
      <c r="W934" s="280"/>
      <c r="X934" s="280"/>
      <c r="Y934" s="280"/>
      <c r="Z934" s="280"/>
      <c r="AA934" s="280"/>
      <c r="AB934" s="280"/>
      <c r="AC934" s="280"/>
      <c r="AD934" s="280"/>
      <c r="AE934" s="281"/>
      <c r="AF934" s="238" t="str">
        <f t="shared" si="14"/>
        <v>CENTEIO15/16Colheita</v>
      </c>
      <c r="AG934" s="281"/>
      <c r="AH934" s="281"/>
      <c r="AI934" s="281"/>
      <c r="AJ934" s="281"/>
      <c r="AK934" s="281"/>
      <c r="AL934" s="281"/>
      <c r="AM934" s="281"/>
      <c r="AN934" s="281"/>
      <c r="AO934" s="281"/>
      <c r="AP934" s="281"/>
      <c r="AQ934" s="281"/>
      <c r="AR934" s="281"/>
      <c r="AS934" s="281"/>
      <c r="AT934" s="281"/>
      <c r="AU934" s="281"/>
      <c r="AV934" s="281"/>
      <c r="AW934" s="281"/>
      <c r="AX934" s="281"/>
      <c r="AY934" s="281"/>
      <c r="AZ934" s="281"/>
      <c r="BA934" s="281"/>
      <c r="BB934" s="281"/>
      <c r="BC934" s="281"/>
      <c r="BD934" s="281"/>
      <c r="BE934" s="281"/>
      <c r="BF934" s="281"/>
      <c r="BG934" s="281"/>
      <c r="BH934" s="281"/>
      <c r="BI934" s="281"/>
      <c r="BJ934" s="281"/>
      <c r="BK934" s="281"/>
      <c r="BL934" s="281"/>
    </row>
    <row r="935" spans="1:64" ht="15.75" hidden="1" customHeight="1">
      <c r="A935" s="228" t="s">
        <v>96</v>
      </c>
      <c r="B935" s="287" t="s">
        <v>191</v>
      </c>
      <c r="C935" s="283" t="s">
        <v>77</v>
      </c>
      <c r="T935" s="231">
        <v>6</v>
      </c>
      <c r="U935" s="231">
        <v>6</v>
      </c>
      <c r="V935" s="231">
        <v>38</v>
      </c>
      <c r="W935" s="231">
        <v>59</v>
      </c>
      <c r="X935" s="231">
        <v>91</v>
      </c>
      <c r="Y935" s="231">
        <v>94</v>
      </c>
      <c r="Z935" s="231">
        <v>99</v>
      </c>
      <c r="AA935" s="231">
        <v>100</v>
      </c>
      <c r="AF935" s="238" t="str">
        <f t="shared" si="14"/>
        <v>CENTEIO15/16Comercialização</v>
      </c>
    </row>
    <row r="936" spans="1:64" ht="15.75" hidden="1" customHeight="1">
      <c r="A936" s="273" t="s">
        <v>97</v>
      </c>
      <c r="B936" s="274" t="s">
        <v>191</v>
      </c>
      <c r="C936" s="275" t="s">
        <v>75</v>
      </c>
      <c r="D936" s="284"/>
      <c r="E936" s="284"/>
      <c r="F936" s="284"/>
      <c r="G936" s="276"/>
      <c r="H936" s="276"/>
      <c r="I936" s="276"/>
      <c r="J936" s="276"/>
      <c r="K936" s="276"/>
      <c r="L936" s="276"/>
      <c r="M936" s="276"/>
      <c r="N936" s="276"/>
      <c r="O936" s="276"/>
      <c r="P936" s="276">
        <v>3</v>
      </c>
      <c r="Q936" s="276">
        <v>26</v>
      </c>
      <c r="R936" s="276">
        <v>100</v>
      </c>
      <c r="S936" s="276"/>
      <c r="T936" s="276"/>
      <c r="U936" s="276"/>
      <c r="V936" s="276"/>
      <c r="W936" s="276"/>
      <c r="X936" s="276"/>
      <c r="Y936" s="276"/>
      <c r="Z936" s="276"/>
      <c r="AA936" s="276"/>
      <c r="AB936" s="276"/>
      <c r="AC936" s="276"/>
      <c r="AD936" s="276"/>
      <c r="AE936" s="277"/>
      <c r="AF936" s="238" t="str">
        <f t="shared" si="14"/>
        <v>CEVADA15/16Plantio</v>
      </c>
      <c r="AG936" s="277"/>
      <c r="AH936" s="277"/>
      <c r="AI936" s="277"/>
      <c r="AJ936" s="277"/>
      <c r="AK936" s="277"/>
      <c r="AL936" s="277"/>
      <c r="AM936" s="277"/>
      <c r="AN936" s="277"/>
      <c r="AO936" s="277"/>
      <c r="AP936" s="277"/>
      <c r="AQ936" s="277"/>
      <c r="AR936" s="277"/>
      <c r="AS936" s="277"/>
      <c r="AT936" s="277"/>
      <c r="AU936" s="277"/>
      <c r="AV936" s="277"/>
      <c r="AW936" s="277"/>
      <c r="AX936" s="277"/>
      <c r="AY936" s="277"/>
      <c r="AZ936" s="277"/>
      <c r="BA936" s="277"/>
      <c r="BB936" s="277"/>
      <c r="BC936" s="277"/>
      <c r="BD936" s="277"/>
      <c r="BE936" s="277"/>
      <c r="BF936" s="277"/>
      <c r="BG936" s="277"/>
      <c r="BH936" s="277"/>
      <c r="BI936" s="277"/>
      <c r="BJ936" s="277"/>
      <c r="BK936" s="277"/>
      <c r="BL936" s="277"/>
    </row>
    <row r="937" spans="1:64" ht="15.75" hidden="1" customHeight="1">
      <c r="A937" s="278" t="s">
        <v>97</v>
      </c>
      <c r="B937" s="285" t="s">
        <v>191</v>
      </c>
      <c r="C937" s="279" t="s">
        <v>76</v>
      </c>
      <c r="D937" s="286"/>
      <c r="E937" s="286"/>
      <c r="F937" s="286"/>
      <c r="G937" s="280"/>
      <c r="H937" s="280"/>
      <c r="I937" s="280"/>
      <c r="J937" s="280"/>
      <c r="K937" s="280"/>
      <c r="L937" s="280"/>
      <c r="M937" s="280"/>
      <c r="N937" s="280"/>
      <c r="O937" s="280"/>
      <c r="P937" s="280"/>
      <c r="Q937" s="280"/>
      <c r="R937" s="280"/>
      <c r="S937" s="280"/>
      <c r="T937" s="280"/>
      <c r="U937" s="280">
        <v>4</v>
      </c>
      <c r="V937" s="280">
        <v>96</v>
      </c>
      <c r="W937" s="280">
        <v>100</v>
      </c>
      <c r="X937" s="280"/>
      <c r="Y937" s="280"/>
      <c r="Z937" s="280"/>
      <c r="AA937" s="280"/>
      <c r="AB937" s="280"/>
      <c r="AC937" s="280"/>
      <c r="AD937" s="280"/>
      <c r="AE937" s="281"/>
      <c r="AF937" s="238" t="str">
        <f t="shared" si="14"/>
        <v>CEVADA15/16Colheita</v>
      </c>
      <c r="AG937" s="281"/>
      <c r="AH937" s="281"/>
      <c r="AI937" s="281"/>
      <c r="AJ937" s="281"/>
      <c r="AK937" s="281"/>
      <c r="AL937" s="281"/>
      <c r="AM937" s="281"/>
      <c r="AN937" s="281"/>
      <c r="AO937" s="281"/>
      <c r="AP937" s="281"/>
      <c r="AQ937" s="281"/>
      <c r="AR937" s="281"/>
      <c r="AS937" s="281"/>
      <c r="AT937" s="281"/>
      <c r="AU937" s="281"/>
      <c r="AV937" s="281"/>
      <c r="AW937" s="281"/>
      <c r="AX937" s="281"/>
      <c r="AY937" s="281"/>
      <c r="AZ937" s="281"/>
      <c r="BA937" s="281"/>
      <c r="BB937" s="281"/>
      <c r="BC937" s="281"/>
      <c r="BD937" s="281"/>
      <c r="BE937" s="281"/>
      <c r="BF937" s="281"/>
      <c r="BG937" s="281"/>
      <c r="BH937" s="281"/>
      <c r="BI937" s="281"/>
      <c r="BJ937" s="281"/>
      <c r="BK937" s="281"/>
      <c r="BL937" s="281"/>
    </row>
    <row r="938" spans="1:64" ht="15.75" hidden="1" customHeight="1">
      <c r="A938" s="228" t="s">
        <v>97</v>
      </c>
      <c r="B938" s="287" t="s">
        <v>191</v>
      </c>
      <c r="C938" s="283" t="s">
        <v>77</v>
      </c>
      <c r="R938" s="290"/>
      <c r="S938" s="290"/>
      <c r="T938" s="290"/>
      <c r="U938" s="290"/>
      <c r="V938" s="290">
        <v>18</v>
      </c>
      <c r="W938" s="290">
        <v>31</v>
      </c>
      <c r="X938" s="290">
        <v>99</v>
      </c>
      <c r="Y938" s="290">
        <v>100</v>
      </c>
      <c r="Z938" s="290"/>
      <c r="AF938" s="238" t="str">
        <f t="shared" si="14"/>
        <v>CEVADA15/16Comercialização</v>
      </c>
    </row>
    <row r="939" spans="1:64" ht="15.75" hidden="1" customHeight="1">
      <c r="A939" s="273" t="s">
        <v>58</v>
      </c>
      <c r="B939" s="274" t="s">
        <v>191</v>
      </c>
      <c r="C939" s="275" t="s">
        <v>75</v>
      </c>
      <c r="D939" s="276"/>
      <c r="E939" s="276"/>
      <c r="F939" s="276"/>
      <c r="G939" s="276">
        <v>2</v>
      </c>
      <c r="H939" s="276">
        <v>42</v>
      </c>
      <c r="I939" s="276">
        <v>84</v>
      </c>
      <c r="J939" s="276">
        <v>97</v>
      </c>
      <c r="K939" s="276">
        <v>100</v>
      </c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  <c r="AA939" s="276"/>
      <c r="AB939" s="276"/>
      <c r="AC939" s="276"/>
      <c r="AD939" s="276"/>
      <c r="AE939" s="277"/>
      <c r="AF939" s="238" t="str">
        <f t="shared" si="14"/>
        <v>FEIJÃO (1ª SAFRA)15/16Plantio</v>
      </c>
      <c r="AG939" s="277"/>
      <c r="AH939" s="277"/>
      <c r="AI939" s="277"/>
      <c r="AJ939" s="277"/>
      <c r="AK939" s="277"/>
      <c r="AL939" s="277"/>
      <c r="AM939" s="277"/>
      <c r="AN939" s="277"/>
      <c r="AO939" s="277"/>
      <c r="AP939" s="277"/>
      <c r="AQ939" s="277"/>
      <c r="AR939" s="277"/>
      <c r="AS939" s="277"/>
      <c r="AT939" s="277"/>
      <c r="AU939" s="277"/>
      <c r="AV939" s="277"/>
      <c r="AW939" s="277"/>
      <c r="AX939" s="277"/>
      <c r="AY939" s="277"/>
      <c r="AZ939" s="277"/>
      <c r="BA939" s="277"/>
      <c r="BB939" s="277"/>
      <c r="BC939" s="277"/>
      <c r="BD939" s="277"/>
      <c r="BE939" s="277"/>
      <c r="BF939" s="277"/>
      <c r="BG939" s="277"/>
      <c r="BH939" s="277"/>
      <c r="BI939" s="277"/>
      <c r="BJ939" s="277"/>
      <c r="BK939" s="277"/>
      <c r="BL939" s="277"/>
    </row>
    <row r="940" spans="1:64" ht="15.75" hidden="1" customHeight="1">
      <c r="A940" s="278" t="s">
        <v>58</v>
      </c>
      <c r="B940" s="274" t="s">
        <v>191</v>
      </c>
      <c r="C940" s="279" t="s">
        <v>76</v>
      </c>
      <c r="D940" s="280"/>
      <c r="E940" s="280"/>
      <c r="F940" s="280"/>
      <c r="G940" s="280"/>
      <c r="H940" s="280"/>
      <c r="I940" s="280"/>
      <c r="J940" s="280">
        <v>4</v>
      </c>
      <c r="K940" s="280">
        <v>7</v>
      </c>
      <c r="L940" s="280">
        <v>77</v>
      </c>
      <c r="M940" s="280">
        <v>96</v>
      </c>
      <c r="N940" s="280">
        <v>100</v>
      </c>
      <c r="O940" s="280"/>
      <c r="P940" s="280"/>
      <c r="Q940" s="280"/>
      <c r="R940" s="280"/>
      <c r="S940" s="280"/>
      <c r="T940" s="280"/>
      <c r="U940" s="280"/>
      <c r="V940" s="280"/>
      <c r="W940" s="280"/>
      <c r="X940" s="280"/>
      <c r="Y940" s="280"/>
      <c r="Z940" s="280"/>
      <c r="AA940" s="280"/>
      <c r="AB940" s="280"/>
      <c r="AC940" s="280"/>
      <c r="AD940" s="280"/>
      <c r="AE940" s="281"/>
      <c r="AF940" s="238" t="str">
        <f t="shared" si="14"/>
        <v>FEIJÃO (1ª SAFRA)15/16Colheita</v>
      </c>
      <c r="AG940" s="281"/>
      <c r="AH940" s="281"/>
      <c r="AI940" s="281"/>
      <c r="AJ940" s="281"/>
      <c r="AK940" s="281"/>
      <c r="AL940" s="281"/>
      <c r="AM940" s="281"/>
      <c r="AN940" s="281"/>
      <c r="AO940" s="281"/>
      <c r="AP940" s="281"/>
      <c r="AQ940" s="281"/>
      <c r="AR940" s="281"/>
      <c r="AS940" s="281"/>
      <c r="AT940" s="281"/>
      <c r="AU940" s="281"/>
      <c r="AV940" s="281"/>
      <c r="AW940" s="281"/>
      <c r="AX940" s="281"/>
      <c r="AY940" s="281"/>
      <c r="AZ940" s="281"/>
      <c r="BA940" s="281"/>
      <c r="BB940" s="281"/>
      <c r="BC940" s="281"/>
      <c r="BD940" s="281"/>
      <c r="BE940" s="281"/>
      <c r="BF940" s="281"/>
      <c r="BG940" s="281"/>
      <c r="BH940" s="281"/>
      <c r="BI940" s="281"/>
      <c r="BJ940" s="281"/>
      <c r="BK940" s="281"/>
      <c r="BL940" s="281"/>
    </row>
    <row r="941" spans="1:64" ht="15.75" hidden="1" customHeight="1">
      <c r="A941" s="228" t="s">
        <v>58</v>
      </c>
      <c r="B941" s="274" t="s">
        <v>191</v>
      </c>
      <c r="C941" s="283" t="s">
        <v>77</v>
      </c>
      <c r="D941" s="231"/>
      <c r="E941" s="231"/>
      <c r="F941" s="231"/>
      <c r="K941" s="231">
        <v>2</v>
      </c>
      <c r="L941" s="231">
        <v>29</v>
      </c>
      <c r="M941" s="231">
        <v>73</v>
      </c>
      <c r="N941" s="231">
        <v>81</v>
      </c>
      <c r="O941" s="231">
        <v>88</v>
      </c>
      <c r="P941" s="231">
        <v>91</v>
      </c>
      <c r="Q941" s="231">
        <v>94</v>
      </c>
      <c r="R941" s="231">
        <v>95</v>
      </c>
      <c r="S941" s="231">
        <v>97</v>
      </c>
      <c r="T941" s="231">
        <v>99</v>
      </c>
      <c r="U941" s="231">
        <v>100</v>
      </c>
      <c r="AF941" s="238" t="str">
        <f t="shared" si="14"/>
        <v>FEIJÃO (1ª SAFRA)15/16Comercialização</v>
      </c>
    </row>
    <row r="942" spans="1:64" ht="15.75" hidden="1" customHeight="1">
      <c r="A942" s="273" t="s">
        <v>98</v>
      </c>
      <c r="B942" s="274" t="s">
        <v>191</v>
      </c>
      <c r="C942" s="275" t="s">
        <v>75</v>
      </c>
      <c r="D942" s="276"/>
      <c r="E942" s="276"/>
      <c r="F942" s="276"/>
      <c r="G942" s="276"/>
      <c r="H942" s="276"/>
      <c r="I942" s="276"/>
      <c r="J942" s="276"/>
      <c r="K942" s="276"/>
      <c r="L942" s="276">
        <v>39</v>
      </c>
      <c r="M942" s="276">
        <v>92</v>
      </c>
      <c r="N942" s="276">
        <v>100</v>
      </c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  <c r="AA942" s="276"/>
      <c r="AB942" s="276"/>
      <c r="AC942" s="276"/>
      <c r="AD942" s="276"/>
      <c r="AE942" s="277"/>
      <c r="AF942" s="238" t="str">
        <f t="shared" si="14"/>
        <v>FEIJÃO (2ª SAFRA)15/16Plantio</v>
      </c>
      <c r="AG942" s="277"/>
      <c r="AH942" s="277"/>
      <c r="AI942" s="277"/>
      <c r="AJ942" s="277"/>
      <c r="AK942" s="277"/>
      <c r="AL942" s="277"/>
      <c r="AM942" s="277"/>
      <c r="AN942" s="277"/>
      <c r="AO942" s="277"/>
      <c r="AP942" s="277"/>
      <c r="AQ942" s="277"/>
      <c r="AR942" s="277"/>
      <c r="AS942" s="277"/>
      <c r="AT942" s="277"/>
      <c r="AU942" s="277"/>
      <c r="AV942" s="277"/>
      <c r="AW942" s="277"/>
      <c r="AX942" s="277"/>
      <c r="AY942" s="277"/>
      <c r="AZ942" s="277"/>
      <c r="BA942" s="277"/>
      <c r="BB942" s="277"/>
      <c r="BC942" s="277"/>
      <c r="BD942" s="277"/>
      <c r="BE942" s="277"/>
      <c r="BF942" s="277"/>
      <c r="BG942" s="277"/>
      <c r="BH942" s="277"/>
      <c r="BI942" s="277"/>
      <c r="BJ942" s="277"/>
      <c r="BK942" s="277"/>
      <c r="BL942" s="277"/>
    </row>
    <row r="943" spans="1:64" ht="15.75" hidden="1" customHeight="1">
      <c r="A943" s="278" t="s">
        <v>98</v>
      </c>
      <c r="B943" s="274" t="s">
        <v>191</v>
      </c>
      <c r="C943" s="279" t="s">
        <v>76</v>
      </c>
      <c r="D943" s="280"/>
      <c r="E943" s="280"/>
      <c r="F943" s="280"/>
      <c r="G943" s="280"/>
      <c r="H943" s="280"/>
      <c r="I943" s="280"/>
      <c r="J943" s="280"/>
      <c r="K943" s="280"/>
      <c r="L943" s="280"/>
      <c r="M943" s="280"/>
      <c r="N943" s="280">
        <v>1</v>
      </c>
      <c r="O943" s="280">
        <v>19</v>
      </c>
      <c r="P943" s="280">
        <v>79</v>
      </c>
      <c r="Q943" s="280">
        <v>100</v>
      </c>
      <c r="R943" s="280"/>
      <c r="S943" s="280"/>
      <c r="T943" s="280"/>
      <c r="U943" s="280"/>
      <c r="V943" s="280"/>
      <c r="W943" s="280"/>
      <c r="X943" s="280"/>
      <c r="Y943" s="280"/>
      <c r="Z943" s="280"/>
      <c r="AA943" s="280"/>
      <c r="AB943" s="280"/>
      <c r="AC943" s="280"/>
      <c r="AD943" s="280"/>
      <c r="AE943" s="281"/>
      <c r="AF943" s="238" t="str">
        <f t="shared" si="14"/>
        <v>FEIJÃO (2ª SAFRA)15/16Colheita</v>
      </c>
      <c r="AG943" s="281"/>
      <c r="AH943" s="281"/>
      <c r="AI943" s="281"/>
      <c r="AJ943" s="281"/>
      <c r="AK943" s="281"/>
      <c r="AL943" s="281"/>
      <c r="AM943" s="281"/>
      <c r="AN943" s="281"/>
      <c r="AO943" s="281"/>
      <c r="AP943" s="281"/>
      <c r="AQ943" s="281"/>
      <c r="AR943" s="281"/>
      <c r="AS943" s="281"/>
      <c r="AT943" s="281"/>
      <c r="AU943" s="281"/>
      <c r="AV943" s="281"/>
      <c r="AW943" s="281"/>
      <c r="AX943" s="281"/>
      <c r="AY943" s="281"/>
      <c r="AZ943" s="281"/>
      <c r="BA943" s="281"/>
      <c r="BB943" s="281"/>
      <c r="BC943" s="281"/>
      <c r="BD943" s="281"/>
      <c r="BE943" s="281"/>
      <c r="BF943" s="281"/>
      <c r="BG943" s="281"/>
      <c r="BH943" s="281"/>
      <c r="BI943" s="281"/>
      <c r="BJ943" s="281"/>
      <c r="BK943" s="281"/>
      <c r="BL943" s="281"/>
    </row>
    <row r="944" spans="1:64" ht="15.75" hidden="1" customHeight="1">
      <c r="A944" s="228" t="s">
        <v>98</v>
      </c>
      <c r="B944" s="274" t="s">
        <v>191</v>
      </c>
      <c r="C944" s="283" t="s">
        <v>77</v>
      </c>
      <c r="D944" s="231"/>
      <c r="E944" s="231"/>
      <c r="F944" s="231"/>
      <c r="N944" s="231">
        <v>0.3</v>
      </c>
      <c r="O944" s="231">
        <v>15</v>
      </c>
      <c r="P944" s="231">
        <v>60</v>
      </c>
      <c r="Q944" s="231">
        <v>85</v>
      </c>
      <c r="R944" s="231">
        <v>95</v>
      </c>
      <c r="S944" s="231">
        <v>97</v>
      </c>
      <c r="T944" s="231">
        <v>98</v>
      </c>
      <c r="U944" s="231">
        <v>99</v>
      </c>
      <c r="V944" s="231">
        <v>100</v>
      </c>
      <c r="AF944" s="238" t="str">
        <f t="shared" si="14"/>
        <v>FEIJÃO (2ª SAFRA)15/16Comercialização</v>
      </c>
    </row>
    <row r="945" spans="1:64" ht="15.75" hidden="1" customHeight="1">
      <c r="A945" s="273" t="s">
        <v>99</v>
      </c>
      <c r="B945" s="274" t="s">
        <v>191</v>
      </c>
      <c r="C945" s="275" t="s">
        <v>75</v>
      </c>
      <c r="D945" s="284"/>
      <c r="E945" s="284"/>
      <c r="F945" s="284"/>
      <c r="G945" s="276"/>
      <c r="H945" s="276"/>
      <c r="I945" s="276"/>
      <c r="J945" s="276"/>
      <c r="K945" s="276"/>
      <c r="L945" s="276"/>
      <c r="M945" s="276"/>
      <c r="N945" s="276"/>
      <c r="O945" s="276">
        <v>2</v>
      </c>
      <c r="P945" s="276">
        <v>32</v>
      </c>
      <c r="Q945" s="276">
        <v>100</v>
      </c>
      <c r="R945" s="276"/>
      <c r="S945" s="276"/>
      <c r="T945" s="276"/>
      <c r="U945" s="276"/>
      <c r="V945" s="276"/>
      <c r="W945" s="276"/>
      <c r="X945" s="276"/>
      <c r="Y945" s="276"/>
      <c r="Z945" s="276"/>
      <c r="AA945" s="276"/>
      <c r="AB945" s="276"/>
      <c r="AC945" s="276"/>
      <c r="AD945" s="276"/>
      <c r="AE945" s="277"/>
      <c r="AF945" s="238" t="str">
        <f t="shared" si="14"/>
        <v>FEIJÃO (3ª SAFRA)15/16Plantio</v>
      </c>
      <c r="AG945" s="277"/>
      <c r="AH945" s="277"/>
      <c r="AI945" s="277"/>
      <c r="AJ945" s="277"/>
      <c r="AK945" s="277"/>
      <c r="AL945" s="277"/>
      <c r="AM945" s="277"/>
      <c r="AN945" s="277"/>
      <c r="AO945" s="277"/>
      <c r="AP945" s="277"/>
      <c r="AQ945" s="277"/>
      <c r="AR945" s="277"/>
      <c r="AS945" s="277"/>
      <c r="AT945" s="277"/>
      <c r="AU945" s="277"/>
      <c r="AV945" s="277"/>
      <c r="AW945" s="277"/>
      <c r="AX945" s="277"/>
      <c r="AY945" s="277"/>
      <c r="AZ945" s="277"/>
      <c r="BA945" s="277"/>
      <c r="BB945" s="277"/>
      <c r="BC945" s="277"/>
      <c r="BD945" s="277"/>
      <c r="BE945" s="277"/>
      <c r="BF945" s="277"/>
      <c r="BG945" s="277"/>
      <c r="BH945" s="277"/>
      <c r="BI945" s="277"/>
      <c r="BJ945" s="277"/>
      <c r="BK945" s="277"/>
      <c r="BL945" s="277"/>
    </row>
    <row r="946" spans="1:64" ht="15.75" hidden="1" customHeight="1">
      <c r="A946" s="278" t="s">
        <v>99</v>
      </c>
      <c r="B946" s="274" t="s">
        <v>191</v>
      </c>
      <c r="C946" s="279" t="s">
        <v>76</v>
      </c>
      <c r="D946" s="286"/>
      <c r="E946" s="286"/>
      <c r="F946" s="286"/>
      <c r="G946" s="280"/>
      <c r="H946" s="280"/>
      <c r="I946" s="280"/>
      <c r="J946" s="280"/>
      <c r="K946" s="280"/>
      <c r="L946" s="280"/>
      <c r="M946" s="280"/>
      <c r="N946" s="280"/>
      <c r="O946" s="280"/>
      <c r="P946" s="280"/>
      <c r="Q946" s="280">
        <v>11</v>
      </c>
      <c r="R946" s="280">
        <v>63</v>
      </c>
      <c r="S946" s="280">
        <v>89</v>
      </c>
      <c r="T946" s="280">
        <v>100</v>
      </c>
      <c r="U946" s="280"/>
      <c r="V946" s="280"/>
      <c r="W946" s="280"/>
      <c r="X946" s="280"/>
      <c r="Y946" s="280"/>
      <c r="Z946" s="280"/>
      <c r="AA946" s="280"/>
      <c r="AB946" s="280"/>
      <c r="AC946" s="280"/>
      <c r="AD946" s="280"/>
      <c r="AE946" s="281"/>
      <c r="AF946" s="238" t="str">
        <f t="shared" si="14"/>
        <v>FEIJÃO (3ª SAFRA)15/16Colheita</v>
      </c>
      <c r="AG946" s="281"/>
      <c r="AH946" s="281"/>
      <c r="AI946" s="281"/>
      <c r="AJ946" s="281"/>
      <c r="AK946" s="281"/>
      <c r="AL946" s="281"/>
      <c r="AM946" s="281"/>
      <c r="AN946" s="281"/>
      <c r="AO946" s="281"/>
      <c r="AP946" s="281"/>
      <c r="AQ946" s="281"/>
      <c r="AR946" s="281"/>
      <c r="AS946" s="281"/>
      <c r="AT946" s="281"/>
      <c r="AU946" s="281"/>
      <c r="AV946" s="281"/>
      <c r="AW946" s="281"/>
      <c r="AX946" s="281"/>
      <c r="AY946" s="281"/>
      <c r="AZ946" s="281"/>
      <c r="BA946" s="281"/>
      <c r="BB946" s="281"/>
      <c r="BC946" s="281"/>
      <c r="BD946" s="281"/>
      <c r="BE946" s="281"/>
      <c r="BF946" s="281"/>
      <c r="BG946" s="281"/>
      <c r="BH946" s="281"/>
      <c r="BI946" s="281"/>
      <c r="BJ946" s="281"/>
      <c r="BK946" s="281"/>
      <c r="BL946" s="281"/>
    </row>
    <row r="947" spans="1:64" ht="15.75" hidden="1" customHeight="1">
      <c r="A947" s="228" t="s">
        <v>99</v>
      </c>
      <c r="B947" s="274" t="s">
        <v>191</v>
      </c>
      <c r="C947" s="283" t="s">
        <v>77</v>
      </c>
      <c r="P947" s="290"/>
      <c r="Q947" s="290">
        <v>10</v>
      </c>
      <c r="R947" s="231">
        <v>53</v>
      </c>
      <c r="S947" s="231">
        <v>85</v>
      </c>
      <c r="T947" s="231">
        <v>100</v>
      </c>
      <c r="AF947" s="238" t="str">
        <f t="shared" si="14"/>
        <v>FEIJÃO (3ª SAFRA)15/16Comercialização</v>
      </c>
    </row>
    <row r="948" spans="1:64" ht="15.75" hidden="1" customHeight="1">
      <c r="A948" s="273" t="s">
        <v>294</v>
      </c>
      <c r="B948" s="288" t="s">
        <v>191</v>
      </c>
      <c r="C948" s="275" t="s">
        <v>75</v>
      </c>
      <c r="D948" s="276"/>
      <c r="E948" s="276"/>
      <c r="F948" s="276"/>
      <c r="G948" s="276">
        <v>1</v>
      </c>
      <c r="H948" s="276">
        <v>50</v>
      </c>
      <c r="I948" s="276">
        <v>92</v>
      </c>
      <c r="J948" s="276">
        <v>100</v>
      </c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  <c r="AA948" s="276"/>
      <c r="AB948" s="276"/>
      <c r="AC948" s="276"/>
      <c r="AD948" s="276"/>
      <c r="AE948" s="277"/>
      <c r="AF948" s="238" t="str">
        <f t="shared" si="14"/>
        <v>tabaco15/16Plantio</v>
      </c>
      <c r="AG948" s="277"/>
      <c r="AH948" s="277"/>
      <c r="AI948" s="277"/>
      <c r="AJ948" s="277"/>
      <c r="AK948" s="277"/>
      <c r="AL948" s="277"/>
      <c r="AM948" s="277"/>
      <c r="AN948" s="277"/>
      <c r="AO948" s="277"/>
      <c r="AP948" s="277"/>
      <c r="AQ948" s="277"/>
      <c r="AR948" s="277"/>
      <c r="AS948" s="277"/>
      <c r="AT948" s="277"/>
      <c r="AU948" s="277"/>
      <c r="AV948" s="277"/>
      <c r="AW948" s="277"/>
      <c r="AX948" s="277"/>
      <c r="AY948" s="277"/>
      <c r="AZ948" s="277"/>
      <c r="BA948" s="277"/>
      <c r="BB948" s="277"/>
      <c r="BC948" s="277"/>
      <c r="BD948" s="277"/>
      <c r="BE948" s="277"/>
      <c r="BF948" s="277"/>
      <c r="BG948" s="277"/>
      <c r="BH948" s="277"/>
      <c r="BI948" s="277"/>
      <c r="BJ948" s="277"/>
      <c r="BK948" s="277"/>
      <c r="BL948" s="277"/>
    </row>
    <row r="949" spans="1:64" ht="15.75" hidden="1" customHeight="1">
      <c r="A949" s="278" t="s">
        <v>294</v>
      </c>
      <c r="B949" s="288" t="s">
        <v>191</v>
      </c>
      <c r="C949" s="279" t="s">
        <v>76</v>
      </c>
      <c r="D949" s="280"/>
      <c r="E949" s="280"/>
      <c r="F949" s="280"/>
      <c r="G949" s="280"/>
      <c r="H949" s="280"/>
      <c r="I949" s="280"/>
      <c r="J949" s="280"/>
      <c r="K949" s="280">
        <v>7</v>
      </c>
      <c r="L949" s="280">
        <v>52</v>
      </c>
      <c r="M949" s="280">
        <v>87</v>
      </c>
      <c r="N949" s="280">
        <v>99</v>
      </c>
      <c r="O949" s="280">
        <v>100</v>
      </c>
      <c r="P949" s="280"/>
      <c r="Q949" s="280"/>
      <c r="R949" s="280"/>
      <c r="S949" s="280"/>
      <c r="T949" s="280"/>
      <c r="U949" s="280"/>
      <c r="V949" s="280"/>
      <c r="W949" s="280"/>
      <c r="X949" s="280"/>
      <c r="Y949" s="280"/>
      <c r="Z949" s="280"/>
      <c r="AA949" s="280"/>
      <c r="AB949" s="280"/>
      <c r="AC949" s="280"/>
      <c r="AD949" s="280"/>
      <c r="AE949" s="281"/>
      <c r="AF949" s="238" t="str">
        <f t="shared" si="14"/>
        <v>tabaco15/16Colheita</v>
      </c>
      <c r="AG949" s="281"/>
      <c r="AH949" s="281"/>
      <c r="AI949" s="281"/>
      <c r="AJ949" s="281"/>
      <c r="AK949" s="281"/>
      <c r="AL949" s="281"/>
      <c r="AM949" s="281"/>
      <c r="AN949" s="281"/>
      <c r="AO949" s="281"/>
      <c r="AP949" s="281"/>
      <c r="AQ949" s="281"/>
      <c r="AR949" s="281"/>
      <c r="AS949" s="281"/>
      <c r="AT949" s="281"/>
      <c r="AU949" s="281"/>
      <c r="AV949" s="281"/>
      <c r="AW949" s="281"/>
      <c r="AX949" s="281"/>
      <c r="AY949" s="281"/>
      <c r="AZ949" s="281"/>
      <c r="BA949" s="281"/>
      <c r="BB949" s="281"/>
      <c r="BC949" s="281"/>
      <c r="BD949" s="281"/>
      <c r="BE949" s="281"/>
      <c r="BF949" s="281"/>
      <c r="BG949" s="281"/>
      <c r="BH949" s="281"/>
      <c r="BI949" s="281"/>
      <c r="BJ949" s="281"/>
      <c r="BK949" s="281"/>
      <c r="BL949" s="281"/>
    </row>
    <row r="950" spans="1:64" ht="15.75" hidden="1" customHeight="1">
      <c r="A950" s="282" t="s">
        <v>294</v>
      </c>
      <c r="B950" s="288" t="s">
        <v>191</v>
      </c>
      <c r="C950" s="289" t="s">
        <v>77</v>
      </c>
      <c r="D950" s="290"/>
      <c r="E950" s="290"/>
      <c r="F950" s="290"/>
      <c r="G950" s="290"/>
      <c r="H950" s="290"/>
      <c r="I950" s="290"/>
      <c r="J950" s="290"/>
      <c r="K950" s="290">
        <v>0</v>
      </c>
      <c r="L950" s="290">
        <v>5</v>
      </c>
      <c r="M950" s="290">
        <v>20</v>
      </c>
      <c r="N950" s="290">
        <v>50</v>
      </c>
      <c r="O950" s="290">
        <v>70</v>
      </c>
      <c r="P950" s="290">
        <v>92</v>
      </c>
      <c r="Q950" s="290">
        <v>98</v>
      </c>
      <c r="R950" s="290">
        <v>100</v>
      </c>
      <c r="S950" s="290"/>
      <c r="T950" s="290"/>
      <c r="U950" s="290"/>
      <c r="V950" s="290"/>
      <c r="W950" s="290"/>
      <c r="X950" s="290"/>
      <c r="Y950" s="290"/>
      <c r="Z950" s="290"/>
      <c r="AA950" s="290"/>
      <c r="AB950" s="290"/>
      <c r="AC950" s="290"/>
      <c r="AD950" s="290"/>
      <c r="AE950" s="291"/>
      <c r="AF950" s="238" t="str">
        <f t="shared" si="14"/>
        <v>tabaco15/16Comercialização</v>
      </c>
    </row>
    <row r="951" spans="1:64" ht="15.75" hidden="1" customHeight="1">
      <c r="A951" s="273" t="s">
        <v>102</v>
      </c>
      <c r="B951" s="274" t="s">
        <v>191</v>
      </c>
      <c r="C951" s="275" t="s">
        <v>75</v>
      </c>
      <c r="D951" s="276"/>
      <c r="E951" s="276"/>
      <c r="F951" s="276"/>
      <c r="G951" s="276">
        <v>66</v>
      </c>
      <c r="H951" s="276">
        <v>81</v>
      </c>
      <c r="I951" s="276">
        <v>95</v>
      </c>
      <c r="J951" s="276">
        <v>99</v>
      </c>
      <c r="K951" s="276">
        <v>100</v>
      </c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  <c r="AA951" s="276"/>
      <c r="AB951" s="276"/>
      <c r="AC951" s="276"/>
      <c r="AD951" s="276"/>
      <c r="AE951" s="277"/>
      <c r="AF951" s="238" t="str">
        <f t="shared" si="14"/>
        <v>MANDIOCA15/16Plantio</v>
      </c>
      <c r="AG951" s="277"/>
      <c r="AH951" s="277"/>
      <c r="AI951" s="277"/>
      <c r="AJ951" s="277"/>
      <c r="AK951" s="277"/>
      <c r="AL951" s="277"/>
      <c r="AM951" s="277"/>
      <c r="AN951" s="277"/>
      <c r="AO951" s="277"/>
      <c r="AP951" s="277"/>
      <c r="AQ951" s="277"/>
      <c r="AR951" s="277"/>
      <c r="AS951" s="277"/>
      <c r="AT951" s="277"/>
      <c r="AU951" s="277"/>
      <c r="AV951" s="277"/>
      <c r="AW951" s="277"/>
      <c r="AX951" s="277"/>
      <c r="AY951" s="277"/>
      <c r="AZ951" s="277"/>
      <c r="BA951" s="277"/>
      <c r="BB951" s="277"/>
      <c r="BC951" s="277"/>
      <c r="BD951" s="277"/>
      <c r="BE951" s="277"/>
      <c r="BF951" s="277"/>
      <c r="BG951" s="277"/>
      <c r="BH951" s="277"/>
      <c r="BI951" s="277"/>
      <c r="BJ951" s="277"/>
      <c r="BK951" s="277"/>
      <c r="BL951" s="277"/>
    </row>
    <row r="952" spans="1:64" ht="15.75" hidden="1" customHeight="1">
      <c r="A952" s="278" t="s">
        <v>102</v>
      </c>
      <c r="B952" s="274" t="s">
        <v>191</v>
      </c>
      <c r="C952" s="279" t="s">
        <v>76</v>
      </c>
      <c r="D952" s="280"/>
      <c r="E952" s="280"/>
      <c r="F952" s="280"/>
      <c r="G952" s="280"/>
      <c r="H952" s="280"/>
      <c r="I952" s="280"/>
      <c r="J952" s="280"/>
      <c r="K952" s="280"/>
      <c r="L952" s="280">
        <v>1</v>
      </c>
      <c r="M952" s="280">
        <v>10</v>
      </c>
      <c r="N952" s="280">
        <v>13</v>
      </c>
      <c r="O952" s="280">
        <v>26</v>
      </c>
      <c r="P952" s="280">
        <v>41</v>
      </c>
      <c r="Q952" s="280">
        <v>58</v>
      </c>
      <c r="R952" s="280">
        <v>70</v>
      </c>
      <c r="S952" s="280">
        <v>79</v>
      </c>
      <c r="T952" s="280">
        <v>88</v>
      </c>
      <c r="U952" s="280">
        <v>95</v>
      </c>
      <c r="V952" s="280">
        <v>97</v>
      </c>
      <c r="W952" s="280">
        <v>99</v>
      </c>
      <c r="X952" s="280">
        <v>100</v>
      </c>
      <c r="Y952" s="280"/>
      <c r="Z952" s="280"/>
      <c r="AA952" s="280"/>
      <c r="AB952" s="280"/>
      <c r="AC952" s="280"/>
      <c r="AD952" s="280"/>
      <c r="AE952" s="281"/>
      <c r="AF952" s="238" t="str">
        <f t="shared" si="14"/>
        <v>MANDIOCA15/16Colheita</v>
      </c>
      <c r="AG952" s="281"/>
      <c r="AH952" s="281"/>
      <c r="AI952" s="281"/>
      <c r="AJ952" s="281"/>
      <c r="AK952" s="281"/>
      <c r="AL952" s="281"/>
      <c r="AM952" s="281"/>
      <c r="AN952" s="281"/>
      <c r="AO952" s="281"/>
      <c r="AP952" s="281"/>
      <c r="AQ952" s="281"/>
      <c r="AR952" s="281"/>
      <c r="AS952" s="281"/>
      <c r="AT952" s="281"/>
      <c r="AU952" s="281"/>
      <c r="AV952" s="281"/>
      <c r="AW952" s="281"/>
      <c r="AX952" s="281"/>
      <c r="AY952" s="281"/>
      <c r="AZ952" s="281"/>
      <c r="BA952" s="281"/>
      <c r="BB952" s="281"/>
      <c r="BC952" s="281"/>
      <c r="BD952" s="281"/>
      <c r="BE952" s="281"/>
      <c r="BF952" s="281"/>
      <c r="BG952" s="281"/>
      <c r="BH952" s="281"/>
      <c r="BI952" s="281"/>
      <c r="BJ952" s="281"/>
      <c r="BK952" s="281"/>
      <c r="BL952" s="281"/>
    </row>
    <row r="953" spans="1:64" ht="15.75" hidden="1" customHeight="1">
      <c r="A953" s="228" t="s">
        <v>102</v>
      </c>
      <c r="B953" s="274" t="s">
        <v>191</v>
      </c>
      <c r="C953" s="283" t="s">
        <v>77</v>
      </c>
      <c r="D953" s="231"/>
      <c r="E953" s="231"/>
      <c r="F953" s="231"/>
      <c r="L953" s="231">
        <v>1</v>
      </c>
      <c r="M953" s="231">
        <v>11</v>
      </c>
      <c r="N953" s="231">
        <v>14</v>
      </c>
      <c r="O953" s="231">
        <v>27</v>
      </c>
      <c r="P953" s="231">
        <v>43</v>
      </c>
      <c r="Q953" s="231">
        <v>60</v>
      </c>
      <c r="R953" s="231">
        <v>72</v>
      </c>
      <c r="S953" s="231">
        <v>81</v>
      </c>
      <c r="T953" s="231">
        <v>89</v>
      </c>
      <c r="U953" s="231">
        <v>95</v>
      </c>
      <c r="V953" s="231">
        <v>97</v>
      </c>
      <c r="W953" s="231">
        <v>99</v>
      </c>
      <c r="X953" s="231">
        <v>100</v>
      </c>
      <c r="AF953" s="238" t="str">
        <f t="shared" si="14"/>
        <v>MANDIOCA15/16Comercialização</v>
      </c>
    </row>
    <row r="954" spans="1:64" ht="15.75" hidden="1" customHeight="1">
      <c r="A954" s="273" t="s">
        <v>103</v>
      </c>
      <c r="B954" s="274" t="s">
        <v>191</v>
      </c>
      <c r="C954" s="275" t="s">
        <v>75</v>
      </c>
      <c r="D954" s="276"/>
      <c r="E954" s="276"/>
      <c r="F954" s="276"/>
      <c r="G954" s="276">
        <v>0</v>
      </c>
      <c r="H954" s="276">
        <v>39</v>
      </c>
      <c r="I954" s="276">
        <v>88</v>
      </c>
      <c r="J954" s="276">
        <v>99</v>
      </c>
      <c r="K954" s="276">
        <v>100</v>
      </c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  <c r="AA954" s="276"/>
      <c r="AB954" s="276"/>
      <c r="AC954" s="276"/>
      <c r="AD954" s="276"/>
      <c r="AE954" s="277"/>
      <c r="AF954" s="238" t="str">
        <f t="shared" si="14"/>
        <v>MILHO (1ª SAFRA)15/16Plantio</v>
      </c>
      <c r="AG954" s="277"/>
      <c r="AH954" s="277"/>
      <c r="AI954" s="277"/>
      <c r="AJ954" s="277"/>
      <c r="AK954" s="277"/>
      <c r="AL954" s="277"/>
      <c r="AM954" s="277"/>
      <c r="AN954" s="277"/>
      <c r="AO954" s="277"/>
      <c r="AP954" s="277"/>
      <c r="AQ954" s="277"/>
      <c r="AR954" s="277"/>
      <c r="AS954" s="277"/>
      <c r="AT954" s="277"/>
      <c r="AU954" s="277"/>
      <c r="AV954" s="277"/>
      <c r="AW954" s="277"/>
      <c r="AX954" s="277"/>
      <c r="AY954" s="277"/>
      <c r="AZ954" s="277"/>
      <c r="BA954" s="277"/>
      <c r="BB954" s="277"/>
      <c r="BC954" s="277"/>
      <c r="BD954" s="277"/>
      <c r="BE954" s="277"/>
      <c r="BF954" s="277"/>
      <c r="BG954" s="277"/>
      <c r="BH954" s="277"/>
      <c r="BI954" s="277"/>
      <c r="BJ954" s="277"/>
      <c r="BK954" s="277"/>
      <c r="BL954" s="277"/>
    </row>
    <row r="955" spans="1:64" ht="15.75" hidden="1" customHeight="1">
      <c r="A955" s="278" t="s">
        <v>103</v>
      </c>
      <c r="B955" s="274" t="s">
        <v>191</v>
      </c>
      <c r="C955" s="279" t="s">
        <v>76</v>
      </c>
      <c r="D955" s="280"/>
      <c r="E955" s="280"/>
      <c r="F955" s="280"/>
      <c r="G955" s="280"/>
      <c r="H955" s="280"/>
      <c r="I955" s="280"/>
      <c r="J955" s="280"/>
      <c r="K955" s="280"/>
      <c r="L955" s="280">
        <v>6</v>
      </c>
      <c r="M955" s="280">
        <v>37</v>
      </c>
      <c r="N955" s="280">
        <v>74</v>
      </c>
      <c r="O955" s="280">
        <v>97</v>
      </c>
      <c r="P955" s="280">
        <v>99</v>
      </c>
      <c r="Q955" s="280">
        <v>100</v>
      </c>
      <c r="R955" s="280"/>
      <c r="S955" s="280"/>
      <c r="T955" s="280"/>
      <c r="U955" s="280"/>
      <c r="V955" s="280"/>
      <c r="W955" s="280"/>
      <c r="X955" s="280"/>
      <c r="Y955" s="280"/>
      <c r="Z955" s="280"/>
      <c r="AA955" s="280"/>
      <c r="AB955" s="280"/>
      <c r="AC955" s="280"/>
      <c r="AD955" s="280"/>
      <c r="AE955" s="281"/>
      <c r="AF955" s="238" t="str">
        <f t="shared" si="14"/>
        <v>MILHO (1ª SAFRA)15/16Colheita</v>
      </c>
      <c r="AG955" s="281"/>
      <c r="AH955" s="281"/>
      <c r="AI955" s="281"/>
      <c r="AJ955" s="281"/>
      <c r="AK955" s="281"/>
      <c r="AL955" s="281"/>
      <c r="AM955" s="281"/>
      <c r="AN955" s="281"/>
      <c r="AO955" s="281"/>
      <c r="AP955" s="281"/>
      <c r="AQ955" s="281"/>
      <c r="AR955" s="281"/>
      <c r="AS955" s="281"/>
      <c r="AT955" s="281"/>
      <c r="AU955" s="281"/>
      <c r="AV955" s="281"/>
      <c r="AW955" s="281"/>
      <c r="AX955" s="281"/>
      <c r="AY955" s="281"/>
      <c r="AZ955" s="281"/>
      <c r="BA955" s="281"/>
      <c r="BB955" s="281"/>
      <c r="BC955" s="281"/>
      <c r="BD955" s="281"/>
      <c r="BE955" s="281"/>
      <c r="BF955" s="281"/>
      <c r="BG955" s="281"/>
      <c r="BH955" s="281"/>
      <c r="BI955" s="281"/>
      <c r="BJ955" s="281"/>
      <c r="BK955" s="281"/>
      <c r="BL955" s="281"/>
    </row>
    <row r="956" spans="1:64" ht="19.5" hidden="1" customHeight="1">
      <c r="A956" s="228" t="s">
        <v>103</v>
      </c>
      <c r="B956" s="274" t="s">
        <v>191</v>
      </c>
      <c r="C956" s="283" t="s">
        <v>77</v>
      </c>
      <c r="D956" s="231"/>
      <c r="E956" s="231"/>
      <c r="F956" s="231"/>
      <c r="G956" s="231">
        <v>1</v>
      </c>
      <c r="H956" s="231">
        <v>1</v>
      </c>
      <c r="I956" s="231">
        <v>2</v>
      </c>
      <c r="J956" s="231">
        <v>2.5</v>
      </c>
      <c r="K956" s="231">
        <v>3</v>
      </c>
      <c r="L956" s="231">
        <v>5</v>
      </c>
      <c r="M956" s="231">
        <v>26</v>
      </c>
      <c r="N956" s="231">
        <v>48</v>
      </c>
      <c r="O956" s="231">
        <v>72</v>
      </c>
      <c r="P956" s="231">
        <v>87</v>
      </c>
      <c r="Q956" s="231">
        <v>94</v>
      </c>
      <c r="R956" s="231">
        <v>96</v>
      </c>
      <c r="S956" s="231">
        <v>97</v>
      </c>
      <c r="T956" s="231">
        <v>98</v>
      </c>
      <c r="U956" s="231">
        <v>99</v>
      </c>
      <c r="V956" s="231">
        <v>99</v>
      </c>
      <c r="W956" s="231">
        <v>100</v>
      </c>
      <c r="AF956" s="238" t="str">
        <f t="shared" si="14"/>
        <v>MILHO (1ª SAFRA)15/16Comercialização</v>
      </c>
    </row>
    <row r="957" spans="1:64" ht="15.75" hidden="1" customHeight="1">
      <c r="A957" s="273" t="s">
        <v>104</v>
      </c>
      <c r="B957" s="274" t="s">
        <v>191</v>
      </c>
      <c r="C957" s="275" t="s">
        <v>75</v>
      </c>
      <c r="D957" s="284"/>
      <c r="E957" s="284"/>
      <c r="F957" s="284"/>
      <c r="G957" s="276"/>
      <c r="H957" s="276"/>
      <c r="I957" s="276"/>
      <c r="J957" s="276"/>
      <c r="K957" s="276"/>
      <c r="L957" s="276">
        <v>13</v>
      </c>
      <c r="M957" s="276">
        <v>69</v>
      </c>
      <c r="N957" s="276">
        <v>96</v>
      </c>
      <c r="O957" s="276">
        <v>100</v>
      </c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  <c r="AA957" s="276"/>
      <c r="AB957" s="276"/>
      <c r="AC957" s="276"/>
      <c r="AD957" s="276"/>
      <c r="AE957" s="277"/>
      <c r="AF957" s="238" t="str">
        <f t="shared" si="14"/>
        <v>MILHO (2ª SAFRA)15/16Plantio</v>
      </c>
      <c r="AG957" s="277"/>
      <c r="AH957" s="277"/>
      <c r="AI957" s="277"/>
      <c r="AJ957" s="277"/>
      <c r="AK957" s="277"/>
      <c r="AL957" s="277"/>
      <c r="AM957" s="277"/>
      <c r="AN957" s="277"/>
      <c r="AO957" s="277"/>
      <c r="AP957" s="277"/>
      <c r="AQ957" s="277"/>
      <c r="AR957" s="277"/>
      <c r="AS957" s="277"/>
      <c r="AT957" s="277"/>
      <c r="AU957" s="277"/>
      <c r="AV957" s="277"/>
      <c r="AW957" s="277"/>
      <c r="AX957" s="277"/>
      <c r="AY957" s="277"/>
      <c r="AZ957" s="277"/>
      <c r="BA957" s="277"/>
      <c r="BB957" s="277"/>
      <c r="BC957" s="277"/>
      <c r="BD957" s="277"/>
      <c r="BE957" s="277"/>
      <c r="BF957" s="277"/>
      <c r="BG957" s="277"/>
      <c r="BH957" s="277"/>
      <c r="BI957" s="277"/>
      <c r="BJ957" s="277"/>
      <c r="BK957" s="277"/>
      <c r="BL957" s="277"/>
    </row>
    <row r="958" spans="1:64" ht="15.75" hidden="1" customHeight="1">
      <c r="A958" s="278" t="s">
        <v>104</v>
      </c>
      <c r="B958" s="274" t="s">
        <v>191</v>
      </c>
      <c r="C958" s="279" t="s">
        <v>76</v>
      </c>
      <c r="D958" s="286"/>
      <c r="E958" s="286"/>
      <c r="F958" s="286"/>
      <c r="G958" s="280"/>
      <c r="H958" s="280"/>
      <c r="I958" s="280"/>
      <c r="J958" s="280"/>
      <c r="K958" s="280"/>
      <c r="L958" s="280"/>
      <c r="M958" s="280"/>
      <c r="N958" s="280"/>
      <c r="O958" s="280"/>
      <c r="P958" s="280">
        <v>1</v>
      </c>
      <c r="Q958" s="280">
        <v>10</v>
      </c>
      <c r="R958" s="280">
        <v>65</v>
      </c>
      <c r="S958" s="280">
        <v>90</v>
      </c>
      <c r="T958" s="280">
        <v>100</v>
      </c>
      <c r="U958" s="280"/>
      <c r="V958" s="280"/>
      <c r="W958" s="280"/>
      <c r="X958" s="280"/>
      <c r="Y958" s="280"/>
      <c r="Z958" s="280"/>
      <c r="AA958" s="280"/>
      <c r="AB958" s="280"/>
      <c r="AC958" s="280"/>
      <c r="AD958" s="280"/>
      <c r="AE958" s="281"/>
      <c r="AF958" s="238" t="str">
        <f t="shared" si="14"/>
        <v>MILHO (2ª SAFRA)15/16Colheita</v>
      </c>
      <c r="AG958" s="281"/>
      <c r="AH958" s="281"/>
      <c r="AI958" s="281"/>
      <c r="AJ958" s="281"/>
      <c r="AK958" s="281"/>
      <c r="AL958" s="281"/>
      <c r="AM958" s="281"/>
      <c r="AN958" s="281"/>
      <c r="AO958" s="281"/>
      <c r="AP958" s="281"/>
      <c r="AQ958" s="281"/>
      <c r="AR958" s="281"/>
      <c r="AS958" s="281"/>
      <c r="AT958" s="281"/>
      <c r="AU958" s="281"/>
      <c r="AV958" s="281"/>
      <c r="AW958" s="281"/>
      <c r="AX958" s="281"/>
      <c r="AY958" s="281"/>
      <c r="AZ958" s="281"/>
      <c r="BA958" s="281"/>
      <c r="BB958" s="281"/>
      <c r="BC958" s="281"/>
      <c r="BD958" s="281"/>
      <c r="BE958" s="281"/>
      <c r="BF958" s="281"/>
      <c r="BG958" s="281"/>
      <c r="BH958" s="281"/>
      <c r="BI958" s="281"/>
      <c r="BJ958" s="281"/>
      <c r="BK958" s="281"/>
      <c r="BL958" s="281"/>
    </row>
    <row r="959" spans="1:64" ht="15.75" hidden="1" customHeight="1">
      <c r="A959" s="228" t="s">
        <v>104</v>
      </c>
      <c r="B959" s="274" t="s">
        <v>191</v>
      </c>
      <c r="C959" s="283" t="s">
        <v>77</v>
      </c>
      <c r="L959" s="231">
        <v>19</v>
      </c>
      <c r="M959" s="231">
        <v>19</v>
      </c>
      <c r="N959" s="231">
        <v>19</v>
      </c>
      <c r="O959" s="231">
        <v>21</v>
      </c>
      <c r="P959" s="231">
        <v>24</v>
      </c>
      <c r="Q959" s="231">
        <v>29</v>
      </c>
      <c r="R959" s="231">
        <v>43</v>
      </c>
      <c r="S959" s="231">
        <v>60</v>
      </c>
      <c r="T959" s="231">
        <v>72</v>
      </c>
      <c r="U959" s="231">
        <v>82</v>
      </c>
      <c r="V959" s="231">
        <v>86</v>
      </c>
      <c r="W959" s="231">
        <v>89</v>
      </c>
      <c r="X959" s="231">
        <v>92</v>
      </c>
      <c r="Y959" s="231">
        <v>93</v>
      </c>
      <c r="Z959" s="231">
        <v>95</v>
      </c>
      <c r="AA959" s="231">
        <v>95</v>
      </c>
      <c r="AB959" s="231">
        <v>97</v>
      </c>
      <c r="AC959" s="231">
        <v>98</v>
      </c>
      <c r="AD959" s="231">
        <v>100</v>
      </c>
      <c r="AF959" s="238" t="str">
        <f t="shared" si="14"/>
        <v>MILHO (2ª SAFRA)15/16Comercialização</v>
      </c>
    </row>
    <row r="960" spans="1:64" ht="15.75" hidden="1" customHeight="1">
      <c r="A960" s="273" t="s">
        <v>105</v>
      </c>
      <c r="B960" s="274" t="s">
        <v>191</v>
      </c>
      <c r="C960" s="275" t="s">
        <v>75</v>
      </c>
      <c r="D960" s="276"/>
      <c r="E960" s="276"/>
      <c r="F960" s="276"/>
      <c r="G960" s="276">
        <v>100</v>
      </c>
      <c r="H960" s="276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  <c r="AA960" s="276"/>
      <c r="AB960" s="276"/>
      <c r="AC960" s="276"/>
      <c r="AD960" s="276"/>
      <c r="AE960" s="277"/>
      <c r="AF960" s="238" t="str">
        <f t="shared" si="14"/>
        <v>SERICICULTURA15/16Plantio</v>
      </c>
      <c r="AG960" s="277"/>
      <c r="AH960" s="277"/>
      <c r="AI960" s="277"/>
      <c r="AJ960" s="277"/>
      <c r="AK960" s="277"/>
      <c r="AL960" s="277"/>
      <c r="AM960" s="277"/>
      <c r="AN960" s="277"/>
      <c r="AO960" s="277"/>
      <c r="AP960" s="277"/>
      <c r="AQ960" s="277"/>
      <c r="AR960" s="277"/>
      <c r="AS960" s="277"/>
      <c r="AT960" s="277"/>
      <c r="AU960" s="277"/>
      <c r="AV960" s="277"/>
      <c r="AW960" s="277"/>
      <c r="AX960" s="277"/>
      <c r="AY960" s="277"/>
      <c r="AZ960" s="277"/>
      <c r="BA960" s="277"/>
      <c r="BB960" s="277"/>
      <c r="BC960" s="277"/>
      <c r="BD960" s="277"/>
      <c r="BE960" s="277"/>
      <c r="BF960" s="277"/>
      <c r="BG960" s="277"/>
      <c r="BH960" s="277"/>
      <c r="BI960" s="277"/>
      <c r="BJ960" s="277"/>
      <c r="BK960" s="277"/>
      <c r="BL960" s="277"/>
    </row>
    <row r="961" spans="1:64" ht="15.75" hidden="1" customHeight="1">
      <c r="A961" s="278" t="s">
        <v>105</v>
      </c>
      <c r="B961" s="274" t="s">
        <v>191</v>
      </c>
      <c r="C961" s="279" t="s">
        <v>76</v>
      </c>
      <c r="D961" s="280"/>
      <c r="E961" s="280"/>
      <c r="F961" s="280"/>
      <c r="G961" s="280"/>
      <c r="H961" s="280">
        <v>2</v>
      </c>
      <c r="I961" s="280">
        <v>12</v>
      </c>
      <c r="J961" s="280">
        <v>19</v>
      </c>
      <c r="K961" s="280">
        <v>27</v>
      </c>
      <c r="L961" s="280">
        <v>42</v>
      </c>
      <c r="M961" s="280">
        <v>59</v>
      </c>
      <c r="N961" s="280">
        <v>73</v>
      </c>
      <c r="O961" s="280">
        <v>83</v>
      </c>
      <c r="P961" s="280">
        <v>95</v>
      </c>
      <c r="Q961" s="280">
        <v>100</v>
      </c>
      <c r="R961" s="280"/>
      <c r="S961" s="280"/>
      <c r="T961" s="280"/>
      <c r="U961" s="280"/>
      <c r="V961" s="280"/>
      <c r="W961" s="280"/>
      <c r="X961" s="280"/>
      <c r="Y961" s="280"/>
      <c r="Z961" s="280"/>
      <c r="AA961" s="280"/>
      <c r="AB961" s="280"/>
      <c r="AC961" s="280"/>
      <c r="AD961" s="280"/>
      <c r="AE961" s="281"/>
      <c r="AF961" s="238" t="str">
        <f t="shared" si="14"/>
        <v>SERICICULTURA15/16Colheita</v>
      </c>
      <c r="AG961" s="281"/>
      <c r="AH961" s="281"/>
      <c r="AI961" s="281"/>
      <c r="AJ961" s="281"/>
      <c r="AK961" s="281"/>
      <c r="AL961" s="281"/>
      <c r="AM961" s="281"/>
      <c r="AN961" s="281"/>
      <c r="AO961" s="281"/>
      <c r="AP961" s="281"/>
      <c r="AQ961" s="281"/>
      <c r="AR961" s="281"/>
      <c r="AS961" s="281"/>
      <c r="AT961" s="281"/>
      <c r="AU961" s="281"/>
      <c r="AV961" s="281"/>
      <c r="AW961" s="281"/>
      <c r="AX961" s="281"/>
      <c r="AY961" s="281"/>
      <c r="AZ961" s="281"/>
      <c r="BA961" s="281"/>
      <c r="BB961" s="281"/>
      <c r="BC961" s="281"/>
      <c r="BD961" s="281"/>
      <c r="BE961" s="281"/>
      <c r="BF961" s="281"/>
      <c r="BG961" s="281"/>
      <c r="BH961" s="281"/>
      <c r="BI961" s="281"/>
      <c r="BJ961" s="281"/>
      <c r="BK961" s="281"/>
      <c r="BL961" s="281"/>
    </row>
    <row r="962" spans="1:64" ht="15.75" hidden="1" customHeight="1">
      <c r="A962" s="228" t="s">
        <v>105</v>
      </c>
      <c r="B962" s="274" t="s">
        <v>191</v>
      </c>
      <c r="C962" s="283" t="s">
        <v>77</v>
      </c>
      <c r="D962" s="231"/>
      <c r="E962" s="231"/>
      <c r="F962" s="231"/>
      <c r="H962" s="231">
        <v>3</v>
      </c>
      <c r="I962" s="231">
        <v>12</v>
      </c>
      <c r="J962" s="231">
        <v>19</v>
      </c>
      <c r="K962" s="231">
        <v>27</v>
      </c>
      <c r="L962" s="231">
        <v>44</v>
      </c>
      <c r="M962" s="231">
        <v>61</v>
      </c>
      <c r="N962" s="231">
        <v>74</v>
      </c>
      <c r="O962" s="231">
        <v>82</v>
      </c>
      <c r="P962" s="231">
        <v>96</v>
      </c>
      <c r="Q962" s="231">
        <v>100</v>
      </c>
      <c r="AF962" s="238" t="str">
        <f t="shared" ref="AF962:AF1025" si="15">A962&amp;B962&amp;C962</f>
        <v>SERICICULTURA15/16Comercialização</v>
      </c>
    </row>
    <row r="963" spans="1:64" ht="15.75" hidden="1" customHeight="1">
      <c r="A963" s="273" t="s">
        <v>106</v>
      </c>
      <c r="B963" s="274" t="s">
        <v>191</v>
      </c>
      <c r="C963" s="275" t="s">
        <v>75</v>
      </c>
      <c r="D963" s="276"/>
      <c r="E963" s="276"/>
      <c r="F963" s="276"/>
      <c r="G963" s="276"/>
      <c r="H963" s="276">
        <v>5</v>
      </c>
      <c r="I963" s="276">
        <v>66</v>
      </c>
      <c r="J963" s="276">
        <v>91</v>
      </c>
      <c r="K963" s="276">
        <v>99</v>
      </c>
      <c r="L963" s="276">
        <v>100</v>
      </c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  <c r="AA963" s="276"/>
      <c r="AB963" s="276"/>
      <c r="AC963" s="276"/>
      <c r="AD963" s="276"/>
      <c r="AE963" s="277"/>
      <c r="AF963" s="238" t="str">
        <f t="shared" si="15"/>
        <v>SOJA (1ª SAFRA)15/16Plantio</v>
      </c>
      <c r="AG963" s="277"/>
      <c r="AH963" s="277"/>
      <c r="AI963" s="277"/>
      <c r="AJ963" s="277"/>
      <c r="AK963" s="277"/>
      <c r="AL963" s="277"/>
      <c r="AM963" s="277"/>
      <c r="AN963" s="277"/>
      <c r="AO963" s="277"/>
      <c r="AP963" s="277"/>
      <c r="AQ963" s="277"/>
      <c r="AR963" s="277"/>
      <c r="AS963" s="277"/>
      <c r="AT963" s="277"/>
      <c r="AU963" s="277"/>
      <c r="AV963" s="277"/>
      <c r="AW963" s="277"/>
      <c r="AX963" s="277"/>
      <c r="AY963" s="277"/>
      <c r="AZ963" s="277"/>
      <c r="BA963" s="277"/>
      <c r="BB963" s="277"/>
      <c r="BC963" s="277"/>
      <c r="BD963" s="277"/>
      <c r="BE963" s="277"/>
      <c r="BF963" s="277"/>
      <c r="BG963" s="277"/>
      <c r="BH963" s="277"/>
      <c r="BI963" s="277"/>
      <c r="BJ963" s="277"/>
      <c r="BK963" s="277"/>
      <c r="BL963" s="277"/>
    </row>
    <row r="964" spans="1:64" ht="15.75" hidden="1" customHeight="1">
      <c r="A964" s="278" t="s">
        <v>106</v>
      </c>
      <c r="B964" s="274" t="s">
        <v>191</v>
      </c>
      <c r="C964" s="279" t="s">
        <v>76</v>
      </c>
      <c r="D964" s="280"/>
      <c r="E964" s="280"/>
      <c r="F964" s="280"/>
      <c r="G964" s="280"/>
      <c r="H964" s="280"/>
      <c r="I964" s="280"/>
      <c r="J964" s="280"/>
      <c r="K964" s="280"/>
      <c r="L964" s="280">
        <v>7</v>
      </c>
      <c r="M964" s="280">
        <v>50</v>
      </c>
      <c r="N964" s="280">
        <v>83</v>
      </c>
      <c r="O964" s="280">
        <v>100</v>
      </c>
      <c r="P964" s="280"/>
      <c r="Q964" s="280"/>
      <c r="R964" s="280"/>
      <c r="S964" s="280"/>
      <c r="T964" s="280"/>
      <c r="U964" s="280"/>
      <c r="V964" s="280"/>
      <c r="W964" s="280"/>
      <c r="X964" s="280"/>
      <c r="Y964" s="280"/>
      <c r="Z964" s="280"/>
      <c r="AA964" s="280"/>
      <c r="AB964" s="280"/>
      <c r="AC964" s="280"/>
      <c r="AD964" s="280"/>
      <c r="AE964" s="281"/>
      <c r="AF964" s="238" t="str">
        <f t="shared" si="15"/>
        <v>SOJA (1ª SAFRA)15/16Colheita</v>
      </c>
      <c r="AG964" s="281"/>
      <c r="AH964" s="281"/>
      <c r="AI964" s="281"/>
      <c r="AJ964" s="281"/>
      <c r="AK964" s="281"/>
      <c r="AL964" s="281"/>
      <c r="AM964" s="281"/>
      <c r="AN964" s="281"/>
      <c r="AO964" s="281"/>
      <c r="AP964" s="281"/>
      <c r="AQ964" s="281"/>
      <c r="AR964" s="281"/>
      <c r="AS964" s="281"/>
      <c r="AT964" s="281"/>
      <c r="AU964" s="281"/>
      <c r="AV964" s="281"/>
      <c r="AW964" s="281"/>
      <c r="AX964" s="281"/>
      <c r="AY964" s="281"/>
      <c r="AZ964" s="281"/>
      <c r="BA964" s="281"/>
      <c r="BB964" s="281"/>
      <c r="BC964" s="281"/>
      <c r="BD964" s="281"/>
      <c r="BE964" s="281"/>
      <c r="BF964" s="281"/>
      <c r="BG964" s="281"/>
      <c r="BH964" s="281"/>
      <c r="BI964" s="281"/>
      <c r="BJ964" s="281"/>
      <c r="BK964" s="281"/>
      <c r="BL964" s="281"/>
    </row>
    <row r="965" spans="1:64" ht="15.75" hidden="1" customHeight="1">
      <c r="A965" s="228" t="s">
        <v>106</v>
      </c>
      <c r="B965" s="274" t="s">
        <v>191</v>
      </c>
      <c r="C965" s="283" t="s">
        <v>77</v>
      </c>
      <c r="D965" s="231"/>
      <c r="E965" s="231"/>
      <c r="F965" s="231"/>
      <c r="G965" s="231">
        <v>25.4</v>
      </c>
      <c r="H965" s="231">
        <v>28</v>
      </c>
      <c r="I965" s="231">
        <v>31</v>
      </c>
      <c r="J965" s="231">
        <v>32.6</v>
      </c>
      <c r="K965" s="231">
        <v>33</v>
      </c>
      <c r="L965" s="231">
        <v>34</v>
      </c>
      <c r="M965" s="231">
        <v>41</v>
      </c>
      <c r="N965" s="231">
        <v>49</v>
      </c>
      <c r="O965" s="231">
        <v>59</v>
      </c>
      <c r="P965" s="231">
        <v>70</v>
      </c>
      <c r="Q965" s="231">
        <v>75</v>
      </c>
      <c r="R965" s="231">
        <v>80</v>
      </c>
      <c r="S965" s="231">
        <v>83</v>
      </c>
      <c r="T965" s="231">
        <v>86</v>
      </c>
      <c r="U965" s="231">
        <v>88</v>
      </c>
      <c r="V965" s="231">
        <v>89</v>
      </c>
      <c r="W965" s="231">
        <v>91</v>
      </c>
      <c r="X965" s="231">
        <v>93</v>
      </c>
      <c r="Y965" s="231">
        <v>94.5</v>
      </c>
      <c r="Z965" s="231">
        <v>96</v>
      </c>
      <c r="AA965" s="231">
        <v>97</v>
      </c>
      <c r="AB965" s="231">
        <v>98</v>
      </c>
      <c r="AC965" s="231">
        <v>99</v>
      </c>
      <c r="AD965" s="231">
        <v>100</v>
      </c>
      <c r="AF965" s="238" t="str">
        <f t="shared" si="15"/>
        <v>SOJA (1ª SAFRA)15/16Comercialização</v>
      </c>
    </row>
    <row r="966" spans="1:64" ht="15.75" hidden="1" customHeight="1">
      <c r="A966" s="273" t="s">
        <v>107</v>
      </c>
      <c r="B966" s="274" t="s">
        <v>191</v>
      </c>
      <c r="C966" s="275" t="s">
        <v>75</v>
      </c>
      <c r="D966" s="284"/>
      <c r="E966" s="284"/>
      <c r="F966" s="284"/>
      <c r="G966" s="276"/>
      <c r="H966" s="276"/>
      <c r="I966" s="276"/>
      <c r="J966" s="276"/>
      <c r="K966" s="276"/>
      <c r="L966" s="276">
        <v>27</v>
      </c>
      <c r="M966" s="276">
        <v>97</v>
      </c>
      <c r="N966" s="276">
        <v>100</v>
      </c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  <c r="AA966" s="276"/>
      <c r="AB966" s="276"/>
      <c r="AC966" s="276"/>
      <c r="AD966" s="276"/>
      <c r="AE966" s="277"/>
      <c r="AF966" s="238" t="str">
        <f t="shared" si="15"/>
        <v>SOJA (2ª SAFRA)15/16Plantio</v>
      </c>
      <c r="AG966" s="277"/>
      <c r="AH966" s="277"/>
      <c r="AI966" s="277"/>
      <c r="AJ966" s="277"/>
      <c r="AK966" s="277"/>
      <c r="AL966" s="277"/>
      <c r="AM966" s="277"/>
      <c r="AN966" s="277"/>
      <c r="AO966" s="277"/>
      <c r="AP966" s="277"/>
      <c r="AQ966" s="277"/>
      <c r="AR966" s="277"/>
      <c r="AS966" s="277"/>
      <c r="AT966" s="277"/>
      <c r="AU966" s="277"/>
      <c r="AV966" s="277"/>
      <c r="AW966" s="277"/>
      <c r="AX966" s="277"/>
      <c r="AY966" s="277"/>
      <c r="AZ966" s="277"/>
      <c r="BA966" s="277"/>
      <c r="BB966" s="277"/>
      <c r="BC966" s="277"/>
      <c r="BD966" s="277"/>
      <c r="BE966" s="277"/>
      <c r="BF966" s="277"/>
      <c r="BG966" s="277"/>
      <c r="BH966" s="277"/>
      <c r="BI966" s="277"/>
      <c r="BJ966" s="277"/>
      <c r="BK966" s="277"/>
      <c r="BL966" s="277"/>
    </row>
    <row r="967" spans="1:64" ht="15.75" hidden="1" customHeight="1">
      <c r="A967" s="278" t="s">
        <v>107</v>
      </c>
      <c r="B967" s="274" t="s">
        <v>191</v>
      </c>
      <c r="C967" s="279" t="s">
        <v>76</v>
      </c>
      <c r="D967" s="286"/>
      <c r="E967" s="286"/>
      <c r="F967" s="286"/>
      <c r="G967" s="280"/>
      <c r="H967" s="280"/>
      <c r="I967" s="280"/>
      <c r="J967" s="280"/>
      <c r="K967" s="280"/>
      <c r="L967" s="280"/>
      <c r="M967" s="280"/>
      <c r="N967" s="280"/>
      <c r="O967" s="280">
        <v>2</v>
      </c>
      <c r="P967" s="280">
        <v>56</v>
      </c>
      <c r="Q967" s="280">
        <v>98</v>
      </c>
      <c r="R967" s="280">
        <v>99</v>
      </c>
      <c r="S967" s="280">
        <v>100</v>
      </c>
      <c r="T967" s="280"/>
      <c r="U967" s="280"/>
      <c r="V967" s="280"/>
      <c r="W967" s="280"/>
      <c r="X967" s="280"/>
      <c r="Y967" s="280"/>
      <c r="Z967" s="280"/>
      <c r="AA967" s="280"/>
      <c r="AB967" s="280"/>
      <c r="AC967" s="280"/>
      <c r="AD967" s="280"/>
      <c r="AE967" s="281"/>
      <c r="AF967" s="238" t="str">
        <f t="shared" si="15"/>
        <v>SOJA (2ª SAFRA)15/16Colheita</v>
      </c>
      <c r="AG967" s="281"/>
      <c r="AH967" s="281"/>
      <c r="AI967" s="281"/>
      <c r="AJ967" s="281"/>
      <c r="AK967" s="281"/>
      <c r="AL967" s="281"/>
      <c r="AM967" s="281"/>
      <c r="AN967" s="281"/>
      <c r="AO967" s="281"/>
      <c r="AP967" s="281"/>
      <c r="AQ967" s="281"/>
      <c r="AR967" s="281"/>
      <c r="AS967" s="281"/>
      <c r="AT967" s="281"/>
      <c r="AU967" s="281"/>
      <c r="AV967" s="281"/>
      <c r="AW967" s="281"/>
      <c r="AX967" s="281"/>
      <c r="AY967" s="281"/>
      <c r="AZ967" s="281"/>
      <c r="BA967" s="281"/>
      <c r="BB967" s="281"/>
      <c r="BC967" s="281"/>
      <c r="BD967" s="281"/>
      <c r="BE967" s="281"/>
      <c r="BF967" s="281"/>
      <c r="BG967" s="281"/>
      <c r="BH967" s="281"/>
      <c r="BI967" s="281"/>
      <c r="BJ967" s="281"/>
      <c r="BK967" s="281"/>
      <c r="BL967" s="281"/>
    </row>
    <row r="968" spans="1:64" ht="15.75" hidden="1" customHeight="1">
      <c r="A968" s="228" t="s">
        <v>107</v>
      </c>
      <c r="B968" s="274" t="s">
        <v>191</v>
      </c>
      <c r="C968" s="283" t="s">
        <v>77</v>
      </c>
      <c r="P968" s="231">
        <v>28</v>
      </c>
      <c r="Q968" s="231">
        <v>64</v>
      </c>
      <c r="R968" s="231">
        <v>80</v>
      </c>
      <c r="S968" s="231">
        <v>88</v>
      </c>
      <c r="T968" s="231">
        <v>92</v>
      </c>
      <c r="U968" s="231">
        <v>94</v>
      </c>
      <c r="V968" s="231">
        <v>100</v>
      </c>
      <c r="AF968" s="238" t="str">
        <f t="shared" si="15"/>
        <v>SOJA (2ª SAFRA)15/16Comercialização</v>
      </c>
    </row>
    <row r="969" spans="1:64" ht="15.75" hidden="1" customHeight="1">
      <c r="A969" s="273" t="s">
        <v>108</v>
      </c>
      <c r="B969" s="274" t="s">
        <v>191</v>
      </c>
      <c r="C969" s="275" t="s">
        <v>75</v>
      </c>
      <c r="D969" s="276"/>
      <c r="E969" s="276"/>
      <c r="F969" s="276"/>
      <c r="G969" s="276">
        <v>7</v>
      </c>
      <c r="H969" s="276">
        <v>44</v>
      </c>
      <c r="I969" s="276">
        <v>69</v>
      </c>
      <c r="J969" s="276">
        <v>87</v>
      </c>
      <c r="K969" s="276">
        <v>91</v>
      </c>
      <c r="L969" s="276">
        <v>99</v>
      </c>
      <c r="M969" s="276">
        <v>100</v>
      </c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  <c r="AA969" s="276"/>
      <c r="AB969" s="276"/>
      <c r="AC969" s="276"/>
      <c r="AD969" s="276"/>
      <c r="AE969" s="277"/>
      <c r="AF969" s="238" t="str">
        <f t="shared" si="15"/>
        <v>TOMATE (1ª SAFRA)15/16Plantio</v>
      </c>
      <c r="AG969" s="277"/>
      <c r="AH969" s="277"/>
      <c r="AI969" s="277"/>
      <c r="AJ969" s="277"/>
      <c r="AK969" s="277"/>
      <c r="AL969" s="277"/>
      <c r="AM969" s="277"/>
      <c r="AN969" s="277"/>
      <c r="AO969" s="277"/>
      <c r="AP969" s="277"/>
      <c r="AQ969" s="277"/>
      <c r="AR969" s="277"/>
      <c r="AS969" s="277"/>
      <c r="AT969" s="277"/>
      <c r="AU969" s="277"/>
      <c r="AV969" s="277"/>
      <c r="AW969" s="277"/>
      <c r="AX969" s="277"/>
      <c r="AY969" s="277"/>
      <c r="AZ969" s="277"/>
      <c r="BA969" s="277"/>
      <c r="BB969" s="277"/>
      <c r="BC969" s="277"/>
      <c r="BD969" s="277"/>
      <c r="BE969" s="277"/>
      <c r="BF969" s="277"/>
      <c r="BG969" s="277"/>
      <c r="BH969" s="277"/>
      <c r="BI969" s="277"/>
      <c r="BJ969" s="277"/>
      <c r="BK969" s="277"/>
      <c r="BL969" s="277"/>
    </row>
    <row r="970" spans="1:64" ht="15.75" hidden="1" customHeight="1">
      <c r="A970" s="278" t="s">
        <v>108</v>
      </c>
      <c r="B970" s="274" t="s">
        <v>191</v>
      </c>
      <c r="C970" s="279" t="s">
        <v>76</v>
      </c>
      <c r="D970" s="280"/>
      <c r="E970" s="280"/>
      <c r="F970" s="280"/>
      <c r="G970" s="280"/>
      <c r="H970" s="280"/>
      <c r="I970" s="280">
        <v>2</v>
      </c>
      <c r="J970" s="280">
        <v>11</v>
      </c>
      <c r="K970" s="280">
        <v>25</v>
      </c>
      <c r="L970" s="280">
        <v>55</v>
      </c>
      <c r="M970" s="280">
        <v>81</v>
      </c>
      <c r="N970" s="280">
        <v>90</v>
      </c>
      <c r="O970" s="280">
        <v>97</v>
      </c>
      <c r="P970" s="280">
        <v>100</v>
      </c>
      <c r="Q970" s="280"/>
      <c r="R970" s="280"/>
      <c r="S970" s="280"/>
      <c r="T970" s="280"/>
      <c r="U970" s="280"/>
      <c r="V970" s="280"/>
      <c r="W970" s="280"/>
      <c r="X970" s="280"/>
      <c r="Y970" s="280"/>
      <c r="Z970" s="280"/>
      <c r="AA970" s="280"/>
      <c r="AB970" s="280"/>
      <c r="AC970" s="280"/>
      <c r="AD970" s="280"/>
      <c r="AE970" s="281"/>
      <c r="AF970" s="238" t="str">
        <f t="shared" si="15"/>
        <v>TOMATE (1ª SAFRA)15/16Colheita</v>
      </c>
      <c r="AG970" s="281"/>
      <c r="AH970" s="281"/>
      <c r="AI970" s="281"/>
      <c r="AJ970" s="281"/>
      <c r="AK970" s="281"/>
      <c r="AL970" s="281"/>
      <c r="AM970" s="281"/>
      <c r="AN970" s="281"/>
      <c r="AO970" s="281"/>
      <c r="AP970" s="281"/>
      <c r="AQ970" s="281"/>
      <c r="AR970" s="281"/>
      <c r="AS970" s="281"/>
      <c r="AT970" s="281"/>
      <c r="AU970" s="281"/>
      <c r="AV970" s="281"/>
      <c r="AW970" s="281"/>
      <c r="AX970" s="281"/>
      <c r="AY970" s="281"/>
      <c r="AZ970" s="281"/>
      <c r="BA970" s="281"/>
      <c r="BB970" s="281"/>
      <c r="BC970" s="281"/>
      <c r="BD970" s="281"/>
      <c r="BE970" s="281"/>
      <c r="BF970" s="281"/>
      <c r="BG970" s="281"/>
      <c r="BH970" s="281"/>
      <c r="BI970" s="281"/>
      <c r="BJ970" s="281"/>
      <c r="BK970" s="281"/>
      <c r="BL970" s="281"/>
    </row>
    <row r="971" spans="1:64" ht="15.75" hidden="1" customHeight="1">
      <c r="A971" s="228" t="s">
        <v>108</v>
      </c>
      <c r="B971" s="274" t="s">
        <v>191</v>
      </c>
      <c r="C971" s="283" t="s">
        <v>77</v>
      </c>
      <c r="D971" s="231"/>
      <c r="E971" s="231"/>
      <c r="F971" s="231"/>
      <c r="I971" s="231">
        <v>1</v>
      </c>
      <c r="J971" s="231">
        <v>6.2</v>
      </c>
      <c r="K971" s="231">
        <v>15</v>
      </c>
      <c r="L971" s="231">
        <v>54</v>
      </c>
      <c r="M971" s="231">
        <v>80</v>
      </c>
      <c r="N971" s="231">
        <v>90</v>
      </c>
      <c r="O971" s="231">
        <v>98</v>
      </c>
      <c r="P971" s="231">
        <v>100</v>
      </c>
      <c r="AF971" s="238" t="str">
        <f t="shared" si="15"/>
        <v>TOMATE (1ª SAFRA)15/16Comercialização</v>
      </c>
    </row>
    <row r="972" spans="1:64" ht="15.75" hidden="1" customHeight="1">
      <c r="A972" s="273" t="s">
        <v>109</v>
      </c>
      <c r="B972" s="274" t="s">
        <v>191</v>
      </c>
      <c r="C972" s="275" t="s">
        <v>75</v>
      </c>
      <c r="D972" s="276"/>
      <c r="E972" s="276"/>
      <c r="F972" s="276"/>
      <c r="G972" s="276"/>
      <c r="H972" s="276"/>
      <c r="I972" s="276"/>
      <c r="J972" s="276"/>
      <c r="K972" s="276"/>
      <c r="L972" s="276"/>
      <c r="M972" s="276"/>
      <c r="N972" s="276">
        <v>53</v>
      </c>
      <c r="O972" s="276">
        <v>76</v>
      </c>
      <c r="P972" s="276">
        <v>86</v>
      </c>
      <c r="Q972" s="276">
        <v>98</v>
      </c>
      <c r="R972" s="276">
        <v>99</v>
      </c>
      <c r="S972" s="276">
        <v>99</v>
      </c>
      <c r="T972" s="276">
        <v>99</v>
      </c>
      <c r="U972" s="276">
        <v>100</v>
      </c>
      <c r="V972" s="276"/>
      <c r="W972" s="276"/>
      <c r="X972" s="276"/>
      <c r="Y972" s="276"/>
      <c r="Z972" s="276"/>
      <c r="AA972" s="276"/>
      <c r="AB972" s="276"/>
      <c r="AC972" s="276"/>
      <c r="AD972" s="276"/>
      <c r="AE972" s="277"/>
      <c r="AF972" s="238" t="str">
        <f t="shared" si="15"/>
        <v>TOMATE (2ª SAFRA)15/16Plantio</v>
      </c>
      <c r="AG972" s="277"/>
      <c r="AH972" s="277"/>
      <c r="AI972" s="277"/>
      <c r="AJ972" s="277"/>
      <c r="AK972" s="277"/>
      <c r="AL972" s="277"/>
      <c r="AM972" s="277"/>
      <c r="AN972" s="277"/>
      <c r="AO972" s="277"/>
      <c r="AP972" s="277"/>
      <c r="AQ972" s="277"/>
      <c r="AR972" s="277"/>
      <c r="AS972" s="277"/>
      <c r="AT972" s="277"/>
      <c r="AU972" s="277"/>
      <c r="AV972" s="277"/>
      <c r="AW972" s="277"/>
      <c r="AX972" s="277"/>
      <c r="AY972" s="277"/>
      <c r="AZ972" s="277"/>
      <c r="BA972" s="277"/>
      <c r="BB972" s="277"/>
      <c r="BC972" s="277"/>
      <c r="BD972" s="277"/>
      <c r="BE972" s="277"/>
      <c r="BF972" s="277"/>
      <c r="BG972" s="277"/>
      <c r="BH972" s="277"/>
      <c r="BI972" s="277"/>
      <c r="BJ972" s="277"/>
      <c r="BK972" s="277"/>
      <c r="BL972" s="277"/>
    </row>
    <row r="973" spans="1:64" ht="15.75" hidden="1" customHeight="1">
      <c r="A973" s="278" t="s">
        <v>109</v>
      </c>
      <c r="B973" s="274" t="s">
        <v>191</v>
      </c>
      <c r="C973" s="279" t="s">
        <v>76</v>
      </c>
      <c r="D973" s="280"/>
      <c r="E973" s="280"/>
      <c r="F973" s="280"/>
      <c r="G973" s="280"/>
      <c r="H973" s="280"/>
      <c r="I973" s="280"/>
      <c r="J973" s="280"/>
      <c r="K973" s="280"/>
      <c r="L973" s="280"/>
      <c r="M973" s="280"/>
      <c r="N973" s="280">
        <v>10</v>
      </c>
      <c r="O973" s="280">
        <v>36</v>
      </c>
      <c r="P973" s="280">
        <v>58</v>
      </c>
      <c r="Q973" s="280">
        <v>66</v>
      </c>
      <c r="R973" s="280">
        <v>75</v>
      </c>
      <c r="S973" s="280">
        <v>83</v>
      </c>
      <c r="T973" s="280">
        <v>90</v>
      </c>
      <c r="U973" s="280">
        <v>100</v>
      </c>
      <c r="V973" s="280"/>
      <c r="W973" s="280"/>
      <c r="X973" s="280"/>
      <c r="Y973" s="280"/>
      <c r="Z973" s="280"/>
      <c r="AA973" s="280"/>
      <c r="AB973" s="280"/>
      <c r="AC973" s="280"/>
      <c r="AD973" s="280"/>
      <c r="AE973" s="281"/>
      <c r="AF973" s="238" t="str">
        <f t="shared" si="15"/>
        <v>TOMATE (2ª SAFRA)15/16Colheita</v>
      </c>
      <c r="AG973" s="281"/>
      <c r="AH973" s="281"/>
      <c r="AI973" s="281"/>
      <c r="AJ973" s="281"/>
      <c r="AK973" s="281"/>
      <c r="AL973" s="281"/>
      <c r="AM973" s="281"/>
      <c r="AN973" s="281"/>
      <c r="AO973" s="281"/>
      <c r="AP973" s="281"/>
      <c r="AQ973" s="281"/>
      <c r="AR973" s="281"/>
      <c r="AS973" s="281"/>
      <c r="AT973" s="281"/>
      <c r="AU973" s="281"/>
      <c r="AV973" s="281"/>
      <c r="AW973" s="281"/>
      <c r="AX973" s="281"/>
      <c r="AY973" s="281"/>
      <c r="AZ973" s="281"/>
      <c r="BA973" s="281"/>
      <c r="BB973" s="281"/>
      <c r="BC973" s="281"/>
      <c r="BD973" s="281"/>
      <c r="BE973" s="281"/>
      <c r="BF973" s="281"/>
      <c r="BG973" s="281"/>
      <c r="BH973" s="281"/>
      <c r="BI973" s="281"/>
      <c r="BJ973" s="281"/>
      <c r="BK973" s="281"/>
      <c r="BL973" s="281"/>
    </row>
    <row r="974" spans="1:64" ht="15.75" hidden="1" customHeight="1">
      <c r="A974" s="228" t="s">
        <v>109</v>
      </c>
      <c r="B974" s="274" t="s">
        <v>191</v>
      </c>
      <c r="C974" s="283" t="s">
        <v>77</v>
      </c>
      <c r="D974" s="231"/>
      <c r="E974" s="231"/>
      <c r="F974" s="231"/>
      <c r="N974" s="231">
        <v>5</v>
      </c>
      <c r="O974" s="231">
        <v>28</v>
      </c>
      <c r="P974" s="231">
        <v>50</v>
      </c>
      <c r="Q974" s="231">
        <v>63</v>
      </c>
      <c r="R974" s="231">
        <v>74</v>
      </c>
      <c r="S974" s="231">
        <v>80</v>
      </c>
      <c r="T974" s="231">
        <v>88</v>
      </c>
      <c r="U974" s="231">
        <v>100</v>
      </c>
      <c r="AF974" s="238" t="str">
        <f t="shared" si="15"/>
        <v>TOMATE (2ª SAFRA)15/16Comercialização</v>
      </c>
    </row>
    <row r="975" spans="1:64" ht="15.75" hidden="1" customHeight="1">
      <c r="A975" s="273" t="s">
        <v>110</v>
      </c>
      <c r="B975" s="274" t="s">
        <v>191</v>
      </c>
      <c r="C975" s="275" t="s">
        <v>75</v>
      </c>
      <c r="D975" s="284"/>
      <c r="E975" s="284"/>
      <c r="F975" s="284"/>
      <c r="G975" s="276"/>
      <c r="H975" s="276"/>
      <c r="I975" s="276"/>
      <c r="J975" s="276"/>
      <c r="K975" s="276"/>
      <c r="L975" s="276"/>
      <c r="M975" s="276"/>
      <c r="N975" s="276"/>
      <c r="O975" s="276">
        <v>3</v>
      </c>
      <c r="P975" s="276">
        <v>59</v>
      </c>
      <c r="Q975" s="276">
        <v>85</v>
      </c>
      <c r="R975" s="276">
        <v>100</v>
      </c>
      <c r="S975" s="276"/>
      <c r="T975" s="276"/>
      <c r="U975" s="276"/>
      <c r="V975" s="276"/>
      <c r="W975" s="276"/>
      <c r="X975" s="276"/>
      <c r="Y975" s="276"/>
      <c r="Z975" s="276"/>
      <c r="AA975" s="276"/>
      <c r="AB975" s="276"/>
      <c r="AC975" s="276"/>
      <c r="AD975" s="276"/>
      <c r="AE975" s="277"/>
      <c r="AF975" s="238" t="str">
        <f t="shared" si="15"/>
        <v>TRIGO15/16Plantio</v>
      </c>
      <c r="AG975" s="277"/>
      <c r="AH975" s="277"/>
      <c r="AI975" s="277"/>
      <c r="AJ975" s="277"/>
      <c r="AK975" s="277"/>
      <c r="AL975" s="277"/>
      <c r="AM975" s="277"/>
      <c r="AN975" s="277"/>
      <c r="AO975" s="277"/>
      <c r="AP975" s="277"/>
      <c r="AQ975" s="277"/>
      <c r="AR975" s="277"/>
      <c r="AS975" s="277"/>
      <c r="AT975" s="277"/>
      <c r="AU975" s="277"/>
      <c r="AV975" s="277"/>
      <c r="AW975" s="277"/>
      <c r="AX975" s="277"/>
      <c r="AY975" s="277"/>
      <c r="AZ975" s="277"/>
      <c r="BA975" s="277"/>
      <c r="BB975" s="277"/>
      <c r="BC975" s="277"/>
      <c r="BD975" s="277"/>
      <c r="BE975" s="277"/>
      <c r="BF975" s="277"/>
      <c r="BG975" s="277"/>
      <c r="BH975" s="277"/>
      <c r="BI975" s="277"/>
      <c r="BJ975" s="277"/>
      <c r="BK975" s="277"/>
      <c r="BL975" s="277"/>
    </row>
    <row r="976" spans="1:64" ht="15.75" hidden="1" customHeight="1">
      <c r="A976" s="278" t="s">
        <v>110</v>
      </c>
      <c r="B976" s="285" t="s">
        <v>191</v>
      </c>
      <c r="C976" s="279" t="s">
        <v>76</v>
      </c>
      <c r="D976" s="286"/>
      <c r="E976" s="286"/>
      <c r="F976" s="286"/>
      <c r="G976" s="280"/>
      <c r="H976" s="280"/>
      <c r="I976" s="280"/>
      <c r="J976" s="280"/>
      <c r="K976" s="280"/>
      <c r="L976" s="280"/>
      <c r="M976" s="280"/>
      <c r="N976" s="280"/>
      <c r="O976" s="280"/>
      <c r="P976" s="280"/>
      <c r="Q976" s="280"/>
      <c r="R976" s="280"/>
      <c r="S976" s="280"/>
      <c r="T976" s="280">
        <v>39</v>
      </c>
      <c r="U976" s="280">
        <v>75</v>
      </c>
      <c r="V976" s="280">
        <v>97</v>
      </c>
      <c r="W976" s="280">
        <v>100</v>
      </c>
      <c r="X976" s="280"/>
      <c r="Y976" s="280"/>
      <c r="Z976" s="280"/>
      <c r="AA976" s="280"/>
      <c r="AB976" s="280"/>
      <c r="AC976" s="280"/>
      <c r="AD976" s="280"/>
      <c r="AE976" s="281"/>
      <c r="AF976" s="238" t="str">
        <f t="shared" si="15"/>
        <v>TRIGO15/16Colheita</v>
      </c>
      <c r="AG976" s="281"/>
      <c r="AH976" s="281"/>
      <c r="AI976" s="281"/>
      <c r="AJ976" s="281"/>
      <c r="AK976" s="281"/>
      <c r="AL976" s="281"/>
      <c r="AM976" s="281"/>
      <c r="AN976" s="281"/>
      <c r="AO976" s="281"/>
      <c r="AP976" s="281"/>
      <c r="AQ976" s="281"/>
      <c r="AR976" s="281"/>
      <c r="AS976" s="281"/>
      <c r="AT976" s="281"/>
      <c r="AU976" s="281"/>
      <c r="AV976" s="281"/>
      <c r="AW976" s="281"/>
      <c r="AX976" s="281"/>
      <c r="AY976" s="281"/>
      <c r="AZ976" s="281"/>
      <c r="BA976" s="281"/>
      <c r="BB976" s="281"/>
      <c r="BC976" s="281"/>
      <c r="BD976" s="281"/>
      <c r="BE976" s="281"/>
      <c r="BF976" s="281"/>
      <c r="BG976" s="281"/>
      <c r="BH976" s="281"/>
      <c r="BI976" s="281"/>
      <c r="BJ976" s="281"/>
      <c r="BK976" s="281"/>
      <c r="BL976" s="281"/>
    </row>
    <row r="977" spans="1:64" ht="15.75" hidden="1" customHeight="1">
      <c r="A977" s="228" t="s">
        <v>110</v>
      </c>
      <c r="B977" s="287" t="s">
        <v>191</v>
      </c>
      <c r="C977" s="283" t="s">
        <v>77</v>
      </c>
      <c r="O977" s="231">
        <v>2.2999999999999998</v>
      </c>
      <c r="P977" s="231">
        <v>3</v>
      </c>
      <c r="Q977" s="231">
        <v>3</v>
      </c>
      <c r="R977" s="231">
        <v>3.4</v>
      </c>
      <c r="S977" s="231">
        <v>4</v>
      </c>
      <c r="T977" s="231">
        <v>14</v>
      </c>
      <c r="U977" s="231">
        <v>29</v>
      </c>
      <c r="V977" s="231">
        <v>41</v>
      </c>
      <c r="W977" s="231">
        <v>53.5</v>
      </c>
      <c r="X977" s="231">
        <v>65</v>
      </c>
      <c r="Y977" s="231">
        <v>73</v>
      </c>
      <c r="Z977" s="231">
        <v>87</v>
      </c>
      <c r="AA977" s="231">
        <v>91</v>
      </c>
      <c r="AB977" s="231">
        <v>93</v>
      </c>
      <c r="AC977" s="231">
        <v>96</v>
      </c>
      <c r="AD977" s="231">
        <v>100</v>
      </c>
      <c r="AF977" s="238" t="str">
        <f t="shared" si="15"/>
        <v>TRIGO15/16Comercialização</v>
      </c>
    </row>
    <row r="978" spans="1:64" ht="19.5" hidden="1" customHeight="1">
      <c r="A978" s="273" t="s">
        <v>111</v>
      </c>
      <c r="B978" s="274" t="s">
        <v>191</v>
      </c>
      <c r="C978" s="275" t="s">
        <v>75</v>
      </c>
      <c r="D978" s="284"/>
      <c r="E978" s="284"/>
      <c r="F978" s="284"/>
      <c r="G978" s="276"/>
      <c r="H978" s="276"/>
      <c r="I978" s="276"/>
      <c r="J978" s="276"/>
      <c r="K978" s="276"/>
      <c r="L978" s="276"/>
      <c r="M978" s="276"/>
      <c r="N978" s="276"/>
      <c r="O978" s="276"/>
      <c r="P978" s="276">
        <v>31</v>
      </c>
      <c r="Q978" s="276" t="s">
        <v>203</v>
      </c>
      <c r="R978" s="276">
        <v>100</v>
      </c>
      <c r="S978" s="276"/>
      <c r="T978" s="276"/>
      <c r="U978" s="276"/>
      <c r="V978" s="276"/>
      <c r="W978" s="276"/>
      <c r="X978" s="276"/>
      <c r="Y978" s="276"/>
      <c r="Z978" s="276"/>
      <c r="AA978" s="276"/>
      <c r="AB978" s="276"/>
      <c r="AC978" s="276"/>
      <c r="AD978" s="276"/>
      <c r="AE978" s="277"/>
      <c r="AF978" s="238" t="str">
        <f t="shared" si="15"/>
        <v>TRITICALE15/16Plantio</v>
      </c>
      <c r="AG978" s="277"/>
      <c r="AH978" s="277"/>
      <c r="AI978" s="277"/>
      <c r="AJ978" s="277"/>
      <c r="AK978" s="277"/>
      <c r="AL978" s="277"/>
      <c r="AM978" s="277"/>
      <c r="AN978" s="277"/>
      <c r="AO978" s="277"/>
      <c r="AP978" s="277"/>
      <c r="AQ978" s="277"/>
      <c r="AR978" s="277"/>
      <c r="AS978" s="277"/>
      <c r="AT978" s="277"/>
      <c r="AU978" s="277"/>
      <c r="AV978" s="277"/>
      <c r="AW978" s="277"/>
      <c r="AX978" s="277"/>
      <c r="AY978" s="277"/>
      <c r="AZ978" s="277"/>
      <c r="BA978" s="277"/>
      <c r="BB978" s="277"/>
      <c r="BC978" s="277"/>
      <c r="BD978" s="277"/>
      <c r="BE978" s="277"/>
      <c r="BF978" s="277"/>
      <c r="BG978" s="277"/>
      <c r="BH978" s="277"/>
      <c r="BI978" s="277"/>
      <c r="BJ978" s="277"/>
      <c r="BK978" s="277"/>
      <c r="BL978" s="277"/>
    </row>
    <row r="979" spans="1:64" ht="15.75" hidden="1" customHeight="1">
      <c r="A979" s="278" t="s">
        <v>111</v>
      </c>
      <c r="B979" s="285" t="s">
        <v>191</v>
      </c>
      <c r="C979" s="279" t="s">
        <v>76</v>
      </c>
      <c r="D979" s="286"/>
      <c r="E979" s="286"/>
      <c r="F979" s="286"/>
      <c r="G979" s="280"/>
      <c r="H979" s="280"/>
      <c r="I979" s="280"/>
      <c r="J979" s="280"/>
      <c r="K979" s="280"/>
      <c r="L979" s="280"/>
      <c r="M979" s="280"/>
      <c r="N979" s="280"/>
      <c r="O979" s="280"/>
      <c r="P979" s="280"/>
      <c r="Q979" s="280"/>
      <c r="R979" s="280"/>
      <c r="S979" s="280"/>
      <c r="T979" s="280">
        <v>12</v>
      </c>
      <c r="U979" s="280">
        <v>37</v>
      </c>
      <c r="V979" s="280">
        <v>93</v>
      </c>
      <c r="W979" s="280">
        <v>100</v>
      </c>
      <c r="X979" s="280"/>
      <c r="Y979" s="280"/>
      <c r="Z979" s="280"/>
      <c r="AA979" s="280"/>
      <c r="AB979" s="280"/>
      <c r="AC979" s="280"/>
      <c r="AD979" s="280"/>
      <c r="AE979" s="281"/>
      <c r="AF979" s="238" t="str">
        <f t="shared" si="15"/>
        <v>TRITICALE15/16Colheita</v>
      </c>
      <c r="AG979" s="281"/>
      <c r="AH979" s="281"/>
      <c r="AI979" s="281"/>
      <c r="AJ979" s="281"/>
      <c r="AK979" s="281"/>
      <c r="AL979" s="281"/>
      <c r="AM979" s="281"/>
      <c r="AN979" s="281"/>
      <c r="AO979" s="281"/>
      <c r="AP979" s="281"/>
      <c r="AQ979" s="281"/>
      <c r="AR979" s="281"/>
      <c r="AS979" s="281"/>
      <c r="AT979" s="281"/>
      <c r="AU979" s="281"/>
      <c r="AV979" s="281"/>
      <c r="AW979" s="281"/>
      <c r="AX979" s="281"/>
      <c r="AY979" s="281"/>
      <c r="AZ979" s="281"/>
      <c r="BA979" s="281"/>
      <c r="BB979" s="281"/>
      <c r="BC979" s="281"/>
      <c r="BD979" s="281"/>
      <c r="BE979" s="281"/>
      <c r="BF979" s="281"/>
      <c r="BG979" s="281"/>
      <c r="BH979" s="281"/>
      <c r="BI979" s="281"/>
      <c r="BJ979" s="281"/>
      <c r="BK979" s="281"/>
      <c r="BL979" s="281"/>
    </row>
    <row r="980" spans="1:64" ht="15.75" hidden="1" customHeight="1">
      <c r="A980" s="228" t="s">
        <v>111</v>
      </c>
      <c r="B980" s="287" t="s">
        <v>191</v>
      </c>
      <c r="C980" s="283" t="s">
        <v>77</v>
      </c>
      <c r="T980" s="231">
        <v>4</v>
      </c>
      <c r="U980" s="231">
        <v>16</v>
      </c>
      <c r="V980" s="231">
        <v>37</v>
      </c>
      <c r="W980" s="231">
        <v>58</v>
      </c>
      <c r="X980" s="231">
        <v>81</v>
      </c>
      <c r="Y980" s="231">
        <v>93</v>
      </c>
      <c r="Z980" s="231">
        <v>96</v>
      </c>
      <c r="AA980" s="231">
        <v>100</v>
      </c>
      <c r="AF980" s="238" t="str">
        <f t="shared" si="15"/>
        <v>TRITICALE15/16Comercialização</v>
      </c>
    </row>
    <row r="981" spans="1:64" ht="14.65" hidden="1" customHeight="1">
      <c r="A981" s="254" t="s">
        <v>84</v>
      </c>
      <c r="B981" s="255" t="s">
        <v>192</v>
      </c>
      <c r="C981" s="256" t="s">
        <v>75</v>
      </c>
      <c r="D981" s="261"/>
      <c r="E981" s="261"/>
      <c r="F981" s="261"/>
      <c r="G981" s="261"/>
      <c r="H981" s="261"/>
      <c r="I981" s="261"/>
      <c r="J981" s="261"/>
      <c r="K981" s="261"/>
      <c r="L981" s="261"/>
      <c r="M981" s="261"/>
      <c r="N981" s="261"/>
      <c r="O981" s="261">
        <v>34</v>
      </c>
      <c r="P981" s="261">
        <v>70</v>
      </c>
      <c r="Q981" s="261">
        <v>94</v>
      </c>
      <c r="R981" s="261">
        <v>98</v>
      </c>
      <c r="S981" s="261">
        <v>100</v>
      </c>
      <c r="T981" s="261"/>
      <c r="U981" s="261"/>
      <c r="V981" s="261"/>
      <c r="W981" s="261"/>
      <c r="X981" s="261"/>
      <c r="Y981" s="261"/>
      <c r="Z981" s="261"/>
      <c r="AA981" s="261"/>
      <c r="AB981" s="261"/>
      <c r="AC981" s="261"/>
      <c r="AD981" s="261"/>
      <c r="AE981" s="262"/>
      <c r="AF981" s="238" t="str">
        <f t="shared" si="15"/>
        <v>ALHO16/17Plantio</v>
      </c>
      <c r="AG981" s="262"/>
      <c r="AH981" s="262"/>
      <c r="AI981" s="262"/>
      <c r="AJ981" s="262"/>
      <c r="AK981" s="262"/>
      <c r="AL981" s="262"/>
      <c r="AM981" s="262"/>
      <c r="AN981" s="262"/>
      <c r="AO981" s="262"/>
      <c r="AP981" s="262"/>
      <c r="AQ981" s="262"/>
      <c r="AR981" s="262"/>
      <c r="AS981" s="262"/>
      <c r="AT981" s="262"/>
      <c r="AU981" s="262"/>
      <c r="AV981" s="262"/>
      <c r="AW981" s="262"/>
      <c r="AX981" s="262"/>
      <c r="AY981" s="262"/>
      <c r="AZ981" s="262"/>
      <c r="BA981" s="262"/>
      <c r="BB981" s="262"/>
      <c r="BC981" s="262"/>
      <c r="BD981" s="262"/>
      <c r="BE981" s="262"/>
      <c r="BF981" s="262"/>
      <c r="BG981" s="262"/>
      <c r="BH981" s="262"/>
      <c r="BI981" s="262"/>
      <c r="BJ981" s="262"/>
      <c r="BK981" s="262"/>
      <c r="BL981" s="262"/>
    </row>
    <row r="982" spans="1:64" ht="14.65" hidden="1" customHeight="1">
      <c r="A982" s="263" t="s">
        <v>84</v>
      </c>
      <c r="B982" s="255" t="s">
        <v>192</v>
      </c>
      <c r="C982" s="265" t="s">
        <v>76</v>
      </c>
      <c r="D982" s="267"/>
      <c r="E982" s="267"/>
      <c r="F982" s="267"/>
      <c r="G982" s="267"/>
      <c r="H982" s="267"/>
      <c r="I982" s="267"/>
      <c r="J982" s="267"/>
      <c r="K982" s="267"/>
      <c r="L982" s="267"/>
      <c r="M982" s="267"/>
      <c r="N982" s="267"/>
      <c r="O982" s="267"/>
      <c r="P982" s="267"/>
      <c r="Q982" s="267"/>
      <c r="R982" s="267"/>
      <c r="S982" s="267">
        <v>3</v>
      </c>
      <c r="T982" s="267">
        <v>21</v>
      </c>
      <c r="U982" s="267">
        <v>42</v>
      </c>
      <c r="V982" s="267">
        <v>77</v>
      </c>
      <c r="W982" s="267">
        <v>95</v>
      </c>
      <c r="X982" s="267">
        <v>100</v>
      </c>
      <c r="Y982" s="267"/>
      <c r="Z982" s="267"/>
      <c r="AA982" s="267"/>
      <c r="AB982" s="267"/>
      <c r="AC982" s="267"/>
      <c r="AD982" s="267"/>
      <c r="AE982" s="268"/>
      <c r="AF982" s="238" t="str">
        <f t="shared" si="15"/>
        <v>ALHO16/17Colheita</v>
      </c>
      <c r="AG982" s="268"/>
      <c r="AH982" s="268"/>
      <c r="AI982" s="268"/>
      <c r="AJ982" s="268"/>
      <c r="AK982" s="268"/>
      <c r="AL982" s="268"/>
      <c r="AM982" s="268"/>
      <c r="AN982" s="268"/>
      <c r="AO982" s="268"/>
      <c r="AP982" s="268"/>
      <c r="AQ982" s="268"/>
      <c r="AR982" s="268"/>
      <c r="AS982" s="268"/>
      <c r="AT982" s="268"/>
      <c r="AU982" s="268"/>
      <c r="AV982" s="268"/>
      <c r="AW982" s="268"/>
      <c r="AX982" s="268"/>
      <c r="AY982" s="268"/>
      <c r="AZ982" s="268"/>
      <c r="BA982" s="268"/>
      <c r="BB982" s="268"/>
      <c r="BC982" s="268"/>
      <c r="BD982" s="268"/>
      <c r="BE982" s="268"/>
      <c r="BF982" s="268"/>
      <c r="BG982" s="268"/>
      <c r="BH982" s="268"/>
      <c r="BI982" s="268"/>
      <c r="BJ982" s="268"/>
      <c r="BK982" s="268"/>
      <c r="BL982" s="268"/>
    </row>
    <row r="983" spans="1:64" ht="14.65" hidden="1" customHeight="1">
      <c r="A983" s="257" t="s">
        <v>84</v>
      </c>
      <c r="B983" s="255" t="s">
        <v>192</v>
      </c>
      <c r="C983" s="243" t="s">
        <v>77</v>
      </c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5"/>
      <c r="S983" s="245"/>
      <c r="T983" s="245">
        <v>9</v>
      </c>
      <c r="U983" s="245">
        <v>19</v>
      </c>
      <c r="V983" s="245">
        <v>41</v>
      </c>
      <c r="W983" s="245">
        <v>67</v>
      </c>
      <c r="X983" s="245">
        <v>77</v>
      </c>
      <c r="Y983" s="245">
        <v>90</v>
      </c>
      <c r="Z983" s="245">
        <v>93</v>
      </c>
      <c r="AA983" s="245">
        <v>97</v>
      </c>
      <c r="AB983" s="245">
        <v>100</v>
      </c>
      <c r="AC983" s="245"/>
      <c r="AD983" s="245"/>
      <c r="AE983" s="242"/>
      <c r="AF983" s="238" t="str">
        <f t="shared" si="15"/>
        <v>ALHO16/17Comercialização</v>
      </c>
      <c r="AG983" s="242"/>
      <c r="AH983" s="242"/>
      <c r="AI983" s="242"/>
      <c r="AJ983" s="242"/>
      <c r="AK983" s="242"/>
      <c r="AL983" s="242"/>
      <c r="AM983" s="242"/>
      <c r="AN983" s="242"/>
      <c r="AO983" s="242"/>
      <c r="AP983" s="242"/>
      <c r="AQ983" s="242"/>
      <c r="AR983" s="242"/>
      <c r="AS983" s="242"/>
      <c r="AT983" s="242"/>
      <c r="AU983" s="242"/>
      <c r="AV983" s="242"/>
      <c r="AW983" s="242"/>
      <c r="AX983" s="242"/>
      <c r="AY983" s="242"/>
      <c r="AZ983" s="242"/>
      <c r="BA983" s="242"/>
      <c r="BB983" s="242"/>
      <c r="BC983" s="242"/>
      <c r="BD983" s="242"/>
      <c r="BE983" s="242"/>
      <c r="BF983" s="242"/>
      <c r="BG983" s="242"/>
      <c r="BH983" s="242"/>
      <c r="BI983" s="242"/>
      <c r="BJ983" s="242"/>
      <c r="BK983" s="242"/>
      <c r="BL983" s="242"/>
    </row>
    <row r="984" spans="1:64" ht="14.65" hidden="1" customHeight="1">
      <c r="A984" s="254" t="s">
        <v>85</v>
      </c>
      <c r="B984" s="255" t="s">
        <v>192</v>
      </c>
      <c r="C984" s="256" t="s">
        <v>75</v>
      </c>
      <c r="D984" s="261"/>
      <c r="E984" s="261"/>
      <c r="F984" s="261"/>
      <c r="G984" s="261"/>
      <c r="H984" s="261">
        <v>13</v>
      </c>
      <c r="I984" s="261">
        <v>61</v>
      </c>
      <c r="J984" s="261">
        <v>87</v>
      </c>
      <c r="K984" s="261">
        <v>100</v>
      </c>
      <c r="L984" s="262"/>
      <c r="M984" s="262"/>
      <c r="N984" s="261"/>
      <c r="O984" s="261"/>
      <c r="P984" s="261"/>
      <c r="Q984" s="261"/>
      <c r="R984" s="261"/>
      <c r="S984" s="261"/>
      <c r="T984" s="261"/>
      <c r="U984" s="261"/>
      <c r="V984" s="261"/>
      <c r="W984" s="261"/>
      <c r="X984" s="261"/>
      <c r="Y984" s="261"/>
      <c r="Z984" s="261"/>
      <c r="AA984" s="261"/>
      <c r="AB984" s="261"/>
      <c r="AC984" s="261"/>
      <c r="AD984" s="261"/>
      <c r="AE984" s="262"/>
      <c r="AF984" s="238" t="str">
        <f t="shared" si="15"/>
        <v>AMENDOIM (1ª SAFRA)16/17Plantio</v>
      </c>
      <c r="AG984" s="262"/>
      <c r="AH984" s="262"/>
      <c r="AI984" s="262"/>
      <c r="AJ984" s="262"/>
      <c r="AK984" s="262"/>
      <c r="AL984" s="262"/>
      <c r="AM984" s="262"/>
      <c r="AN984" s="262"/>
      <c r="AO984" s="262"/>
      <c r="AP984" s="262"/>
      <c r="AQ984" s="262"/>
      <c r="AR984" s="262"/>
      <c r="AS984" s="262"/>
      <c r="AT984" s="262"/>
      <c r="AU984" s="262"/>
      <c r="AV984" s="262"/>
      <c r="AW984" s="262"/>
      <c r="AX984" s="262"/>
      <c r="AY984" s="262"/>
      <c r="AZ984" s="262"/>
      <c r="BA984" s="262"/>
      <c r="BB984" s="262"/>
      <c r="BC984" s="262"/>
      <c r="BD984" s="262"/>
      <c r="BE984" s="262"/>
      <c r="BF984" s="262"/>
      <c r="BG984" s="262"/>
      <c r="BH984" s="262"/>
      <c r="BI984" s="262"/>
      <c r="BJ984" s="262"/>
      <c r="BK984" s="262"/>
      <c r="BL984" s="262"/>
    </row>
    <row r="985" spans="1:64" ht="14.65" hidden="1" customHeight="1">
      <c r="A985" s="263" t="s">
        <v>85</v>
      </c>
      <c r="B985" s="255" t="s">
        <v>192</v>
      </c>
      <c r="C985" s="265" t="s">
        <v>76</v>
      </c>
      <c r="D985" s="267"/>
      <c r="E985" s="267"/>
      <c r="F985" s="267"/>
      <c r="G985" s="267"/>
      <c r="H985" s="267"/>
      <c r="I985" s="267"/>
      <c r="J985" s="267"/>
      <c r="K985" s="267"/>
      <c r="L985" s="261">
        <v>2</v>
      </c>
      <c r="M985" s="261">
        <v>8</v>
      </c>
      <c r="N985" s="267">
        <v>50</v>
      </c>
      <c r="O985" s="267">
        <v>72</v>
      </c>
      <c r="P985" s="267">
        <v>91</v>
      </c>
      <c r="Q985" s="267">
        <v>100</v>
      </c>
      <c r="R985" s="267"/>
      <c r="S985" s="267"/>
      <c r="T985" s="267"/>
      <c r="U985" s="267"/>
      <c r="V985" s="267"/>
      <c r="W985" s="267"/>
      <c r="X985" s="267"/>
      <c r="Y985" s="267"/>
      <c r="Z985" s="267"/>
      <c r="AA985" s="267"/>
      <c r="AB985" s="267"/>
      <c r="AC985" s="267"/>
      <c r="AD985" s="267"/>
      <c r="AE985" s="268"/>
      <c r="AF985" s="238" t="str">
        <f t="shared" si="15"/>
        <v>AMENDOIM (1ª SAFRA)16/17Colheita</v>
      </c>
      <c r="AG985" s="268"/>
      <c r="AH985" s="268"/>
      <c r="AI985" s="268"/>
      <c r="AJ985" s="268"/>
      <c r="AK985" s="268"/>
      <c r="AL985" s="268"/>
      <c r="AM985" s="268"/>
      <c r="AN985" s="268"/>
      <c r="AO985" s="268"/>
      <c r="AP985" s="268"/>
      <c r="AQ985" s="268"/>
      <c r="AR985" s="268"/>
      <c r="AS985" s="268"/>
      <c r="AT985" s="268"/>
      <c r="AU985" s="268"/>
      <c r="AV985" s="268"/>
      <c r="AW985" s="268"/>
      <c r="AX985" s="268"/>
      <c r="AY985" s="268"/>
      <c r="AZ985" s="268"/>
      <c r="BA985" s="268"/>
      <c r="BB985" s="268"/>
      <c r="BC985" s="268"/>
      <c r="BD985" s="268"/>
      <c r="BE985" s="268"/>
      <c r="BF985" s="268"/>
      <c r="BG985" s="268"/>
      <c r="BH985" s="268"/>
      <c r="BI985" s="268"/>
      <c r="BJ985" s="268"/>
      <c r="BK985" s="268"/>
      <c r="BL985" s="268"/>
    </row>
    <row r="986" spans="1:64" ht="14.65" hidden="1" customHeight="1">
      <c r="A986" s="257" t="s">
        <v>85</v>
      </c>
      <c r="B986" s="255" t="s">
        <v>192</v>
      </c>
      <c r="C986" s="243" t="s">
        <v>77</v>
      </c>
      <c r="D986" s="245"/>
      <c r="E986" s="245"/>
      <c r="F986" s="245"/>
      <c r="G986" s="245"/>
      <c r="H986" s="245"/>
      <c r="I986" s="245"/>
      <c r="J986" s="245"/>
      <c r="K986" s="245"/>
      <c r="L986" s="267">
        <v>1</v>
      </c>
      <c r="M986" s="267">
        <v>5</v>
      </c>
      <c r="N986" s="245">
        <v>10</v>
      </c>
      <c r="O986" s="245">
        <v>23</v>
      </c>
      <c r="P986" s="245">
        <v>31</v>
      </c>
      <c r="Q986" s="245">
        <v>45</v>
      </c>
      <c r="R986" s="245">
        <v>54</v>
      </c>
      <c r="S986" s="245">
        <v>68</v>
      </c>
      <c r="T986" s="245">
        <v>70</v>
      </c>
      <c r="U986" s="245">
        <v>100</v>
      </c>
      <c r="V986" s="245"/>
      <c r="W986" s="245"/>
      <c r="X986" s="245"/>
      <c r="Y986" s="245"/>
      <c r="Z986" s="245"/>
      <c r="AA986" s="245"/>
      <c r="AB986" s="245"/>
      <c r="AC986" s="245"/>
      <c r="AD986" s="245"/>
      <c r="AE986" s="242"/>
      <c r="AF986" s="238" t="str">
        <f t="shared" si="15"/>
        <v>AMENDOIM (1ª SAFRA)16/17Comercialização</v>
      </c>
      <c r="AG986" s="242"/>
      <c r="AH986" s="242"/>
      <c r="AI986" s="242"/>
      <c r="AJ986" s="242"/>
      <c r="AK986" s="242"/>
      <c r="AL986" s="242"/>
      <c r="AM986" s="242"/>
      <c r="AN986" s="242"/>
      <c r="AO986" s="242"/>
      <c r="AP986" s="242"/>
      <c r="AQ986" s="242"/>
      <c r="AR986" s="242"/>
      <c r="AS986" s="242"/>
      <c r="AT986" s="242"/>
      <c r="AU986" s="242"/>
      <c r="AV986" s="242"/>
      <c r="AW986" s="242"/>
      <c r="AX986" s="242"/>
      <c r="AY986" s="242"/>
      <c r="AZ986" s="242"/>
      <c r="BA986" s="242"/>
      <c r="BB986" s="242"/>
      <c r="BC986" s="242"/>
      <c r="BD986" s="242"/>
      <c r="BE986" s="242"/>
      <c r="BF986" s="242"/>
      <c r="BG986" s="242"/>
      <c r="BH986" s="242"/>
      <c r="BI986" s="242"/>
      <c r="BJ986" s="242"/>
      <c r="BK986" s="242"/>
      <c r="BL986" s="242"/>
    </row>
    <row r="987" spans="1:64" ht="14.65" hidden="1" customHeight="1">
      <c r="A987" s="254" t="s">
        <v>86</v>
      </c>
      <c r="B987" s="255" t="s">
        <v>192</v>
      </c>
      <c r="C987" s="256" t="s">
        <v>75</v>
      </c>
      <c r="D987" s="261"/>
      <c r="E987" s="261"/>
      <c r="F987" s="261"/>
      <c r="G987" s="261">
        <v>13</v>
      </c>
      <c r="H987" s="261">
        <v>42</v>
      </c>
      <c r="I987" s="261">
        <v>80</v>
      </c>
      <c r="J987" s="261">
        <v>88</v>
      </c>
      <c r="K987" s="261">
        <v>98</v>
      </c>
      <c r="L987" s="262"/>
      <c r="M987" s="262"/>
      <c r="N987" s="261"/>
      <c r="O987" s="261"/>
      <c r="P987" s="261"/>
      <c r="Q987" s="261"/>
      <c r="R987" s="261"/>
      <c r="S987" s="261"/>
      <c r="T987" s="261"/>
      <c r="U987" s="261"/>
      <c r="V987" s="261"/>
      <c r="W987" s="261"/>
      <c r="X987" s="261"/>
      <c r="Y987" s="261"/>
      <c r="Z987" s="261"/>
      <c r="AA987" s="261"/>
      <c r="AB987" s="261"/>
      <c r="AC987" s="261"/>
      <c r="AD987" s="261"/>
      <c r="AE987" s="262"/>
      <c r="AF987" s="238" t="str">
        <f t="shared" si="15"/>
        <v>ARROZ IRRIGADO16/17Plantio</v>
      </c>
      <c r="AG987" s="262"/>
      <c r="AH987" s="262"/>
      <c r="AI987" s="262"/>
      <c r="AJ987" s="262"/>
      <c r="AK987" s="262"/>
      <c r="AL987" s="262"/>
      <c r="AM987" s="262"/>
      <c r="AN987" s="262"/>
      <c r="AO987" s="262"/>
      <c r="AP987" s="262"/>
      <c r="AQ987" s="262"/>
      <c r="AR987" s="262"/>
      <c r="AS987" s="262"/>
      <c r="AT987" s="262"/>
      <c r="AU987" s="262"/>
      <c r="AV987" s="262"/>
      <c r="AW987" s="262"/>
      <c r="AX987" s="262"/>
      <c r="AY987" s="262"/>
      <c r="AZ987" s="262"/>
      <c r="BA987" s="262"/>
      <c r="BB987" s="262"/>
      <c r="BC987" s="262"/>
      <c r="BD987" s="262"/>
      <c r="BE987" s="262"/>
      <c r="BF987" s="262"/>
      <c r="BG987" s="262"/>
      <c r="BH987" s="262"/>
      <c r="BI987" s="262"/>
      <c r="BJ987" s="262"/>
      <c r="BK987" s="262"/>
      <c r="BL987" s="262"/>
    </row>
    <row r="988" spans="1:64" ht="14.65" hidden="1" customHeight="1">
      <c r="A988" s="263" t="s">
        <v>86</v>
      </c>
      <c r="B988" s="255" t="s">
        <v>192</v>
      </c>
      <c r="C988" s="265" t="s">
        <v>76</v>
      </c>
      <c r="D988" s="267"/>
      <c r="E988" s="267"/>
      <c r="F988" s="267"/>
      <c r="G988" s="267"/>
      <c r="H988" s="267"/>
      <c r="I988" s="267"/>
      <c r="J988" s="267"/>
      <c r="K988" s="267"/>
      <c r="L988" s="261">
        <v>19</v>
      </c>
      <c r="M988" s="261">
        <v>29</v>
      </c>
      <c r="N988" s="267">
        <v>66</v>
      </c>
      <c r="O988" s="267">
        <v>77</v>
      </c>
      <c r="P988" s="267">
        <v>86</v>
      </c>
      <c r="Q988" s="267">
        <v>100</v>
      </c>
      <c r="R988" s="267"/>
      <c r="S988" s="267"/>
      <c r="T988" s="267"/>
      <c r="U988" s="267"/>
      <c r="V988" s="267"/>
      <c r="W988" s="267"/>
      <c r="X988" s="267"/>
      <c r="Y988" s="267"/>
      <c r="Z988" s="267"/>
      <c r="AA988" s="267"/>
      <c r="AB988" s="267"/>
      <c r="AC988" s="267"/>
      <c r="AD988" s="267"/>
      <c r="AE988" s="268"/>
      <c r="AF988" s="238" t="str">
        <f t="shared" si="15"/>
        <v>ARROZ IRRIGADO16/17Colheita</v>
      </c>
      <c r="AG988" s="268"/>
      <c r="AH988" s="268"/>
      <c r="AI988" s="268"/>
      <c r="AJ988" s="268"/>
      <c r="AK988" s="268"/>
      <c r="AL988" s="268"/>
      <c r="AM988" s="268"/>
      <c r="AN988" s="268"/>
      <c r="AO988" s="268"/>
      <c r="AP988" s="268"/>
      <c r="AQ988" s="268"/>
      <c r="AR988" s="268"/>
      <c r="AS988" s="268"/>
      <c r="AT988" s="268"/>
      <c r="AU988" s="268"/>
      <c r="AV988" s="268"/>
      <c r="AW988" s="268"/>
      <c r="AX988" s="268"/>
      <c r="AY988" s="268"/>
      <c r="AZ988" s="268"/>
      <c r="BA988" s="268"/>
      <c r="BB988" s="268"/>
      <c r="BC988" s="268"/>
      <c r="BD988" s="268"/>
      <c r="BE988" s="268"/>
      <c r="BF988" s="268"/>
      <c r="BG988" s="268"/>
      <c r="BH988" s="268"/>
      <c r="BI988" s="268"/>
      <c r="BJ988" s="268"/>
      <c r="BK988" s="268"/>
      <c r="BL988" s="268"/>
    </row>
    <row r="989" spans="1:64" ht="14.65" hidden="1" customHeight="1">
      <c r="A989" s="238" t="s">
        <v>86</v>
      </c>
      <c r="B989" s="255" t="s">
        <v>192</v>
      </c>
      <c r="C989" s="243" t="s">
        <v>77</v>
      </c>
      <c r="D989" s="245"/>
      <c r="E989" s="245"/>
      <c r="F989" s="245"/>
      <c r="G989" s="245"/>
      <c r="H989" s="245"/>
      <c r="I989" s="245"/>
      <c r="J989" s="245"/>
      <c r="K989" s="245"/>
      <c r="L989" s="267">
        <v>10</v>
      </c>
      <c r="M989" s="267">
        <v>13</v>
      </c>
      <c r="N989" s="245">
        <v>23</v>
      </c>
      <c r="O989" s="245">
        <v>41</v>
      </c>
      <c r="P989" s="245">
        <v>54</v>
      </c>
      <c r="Q989" s="245">
        <v>67</v>
      </c>
      <c r="R989" s="245">
        <v>73</v>
      </c>
      <c r="S989" s="245">
        <v>75</v>
      </c>
      <c r="T989" s="245">
        <v>82</v>
      </c>
      <c r="U989" s="245">
        <v>83</v>
      </c>
      <c r="V989" s="245">
        <v>84</v>
      </c>
      <c r="W989" s="245">
        <v>85</v>
      </c>
      <c r="X989" s="245">
        <v>100</v>
      </c>
      <c r="Y989" s="245"/>
      <c r="Z989" s="245"/>
      <c r="AA989" s="245"/>
      <c r="AB989" s="245"/>
      <c r="AC989" s="245"/>
      <c r="AD989" s="245"/>
      <c r="AE989" s="242"/>
      <c r="AF989" s="238" t="str">
        <f t="shared" si="15"/>
        <v>ARROZ IRRIGADO16/17Comercialização</v>
      </c>
      <c r="AG989" s="242"/>
      <c r="AH989" s="242"/>
      <c r="AI989" s="242"/>
      <c r="AJ989" s="242"/>
      <c r="AK989" s="242"/>
      <c r="AL989" s="242"/>
      <c r="AM989" s="242"/>
      <c r="AN989" s="242"/>
      <c r="AO989" s="242"/>
      <c r="AP989" s="242"/>
      <c r="AQ989" s="242"/>
      <c r="AR989" s="242"/>
      <c r="AS989" s="242"/>
      <c r="AT989" s="242"/>
      <c r="AU989" s="242"/>
      <c r="AV989" s="242"/>
      <c r="AW989" s="242"/>
      <c r="AX989" s="242"/>
      <c r="AY989" s="242"/>
      <c r="AZ989" s="242"/>
      <c r="BA989" s="242"/>
      <c r="BB989" s="242"/>
      <c r="BC989" s="242"/>
      <c r="BD989" s="242"/>
      <c r="BE989" s="242"/>
      <c r="BF989" s="242"/>
      <c r="BG989" s="242"/>
      <c r="BH989" s="242"/>
      <c r="BI989" s="242"/>
      <c r="BJ989" s="242"/>
      <c r="BK989" s="242"/>
      <c r="BL989" s="242"/>
    </row>
    <row r="990" spans="1:64" ht="14.65" hidden="1" customHeight="1">
      <c r="A990" s="254" t="s">
        <v>87</v>
      </c>
      <c r="B990" s="255" t="s">
        <v>192</v>
      </c>
      <c r="C990" s="256" t="s">
        <v>75</v>
      </c>
      <c r="D990" s="261"/>
      <c r="E990" s="261"/>
      <c r="F990" s="261"/>
      <c r="G990" s="261"/>
      <c r="H990" s="261">
        <v>4</v>
      </c>
      <c r="I990" s="261">
        <v>48</v>
      </c>
      <c r="J990" s="261">
        <v>100</v>
      </c>
      <c r="K990" s="261"/>
      <c r="L990" s="261"/>
      <c r="M990" s="261"/>
      <c r="N990" s="261"/>
      <c r="O990" s="261"/>
      <c r="P990" s="261"/>
      <c r="Q990" s="261"/>
      <c r="R990" s="261"/>
      <c r="S990" s="261"/>
      <c r="T990" s="261"/>
      <c r="U990" s="261"/>
      <c r="V990" s="261"/>
      <c r="W990" s="261"/>
      <c r="X990" s="261"/>
      <c r="Y990" s="261"/>
      <c r="Z990" s="261"/>
      <c r="AA990" s="261"/>
      <c r="AB990" s="261"/>
      <c r="AC990" s="261"/>
      <c r="AD990" s="261"/>
      <c r="AE990" s="262"/>
      <c r="AF990" s="238" t="str">
        <f t="shared" si="15"/>
        <v>ARROZ SEQUEIRO16/17Plantio</v>
      </c>
      <c r="AG990" s="262"/>
      <c r="AH990" s="262"/>
      <c r="AI990" s="262"/>
      <c r="AJ990" s="262"/>
      <c r="AK990" s="262"/>
      <c r="AL990" s="262"/>
      <c r="AM990" s="262"/>
      <c r="AN990" s="262"/>
      <c r="AO990" s="262"/>
      <c r="AP990" s="262"/>
      <c r="AQ990" s="262"/>
      <c r="AR990" s="262"/>
      <c r="AS990" s="262"/>
      <c r="AT990" s="262"/>
      <c r="AU990" s="262"/>
      <c r="AV990" s="262"/>
      <c r="AW990" s="262"/>
      <c r="AX990" s="262"/>
      <c r="AY990" s="262"/>
      <c r="AZ990" s="262"/>
      <c r="BA990" s="262"/>
      <c r="BB990" s="262"/>
      <c r="BC990" s="262"/>
      <c r="BD990" s="262"/>
      <c r="BE990" s="262"/>
      <c r="BF990" s="262"/>
      <c r="BG990" s="262"/>
      <c r="BH990" s="262"/>
      <c r="BI990" s="262"/>
      <c r="BJ990" s="262"/>
      <c r="BK990" s="262"/>
      <c r="BL990" s="262"/>
    </row>
    <row r="991" spans="1:64" ht="14.65" hidden="1" customHeight="1">
      <c r="A991" s="263" t="s">
        <v>87</v>
      </c>
      <c r="B991" s="255" t="s">
        <v>192</v>
      </c>
      <c r="C991" s="265" t="s">
        <v>76</v>
      </c>
      <c r="D991" s="267"/>
      <c r="E991" s="267"/>
      <c r="F991" s="267"/>
      <c r="G991" s="267"/>
      <c r="H991" s="267"/>
      <c r="I991" s="267"/>
      <c r="J991" s="267"/>
      <c r="K991" s="267"/>
      <c r="L991" s="268"/>
      <c r="M991" s="267">
        <v>4</v>
      </c>
      <c r="N991" s="267">
        <v>51</v>
      </c>
      <c r="O991" s="267">
        <v>84</v>
      </c>
      <c r="P991" s="267">
        <v>100</v>
      </c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  <c r="AA991" s="267"/>
      <c r="AB991" s="267"/>
      <c r="AC991" s="267"/>
      <c r="AD991" s="267"/>
      <c r="AE991" s="268"/>
      <c r="AF991" s="238" t="str">
        <f t="shared" si="15"/>
        <v>ARROZ SEQUEIRO16/17Colheita</v>
      </c>
      <c r="AG991" s="268"/>
      <c r="AH991" s="268"/>
      <c r="AI991" s="268"/>
      <c r="AJ991" s="268"/>
      <c r="AK991" s="268"/>
      <c r="AL991" s="268"/>
      <c r="AM991" s="268"/>
      <c r="AN991" s="268"/>
      <c r="AO991" s="268"/>
      <c r="AP991" s="268"/>
      <c r="AQ991" s="268"/>
      <c r="AR991" s="268"/>
      <c r="AS991" s="268"/>
      <c r="AT991" s="268"/>
      <c r="AU991" s="268"/>
      <c r="AV991" s="268"/>
      <c r="AW991" s="268"/>
      <c r="AX991" s="268"/>
      <c r="AY991" s="268"/>
      <c r="AZ991" s="268"/>
      <c r="BA991" s="268"/>
      <c r="BB991" s="268"/>
      <c r="BC991" s="268"/>
      <c r="BD991" s="268"/>
      <c r="BE991" s="268"/>
      <c r="BF991" s="268"/>
      <c r="BG991" s="268"/>
      <c r="BH991" s="268"/>
      <c r="BI991" s="268"/>
      <c r="BJ991" s="268"/>
      <c r="BK991" s="268"/>
      <c r="BL991" s="268"/>
    </row>
    <row r="992" spans="1:64" ht="14.65" hidden="1" customHeight="1">
      <c r="A992" s="238" t="s">
        <v>87</v>
      </c>
      <c r="B992" s="255" t="s">
        <v>192</v>
      </c>
      <c r="C992" s="243" t="s">
        <v>77</v>
      </c>
      <c r="D992" s="245"/>
      <c r="E992" s="245"/>
      <c r="F992" s="245"/>
      <c r="G992" s="245"/>
      <c r="H992" s="245"/>
      <c r="I992" s="245"/>
      <c r="J992" s="245"/>
      <c r="K992" s="245"/>
      <c r="L992" s="245"/>
      <c r="M992" s="245">
        <v>1</v>
      </c>
      <c r="N992" s="245">
        <v>10</v>
      </c>
      <c r="O992" s="245">
        <v>28</v>
      </c>
      <c r="P992" s="245">
        <v>40</v>
      </c>
      <c r="Q992" s="245">
        <v>50</v>
      </c>
      <c r="R992" s="245">
        <v>58</v>
      </c>
      <c r="S992" s="245">
        <v>68</v>
      </c>
      <c r="T992" s="245">
        <v>71</v>
      </c>
      <c r="U992" s="245">
        <v>76</v>
      </c>
      <c r="V992" s="245">
        <v>80</v>
      </c>
      <c r="W992" s="245">
        <v>86</v>
      </c>
      <c r="X992" s="245">
        <v>100</v>
      </c>
      <c r="Y992" s="245"/>
      <c r="Z992" s="245"/>
      <c r="AA992" s="245"/>
      <c r="AB992" s="245"/>
      <c r="AC992" s="245"/>
      <c r="AD992" s="245"/>
      <c r="AE992" s="242"/>
      <c r="AF992" s="238" t="str">
        <f t="shared" si="15"/>
        <v>ARROZ SEQUEIRO16/17Comercialização</v>
      </c>
      <c r="AG992" s="242"/>
      <c r="AH992" s="242"/>
      <c r="AI992" s="242"/>
      <c r="AJ992" s="242"/>
      <c r="AK992" s="242"/>
      <c r="AL992" s="242"/>
      <c r="AM992" s="242"/>
      <c r="AN992" s="242"/>
      <c r="AO992" s="242"/>
      <c r="AP992" s="242"/>
      <c r="AQ992" s="242"/>
      <c r="AR992" s="242"/>
      <c r="AS992" s="242"/>
      <c r="AT992" s="242"/>
      <c r="AU992" s="242"/>
      <c r="AV992" s="242"/>
      <c r="AW992" s="242"/>
      <c r="AX992" s="242"/>
      <c r="AY992" s="242"/>
      <c r="AZ992" s="242"/>
      <c r="BA992" s="242"/>
      <c r="BB992" s="242"/>
      <c r="BC992" s="242"/>
      <c r="BD992" s="242"/>
      <c r="BE992" s="242"/>
      <c r="BF992" s="242"/>
      <c r="BG992" s="242"/>
      <c r="BH992" s="242"/>
      <c r="BI992" s="242"/>
      <c r="BJ992" s="242"/>
      <c r="BK992" s="242"/>
      <c r="BL992" s="242"/>
    </row>
    <row r="993" spans="1:64" ht="14.65" hidden="1" customHeight="1">
      <c r="A993" s="254" t="s">
        <v>88</v>
      </c>
      <c r="B993" s="255" t="s">
        <v>192</v>
      </c>
      <c r="C993" s="256" t="s">
        <v>75</v>
      </c>
      <c r="D993" s="260"/>
      <c r="E993" s="260"/>
      <c r="F993" s="260"/>
      <c r="G993" s="261"/>
      <c r="H993" s="261"/>
      <c r="I993" s="261"/>
      <c r="J993" s="261"/>
      <c r="K993" s="261"/>
      <c r="L993" s="261"/>
      <c r="M993" s="261"/>
      <c r="N993" s="261"/>
      <c r="O993" s="261">
        <v>15</v>
      </c>
      <c r="P993" s="261">
        <v>52</v>
      </c>
      <c r="Q993" s="261">
        <v>88</v>
      </c>
      <c r="R993" s="261">
        <v>94</v>
      </c>
      <c r="S993" s="261">
        <v>100</v>
      </c>
      <c r="T993" s="261"/>
      <c r="U993" s="261"/>
      <c r="V993" s="261"/>
      <c r="W993" s="261"/>
      <c r="X993" s="261"/>
      <c r="Y993" s="261"/>
      <c r="Z993" s="261"/>
      <c r="AA993" s="261"/>
      <c r="AB993" s="261"/>
      <c r="AC993" s="261"/>
      <c r="AD993" s="261"/>
      <c r="AE993" s="262"/>
      <c r="AF993" s="238" t="str">
        <f t="shared" si="15"/>
        <v>AVEIA BRANCA16/17Plantio</v>
      </c>
      <c r="AG993" s="262"/>
      <c r="AH993" s="262"/>
      <c r="AI993" s="262"/>
      <c r="AJ993" s="262"/>
      <c r="AK993" s="262"/>
      <c r="AL993" s="262"/>
      <c r="AM993" s="262"/>
      <c r="AN993" s="262"/>
      <c r="AO993" s="262"/>
      <c r="AP993" s="262"/>
      <c r="AQ993" s="262"/>
      <c r="AR993" s="262"/>
      <c r="AS993" s="262"/>
      <c r="AT993" s="262"/>
      <c r="AU993" s="262"/>
      <c r="AV993" s="262"/>
      <c r="AW993" s="262"/>
      <c r="AX993" s="262"/>
      <c r="AY993" s="262"/>
      <c r="AZ993" s="262"/>
      <c r="BA993" s="262"/>
      <c r="BB993" s="262"/>
      <c r="BC993" s="262"/>
      <c r="BD993" s="262"/>
      <c r="BE993" s="262"/>
      <c r="BF993" s="262"/>
      <c r="BG993" s="262"/>
      <c r="BH993" s="262"/>
      <c r="BI993" s="262"/>
      <c r="BJ993" s="262"/>
      <c r="BK993" s="262"/>
      <c r="BL993" s="262"/>
    </row>
    <row r="994" spans="1:64" ht="14.65" hidden="1" customHeight="1">
      <c r="A994" s="263" t="s">
        <v>88</v>
      </c>
      <c r="B994" s="255" t="s">
        <v>192</v>
      </c>
      <c r="C994" s="265" t="s">
        <v>76</v>
      </c>
      <c r="D994" s="266"/>
      <c r="E994" s="266"/>
      <c r="F994" s="266"/>
      <c r="G994" s="267"/>
      <c r="H994" s="267"/>
      <c r="I994" s="267"/>
      <c r="J994" s="267"/>
      <c r="K994" s="267"/>
      <c r="L994" s="267"/>
      <c r="M994" s="267"/>
      <c r="N994" s="267"/>
      <c r="O994" s="267"/>
      <c r="P994" s="267"/>
      <c r="Q994" s="267"/>
      <c r="R994" s="267"/>
      <c r="S994" s="267">
        <v>2</v>
      </c>
      <c r="T994" s="267">
        <v>53</v>
      </c>
      <c r="U994" s="267">
        <v>81</v>
      </c>
      <c r="V994" s="267">
        <v>100</v>
      </c>
      <c r="W994" s="267"/>
      <c r="X994" s="267"/>
      <c r="Y994" s="267"/>
      <c r="Z994" s="267"/>
      <c r="AA994" s="267"/>
      <c r="AB994" s="267"/>
      <c r="AC994" s="267"/>
      <c r="AD994" s="267"/>
      <c r="AE994" s="268"/>
      <c r="AF994" s="238" t="str">
        <f t="shared" si="15"/>
        <v>AVEIA BRANCA16/17Colheita</v>
      </c>
      <c r="AG994" s="268"/>
      <c r="AH994" s="268"/>
      <c r="AI994" s="268"/>
      <c r="AJ994" s="268"/>
      <c r="AK994" s="268"/>
      <c r="AL994" s="268"/>
      <c r="AM994" s="268"/>
      <c r="AN994" s="268"/>
      <c r="AO994" s="268"/>
      <c r="AP994" s="268"/>
      <c r="AQ994" s="268"/>
      <c r="AR994" s="268"/>
      <c r="AS994" s="268"/>
      <c r="AT994" s="268"/>
      <c r="AU994" s="268"/>
      <c r="AV994" s="268"/>
      <c r="AW994" s="268"/>
      <c r="AX994" s="268"/>
      <c r="AY994" s="268"/>
      <c r="AZ994" s="268"/>
      <c r="BA994" s="268"/>
      <c r="BB994" s="268"/>
      <c r="BC994" s="268"/>
      <c r="BD994" s="268"/>
      <c r="BE994" s="268"/>
      <c r="BF994" s="268"/>
      <c r="BG994" s="268"/>
      <c r="BH994" s="268"/>
      <c r="BI994" s="268"/>
      <c r="BJ994" s="268"/>
      <c r="BK994" s="268"/>
      <c r="BL994" s="268"/>
    </row>
    <row r="995" spans="1:64" ht="14.65" hidden="1" customHeight="1">
      <c r="A995" s="238" t="s">
        <v>88</v>
      </c>
      <c r="B995" s="255" t="s">
        <v>192</v>
      </c>
      <c r="C995" s="243" t="s">
        <v>77</v>
      </c>
      <c r="D995" s="244"/>
      <c r="E995" s="244"/>
      <c r="F995" s="244"/>
      <c r="G995" s="245"/>
      <c r="H995" s="245"/>
      <c r="I995" s="245"/>
      <c r="J995" s="245"/>
      <c r="K995" s="245"/>
      <c r="L995" s="245"/>
      <c r="M995" s="245"/>
      <c r="N995" s="245"/>
      <c r="O995" s="245"/>
      <c r="P995" s="245"/>
      <c r="Q995" s="245"/>
      <c r="R995" s="245"/>
      <c r="S995" s="245">
        <v>1</v>
      </c>
      <c r="T995" s="245">
        <v>15</v>
      </c>
      <c r="U995" s="245">
        <v>28</v>
      </c>
      <c r="V995" s="245">
        <v>58</v>
      </c>
      <c r="W995" s="245">
        <v>74</v>
      </c>
      <c r="X995" s="245">
        <v>79</v>
      </c>
      <c r="Y995" s="245">
        <v>90</v>
      </c>
      <c r="Z995" s="245">
        <v>93</v>
      </c>
      <c r="AA995" s="245">
        <v>99</v>
      </c>
      <c r="AB995" s="245">
        <v>100</v>
      </c>
      <c r="AC995" s="245"/>
      <c r="AD995" s="245"/>
      <c r="AE995" s="242"/>
      <c r="AF995" s="238" t="str">
        <f t="shared" si="15"/>
        <v>AVEIA BRANCA16/17Comercialização</v>
      </c>
      <c r="AG995" s="242"/>
      <c r="AH995" s="242"/>
      <c r="AI995" s="242"/>
      <c r="AJ995" s="242"/>
      <c r="AK995" s="242"/>
      <c r="AL995" s="242"/>
      <c r="AM995" s="242"/>
      <c r="AN995" s="242"/>
      <c r="AO995" s="242"/>
      <c r="AP995" s="242"/>
      <c r="AQ995" s="242"/>
      <c r="AR995" s="242"/>
      <c r="AS995" s="242"/>
      <c r="AT995" s="242"/>
      <c r="AU995" s="242"/>
      <c r="AV995" s="242"/>
      <c r="AW995" s="242"/>
      <c r="AX995" s="242"/>
      <c r="AY995" s="242"/>
      <c r="AZ995" s="242"/>
      <c r="BA995" s="242"/>
      <c r="BB995" s="242"/>
      <c r="BC995" s="242"/>
      <c r="BD995" s="242"/>
      <c r="BE995" s="242"/>
      <c r="BF995" s="242"/>
      <c r="BG995" s="242"/>
      <c r="BH995" s="242"/>
      <c r="BI995" s="242"/>
      <c r="BJ995" s="242"/>
      <c r="BK995" s="242"/>
      <c r="BL995" s="242"/>
    </row>
    <row r="996" spans="1:64" ht="14.65" hidden="1" customHeight="1">
      <c r="A996" s="254" t="s">
        <v>89</v>
      </c>
      <c r="B996" s="255" t="s">
        <v>192</v>
      </c>
      <c r="C996" s="256" t="s">
        <v>75</v>
      </c>
      <c r="D996" s="260"/>
      <c r="E996" s="260"/>
      <c r="F996" s="260"/>
      <c r="G996" s="261"/>
      <c r="H996" s="261"/>
      <c r="I996" s="261"/>
      <c r="J996" s="261"/>
      <c r="K996" s="261"/>
      <c r="L996" s="261"/>
      <c r="M996" s="261"/>
      <c r="N996" s="261"/>
      <c r="O996" s="261">
        <v>12</v>
      </c>
      <c r="P996" s="261">
        <v>50</v>
      </c>
      <c r="Q996" s="261">
        <v>84</v>
      </c>
      <c r="R996" s="261">
        <v>98</v>
      </c>
      <c r="S996" s="261">
        <v>100</v>
      </c>
      <c r="T996" s="261"/>
      <c r="U996" s="261"/>
      <c r="V996" s="261"/>
      <c r="W996" s="261"/>
      <c r="X996" s="261"/>
      <c r="Y996" s="261"/>
      <c r="Z996" s="261"/>
      <c r="AA996" s="261"/>
      <c r="AB996" s="261"/>
      <c r="AC996" s="261"/>
      <c r="AD996" s="261"/>
      <c r="AE996" s="262"/>
      <c r="AF996" s="238" t="str">
        <f t="shared" si="15"/>
        <v>AVEIA PRETA16/17Plantio</v>
      </c>
      <c r="AG996" s="262"/>
      <c r="AH996" s="262"/>
      <c r="AI996" s="262"/>
      <c r="AJ996" s="262"/>
      <c r="AK996" s="262"/>
      <c r="AL996" s="262"/>
      <c r="AM996" s="262"/>
      <c r="AN996" s="262"/>
      <c r="AO996" s="262"/>
      <c r="AP996" s="262"/>
      <c r="AQ996" s="262"/>
      <c r="AR996" s="262"/>
      <c r="AS996" s="262"/>
      <c r="AT996" s="262"/>
      <c r="AU996" s="262"/>
      <c r="AV996" s="262"/>
      <c r="AW996" s="262"/>
      <c r="AX996" s="262"/>
      <c r="AY996" s="262"/>
      <c r="AZ996" s="262"/>
      <c r="BA996" s="262"/>
      <c r="BB996" s="262"/>
      <c r="BC996" s="262"/>
      <c r="BD996" s="262"/>
      <c r="BE996" s="262"/>
      <c r="BF996" s="262"/>
      <c r="BG996" s="262"/>
      <c r="BH996" s="262"/>
      <c r="BI996" s="262"/>
      <c r="BJ996" s="262"/>
      <c r="BK996" s="262"/>
      <c r="BL996" s="262"/>
    </row>
    <row r="997" spans="1:64" ht="14.65" hidden="1" customHeight="1">
      <c r="A997" s="263" t="s">
        <v>89</v>
      </c>
      <c r="B997" s="255" t="s">
        <v>192</v>
      </c>
      <c r="C997" s="265" t="s">
        <v>76</v>
      </c>
      <c r="D997" s="266"/>
      <c r="E997" s="266"/>
      <c r="F997" s="266"/>
      <c r="G997" s="267"/>
      <c r="H997" s="267"/>
      <c r="I997" s="267"/>
      <c r="J997" s="267"/>
      <c r="K997" s="267"/>
      <c r="L997" s="267"/>
      <c r="M997" s="267"/>
      <c r="N997" s="267"/>
      <c r="O997" s="267"/>
      <c r="P997" s="267"/>
      <c r="Q997" s="267"/>
      <c r="R997" s="267"/>
      <c r="S997" s="267">
        <v>1</v>
      </c>
      <c r="T997" s="267">
        <v>47</v>
      </c>
      <c r="U997" s="267">
        <v>83</v>
      </c>
      <c r="V997" s="267">
        <v>100</v>
      </c>
      <c r="W997" s="267"/>
      <c r="X997" s="267"/>
      <c r="Y997" s="267"/>
      <c r="Z997" s="267"/>
      <c r="AA997" s="267"/>
      <c r="AB997" s="267"/>
      <c r="AC997" s="267"/>
      <c r="AD997" s="267"/>
      <c r="AE997" s="268"/>
      <c r="AF997" s="238" t="str">
        <f t="shared" si="15"/>
        <v>AVEIA PRETA16/17Colheita</v>
      </c>
      <c r="AG997" s="268"/>
      <c r="AH997" s="268"/>
      <c r="AI997" s="268"/>
      <c r="AJ997" s="268"/>
      <c r="AK997" s="268"/>
      <c r="AL997" s="268"/>
      <c r="AM997" s="268"/>
      <c r="AN997" s="268"/>
      <c r="AO997" s="268"/>
      <c r="AP997" s="268"/>
      <c r="AQ997" s="268"/>
      <c r="AR997" s="268"/>
      <c r="AS997" s="268"/>
      <c r="AT997" s="268"/>
      <c r="AU997" s="268"/>
      <c r="AV997" s="268"/>
      <c r="AW997" s="268"/>
      <c r="AX997" s="268"/>
      <c r="AY997" s="268"/>
      <c r="AZ997" s="268"/>
      <c r="BA997" s="268"/>
      <c r="BB997" s="268"/>
      <c r="BC997" s="268"/>
      <c r="BD997" s="268"/>
      <c r="BE997" s="268"/>
      <c r="BF997" s="268"/>
      <c r="BG997" s="268"/>
      <c r="BH997" s="268"/>
      <c r="BI997" s="268"/>
      <c r="BJ997" s="268"/>
      <c r="BK997" s="268"/>
      <c r="BL997" s="268"/>
    </row>
    <row r="998" spans="1:64" ht="14.65" hidden="1" customHeight="1">
      <c r="A998" s="238" t="s">
        <v>89</v>
      </c>
      <c r="B998" s="255" t="s">
        <v>192</v>
      </c>
      <c r="C998" s="243" t="s">
        <v>77</v>
      </c>
      <c r="D998" s="244"/>
      <c r="E998" s="244"/>
      <c r="F998" s="244"/>
      <c r="G998" s="245"/>
      <c r="H998" s="245"/>
      <c r="I998" s="245"/>
      <c r="J998" s="245"/>
      <c r="K998" s="245"/>
      <c r="L998" s="245"/>
      <c r="M998" s="245"/>
      <c r="N998" s="245"/>
      <c r="O998" s="245"/>
      <c r="P998" s="245"/>
      <c r="Q998" s="245"/>
      <c r="R998" s="245"/>
      <c r="S998" s="245"/>
      <c r="T998" s="245">
        <v>15</v>
      </c>
      <c r="U998" s="245">
        <v>25</v>
      </c>
      <c r="V998" s="245">
        <v>35</v>
      </c>
      <c r="W998" s="245">
        <v>51</v>
      </c>
      <c r="X998" s="245">
        <v>60</v>
      </c>
      <c r="Y998" s="245">
        <v>82</v>
      </c>
      <c r="Z998" s="245">
        <v>91</v>
      </c>
      <c r="AA998" s="245">
        <v>98</v>
      </c>
      <c r="AB998" s="245">
        <v>100</v>
      </c>
      <c r="AC998" s="245"/>
      <c r="AD998" s="245"/>
      <c r="AE998" s="242"/>
      <c r="AF998" s="238" t="str">
        <f t="shared" si="15"/>
        <v>AVEIA PRETA16/17Comercialização</v>
      </c>
      <c r="AG998" s="242"/>
      <c r="AH998" s="242"/>
      <c r="AI998" s="242"/>
      <c r="AJ998" s="242"/>
      <c r="AK998" s="242"/>
      <c r="AL998" s="242"/>
      <c r="AM998" s="242"/>
      <c r="AN998" s="242"/>
      <c r="AO998" s="242"/>
      <c r="AP998" s="242"/>
      <c r="AQ998" s="242"/>
      <c r="AR998" s="242"/>
      <c r="AS998" s="242"/>
      <c r="AT998" s="242"/>
      <c r="AU998" s="242"/>
      <c r="AV998" s="242"/>
      <c r="AW998" s="242"/>
      <c r="AX998" s="242"/>
      <c r="AY998" s="242"/>
      <c r="AZ998" s="242"/>
      <c r="BA998" s="242"/>
      <c r="BB998" s="242"/>
      <c r="BC998" s="242"/>
      <c r="BD998" s="242"/>
      <c r="BE998" s="242"/>
      <c r="BF998" s="242"/>
      <c r="BG998" s="242"/>
      <c r="BH998" s="242"/>
      <c r="BI998" s="242"/>
      <c r="BJ998" s="242"/>
      <c r="BK998" s="242"/>
      <c r="BL998" s="242"/>
    </row>
    <row r="999" spans="1:64" ht="14.65" hidden="1" customHeight="1">
      <c r="A999" s="254" t="s">
        <v>90</v>
      </c>
      <c r="B999" s="255" t="s">
        <v>192</v>
      </c>
      <c r="C999" s="256" t="s">
        <v>75</v>
      </c>
      <c r="D999" s="261"/>
      <c r="E999" s="261"/>
      <c r="F999" s="261"/>
      <c r="G999" s="261">
        <v>6</v>
      </c>
      <c r="H999" s="261">
        <v>68</v>
      </c>
      <c r="I999" s="261">
        <v>94</v>
      </c>
      <c r="J999" s="261">
        <v>99</v>
      </c>
      <c r="K999" s="261">
        <v>100</v>
      </c>
      <c r="L999" s="261"/>
      <c r="M999" s="261"/>
      <c r="N999" s="261"/>
      <c r="O999" s="261"/>
      <c r="P999" s="261"/>
      <c r="Q999" s="261"/>
      <c r="R999" s="261"/>
      <c r="S999" s="261"/>
      <c r="T999" s="261"/>
      <c r="U999" s="261"/>
      <c r="V999" s="261"/>
      <c r="W999" s="261"/>
      <c r="X999" s="261"/>
      <c r="Y999" s="261"/>
      <c r="Z999" s="261"/>
      <c r="AA999" s="261"/>
      <c r="AB999" s="261"/>
      <c r="AC999" s="261"/>
      <c r="AD999" s="261"/>
      <c r="AE999" s="262"/>
      <c r="AF999" s="238" t="str">
        <f t="shared" si="15"/>
        <v>BATATA (1ª SAFRA)16/17Plantio</v>
      </c>
      <c r="AG999" s="262"/>
      <c r="AH999" s="262"/>
      <c r="AI999" s="262"/>
      <c r="AJ999" s="262"/>
      <c r="AK999" s="262"/>
      <c r="AL999" s="262"/>
      <c r="AM999" s="262"/>
      <c r="AN999" s="262"/>
      <c r="AO999" s="262"/>
      <c r="AP999" s="262"/>
      <c r="AQ999" s="262"/>
      <c r="AR999" s="262"/>
      <c r="AS999" s="262"/>
      <c r="AT999" s="262"/>
      <c r="AU999" s="262"/>
      <c r="AV999" s="262"/>
      <c r="AW999" s="262"/>
      <c r="AX999" s="262"/>
      <c r="AY999" s="262"/>
      <c r="AZ999" s="262"/>
      <c r="BA999" s="262"/>
      <c r="BB999" s="262"/>
      <c r="BC999" s="262"/>
      <c r="BD999" s="262"/>
      <c r="BE999" s="262"/>
      <c r="BF999" s="262"/>
      <c r="BG999" s="262"/>
      <c r="BH999" s="262"/>
      <c r="BI999" s="262"/>
      <c r="BJ999" s="262"/>
      <c r="BK999" s="262"/>
      <c r="BL999" s="262"/>
    </row>
    <row r="1000" spans="1:64" ht="14.65" hidden="1" customHeight="1">
      <c r="A1000" s="263" t="s">
        <v>90</v>
      </c>
      <c r="B1000" s="255" t="s">
        <v>192</v>
      </c>
      <c r="C1000" s="265" t="s">
        <v>76</v>
      </c>
      <c r="D1000" s="267"/>
      <c r="E1000" s="267"/>
      <c r="F1000" s="267"/>
      <c r="G1000" s="267"/>
      <c r="H1000" s="267"/>
      <c r="I1000" s="267"/>
      <c r="J1000" s="267"/>
      <c r="K1000" s="267">
        <v>28</v>
      </c>
      <c r="L1000" s="267">
        <v>87</v>
      </c>
      <c r="M1000" s="267">
        <v>96</v>
      </c>
      <c r="N1000" s="267">
        <v>100</v>
      </c>
      <c r="O1000" s="267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  <c r="AA1000" s="267"/>
      <c r="AB1000" s="267"/>
      <c r="AC1000" s="267"/>
      <c r="AD1000" s="267"/>
      <c r="AE1000" s="268"/>
      <c r="AF1000" s="238" t="str">
        <f t="shared" si="15"/>
        <v>BATATA (1ª SAFRA)16/17Colheita</v>
      </c>
      <c r="AG1000" s="268"/>
      <c r="AH1000" s="268"/>
      <c r="AI1000" s="268"/>
      <c r="AJ1000" s="268"/>
      <c r="AK1000" s="268"/>
      <c r="AL1000" s="268"/>
      <c r="AM1000" s="268"/>
      <c r="AN1000" s="268"/>
      <c r="AO1000" s="268"/>
      <c r="AP1000" s="268"/>
      <c r="AQ1000" s="268"/>
      <c r="AR1000" s="268"/>
      <c r="AS1000" s="268"/>
      <c r="AT1000" s="268"/>
      <c r="AU1000" s="268"/>
      <c r="AV1000" s="268"/>
      <c r="AW1000" s="268"/>
      <c r="AX1000" s="268"/>
      <c r="AY1000" s="268"/>
      <c r="AZ1000" s="268"/>
      <c r="BA1000" s="268"/>
      <c r="BB1000" s="268"/>
      <c r="BC1000" s="268"/>
      <c r="BD1000" s="268"/>
      <c r="BE1000" s="268"/>
      <c r="BF1000" s="268"/>
      <c r="BG1000" s="268"/>
      <c r="BH1000" s="268"/>
      <c r="BI1000" s="268"/>
      <c r="BJ1000" s="268"/>
      <c r="BK1000" s="268"/>
      <c r="BL1000" s="268"/>
    </row>
    <row r="1001" spans="1:64" ht="14.65" hidden="1" customHeight="1">
      <c r="A1001" s="238" t="s">
        <v>90</v>
      </c>
      <c r="B1001" s="255" t="s">
        <v>192</v>
      </c>
      <c r="C1001" s="243" t="s">
        <v>77</v>
      </c>
      <c r="D1001" s="245"/>
      <c r="E1001" s="245"/>
      <c r="F1001" s="245"/>
      <c r="G1001" s="245"/>
      <c r="H1001" s="245"/>
      <c r="I1001" s="245"/>
      <c r="J1001" s="245"/>
      <c r="K1001" s="245">
        <v>27</v>
      </c>
      <c r="L1001" s="245">
        <v>84</v>
      </c>
      <c r="M1001" s="245">
        <v>95</v>
      </c>
      <c r="N1001" s="245">
        <v>100</v>
      </c>
      <c r="O1001" s="245"/>
      <c r="P1001" s="245"/>
      <c r="Q1001" s="245"/>
      <c r="R1001" s="245"/>
      <c r="S1001"/>
      <c r="T1001" s="245"/>
      <c r="U1001" s="245"/>
      <c r="V1001" s="245"/>
      <c r="W1001" s="245"/>
      <c r="X1001" s="245"/>
      <c r="Y1001" s="245"/>
      <c r="Z1001" s="245"/>
      <c r="AA1001" s="245"/>
      <c r="AB1001" s="245"/>
      <c r="AC1001" s="245"/>
      <c r="AD1001" s="245"/>
      <c r="AE1001" s="242"/>
      <c r="AF1001" s="238" t="str">
        <f t="shared" si="15"/>
        <v>BATATA (1ª SAFRA)16/17Comercialização</v>
      </c>
      <c r="AG1001" s="271"/>
      <c r="AH1001" s="271"/>
      <c r="AI1001" s="271"/>
      <c r="AJ1001" s="271"/>
      <c r="AK1001" s="271"/>
      <c r="AL1001" s="271"/>
      <c r="AM1001" s="271"/>
      <c r="AN1001" s="271"/>
      <c r="AO1001" s="271"/>
      <c r="AP1001" s="271"/>
      <c r="AQ1001" s="271"/>
      <c r="AR1001" s="271"/>
      <c r="AS1001" s="271"/>
      <c r="AT1001" s="271"/>
      <c r="AU1001" s="271"/>
      <c r="AV1001" s="271"/>
      <c r="AW1001" s="271"/>
      <c r="AX1001" s="271"/>
      <c r="AY1001" s="271"/>
      <c r="AZ1001" s="271"/>
      <c r="BA1001" s="271"/>
      <c r="BB1001" s="271"/>
      <c r="BC1001" s="271"/>
      <c r="BD1001" s="271"/>
      <c r="BE1001" s="271"/>
      <c r="BF1001" s="271"/>
      <c r="BG1001" s="271"/>
      <c r="BH1001" s="271"/>
      <c r="BI1001" s="271"/>
      <c r="BJ1001" s="271"/>
      <c r="BK1001" s="271"/>
      <c r="BL1001" s="271"/>
    </row>
    <row r="1002" spans="1:64" ht="14.65" hidden="1" customHeight="1">
      <c r="A1002" s="254" t="s">
        <v>91</v>
      </c>
      <c r="B1002" s="255" t="s">
        <v>192</v>
      </c>
      <c r="C1002" s="256" t="s">
        <v>75</v>
      </c>
      <c r="D1002" s="261"/>
      <c r="E1002" s="261"/>
      <c r="F1002" s="261"/>
      <c r="G1002" s="261"/>
      <c r="H1002" s="261"/>
      <c r="I1002" s="261"/>
      <c r="J1002" s="261">
        <v>7</v>
      </c>
      <c r="K1002" s="261">
        <v>17</v>
      </c>
      <c r="L1002" s="262">
        <v>56</v>
      </c>
      <c r="M1002" s="261">
        <v>85</v>
      </c>
      <c r="N1002" s="262">
        <v>96</v>
      </c>
      <c r="O1002" s="261">
        <v>100</v>
      </c>
      <c r="P1002" s="261"/>
      <c r="Q1002" s="261"/>
      <c r="R1002" s="261"/>
      <c r="S1002" s="261"/>
      <c r="T1002" s="261"/>
      <c r="U1002" s="261"/>
      <c r="V1002" s="261"/>
      <c r="W1002" s="261"/>
      <c r="X1002" s="261"/>
      <c r="Y1002" s="261"/>
      <c r="Z1002" s="261"/>
      <c r="AA1002" s="261"/>
      <c r="AB1002" s="261"/>
      <c r="AC1002" s="261"/>
      <c r="AD1002" s="261"/>
      <c r="AE1002" s="262"/>
      <c r="AF1002" s="238" t="str">
        <f t="shared" si="15"/>
        <v>BATATA (2ª SAFRA)16/17Plantio</v>
      </c>
      <c r="AG1002" s="262"/>
      <c r="AH1002" s="262"/>
      <c r="AI1002" s="262"/>
      <c r="AJ1002" s="262"/>
      <c r="AK1002" s="262"/>
      <c r="AL1002" s="262"/>
      <c r="AM1002" s="262"/>
      <c r="AN1002" s="262"/>
      <c r="AO1002" s="262"/>
      <c r="AP1002" s="262"/>
      <c r="AQ1002" s="262"/>
      <c r="AR1002" s="262"/>
      <c r="AS1002" s="262"/>
      <c r="AT1002" s="262"/>
      <c r="AU1002" s="262"/>
      <c r="AV1002" s="262"/>
      <c r="AW1002" s="262"/>
      <c r="AX1002" s="262"/>
      <c r="AY1002" s="262"/>
      <c r="AZ1002" s="262"/>
      <c r="BA1002" s="262"/>
      <c r="BB1002" s="262"/>
      <c r="BC1002" s="262"/>
      <c r="BD1002" s="262"/>
      <c r="BE1002" s="262"/>
      <c r="BF1002" s="262"/>
      <c r="BG1002" s="262"/>
      <c r="BH1002" s="262"/>
      <c r="BI1002" s="262"/>
      <c r="BJ1002" s="262"/>
      <c r="BK1002" s="262"/>
      <c r="BL1002" s="262"/>
    </row>
    <row r="1003" spans="1:64" ht="14.65" hidden="1" customHeight="1">
      <c r="A1003" s="263" t="s">
        <v>91</v>
      </c>
      <c r="B1003" s="255" t="s">
        <v>192</v>
      </c>
      <c r="C1003" s="265" t="s">
        <v>76</v>
      </c>
      <c r="D1003" s="267"/>
      <c r="E1003" s="267"/>
      <c r="F1003" s="267"/>
      <c r="G1003" s="267"/>
      <c r="H1003" s="267"/>
      <c r="I1003" s="267"/>
      <c r="J1003" s="267" t="s">
        <v>201</v>
      </c>
      <c r="K1003" s="268"/>
      <c r="L1003" s="267"/>
      <c r="M1003" s="268"/>
      <c r="N1003" s="267">
        <v>6</v>
      </c>
      <c r="O1003" s="267">
        <v>23</v>
      </c>
      <c r="P1003" s="267">
        <v>43</v>
      </c>
      <c r="Q1003" s="267">
        <v>81</v>
      </c>
      <c r="R1003" s="267">
        <v>94</v>
      </c>
      <c r="S1003" s="267">
        <v>96</v>
      </c>
      <c r="T1003" s="267">
        <v>99</v>
      </c>
      <c r="U1003" s="267">
        <v>100</v>
      </c>
      <c r="V1003" s="267"/>
      <c r="W1003" s="267"/>
      <c r="X1003" s="267"/>
      <c r="Y1003" s="267"/>
      <c r="Z1003" s="267"/>
      <c r="AA1003" s="267"/>
      <c r="AB1003" s="267"/>
      <c r="AC1003" s="267"/>
      <c r="AD1003" s="267"/>
      <c r="AE1003" s="268"/>
      <c r="AF1003" s="238" t="str">
        <f t="shared" si="15"/>
        <v>BATATA (2ª SAFRA)16/17Colheita</v>
      </c>
      <c r="AG1003" s="268"/>
      <c r="AH1003" s="268"/>
      <c r="AI1003" s="268"/>
      <c r="AJ1003" s="268"/>
      <c r="AK1003" s="268"/>
      <c r="AL1003" s="268"/>
      <c r="AM1003" s="268"/>
      <c r="AN1003" s="268"/>
      <c r="AO1003" s="268"/>
      <c r="AP1003" s="268"/>
      <c r="AQ1003" s="268"/>
      <c r="AR1003" s="268"/>
      <c r="AS1003" s="268"/>
      <c r="AT1003" s="268"/>
      <c r="AU1003" s="268"/>
      <c r="AV1003" s="268"/>
      <c r="AW1003" s="268"/>
      <c r="AX1003" s="268"/>
      <c r="AY1003" s="268"/>
      <c r="AZ1003" s="268"/>
      <c r="BA1003" s="268"/>
      <c r="BB1003" s="268"/>
      <c r="BC1003" s="268"/>
      <c r="BD1003" s="268"/>
      <c r="BE1003" s="268"/>
      <c r="BF1003" s="268"/>
      <c r="BG1003" s="268"/>
      <c r="BH1003" s="268"/>
      <c r="BI1003" s="268"/>
      <c r="BJ1003" s="268"/>
      <c r="BK1003" s="268"/>
      <c r="BL1003" s="268"/>
    </row>
    <row r="1004" spans="1:64" ht="14.65" hidden="1" customHeight="1">
      <c r="A1004" s="238" t="s">
        <v>91</v>
      </c>
      <c r="B1004" s="255" t="s">
        <v>192</v>
      </c>
      <c r="C1004" s="243" t="s">
        <v>77</v>
      </c>
      <c r="D1004" s="245"/>
      <c r="E1004" s="245"/>
      <c r="F1004" s="245"/>
      <c r="G1004" s="245"/>
      <c r="H1004" s="245"/>
      <c r="I1004" s="245"/>
      <c r="J1004" s="245"/>
      <c r="K1004" s="245"/>
      <c r="L1004" s="245"/>
      <c r="M1004" s="245"/>
      <c r="N1004" s="245">
        <v>8</v>
      </c>
      <c r="O1004" s="245">
        <v>32</v>
      </c>
      <c r="P1004" s="245">
        <v>49</v>
      </c>
      <c r="Q1004" s="245">
        <v>75</v>
      </c>
      <c r="R1004" s="245">
        <v>91</v>
      </c>
      <c r="S1004" s="245">
        <v>94</v>
      </c>
      <c r="T1004" s="245">
        <v>99</v>
      </c>
      <c r="U1004" s="245">
        <v>100</v>
      </c>
      <c r="V1004" s="245"/>
      <c r="W1004" s="245"/>
      <c r="X1004" s="245"/>
      <c r="Y1004" s="245"/>
      <c r="Z1004" s="245"/>
      <c r="AA1004" s="245"/>
      <c r="AB1004" s="245"/>
      <c r="AC1004" s="245"/>
      <c r="AD1004" s="245"/>
      <c r="AE1004" s="242"/>
      <c r="AF1004" s="238" t="str">
        <f t="shared" si="15"/>
        <v>BATATA (2ª SAFRA)16/17Comercialização</v>
      </c>
      <c r="AG1004" s="242"/>
      <c r="AH1004" s="242"/>
      <c r="AI1004" s="242"/>
      <c r="AJ1004" s="242"/>
      <c r="AK1004" s="242"/>
      <c r="AL1004" s="242"/>
      <c r="AM1004" s="242"/>
      <c r="AN1004" s="242"/>
      <c r="AO1004" s="242"/>
      <c r="AP1004" s="242"/>
      <c r="AQ1004" s="242"/>
      <c r="AR1004" s="242"/>
      <c r="AS1004" s="242"/>
      <c r="AT1004" s="242"/>
      <c r="AU1004" s="242"/>
      <c r="AV1004" s="242"/>
      <c r="AW1004" s="242"/>
      <c r="AX1004" s="242"/>
      <c r="AY1004" s="242"/>
      <c r="AZ1004" s="242"/>
      <c r="BA1004" s="242"/>
      <c r="BB1004" s="242"/>
      <c r="BC1004" s="242"/>
      <c r="BD1004" s="242"/>
      <c r="BE1004" s="242"/>
      <c r="BF1004" s="242"/>
      <c r="BG1004" s="242"/>
      <c r="BH1004" s="242"/>
      <c r="BI1004" s="242"/>
      <c r="BJ1004" s="242"/>
      <c r="BK1004" s="242"/>
      <c r="BL1004" s="242"/>
    </row>
    <row r="1005" spans="1:64" ht="14.65" hidden="1" customHeight="1">
      <c r="A1005" s="254" t="s">
        <v>92</v>
      </c>
      <c r="B1005" s="292" t="s">
        <v>192</v>
      </c>
      <c r="C1005" s="256" t="s">
        <v>75</v>
      </c>
      <c r="D1005" s="261"/>
      <c r="E1005" s="261"/>
      <c r="F1005" s="261"/>
      <c r="G1005" s="261"/>
      <c r="H1005" s="261"/>
      <c r="I1005" s="261"/>
      <c r="J1005" s="261"/>
      <c r="K1005" s="262"/>
      <c r="L1005" s="261">
        <v>100</v>
      </c>
      <c r="M1005" s="262"/>
      <c r="N1005" s="261"/>
      <c r="O1005" s="261"/>
      <c r="P1005" s="261"/>
      <c r="Q1005" s="261"/>
      <c r="R1005" s="261"/>
      <c r="S1005" s="261"/>
      <c r="T1005" s="261"/>
      <c r="U1005" s="261"/>
      <c r="V1005" s="261"/>
      <c r="W1005" s="261"/>
      <c r="X1005" s="261"/>
      <c r="Y1005" s="261"/>
      <c r="Z1005" s="261"/>
      <c r="AA1005" s="261"/>
      <c r="AB1005" s="261"/>
      <c r="AC1005" s="261"/>
      <c r="AD1005" s="261"/>
      <c r="AE1005" s="262"/>
      <c r="AF1005" s="238" t="str">
        <f t="shared" si="15"/>
        <v>CAFÉ16/17Plantio</v>
      </c>
      <c r="AG1005" s="262"/>
      <c r="AH1005" s="262"/>
      <c r="AI1005" s="262"/>
      <c r="AJ1005" s="262"/>
      <c r="AK1005" s="262"/>
      <c r="AL1005" s="262"/>
      <c r="AM1005" s="262"/>
      <c r="AN1005" s="262"/>
      <c r="AO1005" s="262"/>
      <c r="AP1005" s="262"/>
      <c r="AQ1005" s="262"/>
      <c r="AR1005" s="262"/>
      <c r="AS1005" s="262"/>
      <c r="AT1005" s="262"/>
      <c r="AU1005" s="262"/>
      <c r="AV1005" s="262"/>
      <c r="AW1005" s="262"/>
      <c r="AX1005" s="262"/>
      <c r="AY1005" s="262"/>
      <c r="AZ1005" s="262"/>
      <c r="BA1005" s="262"/>
      <c r="BB1005" s="262"/>
      <c r="BC1005" s="262"/>
      <c r="BD1005" s="262"/>
      <c r="BE1005" s="262"/>
      <c r="BF1005" s="262"/>
      <c r="BG1005" s="262"/>
      <c r="BH1005" s="262"/>
      <c r="BI1005" s="262"/>
      <c r="BJ1005" s="262"/>
      <c r="BK1005" s="262"/>
      <c r="BL1005" s="262"/>
    </row>
    <row r="1006" spans="1:64" ht="14.65" hidden="1" customHeight="1">
      <c r="A1006" s="263" t="s">
        <v>92</v>
      </c>
      <c r="B1006" s="292" t="s">
        <v>192</v>
      </c>
      <c r="C1006" s="265" t="s">
        <v>76</v>
      </c>
      <c r="D1006" s="267"/>
      <c r="E1006" s="267"/>
      <c r="F1006" s="267"/>
      <c r="G1006" s="267"/>
      <c r="H1006" s="267"/>
      <c r="I1006" s="267"/>
      <c r="J1006" s="267"/>
      <c r="K1006" s="268"/>
      <c r="L1006" s="267"/>
      <c r="M1006" s="268"/>
      <c r="N1006" s="267"/>
      <c r="O1006" s="267"/>
      <c r="P1006" s="267">
        <v>6</v>
      </c>
      <c r="Q1006" s="267">
        <v>32</v>
      </c>
      <c r="R1006" s="267">
        <v>63</v>
      </c>
      <c r="S1006" s="267">
        <v>89</v>
      </c>
      <c r="T1006" s="267">
        <v>100</v>
      </c>
      <c r="U1006" s="267"/>
      <c r="V1006" s="267"/>
      <c r="W1006" s="267"/>
      <c r="X1006" s="267"/>
      <c r="Y1006" s="267"/>
      <c r="Z1006" s="267"/>
      <c r="AA1006" s="267"/>
      <c r="AB1006" s="267"/>
      <c r="AC1006" s="267"/>
      <c r="AD1006" s="267"/>
      <c r="AE1006" s="268"/>
      <c r="AF1006" s="238" t="str">
        <f t="shared" si="15"/>
        <v>CAFÉ16/17Colheita</v>
      </c>
      <c r="AG1006" s="268"/>
      <c r="AH1006" s="268"/>
      <c r="AI1006" s="268"/>
      <c r="AJ1006" s="268"/>
      <c r="AK1006" s="268"/>
      <c r="AL1006" s="268"/>
      <c r="AM1006" s="268"/>
      <c r="AN1006" s="268"/>
      <c r="AO1006" s="268"/>
      <c r="AP1006" s="268"/>
      <c r="AQ1006" s="268"/>
      <c r="AR1006" s="268"/>
      <c r="AS1006" s="268"/>
      <c r="AT1006" s="268"/>
      <c r="AU1006" s="268"/>
      <c r="AV1006" s="268"/>
      <c r="AW1006" s="268"/>
      <c r="AX1006" s="268"/>
      <c r="AY1006" s="268"/>
      <c r="AZ1006" s="268"/>
      <c r="BA1006" s="268"/>
      <c r="BB1006" s="268"/>
      <c r="BC1006" s="268"/>
      <c r="BD1006" s="268"/>
      <c r="BE1006" s="268"/>
      <c r="BF1006" s="268"/>
      <c r="BG1006" s="268"/>
      <c r="BH1006" s="268"/>
      <c r="BI1006" s="268"/>
      <c r="BJ1006" s="268"/>
      <c r="BK1006" s="268"/>
      <c r="BL1006" s="268"/>
    </row>
    <row r="1007" spans="1:64" ht="14.65" hidden="1" customHeight="1">
      <c r="A1007" s="257" t="s">
        <v>92</v>
      </c>
      <c r="B1007" s="292" t="s">
        <v>192</v>
      </c>
      <c r="C1007" s="259" t="s">
        <v>77</v>
      </c>
      <c r="D1007" s="252"/>
      <c r="E1007" s="252"/>
      <c r="F1007" s="252"/>
      <c r="G1007" s="252"/>
      <c r="H1007" s="252"/>
      <c r="I1007" s="252"/>
      <c r="J1007" s="252"/>
      <c r="K1007" s="271"/>
      <c r="L1007" s="252"/>
      <c r="M1007" s="271"/>
      <c r="N1007" s="252"/>
      <c r="O1007" s="252"/>
      <c r="P1007" s="252">
        <v>2</v>
      </c>
      <c r="Q1007" s="252">
        <v>9</v>
      </c>
      <c r="R1007" s="252">
        <v>17</v>
      </c>
      <c r="S1007" s="252">
        <v>27</v>
      </c>
      <c r="T1007" s="252">
        <v>49</v>
      </c>
      <c r="U1007" s="252">
        <v>55</v>
      </c>
      <c r="V1007" s="252">
        <v>60</v>
      </c>
      <c r="W1007" s="252">
        <v>71</v>
      </c>
      <c r="X1007" s="252">
        <v>78</v>
      </c>
      <c r="Y1007" s="252">
        <v>81</v>
      </c>
      <c r="Z1007" s="252">
        <v>88</v>
      </c>
      <c r="AA1007" s="252">
        <v>91</v>
      </c>
      <c r="AB1007" s="252">
        <v>92</v>
      </c>
      <c r="AC1007" s="252">
        <v>95</v>
      </c>
      <c r="AD1007" s="252">
        <v>100</v>
      </c>
      <c r="AE1007" s="271"/>
      <c r="AF1007" s="238" t="str">
        <f t="shared" si="15"/>
        <v>CAFÉ16/17Comercialização</v>
      </c>
      <c r="AG1007" s="242"/>
      <c r="AH1007" s="242"/>
      <c r="AI1007" s="242"/>
      <c r="AJ1007" s="242"/>
      <c r="AK1007" s="242"/>
      <c r="AL1007" s="242"/>
      <c r="AM1007" s="242"/>
      <c r="AN1007" s="242"/>
      <c r="AO1007" s="242"/>
      <c r="AP1007" s="242"/>
      <c r="AQ1007" s="242"/>
      <c r="AR1007" s="242"/>
      <c r="AS1007" s="242"/>
      <c r="AT1007" s="242"/>
      <c r="AU1007" s="242"/>
      <c r="AV1007" s="242"/>
      <c r="AW1007" s="242"/>
      <c r="AX1007" s="242"/>
      <c r="AY1007" s="242"/>
      <c r="AZ1007" s="242"/>
      <c r="BA1007" s="242"/>
      <c r="BB1007" s="242"/>
      <c r="BC1007" s="242"/>
      <c r="BD1007" s="242"/>
      <c r="BE1007" s="242"/>
      <c r="BF1007" s="242"/>
      <c r="BG1007" s="242"/>
      <c r="BH1007" s="242"/>
      <c r="BI1007" s="242"/>
      <c r="BJ1007" s="242"/>
      <c r="BK1007" s="242"/>
      <c r="BL1007" s="242"/>
    </row>
    <row r="1008" spans="1:64" ht="14.65" hidden="1" customHeight="1">
      <c r="A1008" s="254" t="s">
        <v>93</v>
      </c>
      <c r="B1008" s="292" t="s">
        <v>192</v>
      </c>
      <c r="C1008" s="256" t="s">
        <v>75</v>
      </c>
      <c r="D1008" s="261"/>
      <c r="E1008" s="261"/>
      <c r="F1008" s="261"/>
      <c r="G1008" s="261"/>
      <c r="H1008" s="261"/>
      <c r="I1008" s="261"/>
      <c r="J1008" s="261"/>
      <c r="K1008" s="262"/>
      <c r="L1008" s="261">
        <v>100</v>
      </c>
      <c r="M1008" s="262"/>
      <c r="N1008" s="261"/>
      <c r="O1008" s="261"/>
      <c r="P1008" s="261"/>
      <c r="Q1008" s="261"/>
      <c r="R1008" s="261"/>
      <c r="S1008" s="261"/>
      <c r="T1008" s="261"/>
      <c r="U1008" s="261"/>
      <c r="V1008" s="261"/>
      <c r="W1008" s="261"/>
      <c r="X1008" s="261"/>
      <c r="Y1008" s="261"/>
      <c r="Z1008" s="261"/>
      <c r="AA1008" s="261"/>
      <c r="AB1008" s="261"/>
      <c r="AC1008" s="261"/>
      <c r="AD1008" s="261"/>
      <c r="AE1008" s="262"/>
      <c r="AF1008" s="238" t="str">
        <f t="shared" si="15"/>
        <v>CANA-DE-AÇÚCAR16/17Plantio</v>
      </c>
      <c r="AG1008" s="262"/>
      <c r="AH1008" s="262"/>
      <c r="AI1008" s="262"/>
      <c r="AJ1008" s="262"/>
      <c r="AK1008" s="262"/>
      <c r="AL1008" s="262"/>
      <c r="AM1008" s="262"/>
      <c r="AN1008" s="262"/>
      <c r="AO1008" s="262"/>
      <c r="AP1008" s="262"/>
      <c r="AQ1008" s="262"/>
      <c r="AR1008" s="262"/>
      <c r="AS1008" s="262"/>
      <c r="AT1008" s="262"/>
      <c r="AU1008" s="262"/>
      <c r="AV1008" s="262"/>
      <c r="AW1008" s="262"/>
      <c r="AX1008" s="262"/>
      <c r="AY1008" s="262"/>
      <c r="AZ1008" s="262"/>
      <c r="BA1008" s="262"/>
      <c r="BB1008" s="262"/>
      <c r="BC1008" s="262"/>
      <c r="BD1008" s="262"/>
      <c r="BE1008" s="262"/>
      <c r="BF1008" s="262"/>
      <c r="BG1008" s="262"/>
      <c r="BH1008" s="262"/>
      <c r="BI1008" s="262"/>
      <c r="BJ1008" s="262"/>
      <c r="BK1008" s="262"/>
      <c r="BL1008" s="262"/>
    </row>
    <row r="1009" spans="1:64" ht="14.65" hidden="1" customHeight="1">
      <c r="A1009" s="263" t="s">
        <v>93</v>
      </c>
      <c r="B1009" s="292" t="s">
        <v>192</v>
      </c>
      <c r="C1009" s="265" t="s">
        <v>76</v>
      </c>
      <c r="D1009" s="267"/>
      <c r="E1009" s="267"/>
      <c r="F1009" s="267"/>
      <c r="G1009" s="267"/>
      <c r="H1009" s="267"/>
      <c r="I1009" s="267"/>
      <c r="J1009" s="267"/>
      <c r="K1009" s="268"/>
      <c r="L1009" s="267"/>
      <c r="M1009" s="268"/>
      <c r="N1009" s="267"/>
      <c r="O1009" s="267">
        <v>2</v>
      </c>
      <c r="P1009" s="267">
        <v>10</v>
      </c>
      <c r="Q1009" s="267">
        <v>22</v>
      </c>
      <c r="R1009" s="267">
        <v>36</v>
      </c>
      <c r="S1009" s="267">
        <v>56</v>
      </c>
      <c r="T1009" s="267">
        <v>72</v>
      </c>
      <c r="U1009" s="267">
        <v>80</v>
      </c>
      <c r="V1009" s="267">
        <v>90</v>
      </c>
      <c r="W1009" s="267">
        <v>99</v>
      </c>
      <c r="X1009" s="267">
        <v>100</v>
      </c>
      <c r="Y1009" s="267"/>
      <c r="Z1009" s="267"/>
      <c r="AA1009" s="267"/>
      <c r="AB1009" s="267"/>
      <c r="AC1009" s="267"/>
      <c r="AD1009" s="267"/>
      <c r="AE1009" s="268"/>
      <c r="AF1009" s="238" t="str">
        <f t="shared" si="15"/>
        <v>CANA-DE-AÇÚCAR16/17Colheita</v>
      </c>
      <c r="AG1009" s="268"/>
      <c r="AH1009" s="268"/>
      <c r="AI1009" s="268"/>
      <c r="AJ1009" s="268"/>
      <c r="AK1009" s="268"/>
      <c r="AL1009" s="268"/>
      <c r="AM1009" s="268"/>
      <c r="AN1009" s="268"/>
      <c r="AO1009" s="268"/>
      <c r="AP1009" s="268"/>
      <c r="AQ1009" s="268"/>
      <c r="AR1009" s="268"/>
      <c r="AS1009" s="268"/>
      <c r="AT1009" s="268"/>
      <c r="AU1009" s="268"/>
      <c r="AV1009" s="268"/>
      <c r="AW1009" s="268"/>
      <c r="AX1009" s="268"/>
      <c r="AY1009" s="268"/>
      <c r="AZ1009" s="268"/>
      <c r="BA1009" s="268"/>
      <c r="BB1009" s="268"/>
      <c r="BC1009" s="268"/>
      <c r="BD1009" s="268"/>
      <c r="BE1009" s="268"/>
      <c r="BF1009" s="268"/>
      <c r="BG1009" s="268"/>
      <c r="BH1009" s="268"/>
      <c r="BI1009" s="268"/>
      <c r="BJ1009" s="268"/>
      <c r="BK1009" s="268"/>
      <c r="BL1009" s="268"/>
    </row>
    <row r="1010" spans="1:64" ht="14.65" hidden="1" customHeight="1">
      <c r="A1010" s="257" t="s">
        <v>93</v>
      </c>
      <c r="B1010" s="292" t="s">
        <v>192</v>
      </c>
      <c r="C1010" s="259" t="s">
        <v>77</v>
      </c>
      <c r="D1010" s="252"/>
      <c r="E1010" s="252"/>
      <c r="F1010" s="252"/>
      <c r="G1010" s="252"/>
      <c r="H1010" s="252"/>
      <c r="I1010" s="252"/>
      <c r="J1010" s="252"/>
      <c r="K1010" s="271"/>
      <c r="L1010" s="252"/>
      <c r="M1010" s="271"/>
      <c r="N1010" s="252"/>
      <c r="O1010" s="252">
        <v>2</v>
      </c>
      <c r="P1010" s="252">
        <v>10</v>
      </c>
      <c r="Q1010" s="252">
        <v>21</v>
      </c>
      <c r="R1010" s="252">
        <v>35</v>
      </c>
      <c r="S1010" s="252">
        <v>55</v>
      </c>
      <c r="T1010" s="252">
        <v>71</v>
      </c>
      <c r="U1010" s="252">
        <v>79</v>
      </c>
      <c r="V1010" s="252">
        <v>90</v>
      </c>
      <c r="W1010" s="252">
        <v>99</v>
      </c>
      <c r="X1010" s="252">
        <v>100</v>
      </c>
      <c r="Y1010" s="252"/>
      <c r="Z1010" s="252"/>
      <c r="AA1010" s="252"/>
      <c r="AB1010" s="252"/>
      <c r="AC1010" s="252"/>
      <c r="AD1010" s="252"/>
      <c r="AE1010" s="271"/>
      <c r="AF1010" s="238" t="str">
        <f t="shared" si="15"/>
        <v>CANA-DE-AÇÚCAR16/17Comercialização</v>
      </c>
      <c r="AG1010" s="242"/>
      <c r="AH1010" s="242"/>
      <c r="AI1010" s="242"/>
      <c r="AJ1010" s="242"/>
      <c r="AK1010" s="242"/>
      <c r="AL1010" s="242"/>
      <c r="AM1010" s="242"/>
      <c r="AN1010" s="242"/>
      <c r="AO1010" s="242"/>
      <c r="AP1010" s="242"/>
      <c r="AQ1010" s="242"/>
      <c r="AR1010" s="242"/>
      <c r="AS1010" s="242"/>
      <c r="AT1010" s="242"/>
      <c r="AU1010" s="242"/>
      <c r="AV1010" s="242"/>
      <c r="AW1010" s="242"/>
      <c r="AX1010" s="242"/>
      <c r="AY1010" s="242"/>
      <c r="AZ1010" s="242"/>
      <c r="BA1010" s="242"/>
      <c r="BB1010" s="242"/>
      <c r="BC1010" s="242"/>
      <c r="BD1010" s="242"/>
      <c r="BE1010" s="242"/>
      <c r="BF1010" s="242"/>
      <c r="BG1010" s="242"/>
      <c r="BH1010" s="242"/>
      <c r="BI1010" s="242"/>
      <c r="BJ1010" s="242"/>
      <c r="BK1010" s="242"/>
      <c r="BL1010" s="242"/>
    </row>
    <row r="1011" spans="1:64" ht="14.65" hidden="1" customHeight="1">
      <c r="A1011" s="254" t="s">
        <v>94</v>
      </c>
      <c r="B1011" s="255" t="s">
        <v>192</v>
      </c>
      <c r="C1011" s="256" t="s">
        <v>75</v>
      </c>
      <c r="D1011" s="260"/>
      <c r="E1011" s="260"/>
      <c r="F1011" s="260"/>
      <c r="G1011" s="261"/>
      <c r="H1011" s="261"/>
      <c r="I1011" s="261"/>
      <c r="J1011" s="261"/>
      <c r="K1011" s="261"/>
      <c r="L1011" s="261"/>
      <c r="M1011" s="261"/>
      <c r="N1011" s="261"/>
      <c r="O1011" s="261">
        <v>32</v>
      </c>
      <c r="P1011" s="261">
        <v>71</v>
      </c>
      <c r="Q1011" s="261">
        <v>100</v>
      </c>
      <c r="R1011" s="261"/>
      <c r="S1011" s="261"/>
      <c r="T1011" s="261"/>
      <c r="U1011" s="261"/>
      <c r="V1011" s="261"/>
      <c r="W1011" s="261"/>
      <c r="X1011" s="261"/>
      <c r="Y1011" s="261"/>
      <c r="Z1011" s="261"/>
      <c r="AA1011" s="261"/>
      <c r="AB1011" s="261"/>
      <c r="AC1011" s="261"/>
      <c r="AD1011" s="261"/>
      <c r="AE1011" s="262"/>
      <c r="AF1011" s="238" t="str">
        <f t="shared" si="15"/>
        <v>CANOLA16/17Plantio</v>
      </c>
      <c r="AG1011" s="262"/>
      <c r="AH1011" s="262"/>
      <c r="AI1011" s="262"/>
      <c r="AJ1011" s="262"/>
      <c r="AK1011" s="262"/>
      <c r="AL1011" s="262"/>
      <c r="AM1011" s="262"/>
      <c r="AN1011" s="262"/>
      <c r="AO1011" s="262"/>
      <c r="AP1011" s="262"/>
      <c r="AQ1011" s="262"/>
      <c r="AR1011" s="262"/>
      <c r="AS1011" s="262"/>
      <c r="AT1011" s="262"/>
      <c r="AU1011" s="262"/>
      <c r="AV1011" s="262"/>
      <c r="AW1011" s="262"/>
      <c r="AX1011" s="262"/>
      <c r="AY1011" s="262"/>
      <c r="AZ1011" s="262"/>
      <c r="BA1011" s="262"/>
      <c r="BB1011" s="262"/>
      <c r="BC1011" s="262"/>
      <c r="BD1011" s="262"/>
      <c r="BE1011" s="262"/>
      <c r="BF1011" s="262"/>
      <c r="BG1011" s="262"/>
      <c r="BH1011" s="262"/>
      <c r="BI1011" s="262"/>
      <c r="BJ1011" s="262"/>
      <c r="BK1011" s="262"/>
      <c r="BL1011" s="262"/>
    </row>
    <row r="1012" spans="1:64" ht="14.65" hidden="1" customHeight="1">
      <c r="A1012" s="263" t="s">
        <v>94</v>
      </c>
      <c r="B1012" s="255" t="s">
        <v>192</v>
      </c>
      <c r="C1012" s="265" t="s">
        <v>76</v>
      </c>
      <c r="D1012" s="266"/>
      <c r="E1012" s="266"/>
      <c r="F1012" s="266"/>
      <c r="G1012" s="267"/>
      <c r="H1012" s="267"/>
      <c r="I1012" s="267"/>
      <c r="J1012" s="267"/>
      <c r="K1012" s="267"/>
      <c r="L1012" s="267"/>
      <c r="M1012" s="267"/>
      <c r="N1012" s="267"/>
      <c r="O1012" s="267" t="s">
        <v>201</v>
      </c>
      <c r="P1012" s="267"/>
      <c r="Q1012" s="267"/>
      <c r="R1012" s="267"/>
      <c r="S1012" s="267" t="s">
        <v>204</v>
      </c>
      <c r="T1012" s="267">
        <v>45</v>
      </c>
      <c r="U1012" s="267">
        <v>98</v>
      </c>
      <c r="V1012" s="267">
        <v>100</v>
      </c>
      <c r="W1012" s="267"/>
      <c r="X1012" s="267"/>
      <c r="Y1012" s="267"/>
      <c r="Z1012" s="267"/>
      <c r="AA1012" s="267"/>
      <c r="AB1012" s="267"/>
      <c r="AC1012" s="267"/>
      <c r="AD1012" s="267"/>
      <c r="AE1012" s="268"/>
      <c r="AF1012" s="238" t="str">
        <f t="shared" si="15"/>
        <v>CANOLA16/17Colheita</v>
      </c>
      <c r="AG1012" s="268"/>
      <c r="AH1012" s="268"/>
      <c r="AI1012" s="268"/>
      <c r="AJ1012" s="268"/>
      <c r="AK1012" s="268"/>
      <c r="AL1012" s="268"/>
      <c r="AM1012" s="268"/>
      <c r="AN1012" s="268"/>
      <c r="AO1012" s="268"/>
      <c r="AP1012" s="268"/>
      <c r="AQ1012" s="268"/>
      <c r="AR1012" s="268"/>
      <c r="AS1012" s="268"/>
      <c r="AT1012" s="268"/>
      <c r="AU1012" s="268"/>
      <c r="AV1012" s="268"/>
      <c r="AW1012" s="268"/>
      <c r="AX1012" s="268"/>
      <c r="AY1012" s="268"/>
      <c r="AZ1012" s="268"/>
      <c r="BA1012" s="268"/>
      <c r="BB1012" s="268"/>
      <c r="BC1012" s="268"/>
      <c r="BD1012" s="268"/>
      <c r="BE1012" s="268"/>
      <c r="BF1012" s="268"/>
      <c r="BG1012" s="268"/>
      <c r="BH1012" s="268"/>
      <c r="BI1012" s="268"/>
      <c r="BJ1012" s="268"/>
      <c r="BK1012" s="268"/>
      <c r="BL1012" s="268"/>
    </row>
    <row r="1013" spans="1:64" ht="14.65" hidden="1" customHeight="1">
      <c r="A1013" s="238" t="s">
        <v>94</v>
      </c>
      <c r="B1013" s="255" t="s">
        <v>192</v>
      </c>
      <c r="C1013" s="243" t="s">
        <v>77</v>
      </c>
      <c r="D1013" s="244"/>
      <c r="E1013" s="244"/>
      <c r="F1013" s="244"/>
      <c r="G1013" s="245"/>
      <c r="H1013" s="245"/>
      <c r="I1013" s="245"/>
      <c r="J1013" s="245"/>
      <c r="K1013" s="245"/>
      <c r="L1013" s="245"/>
      <c r="M1013" s="245"/>
      <c r="N1013" s="245"/>
      <c r="O1013" s="245"/>
      <c r="P1013" s="245"/>
      <c r="Q1013" s="245"/>
      <c r="R1013" s="245"/>
      <c r="S1013" s="245"/>
      <c r="T1013" s="245">
        <v>27</v>
      </c>
      <c r="U1013" s="245">
        <v>61</v>
      </c>
      <c r="V1013" s="245">
        <v>95</v>
      </c>
      <c r="W1013" s="245">
        <v>100</v>
      </c>
      <c r="X1013" s="245"/>
      <c r="Y1013" s="245"/>
      <c r="Z1013" s="245"/>
      <c r="AA1013" s="245"/>
      <c r="AB1013" s="245"/>
      <c r="AC1013" s="245"/>
      <c r="AD1013" s="245"/>
      <c r="AE1013" s="242"/>
      <c r="AF1013" s="238" t="str">
        <f t="shared" si="15"/>
        <v>CANOLA16/17Comercialização</v>
      </c>
      <c r="AG1013" s="242"/>
      <c r="AH1013" s="242"/>
      <c r="AI1013" s="242"/>
      <c r="AJ1013" s="242"/>
      <c r="AK1013" s="242"/>
      <c r="AL1013" s="242"/>
      <c r="AM1013" s="242"/>
      <c r="AN1013" s="242"/>
      <c r="AO1013" s="242"/>
      <c r="AP1013" s="242"/>
      <c r="AQ1013" s="242"/>
      <c r="AR1013" s="242"/>
      <c r="AS1013" s="242"/>
      <c r="AT1013" s="242"/>
      <c r="AU1013" s="242"/>
      <c r="AV1013" s="242"/>
      <c r="AW1013" s="242"/>
      <c r="AX1013" s="242"/>
      <c r="AY1013" s="242"/>
      <c r="AZ1013" s="242"/>
      <c r="BA1013" s="242"/>
      <c r="BB1013" s="242"/>
      <c r="BC1013" s="242"/>
      <c r="BD1013" s="242"/>
      <c r="BE1013" s="242"/>
      <c r="BF1013" s="242"/>
      <c r="BG1013" s="242"/>
      <c r="BH1013" s="242"/>
      <c r="BI1013" s="242"/>
      <c r="BJ1013" s="242"/>
      <c r="BK1013" s="242"/>
      <c r="BL1013" s="242"/>
    </row>
    <row r="1014" spans="1:64" ht="14.65" hidden="1" customHeight="1">
      <c r="A1014" s="254" t="s">
        <v>95</v>
      </c>
      <c r="B1014" s="255" t="s">
        <v>192</v>
      </c>
      <c r="C1014" s="256" t="s">
        <v>75</v>
      </c>
      <c r="D1014" s="261">
        <v>4</v>
      </c>
      <c r="E1014" s="261">
        <v>15</v>
      </c>
      <c r="F1014" s="261">
        <v>92</v>
      </c>
      <c r="G1014" s="261">
        <v>97</v>
      </c>
      <c r="H1014" s="261">
        <v>100</v>
      </c>
      <c r="I1014" s="261"/>
      <c r="J1014" s="261"/>
      <c r="K1014" s="261"/>
      <c r="L1014" s="261"/>
      <c r="M1014" s="261"/>
      <c r="N1014" s="261"/>
      <c r="O1014" s="261"/>
      <c r="P1014" s="261"/>
      <c r="Q1014" s="261"/>
      <c r="R1014" s="261"/>
      <c r="S1014" s="261"/>
      <c r="T1014" s="261"/>
      <c r="U1014" s="261"/>
      <c r="V1014" s="261"/>
      <c r="W1014" s="261"/>
      <c r="X1014" s="261"/>
      <c r="Y1014" s="261"/>
      <c r="Z1014" s="261"/>
      <c r="AA1014" s="261"/>
      <c r="AB1014" s="261"/>
      <c r="AC1014" s="261"/>
      <c r="AD1014" s="261"/>
      <c r="AE1014" s="262"/>
      <c r="AF1014" s="238" t="str">
        <f t="shared" si="15"/>
        <v>CEBOLA16/17Plantio</v>
      </c>
      <c r="AG1014" s="262"/>
      <c r="AH1014" s="262"/>
      <c r="AI1014" s="262"/>
      <c r="AJ1014" s="262"/>
      <c r="AK1014" s="262"/>
      <c r="AL1014" s="262"/>
      <c r="AM1014" s="262"/>
      <c r="AN1014" s="262"/>
      <c r="AO1014" s="262"/>
      <c r="AP1014" s="262"/>
      <c r="AQ1014" s="262"/>
      <c r="AR1014" s="262"/>
      <c r="AS1014" s="262"/>
      <c r="AT1014" s="262"/>
      <c r="AU1014" s="262"/>
      <c r="AV1014" s="262"/>
      <c r="AW1014" s="262"/>
      <c r="AX1014" s="262"/>
      <c r="AY1014" s="262"/>
      <c r="AZ1014" s="262"/>
      <c r="BA1014" s="262"/>
      <c r="BB1014" s="262"/>
      <c r="BC1014" s="262"/>
      <c r="BD1014" s="262"/>
      <c r="BE1014" s="262"/>
      <c r="BF1014" s="262"/>
      <c r="BG1014" s="262"/>
      <c r="BH1014" s="262"/>
      <c r="BI1014" s="262"/>
      <c r="BJ1014" s="262"/>
      <c r="BK1014" s="262"/>
      <c r="BL1014" s="262"/>
    </row>
    <row r="1015" spans="1:64" ht="14.65" hidden="1" customHeight="1">
      <c r="A1015" s="263" t="s">
        <v>95</v>
      </c>
      <c r="B1015" s="255" t="s">
        <v>192</v>
      </c>
      <c r="C1015" s="265" t="s">
        <v>76</v>
      </c>
      <c r="D1015" s="267"/>
      <c r="E1015" s="267"/>
      <c r="F1015" s="267"/>
      <c r="G1015" s="267"/>
      <c r="H1015" s="267"/>
      <c r="I1015" s="267"/>
      <c r="J1015" s="267">
        <v>4</v>
      </c>
      <c r="K1015" s="267">
        <v>38</v>
      </c>
      <c r="L1015" s="267">
        <v>96</v>
      </c>
      <c r="M1015" s="267">
        <v>97</v>
      </c>
      <c r="N1015" s="267">
        <v>100</v>
      </c>
      <c r="O1015" s="267"/>
      <c r="P1015" s="267"/>
      <c r="Q1015" s="267"/>
      <c r="R1015" s="267"/>
      <c r="S1015" s="267"/>
      <c r="T1015" s="267"/>
      <c r="U1015" s="267"/>
      <c r="V1015" s="267"/>
      <c r="W1015" s="267"/>
      <c r="X1015" s="267"/>
      <c r="Y1015" s="267"/>
      <c r="Z1015" s="267"/>
      <c r="AA1015" s="267"/>
      <c r="AB1015" s="267"/>
      <c r="AC1015" s="267"/>
      <c r="AD1015" s="267"/>
      <c r="AE1015" s="268"/>
      <c r="AF1015" s="238" t="str">
        <f t="shared" si="15"/>
        <v>CEBOLA16/17Colheita</v>
      </c>
      <c r="AG1015" s="268"/>
      <c r="AH1015" s="268"/>
      <c r="AI1015" s="268"/>
      <c r="AJ1015" s="268"/>
      <c r="AK1015" s="268"/>
      <c r="AL1015" s="268"/>
      <c r="AM1015" s="268"/>
      <c r="AN1015" s="268"/>
      <c r="AO1015" s="268"/>
      <c r="AP1015" s="268"/>
      <c r="AQ1015" s="268"/>
      <c r="AR1015" s="268"/>
      <c r="AS1015" s="268"/>
      <c r="AT1015" s="268"/>
      <c r="AU1015" s="268"/>
      <c r="AV1015" s="268"/>
      <c r="AW1015" s="268"/>
      <c r="AX1015" s="268"/>
      <c r="AY1015" s="268"/>
      <c r="AZ1015" s="268"/>
      <c r="BA1015" s="268"/>
      <c r="BB1015" s="268"/>
      <c r="BC1015" s="268"/>
      <c r="BD1015" s="268"/>
      <c r="BE1015" s="268"/>
      <c r="BF1015" s="268"/>
      <c r="BG1015" s="268"/>
      <c r="BH1015" s="268"/>
      <c r="BI1015" s="268"/>
      <c r="BJ1015" s="268"/>
      <c r="BK1015" s="268"/>
      <c r="BL1015" s="268"/>
    </row>
    <row r="1016" spans="1:64" ht="14.65" hidden="1" customHeight="1">
      <c r="A1016" s="257" t="s">
        <v>95</v>
      </c>
      <c r="B1016" s="255" t="s">
        <v>192</v>
      </c>
      <c r="C1016" s="243" t="s">
        <v>77</v>
      </c>
      <c r="D1016" s="245"/>
      <c r="E1016" s="245"/>
      <c r="F1016" s="245"/>
      <c r="G1016" s="245"/>
      <c r="H1016" s="245"/>
      <c r="I1016" s="245"/>
      <c r="J1016" s="245">
        <v>2</v>
      </c>
      <c r="K1016" s="245">
        <v>14</v>
      </c>
      <c r="L1016" s="245">
        <v>40</v>
      </c>
      <c r="M1016" s="245">
        <v>43</v>
      </c>
      <c r="N1016" s="245">
        <v>65</v>
      </c>
      <c r="O1016" s="245">
        <v>70</v>
      </c>
      <c r="P1016" s="245">
        <v>84</v>
      </c>
      <c r="Q1016" s="245">
        <v>85</v>
      </c>
      <c r="R1016" s="245">
        <v>100</v>
      </c>
      <c r="S1016" s="245"/>
      <c r="T1016" s="245"/>
      <c r="U1016" s="245"/>
      <c r="V1016" s="245"/>
      <c r="W1016" s="245"/>
      <c r="X1016" s="245"/>
      <c r="Y1016" s="245"/>
      <c r="Z1016" s="245"/>
      <c r="AA1016" s="245"/>
      <c r="AB1016" s="245"/>
      <c r="AC1016" s="245"/>
      <c r="AD1016" s="245"/>
      <c r="AE1016" s="242"/>
      <c r="AF1016" s="238" t="str">
        <f t="shared" si="15"/>
        <v>CEBOLA16/17Comercialização</v>
      </c>
      <c r="AG1016" s="242"/>
      <c r="AH1016" s="242"/>
      <c r="AI1016" s="242"/>
      <c r="AJ1016" s="242"/>
      <c r="AK1016" s="242"/>
      <c r="AL1016" s="242"/>
      <c r="AM1016" s="242"/>
      <c r="AN1016" s="242"/>
      <c r="AO1016" s="242"/>
      <c r="AP1016" s="242"/>
      <c r="AQ1016" s="242"/>
      <c r="AR1016" s="242"/>
      <c r="AS1016" s="242"/>
      <c r="AT1016" s="242"/>
      <c r="AU1016" s="242"/>
      <c r="AV1016" s="242"/>
      <c r="AW1016" s="242"/>
      <c r="AX1016" s="242"/>
      <c r="AY1016" s="242"/>
      <c r="AZ1016" s="242"/>
      <c r="BA1016" s="242"/>
      <c r="BB1016" s="242"/>
      <c r="BC1016" s="242"/>
      <c r="BD1016" s="242"/>
      <c r="BE1016" s="242"/>
      <c r="BF1016" s="242"/>
      <c r="BG1016" s="242"/>
      <c r="BH1016" s="242"/>
      <c r="BI1016" s="242"/>
      <c r="BJ1016" s="242"/>
      <c r="BK1016" s="242"/>
      <c r="BL1016" s="242"/>
    </row>
    <row r="1017" spans="1:64" ht="14.65" hidden="1" customHeight="1">
      <c r="A1017" s="254" t="s">
        <v>96</v>
      </c>
      <c r="B1017" s="255" t="s">
        <v>192</v>
      </c>
      <c r="C1017" s="256" t="s">
        <v>75</v>
      </c>
      <c r="D1017" s="260"/>
      <c r="E1017" s="260"/>
      <c r="F1017" s="260"/>
      <c r="G1017" s="261"/>
      <c r="H1017" s="261"/>
      <c r="I1017" s="261"/>
      <c r="J1017" s="261"/>
      <c r="K1017" s="261"/>
      <c r="L1017" s="261"/>
      <c r="M1017" s="261"/>
      <c r="N1017" s="261"/>
      <c r="O1017" s="261">
        <v>33</v>
      </c>
      <c r="P1017" s="261">
        <v>2</v>
      </c>
      <c r="Q1017" s="261">
        <v>44</v>
      </c>
      <c r="R1017" s="261">
        <v>81</v>
      </c>
      <c r="S1017" s="261">
        <v>100</v>
      </c>
      <c r="T1017" s="261"/>
      <c r="U1017" s="261"/>
      <c r="V1017" s="261"/>
      <c r="W1017" s="261"/>
      <c r="X1017" s="261"/>
      <c r="Y1017" s="261"/>
      <c r="Z1017" s="261"/>
      <c r="AA1017" s="261"/>
      <c r="AB1017" s="261"/>
      <c r="AC1017" s="261"/>
      <c r="AD1017" s="261"/>
      <c r="AE1017" s="262"/>
      <c r="AF1017" s="238" t="str">
        <f t="shared" si="15"/>
        <v>CENTEIO16/17Plantio</v>
      </c>
      <c r="AG1017" s="262"/>
      <c r="AH1017" s="262"/>
      <c r="AI1017" s="262"/>
      <c r="AJ1017" s="262"/>
      <c r="AK1017" s="262"/>
      <c r="AL1017" s="262"/>
      <c r="AM1017" s="262"/>
      <c r="AN1017" s="262"/>
      <c r="AO1017" s="262"/>
      <c r="AP1017" s="262"/>
      <c r="AQ1017" s="262"/>
      <c r="AR1017" s="262"/>
      <c r="AS1017" s="262"/>
      <c r="AT1017" s="262"/>
      <c r="AU1017" s="262"/>
      <c r="AV1017" s="262"/>
      <c r="AW1017" s="262"/>
      <c r="AX1017" s="262"/>
      <c r="AY1017" s="262"/>
      <c r="AZ1017" s="262"/>
      <c r="BA1017" s="262"/>
      <c r="BB1017" s="262"/>
      <c r="BC1017" s="262"/>
      <c r="BD1017" s="262"/>
      <c r="BE1017" s="262"/>
      <c r="BF1017" s="262"/>
      <c r="BG1017" s="262"/>
      <c r="BH1017" s="262"/>
      <c r="BI1017" s="262"/>
      <c r="BJ1017" s="262"/>
      <c r="BK1017" s="262"/>
      <c r="BL1017" s="262"/>
    </row>
    <row r="1018" spans="1:64" ht="14.65" hidden="1" customHeight="1">
      <c r="A1018" s="263" t="s">
        <v>96</v>
      </c>
      <c r="B1018" s="255" t="s">
        <v>192</v>
      </c>
      <c r="C1018" s="265" t="s">
        <v>76</v>
      </c>
      <c r="D1018" s="266"/>
      <c r="E1018" s="266"/>
      <c r="F1018" s="266"/>
      <c r="G1018" s="267"/>
      <c r="H1018" s="267"/>
      <c r="I1018" s="267"/>
      <c r="J1018" s="267"/>
      <c r="K1018" s="267"/>
      <c r="L1018" s="267"/>
      <c r="M1018" s="267"/>
      <c r="N1018" s="267"/>
      <c r="O1018" s="267"/>
      <c r="P1018" s="267"/>
      <c r="Q1018" s="267"/>
      <c r="R1018" s="267"/>
      <c r="S1018" s="267" t="s">
        <v>204</v>
      </c>
      <c r="T1018" s="267"/>
      <c r="U1018" s="267">
        <v>2</v>
      </c>
      <c r="V1018" s="267">
        <v>97</v>
      </c>
      <c r="W1018" s="267">
        <v>100</v>
      </c>
      <c r="X1018" s="267"/>
      <c r="Y1018" s="267"/>
      <c r="Z1018" s="267"/>
      <c r="AA1018" s="267"/>
      <c r="AB1018" s="267"/>
      <c r="AC1018" s="267"/>
      <c r="AD1018" s="267"/>
      <c r="AE1018" s="268"/>
      <c r="AF1018" s="238" t="str">
        <f t="shared" si="15"/>
        <v>CENTEIO16/17Colheita</v>
      </c>
      <c r="AG1018" s="268"/>
      <c r="AH1018" s="268"/>
      <c r="AI1018" s="268"/>
      <c r="AJ1018" s="268"/>
      <c r="AK1018" s="268"/>
      <c r="AL1018" s="268"/>
      <c r="AM1018" s="268"/>
      <c r="AN1018" s="268"/>
      <c r="AO1018" s="268"/>
      <c r="AP1018" s="268"/>
      <c r="AQ1018" s="268"/>
      <c r="AR1018" s="268"/>
      <c r="AS1018" s="268"/>
      <c r="AT1018" s="268"/>
      <c r="AU1018" s="268"/>
      <c r="AV1018" s="268"/>
      <c r="AW1018" s="268"/>
      <c r="AX1018" s="268"/>
      <c r="AY1018" s="268"/>
      <c r="AZ1018" s="268"/>
      <c r="BA1018" s="268"/>
      <c r="BB1018" s="268"/>
      <c r="BC1018" s="268"/>
      <c r="BD1018" s="268"/>
      <c r="BE1018" s="268"/>
      <c r="BF1018" s="268"/>
      <c r="BG1018" s="268"/>
      <c r="BH1018" s="268"/>
      <c r="BI1018" s="268"/>
      <c r="BJ1018" s="268"/>
      <c r="BK1018" s="268"/>
      <c r="BL1018" s="268"/>
    </row>
    <row r="1019" spans="1:64" ht="14.65" hidden="1" customHeight="1">
      <c r="A1019" s="238" t="s">
        <v>96</v>
      </c>
      <c r="B1019" s="255" t="s">
        <v>192</v>
      </c>
      <c r="C1019" s="243" t="s">
        <v>77</v>
      </c>
      <c r="D1019" s="244"/>
      <c r="E1019" s="244"/>
      <c r="F1019" s="244"/>
      <c r="G1019" s="245"/>
      <c r="H1019" s="245"/>
      <c r="I1019" s="245"/>
      <c r="J1019" s="245"/>
      <c r="K1019" s="245"/>
      <c r="L1019" s="245"/>
      <c r="M1019" s="245"/>
      <c r="N1019" s="245"/>
      <c r="O1019" s="245"/>
      <c r="P1019" s="245"/>
      <c r="Q1019" s="245"/>
      <c r="R1019" s="245"/>
      <c r="S1019" s="245"/>
      <c r="T1019" s="245"/>
      <c r="U1019" s="245">
        <v>1</v>
      </c>
      <c r="V1019" s="245">
        <v>20</v>
      </c>
      <c r="W1019" s="245">
        <v>40</v>
      </c>
      <c r="X1019" s="245">
        <v>86</v>
      </c>
      <c r="Y1019" s="245"/>
      <c r="Z1019" s="245"/>
      <c r="AA1019" s="245"/>
      <c r="AB1019" s="245"/>
      <c r="AC1019" s="245"/>
      <c r="AD1019" s="245"/>
      <c r="AE1019" s="242"/>
      <c r="AF1019" s="238" t="str">
        <f t="shared" si="15"/>
        <v>CENTEIO16/17Comercialização</v>
      </c>
      <c r="AG1019" s="242"/>
      <c r="AH1019" s="242"/>
      <c r="AI1019" s="242"/>
      <c r="AJ1019" s="242"/>
      <c r="AK1019" s="242"/>
      <c r="AL1019" s="242"/>
      <c r="AM1019" s="242"/>
      <c r="AN1019" s="242"/>
      <c r="AO1019" s="242"/>
      <c r="AP1019" s="242"/>
      <c r="AQ1019" s="242"/>
      <c r="AR1019" s="242"/>
      <c r="AS1019" s="242"/>
      <c r="AT1019" s="242"/>
      <c r="AU1019" s="242"/>
      <c r="AV1019" s="242"/>
      <c r="AW1019" s="242"/>
      <c r="AX1019" s="242"/>
      <c r="AY1019" s="242"/>
      <c r="AZ1019" s="242"/>
      <c r="BA1019" s="242"/>
      <c r="BB1019" s="242"/>
      <c r="BC1019" s="242"/>
      <c r="BD1019" s="242"/>
      <c r="BE1019" s="242"/>
      <c r="BF1019" s="242"/>
      <c r="BG1019" s="242"/>
      <c r="BH1019" s="242"/>
      <c r="BI1019" s="242"/>
      <c r="BJ1019" s="242"/>
      <c r="BK1019" s="242"/>
      <c r="BL1019" s="242"/>
    </row>
    <row r="1020" spans="1:64" ht="14.65" hidden="1" customHeight="1">
      <c r="A1020" s="254" t="s">
        <v>97</v>
      </c>
      <c r="B1020" s="255" t="s">
        <v>192</v>
      </c>
      <c r="C1020" s="256" t="s">
        <v>75</v>
      </c>
      <c r="D1020" s="260"/>
      <c r="E1020" s="260"/>
      <c r="F1020" s="260"/>
      <c r="G1020" s="261"/>
      <c r="H1020" s="261"/>
      <c r="I1020" s="261"/>
      <c r="J1020" s="261"/>
      <c r="K1020" s="261"/>
      <c r="L1020" s="261"/>
      <c r="M1020" s="261"/>
      <c r="N1020" s="261"/>
      <c r="O1020" s="261"/>
      <c r="P1020" s="261"/>
      <c r="Q1020" s="261">
        <v>67</v>
      </c>
      <c r="R1020" s="261">
        <v>100</v>
      </c>
      <c r="S1020" s="261"/>
      <c r="T1020" s="261"/>
      <c r="U1020" s="261"/>
      <c r="V1020" s="261"/>
      <c r="W1020" s="261"/>
      <c r="X1020" s="261"/>
      <c r="Y1020" s="261"/>
      <c r="Z1020" s="261"/>
      <c r="AA1020" s="261"/>
      <c r="AB1020" s="261"/>
      <c r="AC1020" s="261"/>
      <c r="AD1020" s="261"/>
      <c r="AE1020" s="262"/>
      <c r="AF1020" s="238" t="str">
        <f t="shared" si="15"/>
        <v>CEVADA16/17Plantio</v>
      </c>
      <c r="AG1020" s="262"/>
      <c r="AH1020" s="262"/>
      <c r="AI1020" s="262"/>
      <c r="AJ1020" s="262"/>
      <c r="AK1020" s="262"/>
      <c r="AL1020" s="262"/>
      <c r="AM1020" s="262"/>
      <c r="AN1020" s="262"/>
      <c r="AO1020" s="262"/>
      <c r="AP1020" s="262"/>
      <c r="AQ1020" s="262"/>
      <c r="AR1020" s="262"/>
      <c r="AS1020" s="262"/>
      <c r="AT1020" s="262"/>
      <c r="AU1020" s="262"/>
      <c r="AV1020" s="262"/>
      <c r="AW1020" s="262"/>
      <c r="AX1020" s="262"/>
      <c r="AY1020" s="262"/>
      <c r="AZ1020" s="262"/>
      <c r="BA1020" s="262"/>
      <c r="BB1020" s="262"/>
      <c r="BC1020" s="262"/>
      <c r="BD1020" s="262"/>
      <c r="BE1020" s="262"/>
      <c r="BF1020" s="262"/>
      <c r="BG1020" s="262"/>
      <c r="BH1020" s="262"/>
      <c r="BI1020" s="262"/>
      <c r="BJ1020" s="262"/>
      <c r="BK1020" s="262"/>
      <c r="BL1020" s="262"/>
    </row>
    <row r="1021" spans="1:64" ht="14.65" hidden="1" customHeight="1">
      <c r="A1021" s="263" t="s">
        <v>97</v>
      </c>
      <c r="B1021" s="264" t="s">
        <v>192</v>
      </c>
      <c r="C1021" s="265" t="s">
        <v>76</v>
      </c>
      <c r="D1021" s="266"/>
      <c r="E1021" s="266"/>
      <c r="F1021" s="266"/>
      <c r="G1021" s="267"/>
      <c r="H1021" s="267"/>
      <c r="I1021" s="267"/>
      <c r="J1021" s="267"/>
      <c r="K1021" s="267"/>
      <c r="L1021" s="267"/>
      <c r="M1021" s="267"/>
      <c r="N1021" s="267"/>
      <c r="O1021" s="267"/>
      <c r="P1021" s="267"/>
      <c r="Q1021" s="267"/>
      <c r="R1021" s="267"/>
      <c r="S1021" s="267"/>
      <c r="T1021" s="267"/>
      <c r="U1021" s="267">
        <v>15</v>
      </c>
      <c r="V1021" s="267">
        <v>97</v>
      </c>
      <c r="W1021" s="267">
        <v>100</v>
      </c>
      <c r="X1021" s="267"/>
      <c r="Y1021" s="267"/>
      <c r="Z1021" s="267"/>
      <c r="AA1021" s="267"/>
      <c r="AB1021" s="267"/>
      <c r="AC1021" s="267"/>
      <c r="AD1021" s="267"/>
      <c r="AE1021" s="268"/>
      <c r="AF1021" s="238" t="str">
        <f t="shared" si="15"/>
        <v>CEVADA16/17Colheita</v>
      </c>
      <c r="AG1021" s="268"/>
      <c r="AH1021" s="268"/>
      <c r="AI1021" s="268"/>
      <c r="AJ1021" s="268"/>
      <c r="AK1021" s="268"/>
      <c r="AL1021" s="268"/>
      <c r="AM1021" s="268"/>
      <c r="AN1021" s="268"/>
      <c r="AO1021" s="268"/>
      <c r="AP1021" s="268"/>
      <c r="AQ1021" s="268"/>
      <c r="AR1021" s="268"/>
      <c r="AS1021" s="268"/>
      <c r="AT1021" s="268"/>
      <c r="AU1021" s="268"/>
      <c r="AV1021" s="268"/>
      <c r="AW1021" s="268"/>
      <c r="AX1021" s="268"/>
      <c r="AY1021" s="268"/>
      <c r="AZ1021" s="268"/>
      <c r="BA1021" s="268"/>
      <c r="BB1021" s="268"/>
      <c r="BC1021" s="268"/>
      <c r="BD1021" s="268"/>
      <c r="BE1021" s="268"/>
      <c r="BF1021" s="268"/>
      <c r="BG1021" s="268"/>
      <c r="BH1021" s="268"/>
      <c r="BI1021" s="268"/>
      <c r="BJ1021" s="268"/>
      <c r="BK1021" s="268"/>
      <c r="BL1021" s="268"/>
    </row>
    <row r="1022" spans="1:64" ht="14.65" hidden="1" customHeight="1">
      <c r="A1022" s="238" t="s">
        <v>97</v>
      </c>
      <c r="B1022" s="258" t="s">
        <v>192</v>
      </c>
      <c r="C1022" s="243" t="s">
        <v>77</v>
      </c>
      <c r="D1022" s="244"/>
      <c r="E1022" s="244"/>
      <c r="F1022" s="244"/>
      <c r="G1022" s="245"/>
      <c r="H1022" s="245"/>
      <c r="I1022" s="245"/>
      <c r="J1022" s="245"/>
      <c r="K1022" s="245"/>
      <c r="L1022" s="245"/>
      <c r="M1022" s="245"/>
      <c r="N1022" s="245"/>
      <c r="O1022" s="245"/>
      <c r="P1022" s="245"/>
      <c r="Q1022" s="245"/>
      <c r="R1022" s="252">
        <v>38</v>
      </c>
      <c r="S1022" s="252">
        <v>41</v>
      </c>
      <c r="T1022" s="252">
        <v>47</v>
      </c>
      <c r="U1022" s="252">
        <v>57</v>
      </c>
      <c r="V1022" s="252">
        <v>73</v>
      </c>
      <c r="W1022" s="252">
        <v>89</v>
      </c>
      <c r="X1022" s="252">
        <v>98</v>
      </c>
      <c r="Y1022" s="252">
        <v>98</v>
      </c>
      <c r="Z1022" s="252">
        <v>100</v>
      </c>
      <c r="AA1022" s="245"/>
      <c r="AB1022" s="245"/>
      <c r="AC1022" s="245"/>
      <c r="AD1022" s="245"/>
      <c r="AE1022" s="242"/>
      <c r="AF1022" s="238" t="str">
        <f t="shared" si="15"/>
        <v>CEVADA16/17Comercialização</v>
      </c>
      <c r="AG1022" s="271"/>
      <c r="AH1022" s="271"/>
      <c r="AI1022" s="271"/>
      <c r="AJ1022" s="271"/>
      <c r="AK1022" s="271"/>
      <c r="AL1022" s="271"/>
      <c r="AM1022" s="271"/>
      <c r="AN1022" s="271"/>
      <c r="AO1022" s="271"/>
      <c r="AP1022" s="271"/>
      <c r="AQ1022" s="271"/>
      <c r="AR1022" s="271"/>
      <c r="AS1022" s="271"/>
      <c r="AT1022" s="271"/>
      <c r="AU1022" s="271"/>
      <c r="AV1022" s="271"/>
      <c r="AW1022" s="271"/>
      <c r="AX1022" s="271"/>
      <c r="AY1022" s="271"/>
      <c r="AZ1022" s="271"/>
      <c r="BA1022" s="271"/>
      <c r="BB1022" s="271"/>
      <c r="BC1022" s="271"/>
      <c r="BD1022" s="271"/>
      <c r="BE1022" s="271"/>
      <c r="BF1022" s="271"/>
      <c r="BG1022" s="271"/>
      <c r="BH1022" s="271"/>
      <c r="BI1022" s="271"/>
      <c r="BJ1022" s="271"/>
      <c r="BK1022" s="271"/>
      <c r="BL1022" s="271"/>
    </row>
    <row r="1023" spans="1:64" ht="14.65" hidden="1" customHeight="1">
      <c r="A1023" s="254" t="s">
        <v>58</v>
      </c>
      <c r="B1023" s="255" t="s">
        <v>192</v>
      </c>
      <c r="C1023" s="256" t="s">
        <v>75</v>
      </c>
      <c r="D1023" s="261"/>
      <c r="E1023" s="261"/>
      <c r="F1023" s="261"/>
      <c r="G1023" s="261">
        <v>2</v>
      </c>
      <c r="H1023" s="261">
        <v>41</v>
      </c>
      <c r="I1023" s="261">
        <v>89</v>
      </c>
      <c r="J1023" s="261">
        <v>99</v>
      </c>
      <c r="K1023" s="261">
        <v>100</v>
      </c>
      <c r="L1023" s="261"/>
      <c r="M1023" s="261"/>
      <c r="N1023" s="261"/>
      <c r="O1023" s="261"/>
      <c r="P1023" s="261"/>
      <c r="Q1023" s="261"/>
      <c r="R1023" s="261"/>
      <c r="S1023" s="261"/>
      <c r="T1023" s="261"/>
      <c r="U1023" s="261"/>
      <c r="V1023" s="261"/>
      <c r="W1023" s="261"/>
      <c r="X1023" s="261"/>
      <c r="Y1023" s="261"/>
      <c r="Z1023" s="261"/>
      <c r="AA1023" s="261"/>
      <c r="AB1023" s="261"/>
      <c r="AC1023" s="261"/>
      <c r="AD1023" s="261"/>
      <c r="AE1023" s="262"/>
      <c r="AF1023" s="238" t="str">
        <f t="shared" si="15"/>
        <v>FEIJÃO (1ª SAFRA)16/17Plantio</v>
      </c>
      <c r="AG1023" s="262"/>
      <c r="AH1023" s="262"/>
      <c r="AI1023" s="262"/>
      <c r="AJ1023" s="262"/>
      <c r="AK1023" s="262"/>
      <c r="AL1023" s="262"/>
      <c r="AM1023" s="262"/>
      <c r="AN1023" s="262"/>
      <c r="AO1023" s="262"/>
      <c r="AP1023" s="262"/>
      <c r="AQ1023" s="262"/>
      <c r="AR1023" s="262"/>
      <c r="AS1023" s="262"/>
      <c r="AT1023" s="262"/>
      <c r="AU1023" s="262"/>
      <c r="AV1023" s="262"/>
      <c r="AW1023" s="262"/>
      <c r="AX1023" s="262"/>
      <c r="AY1023" s="262"/>
      <c r="AZ1023" s="262"/>
      <c r="BA1023" s="262"/>
      <c r="BB1023" s="262"/>
      <c r="BC1023" s="262"/>
      <c r="BD1023" s="262"/>
      <c r="BE1023" s="262"/>
      <c r="BF1023" s="262"/>
      <c r="BG1023" s="262"/>
      <c r="BH1023" s="262"/>
      <c r="BI1023" s="262"/>
      <c r="BJ1023" s="262"/>
      <c r="BK1023" s="262"/>
      <c r="BL1023" s="262"/>
    </row>
    <row r="1024" spans="1:64" ht="14.65" hidden="1" customHeight="1">
      <c r="A1024" s="263" t="s">
        <v>58</v>
      </c>
      <c r="B1024" s="255" t="s">
        <v>192</v>
      </c>
      <c r="C1024" s="265" t="s">
        <v>76</v>
      </c>
      <c r="D1024" s="267"/>
      <c r="E1024" s="267"/>
      <c r="F1024" s="267"/>
      <c r="G1024" s="267"/>
      <c r="H1024" s="267"/>
      <c r="I1024" s="267"/>
      <c r="J1024" s="267">
        <v>3</v>
      </c>
      <c r="K1024" s="267">
        <v>14</v>
      </c>
      <c r="L1024" s="267">
        <v>74</v>
      </c>
      <c r="M1024" s="267">
        <v>99</v>
      </c>
      <c r="N1024" s="267">
        <v>100</v>
      </c>
      <c r="O1024" s="267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267"/>
      <c r="AB1024" s="267"/>
      <c r="AC1024" s="267"/>
      <c r="AD1024" s="267"/>
      <c r="AE1024" s="268"/>
      <c r="AF1024" s="238" t="str">
        <f t="shared" si="15"/>
        <v>FEIJÃO (1ª SAFRA)16/17Colheita</v>
      </c>
      <c r="AG1024" s="268"/>
      <c r="AH1024" s="268"/>
      <c r="AI1024" s="268"/>
      <c r="AJ1024" s="268"/>
      <c r="AK1024" s="268"/>
      <c r="AL1024" s="268"/>
      <c r="AM1024" s="268"/>
      <c r="AN1024" s="268"/>
      <c r="AO1024" s="268"/>
      <c r="AP1024" s="268"/>
      <c r="AQ1024" s="268"/>
      <c r="AR1024" s="268"/>
      <c r="AS1024" s="268"/>
      <c r="AT1024" s="268"/>
      <c r="AU1024" s="268"/>
      <c r="AV1024" s="268"/>
      <c r="AW1024" s="268"/>
      <c r="AX1024" s="268"/>
      <c r="AY1024" s="268"/>
      <c r="AZ1024" s="268"/>
      <c r="BA1024" s="268"/>
      <c r="BB1024" s="268"/>
      <c r="BC1024" s="268"/>
      <c r="BD1024" s="268"/>
      <c r="BE1024" s="268"/>
      <c r="BF1024" s="268"/>
      <c r="BG1024" s="268"/>
      <c r="BH1024" s="268"/>
      <c r="BI1024" s="268"/>
      <c r="BJ1024" s="268"/>
      <c r="BK1024" s="268"/>
      <c r="BL1024" s="268"/>
    </row>
    <row r="1025" spans="1:64" ht="14.65" hidden="1" customHeight="1">
      <c r="A1025" s="238" t="s">
        <v>58</v>
      </c>
      <c r="B1025" s="255" t="s">
        <v>192</v>
      </c>
      <c r="C1025" s="243" t="s">
        <v>77</v>
      </c>
      <c r="D1025" s="245"/>
      <c r="E1025" s="245"/>
      <c r="F1025" s="245"/>
      <c r="G1025" s="245"/>
      <c r="H1025" s="245"/>
      <c r="I1025" s="245"/>
      <c r="J1025" s="245">
        <v>1</v>
      </c>
      <c r="K1025" s="245">
        <v>8.4</v>
      </c>
      <c r="L1025" s="245">
        <v>37</v>
      </c>
      <c r="M1025" s="245">
        <v>62</v>
      </c>
      <c r="N1025" s="245">
        <v>79</v>
      </c>
      <c r="O1025" s="245">
        <v>87</v>
      </c>
      <c r="P1025" s="245">
        <v>92</v>
      </c>
      <c r="Q1025" s="245">
        <v>94</v>
      </c>
      <c r="R1025" s="245">
        <v>95</v>
      </c>
      <c r="S1025" s="245">
        <v>97</v>
      </c>
      <c r="T1025" s="245">
        <v>98</v>
      </c>
      <c r="U1025" s="245">
        <v>99</v>
      </c>
      <c r="V1025" s="245">
        <v>99</v>
      </c>
      <c r="W1025" s="245">
        <v>99</v>
      </c>
      <c r="X1025" s="245">
        <v>100</v>
      </c>
      <c r="Y1025" s="245"/>
      <c r="Z1025" s="245"/>
      <c r="AA1025" s="245"/>
      <c r="AB1025" s="245"/>
      <c r="AC1025" s="245"/>
      <c r="AD1025" s="245"/>
      <c r="AE1025" s="242"/>
      <c r="AF1025" s="238" t="str">
        <f t="shared" si="15"/>
        <v>FEIJÃO (1ª SAFRA)16/17Comercialização</v>
      </c>
      <c r="AG1025" s="271"/>
      <c r="AH1025" s="271"/>
      <c r="AI1025" s="271"/>
      <c r="AJ1025" s="271"/>
      <c r="AK1025" s="271"/>
      <c r="AL1025" s="271"/>
      <c r="AM1025" s="271"/>
      <c r="AN1025" s="271"/>
      <c r="AO1025" s="271"/>
      <c r="AP1025" s="271"/>
      <c r="AQ1025" s="271"/>
      <c r="AR1025" s="271"/>
      <c r="AS1025" s="271"/>
      <c r="AT1025" s="271"/>
      <c r="AU1025" s="271"/>
      <c r="AV1025" s="271"/>
      <c r="AW1025" s="271"/>
      <c r="AX1025" s="271"/>
      <c r="AY1025" s="271"/>
      <c r="AZ1025" s="271"/>
      <c r="BA1025" s="271"/>
      <c r="BB1025" s="271"/>
      <c r="BC1025" s="271"/>
      <c r="BD1025" s="271"/>
      <c r="BE1025" s="271"/>
      <c r="BF1025" s="271"/>
      <c r="BG1025" s="271"/>
      <c r="BH1025" s="271"/>
      <c r="BI1025" s="271"/>
      <c r="BJ1025" s="271"/>
      <c r="BK1025" s="271"/>
      <c r="BL1025" s="271"/>
    </row>
    <row r="1026" spans="1:64" ht="14.65" hidden="1" customHeight="1">
      <c r="A1026" s="254" t="s">
        <v>98</v>
      </c>
      <c r="B1026" s="255" t="s">
        <v>192</v>
      </c>
      <c r="C1026" s="256" t="s">
        <v>75</v>
      </c>
      <c r="D1026" s="261"/>
      <c r="E1026" s="261"/>
      <c r="F1026" s="261"/>
      <c r="G1026" s="261"/>
      <c r="H1026" s="261"/>
      <c r="I1026" s="261"/>
      <c r="J1026" s="261"/>
      <c r="K1026" s="262"/>
      <c r="L1026" s="261">
        <v>24</v>
      </c>
      <c r="M1026" s="262">
        <v>82</v>
      </c>
      <c r="N1026" s="261">
        <v>100</v>
      </c>
      <c r="O1026" s="261"/>
      <c r="P1026" s="261"/>
      <c r="Q1026" s="261"/>
      <c r="R1026" s="261"/>
      <c r="S1026" s="261"/>
      <c r="T1026" s="261"/>
      <c r="U1026" s="261"/>
      <c r="V1026" s="261"/>
      <c r="W1026" s="261"/>
      <c r="X1026" s="261"/>
      <c r="Y1026" s="261"/>
      <c r="Z1026" s="261"/>
      <c r="AA1026" s="261"/>
      <c r="AB1026" s="261"/>
      <c r="AC1026" s="261"/>
      <c r="AD1026" s="261"/>
      <c r="AE1026" s="262"/>
      <c r="AF1026" s="238" t="str">
        <f t="shared" ref="AF1026:AF1089" si="16">A1026&amp;B1026&amp;C1026</f>
        <v>FEIJÃO (2ª SAFRA)16/17Plantio</v>
      </c>
      <c r="AG1026" s="262"/>
      <c r="AH1026" s="262"/>
      <c r="AI1026" s="262"/>
      <c r="AJ1026" s="262"/>
      <c r="AK1026" s="262"/>
      <c r="AL1026" s="262"/>
      <c r="AM1026" s="262"/>
      <c r="AN1026" s="262"/>
      <c r="AO1026" s="262"/>
      <c r="AP1026" s="262"/>
      <c r="AQ1026" s="262"/>
      <c r="AR1026" s="262"/>
      <c r="AS1026" s="262"/>
      <c r="AT1026" s="262"/>
      <c r="AU1026" s="262"/>
      <c r="AV1026" s="262"/>
      <c r="AW1026" s="262"/>
      <c r="AX1026" s="262"/>
      <c r="AY1026" s="262"/>
      <c r="AZ1026" s="262"/>
      <c r="BA1026" s="262"/>
      <c r="BB1026" s="262"/>
      <c r="BC1026" s="262"/>
      <c r="BD1026" s="262"/>
      <c r="BE1026" s="262"/>
      <c r="BF1026" s="262"/>
      <c r="BG1026" s="262"/>
      <c r="BH1026" s="262"/>
      <c r="BI1026" s="262"/>
      <c r="BJ1026" s="262"/>
      <c r="BK1026" s="262"/>
      <c r="BL1026" s="262"/>
    </row>
    <row r="1027" spans="1:64" ht="14.65" hidden="1" customHeight="1">
      <c r="A1027" s="263" t="s">
        <v>98</v>
      </c>
      <c r="B1027" s="255" t="s">
        <v>192</v>
      </c>
      <c r="C1027" s="265" t="s">
        <v>76</v>
      </c>
      <c r="D1027" s="267"/>
      <c r="E1027" s="267"/>
      <c r="F1027" s="267"/>
      <c r="G1027" s="267"/>
      <c r="H1027" s="267"/>
      <c r="I1027" s="267"/>
      <c r="J1027" s="267"/>
      <c r="K1027" s="268"/>
      <c r="L1027" s="267"/>
      <c r="M1027" s="268"/>
      <c r="N1027" s="267"/>
      <c r="O1027" s="267">
        <v>8</v>
      </c>
      <c r="P1027" s="267">
        <v>46</v>
      </c>
      <c r="Q1027" s="267">
        <v>96</v>
      </c>
      <c r="R1027" s="267">
        <v>100</v>
      </c>
      <c r="S1027" s="267"/>
      <c r="T1027" s="267"/>
      <c r="U1027" s="267"/>
      <c r="V1027" s="267"/>
      <c r="W1027" s="267"/>
      <c r="X1027" s="267"/>
      <c r="Y1027" s="267"/>
      <c r="Z1027" s="267"/>
      <c r="AA1027" s="267"/>
      <c r="AB1027" s="267"/>
      <c r="AC1027" s="267"/>
      <c r="AD1027" s="267"/>
      <c r="AE1027" s="268"/>
      <c r="AF1027" s="238" t="str">
        <f t="shared" si="16"/>
        <v>FEIJÃO (2ª SAFRA)16/17Colheita</v>
      </c>
      <c r="AG1027" s="268"/>
      <c r="AH1027" s="268"/>
      <c r="AI1027" s="268"/>
      <c r="AJ1027" s="268"/>
      <c r="AK1027" s="268"/>
      <c r="AL1027" s="268"/>
      <c r="AM1027" s="268"/>
      <c r="AN1027" s="268"/>
      <c r="AO1027" s="268"/>
      <c r="AP1027" s="268"/>
      <c r="AQ1027" s="268"/>
      <c r="AR1027" s="268"/>
      <c r="AS1027" s="268"/>
      <c r="AT1027" s="268"/>
      <c r="AU1027" s="268"/>
      <c r="AV1027" s="268"/>
      <c r="AW1027" s="268"/>
      <c r="AX1027" s="268"/>
      <c r="AY1027" s="268"/>
      <c r="AZ1027" s="268"/>
      <c r="BA1027" s="268"/>
      <c r="BB1027" s="268"/>
      <c r="BC1027" s="268"/>
      <c r="BD1027" s="268"/>
      <c r="BE1027" s="268"/>
      <c r="BF1027" s="268"/>
      <c r="BG1027" s="268"/>
      <c r="BH1027" s="268"/>
      <c r="BI1027" s="268"/>
      <c r="BJ1027" s="268"/>
      <c r="BK1027" s="268"/>
      <c r="BL1027" s="268"/>
    </row>
    <row r="1028" spans="1:64" ht="14.65" hidden="1" customHeight="1">
      <c r="A1028" s="238" t="s">
        <v>98</v>
      </c>
      <c r="B1028" s="255" t="s">
        <v>192</v>
      </c>
      <c r="C1028" s="243" t="s">
        <v>77</v>
      </c>
      <c r="D1028" s="245"/>
      <c r="E1028" s="245"/>
      <c r="F1028" s="245"/>
      <c r="G1028" s="245"/>
      <c r="H1028" s="245"/>
      <c r="I1028" s="245"/>
      <c r="J1028" s="245"/>
      <c r="K1028" s="245"/>
      <c r="L1028" s="245"/>
      <c r="M1028" s="245"/>
      <c r="N1028" s="245"/>
      <c r="O1028" s="245">
        <v>4</v>
      </c>
      <c r="P1028" s="245">
        <v>31</v>
      </c>
      <c r="Q1028" s="245">
        <v>70</v>
      </c>
      <c r="R1028" s="245">
        <v>77</v>
      </c>
      <c r="S1028" s="245">
        <v>85</v>
      </c>
      <c r="T1028" s="245">
        <v>89</v>
      </c>
      <c r="U1028" s="245">
        <v>93</v>
      </c>
      <c r="V1028" s="245">
        <v>96</v>
      </c>
      <c r="W1028" s="245">
        <v>99</v>
      </c>
      <c r="X1028" s="245">
        <v>100</v>
      </c>
      <c r="Y1028" s="245"/>
      <c r="Z1028" s="245"/>
      <c r="AA1028" s="245"/>
      <c r="AB1028" s="245"/>
      <c r="AC1028" s="245"/>
      <c r="AD1028" s="245"/>
      <c r="AE1028" s="242"/>
      <c r="AF1028" s="238" t="str">
        <f t="shared" si="16"/>
        <v>FEIJÃO (2ª SAFRA)16/17Comercialização</v>
      </c>
      <c r="AG1028" s="242"/>
      <c r="AH1028" s="242"/>
      <c r="AI1028" s="242"/>
      <c r="AJ1028" s="242"/>
      <c r="AK1028" s="242"/>
      <c r="AL1028" s="242"/>
      <c r="AM1028" s="242"/>
      <c r="AN1028" s="242"/>
      <c r="AO1028" s="242"/>
      <c r="AP1028" s="242"/>
      <c r="AQ1028" s="242"/>
      <c r="AR1028" s="242"/>
      <c r="AS1028" s="242"/>
      <c r="AT1028" s="242"/>
      <c r="AU1028" s="242"/>
      <c r="AV1028" s="242"/>
      <c r="AW1028" s="242"/>
      <c r="AX1028" s="242"/>
      <c r="AY1028" s="242"/>
      <c r="AZ1028" s="242"/>
      <c r="BA1028" s="242"/>
      <c r="BB1028" s="242"/>
      <c r="BC1028" s="242"/>
      <c r="BD1028" s="242"/>
      <c r="BE1028" s="242"/>
      <c r="BF1028" s="242"/>
      <c r="BG1028" s="242"/>
      <c r="BH1028" s="242"/>
      <c r="BI1028" s="242"/>
      <c r="BJ1028" s="242"/>
      <c r="BK1028" s="242"/>
      <c r="BL1028" s="242"/>
    </row>
    <row r="1029" spans="1:64" ht="14.65" hidden="1" customHeight="1">
      <c r="A1029" s="254" t="s">
        <v>99</v>
      </c>
      <c r="B1029" s="255" t="s">
        <v>192</v>
      </c>
      <c r="C1029" s="256" t="s">
        <v>75</v>
      </c>
      <c r="D1029" s="260"/>
      <c r="E1029" s="260"/>
      <c r="F1029" s="260"/>
      <c r="G1029" s="261"/>
      <c r="H1029" s="261"/>
      <c r="I1029" s="261"/>
      <c r="J1029" s="261"/>
      <c r="K1029" s="261"/>
      <c r="L1029" s="261"/>
      <c r="M1029" s="261"/>
      <c r="N1029" s="261"/>
      <c r="O1029" s="261">
        <v>57</v>
      </c>
      <c r="P1029" s="261">
        <v>100</v>
      </c>
      <c r="Q1029" s="261"/>
      <c r="R1029" s="261"/>
      <c r="S1029" s="261"/>
      <c r="T1029" s="261"/>
      <c r="U1029" s="261"/>
      <c r="V1029" s="261"/>
      <c r="W1029" s="261"/>
      <c r="X1029" s="261"/>
      <c r="Y1029" s="261"/>
      <c r="Z1029" s="261"/>
      <c r="AA1029" s="261"/>
      <c r="AB1029" s="261"/>
      <c r="AC1029" s="261"/>
      <c r="AD1029" s="261"/>
      <c r="AE1029" s="262"/>
      <c r="AF1029" s="238" t="str">
        <f t="shared" si="16"/>
        <v>FEIJÃO (3ª SAFRA)16/17Plantio</v>
      </c>
      <c r="AG1029" s="262"/>
      <c r="AH1029" s="262"/>
      <c r="AI1029" s="262"/>
      <c r="AJ1029" s="262"/>
      <c r="AK1029" s="262"/>
      <c r="AL1029" s="262"/>
      <c r="AM1029" s="262"/>
      <c r="AN1029" s="262"/>
      <c r="AO1029" s="262"/>
      <c r="AP1029" s="262"/>
      <c r="AQ1029" s="262"/>
      <c r="AR1029" s="262"/>
      <c r="AS1029" s="262"/>
      <c r="AT1029" s="262"/>
      <c r="AU1029" s="262"/>
      <c r="AV1029" s="262"/>
      <c r="AW1029" s="262"/>
      <c r="AX1029" s="262"/>
      <c r="AY1029" s="262"/>
      <c r="AZ1029" s="262"/>
      <c r="BA1029" s="262"/>
      <c r="BB1029" s="262"/>
      <c r="BC1029" s="262"/>
      <c r="BD1029" s="262"/>
      <c r="BE1029" s="262"/>
      <c r="BF1029" s="262"/>
      <c r="BG1029" s="262"/>
      <c r="BH1029" s="262"/>
      <c r="BI1029" s="262"/>
      <c r="BJ1029" s="262"/>
      <c r="BK1029" s="262"/>
      <c r="BL1029" s="262"/>
    </row>
    <row r="1030" spans="1:64" ht="14.65" hidden="1" customHeight="1">
      <c r="A1030" s="263" t="s">
        <v>99</v>
      </c>
      <c r="B1030" s="255" t="s">
        <v>192</v>
      </c>
      <c r="C1030" s="265" t="s">
        <v>76</v>
      </c>
      <c r="D1030" s="266"/>
      <c r="E1030" s="266"/>
      <c r="F1030" s="266"/>
      <c r="G1030" s="267"/>
      <c r="H1030" s="267"/>
      <c r="I1030" s="267"/>
      <c r="J1030" s="267"/>
      <c r="K1030" s="267"/>
      <c r="L1030" s="267"/>
      <c r="M1030" s="267"/>
      <c r="N1030" s="267"/>
      <c r="O1030" s="267"/>
      <c r="P1030" s="267"/>
      <c r="Q1030" s="267">
        <v>4</v>
      </c>
      <c r="R1030" s="267">
        <v>20</v>
      </c>
      <c r="S1030" s="267">
        <v>69</v>
      </c>
      <c r="T1030" s="267">
        <v>93</v>
      </c>
      <c r="U1030" s="267">
        <v>100</v>
      </c>
      <c r="V1030" s="267"/>
      <c r="W1030" s="267"/>
      <c r="X1030" s="267"/>
      <c r="Y1030" s="267"/>
      <c r="Z1030" s="267"/>
      <c r="AA1030" s="267"/>
      <c r="AB1030" s="267"/>
      <c r="AC1030" s="267"/>
      <c r="AD1030" s="267"/>
      <c r="AE1030" s="268"/>
      <c r="AF1030" s="238" t="str">
        <f t="shared" si="16"/>
        <v>FEIJÃO (3ª SAFRA)16/17Colheita</v>
      </c>
      <c r="AG1030" s="268"/>
      <c r="AH1030" s="268"/>
      <c r="AI1030" s="268"/>
      <c r="AJ1030" s="268"/>
      <c r="AK1030" s="268"/>
      <c r="AL1030" s="268"/>
      <c r="AM1030" s="268"/>
      <c r="AN1030" s="268"/>
      <c r="AO1030" s="268"/>
      <c r="AP1030" s="268"/>
      <c r="AQ1030" s="268"/>
      <c r="AR1030" s="268"/>
      <c r="AS1030" s="268"/>
      <c r="AT1030" s="268"/>
      <c r="AU1030" s="268"/>
      <c r="AV1030" s="268"/>
      <c r="AW1030" s="268"/>
      <c r="AX1030" s="268"/>
      <c r="AY1030" s="268"/>
      <c r="AZ1030" s="268"/>
      <c r="BA1030" s="268"/>
      <c r="BB1030" s="268"/>
      <c r="BC1030" s="268"/>
      <c r="BD1030" s="268"/>
      <c r="BE1030" s="268"/>
      <c r="BF1030" s="268"/>
      <c r="BG1030" s="268"/>
      <c r="BH1030" s="268"/>
      <c r="BI1030" s="268"/>
      <c r="BJ1030" s="268"/>
      <c r="BK1030" s="268"/>
      <c r="BL1030" s="268"/>
    </row>
    <row r="1031" spans="1:64" ht="14.65" hidden="1" customHeight="1">
      <c r="A1031" s="238" t="s">
        <v>99</v>
      </c>
      <c r="B1031" s="255" t="s">
        <v>192</v>
      </c>
      <c r="C1031" s="243" t="s">
        <v>77</v>
      </c>
      <c r="D1031" s="244"/>
      <c r="E1031" s="244"/>
      <c r="F1031" s="244"/>
      <c r="G1031" s="245"/>
      <c r="H1031" s="245"/>
      <c r="I1031" s="245"/>
      <c r="J1031" s="245"/>
      <c r="K1031" s="245"/>
      <c r="L1031" s="245"/>
      <c r="M1031" s="245"/>
      <c r="N1031" s="245"/>
      <c r="O1031" s="245"/>
      <c r="P1031" s="252"/>
      <c r="Q1031" s="252">
        <v>4</v>
      </c>
      <c r="R1031" s="245">
        <v>12</v>
      </c>
      <c r="S1031" s="245">
        <v>42</v>
      </c>
      <c r="T1031" s="245">
        <v>90</v>
      </c>
      <c r="U1031" s="245">
        <v>100</v>
      </c>
      <c r="V1031" s="245"/>
      <c r="W1031" s="245"/>
      <c r="X1031" s="245"/>
      <c r="Y1031" s="245"/>
      <c r="Z1031" s="245"/>
      <c r="AA1031" s="245"/>
      <c r="AB1031" s="245"/>
      <c r="AC1031" s="245"/>
      <c r="AD1031" s="245"/>
      <c r="AE1031" s="242"/>
      <c r="AF1031" s="238" t="str">
        <f t="shared" si="16"/>
        <v>FEIJÃO (3ª SAFRA)16/17Comercialização</v>
      </c>
      <c r="AG1031" s="242"/>
      <c r="AH1031" s="242"/>
      <c r="AI1031" s="242"/>
      <c r="AJ1031" s="242"/>
      <c r="AK1031" s="242"/>
      <c r="AL1031" s="242"/>
      <c r="AM1031" s="242"/>
      <c r="AN1031" s="242"/>
      <c r="AO1031" s="242"/>
      <c r="AP1031" s="242"/>
      <c r="AQ1031" s="242"/>
      <c r="AR1031" s="242"/>
      <c r="AS1031" s="242"/>
      <c r="AT1031" s="242"/>
      <c r="AU1031" s="242"/>
      <c r="AV1031" s="242"/>
      <c r="AW1031" s="242"/>
      <c r="AX1031" s="242"/>
      <c r="AY1031" s="242"/>
      <c r="AZ1031" s="242"/>
      <c r="BA1031" s="242"/>
      <c r="BB1031" s="242"/>
      <c r="BC1031" s="242"/>
      <c r="BD1031" s="242"/>
      <c r="BE1031" s="242"/>
      <c r="BF1031" s="242"/>
      <c r="BG1031" s="242"/>
      <c r="BH1031" s="242"/>
      <c r="BI1031" s="242"/>
      <c r="BJ1031" s="242"/>
      <c r="BK1031" s="242"/>
      <c r="BL1031" s="242"/>
    </row>
    <row r="1032" spans="1:64" ht="14.65" hidden="1" customHeight="1">
      <c r="A1032" s="254" t="s">
        <v>294</v>
      </c>
      <c r="B1032" s="292" t="s">
        <v>192</v>
      </c>
      <c r="C1032" s="256" t="s">
        <v>75</v>
      </c>
      <c r="D1032" s="261"/>
      <c r="E1032" s="261"/>
      <c r="F1032" s="261"/>
      <c r="G1032" s="261">
        <v>1</v>
      </c>
      <c r="H1032" s="261">
        <v>44</v>
      </c>
      <c r="I1032" s="261">
        <v>97</v>
      </c>
      <c r="J1032" s="261">
        <v>100</v>
      </c>
      <c r="K1032" s="261"/>
      <c r="L1032" s="261"/>
      <c r="M1032" s="261"/>
      <c r="N1032" s="261"/>
      <c r="O1032" s="261"/>
      <c r="P1032" s="261"/>
      <c r="Q1032" s="261"/>
      <c r="R1032" s="261"/>
      <c r="S1032" s="261"/>
      <c r="T1032" s="261"/>
      <c r="U1032" s="261"/>
      <c r="V1032" s="261"/>
      <c r="W1032" s="261"/>
      <c r="X1032" s="261"/>
      <c r="Y1032" s="261"/>
      <c r="Z1032" s="261"/>
      <c r="AA1032" s="261"/>
      <c r="AB1032" s="261"/>
      <c r="AC1032" s="261"/>
      <c r="AD1032" s="261"/>
      <c r="AE1032" s="262"/>
      <c r="AF1032" s="238" t="str">
        <f t="shared" si="16"/>
        <v>tabaco16/17Plantio</v>
      </c>
      <c r="AG1032" s="262"/>
      <c r="AH1032" s="262"/>
      <c r="AI1032" s="262"/>
      <c r="AJ1032" s="262"/>
      <c r="AK1032" s="262"/>
      <c r="AL1032" s="262"/>
      <c r="AM1032" s="262"/>
      <c r="AN1032" s="262"/>
      <c r="AO1032" s="262"/>
      <c r="AP1032" s="262"/>
      <c r="AQ1032" s="262"/>
      <c r="AR1032" s="262"/>
      <c r="AS1032" s="262"/>
      <c r="AT1032" s="262"/>
      <c r="AU1032" s="262"/>
      <c r="AV1032" s="262"/>
      <c r="AW1032" s="262"/>
      <c r="AX1032" s="262"/>
      <c r="AY1032" s="262"/>
      <c r="AZ1032" s="262"/>
      <c r="BA1032" s="262"/>
      <c r="BB1032" s="262"/>
      <c r="BC1032" s="262"/>
      <c r="BD1032" s="262"/>
      <c r="BE1032" s="262"/>
      <c r="BF1032" s="262"/>
      <c r="BG1032" s="262"/>
      <c r="BH1032" s="262"/>
      <c r="BI1032" s="262"/>
      <c r="BJ1032" s="262"/>
      <c r="BK1032" s="262"/>
      <c r="BL1032" s="262"/>
    </row>
    <row r="1033" spans="1:64" ht="14.65" hidden="1" customHeight="1">
      <c r="A1033" s="263" t="s">
        <v>294</v>
      </c>
      <c r="B1033" s="292" t="s">
        <v>192</v>
      </c>
      <c r="C1033" s="265" t="s">
        <v>76</v>
      </c>
      <c r="D1033" s="267"/>
      <c r="E1033" s="267"/>
      <c r="F1033" s="267"/>
      <c r="G1033" s="267"/>
      <c r="H1033" s="267"/>
      <c r="I1033" s="267"/>
      <c r="J1033" s="267"/>
      <c r="K1033" s="267">
        <v>6</v>
      </c>
      <c r="L1033" s="267">
        <v>57</v>
      </c>
      <c r="M1033" s="267">
        <v>86</v>
      </c>
      <c r="N1033" s="267">
        <v>98</v>
      </c>
      <c r="O1033" s="267">
        <v>100</v>
      </c>
      <c r="P1033" s="267"/>
      <c r="Q1033" s="267"/>
      <c r="R1033" s="267"/>
      <c r="S1033" s="267"/>
      <c r="T1033" s="267"/>
      <c r="U1033" s="267"/>
      <c r="V1033" s="267"/>
      <c r="W1033" s="267"/>
      <c r="X1033" s="267"/>
      <c r="Y1033" s="267"/>
      <c r="Z1033" s="267"/>
      <c r="AA1033" s="267"/>
      <c r="AB1033" s="267"/>
      <c r="AC1033" s="267"/>
      <c r="AD1033" s="267"/>
      <c r="AE1033" s="268"/>
      <c r="AF1033" s="238" t="str">
        <f t="shared" si="16"/>
        <v>tabaco16/17Colheita</v>
      </c>
      <c r="AG1033" s="268"/>
      <c r="AH1033" s="268"/>
      <c r="AI1033" s="268"/>
      <c r="AJ1033" s="268"/>
      <c r="AK1033" s="268"/>
      <c r="AL1033" s="268"/>
      <c r="AM1033" s="268"/>
      <c r="AN1033" s="268"/>
      <c r="AO1033" s="268"/>
      <c r="AP1033" s="268"/>
      <c r="AQ1033" s="268"/>
      <c r="AR1033" s="268"/>
      <c r="AS1033" s="268"/>
      <c r="AT1033" s="268"/>
      <c r="AU1033" s="268"/>
      <c r="AV1033" s="268"/>
      <c r="AW1033" s="268"/>
      <c r="AX1033" s="268"/>
      <c r="AY1033" s="268"/>
      <c r="AZ1033" s="268"/>
      <c r="BA1033" s="268"/>
      <c r="BB1033" s="268"/>
      <c r="BC1033" s="268"/>
      <c r="BD1033" s="268"/>
      <c r="BE1033" s="268"/>
      <c r="BF1033" s="268"/>
      <c r="BG1033" s="268"/>
      <c r="BH1033" s="268"/>
      <c r="BI1033" s="268"/>
      <c r="BJ1033" s="268"/>
      <c r="BK1033" s="268"/>
      <c r="BL1033" s="268"/>
    </row>
    <row r="1034" spans="1:64" ht="14.65" hidden="1" customHeight="1">
      <c r="A1034" s="257" t="s">
        <v>294</v>
      </c>
      <c r="B1034" s="292" t="s">
        <v>192</v>
      </c>
      <c r="C1034" s="259" t="s">
        <v>77</v>
      </c>
      <c r="D1034" s="252"/>
      <c r="E1034" s="252"/>
      <c r="F1034" s="252"/>
      <c r="G1034" s="252"/>
      <c r="H1034" s="252"/>
      <c r="I1034" s="252"/>
      <c r="J1034" s="252"/>
      <c r="K1034" s="252">
        <v>0</v>
      </c>
      <c r="L1034" s="252">
        <v>5</v>
      </c>
      <c r="M1034" s="252">
        <v>16</v>
      </c>
      <c r="N1034" s="252">
        <v>38</v>
      </c>
      <c r="O1034" s="252">
        <v>52</v>
      </c>
      <c r="P1034" s="252">
        <v>80</v>
      </c>
      <c r="Q1034" s="252">
        <v>88</v>
      </c>
      <c r="R1034" s="252">
        <v>97</v>
      </c>
      <c r="S1034" s="252">
        <v>100</v>
      </c>
      <c r="T1034" s="252"/>
      <c r="U1034" s="252"/>
      <c r="V1034" s="252"/>
      <c r="W1034" s="252"/>
      <c r="X1034" s="252"/>
      <c r="Y1034" s="252"/>
      <c r="Z1034" s="252"/>
      <c r="AA1034" s="252"/>
      <c r="AB1034" s="252"/>
      <c r="AC1034" s="252"/>
      <c r="AD1034" s="252"/>
      <c r="AE1034" s="271"/>
      <c r="AF1034" s="238" t="str">
        <f t="shared" si="16"/>
        <v>tabaco16/17Comercialização</v>
      </c>
      <c r="AG1034" s="242"/>
      <c r="AH1034" s="242"/>
      <c r="AI1034" s="242"/>
      <c r="AJ1034" s="242"/>
      <c r="AK1034" s="242"/>
      <c r="AL1034" s="242"/>
      <c r="AM1034" s="242"/>
      <c r="AN1034" s="242"/>
      <c r="AO1034" s="242"/>
      <c r="AP1034" s="242"/>
      <c r="AQ1034" s="242"/>
      <c r="AR1034" s="242"/>
      <c r="AS1034" s="242"/>
      <c r="AT1034" s="242"/>
      <c r="AU1034" s="242"/>
      <c r="AV1034" s="242"/>
      <c r="AW1034" s="242"/>
      <c r="AX1034" s="242"/>
      <c r="AY1034" s="242"/>
      <c r="AZ1034" s="242"/>
      <c r="BA1034" s="242"/>
      <c r="BB1034" s="242"/>
      <c r="BC1034" s="242"/>
      <c r="BD1034" s="242"/>
      <c r="BE1034" s="242"/>
      <c r="BF1034" s="242"/>
      <c r="BG1034" s="242"/>
      <c r="BH1034" s="242"/>
      <c r="BI1034" s="242"/>
      <c r="BJ1034" s="242"/>
      <c r="BK1034" s="242"/>
      <c r="BL1034" s="242"/>
    </row>
    <row r="1035" spans="1:64" ht="14.65" hidden="1" customHeight="1">
      <c r="A1035" s="254" t="s">
        <v>102</v>
      </c>
      <c r="B1035" s="255" t="s">
        <v>192</v>
      </c>
      <c r="C1035" s="256" t="s">
        <v>75</v>
      </c>
      <c r="D1035" s="261"/>
      <c r="E1035" s="261"/>
      <c r="F1035" s="261"/>
      <c r="G1035" s="261"/>
      <c r="H1035" s="261">
        <v>84</v>
      </c>
      <c r="I1035" s="261">
        <v>97</v>
      </c>
      <c r="J1035" s="261">
        <v>100</v>
      </c>
      <c r="K1035" s="261"/>
      <c r="L1035" s="261"/>
      <c r="M1035" s="261"/>
      <c r="N1035" s="261"/>
      <c r="O1035" s="261"/>
      <c r="P1035" s="261"/>
      <c r="Q1035" s="261"/>
      <c r="R1035" s="261"/>
      <c r="S1035" s="261"/>
      <c r="T1035" s="261"/>
      <c r="U1035" s="261"/>
      <c r="V1035" s="261"/>
      <c r="W1035" s="261"/>
      <c r="X1035" s="261"/>
      <c r="Y1035" s="261"/>
      <c r="Z1035" s="261"/>
      <c r="AA1035" s="261"/>
      <c r="AB1035" s="261"/>
      <c r="AC1035" s="261"/>
      <c r="AD1035" s="261"/>
      <c r="AE1035" s="262"/>
      <c r="AF1035" s="238" t="str">
        <f t="shared" si="16"/>
        <v>MANDIOCA16/17Plantio</v>
      </c>
      <c r="AG1035" s="262"/>
      <c r="AH1035" s="262"/>
      <c r="AI1035" s="262"/>
      <c r="AJ1035" s="262"/>
      <c r="AK1035" s="262"/>
      <c r="AL1035" s="262"/>
      <c r="AM1035" s="262"/>
      <c r="AN1035" s="262"/>
      <c r="AO1035" s="262"/>
      <c r="AP1035" s="262"/>
      <c r="AQ1035" s="262"/>
      <c r="AR1035" s="262"/>
      <c r="AS1035" s="262"/>
      <c r="AT1035" s="262"/>
      <c r="AU1035" s="262"/>
      <c r="AV1035" s="262"/>
      <c r="AW1035" s="262"/>
      <c r="AX1035" s="262"/>
      <c r="AY1035" s="262"/>
      <c r="AZ1035" s="262"/>
      <c r="BA1035" s="262"/>
      <c r="BB1035" s="262"/>
      <c r="BC1035" s="262"/>
      <c r="BD1035" s="262"/>
      <c r="BE1035" s="262"/>
      <c r="BF1035" s="262"/>
      <c r="BG1035" s="262"/>
      <c r="BH1035" s="262"/>
      <c r="BI1035" s="262"/>
      <c r="BJ1035" s="262"/>
      <c r="BK1035" s="262"/>
      <c r="BL1035" s="262"/>
    </row>
    <row r="1036" spans="1:64" ht="14.65" hidden="1" customHeight="1">
      <c r="A1036" s="263" t="s">
        <v>102</v>
      </c>
      <c r="B1036" s="255" t="s">
        <v>192</v>
      </c>
      <c r="C1036" s="265" t="s">
        <v>76</v>
      </c>
      <c r="D1036" s="267"/>
      <c r="E1036" s="267"/>
      <c r="F1036" s="267"/>
      <c r="G1036" s="267"/>
      <c r="H1036" s="267"/>
      <c r="I1036" s="267"/>
      <c r="J1036" s="267"/>
      <c r="K1036" s="268"/>
      <c r="L1036" s="267">
        <v>5</v>
      </c>
      <c r="M1036" s="267">
        <v>15</v>
      </c>
      <c r="N1036" s="267">
        <v>22</v>
      </c>
      <c r="O1036" s="267">
        <v>33</v>
      </c>
      <c r="P1036" s="267">
        <v>42</v>
      </c>
      <c r="Q1036" s="267">
        <v>50</v>
      </c>
      <c r="R1036" s="267">
        <v>60</v>
      </c>
      <c r="S1036" s="267">
        <v>69</v>
      </c>
      <c r="T1036" s="267">
        <v>81</v>
      </c>
      <c r="U1036" s="267">
        <v>88</v>
      </c>
      <c r="V1036" s="267">
        <v>93</v>
      </c>
      <c r="W1036" s="267">
        <v>100</v>
      </c>
      <c r="X1036" s="267"/>
      <c r="Y1036" s="267"/>
      <c r="Z1036" s="267"/>
      <c r="AA1036" s="267"/>
      <c r="AB1036" s="267"/>
      <c r="AC1036" s="267"/>
      <c r="AD1036" s="267"/>
      <c r="AE1036" s="268"/>
      <c r="AF1036" s="238" t="str">
        <f t="shared" si="16"/>
        <v>MANDIOCA16/17Colheita</v>
      </c>
      <c r="AG1036" s="268"/>
      <c r="AH1036" s="268"/>
      <c r="AI1036" s="268"/>
      <c r="AJ1036" s="268"/>
      <c r="AK1036" s="268"/>
      <c r="AL1036" s="268"/>
      <c r="AM1036" s="268"/>
      <c r="AN1036" s="268"/>
      <c r="AO1036" s="268"/>
      <c r="AP1036" s="268"/>
      <c r="AQ1036" s="268"/>
      <c r="AR1036" s="268"/>
      <c r="AS1036" s="268"/>
      <c r="AT1036" s="268"/>
      <c r="AU1036" s="268"/>
      <c r="AV1036" s="268"/>
      <c r="AW1036" s="268"/>
      <c r="AX1036" s="268"/>
      <c r="AY1036" s="268"/>
      <c r="AZ1036" s="268"/>
      <c r="BA1036" s="268"/>
      <c r="BB1036" s="268"/>
      <c r="BC1036" s="268"/>
      <c r="BD1036" s="268"/>
      <c r="BE1036" s="268"/>
      <c r="BF1036" s="268"/>
      <c r="BG1036" s="268"/>
      <c r="BH1036" s="268"/>
      <c r="BI1036" s="268"/>
      <c r="BJ1036" s="268"/>
      <c r="BK1036" s="268"/>
      <c r="BL1036" s="268"/>
    </row>
    <row r="1037" spans="1:64" ht="14.65" hidden="1" customHeight="1">
      <c r="A1037" s="238" t="s">
        <v>102</v>
      </c>
      <c r="B1037" s="255" t="s">
        <v>192</v>
      </c>
      <c r="C1037" s="243" t="s">
        <v>77</v>
      </c>
      <c r="D1037" s="245"/>
      <c r="E1037" s="245"/>
      <c r="F1037" s="245"/>
      <c r="G1037" s="245"/>
      <c r="H1037" s="245"/>
      <c r="I1037" s="245"/>
      <c r="J1037" s="245"/>
      <c r="K1037" s="245"/>
      <c r="L1037" s="245">
        <v>5</v>
      </c>
      <c r="M1037" s="245">
        <v>16</v>
      </c>
      <c r="N1037" s="245">
        <v>23</v>
      </c>
      <c r="O1037" s="245">
        <v>34</v>
      </c>
      <c r="P1037" s="245">
        <v>43</v>
      </c>
      <c r="Q1037" s="245">
        <v>51</v>
      </c>
      <c r="R1037" s="245">
        <v>60</v>
      </c>
      <c r="S1037" s="245">
        <v>68</v>
      </c>
      <c r="T1037" s="245">
        <v>80</v>
      </c>
      <c r="U1037" s="245">
        <v>88</v>
      </c>
      <c r="V1037" s="245">
        <v>93</v>
      </c>
      <c r="W1037" s="245">
        <v>100</v>
      </c>
      <c r="X1037" s="245"/>
      <c r="Y1037" s="245"/>
      <c r="Z1037" s="245"/>
      <c r="AA1037" s="245"/>
      <c r="AB1037" s="245"/>
      <c r="AC1037" s="245"/>
      <c r="AD1037" s="245"/>
      <c r="AE1037" s="242"/>
      <c r="AF1037" s="238" t="str">
        <f t="shared" si="16"/>
        <v>MANDIOCA16/17Comercialização</v>
      </c>
      <c r="AG1037" s="242"/>
      <c r="AH1037" s="242"/>
      <c r="AI1037" s="242"/>
      <c r="AJ1037" s="242"/>
      <c r="AK1037" s="242"/>
      <c r="AL1037" s="242"/>
      <c r="AM1037" s="242"/>
      <c r="AN1037" s="242"/>
      <c r="AO1037" s="242"/>
      <c r="AP1037" s="242"/>
      <c r="AQ1037" s="242"/>
      <c r="AR1037" s="242"/>
      <c r="AS1037" s="242"/>
      <c r="AT1037" s="242"/>
      <c r="AU1037" s="242"/>
      <c r="AV1037" s="242"/>
      <c r="AW1037" s="242"/>
      <c r="AX1037" s="242"/>
      <c r="AY1037" s="242"/>
      <c r="AZ1037" s="242"/>
      <c r="BA1037" s="242"/>
      <c r="BB1037" s="242"/>
      <c r="BC1037" s="242"/>
      <c r="BD1037" s="242"/>
      <c r="BE1037" s="242"/>
      <c r="BF1037" s="242"/>
      <c r="BG1037" s="242"/>
      <c r="BH1037" s="242"/>
      <c r="BI1037" s="242"/>
      <c r="BJ1037" s="242"/>
      <c r="BK1037" s="242"/>
      <c r="BL1037" s="242"/>
    </row>
    <row r="1038" spans="1:64" ht="14.65" hidden="1" customHeight="1">
      <c r="A1038" s="254" t="s">
        <v>103</v>
      </c>
      <c r="B1038" s="255" t="s">
        <v>192</v>
      </c>
      <c r="C1038" s="256" t="s">
        <v>75</v>
      </c>
      <c r="D1038" s="261"/>
      <c r="E1038" s="261"/>
      <c r="F1038" s="261"/>
      <c r="G1038" s="261">
        <v>2</v>
      </c>
      <c r="H1038" s="261">
        <v>50</v>
      </c>
      <c r="I1038" s="261">
        <v>93</v>
      </c>
      <c r="J1038" s="261">
        <v>100</v>
      </c>
      <c r="K1038" s="262"/>
      <c r="L1038" s="261"/>
      <c r="M1038" s="261"/>
      <c r="N1038" s="261"/>
      <c r="O1038" s="261"/>
      <c r="P1038" s="261"/>
      <c r="Q1038" s="261"/>
      <c r="R1038" s="261"/>
      <c r="S1038" s="261"/>
      <c r="T1038" s="261"/>
      <c r="U1038" s="261"/>
      <c r="V1038" s="261"/>
      <c r="W1038" s="261"/>
      <c r="X1038" s="261"/>
      <c r="Y1038" s="261"/>
      <c r="Z1038" s="261"/>
      <c r="AA1038" s="261"/>
      <c r="AB1038" s="261"/>
      <c r="AC1038" s="261"/>
      <c r="AD1038" s="261"/>
      <c r="AE1038" s="262"/>
      <c r="AF1038" s="238" t="str">
        <f t="shared" si="16"/>
        <v>MILHO (1ª SAFRA)16/17Plantio</v>
      </c>
      <c r="AG1038" s="262"/>
      <c r="AH1038" s="262"/>
      <c r="AI1038" s="262"/>
      <c r="AJ1038" s="262"/>
      <c r="AK1038" s="262"/>
      <c r="AL1038" s="262"/>
      <c r="AM1038" s="262"/>
      <c r="AN1038" s="262"/>
      <c r="AO1038" s="262"/>
      <c r="AP1038" s="262"/>
      <c r="AQ1038" s="262"/>
      <c r="AR1038" s="262"/>
      <c r="AS1038" s="262"/>
      <c r="AT1038" s="262"/>
      <c r="AU1038" s="262"/>
      <c r="AV1038" s="262"/>
      <c r="AW1038" s="262"/>
      <c r="AX1038" s="262"/>
      <c r="AY1038" s="262"/>
      <c r="AZ1038" s="262"/>
      <c r="BA1038" s="262"/>
      <c r="BB1038" s="262"/>
      <c r="BC1038" s="262"/>
      <c r="BD1038" s="262"/>
      <c r="BE1038" s="262"/>
      <c r="BF1038" s="262"/>
      <c r="BG1038" s="262"/>
      <c r="BH1038" s="262"/>
      <c r="BI1038" s="262"/>
      <c r="BJ1038" s="262"/>
      <c r="BK1038" s="262"/>
      <c r="BL1038" s="262"/>
    </row>
    <row r="1039" spans="1:64" ht="14.65" hidden="1" customHeight="1">
      <c r="A1039" s="263" t="s">
        <v>103</v>
      </c>
      <c r="B1039" s="255" t="s">
        <v>192</v>
      </c>
      <c r="C1039" s="265" t="s">
        <v>76</v>
      </c>
      <c r="D1039" s="267"/>
      <c r="E1039" s="267"/>
      <c r="F1039" s="267"/>
      <c r="G1039" s="267"/>
      <c r="H1039" s="267"/>
      <c r="I1039" s="267"/>
      <c r="J1039" s="267"/>
      <c r="K1039" s="268"/>
      <c r="L1039" s="267"/>
      <c r="M1039" s="267">
        <v>14</v>
      </c>
      <c r="N1039" s="267">
        <v>69</v>
      </c>
      <c r="O1039" s="267">
        <v>96</v>
      </c>
      <c r="P1039" s="267">
        <v>99</v>
      </c>
      <c r="Q1039" s="267">
        <v>99</v>
      </c>
      <c r="R1039" s="267">
        <v>99</v>
      </c>
      <c r="S1039" s="267">
        <v>100</v>
      </c>
      <c r="T1039" s="267"/>
      <c r="U1039" s="267"/>
      <c r="V1039" s="267"/>
      <c r="W1039" s="267"/>
      <c r="X1039" s="267"/>
      <c r="Y1039" s="267"/>
      <c r="Z1039" s="267"/>
      <c r="AA1039" s="267"/>
      <c r="AB1039" s="267"/>
      <c r="AC1039" s="267"/>
      <c r="AD1039" s="267"/>
      <c r="AE1039" s="268"/>
      <c r="AF1039" s="238" t="str">
        <f t="shared" si="16"/>
        <v>MILHO (1ª SAFRA)16/17Colheita</v>
      </c>
      <c r="AG1039" s="268"/>
      <c r="AH1039" s="268"/>
      <c r="AI1039" s="268"/>
      <c r="AJ1039" s="268"/>
      <c r="AK1039" s="268"/>
      <c r="AL1039" s="268"/>
      <c r="AM1039" s="268"/>
      <c r="AN1039" s="268"/>
      <c r="AO1039" s="268"/>
      <c r="AP1039" s="268"/>
      <c r="AQ1039" s="268"/>
      <c r="AR1039" s="268"/>
      <c r="AS1039" s="268"/>
      <c r="AT1039" s="268"/>
      <c r="AU1039" s="268"/>
      <c r="AV1039" s="268"/>
      <c r="AW1039" s="268"/>
      <c r="AX1039" s="268"/>
      <c r="AY1039" s="268"/>
      <c r="AZ1039" s="268"/>
      <c r="BA1039" s="268"/>
      <c r="BB1039" s="268"/>
      <c r="BC1039" s="268"/>
      <c r="BD1039" s="268"/>
      <c r="BE1039" s="268"/>
      <c r="BF1039" s="268"/>
      <c r="BG1039" s="268"/>
      <c r="BH1039" s="268"/>
      <c r="BI1039" s="268"/>
      <c r="BJ1039" s="268"/>
      <c r="BK1039" s="268"/>
      <c r="BL1039" s="268"/>
    </row>
    <row r="1040" spans="1:64" ht="14.65" hidden="1" customHeight="1">
      <c r="A1040" s="238" t="s">
        <v>103</v>
      </c>
      <c r="B1040" s="255" t="s">
        <v>192</v>
      </c>
      <c r="C1040" s="243" t="s">
        <v>77</v>
      </c>
      <c r="D1040" s="245"/>
      <c r="E1040" s="245"/>
      <c r="F1040" s="245"/>
      <c r="G1040" s="245">
        <v>4</v>
      </c>
      <c r="H1040" s="245">
        <v>4</v>
      </c>
      <c r="I1040" s="245">
        <v>5</v>
      </c>
      <c r="J1040" s="245">
        <v>5</v>
      </c>
      <c r="K1040" s="245">
        <v>5</v>
      </c>
      <c r="L1040" s="245">
        <v>5</v>
      </c>
      <c r="M1040" s="245">
        <v>13</v>
      </c>
      <c r="N1040" s="245">
        <v>25</v>
      </c>
      <c r="O1040" s="245">
        <v>47</v>
      </c>
      <c r="P1040" s="245">
        <v>60</v>
      </c>
      <c r="Q1040" s="245">
        <v>73</v>
      </c>
      <c r="R1040" s="245">
        <v>79</v>
      </c>
      <c r="S1040" s="245">
        <v>84</v>
      </c>
      <c r="T1040" s="245">
        <v>89</v>
      </c>
      <c r="U1040" s="245">
        <v>92</v>
      </c>
      <c r="V1040" s="245">
        <v>94</v>
      </c>
      <c r="W1040" s="245">
        <v>97</v>
      </c>
      <c r="X1040" s="245">
        <v>99</v>
      </c>
      <c r="Y1040" s="245">
        <v>100</v>
      </c>
      <c r="Z1040" s="245"/>
      <c r="AA1040" s="245"/>
      <c r="AB1040" s="245"/>
      <c r="AC1040" s="245"/>
      <c r="AD1040" s="245"/>
      <c r="AE1040" s="242"/>
      <c r="AF1040" s="238" t="str">
        <f t="shared" si="16"/>
        <v>MILHO (1ª SAFRA)16/17Comercialização</v>
      </c>
      <c r="AG1040" s="242"/>
      <c r="AH1040" s="242"/>
      <c r="AI1040" s="242"/>
      <c r="AJ1040" s="242"/>
      <c r="AK1040" s="242"/>
      <c r="AL1040" s="242"/>
      <c r="AM1040" s="242"/>
      <c r="AN1040" s="242"/>
      <c r="AO1040" s="242"/>
      <c r="AP1040" s="242"/>
      <c r="AQ1040" s="242"/>
      <c r="AR1040" s="242"/>
      <c r="AS1040" s="242"/>
      <c r="AT1040" s="242"/>
      <c r="AU1040" s="242"/>
      <c r="AV1040" s="242"/>
      <c r="AW1040" s="242"/>
      <c r="AX1040" s="242"/>
      <c r="AY1040" s="242"/>
      <c r="AZ1040" s="242"/>
      <c r="BA1040" s="242"/>
      <c r="BB1040" s="242"/>
      <c r="BC1040" s="242"/>
      <c r="BD1040" s="242"/>
      <c r="BE1040" s="242"/>
      <c r="BF1040" s="242"/>
      <c r="BG1040" s="242"/>
      <c r="BH1040" s="242"/>
      <c r="BI1040" s="242"/>
      <c r="BJ1040" s="242"/>
      <c r="BK1040" s="242"/>
      <c r="BL1040" s="242"/>
    </row>
    <row r="1041" spans="1:64" ht="14.65" hidden="1" customHeight="1">
      <c r="A1041" s="254" t="s">
        <v>104</v>
      </c>
      <c r="B1041" s="255" t="s">
        <v>192</v>
      </c>
      <c r="C1041" s="256" t="s">
        <v>75</v>
      </c>
      <c r="D1041" s="260"/>
      <c r="E1041" s="260"/>
      <c r="F1041" s="260"/>
      <c r="G1041" s="261"/>
      <c r="H1041" s="261"/>
      <c r="I1041" s="261"/>
      <c r="J1041" s="261"/>
      <c r="K1041" s="262"/>
      <c r="L1041" s="261">
        <v>3</v>
      </c>
      <c r="M1041" s="262">
        <v>48</v>
      </c>
      <c r="N1041" s="261">
        <v>94</v>
      </c>
      <c r="O1041" s="261">
        <v>100</v>
      </c>
      <c r="P1041" s="261"/>
      <c r="Q1041" s="261"/>
      <c r="R1041" s="261"/>
      <c r="S1041" s="261"/>
      <c r="T1041" s="261"/>
      <c r="U1041" s="261"/>
      <c r="V1041" s="261"/>
      <c r="W1041" s="261"/>
      <c r="X1041" s="261"/>
      <c r="Y1041" s="261"/>
      <c r="Z1041" s="261"/>
      <c r="AA1041" s="261"/>
      <c r="AB1041" s="261"/>
      <c r="AC1041" s="261"/>
      <c r="AD1041" s="261"/>
      <c r="AE1041" s="262"/>
      <c r="AF1041" s="238" t="str">
        <f t="shared" si="16"/>
        <v>MILHO (2ª SAFRA)16/17Plantio</v>
      </c>
      <c r="AG1041" s="262"/>
      <c r="AH1041" s="262"/>
      <c r="AI1041" s="262"/>
      <c r="AJ1041" s="262"/>
      <c r="AK1041" s="262"/>
      <c r="AL1041" s="262"/>
      <c r="AM1041" s="262"/>
      <c r="AN1041" s="262"/>
      <c r="AO1041" s="262"/>
      <c r="AP1041" s="262"/>
      <c r="AQ1041" s="262"/>
      <c r="AR1041" s="262"/>
      <c r="AS1041" s="262"/>
      <c r="AT1041" s="262"/>
      <c r="AU1041" s="262"/>
      <c r="AV1041" s="262"/>
      <c r="AW1041" s="262"/>
      <c r="AX1041" s="262"/>
      <c r="AY1041" s="262"/>
      <c r="AZ1041" s="262"/>
      <c r="BA1041" s="262"/>
      <c r="BB1041" s="262"/>
      <c r="BC1041" s="262"/>
      <c r="BD1041" s="262"/>
      <c r="BE1041" s="262"/>
      <c r="BF1041" s="262"/>
      <c r="BG1041" s="262"/>
      <c r="BH1041" s="262"/>
      <c r="BI1041" s="262"/>
      <c r="BJ1041" s="262"/>
      <c r="BK1041" s="262"/>
      <c r="BL1041" s="262"/>
    </row>
    <row r="1042" spans="1:64" ht="14.65" hidden="1" customHeight="1">
      <c r="A1042" s="263" t="s">
        <v>104</v>
      </c>
      <c r="B1042" s="255" t="s">
        <v>192</v>
      </c>
      <c r="C1042" s="265" t="s">
        <v>76</v>
      </c>
      <c r="D1042" s="266"/>
      <c r="E1042" s="266"/>
      <c r="F1042" s="266"/>
      <c r="G1042" s="267"/>
      <c r="H1042" s="267"/>
      <c r="I1042" s="267"/>
      <c r="J1042" s="267"/>
      <c r="K1042" s="268"/>
      <c r="L1042" s="267"/>
      <c r="M1042" s="268"/>
      <c r="N1042" s="267"/>
      <c r="O1042" s="267"/>
      <c r="P1042" s="267">
        <v>1</v>
      </c>
      <c r="Q1042" s="267">
        <v>4</v>
      </c>
      <c r="R1042" s="267">
        <v>43</v>
      </c>
      <c r="S1042" s="267">
        <v>86</v>
      </c>
      <c r="T1042" s="267">
        <v>100</v>
      </c>
      <c r="U1042" s="267"/>
      <c r="V1042" s="267"/>
      <c r="W1042" s="267"/>
      <c r="X1042" s="267"/>
      <c r="Y1042" s="267"/>
      <c r="Z1042" s="267"/>
      <c r="AA1042" s="267"/>
      <c r="AB1042" s="267"/>
      <c r="AC1042" s="267"/>
      <c r="AD1042" s="267"/>
      <c r="AE1042" s="268"/>
      <c r="AF1042" s="238" t="str">
        <f t="shared" si="16"/>
        <v>MILHO (2ª SAFRA)16/17Colheita</v>
      </c>
      <c r="AG1042" s="268"/>
      <c r="AH1042" s="268"/>
      <c r="AI1042" s="268"/>
      <c r="AJ1042" s="268"/>
      <c r="AK1042" s="268"/>
      <c r="AL1042" s="268"/>
      <c r="AM1042" s="268"/>
      <c r="AN1042" s="268"/>
      <c r="AO1042" s="268"/>
      <c r="AP1042" s="268"/>
      <c r="AQ1042" s="268"/>
      <c r="AR1042" s="268"/>
      <c r="AS1042" s="268"/>
      <c r="AT1042" s="268"/>
      <c r="AU1042" s="268"/>
      <c r="AV1042" s="268"/>
      <c r="AW1042" s="268"/>
      <c r="AX1042" s="268"/>
      <c r="AY1042" s="268"/>
      <c r="AZ1042" s="268"/>
      <c r="BA1042" s="268"/>
      <c r="BB1042" s="268"/>
      <c r="BC1042" s="268"/>
      <c r="BD1042" s="268"/>
      <c r="BE1042" s="268"/>
      <c r="BF1042" s="268"/>
      <c r="BG1042" s="268"/>
      <c r="BH1042" s="268"/>
      <c r="BI1042" s="268"/>
      <c r="BJ1042" s="268"/>
      <c r="BK1042" s="268"/>
      <c r="BL1042" s="268"/>
    </row>
    <row r="1043" spans="1:64" ht="14.65" hidden="1" customHeight="1">
      <c r="A1043" s="238" t="s">
        <v>104</v>
      </c>
      <c r="B1043" s="255" t="s">
        <v>192</v>
      </c>
      <c r="C1043" s="243" t="s">
        <v>77</v>
      </c>
      <c r="D1043" s="244"/>
      <c r="E1043" s="244"/>
      <c r="F1043" s="244"/>
      <c r="G1043" s="245"/>
      <c r="H1043" s="245"/>
      <c r="I1043" s="245"/>
      <c r="J1043" s="245"/>
      <c r="K1043" s="245"/>
      <c r="L1043" s="245">
        <v>1</v>
      </c>
      <c r="M1043" s="245">
        <v>1</v>
      </c>
      <c r="N1043" s="245">
        <v>2</v>
      </c>
      <c r="O1043" s="245">
        <v>3</v>
      </c>
      <c r="P1043" s="245">
        <v>4</v>
      </c>
      <c r="Q1043" s="245">
        <v>9</v>
      </c>
      <c r="R1043" s="245">
        <v>19</v>
      </c>
      <c r="S1043" s="245">
        <v>31</v>
      </c>
      <c r="T1043" s="245">
        <v>39</v>
      </c>
      <c r="U1043" s="245" t="s">
        <v>205</v>
      </c>
      <c r="V1043" s="245">
        <v>54</v>
      </c>
      <c r="W1043" s="245">
        <v>61</v>
      </c>
      <c r="X1043" s="245">
        <v>69</v>
      </c>
      <c r="Y1043" s="245">
        <v>72</v>
      </c>
      <c r="Z1043" s="245">
        <v>79</v>
      </c>
      <c r="AA1043" s="245">
        <v>85</v>
      </c>
      <c r="AB1043" s="245">
        <v>86</v>
      </c>
      <c r="AC1043" s="245">
        <v>92</v>
      </c>
      <c r="AD1043" s="245">
        <v>100</v>
      </c>
      <c r="AE1043" s="242"/>
      <c r="AF1043" s="238" t="str">
        <f t="shared" si="16"/>
        <v>MILHO (2ª SAFRA)16/17Comercialização</v>
      </c>
      <c r="AG1043" s="242"/>
      <c r="AH1043" s="242"/>
      <c r="AI1043" s="242"/>
      <c r="AJ1043" s="242"/>
      <c r="AK1043" s="242"/>
      <c r="AL1043" s="242"/>
      <c r="AM1043" s="242"/>
      <c r="AN1043" s="242"/>
      <c r="AO1043" s="242"/>
      <c r="AP1043" s="242"/>
      <c r="AQ1043" s="242"/>
      <c r="AR1043" s="242"/>
      <c r="AS1043" s="242"/>
      <c r="AT1043" s="242"/>
      <c r="AU1043" s="242"/>
      <c r="AV1043" s="242"/>
      <c r="AW1043" s="242"/>
      <c r="AX1043" s="242"/>
      <c r="AY1043" s="242"/>
      <c r="AZ1043" s="242"/>
      <c r="BA1043" s="242"/>
      <c r="BB1043" s="242"/>
      <c r="BC1043" s="242"/>
      <c r="BD1043" s="242"/>
      <c r="BE1043" s="242"/>
      <c r="BF1043" s="242"/>
      <c r="BG1043" s="242"/>
      <c r="BH1043" s="242"/>
      <c r="BI1043" s="242"/>
      <c r="BJ1043" s="242"/>
      <c r="BK1043" s="242"/>
      <c r="BL1043" s="242"/>
    </row>
    <row r="1044" spans="1:64" ht="14.65" hidden="1" customHeight="1">
      <c r="A1044" s="254" t="s">
        <v>105</v>
      </c>
      <c r="B1044" s="255" t="s">
        <v>192</v>
      </c>
      <c r="C1044" s="256" t="s">
        <v>75</v>
      </c>
      <c r="D1044" s="261"/>
      <c r="E1044" s="261"/>
      <c r="F1044" s="261"/>
      <c r="G1044" s="261">
        <v>90</v>
      </c>
      <c r="H1044" s="261">
        <v>100</v>
      </c>
      <c r="I1044" s="261"/>
      <c r="J1044" s="261"/>
      <c r="K1044" s="262"/>
      <c r="L1044" s="261"/>
      <c r="M1044" s="261"/>
      <c r="N1044" s="261"/>
      <c r="O1044" s="261"/>
      <c r="P1044" s="261"/>
      <c r="Q1044" s="261"/>
      <c r="R1044" s="261"/>
      <c r="S1044" s="261"/>
      <c r="T1044" s="261"/>
      <c r="U1044" s="261"/>
      <c r="V1044" s="261"/>
      <c r="W1044" s="261"/>
      <c r="X1044" s="261"/>
      <c r="Y1044" s="261"/>
      <c r="Z1044" s="261"/>
      <c r="AA1044" s="261"/>
      <c r="AB1044" s="261"/>
      <c r="AC1044" s="261"/>
      <c r="AD1044" s="261"/>
      <c r="AE1044" s="262"/>
      <c r="AF1044" s="238" t="str">
        <f t="shared" si="16"/>
        <v>SERICICULTURA16/17Plantio</v>
      </c>
      <c r="AG1044" s="262"/>
      <c r="AH1044" s="262"/>
      <c r="AI1044" s="262"/>
      <c r="AJ1044" s="262"/>
      <c r="AK1044" s="262"/>
      <c r="AL1044" s="262"/>
      <c r="AM1044" s="262"/>
      <c r="AN1044" s="262"/>
      <c r="AO1044" s="262"/>
      <c r="AP1044" s="262"/>
      <c r="AQ1044" s="262"/>
      <c r="AR1044" s="262"/>
      <c r="AS1044" s="262"/>
      <c r="AT1044" s="262"/>
      <c r="AU1044" s="262"/>
      <c r="AV1044" s="262"/>
      <c r="AW1044" s="262"/>
      <c r="AX1044" s="262"/>
      <c r="AY1044" s="262"/>
      <c r="AZ1044" s="262"/>
      <c r="BA1044" s="262"/>
      <c r="BB1044" s="262"/>
      <c r="BC1044" s="262"/>
      <c r="BD1044" s="262"/>
      <c r="BE1044" s="262"/>
      <c r="BF1044" s="262"/>
      <c r="BG1044" s="262"/>
      <c r="BH1044" s="262"/>
      <c r="BI1044" s="262"/>
      <c r="BJ1044" s="262"/>
      <c r="BK1044" s="262"/>
      <c r="BL1044" s="262"/>
    </row>
    <row r="1045" spans="1:64" ht="14.65" hidden="1" customHeight="1">
      <c r="A1045" s="263" t="s">
        <v>105</v>
      </c>
      <c r="B1045" s="255" t="s">
        <v>192</v>
      </c>
      <c r="C1045" s="265" t="s">
        <v>76</v>
      </c>
      <c r="D1045" s="267"/>
      <c r="E1045" s="267"/>
      <c r="F1045" s="267"/>
      <c r="G1045" s="267"/>
      <c r="H1045" s="267">
        <v>5</v>
      </c>
      <c r="I1045" s="267">
        <v>13</v>
      </c>
      <c r="J1045" s="267">
        <v>24</v>
      </c>
      <c r="K1045" s="267">
        <v>37</v>
      </c>
      <c r="L1045" s="268">
        <v>50</v>
      </c>
      <c r="M1045" s="268">
        <v>60</v>
      </c>
      <c r="N1045" s="267">
        <v>76</v>
      </c>
      <c r="O1045" s="267">
        <v>89</v>
      </c>
      <c r="P1045" s="267">
        <v>97</v>
      </c>
      <c r="Q1045" s="267">
        <v>100</v>
      </c>
      <c r="R1045" s="267"/>
      <c r="S1045" s="267"/>
      <c r="T1045" s="267"/>
      <c r="U1045" s="267"/>
      <c r="V1045" s="267"/>
      <c r="W1045" s="267"/>
      <c r="X1045" s="267"/>
      <c r="Y1045" s="267"/>
      <c r="Z1045" s="267"/>
      <c r="AA1045" s="267"/>
      <c r="AB1045" s="267"/>
      <c r="AC1045" s="267"/>
      <c r="AD1045" s="267"/>
      <c r="AE1045" s="268"/>
      <c r="AF1045" s="238" t="str">
        <f t="shared" si="16"/>
        <v>SERICICULTURA16/17Colheita</v>
      </c>
      <c r="AG1045" s="268"/>
      <c r="AH1045" s="268"/>
      <c r="AI1045" s="268"/>
      <c r="AJ1045" s="268"/>
      <c r="AK1045" s="268"/>
      <c r="AL1045" s="268"/>
      <c r="AM1045" s="268"/>
      <c r="AN1045" s="268"/>
      <c r="AO1045" s="268"/>
      <c r="AP1045" s="268"/>
      <c r="AQ1045" s="268"/>
      <c r="AR1045" s="268"/>
      <c r="AS1045" s="268"/>
      <c r="AT1045" s="268"/>
      <c r="AU1045" s="268"/>
      <c r="AV1045" s="268"/>
      <c r="AW1045" s="268"/>
      <c r="AX1045" s="268"/>
      <c r="AY1045" s="268"/>
      <c r="AZ1045" s="268"/>
      <c r="BA1045" s="268"/>
      <c r="BB1045" s="268"/>
      <c r="BC1045" s="268"/>
      <c r="BD1045" s="268"/>
      <c r="BE1045" s="268"/>
      <c r="BF1045" s="268"/>
      <c r="BG1045" s="268"/>
      <c r="BH1045" s="268"/>
      <c r="BI1045" s="268"/>
      <c r="BJ1045" s="268"/>
      <c r="BK1045" s="268"/>
      <c r="BL1045" s="268"/>
    </row>
    <row r="1046" spans="1:64" ht="14.65" hidden="1" customHeight="1">
      <c r="A1046" s="238" t="s">
        <v>105</v>
      </c>
      <c r="B1046" s="255" t="s">
        <v>192</v>
      </c>
      <c r="C1046" s="243" t="s">
        <v>77</v>
      </c>
      <c r="D1046" s="245"/>
      <c r="E1046" s="245"/>
      <c r="F1046" s="245"/>
      <c r="G1046" s="245"/>
      <c r="H1046" s="245">
        <v>4</v>
      </c>
      <c r="I1046" s="245">
        <v>13</v>
      </c>
      <c r="J1046" s="245">
        <v>25</v>
      </c>
      <c r="K1046" s="245">
        <v>37</v>
      </c>
      <c r="L1046" s="245">
        <v>49</v>
      </c>
      <c r="M1046" s="245">
        <v>59</v>
      </c>
      <c r="N1046" s="245">
        <v>74</v>
      </c>
      <c r="O1046" s="245">
        <v>89</v>
      </c>
      <c r="P1046" s="245">
        <v>96</v>
      </c>
      <c r="Q1046" s="245">
        <v>100</v>
      </c>
      <c r="R1046" s="245"/>
      <c r="S1046" s="245"/>
      <c r="T1046" s="245"/>
      <c r="U1046" s="245"/>
      <c r="V1046" s="245"/>
      <c r="W1046" s="245"/>
      <c r="X1046" s="245"/>
      <c r="Y1046" s="245"/>
      <c r="Z1046" s="245"/>
      <c r="AA1046" s="245"/>
      <c r="AB1046" s="245"/>
      <c r="AC1046" s="245"/>
      <c r="AD1046" s="245"/>
      <c r="AE1046" s="242"/>
      <c r="AF1046" s="238" t="str">
        <f t="shared" si="16"/>
        <v>SERICICULTURA16/17Comercialização</v>
      </c>
      <c r="AG1046" s="242"/>
      <c r="AH1046" s="242"/>
      <c r="AI1046" s="242"/>
      <c r="AJ1046" s="242"/>
      <c r="AK1046" s="242"/>
      <c r="AL1046" s="242"/>
      <c r="AM1046" s="242"/>
      <c r="AN1046" s="242"/>
      <c r="AO1046" s="242"/>
      <c r="AP1046" s="242"/>
      <c r="AQ1046" s="242"/>
      <c r="AR1046" s="242"/>
      <c r="AS1046" s="242"/>
      <c r="AT1046" s="242"/>
      <c r="AU1046" s="242"/>
      <c r="AV1046" s="242"/>
      <c r="AW1046" s="242"/>
      <c r="AX1046" s="242"/>
      <c r="AY1046" s="242"/>
      <c r="AZ1046" s="242"/>
      <c r="BA1046" s="242"/>
      <c r="BB1046" s="242"/>
      <c r="BC1046" s="242"/>
      <c r="BD1046" s="242"/>
      <c r="BE1046" s="242"/>
      <c r="BF1046" s="242"/>
      <c r="BG1046" s="242"/>
      <c r="BH1046" s="242"/>
      <c r="BI1046" s="242"/>
      <c r="BJ1046" s="242"/>
      <c r="BK1046" s="242"/>
      <c r="BL1046" s="242"/>
    </row>
    <row r="1047" spans="1:64" ht="19.5" hidden="1" customHeight="1">
      <c r="A1047" s="254" t="s">
        <v>106</v>
      </c>
      <c r="B1047" s="255" t="s">
        <v>192</v>
      </c>
      <c r="C1047" s="256" t="s">
        <v>75</v>
      </c>
      <c r="D1047" s="261"/>
      <c r="E1047" s="261"/>
      <c r="F1047" s="261"/>
      <c r="G1047" s="261"/>
      <c r="H1047" s="261">
        <v>14</v>
      </c>
      <c r="I1047" s="261">
        <v>60</v>
      </c>
      <c r="J1047" s="261">
        <v>95</v>
      </c>
      <c r="K1047" s="261">
        <v>100</v>
      </c>
      <c r="L1047" s="261"/>
      <c r="M1047" s="261"/>
      <c r="N1047" s="262"/>
      <c r="O1047" s="261"/>
      <c r="P1047" s="261"/>
      <c r="Q1047" s="261"/>
      <c r="R1047" s="261"/>
      <c r="S1047" s="261"/>
      <c r="T1047" s="261"/>
      <c r="U1047" s="261"/>
      <c r="V1047" s="261"/>
      <c r="W1047" s="261"/>
      <c r="X1047" s="261"/>
      <c r="Y1047" s="261"/>
      <c r="Z1047" s="261"/>
      <c r="AA1047" s="261"/>
      <c r="AB1047" s="261"/>
      <c r="AC1047" s="261"/>
      <c r="AD1047" s="261"/>
      <c r="AE1047" s="262"/>
      <c r="AF1047" s="238" t="str">
        <f t="shared" si="16"/>
        <v>SOJA (1ª SAFRA)16/17Plantio</v>
      </c>
      <c r="AG1047" s="262"/>
      <c r="AH1047" s="262"/>
      <c r="AI1047" s="262"/>
      <c r="AJ1047" s="262"/>
      <c r="AK1047" s="262"/>
      <c r="AL1047" s="262"/>
      <c r="AM1047" s="262"/>
      <c r="AN1047" s="262"/>
      <c r="AO1047" s="262"/>
      <c r="AP1047" s="262"/>
      <c r="AQ1047" s="262"/>
      <c r="AR1047" s="262"/>
      <c r="AS1047" s="262"/>
      <c r="AT1047" s="262"/>
      <c r="AU1047" s="262"/>
      <c r="AV1047" s="262"/>
      <c r="AW1047" s="262"/>
      <c r="AX1047" s="262"/>
      <c r="AY1047" s="262"/>
      <c r="AZ1047" s="262"/>
      <c r="BA1047" s="262"/>
      <c r="BB1047" s="262"/>
      <c r="BC1047" s="262"/>
      <c r="BD1047" s="262"/>
      <c r="BE1047" s="262"/>
      <c r="BF1047" s="262"/>
      <c r="BG1047" s="262"/>
      <c r="BH1047" s="262"/>
      <c r="BI1047" s="262"/>
      <c r="BJ1047" s="262"/>
      <c r="BK1047" s="262"/>
      <c r="BL1047" s="262"/>
    </row>
    <row r="1048" spans="1:64" ht="14.65" hidden="1" customHeight="1">
      <c r="A1048" s="263" t="s">
        <v>106</v>
      </c>
      <c r="B1048" s="255" t="s">
        <v>192</v>
      </c>
      <c r="C1048" s="265" t="s">
        <v>76</v>
      </c>
      <c r="D1048" s="267"/>
      <c r="E1048" s="267"/>
      <c r="F1048" s="267"/>
      <c r="G1048" s="267"/>
      <c r="H1048" s="267"/>
      <c r="I1048" s="267"/>
      <c r="J1048" s="267"/>
      <c r="K1048" s="267"/>
      <c r="L1048" s="267">
        <v>1</v>
      </c>
      <c r="M1048" s="267">
        <v>31</v>
      </c>
      <c r="N1048" s="268">
        <v>77</v>
      </c>
      <c r="O1048" s="267">
        <v>99</v>
      </c>
      <c r="P1048" s="267">
        <v>100</v>
      </c>
      <c r="Q1048" s="267"/>
      <c r="R1048" s="267"/>
      <c r="S1048" s="267"/>
      <c r="T1048" s="267"/>
      <c r="U1048" s="267"/>
      <c r="V1048" s="267"/>
      <c r="W1048" s="267"/>
      <c r="X1048" s="267"/>
      <c r="Y1048" s="267"/>
      <c r="Z1048" s="267"/>
      <c r="AA1048" s="267"/>
      <c r="AB1048" s="267"/>
      <c r="AC1048" s="267"/>
      <c r="AD1048" s="267"/>
      <c r="AE1048" s="268"/>
      <c r="AF1048" s="238" t="str">
        <f t="shared" si="16"/>
        <v>SOJA (1ª SAFRA)16/17Colheita</v>
      </c>
      <c r="AG1048" s="268"/>
      <c r="AH1048" s="268"/>
      <c r="AI1048" s="268"/>
      <c r="AJ1048" s="268"/>
      <c r="AK1048" s="268"/>
      <c r="AL1048" s="268"/>
      <c r="AM1048" s="268"/>
      <c r="AN1048" s="268"/>
      <c r="AO1048" s="268"/>
      <c r="AP1048" s="268"/>
      <c r="AQ1048" s="268"/>
      <c r="AR1048" s="268"/>
      <c r="AS1048" s="268"/>
      <c r="AT1048" s="268"/>
      <c r="AU1048" s="268"/>
      <c r="AV1048" s="268"/>
      <c r="AW1048" s="268"/>
      <c r="AX1048" s="268"/>
      <c r="AY1048" s="268"/>
      <c r="AZ1048" s="268"/>
      <c r="BA1048" s="268"/>
      <c r="BB1048" s="268"/>
      <c r="BC1048" s="268"/>
      <c r="BD1048" s="268"/>
      <c r="BE1048" s="268"/>
      <c r="BF1048" s="268"/>
      <c r="BG1048" s="268"/>
      <c r="BH1048" s="268"/>
      <c r="BI1048" s="268"/>
      <c r="BJ1048" s="268"/>
      <c r="BK1048" s="268"/>
      <c r="BL1048" s="268"/>
    </row>
    <row r="1049" spans="1:64" ht="14.65" hidden="1" customHeight="1">
      <c r="A1049" s="238" t="s">
        <v>106</v>
      </c>
      <c r="B1049" s="255" t="s">
        <v>192</v>
      </c>
      <c r="C1049" s="243" t="s">
        <v>77</v>
      </c>
      <c r="D1049" s="245"/>
      <c r="E1049" s="245"/>
      <c r="F1049" s="245"/>
      <c r="G1049" s="245">
        <v>12</v>
      </c>
      <c r="H1049" s="245">
        <v>12</v>
      </c>
      <c r="I1049" s="245">
        <v>12</v>
      </c>
      <c r="J1049" s="245">
        <v>13</v>
      </c>
      <c r="K1049" s="245">
        <v>13</v>
      </c>
      <c r="L1049" s="245">
        <v>14</v>
      </c>
      <c r="M1049" s="245">
        <v>19</v>
      </c>
      <c r="N1049" s="245">
        <v>26</v>
      </c>
      <c r="O1049" s="245">
        <v>37</v>
      </c>
      <c r="P1049" s="245">
        <v>44</v>
      </c>
      <c r="Q1049" s="245">
        <v>55</v>
      </c>
      <c r="R1049" s="245">
        <v>64</v>
      </c>
      <c r="S1049" s="245">
        <v>70</v>
      </c>
      <c r="T1049" s="245">
        <v>73</v>
      </c>
      <c r="U1049" s="245">
        <v>77</v>
      </c>
      <c r="V1049" s="245">
        <v>81</v>
      </c>
      <c r="W1049" s="245">
        <v>86</v>
      </c>
      <c r="X1049" s="245">
        <v>90</v>
      </c>
      <c r="Y1049" s="245">
        <v>92</v>
      </c>
      <c r="Z1049" s="245">
        <v>95</v>
      </c>
      <c r="AA1049" s="245">
        <v>97</v>
      </c>
      <c r="AB1049" s="245">
        <v>98</v>
      </c>
      <c r="AC1049" s="245">
        <v>100</v>
      </c>
      <c r="AD1049" s="245"/>
      <c r="AE1049" s="242"/>
      <c r="AF1049" s="238" t="str">
        <f t="shared" si="16"/>
        <v>SOJA (1ª SAFRA)16/17Comercialização</v>
      </c>
      <c r="AG1049" s="242"/>
      <c r="AH1049" s="242"/>
      <c r="AI1049" s="242"/>
      <c r="AJ1049" s="242"/>
      <c r="AK1049" s="242"/>
      <c r="AL1049" s="242"/>
      <c r="AM1049" s="242"/>
      <c r="AN1049" s="242"/>
      <c r="AO1049" s="242"/>
      <c r="AP1049" s="242"/>
      <c r="AQ1049" s="242"/>
      <c r="AR1049" s="242"/>
      <c r="AS1049" s="242"/>
      <c r="AT1049" s="242"/>
      <c r="AU1049" s="242"/>
      <c r="AV1049" s="242"/>
      <c r="AW1049" s="242"/>
      <c r="AX1049" s="242"/>
      <c r="AY1049" s="242"/>
      <c r="AZ1049" s="242"/>
      <c r="BA1049" s="242"/>
      <c r="BB1049" s="242"/>
      <c r="BC1049" s="242"/>
      <c r="BD1049" s="242"/>
      <c r="BE1049" s="242"/>
      <c r="BF1049" s="242"/>
      <c r="BG1049" s="242"/>
      <c r="BH1049" s="242"/>
      <c r="BI1049" s="242"/>
      <c r="BJ1049" s="242"/>
      <c r="BK1049" s="242"/>
      <c r="BL1049" s="242"/>
    </row>
    <row r="1050" spans="1:64" ht="18" hidden="1" customHeight="1">
      <c r="A1050" s="254" t="s">
        <v>108</v>
      </c>
      <c r="B1050" s="255" t="s">
        <v>192</v>
      </c>
      <c r="C1050" s="256" t="s">
        <v>75</v>
      </c>
      <c r="D1050" s="261"/>
      <c r="E1050" s="261"/>
      <c r="F1050" s="261"/>
      <c r="G1050" s="261">
        <v>10</v>
      </c>
      <c r="H1050" s="261">
        <v>51</v>
      </c>
      <c r="I1050" s="261">
        <v>72</v>
      </c>
      <c r="J1050" s="261">
        <v>88</v>
      </c>
      <c r="K1050" s="261">
        <v>95</v>
      </c>
      <c r="L1050" s="261">
        <v>99</v>
      </c>
      <c r="M1050" s="262">
        <v>99</v>
      </c>
      <c r="N1050" s="261">
        <v>100</v>
      </c>
      <c r="O1050" s="261"/>
      <c r="P1050" s="261"/>
      <c r="Q1050" s="261"/>
      <c r="R1050" s="261"/>
      <c r="S1050" s="261"/>
      <c r="T1050" s="261"/>
      <c r="U1050" s="261"/>
      <c r="V1050" s="261"/>
      <c r="W1050" s="261"/>
      <c r="X1050" s="261"/>
      <c r="Y1050" s="261"/>
      <c r="Z1050" s="261"/>
      <c r="AA1050" s="261"/>
      <c r="AB1050" s="261"/>
      <c r="AC1050" s="261"/>
      <c r="AD1050" s="261"/>
      <c r="AE1050" s="262"/>
      <c r="AF1050" s="238" t="str">
        <f t="shared" si="16"/>
        <v>TOMATE (1ª SAFRA)16/17Plantio</v>
      </c>
      <c r="AG1050" s="293"/>
      <c r="AH1050" s="293"/>
      <c r="AI1050" s="293"/>
      <c r="AJ1050" s="293"/>
      <c r="AK1050" s="293"/>
      <c r="AL1050" s="293"/>
      <c r="AM1050" s="293"/>
      <c r="AN1050" s="293"/>
      <c r="AO1050" s="293"/>
      <c r="AP1050" s="293"/>
      <c r="AQ1050" s="293"/>
      <c r="AR1050" s="293"/>
      <c r="AS1050" s="293"/>
      <c r="AT1050" s="293"/>
      <c r="AU1050" s="293"/>
      <c r="AV1050" s="293"/>
      <c r="AW1050" s="293"/>
      <c r="AX1050" s="293"/>
      <c r="AY1050" s="293"/>
      <c r="AZ1050" s="293"/>
      <c r="BA1050" s="293"/>
      <c r="BB1050" s="293"/>
      <c r="BC1050" s="293"/>
      <c r="BD1050" s="293"/>
      <c r="BE1050" s="293"/>
      <c r="BF1050" s="293"/>
      <c r="BG1050" s="293"/>
      <c r="BH1050" s="293"/>
      <c r="BI1050" s="293"/>
      <c r="BJ1050" s="293"/>
      <c r="BK1050" s="293"/>
      <c r="BL1050" s="293"/>
    </row>
    <row r="1051" spans="1:64" ht="18.75" hidden="1" customHeight="1">
      <c r="A1051" s="263" t="s">
        <v>108</v>
      </c>
      <c r="B1051" s="255" t="s">
        <v>192</v>
      </c>
      <c r="C1051" s="265" t="s">
        <v>76</v>
      </c>
      <c r="D1051" s="267"/>
      <c r="E1051" s="267"/>
      <c r="F1051" s="267"/>
      <c r="G1051" s="267"/>
      <c r="H1051" s="267"/>
      <c r="I1051" s="267">
        <v>2</v>
      </c>
      <c r="J1051" s="267">
        <v>11</v>
      </c>
      <c r="K1051" s="267">
        <v>31</v>
      </c>
      <c r="L1051" s="267">
        <v>66</v>
      </c>
      <c r="M1051" s="268">
        <v>82</v>
      </c>
      <c r="N1051" s="267">
        <v>93</v>
      </c>
      <c r="O1051" s="267">
        <v>100</v>
      </c>
      <c r="P1051" s="267"/>
      <c r="Q1051" s="267"/>
      <c r="R1051" s="267"/>
      <c r="S1051" s="267"/>
      <c r="T1051" s="267"/>
      <c r="U1051" s="267"/>
      <c r="V1051" s="267"/>
      <c r="W1051" s="267"/>
      <c r="X1051" s="267"/>
      <c r="Y1051" s="267"/>
      <c r="Z1051" s="267"/>
      <c r="AA1051" s="267"/>
      <c r="AB1051" s="267"/>
      <c r="AC1051" s="267"/>
      <c r="AD1051" s="267"/>
      <c r="AE1051" s="268"/>
      <c r="AF1051" s="238" t="str">
        <f t="shared" si="16"/>
        <v>TOMATE (1ª SAFRA)16/17Colheita</v>
      </c>
      <c r="AG1051" s="294"/>
      <c r="AH1051" s="294"/>
      <c r="AI1051" s="294"/>
      <c r="AJ1051" s="294"/>
      <c r="AK1051" s="294"/>
      <c r="AL1051" s="294"/>
      <c r="AM1051" s="294"/>
      <c r="AN1051" s="294"/>
      <c r="AO1051" s="294"/>
      <c r="AP1051" s="294"/>
      <c r="AQ1051" s="294"/>
      <c r="AR1051" s="294"/>
      <c r="AS1051" s="294"/>
      <c r="AT1051" s="294"/>
      <c r="AU1051" s="294"/>
      <c r="AV1051" s="294"/>
      <c r="AW1051" s="294"/>
      <c r="AX1051" s="294"/>
      <c r="AY1051" s="294"/>
      <c r="AZ1051" s="294"/>
      <c r="BA1051" s="294"/>
      <c r="BB1051" s="294"/>
      <c r="BC1051" s="294"/>
      <c r="BD1051" s="294"/>
      <c r="BE1051" s="294"/>
      <c r="BF1051" s="294"/>
      <c r="BG1051" s="294"/>
      <c r="BH1051" s="294"/>
      <c r="BI1051" s="294"/>
      <c r="BJ1051" s="294"/>
      <c r="BK1051" s="294"/>
      <c r="BL1051" s="294"/>
    </row>
    <row r="1052" spans="1:64" ht="17.100000000000001" hidden="1" customHeight="1">
      <c r="A1052" s="238" t="s">
        <v>108</v>
      </c>
      <c r="B1052" s="255" t="s">
        <v>192</v>
      </c>
      <c r="C1052" s="243" t="s">
        <v>77</v>
      </c>
      <c r="D1052" s="245"/>
      <c r="E1052" s="245"/>
      <c r="F1052" s="245"/>
      <c r="G1052" s="245"/>
      <c r="H1052" s="245"/>
      <c r="I1052" s="245">
        <v>2</v>
      </c>
      <c r="J1052" s="245">
        <v>9</v>
      </c>
      <c r="K1052" s="245">
        <v>32</v>
      </c>
      <c r="L1052" s="245">
        <v>65</v>
      </c>
      <c r="M1052" s="245">
        <v>82</v>
      </c>
      <c r="N1052" s="245">
        <v>87</v>
      </c>
      <c r="O1052" s="245">
        <v>99</v>
      </c>
      <c r="P1052" s="245">
        <v>100</v>
      </c>
      <c r="Q1052" s="245"/>
      <c r="R1052" s="245"/>
      <c r="S1052" s="245"/>
      <c r="T1052" s="245"/>
      <c r="U1052" s="245"/>
      <c r="V1052" s="245"/>
      <c r="W1052" s="245"/>
      <c r="X1052" s="245"/>
      <c r="Y1052" s="245"/>
      <c r="Z1052" s="245"/>
      <c r="AA1052" s="245"/>
      <c r="AB1052" s="245"/>
      <c r="AC1052" s="245"/>
      <c r="AD1052" s="245"/>
      <c r="AE1052" s="242"/>
      <c r="AF1052" s="238" t="str">
        <f t="shared" si="16"/>
        <v>TOMATE (1ª SAFRA)16/17Comercialização</v>
      </c>
      <c r="AG1052" s="295"/>
      <c r="AH1052" s="295"/>
      <c r="AI1052" s="295"/>
      <c r="AJ1052" s="295"/>
      <c r="AK1052" s="295"/>
      <c r="AL1052" s="295"/>
      <c r="AM1052" s="295"/>
      <c r="AN1052" s="295"/>
      <c r="AO1052" s="295"/>
      <c r="AP1052" s="295"/>
      <c r="AQ1052" s="295"/>
      <c r="AR1052" s="295"/>
      <c r="AS1052" s="295"/>
      <c r="AT1052" s="295"/>
      <c r="AU1052" s="295"/>
      <c r="AV1052" s="295"/>
      <c r="AW1052" s="295"/>
      <c r="AX1052" s="295"/>
      <c r="AY1052" s="295"/>
      <c r="AZ1052" s="295"/>
      <c r="BA1052" s="295"/>
      <c r="BB1052" s="295"/>
      <c r="BC1052" s="295"/>
      <c r="BD1052" s="295"/>
      <c r="BE1052" s="295"/>
      <c r="BF1052" s="295"/>
      <c r="BG1052" s="295"/>
      <c r="BH1052" s="295"/>
      <c r="BI1052" s="295"/>
      <c r="BJ1052" s="295"/>
      <c r="BK1052" s="295"/>
      <c r="BL1052" s="295"/>
    </row>
    <row r="1053" spans="1:64" ht="14.65" hidden="1" customHeight="1">
      <c r="A1053" s="254" t="s">
        <v>109</v>
      </c>
      <c r="B1053" s="255" t="s">
        <v>192</v>
      </c>
      <c r="C1053" s="256" t="s">
        <v>75</v>
      </c>
      <c r="D1053" s="261"/>
      <c r="E1053" s="261"/>
      <c r="F1053" s="261"/>
      <c r="G1053" s="261"/>
      <c r="H1053" s="261"/>
      <c r="I1053" s="261"/>
      <c r="J1053" s="261"/>
      <c r="K1053" s="262"/>
      <c r="L1053" s="261">
        <v>7</v>
      </c>
      <c r="M1053" s="262">
        <v>58</v>
      </c>
      <c r="N1053" s="261">
        <v>70</v>
      </c>
      <c r="O1053" s="261">
        <v>85</v>
      </c>
      <c r="P1053" s="261">
        <v>87</v>
      </c>
      <c r="Q1053" s="261">
        <v>88</v>
      </c>
      <c r="R1053" s="261">
        <v>90</v>
      </c>
      <c r="S1053" s="261">
        <v>99</v>
      </c>
      <c r="T1053" s="261">
        <v>100</v>
      </c>
      <c r="U1053" s="261"/>
      <c r="V1053" s="261"/>
      <c r="W1053" s="261"/>
      <c r="X1053" s="261"/>
      <c r="Y1053" s="261"/>
      <c r="Z1053" s="261"/>
      <c r="AA1053" s="261"/>
      <c r="AB1053" s="261"/>
      <c r="AC1053" s="261"/>
      <c r="AD1053" s="261"/>
      <c r="AE1053" s="262"/>
      <c r="AF1053" s="238" t="str">
        <f t="shared" si="16"/>
        <v>TOMATE (2ª SAFRA)16/17Plantio</v>
      </c>
      <c r="AG1053" s="262"/>
      <c r="AH1053" s="262"/>
      <c r="AI1053" s="262"/>
      <c r="AJ1053" s="262"/>
      <c r="AK1053" s="262"/>
      <c r="AL1053" s="262"/>
      <c r="AM1053" s="262"/>
      <c r="AN1053" s="262"/>
      <c r="AO1053" s="262"/>
      <c r="AP1053" s="262"/>
      <c r="AQ1053" s="262"/>
      <c r="AR1053" s="262"/>
      <c r="AS1053" s="262"/>
      <c r="AT1053" s="262"/>
      <c r="AU1053" s="262"/>
      <c r="AV1053" s="262"/>
      <c r="AW1053" s="262"/>
      <c r="AX1053" s="262"/>
      <c r="AY1053" s="262"/>
      <c r="AZ1053" s="262"/>
      <c r="BA1053" s="262"/>
      <c r="BB1053" s="262"/>
      <c r="BC1053" s="262"/>
      <c r="BD1053" s="262"/>
      <c r="BE1053" s="262"/>
      <c r="BF1053" s="262"/>
      <c r="BG1053" s="262"/>
      <c r="BH1053" s="262"/>
      <c r="BI1053" s="262"/>
      <c r="BJ1053" s="262"/>
      <c r="BK1053" s="262"/>
      <c r="BL1053" s="262"/>
    </row>
    <row r="1054" spans="1:64" ht="14.65" hidden="1" customHeight="1">
      <c r="A1054" s="263" t="s">
        <v>109</v>
      </c>
      <c r="B1054" s="255" t="s">
        <v>192</v>
      </c>
      <c r="C1054" s="265" t="s">
        <v>76</v>
      </c>
      <c r="D1054" s="267"/>
      <c r="E1054" s="267"/>
      <c r="F1054" s="267"/>
      <c r="G1054" s="267"/>
      <c r="H1054" s="267"/>
      <c r="I1054" s="267"/>
      <c r="J1054" s="267"/>
      <c r="K1054" s="268"/>
      <c r="L1054" s="267"/>
      <c r="M1054" s="268"/>
      <c r="N1054" s="267">
        <v>6</v>
      </c>
      <c r="O1054" s="267">
        <v>31</v>
      </c>
      <c r="P1054" s="267">
        <v>55</v>
      </c>
      <c r="Q1054" s="267">
        <v>69</v>
      </c>
      <c r="R1054" s="267">
        <v>73</v>
      </c>
      <c r="S1054" s="267">
        <v>74</v>
      </c>
      <c r="T1054" s="267">
        <v>82</v>
      </c>
      <c r="U1054" s="267">
        <v>95</v>
      </c>
      <c r="V1054" s="267">
        <v>100</v>
      </c>
      <c r="W1054" s="267"/>
      <c r="X1054" s="267"/>
      <c r="Y1054" s="267"/>
      <c r="Z1054" s="267"/>
      <c r="AA1054" s="267"/>
      <c r="AB1054" s="267"/>
      <c r="AC1054" s="267"/>
      <c r="AD1054" s="267"/>
      <c r="AE1054" s="268"/>
      <c r="AF1054" s="238" t="str">
        <f t="shared" si="16"/>
        <v>TOMATE (2ª SAFRA)16/17Colheita</v>
      </c>
      <c r="AG1054" s="268"/>
      <c r="AH1054" s="268"/>
      <c r="AI1054" s="268"/>
      <c r="AJ1054" s="268"/>
      <c r="AK1054" s="268"/>
      <c r="AL1054" s="268"/>
      <c r="AM1054" s="268"/>
      <c r="AN1054" s="268"/>
      <c r="AO1054" s="268"/>
      <c r="AP1054" s="268"/>
      <c r="AQ1054" s="268"/>
      <c r="AR1054" s="268"/>
      <c r="AS1054" s="268"/>
      <c r="AT1054" s="268"/>
      <c r="AU1054" s="268"/>
      <c r="AV1054" s="268"/>
      <c r="AW1054" s="268"/>
      <c r="AX1054" s="268"/>
      <c r="AY1054" s="268"/>
      <c r="AZ1054" s="268"/>
      <c r="BA1054" s="268"/>
      <c r="BB1054" s="268"/>
      <c r="BC1054" s="268"/>
      <c r="BD1054" s="268"/>
      <c r="BE1054" s="268"/>
      <c r="BF1054" s="268"/>
      <c r="BG1054" s="268"/>
      <c r="BH1054" s="268"/>
      <c r="BI1054" s="268"/>
      <c r="BJ1054" s="268"/>
      <c r="BK1054" s="268"/>
      <c r="BL1054" s="268"/>
    </row>
    <row r="1055" spans="1:64" ht="14.65" hidden="1" customHeight="1">
      <c r="A1055" s="238" t="s">
        <v>109</v>
      </c>
      <c r="B1055" s="255" t="s">
        <v>192</v>
      </c>
      <c r="C1055" s="243" t="s">
        <v>77</v>
      </c>
      <c r="D1055" s="245"/>
      <c r="E1055" s="245"/>
      <c r="F1055" s="245"/>
      <c r="G1055" s="245"/>
      <c r="H1055" s="245"/>
      <c r="I1055" s="245"/>
      <c r="J1055" s="245"/>
      <c r="K1055" s="245"/>
      <c r="L1055" s="245"/>
      <c r="M1055" s="245"/>
      <c r="N1055" s="245">
        <v>4</v>
      </c>
      <c r="O1055" s="245">
        <v>26</v>
      </c>
      <c r="P1055" s="245">
        <v>48</v>
      </c>
      <c r="Q1055" s="245">
        <v>60</v>
      </c>
      <c r="R1055" s="245">
        <v>65</v>
      </c>
      <c r="S1055" s="245">
        <v>72</v>
      </c>
      <c r="T1055" s="245">
        <v>82</v>
      </c>
      <c r="U1055" s="245">
        <v>95</v>
      </c>
      <c r="V1055" s="245">
        <v>100</v>
      </c>
      <c r="W1055" s="245"/>
      <c r="X1055" s="245"/>
      <c r="Y1055" s="245"/>
      <c r="Z1055" s="245"/>
      <c r="AA1055" s="245"/>
      <c r="AB1055" s="245"/>
      <c r="AC1055" s="245"/>
      <c r="AD1055" s="245"/>
      <c r="AE1055" s="242"/>
      <c r="AF1055" s="238" t="str">
        <f t="shared" si="16"/>
        <v>TOMATE (2ª SAFRA)16/17Comercialização</v>
      </c>
      <c r="AG1055" s="242"/>
      <c r="AH1055" s="242"/>
      <c r="AI1055" s="242"/>
      <c r="AJ1055" s="242"/>
      <c r="AK1055" s="242"/>
      <c r="AL1055" s="242"/>
      <c r="AM1055" s="242"/>
      <c r="AN1055" s="242"/>
      <c r="AO1055" s="242"/>
      <c r="AP1055" s="242"/>
      <c r="AQ1055" s="242"/>
      <c r="AR1055" s="242"/>
      <c r="AS1055" s="242"/>
      <c r="AT1055" s="242"/>
      <c r="AU1055" s="242"/>
      <c r="AV1055" s="242"/>
      <c r="AW1055" s="242"/>
      <c r="AX1055" s="242"/>
      <c r="AY1055" s="242"/>
      <c r="AZ1055" s="242"/>
      <c r="BA1055" s="242"/>
      <c r="BB1055" s="242"/>
      <c r="BC1055" s="242"/>
      <c r="BD1055" s="242"/>
      <c r="BE1055" s="242"/>
      <c r="BF1055" s="242"/>
      <c r="BG1055" s="242"/>
      <c r="BH1055" s="242"/>
      <c r="BI1055" s="242"/>
      <c r="BJ1055" s="242"/>
      <c r="BK1055" s="242"/>
      <c r="BL1055" s="242"/>
    </row>
    <row r="1056" spans="1:64" ht="14.65" hidden="1" customHeight="1">
      <c r="A1056" s="296" t="s">
        <v>110</v>
      </c>
      <c r="B1056" s="297" t="s">
        <v>192</v>
      </c>
      <c r="C1056" s="298" t="s">
        <v>75</v>
      </c>
      <c r="D1056" s="299"/>
      <c r="E1056" s="299"/>
      <c r="F1056" s="299"/>
      <c r="G1056" s="300"/>
      <c r="H1056" s="300"/>
      <c r="I1056" s="300"/>
      <c r="J1056" s="300"/>
      <c r="K1056" s="300"/>
      <c r="L1056" s="300"/>
      <c r="M1056" s="300"/>
      <c r="N1056" s="300"/>
      <c r="O1056" s="300">
        <v>12</v>
      </c>
      <c r="P1056" s="300">
        <v>65</v>
      </c>
      <c r="Q1056" s="300">
        <v>92</v>
      </c>
      <c r="R1056" s="300">
        <v>99</v>
      </c>
      <c r="S1056" s="300">
        <v>100</v>
      </c>
      <c r="T1056" s="300"/>
      <c r="U1056" s="300"/>
      <c r="V1056" s="300"/>
      <c r="W1056" s="300"/>
      <c r="X1056" s="300"/>
      <c r="Y1056" s="300"/>
      <c r="Z1056" s="300"/>
      <c r="AA1056" s="300"/>
      <c r="AB1056" s="300"/>
      <c r="AC1056" s="300"/>
      <c r="AD1056" s="300"/>
      <c r="AE1056" s="293"/>
      <c r="AF1056" s="238" t="str">
        <f t="shared" si="16"/>
        <v>TRIGO16/17Plantio</v>
      </c>
      <c r="AG1056" s="242"/>
      <c r="AH1056" s="242"/>
      <c r="AI1056" s="242"/>
      <c r="AJ1056" s="242"/>
      <c r="AK1056" s="242"/>
      <c r="AL1056" s="242"/>
      <c r="AM1056" s="242"/>
      <c r="AN1056" s="242"/>
      <c r="AO1056" s="242"/>
      <c r="AP1056" s="242"/>
      <c r="AQ1056" s="242"/>
      <c r="AR1056" s="242"/>
      <c r="AS1056" s="242"/>
      <c r="AT1056" s="242"/>
      <c r="AU1056" s="242"/>
      <c r="AV1056" s="242"/>
      <c r="AW1056" s="242"/>
      <c r="AX1056" s="242"/>
      <c r="AY1056" s="242"/>
      <c r="AZ1056" s="242"/>
      <c r="BA1056" s="242"/>
      <c r="BB1056" s="242"/>
      <c r="BC1056" s="242"/>
      <c r="BD1056" s="242"/>
      <c r="BE1056" s="242"/>
      <c r="BF1056" s="242"/>
      <c r="BG1056" s="242"/>
      <c r="BH1056" s="242"/>
      <c r="BI1056" s="242"/>
      <c r="BJ1056" s="242"/>
      <c r="BK1056" s="242"/>
      <c r="BL1056" s="242"/>
    </row>
    <row r="1057" spans="1:64" ht="14.65" hidden="1" customHeight="1">
      <c r="A1057" s="301" t="s">
        <v>110</v>
      </c>
      <c r="B1057" s="297" t="s">
        <v>192</v>
      </c>
      <c r="C1057" s="302" t="s">
        <v>76</v>
      </c>
      <c r="D1057" s="303"/>
      <c r="E1057" s="303"/>
      <c r="F1057" s="303"/>
      <c r="G1057" s="304"/>
      <c r="H1057" s="304"/>
      <c r="I1057" s="304"/>
      <c r="J1057" s="304"/>
      <c r="K1057" s="304"/>
      <c r="L1057" s="304"/>
      <c r="M1057" s="304"/>
      <c r="N1057" s="304"/>
      <c r="O1057" s="304"/>
      <c r="P1057" s="304"/>
      <c r="Q1057" s="304"/>
      <c r="R1057" s="304"/>
      <c r="S1057" s="304">
        <v>2</v>
      </c>
      <c r="T1057" s="304">
        <v>65</v>
      </c>
      <c r="U1057" s="304">
        <v>83</v>
      </c>
      <c r="V1057" s="304">
        <v>99</v>
      </c>
      <c r="W1057" s="304">
        <v>100</v>
      </c>
      <c r="X1057" s="304"/>
      <c r="Y1057" s="304"/>
      <c r="Z1057" s="304"/>
      <c r="AA1057" s="304"/>
      <c r="AB1057" s="304"/>
      <c r="AC1057" s="304"/>
      <c r="AD1057" s="304"/>
      <c r="AE1057" s="294"/>
      <c r="AF1057" s="238" t="str">
        <f t="shared" si="16"/>
        <v>TRIGO16/17Colheita</v>
      </c>
      <c r="AG1057" s="242"/>
      <c r="AH1057" s="242"/>
      <c r="AI1057" s="242"/>
      <c r="AJ1057" s="242"/>
      <c r="AK1057" s="242"/>
      <c r="AL1057" s="242"/>
      <c r="AM1057" s="242"/>
      <c r="AN1057" s="242"/>
      <c r="AO1057" s="242"/>
      <c r="AP1057" s="242"/>
      <c r="AQ1057" s="242"/>
      <c r="AR1057" s="242"/>
      <c r="AS1057" s="242"/>
      <c r="AT1057" s="242"/>
      <c r="AU1057" s="242"/>
      <c r="AV1057" s="242"/>
      <c r="AW1057" s="242"/>
      <c r="AX1057" s="242"/>
      <c r="AY1057" s="242"/>
      <c r="AZ1057" s="242"/>
      <c r="BA1057" s="242"/>
      <c r="BB1057" s="242"/>
      <c r="BC1057" s="242"/>
      <c r="BD1057" s="242"/>
      <c r="BE1057" s="242"/>
      <c r="BF1057" s="242"/>
      <c r="BG1057" s="242"/>
      <c r="BH1057" s="242"/>
      <c r="BI1057" s="242"/>
      <c r="BJ1057" s="242"/>
      <c r="BK1057" s="242"/>
      <c r="BL1057" s="242"/>
    </row>
    <row r="1058" spans="1:64" ht="14.65" hidden="1" customHeight="1">
      <c r="A1058" s="305" t="s">
        <v>110</v>
      </c>
      <c r="B1058" s="297" t="s">
        <v>192</v>
      </c>
      <c r="C1058" s="306" t="s">
        <v>77</v>
      </c>
      <c r="D1058" s="307"/>
      <c r="E1058" s="307"/>
      <c r="F1058" s="307"/>
      <c r="G1058" s="308"/>
      <c r="H1058" s="308"/>
      <c r="I1058" s="308"/>
      <c r="J1058" s="308"/>
      <c r="K1058" s="308"/>
      <c r="L1058" s="308"/>
      <c r="M1058" s="308"/>
      <c r="N1058" s="308"/>
      <c r="O1058" s="308"/>
      <c r="P1058" s="308"/>
      <c r="Q1058">
        <v>5</v>
      </c>
      <c r="R1058" s="308">
        <v>5</v>
      </c>
      <c r="S1058" s="308">
        <v>6</v>
      </c>
      <c r="T1058" s="308">
        <v>23</v>
      </c>
      <c r="U1058" s="308">
        <v>36</v>
      </c>
      <c r="V1058" s="308">
        <v>53</v>
      </c>
      <c r="W1058" s="308">
        <v>68</v>
      </c>
      <c r="X1058" s="308">
        <v>77</v>
      </c>
      <c r="Y1058" s="308">
        <v>85</v>
      </c>
      <c r="Z1058" s="308">
        <v>94</v>
      </c>
      <c r="AA1058" s="308">
        <v>96</v>
      </c>
      <c r="AB1058" s="308">
        <v>99</v>
      </c>
      <c r="AC1058" s="308">
        <v>100</v>
      </c>
      <c r="AD1058" s="308"/>
      <c r="AE1058" s="295"/>
      <c r="AF1058" s="238" t="str">
        <f t="shared" si="16"/>
        <v>TRIGO16/17Comercialização</v>
      </c>
      <c r="AG1058" s="242"/>
      <c r="AH1058" s="242"/>
      <c r="AI1058" s="242"/>
      <c r="AJ1058" s="242"/>
      <c r="AK1058" s="242"/>
      <c r="AL1058" s="242"/>
      <c r="AM1058" s="242"/>
      <c r="AN1058" s="242"/>
      <c r="AO1058" s="242"/>
      <c r="AP1058" s="242"/>
      <c r="AQ1058" s="242"/>
      <c r="AR1058" s="242"/>
      <c r="AS1058" s="242"/>
      <c r="AT1058" s="242"/>
      <c r="AU1058" s="242"/>
      <c r="AV1058" s="242"/>
      <c r="AW1058" s="242"/>
      <c r="AX1058" s="242"/>
      <c r="AY1058" s="242"/>
      <c r="AZ1058" s="242"/>
      <c r="BA1058" s="242"/>
      <c r="BB1058" s="242"/>
      <c r="BC1058" s="242"/>
      <c r="BD1058" s="242"/>
      <c r="BE1058" s="242"/>
      <c r="BF1058" s="242"/>
      <c r="BG1058" s="242"/>
      <c r="BH1058" s="242"/>
      <c r="BI1058" s="242"/>
      <c r="BJ1058" s="242"/>
      <c r="BK1058" s="242"/>
      <c r="BL1058" s="242"/>
    </row>
    <row r="1059" spans="1:64" ht="14.65" hidden="1" customHeight="1">
      <c r="A1059" s="254" t="s">
        <v>111</v>
      </c>
      <c r="B1059" s="255" t="s">
        <v>192</v>
      </c>
      <c r="C1059" s="256" t="s">
        <v>75</v>
      </c>
      <c r="D1059" s="260"/>
      <c r="E1059" s="260"/>
      <c r="F1059" s="260"/>
      <c r="G1059" s="261"/>
      <c r="H1059" s="261"/>
      <c r="I1059" s="261"/>
      <c r="J1059" s="261"/>
      <c r="K1059" s="261"/>
      <c r="L1059" s="261"/>
      <c r="M1059" s="261"/>
      <c r="N1059" s="261"/>
      <c r="O1059" s="261">
        <v>1</v>
      </c>
      <c r="P1059" s="261">
        <v>32</v>
      </c>
      <c r="Q1059" s="261">
        <v>67</v>
      </c>
      <c r="R1059" s="261">
        <v>91</v>
      </c>
      <c r="S1059" s="261">
        <v>91</v>
      </c>
      <c r="T1059" s="261">
        <v>100</v>
      </c>
      <c r="U1059" s="261"/>
      <c r="V1059" s="261"/>
      <c r="W1059" s="261"/>
      <c r="X1059" s="261"/>
      <c r="Y1059" s="261"/>
      <c r="Z1059" s="261"/>
      <c r="AA1059" s="261"/>
      <c r="AB1059" s="261"/>
      <c r="AC1059" s="261"/>
      <c r="AD1059" s="261"/>
      <c r="AE1059" s="262"/>
      <c r="AF1059" s="238" t="str">
        <f t="shared" si="16"/>
        <v>TRITICALE16/17Plantio</v>
      </c>
      <c r="AG1059" s="262"/>
      <c r="AH1059" s="262"/>
      <c r="AI1059" s="262"/>
      <c r="AJ1059" s="262"/>
      <c r="AK1059" s="262"/>
      <c r="AL1059" s="262"/>
      <c r="AM1059" s="262"/>
      <c r="AN1059" s="262"/>
      <c r="AO1059" s="262"/>
      <c r="AP1059" s="262"/>
      <c r="AQ1059" s="262"/>
      <c r="AR1059" s="262"/>
      <c r="AS1059" s="262"/>
      <c r="AT1059" s="262"/>
      <c r="AU1059" s="262"/>
      <c r="AV1059" s="262"/>
      <c r="AW1059" s="262"/>
      <c r="AX1059" s="262"/>
      <c r="AY1059" s="262"/>
      <c r="AZ1059" s="262"/>
      <c r="BA1059" s="262"/>
      <c r="BB1059" s="262"/>
      <c r="BC1059" s="262"/>
      <c r="BD1059" s="262"/>
      <c r="BE1059" s="262"/>
      <c r="BF1059" s="262"/>
      <c r="BG1059" s="262"/>
      <c r="BH1059" s="262"/>
      <c r="BI1059" s="262"/>
      <c r="BJ1059" s="262"/>
      <c r="BK1059" s="262"/>
      <c r="BL1059" s="262"/>
    </row>
    <row r="1060" spans="1:64" ht="14.65" hidden="1" customHeight="1">
      <c r="A1060" s="263" t="s">
        <v>111</v>
      </c>
      <c r="B1060" s="255" t="s">
        <v>192</v>
      </c>
      <c r="C1060" s="265" t="s">
        <v>76</v>
      </c>
      <c r="D1060" s="266"/>
      <c r="E1060" s="266"/>
      <c r="F1060" s="266"/>
      <c r="G1060" s="267"/>
      <c r="H1060" s="267"/>
      <c r="I1060" s="267"/>
      <c r="J1060" s="267"/>
      <c r="K1060" s="267"/>
      <c r="L1060" s="267"/>
      <c r="M1060" s="267"/>
      <c r="N1060" s="267"/>
      <c r="O1060" s="267"/>
      <c r="P1060" s="267"/>
      <c r="Q1060" s="267"/>
      <c r="R1060" s="267"/>
      <c r="S1060" s="267" t="s">
        <v>206</v>
      </c>
      <c r="T1060" s="267">
        <v>18</v>
      </c>
      <c r="U1060" s="267">
        <v>39</v>
      </c>
      <c r="V1060" s="267">
        <v>92</v>
      </c>
      <c r="W1060" s="267">
        <v>100</v>
      </c>
      <c r="X1060" s="267"/>
      <c r="Y1060" s="267"/>
      <c r="Z1060" s="267"/>
      <c r="AA1060" s="267"/>
      <c r="AB1060" s="267"/>
      <c r="AC1060" s="267"/>
      <c r="AD1060" s="267"/>
      <c r="AE1060" s="268"/>
      <c r="AF1060" s="238" t="str">
        <f t="shared" si="16"/>
        <v>TRITICALE16/17Colheita</v>
      </c>
      <c r="AG1060" s="268"/>
      <c r="AH1060" s="268"/>
      <c r="AI1060" s="268"/>
      <c r="AJ1060" s="268"/>
      <c r="AK1060" s="268"/>
      <c r="AL1060" s="268"/>
      <c r="AM1060" s="268"/>
      <c r="AN1060" s="268"/>
      <c r="AO1060" s="268"/>
      <c r="AP1060" s="268"/>
      <c r="AQ1060" s="268"/>
      <c r="AR1060" s="268"/>
      <c r="AS1060" s="268"/>
      <c r="AT1060" s="268"/>
      <c r="AU1060" s="268"/>
      <c r="AV1060" s="268"/>
      <c r="AW1060" s="268"/>
      <c r="AX1060" s="268"/>
      <c r="AY1060" s="268"/>
      <c r="AZ1060" s="268"/>
      <c r="BA1060" s="268"/>
      <c r="BB1060" s="268"/>
      <c r="BC1060" s="268"/>
      <c r="BD1060" s="268"/>
      <c r="BE1060" s="268"/>
      <c r="BF1060" s="268"/>
      <c r="BG1060" s="268"/>
      <c r="BH1060" s="268"/>
      <c r="BI1060" s="268"/>
      <c r="BJ1060" s="268"/>
      <c r="BK1060" s="268"/>
      <c r="BL1060" s="268"/>
    </row>
    <row r="1061" spans="1:64" ht="14.65" hidden="1" customHeight="1">
      <c r="A1061" s="238" t="s">
        <v>111</v>
      </c>
      <c r="B1061" s="255" t="s">
        <v>192</v>
      </c>
      <c r="C1061" s="243" t="s">
        <v>77</v>
      </c>
      <c r="D1061" s="244"/>
      <c r="E1061" s="244"/>
      <c r="F1061" s="244"/>
      <c r="G1061" s="245"/>
      <c r="H1061" s="245"/>
      <c r="I1061" s="245"/>
      <c r="J1061" s="245"/>
      <c r="K1061" s="245"/>
      <c r="L1061" s="245"/>
      <c r="M1061" s="245"/>
      <c r="N1061" s="245"/>
      <c r="O1061" s="245"/>
      <c r="P1061" s="245"/>
      <c r="Q1061" s="245"/>
      <c r="R1061" s="245"/>
      <c r="S1061" s="245"/>
      <c r="T1061" s="245">
        <v>1</v>
      </c>
      <c r="U1061" s="245">
        <v>10</v>
      </c>
      <c r="V1061" s="245">
        <v>41</v>
      </c>
      <c r="W1061" s="245">
        <v>67</v>
      </c>
      <c r="X1061" s="245">
        <v>76</v>
      </c>
      <c r="Y1061" s="245">
        <v>83</v>
      </c>
      <c r="Z1061" s="245">
        <v>92</v>
      </c>
      <c r="AA1061" s="245">
        <v>100</v>
      </c>
      <c r="AB1061" s="245"/>
      <c r="AC1061" s="245"/>
      <c r="AD1061" s="245"/>
      <c r="AE1061" s="242"/>
      <c r="AF1061" s="238" t="str">
        <f t="shared" si="16"/>
        <v>TRITICALE16/17Comercialização</v>
      </c>
      <c r="AG1061" s="242"/>
      <c r="AH1061" s="242"/>
      <c r="AI1061" s="242"/>
      <c r="AJ1061" s="242"/>
      <c r="AK1061" s="242"/>
      <c r="AL1061" s="242"/>
      <c r="AM1061" s="242"/>
      <c r="AN1061" s="242"/>
      <c r="AO1061" s="242"/>
      <c r="AP1061" s="242"/>
      <c r="AQ1061" s="242"/>
      <c r="AR1061" s="242"/>
      <c r="AS1061" s="242"/>
      <c r="AT1061" s="242"/>
      <c r="AU1061" s="242"/>
      <c r="AV1061" s="242"/>
      <c r="AW1061" s="242"/>
      <c r="AX1061" s="242"/>
      <c r="AY1061" s="242"/>
      <c r="AZ1061" s="242"/>
      <c r="BA1061" s="242"/>
      <c r="BB1061" s="242"/>
      <c r="BC1061" s="242"/>
      <c r="BD1061" s="242"/>
      <c r="BE1061" s="242"/>
      <c r="BF1061" s="242"/>
      <c r="BG1061" s="242"/>
      <c r="BH1061" s="242"/>
      <c r="BI1061" s="242"/>
      <c r="BJ1061" s="242"/>
      <c r="BK1061" s="242"/>
      <c r="BL1061" s="242"/>
    </row>
    <row r="1062" spans="1:64" ht="14.65" hidden="1" customHeight="1">
      <c r="A1062" s="254" t="s">
        <v>84</v>
      </c>
      <c r="B1062" s="255" t="s">
        <v>193</v>
      </c>
      <c r="C1062" s="256" t="s">
        <v>75</v>
      </c>
      <c r="D1062" s="261"/>
      <c r="E1062" s="261"/>
      <c r="F1062" s="261"/>
      <c r="G1062" s="261"/>
      <c r="H1062" s="261"/>
      <c r="I1062" s="261"/>
      <c r="J1062" s="261"/>
      <c r="K1062" s="261"/>
      <c r="L1062" s="261"/>
      <c r="M1062" s="261"/>
      <c r="N1062" s="261">
        <v>8</v>
      </c>
      <c r="O1062" s="261">
        <v>26</v>
      </c>
      <c r="P1062" s="261">
        <v>100</v>
      </c>
      <c r="Q1062" s="261"/>
      <c r="R1062" s="261"/>
      <c r="S1062" s="261"/>
      <c r="T1062" s="261"/>
      <c r="U1062" s="261"/>
      <c r="V1062" s="261"/>
      <c r="W1062" s="261"/>
      <c r="X1062" s="261"/>
      <c r="Y1062" s="261"/>
      <c r="Z1062" s="261"/>
      <c r="AA1062" s="261"/>
      <c r="AB1062" s="261"/>
      <c r="AC1062" s="261"/>
      <c r="AD1062" s="261"/>
      <c r="AE1062" s="262"/>
      <c r="AF1062" s="238" t="str">
        <f t="shared" si="16"/>
        <v>ALHO17/18Plantio</v>
      </c>
      <c r="AG1062" s="262"/>
      <c r="AH1062" s="262"/>
      <c r="AI1062" s="262"/>
      <c r="AJ1062" s="262"/>
      <c r="AK1062" s="262"/>
      <c r="AL1062" s="262"/>
      <c r="AM1062" s="262"/>
      <c r="AN1062" s="262"/>
      <c r="AO1062" s="262"/>
      <c r="AP1062" s="262"/>
      <c r="AQ1062" s="262"/>
      <c r="AR1062" s="262"/>
      <c r="AS1062" s="262"/>
      <c r="AT1062" s="262"/>
      <c r="AU1062" s="262"/>
      <c r="AV1062" s="262"/>
      <c r="AW1062" s="262"/>
      <c r="AX1062" s="262"/>
      <c r="AY1062" s="262"/>
      <c r="AZ1062" s="262"/>
      <c r="BA1062" s="262"/>
      <c r="BB1062" s="262"/>
      <c r="BC1062" s="262"/>
      <c r="BD1062" s="262"/>
      <c r="BE1062" s="262"/>
      <c r="BF1062" s="262"/>
      <c r="BG1062" s="262"/>
      <c r="BH1062" s="262"/>
      <c r="BI1062" s="262"/>
      <c r="BJ1062" s="262"/>
      <c r="BK1062" s="262"/>
      <c r="BL1062" s="262"/>
    </row>
    <row r="1063" spans="1:64" ht="14.65" hidden="1" customHeight="1">
      <c r="A1063" s="263" t="s">
        <v>84</v>
      </c>
      <c r="B1063" s="255" t="s">
        <v>193</v>
      </c>
      <c r="C1063" s="265" t="s">
        <v>76</v>
      </c>
      <c r="D1063" s="267"/>
      <c r="E1063" s="267"/>
      <c r="F1063" s="267"/>
      <c r="G1063" s="267"/>
      <c r="H1063" s="267"/>
      <c r="I1063" s="267"/>
      <c r="J1063" s="267"/>
      <c r="K1063" s="267"/>
      <c r="L1063" s="267"/>
      <c r="M1063" s="267"/>
      <c r="N1063" s="267"/>
      <c r="O1063" s="267"/>
      <c r="P1063" s="267"/>
      <c r="Q1063" s="267"/>
      <c r="R1063" s="267"/>
      <c r="S1063" s="267">
        <v>7</v>
      </c>
      <c r="T1063" s="267">
        <v>16</v>
      </c>
      <c r="U1063" s="267">
        <v>35</v>
      </c>
      <c r="V1063" s="267">
        <v>67</v>
      </c>
      <c r="W1063" s="267">
        <v>90</v>
      </c>
      <c r="X1063" s="267">
        <v>98</v>
      </c>
      <c r="Y1063" s="267">
        <v>98</v>
      </c>
      <c r="Z1063" s="267">
        <v>100</v>
      </c>
      <c r="AA1063" s="267"/>
      <c r="AB1063" s="267"/>
      <c r="AC1063" s="267"/>
      <c r="AD1063" s="267"/>
      <c r="AE1063" s="268"/>
      <c r="AF1063" s="238" t="str">
        <f t="shared" si="16"/>
        <v>ALHO17/18Colheita</v>
      </c>
      <c r="AG1063" s="268"/>
      <c r="AH1063" s="268"/>
      <c r="AI1063" s="268"/>
      <c r="AJ1063" s="268"/>
      <c r="AK1063" s="268"/>
      <c r="AL1063" s="268"/>
      <c r="AM1063" s="268"/>
      <c r="AN1063" s="268"/>
      <c r="AO1063" s="268"/>
      <c r="AP1063" s="268"/>
      <c r="AQ1063" s="268"/>
      <c r="AR1063" s="268"/>
      <c r="AS1063" s="268"/>
      <c r="AT1063" s="268"/>
      <c r="AU1063" s="268"/>
      <c r="AV1063" s="268"/>
      <c r="AW1063" s="268"/>
      <c r="AX1063" s="268"/>
      <c r="AY1063" s="268"/>
      <c r="AZ1063" s="268"/>
      <c r="BA1063" s="268"/>
      <c r="BB1063" s="268"/>
      <c r="BC1063" s="268"/>
      <c r="BD1063" s="268"/>
      <c r="BE1063" s="268"/>
      <c r="BF1063" s="268"/>
      <c r="BG1063" s="268"/>
      <c r="BH1063" s="268"/>
      <c r="BI1063" s="268"/>
      <c r="BJ1063" s="268"/>
      <c r="BK1063" s="268"/>
      <c r="BL1063" s="268"/>
    </row>
    <row r="1064" spans="1:64" ht="14.65" hidden="1" customHeight="1">
      <c r="A1064" s="257" t="s">
        <v>84</v>
      </c>
      <c r="B1064" s="255" t="s">
        <v>193</v>
      </c>
      <c r="C1064" s="243" t="s">
        <v>77</v>
      </c>
      <c r="D1064" s="245"/>
      <c r="E1064" s="245"/>
      <c r="F1064" s="245"/>
      <c r="G1064" s="245"/>
      <c r="H1064" s="245"/>
      <c r="I1064" s="245"/>
      <c r="J1064" s="245"/>
      <c r="K1064" s="245"/>
      <c r="L1064" s="245"/>
      <c r="M1064" s="245"/>
      <c r="N1064" s="245"/>
      <c r="O1064" s="245"/>
      <c r="P1064" s="245"/>
      <c r="Q1064" s="245"/>
      <c r="R1064" s="245"/>
      <c r="S1064" s="245">
        <v>2</v>
      </c>
      <c r="T1064" s="245">
        <v>5</v>
      </c>
      <c r="U1064" s="245">
        <v>21</v>
      </c>
      <c r="V1064" s="245">
        <v>47</v>
      </c>
      <c r="W1064" s="245">
        <v>70</v>
      </c>
      <c r="X1064" s="245">
        <v>86</v>
      </c>
      <c r="Y1064" s="245">
        <v>90</v>
      </c>
      <c r="Z1064" s="245">
        <v>98</v>
      </c>
      <c r="AA1064" s="245">
        <v>100</v>
      </c>
      <c r="AB1064" s="245"/>
      <c r="AC1064" s="245"/>
      <c r="AD1064" s="245"/>
      <c r="AE1064" s="242"/>
      <c r="AF1064" s="238" t="str">
        <f t="shared" si="16"/>
        <v>ALHO17/18Comercialização</v>
      </c>
      <c r="AG1064" s="242"/>
      <c r="AH1064" s="242"/>
      <c r="AI1064" s="242"/>
      <c r="AJ1064" s="242"/>
      <c r="AK1064" s="242"/>
      <c r="AL1064" s="242"/>
      <c r="AM1064" s="242"/>
      <c r="AN1064" s="242"/>
      <c r="AO1064" s="242"/>
      <c r="AP1064" s="242"/>
      <c r="AQ1064" s="242"/>
      <c r="AR1064" s="242"/>
      <c r="AS1064" s="242"/>
      <c r="AT1064" s="242"/>
      <c r="AU1064" s="242"/>
      <c r="AV1064" s="242"/>
      <c r="AW1064" s="242"/>
      <c r="AX1064" s="242"/>
      <c r="AY1064" s="242"/>
      <c r="AZ1064" s="242"/>
      <c r="BA1064" s="242"/>
      <c r="BB1064" s="242"/>
      <c r="BC1064" s="242"/>
      <c r="BD1064" s="242"/>
      <c r="BE1064" s="242"/>
      <c r="BF1064" s="242"/>
      <c r="BG1064" s="242"/>
      <c r="BH1064" s="242"/>
      <c r="BI1064" s="242"/>
      <c r="BJ1064" s="242"/>
      <c r="BK1064" s="242"/>
      <c r="BL1064" s="242"/>
    </row>
    <row r="1065" spans="1:64" ht="14.65" hidden="1" customHeight="1">
      <c r="A1065" s="254" t="s">
        <v>85</v>
      </c>
      <c r="B1065" s="255" t="s">
        <v>193</v>
      </c>
      <c r="C1065" s="256" t="s">
        <v>75</v>
      </c>
      <c r="D1065" s="261"/>
      <c r="E1065" s="261"/>
      <c r="F1065" s="261"/>
      <c r="G1065" s="261"/>
      <c r="H1065" s="261">
        <v>3</v>
      </c>
      <c r="I1065" s="261">
        <v>51</v>
      </c>
      <c r="J1065" s="261">
        <v>72</v>
      </c>
      <c r="K1065" s="261">
        <v>100</v>
      </c>
      <c r="L1065" s="261"/>
      <c r="M1065" s="261"/>
      <c r="N1065" s="261"/>
      <c r="O1065" s="261"/>
      <c r="P1065" s="261"/>
      <c r="Q1065" s="261"/>
      <c r="R1065" s="261"/>
      <c r="S1065" s="261"/>
      <c r="T1065" s="261"/>
      <c r="U1065" s="261"/>
      <c r="V1065" s="261"/>
      <c r="W1065" s="261"/>
      <c r="X1065" s="261"/>
      <c r="Y1065" s="261"/>
      <c r="Z1065" s="261"/>
      <c r="AA1065" s="261"/>
      <c r="AB1065" s="261"/>
      <c r="AC1065" s="261"/>
      <c r="AD1065" s="261"/>
      <c r="AE1065" s="262"/>
      <c r="AF1065" s="238" t="str">
        <f t="shared" si="16"/>
        <v>AMENDOIM (1ª SAFRA)17/18Plantio</v>
      </c>
      <c r="AG1065" s="262"/>
      <c r="AH1065" s="262"/>
      <c r="AI1065" s="262"/>
      <c r="AJ1065" s="262"/>
      <c r="AK1065" s="262"/>
      <c r="AL1065" s="262"/>
      <c r="AM1065" s="262"/>
      <c r="AN1065" s="262"/>
      <c r="AO1065" s="262"/>
      <c r="AP1065" s="262"/>
      <c r="AQ1065" s="262"/>
      <c r="AR1065" s="262"/>
      <c r="AS1065" s="262"/>
      <c r="AT1065" s="262"/>
      <c r="AU1065" s="262"/>
      <c r="AV1065" s="262"/>
      <c r="AW1065" s="262"/>
      <c r="AX1065" s="262"/>
      <c r="AY1065" s="262"/>
      <c r="AZ1065" s="262"/>
      <c r="BA1065" s="262"/>
      <c r="BB1065" s="262"/>
      <c r="BC1065" s="262"/>
      <c r="BD1065" s="262"/>
      <c r="BE1065" s="262"/>
      <c r="BF1065" s="262"/>
      <c r="BG1065" s="262"/>
      <c r="BH1065" s="262"/>
      <c r="BI1065" s="262"/>
      <c r="BJ1065" s="262"/>
      <c r="BK1065" s="262"/>
      <c r="BL1065" s="262"/>
    </row>
    <row r="1066" spans="1:64" ht="14.65" hidden="1" customHeight="1">
      <c r="A1066" s="263" t="s">
        <v>85</v>
      </c>
      <c r="B1066" s="255" t="s">
        <v>193</v>
      </c>
      <c r="C1066" s="265" t="s">
        <v>76</v>
      </c>
      <c r="D1066" s="267"/>
      <c r="E1066" s="267"/>
      <c r="F1066" s="267"/>
      <c r="G1066" s="267"/>
      <c r="H1066" s="267"/>
      <c r="I1066" s="267"/>
      <c r="J1066" s="267"/>
      <c r="K1066" s="267"/>
      <c r="L1066" s="267">
        <v>1</v>
      </c>
      <c r="M1066" s="267">
        <v>12</v>
      </c>
      <c r="N1066" s="267">
        <v>56</v>
      </c>
      <c r="O1066" s="267">
        <v>76</v>
      </c>
      <c r="P1066" s="267">
        <v>100</v>
      </c>
      <c r="Q1066" s="267"/>
      <c r="R1066" s="267"/>
      <c r="S1066" s="267"/>
      <c r="T1066" s="267"/>
      <c r="U1066" s="267"/>
      <c r="V1066" s="267"/>
      <c r="W1066" s="267"/>
      <c r="X1066" s="267"/>
      <c r="Y1066" s="267"/>
      <c r="Z1066" s="267"/>
      <c r="AA1066" s="267"/>
      <c r="AB1066" s="267"/>
      <c r="AC1066" s="267"/>
      <c r="AD1066" s="267"/>
      <c r="AE1066" s="268"/>
      <c r="AF1066" s="238" t="str">
        <f t="shared" si="16"/>
        <v>AMENDOIM (1ª SAFRA)17/18Colheita</v>
      </c>
      <c r="AG1066" s="268"/>
      <c r="AH1066" s="268"/>
      <c r="AI1066" s="268"/>
      <c r="AJ1066" s="268"/>
      <c r="AK1066" s="268"/>
      <c r="AL1066" s="268"/>
      <c r="AM1066" s="268"/>
      <c r="AN1066" s="268"/>
      <c r="AO1066" s="268"/>
      <c r="AP1066" s="268"/>
      <c r="AQ1066" s="268"/>
      <c r="AR1066" s="268"/>
      <c r="AS1066" s="268"/>
      <c r="AT1066" s="268"/>
      <c r="AU1066" s="268"/>
      <c r="AV1066" s="268"/>
      <c r="AW1066" s="268"/>
      <c r="AX1066" s="268"/>
      <c r="AY1066" s="268"/>
      <c r="AZ1066" s="268"/>
      <c r="BA1066" s="268"/>
      <c r="BB1066" s="268"/>
      <c r="BC1066" s="268"/>
      <c r="BD1066" s="268"/>
      <c r="BE1066" s="268"/>
      <c r="BF1066" s="268"/>
      <c r="BG1066" s="268"/>
      <c r="BH1066" s="268"/>
      <c r="BI1066" s="268"/>
      <c r="BJ1066" s="268"/>
      <c r="BK1066" s="268"/>
      <c r="BL1066" s="268"/>
    </row>
    <row r="1067" spans="1:64" ht="14.65" hidden="1" customHeight="1">
      <c r="A1067" s="257" t="s">
        <v>85</v>
      </c>
      <c r="B1067" s="255" t="s">
        <v>193</v>
      </c>
      <c r="C1067" s="243" t="s">
        <v>77</v>
      </c>
      <c r="D1067" s="245"/>
      <c r="E1067" s="245"/>
      <c r="F1067" s="245"/>
      <c r="G1067" s="245"/>
      <c r="H1067" s="245"/>
      <c r="I1067" s="245"/>
      <c r="J1067" s="245"/>
      <c r="K1067" s="245"/>
      <c r="L1067" s="309">
        <v>1</v>
      </c>
      <c r="M1067" s="309">
        <v>7</v>
      </c>
      <c r="N1067" s="245">
        <v>19</v>
      </c>
      <c r="O1067" s="245">
        <v>28</v>
      </c>
      <c r="P1067" s="245">
        <v>40</v>
      </c>
      <c r="Q1067" s="245">
        <v>43</v>
      </c>
      <c r="R1067" s="245">
        <v>45</v>
      </c>
      <c r="S1067" s="245">
        <v>53</v>
      </c>
      <c r="T1067" s="245">
        <v>78</v>
      </c>
      <c r="U1067" s="245">
        <v>80</v>
      </c>
      <c r="V1067" s="245">
        <v>83</v>
      </c>
      <c r="W1067" s="245">
        <v>88</v>
      </c>
      <c r="X1067" s="245">
        <v>100</v>
      </c>
      <c r="Y1067" s="245"/>
      <c r="Z1067" s="245"/>
      <c r="AA1067" s="245"/>
      <c r="AB1067" s="245"/>
      <c r="AC1067" s="245"/>
      <c r="AD1067" s="245"/>
      <c r="AE1067" s="242"/>
      <c r="AF1067" s="238" t="str">
        <f t="shared" si="16"/>
        <v>AMENDOIM (1ª SAFRA)17/18Comercialização</v>
      </c>
      <c r="AG1067" s="242"/>
      <c r="AH1067" s="242"/>
      <c r="AI1067" s="242"/>
      <c r="AJ1067" s="242"/>
      <c r="AK1067" s="242"/>
      <c r="AL1067" s="242"/>
      <c r="AM1067" s="242"/>
      <c r="AN1067" s="242"/>
      <c r="AO1067" s="242"/>
      <c r="AP1067" s="242"/>
      <c r="AQ1067" s="242"/>
      <c r="AR1067" s="242"/>
      <c r="AS1067" s="242"/>
      <c r="AT1067" s="242"/>
      <c r="AU1067" s="242"/>
      <c r="AV1067" s="242"/>
      <c r="AW1067" s="242"/>
      <c r="AX1067" s="242"/>
      <c r="AY1067" s="242"/>
      <c r="AZ1067" s="242"/>
      <c r="BA1067" s="242"/>
      <c r="BB1067" s="242"/>
      <c r="BC1067" s="242"/>
      <c r="BD1067" s="242"/>
      <c r="BE1067" s="242"/>
      <c r="BF1067" s="242"/>
      <c r="BG1067" s="242"/>
      <c r="BH1067" s="242"/>
      <c r="BI1067" s="242"/>
      <c r="BJ1067" s="242"/>
      <c r="BK1067" s="242"/>
      <c r="BL1067" s="242"/>
    </row>
    <row r="1068" spans="1:64" ht="14.65" hidden="1" customHeight="1">
      <c r="A1068" s="254" t="s">
        <v>86</v>
      </c>
      <c r="B1068" s="255" t="s">
        <v>193</v>
      </c>
      <c r="C1068" s="256" t="s">
        <v>75</v>
      </c>
      <c r="D1068" s="261"/>
      <c r="E1068" s="261"/>
      <c r="F1068" s="261"/>
      <c r="G1068" s="261"/>
      <c r="H1068" s="261">
        <v>46</v>
      </c>
      <c r="I1068" s="261">
        <v>61</v>
      </c>
      <c r="J1068" s="261">
        <v>79</v>
      </c>
      <c r="K1068" s="261">
        <v>100</v>
      </c>
      <c r="L1068" s="262"/>
      <c r="M1068" s="262"/>
      <c r="N1068" s="261"/>
      <c r="O1068" s="261"/>
      <c r="P1068" s="261"/>
      <c r="Q1068" s="261"/>
      <c r="R1068" s="261"/>
      <c r="S1068" s="261"/>
      <c r="T1068" s="261"/>
      <c r="U1068" s="261"/>
      <c r="V1068" s="261"/>
      <c r="W1068" s="261"/>
      <c r="X1068" s="261"/>
      <c r="Y1068" s="261"/>
      <c r="Z1068" s="261"/>
      <c r="AA1068" s="261"/>
      <c r="AB1068" s="261"/>
      <c r="AC1068" s="261"/>
      <c r="AD1068" s="261"/>
      <c r="AE1068" s="262"/>
      <c r="AF1068" s="238" t="str">
        <f t="shared" si="16"/>
        <v>ARROZ IRRIGADO17/18Plantio</v>
      </c>
      <c r="AG1068" s="262"/>
      <c r="AH1068" s="262"/>
      <c r="AI1068" s="262"/>
      <c r="AJ1068" s="262"/>
      <c r="AK1068" s="262"/>
      <c r="AL1068" s="262"/>
      <c r="AM1068" s="262"/>
      <c r="AN1068" s="262"/>
      <c r="AO1068" s="262"/>
      <c r="AP1068" s="262"/>
      <c r="AQ1068" s="262"/>
      <c r="AR1068" s="262"/>
      <c r="AS1068" s="262"/>
      <c r="AT1068" s="262"/>
      <c r="AU1068" s="262"/>
      <c r="AV1068" s="262"/>
      <c r="AW1068" s="262"/>
      <c r="AX1068" s="262"/>
      <c r="AY1068" s="262"/>
      <c r="AZ1068" s="262"/>
      <c r="BA1068" s="262"/>
      <c r="BB1068" s="262"/>
      <c r="BC1068" s="262"/>
      <c r="BD1068" s="262"/>
      <c r="BE1068" s="262"/>
      <c r="BF1068" s="262"/>
      <c r="BG1068" s="262"/>
      <c r="BH1068" s="262"/>
      <c r="BI1068" s="262"/>
      <c r="BJ1068" s="262"/>
      <c r="BK1068" s="262"/>
      <c r="BL1068" s="262"/>
    </row>
    <row r="1069" spans="1:64" ht="14.65" hidden="1" customHeight="1">
      <c r="A1069" s="263" t="s">
        <v>86</v>
      </c>
      <c r="B1069" s="255" t="s">
        <v>193</v>
      </c>
      <c r="C1069" s="265" t="s">
        <v>76</v>
      </c>
      <c r="D1069" s="267"/>
      <c r="E1069" s="267"/>
      <c r="F1069" s="267"/>
      <c r="G1069" s="267"/>
      <c r="H1069" s="267"/>
      <c r="I1069" s="267"/>
      <c r="J1069" s="267"/>
      <c r="K1069" s="267"/>
      <c r="L1069" s="267">
        <v>12</v>
      </c>
      <c r="M1069" s="267">
        <v>37</v>
      </c>
      <c r="N1069" s="267">
        <v>66</v>
      </c>
      <c r="O1069" s="267">
        <v>69</v>
      </c>
      <c r="P1069" s="267">
        <v>89</v>
      </c>
      <c r="Q1069" s="267">
        <v>100</v>
      </c>
      <c r="R1069" s="267"/>
      <c r="S1069" s="267"/>
      <c r="T1069" s="267"/>
      <c r="U1069" s="267"/>
      <c r="V1069" s="267"/>
      <c r="W1069" s="267"/>
      <c r="X1069" s="267"/>
      <c r="Y1069" s="267"/>
      <c r="Z1069" s="267"/>
      <c r="AA1069" s="267"/>
      <c r="AB1069" s="267"/>
      <c r="AC1069" s="267"/>
      <c r="AD1069" s="267"/>
      <c r="AE1069" s="268"/>
      <c r="AF1069" s="238" t="str">
        <f t="shared" si="16"/>
        <v>ARROZ IRRIGADO17/18Colheita</v>
      </c>
      <c r="AG1069" s="268"/>
      <c r="AH1069" s="268"/>
      <c r="AI1069" s="268"/>
      <c r="AJ1069" s="268"/>
      <c r="AK1069" s="268"/>
      <c r="AL1069" s="268"/>
      <c r="AM1069" s="268"/>
      <c r="AN1069" s="268"/>
      <c r="AO1069" s="268"/>
      <c r="AP1069" s="268"/>
      <c r="AQ1069" s="268"/>
      <c r="AR1069" s="268"/>
      <c r="AS1069" s="268"/>
      <c r="AT1069" s="268"/>
      <c r="AU1069" s="268"/>
      <c r="AV1069" s="268"/>
      <c r="AW1069" s="268"/>
      <c r="AX1069" s="268"/>
      <c r="AY1069" s="268"/>
      <c r="AZ1069" s="268"/>
      <c r="BA1069" s="268"/>
      <c r="BB1069" s="268"/>
      <c r="BC1069" s="268"/>
      <c r="BD1069" s="268"/>
      <c r="BE1069" s="268"/>
      <c r="BF1069" s="268"/>
      <c r="BG1069" s="268"/>
      <c r="BH1069" s="268"/>
      <c r="BI1069" s="268"/>
      <c r="BJ1069" s="268"/>
      <c r="BK1069" s="268"/>
      <c r="BL1069" s="268"/>
    </row>
    <row r="1070" spans="1:64" ht="14.65" hidden="1" customHeight="1">
      <c r="A1070" s="238" t="s">
        <v>86</v>
      </c>
      <c r="B1070" s="255" t="s">
        <v>193</v>
      </c>
      <c r="C1070" s="243" t="s">
        <v>77</v>
      </c>
      <c r="D1070" s="245"/>
      <c r="E1070" s="245"/>
      <c r="F1070" s="245"/>
      <c r="G1070" s="245"/>
      <c r="H1070" s="245"/>
      <c r="I1070" s="245"/>
      <c r="J1070" s="245"/>
      <c r="K1070" s="245"/>
      <c r="L1070" s="309">
        <v>2</v>
      </c>
      <c r="M1070" s="309">
        <v>8</v>
      </c>
      <c r="N1070" s="245">
        <v>21</v>
      </c>
      <c r="O1070" s="245">
        <v>33</v>
      </c>
      <c r="P1070" s="245">
        <v>40</v>
      </c>
      <c r="Q1070" s="245">
        <v>44</v>
      </c>
      <c r="R1070" s="245">
        <v>52</v>
      </c>
      <c r="S1070" s="245">
        <v>57</v>
      </c>
      <c r="T1070" s="245">
        <v>62</v>
      </c>
      <c r="U1070" s="245">
        <v>71</v>
      </c>
      <c r="V1070" s="245">
        <v>80</v>
      </c>
      <c r="W1070" s="245">
        <v>88</v>
      </c>
      <c r="X1070" s="245">
        <v>98</v>
      </c>
      <c r="Y1070" s="245">
        <v>100</v>
      </c>
      <c r="Z1070" s="245"/>
      <c r="AA1070" s="245"/>
      <c r="AB1070" s="245"/>
      <c r="AC1070" s="245"/>
      <c r="AD1070" s="245"/>
      <c r="AE1070" s="242"/>
      <c r="AF1070" s="238" t="str">
        <f t="shared" si="16"/>
        <v>ARROZ IRRIGADO17/18Comercialização</v>
      </c>
      <c r="AG1070" s="242"/>
      <c r="AH1070" s="242"/>
      <c r="AI1070" s="242"/>
      <c r="AJ1070" s="242"/>
      <c r="AK1070" s="242"/>
      <c r="AL1070" s="242"/>
      <c r="AM1070" s="242"/>
      <c r="AN1070" s="242"/>
      <c r="AO1070" s="242"/>
      <c r="AP1070" s="242"/>
      <c r="AQ1070" s="242"/>
      <c r="AR1070" s="242"/>
      <c r="AS1070" s="242"/>
      <c r="AT1070" s="242"/>
      <c r="AU1070" s="242"/>
      <c r="AV1070" s="242"/>
      <c r="AW1070" s="242"/>
      <c r="AX1070" s="242"/>
      <c r="AY1070" s="242"/>
      <c r="AZ1070" s="242"/>
      <c r="BA1070" s="242"/>
      <c r="BB1070" s="242"/>
      <c r="BC1070" s="242"/>
      <c r="BD1070" s="242"/>
      <c r="BE1070" s="242"/>
      <c r="BF1070" s="242"/>
      <c r="BG1070" s="242"/>
      <c r="BH1070" s="242"/>
      <c r="BI1070" s="242"/>
      <c r="BJ1070" s="242"/>
      <c r="BK1070" s="242"/>
      <c r="BL1070" s="242"/>
    </row>
    <row r="1071" spans="1:64" ht="14.65" hidden="1" customHeight="1">
      <c r="A1071" s="254" t="s">
        <v>87</v>
      </c>
      <c r="B1071" s="255" t="s">
        <v>193</v>
      </c>
      <c r="C1071" s="256" t="s">
        <v>75</v>
      </c>
      <c r="D1071" s="261"/>
      <c r="E1071" s="261"/>
      <c r="F1071" s="261"/>
      <c r="G1071" s="261"/>
      <c r="H1071" s="261">
        <v>0</v>
      </c>
      <c r="I1071" s="261">
        <v>39</v>
      </c>
      <c r="J1071" s="261">
        <v>79</v>
      </c>
      <c r="K1071" s="261">
        <v>81</v>
      </c>
      <c r="L1071" s="261">
        <v>100</v>
      </c>
      <c r="M1071" s="261"/>
      <c r="N1071" s="261"/>
      <c r="O1071" s="261"/>
      <c r="P1071" s="261"/>
      <c r="Q1071" s="261"/>
      <c r="R1071" s="261"/>
      <c r="S1071" s="261"/>
      <c r="T1071" s="261"/>
      <c r="U1071" s="261"/>
      <c r="V1071" s="261"/>
      <c r="W1071" s="261"/>
      <c r="X1071" s="261"/>
      <c r="Y1071" s="261"/>
      <c r="Z1071" s="261"/>
      <c r="AA1071" s="261"/>
      <c r="AB1071" s="261"/>
      <c r="AC1071" s="261"/>
      <c r="AD1071" s="261"/>
      <c r="AE1071" s="262"/>
      <c r="AF1071" s="238" t="str">
        <f t="shared" si="16"/>
        <v>ARROZ SEQUEIRO17/18Plantio</v>
      </c>
      <c r="AG1071" s="262"/>
      <c r="AH1071" s="262"/>
      <c r="AI1071" s="262"/>
      <c r="AJ1071" s="262"/>
      <c r="AK1071" s="262"/>
      <c r="AL1071" s="262"/>
      <c r="AM1071" s="262"/>
      <c r="AN1071" s="262"/>
      <c r="AO1071" s="262"/>
      <c r="AP1071" s="262"/>
      <c r="AQ1071" s="262"/>
      <c r="AR1071" s="262"/>
      <c r="AS1071" s="262"/>
      <c r="AT1071" s="262"/>
      <c r="AU1071" s="262"/>
      <c r="AV1071" s="262"/>
      <c r="AW1071" s="262"/>
      <c r="AX1071" s="262"/>
      <c r="AY1071" s="262"/>
      <c r="AZ1071" s="262"/>
      <c r="BA1071" s="262"/>
      <c r="BB1071" s="262"/>
      <c r="BC1071" s="262"/>
      <c r="BD1071" s="262"/>
      <c r="BE1071" s="262"/>
      <c r="BF1071" s="262"/>
      <c r="BG1071" s="262"/>
      <c r="BH1071" s="262"/>
      <c r="BI1071" s="262"/>
      <c r="BJ1071" s="262"/>
      <c r="BK1071" s="262"/>
      <c r="BL1071" s="262"/>
    </row>
    <row r="1072" spans="1:64" ht="14.65" hidden="1" customHeight="1">
      <c r="A1072" s="263" t="s">
        <v>87</v>
      </c>
      <c r="B1072" s="255" t="s">
        <v>193</v>
      </c>
      <c r="C1072" s="265" t="s">
        <v>76</v>
      </c>
      <c r="D1072" s="267"/>
      <c r="E1072" s="267"/>
      <c r="F1072" s="267"/>
      <c r="G1072" s="267"/>
      <c r="H1072" s="267"/>
      <c r="I1072" s="267"/>
      <c r="J1072" s="267"/>
      <c r="K1072" s="267"/>
      <c r="L1072" s="268"/>
      <c r="M1072" s="267">
        <v>3</v>
      </c>
      <c r="N1072" s="267">
        <v>44</v>
      </c>
      <c r="O1072" s="267">
        <v>94</v>
      </c>
      <c r="P1072" s="267">
        <v>100</v>
      </c>
      <c r="Q1072" s="267"/>
      <c r="R1072" s="267"/>
      <c r="S1072" s="267"/>
      <c r="T1072" s="267"/>
      <c r="U1072" s="267"/>
      <c r="V1072" s="267"/>
      <c r="W1072" s="267"/>
      <c r="X1072" s="267"/>
      <c r="Y1072" s="267"/>
      <c r="Z1072" s="267"/>
      <c r="AA1072" s="267"/>
      <c r="AB1072" s="267"/>
      <c r="AC1072" s="267"/>
      <c r="AD1072" s="267"/>
      <c r="AE1072" s="268"/>
      <c r="AF1072" s="238" t="str">
        <f t="shared" si="16"/>
        <v>ARROZ SEQUEIRO17/18Colheita</v>
      </c>
      <c r="AG1072" s="268"/>
      <c r="AH1072" s="268"/>
      <c r="AI1072" s="268"/>
      <c r="AJ1072" s="268"/>
      <c r="AK1072" s="268"/>
      <c r="AL1072" s="268"/>
      <c r="AM1072" s="268"/>
      <c r="AN1072" s="268"/>
      <c r="AO1072" s="268"/>
      <c r="AP1072" s="268"/>
      <c r="AQ1072" s="268"/>
      <c r="AR1072" s="268"/>
      <c r="AS1072" s="268"/>
      <c r="AT1072" s="268"/>
      <c r="AU1072" s="268"/>
      <c r="AV1072" s="268"/>
      <c r="AW1072" s="268"/>
      <c r="AX1072" s="268"/>
      <c r="AY1072" s="268"/>
      <c r="AZ1072" s="268"/>
      <c r="BA1072" s="268"/>
      <c r="BB1072" s="268"/>
      <c r="BC1072" s="268"/>
      <c r="BD1072" s="268"/>
      <c r="BE1072" s="268"/>
      <c r="BF1072" s="268"/>
      <c r="BG1072" s="268"/>
      <c r="BH1072" s="268"/>
      <c r="BI1072" s="268"/>
      <c r="BJ1072" s="268"/>
      <c r="BK1072" s="268"/>
      <c r="BL1072" s="268"/>
    </row>
    <row r="1073" spans="1:64" ht="14.65" hidden="1" customHeight="1">
      <c r="A1073" s="238" t="s">
        <v>87</v>
      </c>
      <c r="B1073" s="255" t="s">
        <v>193</v>
      </c>
      <c r="C1073" s="243" t="s">
        <v>77</v>
      </c>
      <c r="D1073" s="245"/>
      <c r="E1073" s="245"/>
      <c r="F1073" s="245"/>
      <c r="G1073" s="245"/>
      <c r="H1073" s="245"/>
      <c r="I1073" s="245"/>
      <c r="J1073" s="245"/>
      <c r="K1073" s="245"/>
      <c r="L1073" s="245"/>
      <c r="M1073" s="245"/>
      <c r="N1073" s="245">
        <v>9</v>
      </c>
      <c r="O1073" s="245">
        <v>29</v>
      </c>
      <c r="P1073" s="245">
        <v>42</v>
      </c>
      <c r="Q1073" s="245">
        <v>55</v>
      </c>
      <c r="R1073" s="245">
        <v>65</v>
      </c>
      <c r="S1073" s="245">
        <v>85</v>
      </c>
      <c r="T1073" s="245">
        <v>91</v>
      </c>
      <c r="U1073" s="245">
        <v>93</v>
      </c>
      <c r="V1073" s="245">
        <v>95</v>
      </c>
      <c r="W1073" s="245">
        <v>100</v>
      </c>
      <c r="X1073" s="245"/>
      <c r="Y1073" s="245"/>
      <c r="Z1073" s="245"/>
      <c r="AA1073" s="245"/>
      <c r="AB1073" s="245"/>
      <c r="AC1073" s="245"/>
      <c r="AD1073" s="245"/>
      <c r="AE1073" s="242"/>
      <c r="AF1073" s="238" t="str">
        <f t="shared" si="16"/>
        <v>ARROZ SEQUEIRO17/18Comercialização</v>
      </c>
      <c r="AG1073" s="271"/>
      <c r="AH1073" s="271"/>
      <c r="AI1073" s="271"/>
      <c r="AJ1073" s="271"/>
      <c r="AK1073" s="271"/>
      <c r="AL1073" s="271"/>
      <c r="AM1073" s="271"/>
      <c r="AN1073" s="271"/>
      <c r="AO1073" s="271"/>
      <c r="AP1073" s="271"/>
      <c r="AQ1073" s="271"/>
      <c r="AR1073" s="271"/>
      <c r="AS1073" s="271"/>
      <c r="AT1073" s="271"/>
      <c r="AU1073" s="271"/>
      <c r="AV1073" s="271"/>
      <c r="AW1073" s="271"/>
      <c r="AX1073" s="271"/>
      <c r="AY1073" s="271"/>
      <c r="AZ1073" s="271"/>
      <c r="BA1073" s="271"/>
      <c r="BB1073" s="271"/>
      <c r="BC1073" s="271"/>
      <c r="BD1073" s="271"/>
      <c r="BE1073" s="271"/>
      <c r="BF1073" s="271"/>
      <c r="BG1073" s="271"/>
      <c r="BH1073" s="271"/>
      <c r="BI1073" s="271"/>
      <c r="BJ1073" s="271"/>
      <c r="BK1073" s="271"/>
      <c r="BL1073" s="271"/>
    </row>
    <row r="1074" spans="1:64" ht="14.65" hidden="1" customHeight="1">
      <c r="A1074" s="254" t="s">
        <v>88</v>
      </c>
      <c r="B1074" s="255" t="s">
        <v>193</v>
      </c>
      <c r="C1074" s="256" t="s">
        <v>75</v>
      </c>
      <c r="D1074" s="260"/>
      <c r="E1074" s="260"/>
      <c r="F1074" s="260"/>
      <c r="G1074" s="261"/>
      <c r="H1074" s="261"/>
      <c r="I1074" s="261"/>
      <c r="J1074" s="261"/>
      <c r="K1074" s="261"/>
      <c r="L1074" s="261"/>
      <c r="M1074" s="261"/>
      <c r="N1074" s="261"/>
      <c r="O1074" s="261">
        <v>7</v>
      </c>
      <c r="P1074" s="261">
        <v>45</v>
      </c>
      <c r="Q1074" s="261">
        <v>93</v>
      </c>
      <c r="R1074" s="261">
        <v>100</v>
      </c>
      <c r="S1074" s="261"/>
      <c r="T1074" s="261"/>
      <c r="U1074" s="261"/>
      <c r="V1074" s="261"/>
      <c r="W1074" s="261"/>
      <c r="X1074" s="261"/>
      <c r="Y1074" s="261"/>
      <c r="Z1074" s="261"/>
      <c r="AA1074" s="261"/>
      <c r="AB1074" s="261"/>
      <c r="AC1074" s="261"/>
      <c r="AD1074" s="261"/>
      <c r="AE1074" s="262"/>
      <c r="AF1074" s="238" t="str">
        <f t="shared" si="16"/>
        <v>AVEIA BRANCA17/18Plantio</v>
      </c>
      <c r="AG1074" s="262"/>
      <c r="AH1074" s="262"/>
      <c r="AI1074" s="262"/>
      <c r="AJ1074" s="262"/>
      <c r="AK1074" s="262"/>
      <c r="AL1074" s="262"/>
      <c r="AM1074" s="262"/>
      <c r="AN1074" s="262"/>
      <c r="AO1074" s="262"/>
      <c r="AP1074" s="262"/>
      <c r="AQ1074" s="262"/>
      <c r="AR1074" s="262"/>
      <c r="AS1074" s="262"/>
      <c r="AT1074" s="262"/>
      <c r="AU1074" s="262"/>
      <c r="AV1074" s="262"/>
      <c r="AW1074" s="262"/>
      <c r="AX1074" s="262"/>
      <c r="AY1074" s="262"/>
      <c r="AZ1074" s="262"/>
      <c r="BA1074" s="262"/>
      <c r="BB1074" s="262"/>
      <c r="BC1074" s="262"/>
      <c r="BD1074" s="262"/>
      <c r="BE1074" s="262"/>
      <c r="BF1074" s="262"/>
      <c r="BG1074" s="262"/>
      <c r="BH1074" s="262"/>
      <c r="BI1074" s="262"/>
      <c r="BJ1074" s="262"/>
      <c r="BK1074" s="262"/>
      <c r="BL1074" s="262"/>
    </row>
    <row r="1075" spans="1:64" ht="14.65" hidden="1" customHeight="1">
      <c r="A1075" s="254" t="s">
        <v>88</v>
      </c>
      <c r="B1075" s="264" t="s">
        <v>193</v>
      </c>
      <c r="C1075" s="265" t="s">
        <v>76</v>
      </c>
      <c r="D1075" s="266"/>
      <c r="E1075" s="266"/>
      <c r="F1075" s="266"/>
      <c r="G1075" s="267"/>
      <c r="H1075" s="267"/>
      <c r="I1075" s="267"/>
      <c r="J1075" s="267"/>
      <c r="K1075" s="267"/>
      <c r="L1075" s="267"/>
      <c r="M1075" s="267"/>
      <c r="N1075" s="267"/>
      <c r="O1075" s="267"/>
      <c r="P1075" s="267"/>
      <c r="Q1075" s="267"/>
      <c r="R1075" s="267"/>
      <c r="S1075" s="267">
        <v>2</v>
      </c>
      <c r="T1075" s="267">
        <v>34</v>
      </c>
      <c r="U1075" s="267">
        <v>68</v>
      </c>
      <c r="V1075" s="267">
        <v>98</v>
      </c>
      <c r="W1075" s="267">
        <v>100</v>
      </c>
      <c r="X1075" s="267"/>
      <c r="Y1075" s="267"/>
      <c r="Z1075" s="267"/>
      <c r="AA1075" s="267"/>
      <c r="AB1075" s="267"/>
      <c r="AC1075" s="267"/>
      <c r="AD1075" s="267"/>
      <c r="AE1075" s="268"/>
      <c r="AF1075" s="238" t="str">
        <f t="shared" si="16"/>
        <v>AVEIA BRANCA17/18Colheita</v>
      </c>
      <c r="AG1075" s="268"/>
      <c r="AH1075" s="268"/>
      <c r="AI1075" s="268"/>
      <c r="AJ1075" s="268"/>
      <c r="AK1075" s="268"/>
      <c r="AL1075" s="268"/>
      <c r="AM1075" s="268"/>
      <c r="AN1075" s="268"/>
      <c r="AO1075" s="268"/>
      <c r="AP1075" s="268"/>
      <c r="AQ1075" s="268"/>
      <c r="AR1075" s="268"/>
      <c r="AS1075" s="268"/>
      <c r="AT1075" s="268"/>
      <c r="AU1075" s="268"/>
      <c r="AV1075" s="268"/>
      <c r="AW1075" s="268"/>
      <c r="AX1075" s="268"/>
      <c r="AY1075" s="268"/>
      <c r="AZ1075" s="268"/>
      <c r="BA1075" s="268"/>
      <c r="BB1075" s="268"/>
      <c r="BC1075" s="268"/>
      <c r="BD1075" s="268"/>
      <c r="BE1075" s="268"/>
      <c r="BF1075" s="268"/>
      <c r="BG1075" s="268"/>
      <c r="BH1075" s="268"/>
      <c r="BI1075" s="268"/>
      <c r="BJ1075" s="268"/>
      <c r="BK1075" s="268"/>
      <c r="BL1075" s="268"/>
    </row>
    <row r="1076" spans="1:64" ht="14.65" hidden="1" customHeight="1">
      <c r="A1076" s="254" t="s">
        <v>88</v>
      </c>
      <c r="B1076" s="258" t="s">
        <v>193</v>
      </c>
      <c r="C1076" s="243" t="s">
        <v>77</v>
      </c>
      <c r="D1076" s="244"/>
      <c r="E1076" s="244"/>
      <c r="F1076" s="244"/>
      <c r="G1076" s="245"/>
      <c r="H1076" s="245"/>
      <c r="I1076" s="245"/>
      <c r="J1076" s="245"/>
      <c r="K1076" s="245"/>
      <c r="L1076" s="245"/>
      <c r="M1076" s="245"/>
      <c r="N1076" s="245"/>
      <c r="O1076" s="245"/>
      <c r="P1076" s="245"/>
      <c r="Q1076" s="245"/>
      <c r="R1076" s="252"/>
      <c r="S1076" s="252">
        <v>0</v>
      </c>
      <c r="T1076" s="252">
        <v>5</v>
      </c>
      <c r="U1076" s="252">
        <v>14</v>
      </c>
      <c r="V1076" s="252">
        <v>45</v>
      </c>
      <c r="W1076" s="252">
        <v>75</v>
      </c>
      <c r="X1076" s="252">
        <v>84</v>
      </c>
      <c r="Y1076" s="252">
        <v>94</v>
      </c>
      <c r="Z1076" s="252">
        <v>98</v>
      </c>
      <c r="AA1076" s="245">
        <v>99</v>
      </c>
      <c r="AB1076" s="245">
        <v>99</v>
      </c>
      <c r="AC1076" s="245">
        <v>100</v>
      </c>
      <c r="AD1076" s="245"/>
      <c r="AE1076" s="242"/>
      <c r="AF1076" s="238" t="str">
        <f t="shared" si="16"/>
        <v>AVEIA BRANCA17/18Comercialização</v>
      </c>
      <c r="AG1076" s="242"/>
      <c r="AH1076" s="242"/>
      <c r="AI1076" s="242"/>
      <c r="AJ1076" s="242"/>
      <c r="AK1076" s="242"/>
      <c r="AL1076" s="242"/>
      <c r="AM1076" s="242"/>
      <c r="AN1076" s="242"/>
      <c r="AO1076" s="242"/>
      <c r="AP1076" s="242"/>
      <c r="AQ1076" s="242"/>
      <c r="AR1076" s="242"/>
      <c r="AS1076" s="242"/>
      <c r="AT1076" s="242"/>
      <c r="AU1076" s="242"/>
      <c r="AV1076" s="242"/>
      <c r="AW1076" s="242"/>
      <c r="AX1076" s="242"/>
      <c r="AY1076" s="242"/>
      <c r="AZ1076" s="242"/>
      <c r="BA1076" s="242"/>
      <c r="BB1076" s="242"/>
      <c r="BC1076" s="242"/>
      <c r="BD1076" s="242"/>
      <c r="BE1076" s="242"/>
      <c r="BF1076" s="242"/>
      <c r="BG1076" s="242"/>
      <c r="BH1076" s="242"/>
      <c r="BI1076" s="242"/>
      <c r="BJ1076" s="242"/>
      <c r="BK1076" s="242"/>
      <c r="BL1076" s="242"/>
    </row>
    <row r="1077" spans="1:64" ht="14.65" hidden="1" customHeight="1">
      <c r="A1077" s="254" t="s">
        <v>89</v>
      </c>
      <c r="B1077" s="255" t="s">
        <v>193</v>
      </c>
      <c r="C1077" s="256" t="s">
        <v>75</v>
      </c>
      <c r="D1077" s="260"/>
      <c r="E1077" s="260"/>
      <c r="F1077" s="260"/>
      <c r="G1077" s="261"/>
      <c r="H1077" s="261"/>
      <c r="I1077" s="261"/>
      <c r="J1077" s="261"/>
      <c r="K1077" s="261"/>
      <c r="L1077" s="261"/>
      <c r="M1077" s="261"/>
      <c r="N1077" s="261"/>
      <c r="O1077" s="261">
        <v>8</v>
      </c>
      <c r="P1077" s="261">
        <v>40</v>
      </c>
      <c r="Q1077" s="261">
        <v>95</v>
      </c>
      <c r="R1077" s="261">
        <v>100</v>
      </c>
      <c r="S1077" s="261"/>
      <c r="T1077" s="261"/>
      <c r="U1077" s="261"/>
      <c r="V1077" s="261"/>
      <c r="W1077" s="261"/>
      <c r="X1077" s="261"/>
      <c r="Y1077" s="261"/>
      <c r="Z1077" s="261"/>
      <c r="AA1077" s="261"/>
      <c r="AB1077" s="261"/>
      <c r="AC1077" s="261"/>
      <c r="AD1077" s="261"/>
      <c r="AE1077" s="262"/>
      <c r="AF1077" s="238" t="str">
        <f t="shared" si="16"/>
        <v>AVEIA PRETA17/18Plantio</v>
      </c>
      <c r="AG1077" s="262"/>
      <c r="AH1077" s="262"/>
      <c r="AI1077" s="262"/>
      <c r="AJ1077" s="262"/>
      <c r="AK1077" s="262"/>
      <c r="AL1077" s="262"/>
      <c r="AM1077" s="262"/>
      <c r="AN1077" s="262"/>
      <c r="AO1077" s="262"/>
      <c r="AP1077" s="262"/>
      <c r="AQ1077" s="262"/>
      <c r="AR1077" s="262"/>
      <c r="AS1077" s="262"/>
      <c r="AT1077" s="262"/>
      <c r="AU1077" s="262"/>
      <c r="AV1077" s="262"/>
      <c r="AW1077" s="262"/>
      <c r="AX1077" s="262"/>
      <c r="AY1077" s="262"/>
      <c r="AZ1077" s="262"/>
      <c r="BA1077" s="262"/>
      <c r="BB1077" s="262"/>
      <c r="BC1077" s="262"/>
      <c r="BD1077" s="262"/>
      <c r="BE1077" s="262"/>
      <c r="BF1077" s="262"/>
      <c r="BG1077" s="262"/>
      <c r="BH1077" s="262"/>
      <c r="BI1077" s="262"/>
      <c r="BJ1077" s="262"/>
      <c r="BK1077" s="262"/>
      <c r="BL1077" s="262"/>
    </row>
    <row r="1078" spans="1:64" ht="14.65" hidden="1" customHeight="1">
      <c r="A1078" s="254" t="s">
        <v>89</v>
      </c>
      <c r="B1078" s="264" t="s">
        <v>193</v>
      </c>
      <c r="C1078" s="265" t="s">
        <v>76</v>
      </c>
      <c r="D1078" s="266"/>
      <c r="E1078" s="266"/>
      <c r="F1078" s="266"/>
      <c r="G1078" s="267"/>
      <c r="H1078" s="267"/>
      <c r="I1078" s="267"/>
      <c r="J1078" s="267"/>
      <c r="K1078" s="267"/>
      <c r="L1078" s="267"/>
      <c r="M1078" s="267"/>
      <c r="N1078" s="267"/>
      <c r="O1078" s="267"/>
      <c r="P1078" s="267"/>
      <c r="Q1078" s="267"/>
      <c r="R1078" s="267"/>
      <c r="S1078" s="267">
        <v>1</v>
      </c>
      <c r="T1078" s="267">
        <v>41</v>
      </c>
      <c r="U1078" s="267">
        <v>70</v>
      </c>
      <c r="V1078" s="267">
        <v>95</v>
      </c>
      <c r="W1078" s="267">
        <v>100</v>
      </c>
      <c r="X1078" s="267"/>
      <c r="Y1078" s="267"/>
      <c r="Z1078" s="267"/>
      <c r="AA1078" s="267"/>
      <c r="AB1078" s="267"/>
      <c r="AC1078" s="267"/>
      <c r="AD1078" s="267"/>
      <c r="AE1078" s="268"/>
      <c r="AF1078" s="238" t="str">
        <f t="shared" si="16"/>
        <v>AVEIA PRETA17/18Colheita</v>
      </c>
      <c r="AG1078" s="268"/>
      <c r="AH1078" s="268"/>
      <c r="AI1078" s="268"/>
      <c r="AJ1078" s="268"/>
      <c r="AK1078" s="268"/>
      <c r="AL1078" s="268"/>
      <c r="AM1078" s="268"/>
      <c r="AN1078" s="268"/>
      <c r="AO1078" s="268"/>
      <c r="AP1078" s="268"/>
      <c r="AQ1078" s="268"/>
      <c r="AR1078" s="268"/>
      <c r="AS1078" s="268"/>
      <c r="AT1078" s="268"/>
      <c r="AU1078" s="268"/>
      <c r="AV1078" s="268"/>
      <c r="AW1078" s="268"/>
      <c r="AX1078" s="268"/>
      <c r="AY1078" s="268"/>
      <c r="AZ1078" s="268"/>
      <c r="BA1078" s="268"/>
      <c r="BB1078" s="268"/>
      <c r="BC1078" s="268"/>
      <c r="BD1078" s="268"/>
      <c r="BE1078" s="268"/>
      <c r="BF1078" s="268"/>
      <c r="BG1078" s="268"/>
      <c r="BH1078" s="268"/>
      <c r="BI1078" s="268"/>
      <c r="BJ1078" s="268"/>
      <c r="BK1078" s="268"/>
      <c r="BL1078" s="268"/>
    </row>
    <row r="1079" spans="1:64" ht="14.65" hidden="1" customHeight="1">
      <c r="A1079" s="254" t="s">
        <v>89</v>
      </c>
      <c r="B1079" s="310" t="s">
        <v>193</v>
      </c>
      <c r="C1079" s="243" t="s">
        <v>77</v>
      </c>
      <c r="D1079" s="244"/>
      <c r="E1079" s="244"/>
      <c r="F1079" s="244"/>
      <c r="G1079" s="245"/>
      <c r="H1079" s="245"/>
      <c r="I1079" s="245"/>
      <c r="J1079" s="245"/>
      <c r="K1079" s="245"/>
      <c r="L1079" s="245"/>
      <c r="M1079" s="245"/>
      <c r="N1079" s="245"/>
      <c r="O1079" s="245"/>
      <c r="P1079" s="245"/>
      <c r="Q1079" s="245"/>
      <c r="R1079" s="252"/>
      <c r="S1079" s="252">
        <v>0</v>
      </c>
      <c r="T1079" s="252">
        <v>15</v>
      </c>
      <c r="U1079" s="252">
        <v>33</v>
      </c>
      <c r="V1079" s="252">
        <v>44</v>
      </c>
      <c r="W1079" s="252">
        <v>57</v>
      </c>
      <c r="X1079" s="252">
        <v>65</v>
      </c>
      <c r="Y1079" s="252">
        <v>80</v>
      </c>
      <c r="Z1079" s="252">
        <v>87</v>
      </c>
      <c r="AA1079" s="245">
        <v>80</v>
      </c>
      <c r="AB1079" s="245">
        <v>97</v>
      </c>
      <c r="AC1079" s="245">
        <v>99</v>
      </c>
      <c r="AD1079" s="245"/>
      <c r="AE1079" s="242"/>
      <c r="AF1079" s="238" t="str">
        <f t="shared" si="16"/>
        <v>AVEIA PRETA17/18Comercialização</v>
      </c>
      <c r="AG1079" s="242"/>
      <c r="AH1079" s="242"/>
      <c r="AI1079" s="242"/>
      <c r="AJ1079" s="242"/>
      <c r="AK1079" s="242"/>
      <c r="AL1079" s="242"/>
      <c r="AM1079" s="242"/>
      <c r="AN1079" s="242"/>
      <c r="AO1079" s="242"/>
      <c r="AP1079" s="242"/>
      <c r="AQ1079" s="242"/>
      <c r="AR1079" s="242"/>
      <c r="AS1079" s="242"/>
      <c r="AT1079" s="242"/>
      <c r="AU1079" s="242"/>
      <c r="AV1079" s="242"/>
      <c r="AW1079" s="242"/>
      <c r="AX1079" s="242"/>
      <c r="AY1079" s="242"/>
      <c r="AZ1079" s="242"/>
      <c r="BA1079" s="242"/>
      <c r="BB1079" s="242"/>
      <c r="BC1079" s="242"/>
      <c r="BD1079" s="242"/>
      <c r="BE1079" s="242"/>
      <c r="BF1079" s="242"/>
      <c r="BG1079" s="242"/>
      <c r="BH1079" s="242"/>
      <c r="BI1079" s="242"/>
      <c r="BJ1079" s="242"/>
      <c r="BK1079" s="242"/>
      <c r="BL1079" s="242"/>
    </row>
    <row r="1080" spans="1:64" ht="14.65" hidden="1" customHeight="1">
      <c r="A1080" s="254" t="s">
        <v>90</v>
      </c>
      <c r="B1080" s="255" t="s">
        <v>193</v>
      </c>
      <c r="C1080" s="256" t="s">
        <v>75</v>
      </c>
      <c r="D1080" s="261"/>
      <c r="E1080" s="261"/>
      <c r="F1080" s="261"/>
      <c r="G1080" s="261">
        <v>14</v>
      </c>
      <c r="H1080" s="261">
        <v>66</v>
      </c>
      <c r="I1080" s="261">
        <v>95</v>
      </c>
      <c r="J1080" s="261">
        <v>99</v>
      </c>
      <c r="K1080" s="261">
        <v>100</v>
      </c>
      <c r="L1080" s="261"/>
      <c r="M1080" s="261"/>
      <c r="N1080" s="261"/>
      <c r="O1080" s="261"/>
      <c r="P1080" s="261"/>
      <c r="Q1080" s="261"/>
      <c r="R1080" s="261"/>
      <c r="S1080" s="261"/>
      <c r="T1080" s="261"/>
      <c r="U1080" s="261"/>
      <c r="V1080" s="261"/>
      <c r="W1080" s="261"/>
      <c r="X1080" s="261"/>
      <c r="Y1080" s="261"/>
      <c r="Z1080" s="261"/>
      <c r="AA1080" s="261"/>
      <c r="AB1080" s="261"/>
      <c r="AC1080" s="261"/>
      <c r="AD1080" s="261"/>
      <c r="AE1080" s="262"/>
      <c r="AF1080" s="238" t="str">
        <f t="shared" si="16"/>
        <v>BATATA (1ª SAFRA)17/18Plantio</v>
      </c>
      <c r="AG1080" s="262"/>
      <c r="AH1080" s="262"/>
      <c r="AI1080" s="262"/>
      <c r="AJ1080" s="262"/>
      <c r="AK1080" s="262"/>
      <c r="AL1080" s="262"/>
      <c r="AM1080" s="262"/>
      <c r="AN1080" s="262"/>
      <c r="AO1080" s="262"/>
      <c r="AP1080" s="262"/>
      <c r="AQ1080" s="262"/>
      <c r="AR1080" s="262"/>
      <c r="AS1080" s="262"/>
      <c r="AT1080" s="262"/>
      <c r="AU1080" s="262"/>
      <c r="AV1080" s="262"/>
      <c r="AW1080" s="262"/>
      <c r="AX1080" s="262"/>
      <c r="AY1080" s="262"/>
      <c r="AZ1080" s="262"/>
      <c r="BA1080" s="262"/>
      <c r="BB1080" s="262"/>
      <c r="BC1080" s="262"/>
      <c r="BD1080" s="262"/>
      <c r="BE1080" s="262"/>
      <c r="BF1080" s="262"/>
      <c r="BG1080" s="262"/>
      <c r="BH1080" s="262"/>
      <c r="BI1080" s="262"/>
      <c r="BJ1080" s="262"/>
      <c r="BK1080" s="262"/>
      <c r="BL1080" s="262"/>
    </row>
    <row r="1081" spans="1:64" ht="14.65" hidden="1" customHeight="1">
      <c r="A1081" s="263" t="s">
        <v>90</v>
      </c>
      <c r="B1081" s="255" t="s">
        <v>193</v>
      </c>
      <c r="C1081" s="265" t="s">
        <v>76</v>
      </c>
      <c r="D1081" s="267"/>
      <c r="E1081" s="267"/>
      <c r="F1081" s="267"/>
      <c r="G1081" s="267"/>
      <c r="H1081" s="267"/>
      <c r="I1081" s="267"/>
      <c r="J1081" s="267">
        <v>2</v>
      </c>
      <c r="K1081" s="267">
        <v>54</v>
      </c>
      <c r="L1081" s="267">
        <v>78</v>
      </c>
      <c r="M1081" s="267">
        <v>96</v>
      </c>
      <c r="N1081" s="267">
        <v>100</v>
      </c>
      <c r="O1081" s="267"/>
      <c r="P1081" s="267"/>
      <c r="Q1081" s="267"/>
      <c r="R1081" s="267"/>
      <c r="S1081" s="267"/>
      <c r="T1081" s="267"/>
      <c r="U1081" s="267"/>
      <c r="V1081" s="267"/>
      <c r="W1081" s="267"/>
      <c r="X1081" s="267"/>
      <c r="Y1081" s="267"/>
      <c r="Z1081" s="267"/>
      <c r="AA1081" s="267"/>
      <c r="AB1081" s="267"/>
      <c r="AC1081" s="267"/>
      <c r="AD1081" s="267"/>
      <c r="AE1081" s="268"/>
      <c r="AF1081" s="238" t="str">
        <f t="shared" si="16"/>
        <v>BATATA (1ª SAFRA)17/18Colheita</v>
      </c>
      <c r="AG1081" s="268"/>
      <c r="AH1081" s="268"/>
      <c r="AI1081" s="268"/>
      <c r="AJ1081" s="268"/>
      <c r="AK1081" s="268"/>
      <c r="AL1081" s="268"/>
      <c r="AM1081" s="268"/>
      <c r="AN1081" s="268"/>
      <c r="AO1081" s="268"/>
      <c r="AP1081" s="268"/>
      <c r="AQ1081" s="268"/>
      <c r="AR1081" s="268"/>
      <c r="AS1081" s="268"/>
      <c r="AT1081" s="268"/>
      <c r="AU1081" s="268"/>
      <c r="AV1081" s="268"/>
      <c r="AW1081" s="268"/>
      <c r="AX1081" s="268"/>
      <c r="AY1081" s="268"/>
      <c r="AZ1081" s="268"/>
      <c r="BA1081" s="268"/>
      <c r="BB1081" s="268"/>
      <c r="BC1081" s="268"/>
      <c r="BD1081" s="268"/>
      <c r="BE1081" s="268"/>
      <c r="BF1081" s="268"/>
      <c r="BG1081" s="268"/>
      <c r="BH1081" s="268"/>
      <c r="BI1081" s="268"/>
      <c r="BJ1081" s="268"/>
      <c r="BK1081" s="268"/>
      <c r="BL1081" s="268"/>
    </row>
    <row r="1082" spans="1:64" ht="14.65" hidden="1" customHeight="1">
      <c r="A1082" s="238" t="s">
        <v>90</v>
      </c>
      <c r="B1082" s="255" t="s">
        <v>193</v>
      </c>
      <c r="C1082" s="243" t="s">
        <v>77</v>
      </c>
      <c r="D1082" s="245"/>
      <c r="E1082" s="245"/>
      <c r="F1082" s="245"/>
      <c r="G1082" s="245"/>
      <c r="H1082" s="245"/>
      <c r="I1082" s="245"/>
      <c r="J1082" s="245">
        <v>2</v>
      </c>
      <c r="K1082" s="245">
        <v>47</v>
      </c>
      <c r="L1082" s="245">
        <v>75</v>
      </c>
      <c r="M1082" s="245">
        <v>95</v>
      </c>
      <c r="N1082" s="245">
        <v>100</v>
      </c>
      <c r="O1082" s="245"/>
      <c r="P1082" s="245"/>
      <c r="Q1082" s="245"/>
      <c r="R1082" s="245"/>
      <c r="S1082" s="245"/>
      <c r="T1082" s="245"/>
      <c r="U1082" s="245"/>
      <c r="V1082" s="245"/>
      <c r="W1082" s="245"/>
      <c r="X1082" s="245"/>
      <c r="Y1082" s="245"/>
      <c r="Z1082" s="245"/>
      <c r="AA1082" s="245"/>
      <c r="AB1082" s="245"/>
      <c r="AC1082" s="245"/>
      <c r="AD1082" s="245"/>
      <c r="AE1082" s="242"/>
      <c r="AF1082" s="238" t="str">
        <f t="shared" si="16"/>
        <v>BATATA (1ª SAFRA)17/18Comercialização</v>
      </c>
      <c r="AG1082" s="242"/>
      <c r="AH1082" s="242"/>
      <c r="AI1082" s="242"/>
      <c r="AJ1082" s="242"/>
      <c r="AK1082" s="242"/>
      <c r="AL1082" s="242"/>
      <c r="AM1082" s="242"/>
      <c r="AN1082" s="242"/>
      <c r="AO1082" s="242"/>
      <c r="AP1082" s="242"/>
      <c r="AQ1082" s="242"/>
      <c r="AR1082" s="242"/>
      <c r="AS1082" s="242"/>
      <c r="AT1082" s="242"/>
      <c r="AU1082" s="242"/>
      <c r="AV1082" s="242"/>
      <c r="AW1082" s="242"/>
      <c r="AX1082" s="242"/>
      <c r="AY1082" s="242"/>
      <c r="AZ1082" s="242"/>
      <c r="BA1082" s="242"/>
      <c r="BB1082" s="242"/>
      <c r="BC1082" s="242"/>
      <c r="BD1082" s="242"/>
      <c r="BE1082" s="242"/>
      <c r="BF1082" s="242"/>
      <c r="BG1082" s="242"/>
      <c r="BH1082" s="242"/>
      <c r="BI1082" s="242"/>
      <c r="BJ1082" s="242"/>
      <c r="BK1082" s="242"/>
      <c r="BL1082" s="242"/>
    </row>
    <row r="1083" spans="1:64" ht="14.65" hidden="1" customHeight="1">
      <c r="A1083" s="254" t="s">
        <v>91</v>
      </c>
      <c r="B1083" s="255" t="s">
        <v>193</v>
      </c>
      <c r="C1083" s="256" t="s">
        <v>75</v>
      </c>
      <c r="D1083" s="261"/>
      <c r="E1083" s="261"/>
      <c r="F1083" s="261"/>
      <c r="G1083" s="261"/>
      <c r="H1083" s="261"/>
      <c r="I1083" s="261"/>
      <c r="J1083" s="261">
        <v>6</v>
      </c>
      <c r="K1083" s="261">
        <v>15</v>
      </c>
      <c r="L1083" s="262">
        <v>36</v>
      </c>
      <c r="M1083" s="261">
        <v>68</v>
      </c>
      <c r="N1083" s="262">
        <v>93</v>
      </c>
      <c r="O1083" s="261">
        <v>95</v>
      </c>
      <c r="P1083" s="261" t="s">
        <v>202</v>
      </c>
      <c r="Q1083" s="261">
        <v>100</v>
      </c>
      <c r="R1083" s="261"/>
      <c r="S1083" s="261"/>
      <c r="T1083" s="261"/>
      <c r="U1083" s="261"/>
      <c r="V1083" s="261"/>
      <c r="W1083" s="261"/>
      <c r="X1083" s="261"/>
      <c r="Y1083" s="261"/>
      <c r="Z1083" s="261"/>
      <c r="AA1083" s="261"/>
      <c r="AB1083" s="261"/>
      <c r="AC1083" s="261"/>
      <c r="AD1083" s="261"/>
      <c r="AE1083" s="262"/>
      <c r="AF1083" s="238" t="str">
        <f t="shared" si="16"/>
        <v>BATATA (2ª SAFRA)17/18Plantio</v>
      </c>
      <c r="AG1083" s="262"/>
      <c r="AH1083" s="262"/>
      <c r="AI1083" s="262"/>
      <c r="AJ1083" s="262"/>
      <c r="AK1083" s="262"/>
      <c r="AL1083" s="262"/>
      <c r="AM1083" s="262"/>
      <c r="AN1083" s="262"/>
      <c r="AO1083" s="262"/>
      <c r="AP1083" s="262"/>
      <c r="AQ1083" s="262"/>
      <c r="AR1083" s="262"/>
      <c r="AS1083" s="262"/>
      <c r="AT1083" s="262"/>
      <c r="AU1083" s="262"/>
      <c r="AV1083" s="262"/>
      <c r="AW1083" s="262"/>
      <c r="AX1083" s="262"/>
      <c r="AY1083" s="262"/>
      <c r="AZ1083" s="262"/>
      <c r="BA1083" s="262"/>
      <c r="BB1083" s="262"/>
      <c r="BC1083" s="262"/>
      <c r="BD1083" s="262"/>
      <c r="BE1083" s="262"/>
      <c r="BF1083" s="262"/>
      <c r="BG1083" s="262"/>
      <c r="BH1083" s="262"/>
      <c r="BI1083" s="262"/>
      <c r="BJ1083" s="262"/>
      <c r="BK1083" s="262"/>
      <c r="BL1083" s="262"/>
    </row>
    <row r="1084" spans="1:64" ht="14.65" hidden="1" customHeight="1">
      <c r="A1084" s="263" t="s">
        <v>91</v>
      </c>
      <c r="B1084" s="255" t="s">
        <v>193</v>
      </c>
      <c r="C1084" s="265" t="s">
        <v>76</v>
      </c>
      <c r="D1084" s="267"/>
      <c r="E1084" s="267"/>
      <c r="F1084" s="267"/>
      <c r="G1084" s="267"/>
      <c r="H1084" s="267"/>
      <c r="I1084" s="267"/>
      <c r="J1084" s="267" t="s">
        <v>201</v>
      </c>
      <c r="K1084" s="268"/>
      <c r="L1084" s="267"/>
      <c r="M1084" s="268"/>
      <c r="N1084" s="267">
        <v>10</v>
      </c>
      <c r="O1084" s="267">
        <v>26</v>
      </c>
      <c r="P1084" s="267">
        <v>40</v>
      </c>
      <c r="Q1084" s="267">
        <v>72</v>
      </c>
      <c r="R1084" s="267">
        <v>93</v>
      </c>
      <c r="S1084" s="267">
        <v>95</v>
      </c>
      <c r="T1084" s="267">
        <v>98</v>
      </c>
      <c r="U1084" s="267">
        <v>98</v>
      </c>
      <c r="V1084" s="267">
        <v>99</v>
      </c>
      <c r="W1084" s="267">
        <v>100</v>
      </c>
      <c r="X1084" s="267"/>
      <c r="Y1084" s="267"/>
      <c r="Z1084" s="267"/>
      <c r="AA1084" s="267"/>
      <c r="AB1084" s="267"/>
      <c r="AC1084" s="267"/>
      <c r="AD1084" s="267"/>
      <c r="AE1084" s="268"/>
      <c r="AF1084" s="238" t="str">
        <f t="shared" si="16"/>
        <v>BATATA (2ª SAFRA)17/18Colheita</v>
      </c>
      <c r="AG1084" s="268"/>
      <c r="AH1084" s="268"/>
      <c r="AI1084" s="268"/>
      <c r="AJ1084" s="268"/>
      <c r="AK1084" s="268"/>
      <c r="AL1084" s="268"/>
      <c r="AM1084" s="268"/>
      <c r="AN1084" s="268"/>
      <c r="AO1084" s="268"/>
      <c r="AP1084" s="268"/>
      <c r="AQ1084" s="268"/>
      <c r="AR1084" s="268"/>
      <c r="AS1084" s="268"/>
      <c r="AT1084" s="268"/>
      <c r="AU1084" s="268"/>
      <c r="AV1084" s="268"/>
      <c r="AW1084" s="268"/>
      <c r="AX1084" s="268"/>
      <c r="AY1084" s="268"/>
      <c r="AZ1084" s="268"/>
      <c r="BA1084" s="268"/>
      <c r="BB1084" s="268"/>
      <c r="BC1084" s="268"/>
      <c r="BD1084" s="268"/>
      <c r="BE1084" s="268"/>
      <c r="BF1084" s="268"/>
      <c r="BG1084" s="268"/>
      <c r="BH1084" s="268"/>
      <c r="BI1084" s="268"/>
      <c r="BJ1084" s="268"/>
      <c r="BK1084" s="268"/>
      <c r="BL1084" s="268"/>
    </row>
    <row r="1085" spans="1:64" ht="14.65" hidden="1" customHeight="1">
      <c r="A1085" s="238" t="s">
        <v>91</v>
      </c>
      <c r="B1085" s="255" t="s">
        <v>193</v>
      </c>
      <c r="C1085" s="243" t="s">
        <v>77</v>
      </c>
      <c r="D1085" s="245"/>
      <c r="E1085" s="245"/>
      <c r="F1085" s="245"/>
      <c r="G1085" s="245"/>
      <c r="H1085" s="245"/>
      <c r="I1085" s="245"/>
      <c r="J1085" s="245"/>
      <c r="K1085" s="245"/>
      <c r="L1085" s="245"/>
      <c r="M1085" s="245"/>
      <c r="N1085" s="245">
        <v>11</v>
      </c>
      <c r="O1085" s="245">
        <v>27</v>
      </c>
      <c r="P1085" s="245">
        <v>45</v>
      </c>
      <c r="Q1085" s="245">
        <v>73</v>
      </c>
      <c r="R1085" s="245">
        <v>92</v>
      </c>
      <c r="S1085" s="245">
        <v>94</v>
      </c>
      <c r="T1085" s="245">
        <v>96</v>
      </c>
      <c r="U1085" s="245">
        <v>98</v>
      </c>
      <c r="V1085" s="245">
        <v>99</v>
      </c>
      <c r="W1085" s="245">
        <v>100</v>
      </c>
      <c r="X1085" s="245"/>
      <c r="Y1085" s="245"/>
      <c r="Z1085" s="245"/>
      <c r="AA1085" s="245"/>
      <c r="AB1085" s="245"/>
      <c r="AC1085" s="245"/>
      <c r="AD1085" s="245"/>
      <c r="AE1085" s="242"/>
      <c r="AF1085" s="238" t="str">
        <f t="shared" si="16"/>
        <v>BATATA (2ª SAFRA)17/18Comercialização</v>
      </c>
      <c r="AG1085" s="242"/>
      <c r="AH1085" s="242"/>
      <c r="AI1085" s="242"/>
      <c r="AJ1085" s="242"/>
      <c r="AK1085" s="242"/>
      <c r="AL1085" s="242"/>
      <c r="AM1085" s="242"/>
      <c r="AN1085" s="242"/>
      <c r="AO1085" s="242"/>
      <c r="AP1085" s="242"/>
      <c r="AQ1085" s="242"/>
      <c r="AR1085" s="242"/>
      <c r="AS1085" s="242"/>
      <c r="AT1085" s="242"/>
      <c r="AU1085" s="242"/>
      <c r="AV1085" s="242"/>
      <c r="AW1085" s="242"/>
      <c r="AX1085" s="242"/>
      <c r="AY1085" s="242"/>
      <c r="AZ1085" s="242"/>
      <c r="BA1085" s="242"/>
      <c r="BB1085" s="242"/>
      <c r="BC1085" s="242"/>
      <c r="BD1085" s="242"/>
      <c r="BE1085" s="242"/>
      <c r="BF1085" s="242"/>
      <c r="BG1085" s="242"/>
      <c r="BH1085" s="242"/>
      <c r="BI1085" s="242"/>
      <c r="BJ1085" s="242"/>
      <c r="BK1085" s="242"/>
      <c r="BL1085" s="242"/>
    </row>
    <row r="1086" spans="1:64" ht="14.65" hidden="1" customHeight="1">
      <c r="A1086" s="254" t="s">
        <v>92</v>
      </c>
      <c r="B1086" s="255" t="s">
        <v>193</v>
      </c>
      <c r="C1086" s="256" t="s">
        <v>75</v>
      </c>
      <c r="D1086" s="261"/>
      <c r="E1086" s="261"/>
      <c r="F1086" s="261"/>
      <c r="G1086" s="261"/>
      <c r="H1086" s="261"/>
      <c r="I1086" s="261"/>
      <c r="J1086" s="261"/>
      <c r="K1086" s="261"/>
      <c r="L1086" s="261"/>
      <c r="M1086" s="261"/>
      <c r="N1086" s="261"/>
      <c r="O1086" s="261"/>
      <c r="P1086" s="261"/>
      <c r="Q1086" s="261"/>
      <c r="R1086" s="261"/>
      <c r="S1086" s="261"/>
      <c r="T1086" s="261"/>
      <c r="U1086" s="261"/>
      <c r="V1086" s="261"/>
      <c r="W1086" s="261"/>
      <c r="X1086" s="261"/>
      <c r="Y1086" s="261"/>
      <c r="Z1086" s="261"/>
      <c r="AA1086" s="261"/>
      <c r="AB1086" s="261"/>
      <c r="AC1086" s="261"/>
      <c r="AD1086" s="261"/>
      <c r="AE1086" s="262"/>
      <c r="AF1086" s="238" t="str">
        <f t="shared" si="16"/>
        <v>CAFÉ17/18Plantio</v>
      </c>
      <c r="AG1086" s="262"/>
      <c r="AH1086" s="262"/>
      <c r="AI1086" s="262"/>
      <c r="AJ1086" s="262"/>
      <c r="AK1086" s="262"/>
      <c r="AL1086" s="262"/>
      <c r="AM1086" s="262"/>
      <c r="AN1086" s="262"/>
      <c r="AO1086" s="262"/>
      <c r="AP1086" s="262"/>
      <c r="AQ1086" s="262"/>
      <c r="AR1086" s="262"/>
      <c r="AS1086" s="262"/>
      <c r="AT1086" s="262"/>
      <c r="AU1086" s="262"/>
      <c r="AV1086" s="262"/>
      <c r="AW1086" s="262"/>
      <c r="AX1086" s="262"/>
      <c r="AY1086" s="262"/>
      <c r="AZ1086" s="262"/>
      <c r="BA1086" s="262"/>
      <c r="BB1086" s="262"/>
      <c r="BC1086" s="262"/>
      <c r="BD1086" s="262"/>
      <c r="BE1086" s="262"/>
      <c r="BF1086" s="262"/>
      <c r="BG1086" s="262"/>
      <c r="BH1086" s="262"/>
      <c r="BI1086" s="262"/>
      <c r="BJ1086" s="262"/>
      <c r="BK1086" s="262"/>
      <c r="BL1086" s="262"/>
    </row>
    <row r="1087" spans="1:64" ht="14.65" hidden="1" customHeight="1">
      <c r="A1087" s="254" t="s">
        <v>92</v>
      </c>
      <c r="B1087" s="255" t="s">
        <v>193</v>
      </c>
      <c r="C1087" s="265" t="s">
        <v>76</v>
      </c>
      <c r="D1087" s="267"/>
      <c r="E1087" s="267"/>
      <c r="F1087" s="267"/>
      <c r="G1087" s="267"/>
      <c r="H1087" s="267"/>
      <c r="I1087" s="267"/>
      <c r="J1087" s="267"/>
      <c r="K1087" s="268"/>
      <c r="L1087" s="267"/>
      <c r="M1087" s="267"/>
      <c r="N1087" s="267"/>
      <c r="O1087" s="267">
        <v>1</v>
      </c>
      <c r="P1087" s="267">
        <v>12</v>
      </c>
      <c r="Q1087" s="267">
        <v>45</v>
      </c>
      <c r="R1087" s="267">
        <v>73</v>
      </c>
      <c r="S1087" s="267">
        <v>98</v>
      </c>
      <c r="T1087" s="267">
        <v>100</v>
      </c>
      <c r="U1087" s="267"/>
      <c r="V1087" s="267"/>
      <c r="W1087" s="267"/>
      <c r="X1087" s="267"/>
      <c r="Y1087" s="267"/>
      <c r="Z1087" s="267"/>
      <c r="AA1087" s="267"/>
      <c r="AB1087" s="267"/>
      <c r="AC1087" s="267"/>
      <c r="AD1087" s="267"/>
      <c r="AE1087" s="268"/>
      <c r="AF1087" s="238" t="str">
        <f t="shared" si="16"/>
        <v>CAFÉ17/18Colheita</v>
      </c>
      <c r="AG1087" s="268"/>
      <c r="AH1087" s="268"/>
      <c r="AI1087" s="268"/>
      <c r="AJ1087" s="268"/>
      <c r="AK1087" s="268"/>
      <c r="AL1087" s="268"/>
      <c r="AM1087" s="268"/>
      <c r="AN1087" s="268"/>
      <c r="AO1087" s="268"/>
      <c r="AP1087" s="268"/>
      <c r="AQ1087" s="268"/>
      <c r="AR1087" s="268"/>
      <c r="AS1087" s="268"/>
      <c r="AT1087" s="268"/>
      <c r="AU1087" s="268"/>
      <c r="AV1087" s="268"/>
      <c r="AW1087" s="268"/>
      <c r="AX1087" s="268"/>
      <c r="AY1087" s="268"/>
      <c r="AZ1087" s="268"/>
      <c r="BA1087" s="268"/>
      <c r="BB1087" s="268"/>
      <c r="BC1087" s="268"/>
      <c r="BD1087" s="268"/>
      <c r="BE1087" s="268"/>
      <c r="BF1087" s="268"/>
      <c r="BG1087" s="268"/>
      <c r="BH1087" s="268"/>
      <c r="BI1087" s="268"/>
      <c r="BJ1087" s="268"/>
      <c r="BK1087" s="268"/>
      <c r="BL1087" s="268"/>
    </row>
    <row r="1088" spans="1:64" ht="14.65" hidden="1" customHeight="1">
      <c r="A1088" s="254" t="s">
        <v>92</v>
      </c>
      <c r="B1088" s="255" t="s">
        <v>193</v>
      </c>
      <c r="C1088" s="243" t="s">
        <v>77</v>
      </c>
      <c r="D1088" s="245"/>
      <c r="E1088" s="245"/>
      <c r="F1088" s="245"/>
      <c r="G1088" s="245"/>
      <c r="H1088" s="245"/>
      <c r="I1088" s="245"/>
      <c r="J1088" s="245"/>
      <c r="K1088" s="245"/>
      <c r="L1088" s="245"/>
      <c r="M1088" s="245"/>
      <c r="N1088" s="245"/>
      <c r="O1088" s="245"/>
      <c r="P1088" s="245">
        <v>1</v>
      </c>
      <c r="Q1088" s="245">
        <v>11</v>
      </c>
      <c r="R1088" s="245">
        <v>23</v>
      </c>
      <c r="S1088" s="245">
        <v>33</v>
      </c>
      <c r="T1088" s="245">
        <v>41</v>
      </c>
      <c r="U1088" s="245">
        <v>51</v>
      </c>
      <c r="V1088" s="245">
        <v>58</v>
      </c>
      <c r="W1088" s="245">
        <v>60</v>
      </c>
      <c r="X1088" s="245">
        <v>66</v>
      </c>
      <c r="Y1088" s="245">
        <v>70</v>
      </c>
      <c r="Z1088" s="245">
        <v>75</v>
      </c>
      <c r="AA1088" s="245">
        <v>79</v>
      </c>
      <c r="AB1088" s="245">
        <v>82</v>
      </c>
      <c r="AC1088" s="245">
        <v>84</v>
      </c>
      <c r="AD1088" s="245">
        <v>87</v>
      </c>
      <c r="AE1088" s="242"/>
      <c r="AF1088" s="238" t="str">
        <f t="shared" si="16"/>
        <v>CAFÉ17/18Comercialização</v>
      </c>
      <c r="AG1088" s="242"/>
      <c r="AH1088" s="242"/>
      <c r="AI1088" s="242"/>
      <c r="AJ1088" s="242"/>
      <c r="AK1088" s="242"/>
      <c r="AL1088" s="242"/>
      <c r="AM1088" s="242"/>
      <c r="AN1088" s="242"/>
      <c r="AO1088" s="242"/>
      <c r="AP1088" s="242"/>
      <c r="AQ1088" s="242"/>
      <c r="AR1088" s="242"/>
      <c r="AS1088" s="242"/>
      <c r="AT1088" s="242"/>
      <c r="AU1088" s="242"/>
      <c r="AV1088" s="242"/>
      <c r="AW1088" s="242"/>
      <c r="AX1088" s="242"/>
      <c r="AY1088" s="242"/>
      <c r="AZ1088" s="242"/>
      <c r="BA1088" s="242"/>
      <c r="BB1088" s="242"/>
      <c r="BC1088" s="242"/>
      <c r="BD1088" s="242"/>
      <c r="BE1088" s="242"/>
      <c r="BF1088" s="242"/>
      <c r="BG1088" s="242"/>
      <c r="BH1088" s="242"/>
      <c r="BI1088" s="242"/>
      <c r="BJ1088" s="242"/>
      <c r="BK1088" s="242"/>
      <c r="BL1088" s="242"/>
    </row>
    <row r="1089" spans="1:64" ht="14.65" hidden="1" customHeight="1">
      <c r="A1089" s="254" t="s">
        <v>93</v>
      </c>
      <c r="B1089" s="255" t="s">
        <v>193</v>
      </c>
      <c r="C1089" s="256" t="s">
        <v>75</v>
      </c>
      <c r="D1089" s="261"/>
      <c r="E1089" s="261"/>
      <c r="F1089" s="261"/>
      <c r="G1089" s="261"/>
      <c r="H1089" s="261"/>
      <c r="I1089" s="261"/>
      <c r="J1089" s="261"/>
      <c r="K1089" s="261"/>
      <c r="L1089" s="261"/>
      <c r="M1089" s="261"/>
      <c r="N1089" s="261"/>
      <c r="O1089" s="261"/>
      <c r="P1089" s="261"/>
      <c r="Q1089" s="261"/>
      <c r="R1089" s="261"/>
      <c r="S1089" s="261"/>
      <c r="T1089" s="261"/>
      <c r="U1089" s="261"/>
      <c r="V1089" s="261"/>
      <c r="W1089" s="261"/>
      <c r="X1089" s="261"/>
      <c r="Y1089" s="261"/>
      <c r="Z1089" s="261"/>
      <c r="AA1089" s="261"/>
      <c r="AB1089" s="261"/>
      <c r="AC1089" s="261"/>
      <c r="AD1089" s="261"/>
      <c r="AE1089" s="262"/>
      <c r="AF1089" s="238" t="str">
        <f t="shared" si="16"/>
        <v>CANA-DE-AÇÚCAR17/18Plantio</v>
      </c>
      <c r="AG1089" s="262"/>
      <c r="AH1089" s="262"/>
      <c r="AI1089" s="262"/>
      <c r="AJ1089" s="262"/>
      <c r="AK1089" s="262"/>
      <c r="AL1089" s="262"/>
      <c r="AM1089" s="262"/>
      <c r="AN1089" s="262"/>
      <c r="AO1089" s="262"/>
      <c r="AP1089" s="262"/>
      <c r="AQ1089" s="262"/>
      <c r="AR1089" s="262"/>
      <c r="AS1089" s="262"/>
      <c r="AT1089" s="262"/>
      <c r="AU1089" s="262"/>
      <c r="AV1089" s="262"/>
      <c r="AW1089" s="262"/>
      <c r="AX1089" s="262"/>
      <c r="AY1089" s="262"/>
      <c r="AZ1089" s="262"/>
      <c r="BA1089" s="262"/>
      <c r="BB1089" s="262"/>
      <c r="BC1089" s="262"/>
      <c r="BD1089" s="262"/>
      <c r="BE1089" s="262"/>
      <c r="BF1089" s="262"/>
      <c r="BG1089" s="262"/>
      <c r="BH1089" s="262"/>
      <c r="BI1089" s="262"/>
      <c r="BJ1089" s="262"/>
      <c r="BK1089" s="262"/>
      <c r="BL1089" s="262"/>
    </row>
    <row r="1090" spans="1:64" ht="14.65" hidden="1" customHeight="1">
      <c r="A1090" s="263" t="s">
        <v>93</v>
      </c>
      <c r="B1090" s="255" t="s">
        <v>193</v>
      </c>
      <c r="C1090" s="265" t="s">
        <v>76</v>
      </c>
      <c r="D1090" s="267"/>
      <c r="E1090" s="267"/>
      <c r="F1090" s="267"/>
      <c r="G1090" s="267"/>
      <c r="H1090" s="267"/>
      <c r="I1090" s="267"/>
      <c r="J1090" s="267"/>
      <c r="K1090" s="268"/>
      <c r="L1090" s="267"/>
      <c r="M1090" s="267"/>
      <c r="N1090" s="267"/>
      <c r="O1090" s="267">
        <v>5</v>
      </c>
      <c r="P1090" s="267">
        <v>22</v>
      </c>
      <c r="Q1090" s="267">
        <v>32</v>
      </c>
      <c r="R1090" s="267">
        <v>49</v>
      </c>
      <c r="S1090" s="267">
        <v>62</v>
      </c>
      <c r="T1090" s="267">
        <v>72</v>
      </c>
      <c r="U1090" s="267">
        <v>81</v>
      </c>
      <c r="V1090" s="267">
        <v>91</v>
      </c>
      <c r="W1090" s="267">
        <v>98</v>
      </c>
      <c r="X1090" s="267">
        <v>99</v>
      </c>
      <c r="Y1090" s="267">
        <v>99</v>
      </c>
      <c r="Z1090" s="267">
        <v>100</v>
      </c>
      <c r="AA1090" s="267"/>
      <c r="AB1090" s="267"/>
      <c r="AC1090" s="267"/>
      <c r="AD1090" s="267"/>
      <c r="AE1090" s="268"/>
      <c r="AF1090" s="238" t="str">
        <f t="shared" ref="AF1090:AF1153" si="17">A1090&amp;B1090&amp;C1090</f>
        <v>CANA-DE-AÇÚCAR17/18Colheita</v>
      </c>
      <c r="AG1090" s="268"/>
      <c r="AH1090" s="268"/>
      <c r="AI1090" s="268"/>
      <c r="AJ1090" s="268"/>
      <c r="AK1090" s="268"/>
      <c r="AL1090" s="268"/>
      <c r="AM1090" s="268"/>
      <c r="AN1090" s="268"/>
      <c r="AO1090" s="268"/>
      <c r="AP1090" s="268"/>
      <c r="AQ1090" s="268"/>
      <c r="AR1090" s="268"/>
      <c r="AS1090" s="268"/>
      <c r="AT1090" s="268"/>
      <c r="AU1090" s="268"/>
      <c r="AV1090" s="268"/>
      <c r="AW1090" s="268"/>
      <c r="AX1090" s="268"/>
      <c r="AY1090" s="268"/>
      <c r="AZ1090" s="268"/>
      <c r="BA1090" s="268"/>
      <c r="BB1090" s="268"/>
      <c r="BC1090" s="268"/>
      <c r="BD1090" s="268"/>
      <c r="BE1090" s="268"/>
      <c r="BF1090" s="268"/>
      <c r="BG1090" s="268"/>
      <c r="BH1090" s="268"/>
      <c r="BI1090" s="268"/>
      <c r="BJ1090" s="268"/>
      <c r="BK1090" s="268"/>
      <c r="BL1090" s="268"/>
    </row>
    <row r="1091" spans="1:64" ht="14.65" hidden="1" customHeight="1">
      <c r="A1091" s="238" t="s">
        <v>93</v>
      </c>
      <c r="B1091" s="255" t="s">
        <v>193</v>
      </c>
      <c r="C1091" s="243" t="s">
        <v>77</v>
      </c>
      <c r="D1091" s="245"/>
      <c r="E1091" s="245"/>
      <c r="F1091" s="245"/>
      <c r="G1091" s="245"/>
      <c r="H1091" s="245"/>
      <c r="I1091" s="245"/>
      <c r="J1091" s="245"/>
      <c r="K1091" s="245"/>
      <c r="L1091" s="245"/>
      <c r="M1091" s="245"/>
      <c r="N1091" s="245"/>
      <c r="O1091" s="245">
        <v>4</v>
      </c>
      <c r="P1091" s="245">
        <v>13</v>
      </c>
      <c r="Q1091" s="245">
        <v>29</v>
      </c>
      <c r="R1091" s="245">
        <v>47</v>
      </c>
      <c r="S1091" s="245">
        <v>61</v>
      </c>
      <c r="T1091" s="245">
        <v>71</v>
      </c>
      <c r="U1091" s="245">
        <v>81</v>
      </c>
      <c r="V1091" s="245">
        <v>85</v>
      </c>
      <c r="W1091" s="245">
        <v>98</v>
      </c>
      <c r="X1091" s="245">
        <v>99</v>
      </c>
      <c r="Y1091" s="245">
        <v>99</v>
      </c>
      <c r="Z1091" s="245">
        <v>100</v>
      </c>
      <c r="AA1091" s="245"/>
      <c r="AB1091" s="245"/>
      <c r="AC1091" s="245"/>
      <c r="AD1091" s="245"/>
      <c r="AE1091" s="242"/>
      <c r="AF1091" s="238" t="str">
        <f t="shared" si="17"/>
        <v>CANA-DE-AÇÚCAR17/18Comercialização</v>
      </c>
      <c r="AG1091" s="242"/>
      <c r="AH1091" s="242"/>
      <c r="AI1091" s="242"/>
      <c r="AJ1091" s="242"/>
      <c r="AK1091" s="242"/>
      <c r="AL1091" s="242"/>
      <c r="AM1091" s="242"/>
      <c r="AN1091" s="242"/>
      <c r="AO1091" s="242"/>
      <c r="AP1091" s="242"/>
      <c r="AQ1091" s="242"/>
      <c r="AR1091" s="242"/>
      <c r="AS1091" s="242"/>
      <c r="AT1091" s="242"/>
      <c r="AU1091" s="242"/>
      <c r="AV1091" s="242"/>
      <c r="AW1091" s="242"/>
      <c r="AX1091" s="242"/>
      <c r="AY1091" s="242"/>
      <c r="AZ1091" s="242"/>
      <c r="BA1091" s="242"/>
      <c r="BB1091" s="242"/>
      <c r="BC1091" s="242"/>
      <c r="BD1091" s="242"/>
      <c r="BE1091" s="242"/>
      <c r="BF1091" s="242"/>
      <c r="BG1091" s="242"/>
      <c r="BH1091" s="242"/>
      <c r="BI1091" s="242"/>
      <c r="BJ1091" s="242"/>
      <c r="BK1091" s="242"/>
      <c r="BL1091" s="242"/>
    </row>
    <row r="1092" spans="1:64" ht="14.65" hidden="1" customHeight="1">
      <c r="A1092" s="254" t="s">
        <v>94</v>
      </c>
      <c r="B1092" s="255" t="s">
        <v>193</v>
      </c>
      <c r="C1092" s="256" t="s">
        <v>75</v>
      </c>
      <c r="D1092" s="260"/>
      <c r="E1092" s="260"/>
      <c r="F1092" s="260"/>
      <c r="G1092" s="261"/>
      <c r="H1092" s="261"/>
      <c r="I1092" s="261"/>
      <c r="J1092" s="261"/>
      <c r="K1092" s="261"/>
      <c r="L1092" s="261"/>
      <c r="M1092" s="261"/>
      <c r="N1092" s="261"/>
      <c r="O1092" s="261">
        <v>6</v>
      </c>
      <c r="P1092" s="261">
        <v>23</v>
      </c>
      <c r="Q1092" s="261">
        <v>47</v>
      </c>
      <c r="R1092" s="261">
        <v>100</v>
      </c>
      <c r="S1092" s="261"/>
      <c r="T1092" s="261"/>
      <c r="U1092" s="261"/>
      <c r="V1092" s="261"/>
      <c r="W1092" s="261"/>
      <c r="X1092" s="261"/>
      <c r="Y1092" s="261"/>
      <c r="Z1092" s="261"/>
      <c r="AA1092" s="261"/>
      <c r="AB1092" s="261"/>
      <c r="AC1092" s="261"/>
      <c r="AD1092" s="261"/>
      <c r="AE1092" s="262"/>
      <c r="AF1092" s="238" t="str">
        <f t="shared" si="17"/>
        <v>CANOLA17/18Plantio</v>
      </c>
      <c r="AG1092" s="262"/>
      <c r="AH1092" s="262"/>
      <c r="AI1092" s="262"/>
      <c r="AJ1092" s="262"/>
      <c r="AK1092" s="262"/>
      <c r="AL1092" s="262"/>
      <c r="AM1092" s="262"/>
      <c r="AN1092" s="262"/>
      <c r="AO1092" s="262"/>
      <c r="AP1092" s="262"/>
      <c r="AQ1092" s="262"/>
      <c r="AR1092" s="262"/>
      <c r="AS1092" s="262"/>
      <c r="AT1092" s="262"/>
      <c r="AU1092" s="262"/>
      <c r="AV1092" s="262"/>
      <c r="AW1092" s="262"/>
      <c r="AX1092" s="262"/>
      <c r="AY1092" s="262"/>
      <c r="AZ1092" s="262"/>
      <c r="BA1092" s="262"/>
      <c r="BB1092" s="262"/>
      <c r="BC1092" s="262"/>
      <c r="BD1092" s="262"/>
      <c r="BE1092" s="262"/>
      <c r="BF1092" s="262"/>
      <c r="BG1092" s="262"/>
      <c r="BH1092" s="262"/>
      <c r="BI1092" s="262"/>
      <c r="BJ1092" s="262"/>
      <c r="BK1092" s="262"/>
      <c r="BL1092" s="262"/>
    </row>
    <row r="1093" spans="1:64" ht="14.65" hidden="1" customHeight="1">
      <c r="A1093" s="254" t="s">
        <v>94</v>
      </c>
      <c r="B1093" s="264" t="s">
        <v>193</v>
      </c>
      <c r="C1093" s="265" t="s">
        <v>76</v>
      </c>
      <c r="D1093" s="266"/>
      <c r="E1093" s="266"/>
      <c r="F1093" s="266"/>
      <c r="G1093" s="267"/>
      <c r="H1093" s="267"/>
      <c r="I1093" s="267"/>
      <c r="J1093" s="267"/>
      <c r="K1093" s="267"/>
      <c r="L1093" s="267"/>
      <c r="M1093" s="267"/>
      <c r="N1093" s="267"/>
      <c r="O1093" s="267"/>
      <c r="P1093" s="267"/>
      <c r="Q1093" s="267"/>
      <c r="R1093" s="267"/>
      <c r="S1093" s="267"/>
      <c r="T1093" s="267">
        <v>9</v>
      </c>
      <c r="U1093" s="267">
        <v>62</v>
      </c>
      <c r="V1093" s="267">
        <v>100</v>
      </c>
      <c r="W1093" s="267"/>
      <c r="X1093" s="267"/>
      <c r="Y1093" s="267"/>
      <c r="Z1093" s="267"/>
      <c r="AA1093" s="267"/>
      <c r="AB1093" s="267"/>
      <c r="AC1093" s="267"/>
      <c r="AD1093" s="267"/>
      <c r="AE1093" s="268"/>
      <c r="AF1093" s="238" t="str">
        <f t="shared" si="17"/>
        <v>CANOLA17/18Colheita</v>
      </c>
      <c r="AG1093" s="268"/>
      <c r="AH1093" s="268"/>
      <c r="AI1093" s="268"/>
      <c r="AJ1093" s="268"/>
      <c r="AK1093" s="268"/>
      <c r="AL1093" s="268"/>
      <c r="AM1093" s="268"/>
      <c r="AN1093" s="268"/>
      <c r="AO1093" s="268"/>
      <c r="AP1093" s="268"/>
      <c r="AQ1093" s="268"/>
      <c r="AR1093" s="268"/>
      <c r="AS1093" s="268"/>
      <c r="AT1093" s="268"/>
      <c r="AU1093" s="268"/>
      <c r="AV1093" s="268"/>
      <c r="AW1093" s="268"/>
      <c r="AX1093" s="268"/>
      <c r="AY1093" s="268"/>
      <c r="AZ1093" s="268"/>
      <c r="BA1093" s="268"/>
      <c r="BB1093" s="268"/>
      <c r="BC1093" s="268"/>
      <c r="BD1093" s="268"/>
      <c r="BE1093" s="268"/>
      <c r="BF1093" s="268"/>
      <c r="BG1093" s="268"/>
      <c r="BH1093" s="268"/>
      <c r="BI1093" s="268"/>
      <c r="BJ1093" s="268"/>
      <c r="BK1093" s="268"/>
      <c r="BL1093" s="268"/>
    </row>
    <row r="1094" spans="1:64" ht="14.65" hidden="1" customHeight="1">
      <c r="A1094" s="254" t="s">
        <v>94</v>
      </c>
      <c r="B1094" s="258" t="s">
        <v>193</v>
      </c>
      <c r="C1094" s="243" t="s">
        <v>77</v>
      </c>
      <c r="D1094" s="244"/>
      <c r="E1094" s="244"/>
      <c r="F1094" s="244"/>
      <c r="G1094" s="245"/>
      <c r="H1094" s="245"/>
      <c r="I1094" s="245"/>
      <c r="J1094" s="245"/>
      <c r="K1094" s="245"/>
      <c r="L1094" s="245"/>
      <c r="M1094" s="245"/>
      <c r="N1094" s="245"/>
      <c r="O1094" s="245"/>
      <c r="P1094" s="245"/>
      <c r="Q1094" s="245"/>
      <c r="R1094" s="252"/>
      <c r="S1094" s="252"/>
      <c r="T1094" s="252"/>
      <c r="U1094" s="252"/>
      <c r="V1094" s="252">
        <v>60</v>
      </c>
      <c r="W1094" s="252">
        <v>100</v>
      </c>
      <c r="X1094" s="252"/>
      <c r="Y1094" s="252"/>
      <c r="Z1094" s="252"/>
      <c r="AA1094" s="245"/>
      <c r="AB1094" s="245"/>
      <c r="AC1094" s="245"/>
      <c r="AD1094" s="245"/>
      <c r="AE1094" s="242"/>
      <c r="AF1094" s="238" t="str">
        <f t="shared" si="17"/>
        <v>CANOLA17/18Comercialização</v>
      </c>
      <c r="AG1094" s="242"/>
      <c r="AH1094" s="242"/>
      <c r="AI1094" s="242"/>
      <c r="AJ1094" s="242"/>
      <c r="AK1094" s="242"/>
      <c r="AL1094" s="242"/>
      <c r="AM1094" s="242"/>
      <c r="AN1094" s="242"/>
      <c r="AO1094" s="242"/>
      <c r="AP1094" s="242"/>
      <c r="AQ1094" s="242"/>
      <c r="AR1094" s="242"/>
      <c r="AS1094" s="242"/>
      <c r="AT1094" s="242"/>
      <c r="AU1094" s="242"/>
      <c r="AV1094" s="242"/>
      <c r="AW1094" s="242"/>
      <c r="AX1094" s="242"/>
      <c r="AY1094" s="242"/>
      <c r="AZ1094" s="242"/>
      <c r="BA1094" s="242"/>
      <c r="BB1094" s="242"/>
      <c r="BC1094" s="242"/>
      <c r="BD1094" s="242"/>
      <c r="BE1094" s="242"/>
      <c r="BF1094" s="242"/>
      <c r="BG1094" s="242"/>
      <c r="BH1094" s="242"/>
      <c r="BI1094" s="242"/>
      <c r="BJ1094" s="242"/>
      <c r="BK1094" s="242"/>
      <c r="BL1094" s="242"/>
    </row>
    <row r="1095" spans="1:64" ht="14.65" hidden="1" customHeight="1">
      <c r="A1095" s="254" t="s">
        <v>95</v>
      </c>
      <c r="B1095" s="255" t="s">
        <v>193</v>
      </c>
      <c r="C1095" s="256" t="s">
        <v>75</v>
      </c>
      <c r="D1095" s="261">
        <v>33</v>
      </c>
      <c r="E1095" s="261">
        <v>45</v>
      </c>
      <c r="F1095" s="261">
        <v>77</v>
      </c>
      <c r="G1095" s="261">
        <v>91</v>
      </c>
      <c r="H1095" s="261">
        <v>100</v>
      </c>
      <c r="I1095" s="261"/>
      <c r="J1095" s="261"/>
      <c r="K1095" s="261"/>
      <c r="L1095" s="261"/>
      <c r="M1095" s="261"/>
      <c r="N1095" s="261"/>
      <c r="O1095" s="261"/>
      <c r="P1095" s="261"/>
      <c r="Q1095" s="261"/>
      <c r="R1095" s="261"/>
      <c r="S1095" s="261"/>
      <c r="T1095" s="261"/>
      <c r="U1095" s="261"/>
      <c r="V1095" s="261"/>
      <c r="W1095" s="261"/>
      <c r="X1095" s="261"/>
      <c r="Y1095" s="261"/>
      <c r="Z1095" s="261"/>
      <c r="AA1095" s="261"/>
      <c r="AB1095" s="261"/>
      <c r="AC1095" s="261"/>
      <c r="AD1095" s="261"/>
      <c r="AE1095" s="262"/>
      <c r="AF1095" s="238" t="str">
        <f t="shared" si="17"/>
        <v>CEBOLA17/18Plantio</v>
      </c>
      <c r="AG1095" s="262"/>
      <c r="AH1095" s="262"/>
      <c r="AI1095" s="262"/>
      <c r="AJ1095" s="262"/>
      <c r="AK1095" s="262"/>
      <c r="AL1095" s="262"/>
      <c r="AM1095" s="262"/>
      <c r="AN1095" s="262"/>
      <c r="AO1095" s="262"/>
      <c r="AP1095" s="262"/>
      <c r="AQ1095" s="262"/>
      <c r="AR1095" s="262"/>
      <c r="AS1095" s="262"/>
      <c r="AT1095" s="262"/>
      <c r="AU1095" s="262"/>
      <c r="AV1095" s="262"/>
      <c r="AW1095" s="262"/>
      <c r="AX1095" s="262"/>
      <c r="AY1095" s="262"/>
      <c r="AZ1095" s="262"/>
      <c r="BA1095" s="262"/>
      <c r="BB1095" s="262"/>
      <c r="BC1095" s="262"/>
      <c r="BD1095" s="262"/>
      <c r="BE1095" s="262"/>
      <c r="BF1095" s="262"/>
      <c r="BG1095" s="262"/>
      <c r="BH1095" s="262"/>
      <c r="BI1095" s="262"/>
      <c r="BJ1095" s="262"/>
      <c r="BK1095" s="262"/>
      <c r="BL1095" s="262"/>
    </row>
    <row r="1096" spans="1:64" ht="14.65" hidden="1" customHeight="1">
      <c r="A1096" s="263" t="s">
        <v>95</v>
      </c>
      <c r="B1096" s="255" t="s">
        <v>193</v>
      </c>
      <c r="C1096" s="265" t="s">
        <v>76</v>
      </c>
      <c r="D1096" s="267"/>
      <c r="E1096" s="267"/>
      <c r="F1096" s="267"/>
      <c r="G1096" s="267"/>
      <c r="H1096" s="267">
        <v>1</v>
      </c>
      <c r="I1096" s="267">
        <v>1</v>
      </c>
      <c r="J1096" s="267">
        <v>8</v>
      </c>
      <c r="K1096" s="267">
        <v>73</v>
      </c>
      <c r="L1096" s="267">
        <v>85</v>
      </c>
      <c r="M1096" s="267">
        <v>100</v>
      </c>
      <c r="N1096" s="267"/>
      <c r="O1096" s="267"/>
      <c r="P1096" s="267"/>
      <c r="Q1096" s="267"/>
      <c r="R1096" s="267"/>
      <c r="S1096" s="267"/>
      <c r="T1096" s="267"/>
      <c r="U1096" s="267"/>
      <c r="V1096" s="267"/>
      <c r="W1096" s="267"/>
      <c r="X1096" s="267"/>
      <c r="Y1096" s="267"/>
      <c r="Z1096" s="267"/>
      <c r="AA1096" s="267"/>
      <c r="AB1096" s="267"/>
      <c r="AC1096" s="267"/>
      <c r="AD1096" s="267"/>
      <c r="AE1096" s="268"/>
      <c r="AF1096" s="238" t="str">
        <f t="shared" si="17"/>
        <v>CEBOLA17/18Colheita</v>
      </c>
      <c r="AG1096" s="268"/>
      <c r="AH1096" s="268"/>
      <c r="AI1096" s="268"/>
      <c r="AJ1096" s="268"/>
      <c r="AK1096" s="268"/>
      <c r="AL1096" s="268"/>
      <c r="AM1096" s="268"/>
      <c r="AN1096" s="268"/>
      <c r="AO1096" s="268"/>
      <c r="AP1096" s="268"/>
      <c r="AQ1096" s="268"/>
      <c r="AR1096" s="268"/>
      <c r="AS1096" s="268"/>
      <c r="AT1096" s="268"/>
      <c r="AU1096" s="268"/>
      <c r="AV1096" s="268"/>
      <c r="AW1096" s="268"/>
      <c r="AX1096" s="268"/>
      <c r="AY1096" s="268"/>
      <c r="AZ1096" s="268"/>
      <c r="BA1096" s="268"/>
      <c r="BB1096" s="268"/>
      <c r="BC1096" s="268"/>
      <c r="BD1096" s="268"/>
      <c r="BE1096" s="268"/>
      <c r="BF1096" s="268"/>
      <c r="BG1096" s="268"/>
      <c r="BH1096" s="268"/>
      <c r="BI1096" s="268"/>
      <c r="BJ1096" s="268"/>
      <c r="BK1096" s="268"/>
      <c r="BL1096" s="268"/>
    </row>
    <row r="1097" spans="1:64" ht="14.65" hidden="1" customHeight="1">
      <c r="A1097" s="257" t="s">
        <v>95</v>
      </c>
      <c r="B1097" s="255" t="s">
        <v>193</v>
      </c>
      <c r="C1097" s="243" t="s">
        <v>77</v>
      </c>
      <c r="D1097" s="245"/>
      <c r="E1097" s="245"/>
      <c r="F1097" s="245"/>
      <c r="G1097" s="245"/>
      <c r="H1097" s="245"/>
      <c r="I1097" s="245"/>
      <c r="J1097" s="245">
        <v>4</v>
      </c>
      <c r="K1097" s="245">
        <v>19</v>
      </c>
      <c r="L1097" s="245">
        <v>29</v>
      </c>
      <c r="M1097" s="245">
        <v>65</v>
      </c>
      <c r="N1097" s="245">
        <v>94</v>
      </c>
      <c r="O1097" s="245">
        <v>97</v>
      </c>
      <c r="P1097" s="245">
        <v>97</v>
      </c>
      <c r="Q1097" s="245">
        <v>100</v>
      </c>
      <c r="R1097" s="245"/>
      <c r="S1097" s="245"/>
      <c r="T1097" s="245"/>
      <c r="U1097" s="245"/>
      <c r="V1097" s="245"/>
      <c r="W1097" s="245"/>
      <c r="X1097" s="245"/>
      <c r="Y1097" s="245"/>
      <c r="Z1097" s="245"/>
      <c r="AA1097" s="245"/>
      <c r="AB1097" s="245"/>
      <c r="AC1097" s="245"/>
      <c r="AD1097" s="245"/>
      <c r="AE1097" s="242"/>
      <c r="AF1097" s="238" t="str">
        <f t="shared" si="17"/>
        <v>CEBOLA17/18Comercialização</v>
      </c>
      <c r="AG1097" s="242"/>
      <c r="AH1097" s="242"/>
      <c r="AI1097" s="242"/>
      <c r="AJ1097" s="242"/>
      <c r="AK1097" s="242"/>
      <c r="AL1097" s="242"/>
      <c r="AM1097" s="242"/>
      <c r="AN1097" s="242"/>
      <c r="AO1097" s="242"/>
      <c r="AP1097" s="242"/>
      <c r="AQ1097" s="242"/>
      <c r="AR1097" s="242"/>
      <c r="AS1097" s="242"/>
      <c r="AT1097" s="242"/>
      <c r="AU1097" s="242"/>
      <c r="AV1097" s="242"/>
      <c r="AW1097" s="242"/>
      <c r="AX1097" s="242"/>
      <c r="AY1097" s="242"/>
      <c r="AZ1097" s="242"/>
      <c r="BA1097" s="242"/>
      <c r="BB1097" s="242"/>
      <c r="BC1097" s="242"/>
      <c r="BD1097" s="242"/>
      <c r="BE1097" s="242"/>
      <c r="BF1097" s="242"/>
      <c r="BG1097" s="242"/>
      <c r="BH1097" s="242"/>
      <c r="BI1097" s="242"/>
      <c r="BJ1097" s="242"/>
      <c r="BK1097" s="242"/>
      <c r="BL1097" s="242"/>
    </row>
    <row r="1098" spans="1:64" ht="14.65" hidden="1" customHeight="1">
      <c r="A1098" s="254" t="s">
        <v>96</v>
      </c>
      <c r="B1098" s="255" t="s">
        <v>193</v>
      </c>
      <c r="C1098" s="256" t="s">
        <v>75</v>
      </c>
      <c r="D1098" s="260"/>
      <c r="E1098" s="260"/>
      <c r="F1098" s="260"/>
      <c r="G1098" s="261"/>
      <c r="H1098" s="261"/>
      <c r="I1098" s="261"/>
      <c r="J1098" s="261"/>
      <c r="K1098" s="261"/>
      <c r="L1098" s="261"/>
      <c r="M1098" s="261"/>
      <c r="N1098" s="261"/>
      <c r="O1098" s="261"/>
      <c r="P1098" s="261">
        <v>0</v>
      </c>
      <c r="Q1098" s="261">
        <v>67</v>
      </c>
      <c r="R1098" s="261">
        <v>100</v>
      </c>
      <c r="S1098" s="261"/>
      <c r="T1098" s="261"/>
      <c r="U1098" s="261"/>
      <c r="V1098" s="261"/>
      <c r="W1098" s="261"/>
      <c r="X1098" s="261"/>
      <c r="Y1098" s="261"/>
      <c r="Z1098" s="261"/>
      <c r="AA1098" s="261"/>
      <c r="AB1098" s="261"/>
      <c r="AC1098" s="261"/>
      <c r="AD1098" s="261"/>
      <c r="AE1098" s="262"/>
      <c r="AF1098" s="238" t="str">
        <f t="shared" si="17"/>
        <v>CENTEIO17/18Plantio</v>
      </c>
      <c r="AG1098" s="262"/>
      <c r="AH1098" s="262"/>
      <c r="AI1098" s="262"/>
      <c r="AJ1098" s="262"/>
      <c r="AK1098" s="262"/>
      <c r="AL1098" s="262"/>
      <c r="AM1098" s="262"/>
      <c r="AN1098" s="262"/>
      <c r="AO1098" s="262"/>
      <c r="AP1098" s="262"/>
      <c r="AQ1098" s="262"/>
      <c r="AR1098" s="262"/>
      <c r="AS1098" s="262"/>
      <c r="AT1098" s="262"/>
      <c r="AU1098" s="262"/>
      <c r="AV1098" s="262"/>
      <c r="AW1098" s="262"/>
      <c r="AX1098" s="262"/>
      <c r="AY1098" s="262"/>
      <c r="AZ1098" s="262"/>
      <c r="BA1098" s="262"/>
      <c r="BB1098" s="262"/>
      <c r="BC1098" s="262"/>
      <c r="BD1098" s="262"/>
      <c r="BE1098" s="262"/>
      <c r="BF1098" s="262"/>
      <c r="BG1098" s="262"/>
      <c r="BH1098" s="262"/>
      <c r="BI1098" s="262"/>
      <c r="BJ1098" s="262"/>
      <c r="BK1098" s="262"/>
      <c r="BL1098" s="262"/>
    </row>
    <row r="1099" spans="1:64" ht="14.65" hidden="1" customHeight="1">
      <c r="A1099" s="254" t="s">
        <v>96</v>
      </c>
      <c r="B1099" s="264" t="s">
        <v>193</v>
      </c>
      <c r="C1099" s="265" t="s">
        <v>76</v>
      </c>
      <c r="D1099" s="266"/>
      <c r="E1099" s="266"/>
      <c r="F1099" s="266"/>
      <c r="G1099" s="267"/>
      <c r="H1099" s="267"/>
      <c r="I1099" s="267"/>
      <c r="J1099" s="267"/>
      <c r="K1099" s="267"/>
      <c r="L1099" s="267"/>
      <c r="M1099" s="267"/>
      <c r="N1099" s="267"/>
      <c r="O1099" s="267"/>
      <c r="P1099" s="267"/>
      <c r="Q1099" s="267"/>
      <c r="R1099" s="267"/>
      <c r="S1099" s="267"/>
      <c r="T1099" s="267"/>
      <c r="U1099" s="267">
        <v>3</v>
      </c>
      <c r="V1099" s="267">
        <v>97</v>
      </c>
      <c r="W1099" s="267">
        <v>100</v>
      </c>
      <c r="X1099" s="267"/>
      <c r="Y1099" s="267"/>
      <c r="Z1099" s="267"/>
      <c r="AA1099" s="267"/>
      <c r="AB1099" s="267"/>
      <c r="AC1099" s="267"/>
      <c r="AD1099" s="267"/>
      <c r="AE1099" s="268"/>
      <c r="AF1099" s="238" t="str">
        <f t="shared" si="17"/>
        <v>CENTEIO17/18Colheita</v>
      </c>
      <c r="AG1099" s="268"/>
      <c r="AH1099" s="268"/>
      <c r="AI1099" s="268"/>
      <c r="AJ1099" s="268"/>
      <c r="AK1099" s="268"/>
      <c r="AL1099" s="268"/>
      <c r="AM1099" s="268"/>
      <c r="AN1099" s="268"/>
      <c r="AO1099" s="268"/>
      <c r="AP1099" s="268"/>
      <c r="AQ1099" s="268"/>
      <c r="AR1099" s="268"/>
      <c r="AS1099" s="268"/>
      <c r="AT1099" s="268"/>
      <c r="AU1099" s="268"/>
      <c r="AV1099" s="268"/>
      <c r="AW1099" s="268"/>
      <c r="AX1099" s="268"/>
      <c r="AY1099" s="268"/>
      <c r="AZ1099" s="268"/>
      <c r="BA1099" s="268"/>
      <c r="BB1099" s="268"/>
      <c r="BC1099" s="268"/>
      <c r="BD1099" s="268"/>
      <c r="BE1099" s="268"/>
      <c r="BF1099" s="268"/>
      <c r="BG1099" s="268"/>
      <c r="BH1099" s="268"/>
      <c r="BI1099" s="268"/>
      <c r="BJ1099" s="268"/>
      <c r="BK1099" s="268"/>
      <c r="BL1099" s="268"/>
    </row>
    <row r="1100" spans="1:64" ht="14.65" hidden="1" customHeight="1">
      <c r="A1100" s="254" t="s">
        <v>96</v>
      </c>
      <c r="B1100" s="258" t="s">
        <v>193</v>
      </c>
      <c r="C1100" s="243" t="s">
        <v>77</v>
      </c>
      <c r="D1100" s="244"/>
      <c r="E1100" s="244"/>
      <c r="F1100" s="244"/>
      <c r="G1100" s="245"/>
      <c r="H1100" s="245"/>
      <c r="I1100" s="245"/>
      <c r="J1100" s="245"/>
      <c r="K1100" s="245"/>
      <c r="L1100" s="245"/>
      <c r="M1100" s="245"/>
      <c r="N1100" s="245"/>
      <c r="O1100" s="245"/>
      <c r="P1100" s="245"/>
      <c r="Q1100" s="245"/>
      <c r="R1100" s="252"/>
      <c r="S1100" s="252"/>
      <c r="T1100" s="252"/>
      <c r="U1100" s="252"/>
      <c r="V1100" s="252">
        <v>12</v>
      </c>
      <c r="W1100" s="252">
        <v>31</v>
      </c>
      <c r="X1100" s="252">
        <v>61</v>
      </c>
      <c r="Y1100" s="252">
        <v>85</v>
      </c>
      <c r="Z1100" s="252">
        <v>93</v>
      </c>
      <c r="AA1100" s="245">
        <v>97</v>
      </c>
      <c r="AB1100" s="245"/>
      <c r="AC1100" s="245"/>
      <c r="AD1100" s="245"/>
      <c r="AE1100" s="242"/>
      <c r="AF1100" s="238" t="str">
        <f t="shared" si="17"/>
        <v>CENTEIO17/18Comercialização</v>
      </c>
      <c r="AG1100" s="242"/>
      <c r="AH1100" s="242"/>
      <c r="AI1100" s="242"/>
      <c r="AJ1100" s="242"/>
      <c r="AK1100" s="242"/>
      <c r="AL1100" s="242"/>
      <c r="AM1100" s="242"/>
      <c r="AN1100" s="242"/>
      <c r="AO1100" s="242"/>
      <c r="AP1100" s="242"/>
      <c r="AQ1100" s="242"/>
      <c r="AR1100" s="242"/>
      <c r="AS1100" s="242"/>
      <c r="AT1100" s="242"/>
      <c r="AU1100" s="242"/>
      <c r="AV1100" s="242"/>
      <c r="AW1100" s="242"/>
      <c r="AX1100" s="242"/>
      <c r="AY1100" s="242"/>
      <c r="AZ1100" s="242"/>
      <c r="BA1100" s="242"/>
      <c r="BB1100" s="242"/>
      <c r="BC1100" s="242"/>
      <c r="BD1100" s="242"/>
      <c r="BE1100" s="242"/>
      <c r="BF1100" s="242"/>
      <c r="BG1100" s="242"/>
      <c r="BH1100" s="242"/>
      <c r="BI1100" s="242"/>
      <c r="BJ1100" s="242"/>
      <c r="BK1100" s="242"/>
      <c r="BL1100" s="242"/>
    </row>
    <row r="1101" spans="1:64" ht="14.65" hidden="1" customHeight="1">
      <c r="A1101" s="254" t="s">
        <v>97</v>
      </c>
      <c r="B1101" s="255" t="s">
        <v>193</v>
      </c>
      <c r="C1101" s="256" t="s">
        <v>75</v>
      </c>
      <c r="D1101" s="260"/>
      <c r="E1101" s="260"/>
      <c r="F1101" s="260"/>
      <c r="G1101" s="261"/>
      <c r="H1101" s="261"/>
      <c r="I1101" s="261"/>
      <c r="J1101" s="261"/>
      <c r="K1101" s="261"/>
      <c r="L1101" s="261"/>
      <c r="M1101" s="261"/>
      <c r="N1101" s="261"/>
      <c r="O1101" s="261"/>
      <c r="P1101" s="261">
        <v>0</v>
      </c>
      <c r="Q1101" s="261">
        <v>60</v>
      </c>
      <c r="R1101" s="261">
        <v>100</v>
      </c>
      <c r="S1101" s="261"/>
      <c r="T1101" s="261"/>
      <c r="U1101" s="261"/>
      <c r="V1101" s="261"/>
      <c r="W1101" s="261"/>
      <c r="X1101" s="261"/>
      <c r="Y1101" s="261"/>
      <c r="Z1101" s="261"/>
      <c r="AA1101" s="261"/>
      <c r="AB1101" s="261"/>
      <c r="AC1101" s="261"/>
      <c r="AD1101" s="261"/>
      <c r="AE1101" s="262"/>
      <c r="AF1101" s="238" t="str">
        <f t="shared" si="17"/>
        <v>CEVADA17/18Plantio</v>
      </c>
      <c r="AG1101" s="262"/>
      <c r="AH1101" s="262"/>
      <c r="AI1101" s="262"/>
      <c r="AJ1101" s="262"/>
      <c r="AK1101" s="262"/>
      <c r="AL1101" s="262"/>
      <c r="AM1101" s="262"/>
      <c r="AN1101" s="262"/>
      <c r="AO1101" s="262"/>
      <c r="AP1101" s="262"/>
      <c r="AQ1101" s="262"/>
      <c r="AR1101" s="262"/>
      <c r="AS1101" s="262"/>
      <c r="AT1101" s="262"/>
      <c r="AU1101" s="262"/>
      <c r="AV1101" s="262"/>
      <c r="AW1101" s="262"/>
      <c r="AX1101" s="262"/>
      <c r="AY1101" s="262"/>
      <c r="AZ1101" s="262"/>
      <c r="BA1101" s="262"/>
      <c r="BB1101" s="262"/>
      <c r="BC1101" s="262"/>
      <c r="BD1101" s="262"/>
      <c r="BE1101" s="262"/>
      <c r="BF1101" s="262"/>
      <c r="BG1101" s="262"/>
      <c r="BH1101" s="262"/>
      <c r="BI1101" s="262"/>
      <c r="BJ1101" s="262"/>
      <c r="BK1101" s="262"/>
      <c r="BL1101" s="262"/>
    </row>
    <row r="1102" spans="1:64" ht="14.65" hidden="1" customHeight="1">
      <c r="A1102" s="263" t="s">
        <v>97</v>
      </c>
      <c r="B1102" s="264" t="s">
        <v>193</v>
      </c>
      <c r="C1102" s="265" t="s">
        <v>76</v>
      </c>
      <c r="D1102" s="266"/>
      <c r="E1102" s="266"/>
      <c r="F1102" s="266"/>
      <c r="G1102" s="267"/>
      <c r="H1102" s="267"/>
      <c r="I1102" s="267"/>
      <c r="J1102" s="267"/>
      <c r="K1102" s="267"/>
      <c r="L1102" s="267"/>
      <c r="M1102" s="267"/>
      <c r="N1102" s="267"/>
      <c r="O1102" s="267"/>
      <c r="P1102" s="267"/>
      <c r="Q1102" s="267"/>
      <c r="R1102" s="267"/>
      <c r="S1102" s="267"/>
      <c r="T1102" s="267"/>
      <c r="U1102" s="267">
        <v>3</v>
      </c>
      <c r="V1102" s="267">
        <v>100</v>
      </c>
      <c r="W1102" s="267"/>
      <c r="X1102" s="267"/>
      <c r="Y1102" s="267"/>
      <c r="Z1102" s="267"/>
      <c r="AA1102" s="267"/>
      <c r="AB1102" s="267"/>
      <c r="AC1102" s="267"/>
      <c r="AD1102" s="267"/>
      <c r="AE1102" s="268"/>
      <c r="AF1102" s="238" t="str">
        <f t="shared" si="17"/>
        <v>CEVADA17/18Colheita</v>
      </c>
      <c r="AG1102" s="268"/>
      <c r="AH1102" s="268"/>
      <c r="AI1102" s="268"/>
      <c r="AJ1102" s="268"/>
      <c r="AK1102" s="268"/>
      <c r="AL1102" s="268"/>
      <c r="AM1102" s="268"/>
      <c r="AN1102" s="268"/>
      <c r="AO1102" s="268"/>
      <c r="AP1102" s="268"/>
      <c r="AQ1102" s="268"/>
      <c r="AR1102" s="268"/>
      <c r="AS1102" s="268"/>
      <c r="AT1102" s="268"/>
      <c r="AU1102" s="268"/>
      <c r="AV1102" s="268"/>
      <c r="AW1102" s="268"/>
      <c r="AX1102" s="268"/>
      <c r="AY1102" s="268"/>
      <c r="AZ1102" s="268"/>
      <c r="BA1102" s="268"/>
      <c r="BB1102" s="268"/>
      <c r="BC1102" s="268"/>
      <c r="BD1102" s="268"/>
      <c r="BE1102" s="268"/>
      <c r="BF1102" s="268"/>
      <c r="BG1102" s="268"/>
      <c r="BH1102" s="268"/>
      <c r="BI1102" s="268"/>
      <c r="BJ1102" s="268"/>
      <c r="BK1102" s="268"/>
      <c r="BL1102" s="268"/>
    </row>
    <row r="1103" spans="1:64" ht="14.65" hidden="1" customHeight="1">
      <c r="A1103" s="238" t="s">
        <v>97</v>
      </c>
      <c r="B1103" s="258" t="s">
        <v>193</v>
      </c>
      <c r="C1103" s="243" t="s">
        <v>77</v>
      </c>
      <c r="D1103" s="244"/>
      <c r="E1103" s="244"/>
      <c r="F1103" s="244"/>
      <c r="G1103" s="245"/>
      <c r="H1103" s="245"/>
      <c r="I1103" s="245"/>
      <c r="J1103" s="245"/>
      <c r="K1103" s="245"/>
      <c r="L1103" s="245"/>
      <c r="M1103" s="245"/>
      <c r="N1103" s="245"/>
      <c r="O1103" s="245"/>
      <c r="P1103" s="245"/>
      <c r="Q1103" s="245"/>
      <c r="R1103" s="252"/>
      <c r="S1103" s="252"/>
      <c r="T1103" s="252">
        <v>36</v>
      </c>
      <c r="U1103" s="252">
        <v>36</v>
      </c>
      <c r="V1103" s="252">
        <v>56</v>
      </c>
      <c r="W1103" s="252">
        <v>76</v>
      </c>
      <c r="X1103" s="252">
        <v>84</v>
      </c>
      <c r="Y1103" s="252">
        <v>91</v>
      </c>
      <c r="Z1103" s="252">
        <v>100</v>
      </c>
      <c r="AA1103" s="245"/>
      <c r="AB1103" s="245"/>
      <c r="AC1103" s="245"/>
      <c r="AD1103" s="245"/>
      <c r="AE1103" s="242"/>
      <c r="AF1103" s="238" t="str">
        <f t="shared" si="17"/>
        <v>CEVADA17/18Comercialização</v>
      </c>
      <c r="AG1103" s="242"/>
      <c r="AH1103" s="242"/>
      <c r="AI1103" s="242"/>
      <c r="AJ1103" s="242"/>
      <c r="AK1103" s="242"/>
      <c r="AL1103" s="242"/>
      <c r="AM1103" s="242"/>
      <c r="AN1103" s="242"/>
      <c r="AO1103" s="242"/>
      <c r="AP1103" s="242"/>
      <c r="AQ1103" s="242"/>
      <c r="AR1103" s="242"/>
      <c r="AS1103" s="242"/>
      <c r="AT1103" s="242"/>
      <c r="AU1103" s="242"/>
      <c r="AV1103" s="242"/>
      <c r="AW1103" s="242"/>
      <c r="AX1103" s="242"/>
      <c r="AY1103" s="242"/>
      <c r="AZ1103" s="242"/>
      <c r="BA1103" s="242"/>
      <c r="BB1103" s="242"/>
      <c r="BC1103" s="242"/>
      <c r="BD1103" s="242"/>
      <c r="BE1103" s="242"/>
      <c r="BF1103" s="242"/>
      <c r="BG1103" s="242"/>
      <c r="BH1103" s="242"/>
      <c r="BI1103" s="242"/>
      <c r="BJ1103" s="242"/>
      <c r="BK1103" s="242"/>
      <c r="BL1103" s="242"/>
    </row>
    <row r="1104" spans="1:64" ht="14.65" hidden="1" customHeight="1">
      <c r="A1104" s="254" t="s">
        <v>58</v>
      </c>
      <c r="B1104" s="255" t="s">
        <v>193</v>
      </c>
      <c r="C1104" s="256" t="s">
        <v>75</v>
      </c>
      <c r="D1104" s="261"/>
      <c r="E1104" s="261"/>
      <c r="F1104" s="261"/>
      <c r="G1104" s="261">
        <v>1</v>
      </c>
      <c r="H1104" s="261">
        <v>20</v>
      </c>
      <c r="I1104" s="261">
        <v>87</v>
      </c>
      <c r="J1104" s="261">
        <v>98</v>
      </c>
      <c r="K1104" s="261">
        <v>100</v>
      </c>
      <c r="L1104" s="261"/>
      <c r="M1104" s="261"/>
      <c r="N1104" s="261"/>
      <c r="O1104" s="261"/>
      <c r="P1104" s="261"/>
      <c r="Q1104" s="261"/>
      <c r="R1104" s="261"/>
      <c r="S1104" s="261"/>
      <c r="T1104" s="261"/>
      <c r="U1104" s="261"/>
      <c r="V1104" s="261"/>
      <c r="W1104" s="261"/>
      <c r="X1104" s="261"/>
      <c r="Y1104" s="261"/>
      <c r="Z1104" s="261"/>
      <c r="AA1104" s="261"/>
      <c r="AB1104" s="261"/>
      <c r="AC1104" s="261"/>
      <c r="AD1104" s="261"/>
      <c r="AE1104" s="262"/>
      <c r="AF1104" s="238" t="str">
        <f t="shared" si="17"/>
        <v>FEIJÃO (1ª SAFRA)17/18Plantio</v>
      </c>
      <c r="AG1104" s="262"/>
      <c r="AH1104" s="262"/>
      <c r="AI1104" s="262"/>
      <c r="AJ1104" s="262"/>
      <c r="AK1104" s="262"/>
      <c r="AL1104" s="262"/>
      <c r="AM1104" s="262"/>
      <c r="AN1104" s="262"/>
      <c r="AO1104" s="262"/>
      <c r="AP1104" s="262"/>
      <c r="AQ1104" s="262"/>
      <c r="AR1104" s="262"/>
      <c r="AS1104" s="262"/>
      <c r="AT1104" s="262"/>
      <c r="AU1104" s="262"/>
      <c r="AV1104" s="262"/>
      <c r="AW1104" s="262"/>
      <c r="AX1104" s="262"/>
      <c r="AY1104" s="262"/>
      <c r="AZ1104" s="262"/>
      <c r="BA1104" s="262"/>
      <c r="BB1104" s="262"/>
      <c r="BC1104" s="262"/>
      <c r="BD1104" s="262"/>
      <c r="BE1104" s="262"/>
      <c r="BF1104" s="262"/>
      <c r="BG1104" s="262"/>
      <c r="BH1104" s="262"/>
      <c r="BI1104" s="262"/>
      <c r="BJ1104" s="262"/>
      <c r="BK1104" s="262"/>
      <c r="BL1104" s="262"/>
    </row>
    <row r="1105" spans="1:64" ht="14.65" hidden="1" customHeight="1">
      <c r="A1105" s="263" t="s">
        <v>58</v>
      </c>
      <c r="B1105" s="255" t="s">
        <v>193</v>
      </c>
      <c r="C1105" s="265" t="s">
        <v>76</v>
      </c>
      <c r="D1105" s="267"/>
      <c r="E1105" s="267"/>
      <c r="F1105" s="267"/>
      <c r="G1105" s="267"/>
      <c r="H1105" s="267"/>
      <c r="I1105" s="267"/>
      <c r="J1105" s="267">
        <v>2</v>
      </c>
      <c r="K1105" s="267">
        <v>14</v>
      </c>
      <c r="L1105" s="267">
        <v>61</v>
      </c>
      <c r="M1105" s="267">
        <v>97</v>
      </c>
      <c r="N1105" s="267">
        <v>100</v>
      </c>
      <c r="O1105" s="267"/>
      <c r="P1105" s="267"/>
      <c r="Q1105" s="267"/>
      <c r="R1105" s="267"/>
      <c r="S1105" s="267"/>
      <c r="T1105" s="267"/>
      <c r="U1105" s="267"/>
      <c r="V1105" s="267"/>
      <c r="W1105" s="267"/>
      <c r="X1105" s="267"/>
      <c r="Y1105" s="267"/>
      <c r="Z1105" s="267"/>
      <c r="AA1105" s="267"/>
      <c r="AB1105" s="267"/>
      <c r="AC1105" s="267"/>
      <c r="AD1105" s="267"/>
      <c r="AE1105" s="268"/>
      <c r="AF1105" s="238" t="str">
        <f t="shared" si="17"/>
        <v>FEIJÃO (1ª SAFRA)17/18Colheita</v>
      </c>
      <c r="AG1105" s="268"/>
      <c r="AH1105" s="268"/>
      <c r="AI1105" s="268"/>
      <c r="AJ1105" s="268"/>
      <c r="AK1105" s="268"/>
      <c r="AL1105" s="268"/>
      <c r="AM1105" s="268"/>
      <c r="AN1105" s="268"/>
      <c r="AO1105" s="268"/>
      <c r="AP1105" s="268"/>
      <c r="AQ1105" s="268"/>
      <c r="AR1105" s="268"/>
      <c r="AS1105" s="268"/>
      <c r="AT1105" s="268"/>
      <c r="AU1105" s="268"/>
      <c r="AV1105" s="268"/>
      <c r="AW1105" s="268"/>
      <c r="AX1105" s="268"/>
      <c r="AY1105" s="268"/>
      <c r="AZ1105" s="268"/>
      <c r="BA1105" s="268"/>
      <c r="BB1105" s="268"/>
      <c r="BC1105" s="268"/>
      <c r="BD1105" s="268"/>
      <c r="BE1105" s="268"/>
      <c r="BF1105" s="268"/>
      <c r="BG1105" s="268"/>
      <c r="BH1105" s="268"/>
      <c r="BI1105" s="268"/>
      <c r="BJ1105" s="268"/>
      <c r="BK1105" s="268"/>
      <c r="BL1105" s="268"/>
    </row>
    <row r="1106" spans="1:64" ht="14.65" hidden="1" customHeight="1">
      <c r="A1106" s="238" t="s">
        <v>58</v>
      </c>
      <c r="B1106" s="255" t="s">
        <v>193</v>
      </c>
      <c r="C1106" s="243" t="s">
        <v>77</v>
      </c>
      <c r="D1106" s="245"/>
      <c r="E1106" s="245"/>
      <c r="F1106" s="245"/>
      <c r="G1106" s="245"/>
      <c r="H1106" s="245"/>
      <c r="I1106" s="245"/>
      <c r="J1106" s="245">
        <v>1</v>
      </c>
      <c r="K1106" s="245">
        <v>5</v>
      </c>
      <c r="L1106" s="245">
        <v>21</v>
      </c>
      <c r="M1106" s="245">
        <v>54</v>
      </c>
      <c r="N1106" s="245">
        <v>77</v>
      </c>
      <c r="O1106" s="245">
        <v>87</v>
      </c>
      <c r="P1106" s="245">
        <v>89</v>
      </c>
      <c r="Q1106" s="245">
        <v>92</v>
      </c>
      <c r="R1106" s="245">
        <v>93</v>
      </c>
      <c r="S1106" s="245">
        <v>95</v>
      </c>
      <c r="T1106" s="245">
        <v>97</v>
      </c>
      <c r="U1106" s="245">
        <v>98</v>
      </c>
      <c r="V1106" s="245">
        <v>98</v>
      </c>
      <c r="W1106" s="245">
        <v>100</v>
      </c>
      <c r="X1106" s="245"/>
      <c r="Y1106" s="245"/>
      <c r="Z1106" s="245"/>
      <c r="AA1106" s="245"/>
      <c r="AB1106" s="245"/>
      <c r="AC1106" s="245"/>
      <c r="AD1106" s="245"/>
      <c r="AE1106" s="242"/>
      <c r="AF1106" s="238" t="str">
        <f t="shared" si="17"/>
        <v>FEIJÃO (1ª SAFRA)17/18Comercialização</v>
      </c>
      <c r="AG1106" s="242"/>
      <c r="AH1106" s="242"/>
      <c r="AI1106" s="242"/>
      <c r="AJ1106" s="242"/>
      <c r="AK1106" s="242"/>
      <c r="AL1106" s="242"/>
      <c r="AM1106" s="242"/>
      <c r="AN1106" s="242"/>
      <c r="AO1106" s="242"/>
      <c r="AP1106" s="242"/>
      <c r="AQ1106" s="242"/>
      <c r="AR1106" s="242"/>
      <c r="AS1106" s="242"/>
      <c r="AT1106" s="242"/>
      <c r="AU1106" s="242"/>
      <c r="AV1106" s="242"/>
      <c r="AW1106" s="242"/>
      <c r="AX1106" s="242"/>
      <c r="AY1106" s="242"/>
      <c r="AZ1106" s="242"/>
      <c r="BA1106" s="242"/>
      <c r="BB1106" s="242"/>
      <c r="BC1106" s="242"/>
      <c r="BD1106" s="242"/>
      <c r="BE1106" s="242"/>
      <c r="BF1106" s="242"/>
      <c r="BG1106" s="242"/>
      <c r="BH1106" s="242"/>
      <c r="BI1106" s="242"/>
      <c r="BJ1106" s="242"/>
      <c r="BK1106" s="242"/>
      <c r="BL1106" s="242"/>
    </row>
    <row r="1107" spans="1:64" ht="14.65" hidden="1" customHeight="1">
      <c r="A1107" s="254" t="s">
        <v>98</v>
      </c>
      <c r="B1107" s="255" t="s">
        <v>193</v>
      </c>
      <c r="C1107" s="256" t="s">
        <v>75</v>
      </c>
      <c r="D1107" s="261"/>
      <c r="E1107" s="261"/>
      <c r="F1107" s="261"/>
      <c r="G1107" s="261"/>
      <c r="H1107" s="261"/>
      <c r="I1107" s="261"/>
      <c r="J1107" s="261"/>
      <c r="K1107" s="262"/>
      <c r="L1107" s="261">
        <v>12</v>
      </c>
      <c r="M1107" s="262">
        <v>68</v>
      </c>
      <c r="N1107" s="261">
        <v>100</v>
      </c>
      <c r="O1107" s="261"/>
      <c r="P1107" s="261"/>
      <c r="Q1107" s="261"/>
      <c r="R1107" s="261"/>
      <c r="S1107" s="261"/>
      <c r="T1107" s="261"/>
      <c r="U1107" s="261"/>
      <c r="V1107" s="261"/>
      <c r="W1107" s="261"/>
      <c r="X1107" s="261"/>
      <c r="Y1107" s="261"/>
      <c r="Z1107" s="261"/>
      <c r="AA1107" s="261"/>
      <c r="AB1107" s="261"/>
      <c r="AC1107" s="261"/>
      <c r="AD1107" s="261"/>
      <c r="AE1107" s="262"/>
      <c r="AF1107" s="238" t="str">
        <f t="shared" si="17"/>
        <v>FEIJÃO (2ª SAFRA)17/18Plantio</v>
      </c>
      <c r="AG1107" s="262"/>
      <c r="AH1107" s="262"/>
      <c r="AI1107" s="262"/>
      <c r="AJ1107" s="262"/>
      <c r="AK1107" s="262"/>
      <c r="AL1107" s="262"/>
      <c r="AM1107" s="262"/>
      <c r="AN1107" s="262"/>
      <c r="AO1107" s="262"/>
      <c r="AP1107" s="262"/>
      <c r="AQ1107" s="262"/>
      <c r="AR1107" s="262"/>
      <c r="AS1107" s="262"/>
      <c r="AT1107" s="262"/>
      <c r="AU1107" s="262"/>
      <c r="AV1107" s="262"/>
      <c r="AW1107" s="262"/>
      <c r="AX1107" s="262"/>
      <c r="AY1107" s="262"/>
      <c r="AZ1107" s="262"/>
      <c r="BA1107" s="262"/>
      <c r="BB1107" s="262"/>
      <c r="BC1107" s="262"/>
      <c r="BD1107" s="262"/>
      <c r="BE1107" s="262"/>
      <c r="BF1107" s="262"/>
      <c r="BG1107" s="262"/>
      <c r="BH1107" s="262"/>
      <c r="BI1107" s="262"/>
      <c r="BJ1107" s="262"/>
      <c r="BK1107" s="262"/>
      <c r="BL1107" s="262"/>
    </row>
    <row r="1108" spans="1:64" ht="14.65" hidden="1" customHeight="1">
      <c r="A1108" s="263" t="s">
        <v>98</v>
      </c>
      <c r="B1108" s="255" t="s">
        <v>193</v>
      </c>
      <c r="C1108" s="265" t="s">
        <v>76</v>
      </c>
      <c r="D1108" s="267"/>
      <c r="E1108" s="267"/>
      <c r="F1108" s="267"/>
      <c r="G1108" s="267"/>
      <c r="H1108" s="267"/>
      <c r="I1108" s="267"/>
      <c r="J1108" s="267"/>
      <c r="K1108" s="268"/>
      <c r="L1108" s="267"/>
      <c r="M1108" s="268"/>
      <c r="N1108" s="267"/>
      <c r="O1108" s="267">
        <v>6</v>
      </c>
      <c r="P1108" s="267">
        <v>43</v>
      </c>
      <c r="Q1108" s="267">
        <v>98</v>
      </c>
      <c r="R1108" s="267">
        <v>100</v>
      </c>
      <c r="S1108" s="267"/>
      <c r="T1108" s="267"/>
      <c r="U1108" s="267"/>
      <c r="V1108" s="267"/>
      <c r="W1108" s="267"/>
      <c r="X1108" s="267"/>
      <c r="Y1108" s="267"/>
      <c r="Z1108" s="267"/>
      <c r="AA1108" s="267"/>
      <c r="AB1108" s="267"/>
      <c r="AC1108" s="267"/>
      <c r="AD1108" s="267"/>
      <c r="AE1108" s="268"/>
      <c r="AF1108" s="238" t="str">
        <f t="shared" si="17"/>
        <v>FEIJÃO (2ª SAFRA)17/18Colheita</v>
      </c>
      <c r="AG1108" s="268"/>
      <c r="AH1108" s="268"/>
      <c r="AI1108" s="268"/>
      <c r="AJ1108" s="268"/>
      <c r="AK1108" s="268"/>
      <c r="AL1108" s="268"/>
      <c r="AM1108" s="268"/>
      <c r="AN1108" s="268"/>
      <c r="AO1108" s="268"/>
      <c r="AP1108" s="268"/>
      <c r="AQ1108" s="268"/>
      <c r="AR1108" s="268"/>
      <c r="AS1108" s="268"/>
      <c r="AT1108" s="268"/>
      <c r="AU1108" s="268"/>
      <c r="AV1108" s="268"/>
      <c r="AW1108" s="268"/>
      <c r="AX1108" s="268"/>
      <c r="AY1108" s="268"/>
      <c r="AZ1108" s="268"/>
      <c r="BA1108" s="268"/>
      <c r="BB1108" s="268"/>
      <c r="BC1108" s="268"/>
      <c r="BD1108" s="268"/>
      <c r="BE1108" s="268"/>
      <c r="BF1108" s="268"/>
      <c r="BG1108" s="268"/>
      <c r="BH1108" s="268"/>
      <c r="BI1108" s="268"/>
      <c r="BJ1108" s="268"/>
      <c r="BK1108" s="268"/>
      <c r="BL1108" s="268"/>
    </row>
    <row r="1109" spans="1:64" ht="14.65" hidden="1" customHeight="1">
      <c r="A1109" s="238" t="s">
        <v>98</v>
      </c>
      <c r="B1109" s="255" t="s">
        <v>193</v>
      </c>
      <c r="C1109" s="243" t="s">
        <v>77</v>
      </c>
      <c r="D1109" s="245"/>
      <c r="E1109" s="245"/>
      <c r="F1109" s="245"/>
      <c r="G1109" s="245"/>
      <c r="H1109" s="245"/>
      <c r="I1109" s="245"/>
      <c r="J1109" s="245"/>
      <c r="K1109" s="245"/>
      <c r="L1109" s="245"/>
      <c r="M1109" s="245"/>
      <c r="N1109" s="245"/>
      <c r="O1109" s="245">
        <v>3</v>
      </c>
      <c r="P1109" s="245">
        <v>22</v>
      </c>
      <c r="Q1109" s="245">
        <v>68</v>
      </c>
      <c r="R1109" s="245">
        <v>83</v>
      </c>
      <c r="S1109" s="245">
        <v>94</v>
      </c>
      <c r="T1109" s="245">
        <v>97</v>
      </c>
      <c r="U1109" s="245">
        <v>98</v>
      </c>
      <c r="V1109" s="245">
        <v>99</v>
      </c>
      <c r="W1109" s="245">
        <v>100</v>
      </c>
      <c r="X1109" s="245"/>
      <c r="Y1109" s="245"/>
      <c r="Z1109" s="245"/>
      <c r="AA1109" s="245"/>
      <c r="AB1109" s="245"/>
      <c r="AC1109" s="245"/>
      <c r="AD1109" s="245"/>
      <c r="AE1109" s="242"/>
      <c r="AF1109" s="238" t="str">
        <f t="shared" si="17"/>
        <v>FEIJÃO (2ª SAFRA)17/18Comercialização</v>
      </c>
      <c r="AG1109" s="242"/>
      <c r="AH1109" s="242"/>
      <c r="AI1109" s="242"/>
      <c r="AJ1109" s="242"/>
      <c r="AK1109" s="242"/>
      <c r="AL1109" s="242"/>
      <c r="AM1109" s="242"/>
      <c r="AN1109" s="242"/>
      <c r="AO1109" s="242"/>
      <c r="AP1109" s="242"/>
      <c r="AQ1109" s="242"/>
      <c r="AR1109" s="242"/>
      <c r="AS1109" s="242"/>
      <c r="AT1109" s="242"/>
      <c r="AU1109" s="242"/>
      <c r="AV1109" s="242"/>
      <c r="AW1109" s="242"/>
      <c r="AX1109" s="242"/>
      <c r="AY1109" s="242"/>
      <c r="AZ1109" s="242"/>
      <c r="BA1109" s="242"/>
      <c r="BB1109" s="242"/>
      <c r="BC1109" s="242"/>
      <c r="BD1109" s="242"/>
      <c r="BE1109" s="242"/>
      <c r="BF1109" s="242"/>
      <c r="BG1109" s="242"/>
      <c r="BH1109" s="242"/>
      <c r="BI1109" s="242"/>
      <c r="BJ1109" s="242"/>
      <c r="BK1109" s="242"/>
      <c r="BL1109" s="242"/>
    </row>
    <row r="1110" spans="1:64" ht="14.65" hidden="1" customHeight="1">
      <c r="A1110" s="254" t="s">
        <v>99</v>
      </c>
      <c r="B1110" s="255" t="s">
        <v>193</v>
      </c>
      <c r="C1110" s="256" t="s">
        <v>75</v>
      </c>
      <c r="D1110" s="260"/>
      <c r="E1110" s="260"/>
      <c r="F1110" s="260"/>
      <c r="G1110" s="261"/>
      <c r="H1110" s="261"/>
      <c r="I1110" s="261"/>
      <c r="J1110" s="261"/>
      <c r="K1110" s="261"/>
      <c r="L1110" s="261"/>
      <c r="M1110" s="261"/>
      <c r="N1110" s="261"/>
      <c r="O1110" s="261">
        <v>39</v>
      </c>
      <c r="P1110" s="261">
        <v>53</v>
      </c>
      <c r="Q1110" s="261">
        <v>96</v>
      </c>
      <c r="R1110" s="261">
        <v>96</v>
      </c>
      <c r="S1110" s="261">
        <v>100</v>
      </c>
      <c r="T1110" s="261"/>
      <c r="U1110" s="261"/>
      <c r="V1110" s="261"/>
      <c r="W1110" s="261"/>
      <c r="X1110" s="261"/>
      <c r="Y1110" s="261"/>
      <c r="Z1110" s="261"/>
      <c r="AA1110" s="261"/>
      <c r="AB1110" s="261"/>
      <c r="AC1110" s="261"/>
      <c r="AD1110" s="261"/>
      <c r="AE1110" s="262"/>
      <c r="AF1110" s="238" t="str">
        <f t="shared" si="17"/>
        <v>FEIJÃO (3ª SAFRA)17/18Plantio</v>
      </c>
      <c r="AG1110" s="262"/>
      <c r="AH1110" s="262"/>
      <c r="AI1110" s="262"/>
      <c r="AJ1110" s="262"/>
      <c r="AK1110" s="262"/>
      <c r="AL1110" s="262"/>
      <c r="AM1110" s="262"/>
      <c r="AN1110" s="262"/>
      <c r="AO1110" s="262"/>
      <c r="AP1110" s="262"/>
      <c r="AQ1110" s="262"/>
      <c r="AR1110" s="262"/>
      <c r="AS1110" s="262"/>
      <c r="AT1110" s="262"/>
      <c r="AU1110" s="262"/>
      <c r="AV1110" s="262"/>
      <c r="AW1110" s="262"/>
      <c r="AX1110" s="262"/>
      <c r="AY1110" s="262"/>
      <c r="AZ1110" s="262"/>
      <c r="BA1110" s="262"/>
      <c r="BB1110" s="262"/>
      <c r="BC1110" s="262"/>
      <c r="BD1110" s="262"/>
      <c r="BE1110" s="262"/>
      <c r="BF1110" s="262"/>
      <c r="BG1110" s="262"/>
      <c r="BH1110" s="262"/>
      <c r="BI1110" s="262"/>
      <c r="BJ1110" s="262"/>
      <c r="BK1110" s="262"/>
      <c r="BL1110" s="262"/>
    </row>
    <row r="1111" spans="1:64" ht="14.65" hidden="1" customHeight="1">
      <c r="A1111" s="263" t="s">
        <v>99</v>
      </c>
      <c r="B1111" s="255" t="s">
        <v>193</v>
      </c>
      <c r="C1111" s="265" t="s">
        <v>76</v>
      </c>
      <c r="D1111" s="266"/>
      <c r="E1111" s="266"/>
      <c r="F1111" s="266"/>
      <c r="G1111" s="267"/>
      <c r="H1111" s="267"/>
      <c r="I1111" s="267"/>
      <c r="J1111" s="267"/>
      <c r="K1111" s="267"/>
      <c r="L1111" s="267"/>
      <c r="M1111" s="267"/>
      <c r="N1111" s="267"/>
      <c r="O1111" s="267"/>
      <c r="P1111" s="267">
        <v>3</v>
      </c>
      <c r="Q1111" s="267">
        <v>10</v>
      </c>
      <c r="R1111" s="267">
        <v>36</v>
      </c>
      <c r="S1111" s="267">
        <v>87</v>
      </c>
      <c r="T1111" s="267">
        <v>91</v>
      </c>
      <c r="U1111" s="267">
        <v>100</v>
      </c>
      <c r="V1111" s="267"/>
      <c r="W1111" s="267"/>
      <c r="X1111" s="267"/>
      <c r="Y1111" s="267"/>
      <c r="Z1111" s="267"/>
      <c r="AA1111" s="267"/>
      <c r="AB1111" s="267"/>
      <c r="AC1111" s="267"/>
      <c r="AD1111" s="267"/>
      <c r="AE1111" s="268"/>
      <c r="AF1111" s="238" t="str">
        <f t="shared" si="17"/>
        <v>FEIJÃO (3ª SAFRA)17/18Colheita</v>
      </c>
      <c r="AG1111" s="268"/>
      <c r="AH1111" s="268"/>
      <c r="AI1111" s="268"/>
      <c r="AJ1111" s="268"/>
      <c r="AK1111" s="268"/>
      <c r="AL1111" s="268"/>
      <c r="AM1111" s="268"/>
      <c r="AN1111" s="268"/>
      <c r="AO1111" s="268"/>
      <c r="AP1111" s="268"/>
      <c r="AQ1111" s="268"/>
      <c r="AR1111" s="268"/>
      <c r="AS1111" s="268"/>
      <c r="AT1111" s="268"/>
      <c r="AU1111" s="268"/>
      <c r="AV1111" s="268"/>
      <c r="AW1111" s="268"/>
      <c r="AX1111" s="268"/>
      <c r="AY1111" s="268"/>
      <c r="AZ1111" s="268"/>
      <c r="BA1111" s="268"/>
      <c r="BB1111" s="268"/>
      <c r="BC1111" s="268"/>
      <c r="BD1111" s="268"/>
      <c r="BE1111" s="268"/>
      <c r="BF1111" s="268"/>
      <c r="BG1111" s="268"/>
      <c r="BH1111" s="268"/>
      <c r="BI1111" s="268"/>
      <c r="BJ1111" s="268"/>
      <c r="BK1111" s="268"/>
      <c r="BL1111" s="268"/>
    </row>
    <row r="1112" spans="1:64" ht="14.65" hidden="1" customHeight="1">
      <c r="A1112" s="238" t="s">
        <v>99</v>
      </c>
      <c r="B1112" s="255" t="s">
        <v>193</v>
      </c>
      <c r="C1112" s="243" t="s">
        <v>77</v>
      </c>
      <c r="D1112" s="244"/>
      <c r="E1112" s="244"/>
      <c r="F1112" s="244"/>
      <c r="G1112" s="245"/>
      <c r="H1112" s="245"/>
      <c r="I1112" s="245"/>
      <c r="J1112" s="245"/>
      <c r="K1112" s="245"/>
      <c r="L1112" s="245"/>
      <c r="M1112" s="245"/>
      <c r="N1112" s="245"/>
      <c r="O1112" s="245"/>
      <c r="P1112" s="252">
        <v>1</v>
      </c>
      <c r="Q1112" s="252">
        <v>8</v>
      </c>
      <c r="R1112" s="245">
        <v>26</v>
      </c>
      <c r="S1112" s="245">
        <v>59</v>
      </c>
      <c r="T1112" s="245">
        <v>79</v>
      </c>
      <c r="U1112" s="245">
        <v>98</v>
      </c>
      <c r="V1112" s="245">
        <v>100</v>
      </c>
      <c r="W1112" s="245"/>
      <c r="X1112" s="245"/>
      <c r="Y1112" s="245"/>
      <c r="Z1112" s="245"/>
      <c r="AA1112" s="245"/>
      <c r="AB1112" s="245"/>
      <c r="AC1112" s="245"/>
      <c r="AD1112" s="245"/>
      <c r="AE1112" s="242"/>
      <c r="AF1112" s="238" t="str">
        <f t="shared" si="17"/>
        <v>FEIJÃO (3ª SAFRA)17/18Comercialização</v>
      </c>
      <c r="AG1112" s="242"/>
      <c r="AH1112" s="242"/>
      <c r="AI1112" s="242"/>
      <c r="AJ1112" s="242"/>
      <c r="AK1112" s="242"/>
      <c r="AL1112" s="242"/>
      <c r="AM1112" s="242"/>
      <c r="AN1112" s="242"/>
      <c r="AO1112" s="242"/>
      <c r="AP1112" s="242"/>
      <c r="AQ1112" s="242"/>
      <c r="AR1112" s="242"/>
      <c r="AS1112" s="242"/>
      <c r="AT1112" s="242"/>
      <c r="AU1112" s="242"/>
      <c r="AV1112" s="242"/>
      <c r="AW1112" s="242"/>
      <c r="AX1112" s="242"/>
      <c r="AY1112" s="242"/>
      <c r="AZ1112" s="242"/>
      <c r="BA1112" s="242"/>
      <c r="BB1112" s="242"/>
      <c r="BC1112" s="242"/>
      <c r="BD1112" s="242"/>
      <c r="BE1112" s="242"/>
      <c r="BF1112" s="242"/>
      <c r="BG1112" s="242"/>
      <c r="BH1112" s="242"/>
      <c r="BI1112" s="242"/>
      <c r="BJ1112" s="242"/>
      <c r="BK1112" s="242"/>
      <c r="BL1112" s="242"/>
    </row>
    <row r="1113" spans="1:64" ht="14.65" hidden="1" customHeight="1">
      <c r="A1113" s="254" t="s">
        <v>294</v>
      </c>
      <c r="B1113" s="292" t="s">
        <v>193</v>
      </c>
      <c r="C1113" s="256" t="s">
        <v>75</v>
      </c>
      <c r="D1113" s="261"/>
      <c r="E1113" s="261"/>
      <c r="F1113" s="261"/>
      <c r="G1113" s="261">
        <v>2</v>
      </c>
      <c r="H1113" s="261">
        <v>31</v>
      </c>
      <c r="I1113" s="261">
        <v>94</v>
      </c>
      <c r="J1113" s="261">
        <v>99</v>
      </c>
      <c r="K1113" s="261">
        <v>100</v>
      </c>
      <c r="L1113" s="261"/>
      <c r="M1113" s="261"/>
      <c r="N1113" s="261"/>
      <c r="O1113" s="261"/>
      <c r="P1113" s="261"/>
      <c r="Q1113" s="261"/>
      <c r="R1113" s="261"/>
      <c r="S1113" s="261"/>
      <c r="T1113" s="261"/>
      <c r="U1113" s="261"/>
      <c r="V1113" s="261"/>
      <c r="W1113" s="261"/>
      <c r="X1113" s="261"/>
      <c r="Y1113" s="261"/>
      <c r="Z1113" s="261"/>
      <c r="AA1113" s="261"/>
      <c r="AB1113" s="261"/>
      <c r="AC1113" s="261"/>
      <c r="AD1113" s="261"/>
      <c r="AE1113" s="262"/>
      <c r="AF1113" s="238" t="str">
        <f t="shared" si="17"/>
        <v>tabaco17/18Plantio</v>
      </c>
      <c r="AG1113" s="262"/>
      <c r="AH1113" s="262"/>
      <c r="AI1113" s="262"/>
      <c r="AJ1113" s="262"/>
      <c r="AK1113" s="262"/>
      <c r="AL1113" s="262"/>
      <c r="AM1113" s="262"/>
      <c r="AN1113" s="262"/>
      <c r="AO1113" s="262"/>
      <c r="AP1113" s="262"/>
      <c r="AQ1113" s="262"/>
      <c r="AR1113" s="262"/>
      <c r="AS1113" s="262"/>
      <c r="AT1113" s="262"/>
      <c r="AU1113" s="262"/>
      <c r="AV1113" s="262"/>
      <c r="AW1113" s="262"/>
      <c r="AX1113" s="262"/>
      <c r="AY1113" s="262"/>
      <c r="AZ1113" s="262"/>
      <c r="BA1113" s="262"/>
      <c r="BB1113" s="262"/>
      <c r="BC1113" s="262"/>
      <c r="BD1113" s="262"/>
      <c r="BE1113" s="262"/>
      <c r="BF1113" s="262"/>
      <c r="BG1113" s="262"/>
      <c r="BH1113" s="262"/>
      <c r="BI1113" s="262"/>
      <c r="BJ1113" s="262"/>
      <c r="BK1113" s="262"/>
      <c r="BL1113" s="262"/>
    </row>
    <row r="1114" spans="1:64" ht="14.65" hidden="1" customHeight="1">
      <c r="A1114" s="263" t="s">
        <v>294</v>
      </c>
      <c r="B1114" s="292" t="s">
        <v>193</v>
      </c>
      <c r="C1114" s="265" t="s">
        <v>76</v>
      </c>
      <c r="D1114" s="267"/>
      <c r="E1114" s="267"/>
      <c r="F1114" s="267"/>
      <c r="G1114" s="267"/>
      <c r="H1114" s="267"/>
      <c r="I1114" s="267"/>
      <c r="J1114" s="267"/>
      <c r="K1114" s="267">
        <v>7</v>
      </c>
      <c r="L1114" s="267">
        <v>45</v>
      </c>
      <c r="M1114" s="267">
        <v>75</v>
      </c>
      <c r="N1114" s="267">
        <v>93</v>
      </c>
      <c r="O1114" s="267">
        <v>93</v>
      </c>
      <c r="P1114" s="267">
        <v>93</v>
      </c>
      <c r="Q1114" s="267">
        <v>100</v>
      </c>
      <c r="R1114" s="267"/>
      <c r="S1114" s="267"/>
      <c r="T1114" s="267"/>
      <c r="U1114" s="267"/>
      <c r="V1114" s="267"/>
      <c r="W1114" s="267"/>
      <c r="X1114" s="267"/>
      <c r="Y1114" s="267"/>
      <c r="Z1114" s="267"/>
      <c r="AA1114" s="267"/>
      <c r="AB1114" s="267"/>
      <c r="AC1114" s="267"/>
      <c r="AD1114" s="267"/>
      <c r="AE1114" s="268"/>
      <c r="AF1114" s="238" t="str">
        <f t="shared" si="17"/>
        <v>tabaco17/18Colheita</v>
      </c>
      <c r="AG1114" s="268"/>
      <c r="AH1114" s="268"/>
      <c r="AI1114" s="268"/>
      <c r="AJ1114" s="268"/>
      <c r="AK1114" s="268"/>
      <c r="AL1114" s="268"/>
      <c r="AM1114" s="268"/>
      <c r="AN1114" s="268"/>
      <c r="AO1114" s="268"/>
      <c r="AP1114" s="268"/>
      <c r="AQ1114" s="268"/>
      <c r="AR1114" s="268"/>
      <c r="AS1114" s="268"/>
      <c r="AT1114" s="268"/>
      <c r="AU1114" s="268"/>
      <c r="AV1114" s="268"/>
      <c r="AW1114" s="268"/>
      <c r="AX1114" s="268"/>
      <c r="AY1114" s="268"/>
      <c r="AZ1114" s="268"/>
      <c r="BA1114" s="268"/>
      <c r="BB1114" s="268"/>
      <c r="BC1114" s="268"/>
      <c r="BD1114" s="268"/>
      <c r="BE1114" s="268"/>
      <c r="BF1114" s="268"/>
      <c r="BG1114" s="268"/>
      <c r="BH1114" s="268"/>
      <c r="BI1114" s="268"/>
      <c r="BJ1114" s="268"/>
      <c r="BK1114" s="268"/>
      <c r="BL1114" s="268"/>
    </row>
    <row r="1115" spans="1:64" ht="14.65" hidden="1" customHeight="1">
      <c r="A1115" s="257" t="s">
        <v>294</v>
      </c>
      <c r="B1115" s="292" t="s">
        <v>193</v>
      </c>
      <c r="C1115" s="259" t="s">
        <v>77</v>
      </c>
      <c r="D1115" s="252"/>
      <c r="E1115" s="252"/>
      <c r="F1115" s="252"/>
      <c r="G1115" s="252"/>
      <c r="H1115" s="252"/>
      <c r="I1115" s="252"/>
      <c r="J1115" s="252"/>
      <c r="K1115">
        <v>1</v>
      </c>
      <c r="L1115" s="252">
        <v>2</v>
      </c>
      <c r="M1115" s="252">
        <v>10</v>
      </c>
      <c r="N1115" s="252">
        <v>34</v>
      </c>
      <c r="O1115" s="252">
        <v>54</v>
      </c>
      <c r="P1115" s="252">
        <v>75</v>
      </c>
      <c r="Q1115" s="252">
        <v>91</v>
      </c>
      <c r="R1115" s="252">
        <v>98</v>
      </c>
      <c r="S1115" s="252">
        <v>100</v>
      </c>
      <c r="T1115" s="252"/>
      <c r="U1115" s="252"/>
      <c r="V1115" s="252"/>
      <c r="W1115" s="252"/>
      <c r="X1115" s="252"/>
      <c r="Y1115" s="252"/>
      <c r="Z1115" s="252"/>
      <c r="AA1115" s="252"/>
      <c r="AB1115" s="252"/>
      <c r="AC1115" s="252"/>
      <c r="AD1115" s="252"/>
      <c r="AE1115" s="271"/>
      <c r="AF1115" s="238" t="str">
        <f t="shared" si="17"/>
        <v>tabaco17/18Comercialização</v>
      </c>
      <c r="AG1115" s="242"/>
      <c r="AH1115" s="242"/>
      <c r="AI1115" s="242"/>
      <c r="AJ1115" s="242"/>
      <c r="AK1115" s="242"/>
      <c r="AL1115" s="242"/>
      <c r="AM1115" s="242"/>
      <c r="AN1115" s="242"/>
      <c r="AO1115" s="242"/>
      <c r="AP1115" s="242"/>
      <c r="AQ1115" s="242"/>
      <c r="AR1115" s="242"/>
      <c r="AS1115" s="242"/>
      <c r="AT1115" s="242"/>
      <c r="AU1115" s="242"/>
      <c r="AV1115" s="242"/>
      <c r="AW1115" s="242"/>
      <c r="AX1115" s="242"/>
      <c r="AY1115" s="242"/>
      <c r="AZ1115" s="242"/>
      <c r="BA1115" s="242"/>
      <c r="BB1115" s="242"/>
      <c r="BC1115" s="242"/>
      <c r="BD1115" s="242"/>
      <c r="BE1115" s="242"/>
      <c r="BF1115" s="242"/>
      <c r="BG1115" s="242"/>
      <c r="BH1115" s="242"/>
      <c r="BI1115" s="242"/>
      <c r="BJ1115" s="242"/>
      <c r="BK1115" s="242"/>
      <c r="BL1115" s="242"/>
    </row>
    <row r="1116" spans="1:64" ht="14.65" hidden="1" customHeight="1">
      <c r="A1116" s="254" t="s">
        <v>102</v>
      </c>
      <c r="B1116" s="255" t="s">
        <v>193</v>
      </c>
      <c r="C1116" s="256" t="s">
        <v>75</v>
      </c>
      <c r="D1116" s="261"/>
      <c r="E1116" s="261"/>
      <c r="F1116" s="261"/>
      <c r="G1116" s="261">
        <v>39</v>
      </c>
      <c r="H1116" s="261">
        <v>68</v>
      </c>
      <c r="I1116" s="261">
        <v>95</v>
      </c>
      <c r="J1116" s="261">
        <v>99</v>
      </c>
      <c r="K1116" s="261">
        <v>100</v>
      </c>
      <c r="L1116" s="261"/>
      <c r="M1116" s="261"/>
      <c r="N1116" s="261"/>
      <c r="O1116" s="261"/>
      <c r="P1116" s="261"/>
      <c r="Q1116" s="261"/>
      <c r="R1116" s="261"/>
      <c r="S1116" s="261"/>
      <c r="T1116" s="261"/>
      <c r="U1116" s="261"/>
      <c r="V1116" s="261"/>
      <c r="W1116" s="261"/>
      <c r="X1116" s="261"/>
      <c r="Y1116" s="261"/>
      <c r="Z1116" s="261"/>
      <c r="AA1116" s="261"/>
      <c r="AB1116" s="261"/>
      <c r="AC1116" s="261"/>
      <c r="AD1116" s="261"/>
      <c r="AE1116" s="262"/>
      <c r="AF1116" s="238" t="str">
        <f t="shared" si="17"/>
        <v>MANDIOCA17/18Plantio</v>
      </c>
      <c r="AG1116" s="262"/>
      <c r="AH1116" s="262"/>
      <c r="AI1116" s="262"/>
      <c r="AJ1116" s="262"/>
      <c r="AK1116" s="262"/>
      <c r="AL1116" s="262"/>
      <c r="AM1116" s="262"/>
      <c r="AN1116" s="262"/>
      <c r="AO1116" s="262"/>
      <c r="AP1116" s="262"/>
      <c r="AQ1116" s="262"/>
      <c r="AR1116" s="262"/>
      <c r="AS1116" s="262"/>
      <c r="AT1116" s="262"/>
      <c r="AU1116" s="262"/>
      <c r="AV1116" s="262"/>
      <c r="AW1116" s="262"/>
      <c r="AX1116" s="262"/>
      <c r="AY1116" s="262"/>
      <c r="AZ1116" s="262"/>
      <c r="BA1116" s="262"/>
      <c r="BB1116" s="262"/>
      <c r="BC1116" s="262"/>
      <c r="BD1116" s="262"/>
      <c r="BE1116" s="262"/>
      <c r="BF1116" s="262"/>
      <c r="BG1116" s="262"/>
      <c r="BH1116" s="262"/>
      <c r="BI1116" s="262"/>
      <c r="BJ1116" s="262"/>
      <c r="BK1116" s="262"/>
      <c r="BL1116" s="262"/>
    </row>
    <row r="1117" spans="1:64" ht="14.65" hidden="1" customHeight="1">
      <c r="A1117" s="263" t="s">
        <v>102</v>
      </c>
      <c r="B1117" s="255" t="s">
        <v>193</v>
      </c>
      <c r="C1117" s="265" t="s">
        <v>76</v>
      </c>
      <c r="D1117" s="267"/>
      <c r="E1117" s="267"/>
      <c r="F1117" s="267"/>
      <c r="G1117" s="267"/>
      <c r="H1117" s="267"/>
      <c r="I1117" s="267"/>
      <c r="J1117" s="267"/>
      <c r="K1117" s="268"/>
      <c r="L1117" s="267">
        <v>1</v>
      </c>
      <c r="M1117" s="267">
        <v>5</v>
      </c>
      <c r="N1117" s="267">
        <v>14</v>
      </c>
      <c r="O1117" s="267">
        <v>21</v>
      </c>
      <c r="P1117" s="267">
        <v>30</v>
      </c>
      <c r="Q1117" s="267">
        <v>45</v>
      </c>
      <c r="R1117" s="267">
        <v>56</v>
      </c>
      <c r="S1117" s="267">
        <v>72</v>
      </c>
      <c r="T1117" s="267">
        <v>78</v>
      </c>
      <c r="U1117" s="267">
        <v>84</v>
      </c>
      <c r="V1117" s="267">
        <v>92</v>
      </c>
      <c r="W1117" s="267">
        <v>99</v>
      </c>
      <c r="X1117" s="267">
        <v>100</v>
      </c>
      <c r="Y1117" s="267"/>
      <c r="Z1117" s="267"/>
      <c r="AA1117" s="267"/>
      <c r="AB1117" s="267"/>
      <c r="AC1117" s="267"/>
      <c r="AD1117" s="267"/>
      <c r="AE1117" s="268"/>
      <c r="AF1117" s="238" t="str">
        <f t="shared" si="17"/>
        <v>MANDIOCA17/18Colheita</v>
      </c>
      <c r="AG1117" s="268"/>
      <c r="AH1117" s="268"/>
      <c r="AI1117" s="268"/>
      <c r="AJ1117" s="268"/>
      <c r="AK1117" s="268"/>
      <c r="AL1117" s="268"/>
      <c r="AM1117" s="268"/>
      <c r="AN1117" s="268"/>
      <c r="AO1117" s="268"/>
      <c r="AP1117" s="268"/>
      <c r="AQ1117" s="268"/>
      <c r="AR1117" s="268"/>
      <c r="AS1117" s="268"/>
      <c r="AT1117" s="268"/>
      <c r="AU1117" s="268"/>
      <c r="AV1117" s="268"/>
      <c r="AW1117" s="268"/>
      <c r="AX1117" s="268"/>
      <c r="AY1117" s="268"/>
      <c r="AZ1117" s="268"/>
      <c r="BA1117" s="268"/>
      <c r="BB1117" s="268"/>
      <c r="BC1117" s="268"/>
      <c r="BD1117" s="268"/>
      <c r="BE1117" s="268"/>
      <c r="BF1117" s="268"/>
      <c r="BG1117" s="268"/>
      <c r="BH1117" s="268"/>
      <c r="BI1117" s="268"/>
      <c r="BJ1117" s="268"/>
      <c r="BK1117" s="268"/>
      <c r="BL1117" s="268"/>
    </row>
    <row r="1118" spans="1:64" ht="14.65" hidden="1" customHeight="1">
      <c r="A1118" s="238" t="s">
        <v>102</v>
      </c>
      <c r="B1118" s="255" t="s">
        <v>193</v>
      </c>
      <c r="C1118" s="243" t="s">
        <v>77</v>
      </c>
      <c r="D1118" s="245"/>
      <c r="E1118" s="245"/>
      <c r="F1118" s="245"/>
      <c r="G1118" s="245"/>
      <c r="H1118" s="245"/>
      <c r="I1118" s="245"/>
      <c r="J1118" s="245"/>
      <c r="K1118" s="245"/>
      <c r="L1118" s="245">
        <v>1</v>
      </c>
      <c r="M1118" s="245">
        <v>5</v>
      </c>
      <c r="N1118" s="245">
        <v>14</v>
      </c>
      <c r="O1118" s="245">
        <v>21</v>
      </c>
      <c r="P1118" s="245">
        <v>30</v>
      </c>
      <c r="Q1118" s="245">
        <v>44</v>
      </c>
      <c r="R1118" s="245">
        <v>56</v>
      </c>
      <c r="S1118" s="245">
        <v>71</v>
      </c>
      <c r="T1118" s="245">
        <v>77</v>
      </c>
      <c r="U1118" s="245">
        <v>82</v>
      </c>
      <c r="V1118" s="245">
        <v>92</v>
      </c>
      <c r="W1118" s="245">
        <v>98</v>
      </c>
      <c r="X1118" s="245">
        <v>100</v>
      </c>
      <c r="Y1118" s="245"/>
      <c r="Z1118" s="245"/>
      <c r="AA1118" s="245"/>
      <c r="AB1118" s="245"/>
      <c r="AC1118" s="245"/>
      <c r="AD1118" s="245"/>
      <c r="AE1118" s="242"/>
      <c r="AF1118" s="238" t="str">
        <f t="shared" si="17"/>
        <v>MANDIOCA17/18Comercialização</v>
      </c>
      <c r="AG1118" s="242"/>
      <c r="AH1118" s="242"/>
      <c r="AI1118" s="242"/>
      <c r="AJ1118" s="242"/>
      <c r="AK1118" s="242"/>
      <c r="AL1118" s="242"/>
      <c r="AM1118" s="242"/>
      <c r="AN1118" s="242"/>
      <c r="AO1118" s="242"/>
      <c r="AP1118" s="242"/>
      <c r="AQ1118" s="242"/>
      <c r="AR1118" s="242"/>
      <c r="AS1118" s="242"/>
      <c r="AT1118" s="242"/>
      <c r="AU1118" s="242"/>
      <c r="AV1118" s="242"/>
      <c r="AW1118" s="242"/>
      <c r="AX1118" s="242"/>
      <c r="AY1118" s="242"/>
      <c r="AZ1118" s="242"/>
      <c r="BA1118" s="242"/>
      <c r="BB1118" s="242"/>
      <c r="BC1118" s="242"/>
      <c r="BD1118" s="242"/>
      <c r="BE1118" s="242"/>
      <c r="BF1118" s="242"/>
      <c r="BG1118" s="242"/>
      <c r="BH1118" s="242"/>
      <c r="BI1118" s="242"/>
      <c r="BJ1118" s="242"/>
      <c r="BK1118" s="242"/>
      <c r="BL1118" s="242"/>
    </row>
    <row r="1119" spans="1:64" ht="14.65" hidden="1" customHeight="1">
      <c r="A1119" s="254" t="s">
        <v>103</v>
      </c>
      <c r="B1119" s="255" t="s">
        <v>193</v>
      </c>
      <c r="C1119" s="256" t="s">
        <v>75</v>
      </c>
      <c r="D1119" s="261"/>
      <c r="E1119" s="261"/>
      <c r="F1119" s="261"/>
      <c r="G1119" s="261"/>
      <c r="H1119" s="261">
        <v>16</v>
      </c>
      <c r="I1119" s="261">
        <v>89</v>
      </c>
      <c r="J1119" s="261">
        <v>100</v>
      </c>
      <c r="K1119" s="262"/>
      <c r="L1119" s="261"/>
      <c r="M1119" s="261"/>
      <c r="N1119" s="261"/>
      <c r="O1119" s="261"/>
      <c r="P1119" s="261"/>
      <c r="Q1119" s="261"/>
      <c r="R1119" s="261"/>
      <c r="S1119" s="261"/>
      <c r="T1119" s="261"/>
      <c r="U1119" s="261"/>
      <c r="V1119" s="261"/>
      <c r="W1119" s="261"/>
      <c r="X1119" s="261"/>
      <c r="Y1119" s="261"/>
      <c r="Z1119" s="261"/>
      <c r="AA1119" s="261"/>
      <c r="AB1119" s="261"/>
      <c r="AC1119" s="261"/>
      <c r="AD1119" s="261"/>
      <c r="AE1119" s="262"/>
      <c r="AF1119" s="238" t="str">
        <f t="shared" si="17"/>
        <v>MILHO (1ª SAFRA)17/18Plantio</v>
      </c>
      <c r="AG1119" s="262"/>
      <c r="AH1119" s="262"/>
      <c r="AI1119" s="262"/>
      <c r="AJ1119" s="262"/>
      <c r="AK1119" s="262"/>
      <c r="AL1119" s="262"/>
      <c r="AM1119" s="262"/>
      <c r="AN1119" s="262"/>
      <c r="AO1119" s="262"/>
      <c r="AP1119" s="262"/>
      <c r="AQ1119" s="262"/>
      <c r="AR1119" s="262"/>
      <c r="AS1119" s="262"/>
      <c r="AT1119" s="262"/>
      <c r="AU1119" s="262"/>
      <c r="AV1119" s="262"/>
      <c r="AW1119" s="262"/>
      <c r="AX1119" s="262"/>
      <c r="AY1119" s="262"/>
      <c r="AZ1119" s="262"/>
      <c r="BA1119" s="262"/>
      <c r="BB1119" s="262"/>
      <c r="BC1119" s="262"/>
      <c r="BD1119" s="262"/>
      <c r="BE1119" s="262"/>
      <c r="BF1119" s="262"/>
      <c r="BG1119" s="262"/>
      <c r="BH1119" s="262"/>
      <c r="BI1119" s="262"/>
      <c r="BJ1119" s="262"/>
      <c r="BK1119" s="262"/>
      <c r="BL1119" s="262"/>
    </row>
    <row r="1120" spans="1:64" ht="14.65" hidden="1" customHeight="1">
      <c r="A1120" s="263" t="s">
        <v>103</v>
      </c>
      <c r="B1120" s="255" t="s">
        <v>193</v>
      </c>
      <c r="C1120" s="265" t="s">
        <v>76</v>
      </c>
      <c r="D1120" s="267"/>
      <c r="E1120" s="267"/>
      <c r="F1120" s="267"/>
      <c r="G1120" s="267"/>
      <c r="H1120" s="267"/>
      <c r="I1120" s="267"/>
      <c r="J1120" s="267"/>
      <c r="K1120" s="268"/>
      <c r="L1120" s="267"/>
      <c r="M1120" s="267">
        <v>6</v>
      </c>
      <c r="N1120" s="267">
        <v>53</v>
      </c>
      <c r="O1120" s="267">
        <v>90</v>
      </c>
      <c r="P1120" s="267">
        <v>99</v>
      </c>
      <c r="Q1120" s="267">
        <v>100</v>
      </c>
      <c r="R1120" s="267"/>
      <c r="S1120" s="267"/>
      <c r="T1120" s="267"/>
      <c r="U1120" s="267"/>
      <c r="V1120" s="267"/>
      <c r="W1120" s="267"/>
      <c r="X1120" s="267"/>
      <c r="Y1120" s="267"/>
      <c r="Z1120" s="267"/>
      <c r="AA1120" s="267"/>
      <c r="AB1120" s="267"/>
      <c r="AC1120" s="267"/>
      <c r="AD1120" s="267"/>
      <c r="AE1120" s="268"/>
      <c r="AF1120" s="238" t="str">
        <f t="shared" si="17"/>
        <v>MILHO (1ª SAFRA)17/18Colheita</v>
      </c>
      <c r="AG1120" s="268"/>
      <c r="AH1120" s="268"/>
      <c r="AI1120" s="268"/>
      <c r="AJ1120" s="268"/>
      <c r="AK1120" s="268"/>
      <c r="AL1120" s="268"/>
      <c r="AM1120" s="268"/>
      <c r="AN1120" s="268"/>
      <c r="AO1120" s="268"/>
      <c r="AP1120" s="268"/>
      <c r="AQ1120" s="268"/>
      <c r="AR1120" s="268"/>
      <c r="AS1120" s="268"/>
      <c r="AT1120" s="268"/>
      <c r="AU1120" s="268"/>
      <c r="AV1120" s="268"/>
      <c r="AW1120" s="268"/>
      <c r="AX1120" s="268"/>
      <c r="AY1120" s="268"/>
      <c r="AZ1120" s="268"/>
      <c r="BA1120" s="268"/>
      <c r="BB1120" s="268"/>
      <c r="BC1120" s="268"/>
      <c r="BD1120" s="268"/>
      <c r="BE1120" s="268"/>
      <c r="BF1120" s="268"/>
      <c r="BG1120" s="268"/>
      <c r="BH1120" s="268"/>
      <c r="BI1120" s="268"/>
      <c r="BJ1120" s="268"/>
      <c r="BK1120" s="268"/>
      <c r="BL1120" s="268"/>
    </row>
    <row r="1121" spans="1:64" ht="14.65" hidden="1" customHeight="1">
      <c r="A1121" s="238" t="s">
        <v>103</v>
      </c>
      <c r="B1121" s="255" t="s">
        <v>193</v>
      </c>
      <c r="C1121" s="243" t="s">
        <v>77</v>
      </c>
      <c r="D1121" s="245"/>
      <c r="E1121" s="245"/>
      <c r="F1121" s="245"/>
      <c r="G1121" s="245"/>
      <c r="H1121" s="245">
        <v>1</v>
      </c>
      <c r="I1121" s="245">
        <v>1</v>
      </c>
      <c r="J1121" s="245">
        <v>1</v>
      </c>
      <c r="K1121" s="245">
        <v>1</v>
      </c>
      <c r="L1121" s="245">
        <v>1.5</v>
      </c>
      <c r="M1121" s="245">
        <v>2</v>
      </c>
      <c r="N1121" s="245">
        <v>25</v>
      </c>
      <c r="O1121" s="245">
        <v>50</v>
      </c>
      <c r="P1121" s="245">
        <v>74</v>
      </c>
      <c r="Q1121" s="245">
        <v>86</v>
      </c>
      <c r="R1121" s="245">
        <v>92</v>
      </c>
      <c r="S1121" s="245">
        <v>94</v>
      </c>
      <c r="T1121" s="245">
        <v>96</v>
      </c>
      <c r="U1121" s="245">
        <v>97</v>
      </c>
      <c r="V1121" s="245">
        <v>97</v>
      </c>
      <c r="W1121" s="245">
        <v>99</v>
      </c>
      <c r="X1121" s="245">
        <v>99</v>
      </c>
      <c r="Y1121" s="245">
        <v>100</v>
      </c>
      <c r="Z1121" s="245"/>
      <c r="AA1121" s="245"/>
      <c r="AB1121" s="245"/>
      <c r="AC1121" s="245"/>
      <c r="AD1121" s="245"/>
      <c r="AE1121" s="242"/>
      <c r="AF1121" s="238" t="str">
        <f t="shared" si="17"/>
        <v>MILHO (1ª SAFRA)17/18Comercialização</v>
      </c>
      <c r="AG1121" s="242"/>
      <c r="AH1121" s="242"/>
      <c r="AI1121" s="242"/>
      <c r="AJ1121" s="242"/>
      <c r="AK1121" s="242"/>
      <c r="AL1121" s="242"/>
      <c r="AM1121" s="242"/>
      <c r="AN1121" s="242"/>
      <c r="AO1121" s="242"/>
      <c r="AP1121" s="242"/>
      <c r="AQ1121" s="242"/>
      <c r="AR1121" s="242"/>
      <c r="AS1121" s="242"/>
      <c r="AT1121" s="242"/>
      <c r="AU1121" s="242"/>
      <c r="AV1121" s="242"/>
      <c r="AW1121" s="242"/>
      <c r="AX1121" s="242"/>
      <c r="AY1121" s="242"/>
      <c r="AZ1121" s="242"/>
      <c r="BA1121" s="242"/>
      <c r="BB1121" s="242"/>
      <c r="BC1121" s="242"/>
      <c r="BD1121" s="242"/>
      <c r="BE1121" s="242"/>
      <c r="BF1121" s="242"/>
      <c r="BG1121" s="242"/>
      <c r="BH1121" s="242"/>
      <c r="BI1121" s="242"/>
      <c r="BJ1121" s="242"/>
      <c r="BK1121" s="242"/>
      <c r="BL1121" s="242"/>
    </row>
    <row r="1122" spans="1:64" ht="14.65" hidden="1" customHeight="1">
      <c r="A1122" s="254" t="s">
        <v>104</v>
      </c>
      <c r="B1122" s="255" t="s">
        <v>193</v>
      </c>
      <c r="C1122" s="256" t="s">
        <v>75</v>
      </c>
      <c r="D1122" s="260"/>
      <c r="E1122" s="260"/>
      <c r="F1122" s="260"/>
      <c r="G1122" s="261"/>
      <c r="H1122" s="261"/>
      <c r="I1122" s="261"/>
      <c r="J1122" s="261"/>
      <c r="K1122" s="262"/>
      <c r="L1122" s="261">
        <v>1</v>
      </c>
      <c r="M1122" s="262">
        <v>16</v>
      </c>
      <c r="N1122" s="261">
        <v>99</v>
      </c>
      <c r="O1122" s="261">
        <v>100</v>
      </c>
      <c r="P1122" s="261"/>
      <c r="Q1122" s="261"/>
      <c r="R1122" s="261"/>
      <c r="S1122" s="261"/>
      <c r="T1122" s="261"/>
      <c r="U1122" s="261"/>
      <c r="V1122" s="261"/>
      <c r="W1122" s="261"/>
      <c r="X1122" s="261"/>
      <c r="Y1122" s="261"/>
      <c r="Z1122" s="261"/>
      <c r="AA1122" s="261"/>
      <c r="AB1122" s="261"/>
      <c r="AC1122" s="261"/>
      <c r="AD1122" s="261"/>
      <c r="AE1122" s="262"/>
      <c r="AF1122" s="238" t="str">
        <f t="shared" si="17"/>
        <v>MILHO (2ª SAFRA)17/18Plantio</v>
      </c>
      <c r="AG1122" s="262"/>
      <c r="AH1122" s="262"/>
      <c r="AI1122" s="262"/>
      <c r="AJ1122" s="262"/>
      <c r="AK1122" s="262"/>
      <c r="AL1122" s="262"/>
      <c r="AM1122" s="262"/>
      <c r="AN1122" s="262"/>
      <c r="AO1122" s="262"/>
      <c r="AP1122" s="262"/>
      <c r="AQ1122" s="262"/>
      <c r="AR1122" s="262"/>
      <c r="AS1122" s="262"/>
      <c r="AT1122" s="262"/>
      <c r="AU1122" s="262"/>
      <c r="AV1122" s="262"/>
      <c r="AW1122" s="262"/>
      <c r="AX1122" s="262"/>
      <c r="AY1122" s="262"/>
      <c r="AZ1122" s="262"/>
      <c r="BA1122" s="262"/>
      <c r="BB1122" s="262"/>
      <c r="BC1122" s="262"/>
      <c r="BD1122" s="262"/>
      <c r="BE1122" s="262"/>
      <c r="BF1122" s="262"/>
      <c r="BG1122" s="262"/>
      <c r="BH1122" s="262"/>
      <c r="BI1122" s="262"/>
      <c r="BJ1122" s="262"/>
      <c r="BK1122" s="262"/>
      <c r="BL1122" s="262"/>
    </row>
    <row r="1123" spans="1:64" ht="14.65" hidden="1" customHeight="1">
      <c r="A1123" s="263" t="s">
        <v>104</v>
      </c>
      <c r="B1123" s="255" t="s">
        <v>193</v>
      </c>
      <c r="C1123" s="265" t="s">
        <v>76</v>
      </c>
      <c r="D1123" s="266"/>
      <c r="E1123" s="266"/>
      <c r="F1123" s="266"/>
      <c r="G1123" s="267"/>
      <c r="H1123" s="267"/>
      <c r="I1123" s="267"/>
      <c r="J1123" s="267"/>
      <c r="K1123" s="268"/>
      <c r="L1123" s="267"/>
      <c r="M1123" s="268"/>
      <c r="N1123" s="267"/>
      <c r="O1123" s="267"/>
      <c r="P1123" s="267">
        <v>1</v>
      </c>
      <c r="Q1123" s="267">
        <v>2</v>
      </c>
      <c r="R1123" s="267">
        <v>14</v>
      </c>
      <c r="S1123" s="267">
        <v>87</v>
      </c>
      <c r="T1123" s="311">
        <v>100</v>
      </c>
      <c r="U1123" s="267"/>
      <c r="V1123" s="267"/>
      <c r="W1123" s="267"/>
      <c r="X1123" s="267"/>
      <c r="Y1123" s="267"/>
      <c r="Z1123" s="267"/>
      <c r="AA1123" s="267"/>
      <c r="AB1123" s="267"/>
      <c r="AC1123" s="267"/>
      <c r="AD1123" s="267"/>
      <c r="AE1123" s="268"/>
      <c r="AF1123" s="238" t="str">
        <f t="shared" si="17"/>
        <v>MILHO (2ª SAFRA)17/18Colheita</v>
      </c>
      <c r="AG1123" s="268"/>
      <c r="AH1123" s="268"/>
      <c r="AI1123" s="268"/>
      <c r="AJ1123" s="268"/>
      <c r="AK1123" s="268"/>
      <c r="AL1123" s="268"/>
      <c r="AM1123" s="268"/>
      <c r="AN1123" s="268"/>
      <c r="AO1123" s="268"/>
      <c r="AP1123" s="268"/>
      <c r="AQ1123" s="268"/>
      <c r="AR1123" s="268"/>
      <c r="AS1123" s="268"/>
      <c r="AT1123" s="268"/>
      <c r="AU1123" s="268"/>
      <c r="AV1123" s="268"/>
      <c r="AW1123" s="268"/>
      <c r="AX1123" s="268"/>
      <c r="AY1123" s="268"/>
      <c r="AZ1123" s="268"/>
      <c r="BA1123" s="268"/>
      <c r="BB1123" s="268"/>
      <c r="BC1123" s="268"/>
      <c r="BD1123" s="268"/>
      <c r="BE1123" s="268"/>
      <c r="BF1123" s="268"/>
      <c r="BG1123" s="268"/>
      <c r="BH1123" s="268"/>
      <c r="BI1123" s="268"/>
      <c r="BJ1123" s="268"/>
      <c r="BK1123" s="268"/>
      <c r="BL1123" s="268"/>
    </row>
    <row r="1124" spans="1:64" ht="14.65" hidden="1" customHeight="1">
      <c r="A1124" s="238" t="s">
        <v>104</v>
      </c>
      <c r="B1124" s="255" t="s">
        <v>193</v>
      </c>
      <c r="C1124" s="243" t="s">
        <v>77</v>
      </c>
      <c r="D1124" s="244"/>
      <c r="E1124" s="244"/>
      <c r="F1124" s="244"/>
      <c r="G1124" s="245"/>
      <c r="H1124" s="245"/>
      <c r="I1124" s="245"/>
      <c r="J1124" s="245"/>
      <c r="K1124" s="245"/>
      <c r="L1124" s="245">
        <v>1.5</v>
      </c>
      <c r="M1124" s="245">
        <v>2</v>
      </c>
      <c r="N1124" s="245">
        <v>6</v>
      </c>
      <c r="O1124" s="245">
        <v>7</v>
      </c>
      <c r="P1124" s="245">
        <v>14</v>
      </c>
      <c r="Q1124" s="245">
        <v>18</v>
      </c>
      <c r="R1124" s="245">
        <v>19</v>
      </c>
      <c r="S1124" s="245">
        <v>34</v>
      </c>
      <c r="T1124" s="245">
        <v>44</v>
      </c>
      <c r="U1124" s="245">
        <v>50</v>
      </c>
      <c r="V1124" s="245">
        <v>56</v>
      </c>
      <c r="W1124" s="245">
        <v>59</v>
      </c>
      <c r="X1124" s="245">
        <v>66</v>
      </c>
      <c r="Y1124" s="245">
        <v>68</v>
      </c>
      <c r="Z1124" s="245">
        <v>80</v>
      </c>
      <c r="AA1124" s="245">
        <v>86</v>
      </c>
      <c r="AB1124" s="245">
        <v>89</v>
      </c>
      <c r="AC1124" s="245">
        <v>95</v>
      </c>
      <c r="AD1124" s="245">
        <v>97</v>
      </c>
      <c r="AE1124" s="242"/>
      <c r="AF1124" s="238" t="str">
        <f t="shared" si="17"/>
        <v>MILHO (2ª SAFRA)17/18Comercialização</v>
      </c>
      <c r="AG1124" s="242"/>
      <c r="AH1124" s="242"/>
      <c r="AI1124" s="242"/>
      <c r="AJ1124" s="242"/>
      <c r="AK1124" s="242"/>
      <c r="AL1124" s="242"/>
      <c r="AM1124" s="242"/>
      <c r="AN1124" s="242"/>
      <c r="AO1124" s="242"/>
      <c r="AP1124" s="242"/>
      <c r="AQ1124" s="242"/>
      <c r="AR1124" s="242"/>
      <c r="AS1124" s="242"/>
      <c r="AT1124" s="242"/>
      <c r="AU1124" s="242"/>
      <c r="AV1124" s="242"/>
      <c r="AW1124" s="242"/>
      <c r="AX1124" s="242"/>
      <c r="AY1124" s="242"/>
      <c r="AZ1124" s="242"/>
      <c r="BA1124" s="242"/>
      <c r="BB1124" s="242"/>
      <c r="BC1124" s="242"/>
      <c r="BD1124" s="242"/>
      <c r="BE1124" s="242"/>
      <c r="BF1124" s="242"/>
      <c r="BG1124" s="242"/>
      <c r="BH1124" s="242"/>
      <c r="BI1124" s="242"/>
      <c r="BJ1124" s="242"/>
      <c r="BK1124" s="242"/>
      <c r="BL1124" s="242"/>
    </row>
    <row r="1125" spans="1:64" ht="14.65" hidden="1" customHeight="1">
      <c r="A1125" s="254" t="s">
        <v>105</v>
      </c>
      <c r="B1125" s="255" t="s">
        <v>193</v>
      </c>
      <c r="C1125" s="256" t="s">
        <v>75</v>
      </c>
      <c r="D1125" s="261"/>
      <c r="E1125" s="261"/>
      <c r="F1125" s="261"/>
      <c r="G1125" s="261">
        <v>76</v>
      </c>
      <c r="H1125" s="261">
        <v>100</v>
      </c>
      <c r="I1125" s="261"/>
      <c r="J1125" s="261"/>
      <c r="K1125" s="262"/>
      <c r="L1125" s="261"/>
      <c r="M1125" s="261"/>
      <c r="N1125" s="261"/>
      <c r="O1125" s="261"/>
      <c r="P1125" s="261"/>
      <c r="Q1125" s="261"/>
      <c r="R1125" s="261"/>
      <c r="S1125" s="261"/>
      <c r="T1125" s="261"/>
      <c r="U1125" s="261"/>
      <c r="V1125" s="261"/>
      <c r="W1125" s="261"/>
      <c r="X1125" s="261"/>
      <c r="Y1125" s="261"/>
      <c r="Z1125" s="261"/>
      <c r="AA1125" s="261"/>
      <c r="AB1125" s="261"/>
      <c r="AC1125" s="261"/>
      <c r="AD1125" s="261"/>
      <c r="AE1125" s="262"/>
      <c r="AF1125" s="238" t="str">
        <f t="shared" si="17"/>
        <v>SERICICULTURA17/18Plantio</v>
      </c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</row>
    <row r="1126" spans="1:64" ht="14.65" hidden="1" customHeight="1">
      <c r="A1126" s="263" t="s">
        <v>105</v>
      </c>
      <c r="B1126" s="255" t="s">
        <v>193</v>
      </c>
      <c r="C1126" s="265" t="s">
        <v>76</v>
      </c>
      <c r="D1126" s="267"/>
      <c r="E1126" s="267"/>
      <c r="F1126" s="267"/>
      <c r="G1126" s="267"/>
      <c r="H1126" s="267">
        <v>4</v>
      </c>
      <c r="I1126" s="267">
        <v>13</v>
      </c>
      <c r="J1126" s="267">
        <v>23</v>
      </c>
      <c r="K1126" s="267">
        <v>36</v>
      </c>
      <c r="L1126" s="268">
        <v>47</v>
      </c>
      <c r="M1126" s="268">
        <v>63</v>
      </c>
      <c r="N1126" s="267">
        <v>78</v>
      </c>
      <c r="O1126" s="267">
        <v>87</v>
      </c>
      <c r="P1126" s="267">
        <v>95</v>
      </c>
      <c r="Q1126" s="267">
        <v>100</v>
      </c>
      <c r="R1126" s="267"/>
      <c r="S1126" s="267"/>
      <c r="T1126" s="267"/>
      <c r="U1126" s="267"/>
      <c r="V1126" s="267"/>
      <c r="W1126" s="267"/>
      <c r="X1126" s="267"/>
      <c r="Y1126" s="267"/>
      <c r="Z1126" s="267"/>
      <c r="AA1126" s="267"/>
      <c r="AB1126" s="267"/>
      <c r="AC1126" s="267"/>
      <c r="AD1126" s="267"/>
      <c r="AE1126" s="268"/>
      <c r="AF1126" s="238" t="str">
        <f t="shared" si="17"/>
        <v>SERICICULTURA17/18Colheita</v>
      </c>
      <c r="AG1126" s="268"/>
      <c r="AH1126" s="268"/>
      <c r="AI1126" s="268"/>
      <c r="AJ1126" s="268"/>
      <c r="AK1126" s="268"/>
      <c r="AL1126" s="268"/>
      <c r="AM1126" s="268"/>
      <c r="AN1126" s="268"/>
      <c r="AO1126" s="268"/>
      <c r="AP1126" s="268"/>
      <c r="AQ1126" s="268"/>
      <c r="AR1126" s="268"/>
      <c r="AS1126" s="268"/>
      <c r="AT1126" s="268"/>
      <c r="AU1126" s="268"/>
      <c r="AV1126" s="268"/>
      <c r="AW1126" s="268"/>
      <c r="AX1126" s="268"/>
      <c r="AY1126" s="268"/>
      <c r="AZ1126" s="268"/>
      <c r="BA1126" s="268"/>
      <c r="BB1126" s="268"/>
      <c r="BC1126" s="268"/>
      <c r="BD1126" s="268"/>
      <c r="BE1126" s="268"/>
      <c r="BF1126" s="268"/>
      <c r="BG1126" s="268"/>
      <c r="BH1126" s="268"/>
      <c r="BI1126" s="268"/>
      <c r="BJ1126" s="268"/>
      <c r="BK1126" s="268"/>
      <c r="BL1126" s="268"/>
    </row>
    <row r="1127" spans="1:64" ht="14.65" hidden="1" customHeight="1">
      <c r="A1127" s="238" t="s">
        <v>105</v>
      </c>
      <c r="B1127" s="255" t="s">
        <v>193</v>
      </c>
      <c r="C1127" s="243" t="s">
        <v>77</v>
      </c>
      <c r="D1127" s="245"/>
      <c r="E1127" s="245"/>
      <c r="F1127" s="245"/>
      <c r="G1127" s="245"/>
      <c r="H1127" s="245">
        <v>4</v>
      </c>
      <c r="I1127" s="245">
        <v>12</v>
      </c>
      <c r="J1127" s="245">
        <v>23</v>
      </c>
      <c r="K1127" s="245">
        <v>35</v>
      </c>
      <c r="L1127" s="245">
        <v>46</v>
      </c>
      <c r="M1127" s="245">
        <v>62</v>
      </c>
      <c r="N1127" s="245">
        <v>76</v>
      </c>
      <c r="O1127" s="245">
        <v>85</v>
      </c>
      <c r="P1127" s="245">
        <v>94</v>
      </c>
      <c r="Q1127" s="245">
        <v>100</v>
      </c>
      <c r="R1127" s="245"/>
      <c r="S1127" s="245"/>
      <c r="T1127" s="245"/>
      <c r="U1127" s="245"/>
      <c r="V1127" s="245"/>
      <c r="W1127" s="245"/>
      <c r="X1127" s="245"/>
      <c r="Y1127" s="245"/>
      <c r="Z1127" s="245"/>
      <c r="AA1127" s="245"/>
      <c r="AB1127" s="245"/>
      <c r="AC1127" s="245"/>
      <c r="AD1127" s="245"/>
      <c r="AE1127" s="242"/>
      <c r="AF1127" s="238" t="str">
        <f t="shared" si="17"/>
        <v>SERICICULTURA17/18Comercialização</v>
      </c>
      <c r="AG1127" s="242"/>
      <c r="AH1127" s="242"/>
      <c r="AI1127" s="242"/>
      <c r="AJ1127" s="242"/>
      <c r="AK1127" s="242"/>
      <c r="AL1127" s="242"/>
      <c r="AM1127" s="242"/>
      <c r="AN1127" s="242"/>
      <c r="AO1127" s="242"/>
      <c r="AP1127" s="242"/>
      <c r="AQ1127" s="242"/>
      <c r="AR1127" s="242"/>
      <c r="AS1127" s="242"/>
      <c r="AT1127" s="242"/>
      <c r="AU1127" s="242"/>
      <c r="AV1127" s="242"/>
      <c r="AW1127" s="242"/>
      <c r="AX1127" s="242"/>
      <c r="AY1127" s="242"/>
      <c r="AZ1127" s="242"/>
      <c r="BA1127" s="242"/>
      <c r="BB1127" s="242"/>
      <c r="BC1127" s="242"/>
      <c r="BD1127" s="242"/>
      <c r="BE1127" s="242"/>
      <c r="BF1127" s="242"/>
      <c r="BG1127" s="242"/>
      <c r="BH1127" s="242"/>
      <c r="BI1127" s="242"/>
      <c r="BJ1127" s="242"/>
      <c r="BK1127" s="242"/>
      <c r="BL1127" s="242"/>
    </row>
    <row r="1128" spans="1:64" ht="14.65" hidden="1" customHeight="1">
      <c r="A1128" s="254" t="s">
        <v>106</v>
      </c>
      <c r="B1128" s="255" t="s">
        <v>193</v>
      </c>
      <c r="C1128" s="256" t="s">
        <v>75</v>
      </c>
      <c r="D1128" s="261"/>
      <c r="E1128" s="261"/>
      <c r="F1128" s="261"/>
      <c r="G1128" s="261"/>
      <c r="H1128" s="261">
        <v>2</v>
      </c>
      <c r="I1128" s="261">
        <v>66</v>
      </c>
      <c r="J1128" s="261">
        <v>96</v>
      </c>
      <c r="K1128" s="261">
        <v>100</v>
      </c>
      <c r="L1128" s="261"/>
      <c r="M1128" s="261"/>
      <c r="N1128" s="262"/>
      <c r="O1128" s="261"/>
      <c r="P1128" s="261"/>
      <c r="Q1128" s="261"/>
      <c r="R1128" s="261"/>
      <c r="S1128" s="261"/>
      <c r="T1128" s="261"/>
      <c r="U1128" s="261"/>
      <c r="V1128" s="261"/>
      <c r="W1128" s="261"/>
      <c r="X1128" s="261"/>
      <c r="Y1128" s="261"/>
      <c r="Z1128" s="261"/>
      <c r="AA1128" s="261"/>
      <c r="AB1128" s="261"/>
      <c r="AC1128" s="261"/>
      <c r="AD1128" s="261"/>
      <c r="AE1128" s="262"/>
      <c r="AF1128" s="238" t="str">
        <f t="shared" si="17"/>
        <v>SOJA (1ª SAFRA)17/18Plantio</v>
      </c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</row>
    <row r="1129" spans="1:64" ht="14.65" hidden="1" customHeight="1">
      <c r="A1129" s="263" t="s">
        <v>106</v>
      </c>
      <c r="B1129" s="255" t="s">
        <v>193</v>
      </c>
      <c r="C1129" s="265" t="s">
        <v>76</v>
      </c>
      <c r="D1129" s="267"/>
      <c r="E1129" s="267"/>
      <c r="F1129" s="267"/>
      <c r="G1129" s="267"/>
      <c r="H1129" s="267"/>
      <c r="I1129" s="267"/>
      <c r="J1129" s="267"/>
      <c r="K1129" s="267"/>
      <c r="L1129" s="267"/>
      <c r="M1129" s="267">
        <v>9</v>
      </c>
      <c r="N1129" s="268">
        <v>81</v>
      </c>
      <c r="O1129" s="267">
        <v>99</v>
      </c>
      <c r="P1129" s="267">
        <v>100</v>
      </c>
      <c r="Q1129" s="267"/>
      <c r="R1129" s="267"/>
      <c r="S1129" s="267"/>
      <c r="T1129" s="267"/>
      <c r="U1129" s="267"/>
      <c r="V1129" s="267"/>
      <c r="W1129" s="267"/>
      <c r="X1129" s="267"/>
      <c r="Y1129" s="267"/>
      <c r="Z1129" s="267"/>
      <c r="AA1129" s="267"/>
      <c r="AB1129" s="267"/>
      <c r="AC1129" s="267"/>
      <c r="AD1129" s="267"/>
      <c r="AE1129" s="268"/>
      <c r="AF1129" s="238" t="str">
        <f t="shared" si="17"/>
        <v>SOJA (1ª SAFRA)17/18Colheita</v>
      </c>
      <c r="AG1129" s="268"/>
      <c r="AH1129" s="268"/>
      <c r="AI1129" s="268"/>
      <c r="AJ1129" s="268"/>
      <c r="AK1129" s="268"/>
      <c r="AL1129" s="268"/>
      <c r="AM1129" s="268"/>
      <c r="AN1129" s="268"/>
      <c r="AO1129" s="268"/>
      <c r="AP1129" s="268"/>
      <c r="AQ1129" s="268"/>
      <c r="AR1129" s="268"/>
      <c r="AS1129" s="268"/>
      <c r="AT1129" s="268"/>
      <c r="AU1129" s="268"/>
      <c r="AV1129" s="268"/>
      <c r="AW1129" s="268"/>
      <c r="AX1129" s="268"/>
      <c r="AY1129" s="268"/>
      <c r="AZ1129" s="268"/>
      <c r="BA1129" s="268"/>
      <c r="BB1129" s="268"/>
      <c r="BC1129" s="268"/>
      <c r="BD1129" s="268"/>
      <c r="BE1129" s="268"/>
      <c r="BF1129" s="268"/>
      <c r="BG1129" s="268"/>
      <c r="BH1129" s="268"/>
      <c r="BI1129" s="268"/>
      <c r="BJ1129" s="268"/>
      <c r="BK1129" s="268"/>
      <c r="BL1129" s="268"/>
    </row>
    <row r="1130" spans="1:64" ht="14.65" hidden="1" customHeight="1">
      <c r="A1130" s="238" t="s">
        <v>106</v>
      </c>
      <c r="B1130" s="255" t="s">
        <v>193</v>
      </c>
      <c r="C1130" s="243" t="s">
        <v>77</v>
      </c>
      <c r="D1130" s="245"/>
      <c r="E1130" s="245"/>
      <c r="F1130" s="245"/>
      <c r="G1130" s="245"/>
      <c r="H1130" s="245">
        <v>8</v>
      </c>
      <c r="I1130" s="245">
        <v>9</v>
      </c>
      <c r="J1130" s="245">
        <v>11</v>
      </c>
      <c r="K1130" s="245">
        <v>13</v>
      </c>
      <c r="L1130" s="245">
        <v>13.9</v>
      </c>
      <c r="M1130" s="245">
        <v>15</v>
      </c>
      <c r="N1130" s="245">
        <v>31</v>
      </c>
      <c r="O1130" s="245">
        <v>50</v>
      </c>
      <c r="P1130" s="245">
        <v>61</v>
      </c>
      <c r="Q1130" s="245">
        <v>68</v>
      </c>
      <c r="R1130" s="245">
        <v>76</v>
      </c>
      <c r="S1130" s="245">
        <v>82</v>
      </c>
      <c r="T1130" s="245">
        <v>87</v>
      </c>
      <c r="U1130" s="245">
        <v>89</v>
      </c>
      <c r="V1130" s="245">
        <v>91</v>
      </c>
      <c r="W1130" s="245">
        <v>92</v>
      </c>
      <c r="X1130" s="245">
        <v>94</v>
      </c>
      <c r="Y1130" s="245">
        <v>95</v>
      </c>
      <c r="Z1130" s="245">
        <v>97</v>
      </c>
      <c r="AA1130" s="245">
        <v>98</v>
      </c>
      <c r="AB1130" s="245">
        <v>99</v>
      </c>
      <c r="AC1130" s="245">
        <v>99</v>
      </c>
      <c r="AD1130" s="245"/>
      <c r="AE1130" s="242"/>
      <c r="AF1130" s="238" t="str">
        <f t="shared" si="17"/>
        <v>SOJA (1ª SAFRA)17/18Comercialização</v>
      </c>
      <c r="AG1130" s="242"/>
      <c r="AH1130" s="242"/>
      <c r="AI1130" s="242"/>
      <c r="AJ1130" s="242"/>
      <c r="AK1130" s="242"/>
      <c r="AL1130" s="242"/>
      <c r="AM1130" s="242"/>
      <c r="AN1130" s="242"/>
      <c r="AO1130" s="242"/>
      <c r="AP1130" s="242"/>
      <c r="AQ1130" s="242"/>
      <c r="AR1130" s="242"/>
      <c r="AS1130" s="242"/>
      <c r="AT1130" s="242"/>
      <c r="AU1130" s="242"/>
      <c r="AV1130" s="242"/>
      <c r="AW1130" s="242"/>
      <c r="AX1130" s="242"/>
      <c r="AY1130" s="242"/>
      <c r="AZ1130" s="242"/>
      <c r="BA1130" s="242"/>
      <c r="BB1130" s="242"/>
      <c r="BC1130" s="242"/>
      <c r="BD1130" s="242"/>
      <c r="BE1130" s="242"/>
      <c r="BF1130" s="242"/>
      <c r="BG1130" s="242"/>
      <c r="BH1130" s="242"/>
      <c r="BI1130" s="242"/>
      <c r="BJ1130" s="242"/>
      <c r="BK1130" s="242"/>
      <c r="BL1130" s="242"/>
    </row>
    <row r="1131" spans="1:64" ht="14.65" hidden="1" customHeight="1">
      <c r="A1131" s="254" t="s">
        <v>108</v>
      </c>
      <c r="B1131" s="255" t="s">
        <v>193</v>
      </c>
      <c r="C1131" s="256" t="s">
        <v>75</v>
      </c>
      <c r="D1131" s="261"/>
      <c r="E1131" s="261"/>
      <c r="F1131" s="261"/>
      <c r="G1131" s="261">
        <v>5</v>
      </c>
      <c r="H1131" s="261">
        <v>44</v>
      </c>
      <c r="I1131" s="261">
        <v>89</v>
      </c>
      <c r="J1131" s="261">
        <v>98</v>
      </c>
      <c r="K1131" s="261">
        <v>99</v>
      </c>
      <c r="L1131" s="261">
        <v>99</v>
      </c>
      <c r="M1131" s="262">
        <v>100</v>
      </c>
      <c r="N1131" s="261"/>
      <c r="O1131" s="261"/>
      <c r="P1131" s="261"/>
      <c r="Q1131" s="261"/>
      <c r="R1131" s="261"/>
      <c r="S1131" s="261"/>
      <c r="T1131" s="261"/>
      <c r="U1131" s="261"/>
      <c r="V1131" s="261"/>
      <c r="W1131" s="261"/>
      <c r="X1131" s="261"/>
      <c r="Y1131" s="261"/>
      <c r="Z1131" s="261"/>
      <c r="AA1131" s="261"/>
      <c r="AB1131" s="261"/>
      <c r="AC1131" s="261"/>
      <c r="AD1131" s="261"/>
      <c r="AE1131" s="262"/>
      <c r="AF1131" s="238" t="str">
        <f t="shared" si="17"/>
        <v>TOMATE (1ª SAFRA)17/18Plantio</v>
      </c>
      <c r="AG1131" s="262"/>
      <c r="AH1131" s="262"/>
      <c r="AI1131" s="262"/>
      <c r="AJ1131" s="262"/>
      <c r="AK1131" s="262"/>
      <c r="AL1131" s="262"/>
      <c r="AM1131" s="262"/>
      <c r="AN1131" s="262"/>
      <c r="AO1131" s="262"/>
      <c r="AP1131" s="262"/>
      <c r="AQ1131" s="262"/>
      <c r="AR1131" s="262"/>
      <c r="AS1131" s="262"/>
      <c r="AT1131" s="262"/>
      <c r="AU1131" s="262"/>
      <c r="AV1131" s="262"/>
      <c r="AW1131" s="262"/>
      <c r="AX1131" s="262"/>
      <c r="AY1131" s="262"/>
      <c r="AZ1131" s="262"/>
      <c r="BA1131" s="262"/>
      <c r="BB1131" s="262"/>
      <c r="BC1131" s="262"/>
      <c r="BD1131" s="262"/>
      <c r="BE1131" s="262"/>
      <c r="BF1131" s="262"/>
      <c r="BG1131" s="262"/>
      <c r="BH1131" s="262"/>
      <c r="BI1131" s="262"/>
      <c r="BJ1131" s="262"/>
      <c r="BK1131" s="262"/>
      <c r="BL1131" s="262"/>
    </row>
    <row r="1132" spans="1:64" ht="14.65" hidden="1" customHeight="1">
      <c r="A1132" s="263" t="s">
        <v>108</v>
      </c>
      <c r="B1132" s="255" t="s">
        <v>193</v>
      </c>
      <c r="C1132" s="265" t="s">
        <v>76</v>
      </c>
      <c r="D1132" s="267"/>
      <c r="E1132" s="267"/>
      <c r="F1132" s="267"/>
      <c r="G1132" s="267"/>
      <c r="H1132" s="267"/>
      <c r="I1132" s="267">
        <v>3</v>
      </c>
      <c r="J1132" s="267">
        <v>10</v>
      </c>
      <c r="K1132" s="267">
        <v>45</v>
      </c>
      <c r="L1132" s="267">
        <v>68</v>
      </c>
      <c r="M1132" s="268">
        <v>87</v>
      </c>
      <c r="N1132" s="267">
        <v>96</v>
      </c>
      <c r="O1132" s="267">
        <v>99</v>
      </c>
      <c r="P1132" s="267">
        <v>100</v>
      </c>
      <c r="Q1132" s="267"/>
      <c r="R1132" s="267"/>
      <c r="S1132" s="267"/>
      <c r="T1132" s="267"/>
      <c r="U1132" s="267"/>
      <c r="V1132" s="267"/>
      <c r="W1132" s="267"/>
      <c r="X1132" s="267"/>
      <c r="Y1132" s="267"/>
      <c r="Z1132" s="267"/>
      <c r="AA1132" s="267"/>
      <c r="AB1132" s="267"/>
      <c r="AC1132" s="267"/>
      <c r="AD1132" s="267"/>
      <c r="AE1132" s="268"/>
      <c r="AF1132" s="238" t="str">
        <f t="shared" si="17"/>
        <v>TOMATE (1ª SAFRA)17/18Colheita</v>
      </c>
      <c r="AG1132" s="268"/>
      <c r="AH1132" s="268"/>
      <c r="AI1132" s="268"/>
      <c r="AJ1132" s="268"/>
      <c r="AK1132" s="268"/>
      <c r="AL1132" s="268"/>
      <c r="AM1132" s="268"/>
      <c r="AN1132" s="268"/>
      <c r="AO1132" s="268"/>
      <c r="AP1132" s="268"/>
      <c r="AQ1132" s="268"/>
      <c r="AR1132" s="268"/>
      <c r="AS1132" s="268"/>
      <c r="AT1132" s="268"/>
      <c r="AU1132" s="268"/>
      <c r="AV1132" s="268"/>
      <c r="AW1132" s="268"/>
      <c r="AX1132" s="268"/>
      <c r="AY1132" s="268"/>
      <c r="AZ1132" s="268"/>
      <c r="BA1132" s="268"/>
      <c r="BB1132" s="268"/>
      <c r="BC1132" s="268"/>
      <c r="BD1132" s="268"/>
      <c r="BE1132" s="268"/>
      <c r="BF1132" s="268"/>
      <c r="BG1132" s="268"/>
      <c r="BH1132" s="268"/>
      <c r="BI1132" s="268"/>
      <c r="BJ1132" s="268"/>
      <c r="BK1132" s="268"/>
      <c r="BL1132" s="268"/>
    </row>
    <row r="1133" spans="1:64" ht="14.65" hidden="1" customHeight="1">
      <c r="A1133" s="238" t="s">
        <v>108</v>
      </c>
      <c r="B1133" s="255" t="s">
        <v>193</v>
      </c>
      <c r="C1133" s="243" t="s">
        <v>77</v>
      </c>
      <c r="D1133" s="245"/>
      <c r="E1133" s="245"/>
      <c r="F1133" s="245"/>
      <c r="G1133" s="245"/>
      <c r="H1133" s="245"/>
      <c r="I1133" s="245">
        <v>3</v>
      </c>
      <c r="J1133" s="245">
        <v>8</v>
      </c>
      <c r="K1133" s="245">
        <v>37</v>
      </c>
      <c r="L1133" s="245">
        <v>70</v>
      </c>
      <c r="M1133" s="245">
        <v>81</v>
      </c>
      <c r="N1133" s="245">
        <v>89</v>
      </c>
      <c r="O1133" s="245">
        <v>99</v>
      </c>
      <c r="P1133" s="245">
        <v>100</v>
      </c>
      <c r="Q1133" s="245"/>
      <c r="R1133" s="245"/>
      <c r="S1133" s="245"/>
      <c r="T1133" s="245"/>
      <c r="U1133" s="245"/>
      <c r="V1133" s="245"/>
      <c r="W1133" s="245"/>
      <c r="X1133" s="245"/>
      <c r="Y1133" s="245"/>
      <c r="Z1133" s="245"/>
      <c r="AA1133" s="245"/>
      <c r="AB1133" s="245"/>
      <c r="AC1133" s="245"/>
      <c r="AD1133" s="245"/>
      <c r="AE1133" s="242"/>
      <c r="AF1133" s="238" t="str">
        <f t="shared" si="17"/>
        <v>TOMATE (1ª SAFRA)17/18Comercialização</v>
      </c>
      <c r="AG1133" s="242"/>
      <c r="AH1133" s="242"/>
      <c r="AI1133" s="242"/>
      <c r="AJ1133" s="242"/>
      <c r="AK1133" s="242"/>
      <c r="AL1133" s="242"/>
      <c r="AM1133" s="242"/>
      <c r="AN1133" s="242"/>
      <c r="AO1133" s="242"/>
      <c r="AP1133" s="242"/>
      <c r="AQ1133" s="242"/>
      <c r="AR1133" s="242"/>
      <c r="AS1133" s="242"/>
      <c r="AT1133" s="242"/>
      <c r="AU1133" s="242"/>
      <c r="AV1133" s="242"/>
      <c r="AW1133" s="242"/>
      <c r="AX1133" s="242"/>
      <c r="AY1133" s="242"/>
      <c r="AZ1133" s="242"/>
      <c r="BA1133" s="242"/>
      <c r="BB1133" s="242"/>
      <c r="BC1133" s="242"/>
      <c r="BD1133" s="242"/>
      <c r="BE1133" s="242"/>
      <c r="BF1133" s="242"/>
      <c r="BG1133" s="242"/>
      <c r="BH1133" s="242"/>
      <c r="BI1133" s="242"/>
      <c r="BJ1133" s="242"/>
      <c r="BK1133" s="242"/>
      <c r="BL1133" s="242"/>
    </row>
    <row r="1134" spans="1:64" ht="14.65" hidden="1" customHeight="1">
      <c r="A1134" s="254" t="s">
        <v>109</v>
      </c>
      <c r="B1134" s="255" t="s">
        <v>193</v>
      </c>
      <c r="C1134" s="256" t="s">
        <v>75</v>
      </c>
      <c r="D1134" s="261"/>
      <c r="E1134" s="261"/>
      <c r="F1134" s="261"/>
      <c r="G1134" s="261"/>
      <c r="H1134" s="261"/>
      <c r="I1134" s="261"/>
      <c r="J1134" s="261"/>
      <c r="K1134" s="262"/>
      <c r="L1134" s="261">
        <v>24</v>
      </c>
      <c r="M1134" s="262">
        <v>40</v>
      </c>
      <c r="N1134" s="261">
        <v>66</v>
      </c>
      <c r="O1134" s="261">
        <v>88</v>
      </c>
      <c r="P1134" s="261">
        <v>91</v>
      </c>
      <c r="Q1134" s="261">
        <v>93</v>
      </c>
      <c r="R1134" s="261">
        <v>99</v>
      </c>
      <c r="S1134" s="261">
        <v>99</v>
      </c>
      <c r="T1134" s="261">
        <v>100</v>
      </c>
      <c r="U1134" s="261"/>
      <c r="V1134" s="261"/>
      <c r="W1134" s="261"/>
      <c r="X1134" s="261"/>
      <c r="Y1134" s="261"/>
      <c r="Z1134" s="261"/>
      <c r="AA1134" s="261"/>
      <c r="AB1134" s="261"/>
      <c r="AC1134" s="261"/>
      <c r="AD1134" s="261"/>
      <c r="AE1134" s="262"/>
      <c r="AF1134" s="238" t="str">
        <f t="shared" si="17"/>
        <v>TOMATE (2ª SAFRA)17/18Plantio</v>
      </c>
      <c r="AG1134" s="262"/>
      <c r="AH1134" s="262"/>
      <c r="AI1134" s="262"/>
      <c r="AJ1134" s="262"/>
      <c r="AK1134" s="262"/>
      <c r="AL1134" s="262"/>
      <c r="AM1134" s="262"/>
      <c r="AN1134" s="262"/>
      <c r="AO1134" s="262"/>
      <c r="AP1134" s="262"/>
      <c r="AQ1134" s="262"/>
      <c r="AR1134" s="262"/>
      <c r="AS1134" s="262"/>
      <c r="AT1134" s="262"/>
      <c r="AU1134" s="262"/>
      <c r="AV1134" s="262"/>
      <c r="AW1134" s="262"/>
      <c r="AX1134" s="262"/>
      <c r="AY1134" s="262"/>
      <c r="AZ1134" s="262"/>
      <c r="BA1134" s="262"/>
      <c r="BB1134" s="262"/>
      <c r="BC1134" s="262"/>
      <c r="BD1134" s="262"/>
      <c r="BE1134" s="262"/>
      <c r="BF1134" s="262"/>
      <c r="BG1134" s="262"/>
      <c r="BH1134" s="262"/>
      <c r="BI1134" s="262"/>
      <c r="BJ1134" s="262"/>
      <c r="BK1134" s="262"/>
      <c r="BL1134" s="262"/>
    </row>
    <row r="1135" spans="1:64" ht="14.65" hidden="1" customHeight="1">
      <c r="A1135" s="263" t="s">
        <v>109</v>
      </c>
      <c r="B1135" s="255" t="s">
        <v>193</v>
      </c>
      <c r="C1135" s="265" t="s">
        <v>76</v>
      </c>
      <c r="D1135" s="267"/>
      <c r="E1135" s="267"/>
      <c r="F1135" s="267"/>
      <c r="G1135" s="267"/>
      <c r="H1135" s="267"/>
      <c r="I1135" s="267"/>
      <c r="J1135" s="267"/>
      <c r="K1135" s="268"/>
      <c r="L1135" s="267"/>
      <c r="M1135" s="268"/>
      <c r="N1135" s="267">
        <v>7</v>
      </c>
      <c r="O1135" s="267">
        <v>27</v>
      </c>
      <c r="P1135" s="267">
        <v>55</v>
      </c>
      <c r="Q1135" s="267">
        <v>69</v>
      </c>
      <c r="R1135" s="267">
        <v>81</v>
      </c>
      <c r="S1135" s="267">
        <v>93</v>
      </c>
      <c r="T1135" s="267">
        <v>95</v>
      </c>
      <c r="U1135" s="267">
        <v>98</v>
      </c>
      <c r="V1135" s="267">
        <v>100</v>
      </c>
      <c r="W1135" s="267"/>
      <c r="X1135" s="267"/>
      <c r="Y1135" s="267"/>
      <c r="Z1135" s="267"/>
      <c r="AA1135" s="267"/>
      <c r="AB1135" s="267"/>
      <c r="AC1135" s="267"/>
      <c r="AD1135" s="267"/>
      <c r="AE1135" s="268"/>
      <c r="AF1135" s="238" t="str">
        <f t="shared" si="17"/>
        <v>TOMATE (2ª SAFRA)17/18Colheita</v>
      </c>
      <c r="AG1135" s="268"/>
      <c r="AH1135" s="268"/>
      <c r="AI1135" s="268"/>
      <c r="AJ1135" s="268"/>
      <c r="AK1135" s="268"/>
      <c r="AL1135" s="268"/>
      <c r="AM1135" s="268"/>
      <c r="AN1135" s="268"/>
      <c r="AO1135" s="268"/>
      <c r="AP1135" s="268"/>
      <c r="AQ1135" s="268"/>
      <c r="AR1135" s="268"/>
      <c r="AS1135" s="268"/>
      <c r="AT1135" s="268"/>
      <c r="AU1135" s="268"/>
      <c r="AV1135" s="268"/>
      <c r="AW1135" s="268"/>
      <c r="AX1135" s="268"/>
      <c r="AY1135" s="268"/>
      <c r="AZ1135" s="268"/>
      <c r="BA1135" s="268"/>
      <c r="BB1135" s="268"/>
      <c r="BC1135" s="268"/>
      <c r="BD1135" s="268"/>
      <c r="BE1135" s="268"/>
      <c r="BF1135" s="268"/>
      <c r="BG1135" s="268"/>
      <c r="BH1135" s="268"/>
      <c r="BI1135" s="268"/>
      <c r="BJ1135" s="268"/>
      <c r="BK1135" s="268"/>
      <c r="BL1135" s="268"/>
    </row>
    <row r="1136" spans="1:64" ht="14.65" hidden="1" customHeight="1">
      <c r="A1136" s="238" t="s">
        <v>109</v>
      </c>
      <c r="B1136" s="255" t="s">
        <v>193</v>
      </c>
      <c r="C1136" s="243" t="s">
        <v>77</v>
      </c>
      <c r="D1136" s="245"/>
      <c r="E1136" s="245"/>
      <c r="F1136" s="245"/>
      <c r="G1136" s="245"/>
      <c r="H1136" s="245"/>
      <c r="I1136" s="245"/>
      <c r="J1136" s="245"/>
      <c r="K1136" s="245"/>
      <c r="L1136" s="245"/>
      <c r="M1136" s="245"/>
      <c r="N1136" s="245">
        <v>4</v>
      </c>
      <c r="O1136" s="245">
        <v>9</v>
      </c>
      <c r="P1136" s="245">
        <v>51</v>
      </c>
      <c r="Q1136" s="245">
        <v>62</v>
      </c>
      <c r="R1136" s="245">
        <v>77</v>
      </c>
      <c r="S1136" s="245">
        <v>92</v>
      </c>
      <c r="T1136" s="245">
        <v>95</v>
      </c>
      <c r="U1136" s="245">
        <v>98</v>
      </c>
      <c r="V1136" s="245">
        <v>100</v>
      </c>
      <c r="W1136" s="245"/>
      <c r="X1136" s="245"/>
      <c r="Y1136" s="245"/>
      <c r="Z1136" s="245"/>
      <c r="AA1136" s="245"/>
      <c r="AB1136" s="245"/>
      <c r="AC1136" s="245"/>
      <c r="AD1136" s="245"/>
      <c r="AE1136" s="242"/>
      <c r="AF1136" s="238" t="str">
        <f t="shared" si="17"/>
        <v>TOMATE (2ª SAFRA)17/18Comercialização</v>
      </c>
      <c r="AG1136" s="242"/>
      <c r="AH1136" s="242"/>
      <c r="AI1136" s="242"/>
      <c r="AJ1136" s="242"/>
      <c r="AK1136" s="242"/>
      <c r="AL1136" s="242"/>
      <c r="AM1136" s="242"/>
      <c r="AN1136" s="242"/>
      <c r="AO1136" s="242"/>
      <c r="AP1136" s="242"/>
      <c r="AQ1136" s="242"/>
      <c r="AR1136" s="242"/>
      <c r="AS1136" s="242"/>
      <c r="AT1136" s="242"/>
      <c r="AU1136" s="242"/>
      <c r="AV1136" s="242"/>
      <c r="AW1136" s="242"/>
      <c r="AX1136" s="242"/>
      <c r="AY1136" s="242"/>
      <c r="AZ1136" s="242"/>
      <c r="BA1136" s="242"/>
      <c r="BB1136" s="242"/>
      <c r="BC1136" s="242"/>
      <c r="BD1136" s="242"/>
      <c r="BE1136" s="242"/>
      <c r="BF1136" s="242"/>
      <c r="BG1136" s="242"/>
      <c r="BH1136" s="242"/>
      <c r="BI1136" s="242"/>
      <c r="BJ1136" s="242"/>
      <c r="BK1136" s="242"/>
      <c r="BL1136" s="242"/>
    </row>
    <row r="1137" spans="1:64" ht="14.65" hidden="1" customHeight="1">
      <c r="A1137" s="254" t="s">
        <v>110</v>
      </c>
      <c r="B1137" s="255" t="s">
        <v>193</v>
      </c>
      <c r="C1137" s="256" t="s">
        <v>75</v>
      </c>
      <c r="D1137" s="260"/>
      <c r="E1137" s="260"/>
      <c r="F1137" s="260"/>
      <c r="G1137" s="261"/>
      <c r="H1137" s="261"/>
      <c r="I1137" s="261"/>
      <c r="J1137" s="261"/>
      <c r="K1137" s="261"/>
      <c r="L1137" s="261"/>
      <c r="M1137" s="261"/>
      <c r="N1137" s="261"/>
      <c r="O1137" s="261">
        <v>1</v>
      </c>
      <c r="P1137" s="261">
        <v>52</v>
      </c>
      <c r="Q1137" s="261">
        <v>93</v>
      </c>
      <c r="R1137" s="261">
        <v>100</v>
      </c>
      <c r="S1137" s="261"/>
      <c r="T1137" s="261"/>
      <c r="U1137" s="261"/>
      <c r="V1137" s="261"/>
      <c r="W1137" s="261"/>
      <c r="X1137" s="261"/>
      <c r="Y1137" s="261"/>
      <c r="Z1137" s="261"/>
      <c r="AA1137" s="261"/>
      <c r="AB1137" s="261"/>
      <c r="AC1137" s="261"/>
      <c r="AD1137" s="261"/>
      <c r="AE1137" s="262"/>
      <c r="AF1137" s="238" t="str">
        <f t="shared" si="17"/>
        <v>TRIGO17/18Plantio</v>
      </c>
      <c r="AG1137" s="262"/>
      <c r="AH1137" s="262"/>
      <c r="AI1137" s="262"/>
      <c r="AJ1137" s="262"/>
      <c r="AK1137" s="262"/>
      <c r="AL1137" s="262"/>
      <c r="AM1137" s="262"/>
      <c r="AN1137" s="262"/>
      <c r="AO1137" s="262"/>
      <c r="AP1137" s="262"/>
      <c r="AQ1137" s="262"/>
      <c r="AR1137" s="262"/>
      <c r="AS1137" s="262"/>
      <c r="AT1137" s="262"/>
      <c r="AU1137" s="262"/>
      <c r="AV1137" s="262"/>
      <c r="AW1137" s="262"/>
      <c r="AX1137" s="262"/>
      <c r="AY1137" s="262"/>
      <c r="AZ1137" s="262"/>
      <c r="BA1137" s="262"/>
      <c r="BB1137" s="262"/>
      <c r="BC1137" s="262"/>
      <c r="BD1137" s="262"/>
      <c r="BE1137" s="262"/>
      <c r="BF1137" s="262"/>
      <c r="BG1137" s="262"/>
      <c r="BH1137" s="262"/>
      <c r="BI1137" s="262"/>
      <c r="BJ1137" s="262"/>
      <c r="BK1137" s="262"/>
      <c r="BL1137" s="262"/>
    </row>
    <row r="1138" spans="1:64" ht="14.65" hidden="1" customHeight="1">
      <c r="A1138" s="254" t="s">
        <v>110</v>
      </c>
      <c r="B1138" s="255" t="s">
        <v>193</v>
      </c>
      <c r="C1138" s="265" t="s">
        <v>76</v>
      </c>
      <c r="D1138" s="266"/>
      <c r="E1138" s="266"/>
      <c r="F1138" s="266"/>
      <c r="G1138" s="267"/>
      <c r="H1138" s="267"/>
      <c r="I1138" s="267"/>
      <c r="J1138" s="267"/>
      <c r="K1138" s="267"/>
      <c r="L1138" s="267"/>
      <c r="M1138" s="267"/>
      <c r="N1138" s="267"/>
      <c r="O1138" s="267"/>
      <c r="P1138" s="267"/>
      <c r="Q1138" s="267"/>
      <c r="R1138" s="267"/>
      <c r="S1138" s="267"/>
      <c r="T1138" s="267">
        <v>20</v>
      </c>
      <c r="U1138" s="267">
        <v>77</v>
      </c>
      <c r="V1138" s="267">
        <v>99</v>
      </c>
      <c r="W1138" s="267">
        <v>100</v>
      </c>
      <c r="X1138" s="267"/>
      <c r="Y1138" s="267"/>
      <c r="Z1138" s="267"/>
      <c r="AA1138" s="267"/>
      <c r="AB1138" s="267"/>
      <c r="AC1138" s="267"/>
      <c r="AD1138" s="267"/>
      <c r="AE1138" s="268"/>
      <c r="AF1138" s="238" t="str">
        <f t="shared" si="17"/>
        <v>TRIGO17/18Colheita</v>
      </c>
      <c r="AG1138" s="268"/>
      <c r="AH1138" s="268"/>
      <c r="AI1138" s="268"/>
      <c r="AJ1138" s="268"/>
      <c r="AK1138" s="268"/>
      <c r="AL1138" s="268"/>
      <c r="AM1138" s="268"/>
      <c r="AN1138" s="268"/>
      <c r="AO1138" s="268"/>
      <c r="AP1138" s="268"/>
      <c r="AQ1138" s="268"/>
      <c r="AR1138" s="268"/>
      <c r="AS1138" s="268"/>
      <c r="AT1138" s="268"/>
      <c r="AU1138" s="268"/>
      <c r="AV1138" s="268"/>
      <c r="AW1138" s="268"/>
      <c r="AX1138" s="268"/>
      <c r="AY1138" s="268"/>
      <c r="AZ1138" s="268"/>
      <c r="BA1138" s="268"/>
      <c r="BB1138" s="268"/>
      <c r="BC1138" s="268"/>
      <c r="BD1138" s="268"/>
      <c r="BE1138" s="268"/>
      <c r="BF1138" s="268"/>
      <c r="BG1138" s="268"/>
      <c r="BH1138" s="268"/>
      <c r="BI1138" s="268"/>
      <c r="BJ1138" s="268"/>
      <c r="BK1138" s="268"/>
      <c r="BL1138" s="268"/>
    </row>
    <row r="1139" spans="1:64" ht="14.65" hidden="1" customHeight="1">
      <c r="A1139" s="254" t="s">
        <v>110</v>
      </c>
      <c r="B1139" s="255" t="s">
        <v>193</v>
      </c>
      <c r="C1139" s="243" t="s">
        <v>77</v>
      </c>
      <c r="D1139" s="244"/>
      <c r="E1139" s="244"/>
      <c r="F1139" s="244"/>
      <c r="G1139" s="245"/>
      <c r="H1139" s="245"/>
      <c r="I1139" s="245"/>
      <c r="J1139" s="245"/>
      <c r="K1139" s="245"/>
      <c r="L1139" s="245"/>
      <c r="M1139" s="245"/>
      <c r="N1139" s="245"/>
      <c r="O1139" s="245">
        <v>1</v>
      </c>
      <c r="P1139" s="245">
        <v>2</v>
      </c>
      <c r="Q1139" s="245">
        <v>2.4</v>
      </c>
      <c r="R1139" s="245">
        <v>3</v>
      </c>
      <c r="S1139" s="245">
        <v>3.5</v>
      </c>
      <c r="T1139" s="245">
        <v>13</v>
      </c>
      <c r="U1139" s="245">
        <v>38</v>
      </c>
      <c r="V1139" s="245">
        <v>62</v>
      </c>
      <c r="W1139" s="245">
        <v>74</v>
      </c>
      <c r="X1139" s="245">
        <v>84</v>
      </c>
      <c r="Y1139" s="245">
        <v>89</v>
      </c>
      <c r="Z1139" s="245">
        <v>96</v>
      </c>
      <c r="AA1139" s="245">
        <v>97</v>
      </c>
      <c r="AB1139" s="245">
        <v>98</v>
      </c>
      <c r="AC1139" s="245">
        <v>99</v>
      </c>
      <c r="AD1139" s="245">
        <v>100</v>
      </c>
      <c r="AE1139" s="242"/>
      <c r="AF1139" s="238" t="str">
        <f t="shared" si="17"/>
        <v>TRIGO17/18Comercialização</v>
      </c>
      <c r="AG1139" s="242"/>
      <c r="AH1139" s="242"/>
      <c r="AI1139" s="242"/>
      <c r="AJ1139" s="242"/>
      <c r="AK1139" s="242"/>
      <c r="AL1139" s="242"/>
      <c r="AM1139" s="242"/>
      <c r="AN1139" s="242"/>
      <c r="AO1139" s="242"/>
      <c r="AP1139" s="242"/>
      <c r="AQ1139" s="242"/>
      <c r="AR1139" s="242"/>
      <c r="AS1139" s="242"/>
      <c r="AT1139" s="242"/>
      <c r="AU1139" s="242"/>
      <c r="AV1139" s="242"/>
      <c r="AW1139" s="242"/>
      <c r="AX1139" s="242"/>
      <c r="AY1139" s="242"/>
      <c r="AZ1139" s="242"/>
      <c r="BA1139" s="242"/>
      <c r="BB1139" s="242"/>
      <c r="BC1139" s="242"/>
      <c r="BD1139" s="242"/>
      <c r="BE1139" s="242"/>
      <c r="BF1139" s="242"/>
      <c r="BG1139" s="242"/>
      <c r="BH1139" s="242"/>
      <c r="BI1139" s="242"/>
      <c r="BJ1139" s="242"/>
      <c r="BK1139" s="242"/>
      <c r="BL1139" s="242"/>
    </row>
    <row r="1140" spans="1:64" ht="19.5" hidden="1" customHeight="1">
      <c r="A1140" s="254" t="s">
        <v>111</v>
      </c>
      <c r="B1140" s="255" t="s">
        <v>193</v>
      </c>
      <c r="C1140" s="256" t="s">
        <v>75</v>
      </c>
      <c r="D1140" s="260"/>
      <c r="E1140" s="260"/>
      <c r="F1140" s="260"/>
      <c r="G1140" s="261"/>
      <c r="H1140" s="261"/>
      <c r="I1140" s="261"/>
      <c r="J1140" s="261"/>
      <c r="K1140" s="261"/>
      <c r="L1140" s="261"/>
      <c r="M1140" s="261"/>
      <c r="N1140" s="261"/>
      <c r="O1140" s="261"/>
      <c r="P1140" s="261">
        <v>14</v>
      </c>
      <c r="Q1140" s="261">
        <v>71</v>
      </c>
      <c r="R1140" s="261">
        <v>97</v>
      </c>
      <c r="S1140" s="261">
        <v>100</v>
      </c>
      <c r="T1140" s="261"/>
      <c r="U1140" s="261"/>
      <c r="V1140" s="261"/>
      <c r="W1140" s="261"/>
      <c r="X1140" s="261"/>
      <c r="Y1140" s="261"/>
      <c r="Z1140" s="261"/>
      <c r="AA1140" s="261"/>
      <c r="AB1140" s="261"/>
      <c r="AC1140" s="261"/>
      <c r="AD1140" s="261"/>
      <c r="AE1140" s="262"/>
      <c r="AF1140" s="238" t="str">
        <f t="shared" si="17"/>
        <v>TRITICALE17/18Plantio</v>
      </c>
      <c r="AG1140" s="262"/>
      <c r="AH1140" s="262"/>
      <c r="AI1140" s="262"/>
      <c r="AJ1140" s="262"/>
      <c r="AK1140" s="262"/>
      <c r="AL1140" s="262"/>
      <c r="AM1140" s="262"/>
      <c r="AN1140" s="262"/>
      <c r="AO1140" s="262"/>
      <c r="AP1140" s="262"/>
      <c r="AQ1140" s="262"/>
      <c r="AR1140" s="262"/>
      <c r="AS1140" s="262"/>
      <c r="AT1140" s="262"/>
      <c r="AU1140" s="262"/>
      <c r="AV1140" s="262"/>
      <c r="AW1140" s="262"/>
      <c r="AX1140" s="262"/>
      <c r="AY1140" s="262"/>
      <c r="AZ1140" s="262"/>
      <c r="BA1140" s="262"/>
      <c r="BB1140" s="262"/>
      <c r="BC1140" s="262"/>
      <c r="BD1140" s="262"/>
      <c r="BE1140" s="262"/>
      <c r="BF1140" s="262"/>
      <c r="BG1140" s="262"/>
      <c r="BH1140" s="262"/>
      <c r="BI1140" s="262"/>
      <c r="BJ1140" s="262"/>
      <c r="BK1140" s="262"/>
      <c r="BL1140" s="262"/>
    </row>
    <row r="1141" spans="1:64" ht="14.65" hidden="1" customHeight="1">
      <c r="A1141" s="263" t="s">
        <v>111</v>
      </c>
      <c r="B1141" s="255" t="s">
        <v>193</v>
      </c>
      <c r="C1141" s="265" t="s">
        <v>76</v>
      </c>
      <c r="D1141" s="266"/>
      <c r="E1141" s="266"/>
      <c r="F1141" s="266"/>
      <c r="G1141" s="267"/>
      <c r="H1141" s="267"/>
      <c r="I1141" s="267"/>
      <c r="J1141" s="267"/>
      <c r="K1141" s="267"/>
      <c r="L1141" s="267"/>
      <c r="M1141" s="267"/>
      <c r="N1141" s="267"/>
      <c r="O1141" s="267"/>
      <c r="P1141" s="267"/>
      <c r="Q1141" s="267"/>
      <c r="R1141" s="267"/>
      <c r="S1141" s="267"/>
      <c r="T1141" s="267">
        <v>3</v>
      </c>
      <c r="U1141" s="267">
        <v>22</v>
      </c>
      <c r="V1141" s="267">
        <v>96</v>
      </c>
      <c r="W1141" s="267">
        <v>100</v>
      </c>
      <c r="X1141" s="267"/>
      <c r="Y1141" s="267"/>
      <c r="Z1141" s="267"/>
      <c r="AA1141" s="267"/>
      <c r="AB1141" s="267"/>
      <c r="AC1141" s="267"/>
      <c r="AD1141" s="267"/>
      <c r="AE1141" s="268"/>
      <c r="AF1141" s="238" t="str">
        <f t="shared" si="17"/>
        <v>TRITICALE17/18Colheita</v>
      </c>
      <c r="AG1141" s="268"/>
      <c r="AH1141" s="268"/>
      <c r="AI1141" s="268"/>
      <c r="AJ1141" s="268"/>
      <c r="AK1141" s="268"/>
      <c r="AL1141" s="268"/>
      <c r="AM1141" s="268"/>
      <c r="AN1141" s="268"/>
      <c r="AO1141" s="268"/>
      <c r="AP1141" s="268"/>
      <c r="AQ1141" s="268"/>
      <c r="AR1141" s="268"/>
      <c r="AS1141" s="268"/>
      <c r="AT1141" s="268"/>
      <c r="AU1141" s="268"/>
      <c r="AV1141" s="268"/>
      <c r="AW1141" s="268"/>
      <c r="AX1141" s="268"/>
      <c r="AY1141" s="268"/>
      <c r="AZ1141" s="268"/>
      <c r="BA1141" s="268"/>
      <c r="BB1141" s="268"/>
      <c r="BC1141" s="268"/>
      <c r="BD1141" s="268"/>
      <c r="BE1141" s="268"/>
      <c r="BF1141" s="268"/>
      <c r="BG1141" s="268"/>
      <c r="BH1141" s="268"/>
      <c r="BI1141" s="268"/>
      <c r="BJ1141" s="268"/>
      <c r="BK1141" s="268"/>
      <c r="BL1141" s="268"/>
    </row>
    <row r="1142" spans="1:64" ht="14.65" hidden="1" customHeight="1">
      <c r="A1142" s="238" t="s">
        <v>111</v>
      </c>
      <c r="B1142" s="255" t="s">
        <v>193</v>
      </c>
      <c r="C1142" s="243" t="s">
        <v>77</v>
      </c>
      <c r="D1142" s="244"/>
      <c r="E1142" s="244"/>
      <c r="F1142" s="244"/>
      <c r="G1142" s="245"/>
      <c r="H1142" s="245"/>
      <c r="I1142" s="245"/>
      <c r="J1142" s="245"/>
      <c r="K1142" s="245"/>
      <c r="L1142" s="245"/>
      <c r="M1142" s="245"/>
      <c r="N1142" s="245"/>
      <c r="O1142" s="245"/>
      <c r="P1142" s="245"/>
      <c r="Q1142" s="245"/>
      <c r="R1142" s="245"/>
      <c r="S1142" s="245"/>
      <c r="T1142" s="245">
        <v>1</v>
      </c>
      <c r="U1142" s="245">
        <v>2</v>
      </c>
      <c r="V1142" s="245">
        <v>26</v>
      </c>
      <c r="W1142" s="245">
        <v>46</v>
      </c>
      <c r="X1142" s="245">
        <v>64</v>
      </c>
      <c r="Y1142" s="245">
        <v>84</v>
      </c>
      <c r="Z1142" s="245">
        <v>97</v>
      </c>
      <c r="AA1142" s="245">
        <v>97</v>
      </c>
      <c r="AB1142" s="245">
        <v>98</v>
      </c>
      <c r="AC1142" s="245">
        <v>99</v>
      </c>
      <c r="AD1142" s="245"/>
      <c r="AE1142" s="242"/>
      <c r="AF1142" s="238" t="str">
        <f t="shared" si="17"/>
        <v>TRITICALE17/18Comercialização</v>
      </c>
      <c r="AG1142" s="242"/>
      <c r="AH1142" s="242"/>
      <c r="AI1142" s="242"/>
      <c r="AJ1142" s="242"/>
      <c r="AK1142" s="242"/>
      <c r="AL1142" s="242"/>
      <c r="AM1142" s="242"/>
      <c r="AN1142" s="242"/>
      <c r="AO1142" s="242"/>
      <c r="AP1142" s="242"/>
      <c r="AQ1142" s="242"/>
      <c r="AR1142" s="242"/>
      <c r="AS1142" s="242"/>
      <c r="AT1142" s="242"/>
      <c r="AU1142" s="242"/>
      <c r="AV1142" s="242"/>
      <c r="AW1142" s="242"/>
      <c r="AX1142" s="242"/>
      <c r="AY1142" s="242"/>
      <c r="AZ1142" s="242"/>
      <c r="BA1142" s="242"/>
      <c r="BB1142" s="242"/>
      <c r="BC1142" s="242"/>
      <c r="BD1142" s="242"/>
      <c r="BE1142" s="242"/>
      <c r="BF1142" s="242"/>
      <c r="BG1142" s="242"/>
      <c r="BH1142" s="242"/>
      <c r="BI1142" s="242"/>
      <c r="BJ1142" s="242"/>
      <c r="BK1142" s="242"/>
      <c r="BL1142" s="242"/>
    </row>
    <row r="1143" spans="1:64" ht="14.65" hidden="1" customHeight="1">
      <c r="A1143" s="254" t="s">
        <v>84</v>
      </c>
      <c r="B1143" s="255" t="s">
        <v>80</v>
      </c>
      <c r="C1143" s="256" t="s">
        <v>75</v>
      </c>
      <c r="D1143" s="261"/>
      <c r="E1143" s="261"/>
      <c r="F1143" s="261"/>
      <c r="G1143" s="261"/>
      <c r="H1143" s="261"/>
      <c r="I1143" s="261"/>
      <c r="J1143" s="261"/>
      <c r="K1143" s="261"/>
      <c r="L1143" s="261"/>
      <c r="M1143" s="261"/>
      <c r="N1143" s="261"/>
      <c r="O1143" s="261">
        <v>19</v>
      </c>
      <c r="P1143" s="261">
        <v>61</v>
      </c>
      <c r="Q1143" s="261">
        <v>80</v>
      </c>
      <c r="R1143" s="261">
        <v>87</v>
      </c>
      <c r="S1143" s="261">
        <v>94</v>
      </c>
      <c r="T1143" s="261">
        <v>100</v>
      </c>
      <c r="U1143" s="261"/>
      <c r="V1143" s="261"/>
      <c r="W1143" s="261"/>
      <c r="X1143" s="261"/>
      <c r="Y1143" s="261"/>
      <c r="Z1143" s="261"/>
      <c r="AA1143" s="261"/>
      <c r="AB1143" s="261"/>
      <c r="AC1143" s="261"/>
      <c r="AD1143" s="261"/>
      <c r="AE1143" s="262"/>
      <c r="AF1143" s="238" t="str">
        <f t="shared" si="17"/>
        <v>ALHO18/19Plantio</v>
      </c>
      <c r="AG1143" s="262"/>
      <c r="AH1143" s="262"/>
      <c r="AI1143" s="262"/>
      <c r="AJ1143" s="262"/>
      <c r="AK1143" s="262"/>
      <c r="AL1143" s="262"/>
      <c r="AM1143" s="262"/>
      <c r="AN1143" s="262"/>
      <c r="AO1143" s="262"/>
      <c r="AP1143" s="262"/>
      <c r="AQ1143" s="262"/>
      <c r="AR1143" s="262"/>
      <c r="AS1143" s="262"/>
      <c r="AT1143" s="262"/>
      <c r="AU1143" s="262"/>
      <c r="AV1143" s="262"/>
      <c r="AW1143" s="262"/>
      <c r="AX1143" s="262"/>
      <c r="AY1143" s="262"/>
      <c r="AZ1143" s="262"/>
      <c r="BA1143" s="262"/>
      <c r="BB1143" s="262"/>
      <c r="BC1143" s="262"/>
      <c r="BD1143" s="262"/>
      <c r="BE1143" s="262"/>
      <c r="BF1143" s="262"/>
      <c r="BG1143" s="262"/>
      <c r="BH1143" s="262"/>
      <c r="BI1143" s="262"/>
      <c r="BJ1143" s="262"/>
      <c r="BK1143" s="262"/>
      <c r="BL1143" s="262"/>
    </row>
    <row r="1144" spans="1:64" ht="14.65" hidden="1" customHeight="1">
      <c r="A1144" s="263" t="s">
        <v>84</v>
      </c>
      <c r="B1144" s="255" t="s">
        <v>80</v>
      </c>
      <c r="C1144" s="265" t="s">
        <v>76</v>
      </c>
      <c r="D1144" s="267"/>
      <c r="E1144" s="267"/>
      <c r="F1144" s="267"/>
      <c r="G1144" s="267"/>
      <c r="H1144" s="267"/>
      <c r="I1144" s="267"/>
      <c r="J1144" s="267"/>
      <c r="K1144" s="267"/>
      <c r="L1144" s="267"/>
      <c r="M1144" s="267"/>
      <c r="N1144" s="267"/>
      <c r="O1144" s="267"/>
      <c r="P1144" s="267"/>
      <c r="Q1144" s="267"/>
      <c r="R1144" s="267"/>
      <c r="S1144" s="267"/>
      <c r="T1144" s="267">
        <v>17</v>
      </c>
      <c r="U1144" s="267">
        <v>34</v>
      </c>
      <c r="V1144" s="267">
        <v>78</v>
      </c>
      <c r="W1144" s="267">
        <v>94</v>
      </c>
      <c r="X1144" s="267">
        <v>100</v>
      </c>
      <c r="Y1144" s="267"/>
      <c r="Z1144" s="267"/>
      <c r="AA1144" s="267"/>
      <c r="AB1144" s="267"/>
      <c r="AC1144" s="267"/>
      <c r="AD1144" s="267"/>
      <c r="AE1144" s="268"/>
      <c r="AF1144" s="238" t="str">
        <f t="shared" si="17"/>
        <v>ALHO18/19Colheita</v>
      </c>
      <c r="AG1144" s="268"/>
      <c r="AH1144" s="268"/>
      <c r="AI1144" s="268"/>
      <c r="AJ1144" s="268"/>
      <c r="AK1144" s="268"/>
      <c r="AL1144" s="268"/>
      <c r="AM1144" s="268"/>
      <c r="AN1144" s="268"/>
      <c r="AO1144" s="268"/>
      <c r="AP1144" s="268"/>
      <c r="AQ1144" s="268"/>
      <c r="AR1144" s="268"/>
      <c r="AS1144" s="268"/>
      <c r="AT1144" s="268"/>
      <c r="AU1144" s="268"/>
      <c r="AV1144" s="268"/>
      <c r="AW1144" s="268"/>
      <c r="AX1144" s="268"/>
      <c r="AY1144" s="268"/>
      <c r="AZ1144" s="268"/>
      <c r="BA1144" s="268"/>
      <c r="BB1144" s="268"/>
      <c r="BC1144" s="268"/>
      <c r="BD1144" s="268"/>
      <c r="BE1144" s="268"/>
      <c r="BF1144" s="268"/>
      <c r="BG1144" s="268"/>
      <c r="BH1144" s="268"/>
      <c r="BI1144" s="268"/>
      <c r="BJ1144" s="268"/>
      <c r="BK1144" s="268"/>
      <c r="BL1144" s="268"/>
    </row>
    <row r="1145" spans="1:64" ht="14.65" hidden="1" customHeight="1">
      <c r="A1145" s="257" t="s">
        <v>84</v>
      </c>
      <c r="B1145" s="255" t="s">
        <v>80</v>
      </c>
      <c r="C1145" s="243" t="s">
        <v>77</v>
      </c>
      <c r="D1145" s="245"/>
      <c r="E1145" s="245"/>
      <c r="F1145" s="245"/>
      <c r="G1145" s="245"/>
      <c r="H1145" s="245"/>
      <c r="I1145" s="245"/>
      <c r="J1145" s="245"/>
      <c r="K1145" s="245"/>
      <c r="L1145" s="245"/>
      <c r="M1145" s="245"/>
      <c r="N1145" s="245"/>
      <c r="O1145" s="245"/>
      <c r="P1145" s="245"/>
      <c r="Q1145" s="245"/>
      <c r="R1145" s="245"/>
      <c r="S1145" s="245"/>
      <c r="T1145" s="245"/>
      <c r="U1145" s="245">
        <v>22</v>
      </c>
      <c r="V1145" s="245">
        <v>45</v>
      </c>
      <c r="W1145" s="245">
        <v>63</v>
      </c>
      <c r="X1145" s="245">
        <v>78</v>
      </c>
      <c r="Y1145" s="245">
        <v>92</v>
      </c>
      <c r="Z1145" s="245">
        <v>96</v>
      </c>
      <c r="AA1145" s="245">
        <v>97</v>
      </c>
      <c r="AB1145" s="245">
        <v>99</v>
      </c>
      <c r="AC1145" s="245"/>
      <c r="AD1145" s="245"/>
      <c r="AE1145" s="242"/>
      <c r="AF1145" s="238" t="str">
        <f t="shared" si="17"/>
        <v>ALHO18/19Comercialização</v>
      </c>
      <c r="AG1145" s="242"/>
      <c r="AH1145" s="242"/>
      <c r="AI1145" s="242"/>
      <c r="AJ1145" s="242"/>
      <c r="AK1145" s="242"/>
      <c r="AL1145" s="242"/>
      <c r="AM1145" s="242"/>
      <c r="AN1145" s="242"/>
      <c r="AO1145" s="242"/>
      <c r="AP1145" s="242"/>
      <c r="AQ1145" s="242"/>
      <c r="AR1145" s="242"/>
      <c r="AS1145" s="242"/>
      <c r="AT1145" s="242"/>
      <c r="AU1145" s="242"/>
      <c r="AV1145" s="242"/>
      <c r="AW1145" s="242"/>
      <c r="AX1145" s="242"/>
      <c r="AY1145" s="242"/>
      <c r="AZ1145" s="242"/>
      <c r="BA1145" s="242"/>
      <c r="BB1145" s="242"/>
      <c r="BC1145" s="242"/>
      <c r="BD1145" s="242"/>
      <c r="BE1145" s="242"/>
      <c r="BF1145" s="242"/>
      <c r="BG1145" s="242"/>
      <c r="BH1145" s="242"/>
      <c r="BI1145" s="242"/>
      <c r="BJ1145" s="242"/>
      <c r="BK1145" s="242"/>
      <c r="BL1145" s="242"/>
    </row>
    <row r="1146" spans="1:64" ht="14.65" hidden="1" customHeight="1">
      <c r="A1146" s="254" t="s">
        <v>85</v>
      </c>
      <c r="B1146" s="255" t="s">
        <v>80</v>
      </c>
      <c r="C1146" s="256" t="s">
        <v>75</v>
      </c>
      <c r="D1146" s="261"/>
      <c r="E1146" s="261"/>
      <c r="F1146" s="261"/>
      <c r="G1146" s="261"/>
      <c r="H1146" s="261">
        <v>10</v>
      </c>
      <c r="I1146" s="261">
        <v>31</v>
      </c>
      <c r="J1146" s="261">
        <v>89</v>
      </c>
      <c r="K1146" s="261">
        <v>100</v>
      </c>
      <c r="L1146" s="261"/>
      <c r="M1146" s="261"/>
      <c r="N1146" s="261"/>
      <c r="O1146" s="261"/>
      <c r="P1146" s="261"/>
      <c r="Q1146" s="261"/>
      <c r="R1146" s="261"/>
      <c r="S1146" s="261"/>
      <c r="T1146" s="261"/>
      <c r="U1146" s="261"/>
      <c r="V1146" s="261"/>
      <c r="W1146" s="261"/>
      <c r="X1146" s="261"/>
      <c r="Y1146" s="261"/>
      <c r="Z1146" s="261"/>
      <c r="AA1146" s="261"/>
      <c r="AB1146" s="261"/>
      <c r="AC1146" s="261"/>
      <c r="AD1146" s="261"/>
      <c r="AE1146" s="262"/>
      <c r="AF1146" s="238" t="str">
        <f t="shared" si="17"/>
        <v>AMENDOIM (1ª SAFRA)18/19Plantio</v>
      </c>
      <c r="AG1146" s="262"/>
      <c r="AH1146" s="262"/>
      <c r="AI1146" s="262"/>
      <c r="AJ1146" s="262"/>
      <c r="AK1146" s="262"/>
      <c r="AL1146" s="262"/>
      <c r="AM1146" s="262"/>
      <c r="AN1146" s="262"/>
      <c r="AO1146" s="262"/>
      <c r="AP1146" s="262"/>
      <c r="AQ1146" s="262"/>
      <c r="AR1146" s="262"/>
      <c r="AS1146" s="262"/>
      <c r="AT1146" s="262"/>
      <c r="AU1146" s="262"/>
      <c r="AV1146" s="262"/>
      <c r="AW1146" s="262"/>
      <c r="AX1146" s="262"/>
      <c r="AY1146" s="262"/>
      <c r="AZ1146" s="262"/>
      <c r="BA1146" s="262"/>
      <c r="BB1146" s="262"/>
      <c r="BC1146" s="262"/>
      <c r="BD1146" s="262"/>
      <c r="BE1146" s="262"/>
      <c r="BF1146" s="262"/>
      <c r="BG1146" s="262"/>
      <c r="BH1146" s="262"/>
      <c r="BI1146" s="262"/>
      <c r="BJ1146" s="262"/>
      <c r="BK1146" s="262"/>
      <c r="BL1146" s="262"/>
    </row>
    <row r="1147" spans="1:64" ht="14.65" hidden="1" customHeight="1">
      <c r="A1147" s="263" t="s">
        <v>85</v>
      </c>
      <c r="B1147" s="255" t="s">
        <v>80</v>
      </c>
      <c r="C1147" s="265" t="s">
        <v>76</v>
      </c>
      <c r="D1147" s="267"/>
      <c r="E1147" s="267"/>
      <c r="F1147" s="267"/>
      <c r="G1147" s="267"/>
      <c r="H1147" s="267"/>
      <c r="I1147" s="267"/>
      <c r="J1147" s="267"/>
      <c r="K1147" s="267"/>
      <c r="L1147" s="267">
        <v>1</v>
      </c>
      <c r="M1147" s="267">
        <v>6</v>
      </c>
      <c r="N1147" s="267">
        <v>22</v>
      </c>
      <c r="O1147" s="267">
        <v>75</v>
      </c>
      <c r="P1147" s="267">
        <v>97</v>
      </c>
      <c r="Q1147" s="267">
        <v>100</v>
      </c>
      <c r="R1147" s="267"/>
      <c r="S1147" s="267"/>
      <c r="T1147" s="267"/>
      <c r="U1147" s="267"/>
      <c r="V1147" s="267"/>
      <c r="W1147" s="267"/>
      <c r="X1147" s="267"/>
      <c r="Y1147" s="267"/>
      <c r="Z1147" s="267"/>
      <c r="AA1147" s="267"/>
      <c r="AB1147" s="267"/>
      <c r="AC1147" s="267"/>
      <c r="AD1147" s="267"/>
      <c r="AE1147" s="268"/>
      <c r="AF1147" s="238" t="str">
        <f t="shared" si="17"/>
        <v>AMENDOIM (1ª SAFRA)18/19Colheita</v>
      </c>
      <c r="AG1147" s="268"/>
      <c r="AH1147" s="268"/>
      <c r="AI1147" s="268"/>
      <c r="AJ1147" s="268"/>
      <c r="AK1147" s="268"/>
      <c r="AL1147" s="268"/>
      <c r="AM1147" s="268"/>
      <c r="AN1147" s="268"/>
      <c r="AO1147" s="268"/>
      <c r="AP1147" s="268"/>
      <c r="AQ1147" s="268"/>
      <c r="AR1147" s="268"/>
      <c r="AS1147" s="268"/>
      <c r="AT1147" s="268"/>
      <c r="AU1147" s="268"/>
      <c r="AV1147" s="268"/>
      <c r="AW1147" s="268"/>
      <c r="AX1147" s="268"/>
      <c r="AY1147" s="268"/>
      <c r="AZ1147" s="268"/>
      <c r="BA1147" s="268"/>
      <c r="BB1147" s="268"/>
      <c r="BC1147" s="268"/>
      <c r="BD1147" s="268"/>
      <c r="BE1147" s="268"/>
      <c r="BF1147" s="268"/>
      <c r="BG1147" s="268"/>
      <c r="BH1147" s="268"/>
      <c r="BI1147" s="268"/>
      <c r="BJ1147" s="268"/>
      <c r="BK1147" s="268"/>
      <c r="BL1147" s="268"/>
    </row>
    <row r="1148" spans="1:64" ht="14.65" hidden="1" customHeight="1">
      <c r="A1148" s="257" t="s">
        <v>85</v>
      </c>
      <c r="B1148" s="255" t="s">
        <v>80</v>
      </c>
      <c r="C1148" s="243" t="s">
        <v>77</v>
      </c>
      <c r="D1148" s="245"/>
      <c r="E1148" s="245"/>
      <c r="F1148" s="245"/>
      <c r="G1148" s="245"/>
      <c r="H1148" s="245"/>
      <c r="I1148" s="245"/>
      <c r="J1148" s="245"/>
      <c r="K1148" s="245"/>
      <c r="L1148" s="309"/>
      <c r="M1148" s="309">
        <v>3</v>
      </c>
      <c r="N1148" s="245">
        <v>12</v>
      </c>
      <c r="O1148" s="245">
        <v>29</v>
      </c>
      <c r="P1148" s="245">
        <v>43</v>
      </c>
      <c r="Q1148" s="245">
        <v>84</v>
      </c>
      <c r="R1148" s="245">
        <v>86</v>
      </c>
      <c r="S1148" s="245">
        <v>88</v>
      </c>
      <c r="T1148" s="245">
        <v>89</v>
      </c>
      <c r="U1148" s="245">
        <v>91</v>
      </c>
      <c r="V1148" s="245">
        <v>93</v>
      </c>
      <c r="W1148" s="245">
        <v>100</v>
      </c>
      <c r="X1148" s="245"/>
      <c r="Y1148" s="245"/>
      <c r="Z1148" s="245"/>
      <c r="AA1148" s="245"/>
      <c r="AB1148" s="245"/>
      <c r="AC1148" s="245"/>
      <c r="AD1148" s="245"/>
      <c r="AE1148" s="242"/>
      <c r="AF1148" s="238" t="str">
        <f t="shared" si="17"/>
        <v>AMENDOIM (1ª SAFRA)18/19Comercialização</v>
      </c>
      <c r="AG1148" s="242"/>
      <c r="AH1148" s="242"/>
      <c r="AI1148" s="242"/>
      <c r="AJ1148" s="242"/>
      <c r="AK1148" s="242"/>
      <c r="AL1148" s="242"/>
      <c r="AM1148" s="242"/>
      <c r="AN1148" s="242"/>
      <c r="AO1148" s="242"/>
      <c r="AP1148" s="242"/>
      <c r="AQ1148" s="242"/>
      <c r="AR1148" s="242"/>
      <c r="AS1148" s="242"/>
      <c r="AT1148" s="242"/>
      <c r="AU1148" s="242"/>
      <c r="AV1148" s="242"/>
      <c r="AW1148" s="242"/>
      <c r="AX1148" s="242"/>
      <c r="AY1148" s="242"/>
      <c r="AZ1148" s="242"/>
      <c r="BA1148" s="242"/>
      <c r="BB1148" s="242"/>
      <c r="BC1148" s="242"/>
      <c r="BD1148" s="242"/>
      <c r="BE1148" s="242"/>
      <c r="BF1148" s="242"/>
      <c r="BG1148" s="242"/>
      <c r="BH1148" s="242"/>
      <c r="BI1148" s="242"/>
      <c r="BJ1148" s="242"/>
      <c r="BK1148" s="242"/>
      <c r="BL1148" s="242"/>
    </row>
    <row r="1149" spans="1:64" ht="14.65" hidden="1" customHeight="1">
      <c r="A1149" s="254" t="s">
        <v>86</v>
      </c>
      <c r="B1149" s="255" t="s">
        <v>80</v>
      </c>
      <c r="C1149" s="256" t="s">
        <v>75</v>
      </c>
      <c r="D1149" s="261"/>
      <c r="E1149" s="261"/>
      <c r="F1149" s="261"/>
      <c r="G1149" s="261">
        <v>13</v>
      </c>
      <c r="H1149" s="261">
        <v>27</v>
      </c>
      <c r="I1149" s="261">
        <v>77</v>
      </c>
      <c r="J1149" s="261">
        <v>92</v>
      </c>
      <c r="K1149" s="261">
        <v>100</v>
      </c>
      <c r="L1149" s="262"/>
      <c r="M1149" s="262"/>
      <c r="N1149" s="261"/>
      <c r="O1149" s="261"/>
      <c r="P1149" s="261"/>
      <c r="Q1149" s="261"/>
      <c r="R1149" s="261"/>
      <c r="S1149" s="261"/>
      <c r="T1149" s="261"/>
      <c r="U1149" s="261"/>
      <c r="V1149" s="261"/>
      <c r="W1149" s="261"/>
      <c r="X1149" s="261"/>
      <c r="Y1149" s="261"/>
      <c r="Z1149" s="261"/>
      <c r="AA1149" s="261"/>
      <c r="AB1149" s="261"/>
      <c r="AC1149" s="261"/>
      <c r="AD1149" s="261"/>
      <c r="AE1149" s="262"/>
      <c r="AF1149" s="238" t="str">
        <f t="shared" si="17"/>
        <v>ARROZ IRRIGADO18/19Plantio</v>
      </c>
      <c r="AG1149" s="262"/>
      <c r="AH1149" s="262"/>
      <c r="AI1149" s="262"/>
      <c r="AJ1149" s="262"/>
      <c r="AK1149" s="262"/>
      <c r="AL1149" s="262"/>
      <c r="AM1149" s="262"/>
      <c r="AN1149" s="262"/>
      <c r="AO1149" s="262"/>
      <c r="AP1149" s="262"/>
      <c r="AQ1149" s="262"/>
      <c r="AR1149" s="262"/>
      <c r="AS1149" s="262"/>
      <c r="AT1149" s="262"/>
      <c r="AU1149" s="262"/>
      <c r="AV1149" s="262"/>
      <c r="AW1149" s="262"/>
      <c r="AX1149" s="262"/>
      <c r="AY1149" s="262"/>
      <c r="AZ1149" s="262"/>
      <c r="BA1149" s="262"/>
      <c r="BB1149" s="262"/>
      <c r="BC1149" s="262"/>
      <c r="BD1149" s="262"/>
      <c r="BE1149" s="262"/>
      <c r="BF1149" s="262"/>
      <c r="BG1149" s="262"/>
      <c r="BH1149" s="262"/>
      <c r="BI1149" s="262"/>
      <c r="BJ1149" s="262"/>
      <c r="BK1149" s="262"/>
      <c r="BL1149" s="262"/>
    </row>
    <row r="1150" spans="1:64" ht="14.65" hidden="1" customHeight="1">
      <c r="A1150" s="263" t="s">
        <v>86</v>
      </c>
      <c r="B1150" s="255" t="s">
        <v>80</v>
      </c>
      <c r="C1150" s="265" t="s">
        <v>76</v>
      </c>
      <c r="D1150" s="267"/>
      <c r="E1150" s="267"/>
      <c r="F1150" s="267"/>
      <c r="G1150" s="267"/>
      <c r="H1150" s="267"/>
      <c r="I1150" s="267"/>
      <c r="J1150" s="267"/>
      <c r="K1150" s="267"/>
      <c r="L1150" s="267">
        <v>14</v>
      </c>
      <c r="M1150" s="267">
        <v>40</v>
      </c>
      <c r="N1150" s="267">
        <v>59</v>
      </c>
      <c r="O1150" s="267">
        <v>78</v>
      </c>
      <c r="P1150" s="267">
        <v>95</v>
      </c>
      <c r="Q1150" s="267">
        <v>100</v>
      </c>
      <c r="R1150" s="267"/>
      <c r="S1150" s="267"/>
      <c r="T1150" s="267"/>
      <c r="U1150" s="267"/>
      <c r="V1150" s="267"/>
      <c r="W1150" s="267"/>
      <c r="X1150" s="267"/>
      <c r="Y1150" s="267"/>
      <c r="Z1150" s="267"/>
      <c r="AA1150" s="267"/>
      <c r="AB1150" s="267"/>
      <c r="AC1150" s="267"/>
      <c r="AD1150" s="267"/>
      <c r="AE1150" s="268"/>
      <c r="AF1150" s="238" t="str">
        <f t="shared" si="17"/>
        <v>ARROZ IRRIGADO18/19Colheita</v>
      </c>
      <c r="AG1150" s="268"/>
      <c r="AH1150" s="268"/>
      <c r="AI1150" s="268"/>
      <c r="AJ1150" s="268"/>
      <c r="AK1150" s="268"/>
      <c r="AL1150" s="268"/>
      <c r="AM1150" s="268"/>
      <c r="AN1150" s="268"/>
      <c r="AO1150" s="268"/>
      <c r="AP1150" s="268"/>
      <c r="AQ1150" s="268"/>
      <c r="AR1150" s="268"/>
      <c r="AS1150" s="268"/>
      <c r="AT1150" s="268"/>
      <c r="AU1150" s="268"/>
      <c r="AV1150" s="268"/>
      <c r="AW1150" s="268"/>
      <c r="AX1150" s="268"/>
      <c r="AY1150" s="268"/>
      <c r="AZ1150" s="268"/>
      <c r="BA1150" s="268"/>
      <c r="BB1150" s="268"/>
      <c r="BC1150" s="268"/>
      <c r="BD1150" s="268"/>
      <c r="BE1150" s="268"/>
      <c r="BF1150" s="268"/>
      <c r="BG1150" s="268"/>
      <c r="BH1150" s="268"/>
      <c r="BI1150" s="268"/>
      <c r="BJ1150" s="268"/>
      <c r="BK1150" s="268"/>
      <c r="BL1150" s="268"/>
    </row>
    <row r="1151" spans="1:64" ht="14.65" hidden="1" customHeight="1">
      <c r="A1151" s="238" t="s">
        <v>86</v>
      </c>
      <c r="B1151" s="255" t="s">
        <v>80</v>
      </c>
      <c r="C1151" s="243" t="s">
        <v>77</v>
      </c>
      <c r="D1151" s="245"/>
      <c r="E1151" s="245"/>
      <c r="F1151" s="245"/>
      <c r="G1151" s="245"/>
      <c r="H1151" s="245"/>
      <c r="I1151" s="245"/>
      <c r="J1151" s="245"/>
      <c r="K1151" s="245"/>
      <c r="L1151" s="309">
        <v>4</v>
      </c>
      <c r="M1151" s="309">
        <v>13</v>
      </c>
      <c r="N1151" s="245">
        <v>22</v>
      </c>
      <c r="O1151" s="245">
        <v>32</v>
      </c>
      <c r="P1151" s="245">
        <v>52</v>
      </c>
      <c r="Q1151" s="245">
        <v>64</v>
      </c>
      <c r="R1151" s="245">
        <v>68</v>
      </c>
      <c r="S1151" s="245">
        <v>75</v>
      </c>
      <c r="T1151" s="245">
        <v>82</v>
      </c>
      <c r="U1151" s="245">
        <v>88</v>
      </c>
      <c r="V1151" s="245">
        <v>92</v>
      </c>
      <c r="W1151" s="245">
        <v>100</v>
      </c>
      <c r="X1151" s="245"/>
      <c r="Y1151" s="245"/>
      <c r="Z1151" s="245"/>
      <c r="AA1151" s="245"/>
      <c r="AB1151" s="245"/>
      <c r="AC1151" s="245"/>
      <c r="AD1151" s="245"/>
      <c r="AE1151" s="242"/>
      <c r="AF1151" s="238" t="str">
        <f t="shared" si="17"/>
        <v>ARROZ IRRIGADO18/19Comercialização</v>
      </c>
      <c r="AG1151" s="242"/>
      <c r="AH1151" s="242"/>
      <c r="AI1151" s="242"/>
      <c r="AJ1151" s="242"/>
      <c r="AK1151" s="242"/>
      <c r="AL1151" s="242"/>
      <c r="AM1151" s="242"/>
      <c r="AN1151" s="242"/>
      <c r="AO1151" s="242"/>
      <c r="AP1151" s="242"/>
      <c r="AQ1151" s="242"/>
      <c r="AR1151" s="242"/>
      <c r="AS1151" s="242"/>
      <c r="AT1151" s="242"/>
      <c r="AU1151" s="242"/>
      <c r="AV1151" s="242"/>
      <c r="AW1151" s="242"/>
      <c r="AX1151" s="242"/>
      <c r="AY1151" s="242"/>
      <c r="AZ1151" s="242"/>
      <c r="BA1151" s="242"/>
      <c r="BB1151" s="242"/>
      <c r="BC1151" s="242"/>
      <c r="BD1151" s="242"/>
      <c r="BE1151" s="242"/>
      <c r="BF1151" s="242"/>
      <c r="BG1151" s="242"/>
      <c r="BH1151" s="242"/>
      <c r="BI1151" s="242"/>
      <c r="BJ1151" s="242"/>
      <c r="BK1151" s="242"/>
      <c r="BL1151" s="242"/>
    </row>
    <row r="1152" spans="1:64" ht="14.65" hidden="1" customHeight="1">
      <c r="A1152" s="254" t="s">
        <v>87</v>
      </c>
      <c r="B1152" s="255" t="s">
        <v>80</v>
      </c>
      <c r="C1152" s="256" t="s">
        <v>75</v>
      </c>
      <c r="D1152" s="261"/>
      <c r="E1152" s="261"/>
      <c r="F1152" s="261"/>
      <c r="G1152" s="261"/>
      <c r="H1152" s="261">
        <v>3</v>
      </c>
      <c r="I1152" s="261">
        <v>33</v>
      </c>
      <c r="J1152" s="261">
        <v>100</v>
      </c>
      <c r="K1152" s="261"/>
      <c r="L1152" s="261"/>
      <c r="M1152" s="261"/>
      <c r="N1152" s="261"/>
      <c r="O1152" s="261"/>
      <c r="P1152" s="261"/>
      <c r="Q1152" s="261"/>
      <c r="R1152" s="261"/>
      <c r="S1152" s="261"/>
      <c r="T1152" s="261"/>
      <c r="U1152" s="261"/>
      <c r="V1152" s="261"/>
      <c r="W1152" s="261"/>
      <c r="X1152" s="261"/>
      <c r="Y1152" s="261"/>
      <c r="Z1152" s="261"/>
      <c r="AA1152" s="261"/>
      <c r="AB1152" s="261"/>
      <c r="AC1152" s="261"/>
      <c r="AD1152" s="261"/>
      <c r="AE1152" s="262"/>
      <c r="AF1152" s="238" t="str">
        <f t="shared" si="17"/>
        <v>ARROZ SEQUEIRO18/19Plantio</v>
      </c>
      <c r="AG1152" s="262"/>
      <c r="AH1152" s="262"/>
      <c r="AI1152" s="262"/>
      <c r="AJ1152" s="262"/>
      <c r="AK1152" s="262"/>
      <c r="AL1152" s="262"/>
      <c r="AM1152" s="262"/>
      <c r="AN1152" s="262"/>
      <c r="AO1152" s="262"/>
      <c r="AP1152" s="262"/>
      <c r="AQ1152" s="262"/>
      <c r="AR1152" s="262"/>
      <c r="AS1152" s="262"/>
      <c r="AT1152" s="262"/>
      <c r="AU1152" s="262"/>
      <c r="AV1152" s="262"/>
      <c r="AW1152" s="262"/>
      <c r="AX1152" s="262"/>
      <c r="AY1152" s="262"/>
      <c r="AZ1152" s="262"/>
      <c r="BA1152" s="262"/>
      <c r="BB1152" s="262"/>
      <c r="BC1152" s="262"/>
      <c r="BD1152" s="262"/>
      <c r="BE1152" s="262"/>
      <c r="BF1152" s="262"/>
      <c r="BG1152" s="262"/>
      <c r="BH1152" s="262"/>
      <c r="BI1152" s="262"/>
      <c r="BJ1152" s="262"/>
      <c r="BK1152" s="262"/>
      <c r="BL1152" s="262"/>
    </row>
    <row r="1153" spans="1:64" ht="14.65" hidden="1" customHeight="1">
      <c r="A1153" s="263" t="s">
        <v>87</v>
      </c>
      <c r="B1153" s="255" t="s">
        <v>80</v>
      </c>
      <c r="C1153" s="265" t="s">
        <v>76</v>
      </c>
      <c r="D1153" s="267"/>
      <c r="E1153" s="267"/>
      <c r="F1153" s="267"/>
      <c r="G1153" s="267"/>
      <c r="H1153" s="267"/>
      <c r="I1153" s="267"/>
      <c r="J1153" s="267"/>
      <c r="K1153" s="267"/>
      <c r="L1153" s="268"/>
      <c r="M1153" s="267">
        <v>1</v>
      </c>
      <c r="N1153" s="267">
        <v>47</v>
      </c>
      <c r="O1153" s="267">
        <v>98</v>
      </c>
      <c r="P1153" s="267">
        <v>100</v>
      </c>
      <c r="Q1153" s="267"/>
      <c r="R1153" s="267"/>
      <c r="S1153" s="267"/>
      <c r="T1153" s="267"/>
      <c r="U1153" s="267"/>
      <c r="V1153" s="267"/>
      <c r="W1153" s="267"/>
      <c r="X1153" s="267"/>
      <c r="Y1153" s="267"/>
      <c r="Z1153" s="267"/>
      <c r="AA1153" s="267"/>
      <c r="AB1153" s="267"/>
      <c r="AC1153" s="267"/>
      <c r="AD1153" s="267"/>
      <c r="AE1153" s="268"/>
      <c r="AF1153" s="238" t="str">
        <f t="shared" si="17"/>
        <v>ARROZ SEQUEIRO18/19Colheita</v>
      </c>
      <c r="AG1153" s="268"/>
      <c r="AH1153" s="268"/>
      <c r="AI1153" s="268"/>
      <c r="AJ1153" s="268"/>
      <c r="AK1153" s="268"/>
      <c r="AL1153" s="268"/>
      <c r="AM1153" s="268"/>
      <c r="AN1153" s="268"/>
      <c r="AO1153" s="268"/>
      <c r="AP1153" s="268"/>
      <c r="AQ1153" s="268"/>
      <c r="AR1153" s="268"/>
      <c r="AS1153" s="268"/>
      <c r="AT1153" s="268"/>
      <c r="AU1153" s="268"/>
      <c r="AV1153" s="268"/>
      <c r="AW1153" s="268"/>
      <c r="AX1153" s="268"/>
      <c r="AY1153" s="268"/>
      <c r="AZ1153" s="268"/>
      <c r="BA1153" s="268"/>
      <c r="BB1153" s="268"/>
      <c r="BC1153" s="268"/>
      <c r="BD1153" s="268"/>
      <c r="BE1153" s="268"/>
      <c r="BF1153" s="268"/>
      <c r="BG1153" s="268"/>
      <c r="BH1153" s="268"/>
      <c r="BI1153" s="268"/>
      <c r="BJ1153" s="268"/>
      <c r="BK1153" s="268"/>
      <c r="BL1153" s="268"/>
    </row>
    <row r="1154" spans="1:64" ht="14.65" hidden="1" customHeight="1">
      <c r="A1154" s="238" t="s">
        <v>87</v>
      </c>
      <c r="B1154" s="255" t="s">
        <v>80</v>
      </c>
      <c r="C1154" s="243" t="s">
        <v>77</v>
      </c>
      <c r="D1154" s="245"/>
      <c r="E1154" s="245"/>
      <c r="F1154" s="245"/>
      <c r="G1154" s="245"/>
      <c r="H1154" s="245"/>
      <c r="I1154" s="245"/>
      <c r="J1154" s="245"/>
      <c r="K1154" s="245"/>
      <c r="L1154" s="245"/>
      <c r="M1154" s="245"/>
      <c r="N1154" s="245">
        <v>11</v>
      </c>
      <c r="O1154" s="245">
        <v>31</v>
      </c>
      <c r="P1154" s="245">
        <v>46</v>
      </c>
      <c r="Q1154" s="245">
        <v>58</v>
      </c>
      <c r="R1154" s="245">
        <v>66</v>
      </c>
      <c r="S1154" s="245">
        <v>87</v>
      </c>
      <c r="T1154" s="245">
        <v>100</v>
      </c>
      <c r="U1154" s="245"/>
      <c r="V1154" s="245"/>
      <c r="W1154" s="245"/>
      <c r="X1154" s="245"/>
      <c r="Y1154" s="245"/>
      <c r="Z1154" s="245"/>
      <c r="AA1154" s="245"/>
      <c r="AB1154" s="245"/>
      <c r="AC1154" s="245"/>
      <c r="AD1154" s="245"/>
      <c r="AE1154" s="242"/>
      <c r="AF1154" s="238" t="str">
        <f t="shared" ref="AF1154:AF1217" si="18">A1154&amp;B1154&amp;C1154</f>
        <v>ARROZ SEQUEIRO18/19Comercialização</v>
      </c>
      <c r="AG1154" s="242"/>
      <c r="AH1154" s="242"/>
      <c r="AI1154" s="242"/>
      <c r="AJ1154" s="242"/>
      <c r="AK1154" s="242"/>
      <c r="AL1154" s="242"/>
      <c r="AM1154" s="242"/>
      <c r="AN1154" s="242"/>
      <c r="AO1154" s="242"/>
      <c r="AP1154" s="242"/>
      <c r="AQ1154" s="242"/>
      <c r="AR1154" s="242"/>
      <c r="AS1154" s="242"/>
      <c r="AT1154" s="242"/>
      <c r="AU1154" s="242"/>
      <c r="AV1154" s="242"/>
      <c r="AW1154" s="242"/>
      <c r="AX1154" s="242"/>
      <c r="AY1154" s="242"/>
      <c r="AZ1154" s="242"/>
      <c r="BA1154" s="242"/>
      <c r="BB1154" s="242"/>
      <c r="BC1154" s="242"/>
      <c r="BD1154" s="242"/>
      <c r="BE1154" s="242"/>
      <c r="BF1154" s="242"/>
      <c r="BG1154" s="242"/>
      <c r="BH1154" s="242"/>
      <c r="BI1154" s="242"/>
      <c r="BJ1154" s="242"/>
      <c r="BK1154" s="242"/>
      <c r="BL1154" s="242"/>
    </row>
    <row r="1155" spans="1:64" ht="14.65" hidden="1" customHeight="1">
      <c r="A1155" s="254" t="s">
        <v>88</v>
      </c>
      <c r="B1155" s="254" t="s">
        <v>80</v>
      </c>
      <c r="C1155" s="256" t="s">
        <v>75</v>
      </c>
      <c r="D1155" s="260"/>
      <c r="E1155" s="260"/>
      <c r="F1155" s="260"/>
      <c r="G1155" s="261"/>
      <c r="H1155" s="261"/>
      <c r="I1155" s="261"/>
      <c r="J1155" s="261"/>
      <c r="K1155" s="261"/>
      <c r="L1155" s="261"/>
      <c r="M1155" s="261"/>
      <c r="N1155" s="261"/>
      <c r="O1155" s="261">
        <v>5</v>
      </c>
      <c r="P1155" s="261">
        <v>50</v>
      </c>
      <c r="Q1155" s="261">
        <v>87</v>
      </c>
      <c r="R1155" s="261">
        <v>100</v>
      </c>
      <c r="S1155" s="261"/>
      <c r="T1155" s="261"/>
      <c r="U1155" s="261"/>
      <c r="V1155" s="261"/>
      <c r="W1155" s="261"/>
      <c r="X1155" s="261"/>
      <c r="Y1155" s="261"/>
      <c r="Z1155" s="261"/>
      <c r="AA1155" s="261"/>
      <c r="AB1155" s="261"/>
      <c r="AC1155" s="261"/>
      <c r="AD1155" s="261"/>
      <c r="AE1155" s="262"/>
      <c r="AF1155" s="238" t="str">
        <f t="shared" si="18"/>
        <v>AVEIA BRANCA18/19Plantio</v>
      </c>
      <c r="AG1155" s="262"/>
      <c r="AH1155" s="262"/>
      <c r="AI1155" s="262"/>
      <c r="AJ1155" s="262"/>
      <c r="AK1155" s="262"/>
      <c r="AL1155" s="262"/>
      <c r="AM1155" s="262"/>
      <c r="AN1155" s="262"/>
      <c r="AO1155" s="262"/>
      <c r="AP1155" s="262"/>
      <c r="AQ1155" s="262"/>
      <c r="AR1155" s="262"/>
      <c r="AS1155" s="262"/>
      <c r="AT1155" s="262"/>
      <c r="AU1155" s="262"/>
      <c r="AV1155" s="262"/>
      <c r="AW1155" s="262"/>
      <c r="AX1155" s="262"/>
      <c r="AY1155" s="262"/>
      <c r="AZ1155" s="262"/>
      <c r="BA1155" s="262"/>
      <c r="BB1155" s="262"/>
      <c r="BC1155" s="262"/>
      <c r="BD1155" s="262"/>
      <c r="BE1155" s="262"/>
      <c r="BF1155" s="262"/>
      <c r="BG1155" s="262"/>
      <c r="BH1155" s="262"/>
      <c r="BI1155" s="262"/>
      <c r="BJ1155" s="262"/>
      <c r="BK1155" s="262"/>
      <c r="BL1155" s="262"/>
    </row>
    <row r="1156" spans="1:64" ht="14.65" hidden="1" customHeight="1">
      <c r="A1156" s="263" t="s">
        <v>88</v>
      </c>
      <c r="B1156" s="263" t="s">
        <v>80</v>
      </c>
      <c r="C1156" s="265" t="s">
        <v>76</v>
      </c>
      <c r="D1156" s="266"/>
      <c r="E1156" s="266"/>
      <c r="F1156" s="266"/>
      <c r="G1156" s="267"/>
      <c r="H1156" s="267"/>
      <c r="I1156" s="267"/>
      <c r="J1156" s="267"/>
      <c r="K1156" s="267"/>
      <c r="L1156" s="267"/>
      <c r="M1156" s="267"/>
      <c r="N1156" s="267"/>
      <c r="O1156" s="267"/>
      <c r="P1156" s="267"/>
      <c r="Q1156" s="267"/>
      <c r="R1156" s="267" t="s">
        <v>201</v>
      </c>
      <c r="S1156" s="267">
        <v>1</v>
      </c>
      <c r="T1156" s="267">
        <v>55</v>
      </c>
      <c r="U1156" s="267">
        <v>82</v>
      </c>
      <c r="V1156" s="267">
        <v>99</v>
      </c>
      <c r="W1156" s="267">
        <v>100</v>
      </c>
      <c r="X1156" s="267"/>
      <c r="Y1156" s="267"/>
      <c r="Z1156" s="267"/>
      <c r="AA1156" s="267"/>
      <c r="AB1156" s="267"/>
      <c r="AC1156" s="267"/>
      <c r="AD1156" s="267"/>
      <c r="AE1156" s="268"/>
      <c r="AF1156" s="238" t="str">
        <f t="shared" si="18"/>
        <v>AVEIA BRANCA18/19Colheita</v>
      </c>
      <c r="AG1156" s="268"/>
      <c r="AH1156" s="268"/>
      <c r="AI1156" s="268"/>
      <c r="AJ1156" s="268"/>
      <c r="AK1156" s="268"/>
      <c r="AL1156" s="268"/>
      <c r="AM1156" s="268"/>
      <c r="AN1156" s="268"/>
      <c r="AO1156" s="268"/>
      <c r="AP1156" s="268"/>
      <c r="AQ1156" s="268"/>
      <c r="AR1156" s="268"/>
      <c r="AS1156" s="268"/>
      <c r="AT1156" s="268"/>
      <c r="AU1156" s="268"/>
      <c r="AV1156" s="268"/>
      <c r="AW1156" s="268"/>
      <c r="AX1156" s="268"/>
      <c r="AY1156" s="268"/>
      <c r="AZ1156" s="268"/>
      <c r="BA1156" s="268"/>
      <c r="BB1156" s="268"/>
      <c r="BC1156" s="268"/>
      <c r="BD1156" s="268"/>
      <c r="BE1156" s="268"/>
      <c r="BF1156" s="268"/>
      <c r="BG1156" s="268"/>
      <c r="BH1156" s="268"/>
      <c r="BI1156" s="268"/>
      <c r="BJ1156" s="268"/>
      <c r="BK1156" s="268"/>
      <c r="BL1156" s="268"/>
    </row>
    <row r="1157" spans="1:64" ht="14.65" hidden="1" customHeight="1">
      <c r="A1157" s="238" t="s">
        <v>88</v>
      </c>
      <c r="B1157" s="238" t="s">
        <v>80</v>
      </c>
      <c r="C1157" s="243" t="s">
        <v>77</v>
      </c>
      <c r="D1157" s="244"/>
      <c r="E1157" s="244"/>
      <c r="F1157" s="244"/>
      <c r="G1157" s="245"/>
      <c r="H1157" s="245"/>
      <c r="I1157" s="245"/>
      <c r="J1157" s="245"/>
      <c r="K1157" s="245"/>
      <c r="L1157" s="245"/>
      <c r="M1157" s="245"/>
      <c r="N1157" s="245"/>
      <c r="O1157" s="245"/>
      <c r="P1157" s="245"/>
      <c r="Q1157" s="245"/>
      <c r="R1157" s="252"/>
      <c r="S1157" s="252"/>
      <c r="T1157" s="252">
        <v>18</v>
      </c>
      <c r="U1157" s="252">
        <v>29</v>
      </c>
      <c r="V1157" s="252">
        <v>64</v>
      </c>
      <c r="W1157" s="252">
        <v>81</v>
      </c>
      <c r="X1157" s="252">
        <v>88</v>
      </c>
      <c r="Y1157" s="252">
        <v>94</v>
      </c>
      <c r="Z1157" s="252">
        <v>100</v>
      </c>
      <c r="AA1157" s="245"/>
      <c r="AB1157" s="245"/>
      <c r="AC1157" s="245"/>
      <c r="AD1157" s="245"/>
      <c r="AE1157" s="242"/>
      <c r="AF1157" s="238" t="str">
        <f t="shared" si="18"/>
        <v>AVEIA BRANCA18/19Comercialização</v>
      </c>
      <c r="AG1157" s="271"/>
      <c r="AH1157" s="271"/>
      <c r="AI1157" s="271"/>
      <c r="AJ1157" s="271"/>
      <c r="AK1157" s="271"/>
      <c r="AL1157" s="271"/>
      <c r="AM1157" s="271"/>
      <c r="AN1157" s="271"/>
      <c r="AO1157" s="271"/>
      <c r="AP1157" s="271"/>
      <c r="AQ1157" s="271"/>
      <c r="AR1157" s="271"/>
      <c r="AS1157" s="271"/>
      <c r="AT1157" s="271"/>
      <c r="AU1157" s="271"/>
      <c r="AV1157" s="271"/>
      <c r="AW1157" s="271"/>
      <c r="AX1157" s="271"/>
      <c r="AY1157" s="271"/>
      <c r="AZ1157" s="271"/>
      <c r="BA1157" s="271"/>
      <c r="BB1157" s="271"/>
      <c r="BC1157" s="271"/>
      <c r="BD1157" s="271"/>
      <c r="BE1157" s="271"/>
      <c r="BF1157" s="271"/>
      <c r="BG1157" s="271"/>
      <c r="BH1157" s="271"/>
      <c r="BI1157" s="271"/>
      <c r="BJ1157" s="271"/>
      <c r="BK1157" s="271"/>
      <c r="BL1157" s="271"/>
    </row>
    <row r="1158" spans="1:64" ht="14.65" hidden="1" customHeight="1">
      <c r="A1158" s="254" t="s">
        <v>89</v>
      </c>
      <c r="B1158" s="254" t="s">
        <v>80</v>
      </c>
      <c r="C1158" s="256" t="s">
        <v>75</v>
      </c>
      <c r="D1158" s="260"/>
      <c r="E1158" s="260"/>
      <c r="F1158" s="260"/>
      <c r="G1158" s="261"/>
      <c r="H1158" s="261"/>
      <c r="I1158" s="261"/>
      <c r="J1158" s="261"/>
      <c r="K1158" s="261"/>
      <c r="L1158" s="261"/>
      <c r="M1158" s="261"/>
      <c r="N1158" s="261"/>
      <c r="O1158" s="261">
        <v>11</v>
      </c>
      <c r="P1158" s="261">
        <v>47</v>
      </c>
      <c r="Q1158" s="261">
        <v>83</v>
      </c>
      <c r="R1158" s="261">
        <v>98</v>
      </c>
      <c r="S1158" s="261">
        <v>100</v>
      </c>
      <c r="T1158" s="261"/>
      <c r="U1158" s="261"/>
      <c r="V1158" s="261"/>
      <c r="W1158" s="261"/>
      <c r="X1158" s="261"/>
      <c r="Y1158" s="261"/>
      <c r="Z1158" s="261"/>
      <c r="AA1158" s="261"/>
      <c r="AB1158" s="261"/>
      <c r="AC1158" s="261"/>
      <c r="AD1158" s="261"/>
      <c r="AE1158" s="262"/>
      <c r="AF1158" s="238" t="str">
        <f t="shared" si="18"/>
        <v>AVEIA PRETA18/19Plantio</v>
      </c>
      <c r="AG1158" s="262"/>
      <c r="AH1158" s="262"/>
      <c r="AI1158" s="262"/>
      <c r="AJ1158" s="262"/>
      <c r="AK1158" s="262"/>
      <c r="AL1158" s="262"/>
      <c r="AM1158" s="262"/>
      <c r="AN1158" s="262"/>
      <c r="AO1158" s="262"/>
      <c r="AP1158" s="262"/>
      <c r="AQ1158" s="262"/>
      <c r="AR1158" s="262"/>
      <c r="AS1158" s="262"/>
      <c r="AT1158" s="262"/>
      <c r="AU1158" s="262"/>
      <c r="AV1158" s="262"/>
      <c r="AW1158" s="262"/>
      <c r="AX1158" s="262"/>
      <c r="AY1158" s="262"/>
      <c r="AZ1158" s="262"/>
      <c r="BA1158" s="262"/>
      <c r="BB1158" s="262"/>
      <c r="BC1158" s="262"/>
      <c r="BD1158" s="262"/>
      <c r="BE1158" s="262"/>
      <c r="BF1158" s="262"/>
      <c r="BG1158" s="262"/>
      <c r="BH1158" s="262"/>
      <c r="BI1158" s="262"/>
      <c r="BJ1158" s="262"/>
      <c r="BK1158" s="262"/>
      <c r="BL1158" s="262"/>
    </row>
    <row r="1159" spans="1:64" ht="14.65" hidden="1" customHeight="1">
      <c r="A1159" s="263" t="s">
        <v>89</v>
      </c>
      <c r="B1159" s="263" t="s">
        <v>80</v>
      </c>
      <c r="C1159" s="265" t="s">
        <v>76</v>
      </c>
      <c r="D1159" s="266"/>
      <c r="E1159" s="266"/>
      <c r="F1159" s="266"/>
      <c r="G1159" s="267"/>
      <c r="H1159" s="267"/>
      <c r="I1159" s="267"/>
      <c r="J1159" s="267"/>
      <c r="K1159" s="267"/>
      <c r="L1159" s="267"/>
      <c r="M1159" s="267"/>
      <c r="N1159" s="267"/>
      <c r="O1159" s="267"/>
      <c r="P1159" s="267"/>
      <c r="Q1159" s="267"/>
      <c r="R1159" s="267"/>
      <c r="S1159" s="267">
        <v>2</v>
      </c>
      <c r="T1159" s="267">
        <v>49</v>
      </c>
      <c r="U1159" s="267">
        <v>83</v>
      </c>
      <c r="V1159" s="267">
        <v>100</v>
      </c>
      <c r="W1159" s="267"/>
      <c r="X1159" s="267"/>
      <c r="Y1159" s="267"/>
      <c r="Z1159" s="267"/>
      <c r="AA1159" s="267"/>
      <c r="AB1159" s="267"/>
      <c r="AC1159" s="267"/>
      <c r="AD1159" s="267"/>
      <c r="AE1159" s="268"/>
      <c r="AF1159" s="238" t="str">
        <f t="shared" si="18"/>
        <v>AVEIA PRETA18/19Colheita</v>
      </c>
      <c r="AG1159" s="268"/>
      <c r="AH1159" s="268"/>
      <c r="AI1159" s="268"/>
      <c r="AJ1159" s="268"/>
      <c r="AK1159" s="268"/>
      <c r="AL1159" s="268"/>
      <c r="AM1159" s="268"/>
      <c r="AN1159" s="268"/>
      <c r="AO1159" s="268"/>
      <c r="AP1159" s="268"/>
      <c r="AQ1159" s="268"/>
      <c r="AR1159" s="268"/>
      <c r="AS1159" s="268"/>
      <c r="AT1159" s="268"/>
      <c r="AU1159" s="268"/>
      <c r="AV1159" s="268"/>
      <c r="AW1159" s="268"/>
      <c r="AX1159" s="268"/>
      <c r="AY1159" s="268"/>
      <c r="AZ1159" s="268"/>
      <c r="BA1159" s="268"/>
      <c r="BB1159" s="268"/>
      <c r="BC1159" s="268"/>
      <c r="BD1159" s="268"/>
      <c r="BE1159" s="268"/>
      <c r="BF1159" s="268"/>
      <c r="BG1159" s="268"/>
      <c r="BH1159" s="268"/>
      <c r="BI1159" s="268"/>
      <c r="BJ1159" s="268"/>
      <c r="BK1159" s="268"/>
      <c r="BL1159" s="268"/>
    </row>
    <row r="1160" spans="1:64" ht="14.65" hidden="1" customHeight="1">
      <c r="A1160" s="238" t="s">
        <v>89</v>
      </c>
      <c r="B1160" s="238" t="s">
        <v>80</v>
      </c>
      <c r="C1160" s="243" t="s">
        <v>77</v>
      </c>
      <c r="D1160" s="244"/>
      <c r="E1160" s="244"/>
      <c r="F1160" s="244"/>
      <c r="G1160" s="245"/>
      <c r="H1160" s="245"/>
      <c r="I1160" s="245"/>
      <c r="J1160" s="245"/>
      <c r="K1160" s="245"/>
      <c r="L1160" s="245"/>
      <c r="M1160" s="245"/>
      <c r="N1160" s="245"/>
      <c r="O1160" s="245"/>
      <c r="P1160" s="245"/>
      <c r="Q1160" s="245"/>
      <c r="R1160" s="252"/>
      <c r="S1160" s="252"/>
      <c r="T1160" s="252">
        <v>18</v>
      </c>
      <c r="U1160" s="252">
        <v>36</v>
      </c>
      <c r="V1160" s="252">
        <v>52</v>
      </c>
      <c r="W1160" s="252">
        <v>67</v>
      </c>
      <c r="X1160" s="252">
        <v>75</v>
      </c>
      <c r="Y1160" s="252">
        <v>83</v>
      </c>
      <c r="Z1160" s="252">
        <v>92</v>
      </c>
      <c r="AA1160" s="245">
        <v>100</v>
      </c>
      <c r="AB1160" s="245"/>
      <c r="AC1160" s="245"/>
      <c r="AD1160" s="245"/>
      <c r="AE1160" s="242"/>
      <c r="AF1160" s="238" t="str">
        <f t="shared" si="18"/>
        <v>AVEIA PRETA18/19Comercialização</v>
      </c>
      <c r="AG1160" s="242"/>
      <c r="AH1160" s="242"/>
      <c r="AI1160" s="242"/>
      <c r="AJ1160" s="242"/>
      <c r="AK1160" s="242"/>
      <c r="AL1160" s="242"/>
      <c r="AM1160" s="242"/>
      <c r="AN1160" s="242"/>
      <c r="AO1160" s="242"/>
      <c r="AP1160" s="242"/>
      <c r="AQ1160" s="242"/>
      <c r="AR1160" s="242"/>
      <c r="AS1160" s="242"/>
      <c r="AT1160" s="242"/>
      <c r="AU1160" s="242"/>
      <c r="AV1160" s="242"/>
      <c r="AW1160" s="242"/>
      <c r="AX1160" s="242"/>
      <c r="AY1160" s="242"/>
      <c r="AZ1160" s="242"/>
      <c r="BA1160" s="242"/>
      <c r="BB1160" s="242"/>
      <c r="BC1160" s="242"/>
      <c r="BD1160" s="242"/>
      <c r="BE1160" s="242"/>
      <c r="BF1160" s="242"/>
      <c r="BG1160" s="242"/>
      <c r="BH1160" s="242"/>
      <c r="BI1160" s="242"/>
      <c r="BJ1160" s="242"/>
      <c r="BK1160" s="242"/>
      <c r="BL1160" s="242"/>
    </row>
    <row r="1161" spans="1:64" ht="14.65" hidden="1" customHeight="1">
      <c r="A1161" s="254" t="s">
        <v>90</v>
      </c>
      <c r="B1161" s="255" t="s">
        <v>80</v>
      </c>
      <c r="C1161" s="256" t="s">
        <v>75</v>
      </c>
      <c r="D1161" s="261"/>
      <c r="E1161" s="261"/>
      <c r="F1161" s="261"/>
      <c r="G1161" s="261">
        <v>6</v>
      </c>
      <c r="H1161" s="261">
        <v>75</v>
      </c>
      <c r="I1161" s="261">
        <v>90</v>
      </c>
      <c r="J1161" s="261">
        <v>100</v>
      </c>
      <c r="K1161" s="261"/>
      <c r="L1161" s="261"/>
      <c r="M1161" s="261"/>
      <c r="N1161" s="261"/>
      <c r="O1161" s="261"/>
      <c r="P1161" s="261"/>
      <c r="Q1161" s="261"/>
      <c r="R1161" s="261"/>
      <c r="S1161" s="261"/>
      <c r="T1161" s="261"/>
      <c r="U1161" s="261"/>
      <c r="V1161" s="261"/>
      <c r="W1161" s="261"/>
      <c r="X1161" s="261"/>
      <c r="Y1161" s="261"/>
      <c r="Z1161" s="261"/>
      <c r="AA1161" s="261"/>
      <c r="AB1161" s="261"/>
      <c r="AC1161" s="261"/>
      <c r="AD1161" s="261"/>
      <c r="AE1161" s="262"/>
      <c r="AF1161" s="238" t="str">
        <f t="shared" si="18"/>
        <v>BATATA (1ª SAFRA)18/19Plantio</v>
      </c>
      <c r="AG1161" s="262"/>
      <c r="AH1161" s="262"/>
      <c r="AI1161" s="262"/>
      <c r="AJ1161" s="262"/>
      <c r="AK1161" s="262"/>
      <c r="AL1161" s="262"/>
      <c r="AM1161" s="262"/>
      <c r="AN1161" s="262"/>
      <c r="AO1161" s="262"/>
      <c r="AP1161" s="262"/>
      <c r="AQ1161" s="262"/>
      <c r="AR1161" s="262"/>
      <c r="AS1161" s="262"/>
      <c r="AT1161" s="262"/>
      <c r="AU1161" s="262"/>
      <c r="AV1161" s="262"/>
      <c r="AW1161" s="262"/>
      <c r="AX1161" s="262"/>
      <c r="AY1161" s="262"/>
      <c r="AZ1161" s="262"/>
      <c r="BA1161" s="262"/>
      <c r="BB1161" s="262"/>
      <c r="BC1161" s="262"/>
      <c r="BD1161" s="262"/>
      <c r="BE1161" s="262"/>
      <c r="BF1161" s="262"/>
      <c r="BG1161" s="262"/>
      <c r="BH1161" s="262"/>
      <c r="BI1161" s="262"/>
      <c r="BJ1161" s="262"/>
      <c r="BK1161" s="262"/>
      <c r="BL1161" s="262"/>
    </row>
    <row r="1162" spans="1:64" ht="14.65" hidden="1" customHeight="1">
      <c r="A1162" s="263" t="s">
        <v>90</v>
      </c>
      <c r="B1162" s="255" t="s">
        <v>80</v>
      </c>
      <c r="C1162" s="265" t="s">
        <v>76</v>
      </c>
      <c r="D1162" s="267"/>
      <c r="E1162" s="267"/>
      <c r="F1162" s="267"/>
      <c r="G1162" s="267"/>
      <c r="H1162" s="267"/>
      <c r="I1162" s="267"/>
      <c r="J1162" s="267">
        <v>6</v>
      </c>
      <c r="K1162" s="267">
        <v>39</v>
      </c>
      <c r="L1162" s="267">
        <v>88</v>
      </c>
      <c r="M1162" s="267">
        <v>97</v>
      </c>
      <c r="N1162" s="267">
        <v>99</v>
      </c>
      <c r="O1162" s="267">
        <v>100</v>
      </c>
      <c r="P1162" s="267"/>
      <c r="Q1162" s="267"/>
      <c r="R1162" s="267"/>
      <c r="S1162" s="267"/>
      <c r="T1162" s="267"/>
      <c r="U1162" s="267"/>
      <c r="V1162" s="267"/>
      <c r="W1162" s="267"/>
      <c r="X1162" s="267"/>
      <c r="Y1162" s="267"/>
      <c r="Z1162" s="267"/>
      <c r="AA1162" s="267"/>
      <c r="AB1162" s="267"/>
      <c r="AC1162" s="267"/>
      <c r="AD1162" s="267"/>
      <c r="AE1162" s="268"/>
      <c r="AF1162" s="238" t="str">
        <f t="shared" si="18"/>
        <v>BATATA (1ª SAFRA)18/19Colheita</v>
      </c>
      <c r="AG1162" s="268"/>
      <c r="AH1162" s="268"/>
      <c r="AI1162" s="268"/>
      <c r="AJ1162" s="268"/>
      <c r="AK1162" s="268"/>
      <c r="AL1162" s="268"/>
      <c r="AM1162" s="268"/>
      <c r="AN1162" s="268"/>
      <c r="AO1162" s="268"/>
      <c r="AP1162" s="268"/>
      <c r="AQ1162" s="268"/>
      <c r="AR1162" s="268"/>
      <c r="AS1162" s="268"/>
      <c r="AT1162" s="268"/>
      <c r="AU1162" s="268"/>
      <c r="AV1162" s="268"/>
      <c r="AW1162" s="268"/>
      <c r="AX1162" s="268"/>
      <c r="AY1162" s="268"/>
      <c r="AZ1162" s="268"/>
      <c r="BA1162" s="268"/>
      <c r="BB1162" s="268"/>
      <c r="BC1162" s="268"/>
      <c r="BD1162" s="268"/>
      <c r="BE1162" s="268"/>
      <c r="BF1162" s="268"/>
      <c r="BG1162" s="268"/>
      <c r="BH1162" s="268"/>
      <c r="BI1162" s="268"/>
      <c r="BJ1162" s="268"/>
      <c r="BK1162" s="268"/>
      <c r="BL1162" s="268"/>
    </row>
    <row r="1163" spans="1:64" ht="14.65" hidden="1" customHeight="1">
      <c r="A1163" s="238" t="s">
        <v>90</v>
      </c>
      <c r="B1163" s="255" t="s">
        <v>80</v>
      </c>
      <c r="C1163" s="243" t="s">
        <v>77</v>
      </c>
      <c r="D1163" s="245"/>
      <c r="E1163" s="245"/>
      <c r="F1163" s="245"/>
      <c r="G1163" s="245"/>
      <c r="H1163" s="245"/>
      <c r="I1163" s="245"/>
      <c r="J1163" s="245">
        <v>5</v>
      </c>
      <c r="K1163" s="245">
        <v>36</v>
      </c>
      <c r="L1163" s="245">
        <v>85</v>
      </c>
      <c r="M1163" s="245">
        <v>96</v>
      </c>
      <c r="N1163" s="245">
        <v>98</v>
      </c>
      <c r="O1163" s="245">
        <v>100</v>
      </c>
      <c r="P1163" s="245"/>
      <c r="Q1163" s="245"/>
      <c r="R1163" s="245"/>
      <c r="S1163" s="245"/>
      <c r="T1163" s="245"/>
      <c r="U1163" s="245"/>
      <c r="V1163" s="245"/>
      <c r="W1163" s="245"/>
      <c r="X1163" s="245"/>
      <c r="Y1163" s="245"/>
      <c r="Z1163" s="245"/>
      <c r="AA1163" s="245"/>
      <c r="AB1163" s="245"/>
      <c r="AC1163" s="245"/>
      <c r="AD1163" s="245"/>
      <c r="AE1163" s="242"/>
      <c r="AF1163" s="238" t="str">
        <f t="shared" si="18"/>
        <v>BATATA (1ª SAFRA)18/19Comercialização</v>
      </c>
      <c r="AG1163" s="242"/>
      <c r="AH1163" s="242"/>
      <c r="AI1163" s="242"/>
      <c r="AJ1163" s="242"/>
      <c r="AK1163" s="242"/>
      <c r="AL1163" s="242"/>
      <c r="AM1163" s="242"/>
      <c r="AN1163" s="242"/>
      <c r="AO1163" s="242"/>
      <c r="AP1163" s="242"/>
      <c r="AQ1163" s="242"/>
      <c r="AR1163" s="242"/>
      <c r="AS1163" s="242"/>
      <c r="AT1163" s="242"/>
      <c r="AU1163" s="242"/>
      <c r="AV1163" s="242"/>
      <c r="AW1163" s="242"/>
      <c r="AX1163" s="242"/>
      <c r="AY1163" s="242"/>
      <c r="AZ1163" s="242"/>
      <c r="BA1163" s="242"/>
      <c r="BB1163" s="242"/>
      <c r="BC1163" s="242"/>
      <c r="BD1163" s="242"/>
      <c r="BE1163" s="242"/>
      <c r="BF1163" s="242"/>
      <c r="BG1163" s="242"/>
      <c r="BH1163" s="242"/>
      <c r="BI1163" s="242"/>
      <c r="BJ1163" s="242"/>
      <c r="BK1163" s="242"/>
      <c r="BL1163" s="242"/>
    </row>
    <row r="1164" spans="1:64" ht="14.65" hidden="1" customHeight="1">
      <c r="A1164" s="254" t="s">
        <v>91</v>
      </c>
      <c r="B1164" s="255" t="s">
        <v>80</v>
      </c>
      <c r="C1164" s="256" t="s">
        <v>75</v>
      </c>
      <c r="D1164" s="261"/>
      <c r="E1164" s="261"/>
      <c r="F1164" s="261"/>
      <c r="G1164" s="261"/>
      <c r="H1164" s="261"/>
      <c r="I1164" s="261"/>
      <c r="J1164" s="261"/>
      <c r="K1164" s="261">
        <v>16</v>
      </c>
      <c r="L1164" s="262">
        <v>43</v>
      </c>
      <c r="M1164" s="261">
        <v>89</v>
      </c>
      <c r="N1164" s="262">
        <v>93</v>
      </c>
      <c r="O1164" s="261">
        <v>93</v>
      </c>
      <c r="P1164" s="261">
        <v>96</v>
      </c>
      <c r="Q1164" s="261">
        <v>99</v>
      </c>
      <c r="R1164" s="261">
        <v>100</v>
      </c>
      <c r="S1164" s="261"/>
      <c r="T1164" s="261"/>
      <c r="U1164" s="261"/>
      <c r="V1164" s="261"/>
      <c r="W1164" s="261"/>
      <c r="X1164" s="261"/>
      <c r="Y1164" s="261"/>
      <c r="Z1164" s="261"/>
      <c r="AA1164" s="261"/>
      <c r="AB1164" s="261"/>
      <c r="AC1164" s="261"/>
      <c r="AD1164" s="261"/>
      <c r="AE1164" s="262"/>
      <c r="AF1164" s="238" t="str">
        <f t="shared" si="18"/>
        <v>BATATA (2ª SAFRA)18/19Plantio</v>
      </c>
      <c r="AG1164" s="262"/>
      <c r="AH1164" s="262"/>
      <c r="AI1164" s="262"/>
      <c r="AJ1164" s="262"/>
      <c r="AK1164" s="262"/>
      <c r="AL1164" s="262"/>
      <c r="AM1164" s="262"/>
      <c r="AN1164" s="262"/>
      <c r="AO1164" s="262"/>
      <c r="AP1164" s="262"/>
      <c r="AQ1164" s="262"/>
      <c r="AR1164" s="262"/>
      <c r="AS1164" s="262"/>
      <c r="AT1164" s="262"/>
      <c r="AU1164" s="262"/>
      <c r="AV1164" s="262"/>
      <c r="AW1164" s="262"/>
      <c r="AX1164" s="262"/>
      <c r="AY1164" s="262"/>
      <c r="AZ1164" s="262"/>
      <c r="BA1164" s="262"/>
      <c r="BB1164" s="262"/>
      <c r="BC1164" s="262"/>
      <c r="BD1164" s="262"/>
      <c r="BE1164" s="262"/>
      <c r="BF1164" s="262"/>
      <c r="BG1164" s="262"/>
      <c r="BH1164" s="262"/>
      <c r="BI1164" s="262"/>
      <c r="BJ1164" s="262"/>
      <c r="BK1164" s="262"/>
      <c r="BL1164" s="262"/>
    </row>
    <row r="1165" spans="1:64" ht="14.65" hidden="1" customHeight="1">
      <c r="A1165" s="263" t="s">
        <v>91</v>
      </c>
      <c r="B1165" s="255" t="s">
        <v>80</v>
      </c>
      <c r="C1165" s="265" t="s">
        <v>76</v>
      </c>
      <c r="D1165" s="267"/>
      <c r="E1165" s="267"/>
      <c r="F1165" s="267"/>
      <c r="G1165" s="267"/>
      <c r="H1165" s="267"/>
      <c r="I1165" s="267"/>
      <c r="J1165" s="267"/>
      <c r="K1165" s="268"/>
      <c r="L1165" s="267"/>
      <c r="M1165" s="268"/>
      <c r="N1165" s="267">
        <v>9</v>
      </c>
      <c r="O1165" s="267">
        <v>27</v>
      </c>
      <c r="P1165" s="267">
        <v>50</v>
      </c>
      <c r="Q1165" s="267">
        <v>83</v>
      </c>
      <c r="R1165" s="267">
        <v>93</v>
      </c>
      <c r="S1165" s="267">
        <v>93</v>
      </c>
      <c r="T1165" s="267">
        <v>96</v>
      </c>
      <c r="U1165" s="267">
        <v>100</v>
      </c>
      <c r="V1165" s="267"/>
      <c r="W1165" s="267"/>
      <c r="X1165" s="267"/>
      <c r="Y1165" s="267"/>
      <c r="Z1165" s="267"/>
      <c r="AA1165" s="267"/>
      <c r="AB1165" s="267"/>
      <c r="AC1165" s="267"/>
      <c r="AD1165" s="267"/>
      <c r="AE1165" s="268"/>
      <c r="AF1165" s="238" t="str">
        <f t="shared" si="18"/>
        <v>BATATA (2ª SAFRA)18/19Colheita</v>
      </c>
      <c r="AG1165" s="268"/>
      <c r="AH1165" s="268"/>
      <c r="AI1165" s="268"/>
      <c r="AJ1165" s="268"/>
      <c r="AK1165" s="268"/>
      <c r="AL1165" s="268"/>
      <c r="AM1165" s="268"/>
      <c r="AN1165" s="268"/>
      <c r="AO1165" s="268"/>
      <c r="AP1165" s="268"/>
      <c r="AQ1165" s="268"/>
      <c r="AR1165" s="268"/>
      <c r="AS1165" s="268"/>
      <c r="AT1165" s="268"/>
      <c r="AU1165" s="268"/>
      <c r="AV1165" s="268"/>
      <c r="AW1165" s="268"/>
      <c r="AX1165" s="268"/>
      <c r="AY1165" s="268"/>
      <c r="AZ1165" s="268"/>
      <c r="BA1165" s="268"/>
      <c r="BB1165" s="268"/>
      <c r="BC1165" s="268"/>
      <c r="BD1165" s="268"/>
      <c r="BE1165" s="268"/>
      <c r="BF1165" s="268"/>
      <c r="BG1165" s="268"/>
      <c r="BH1165" s="268"/>
      <c r="BI1165" s="268"/>
      <c r="BJ1165" s="268"/>
      <c r="BK1165" s="268"/>
      <c r="BL1165" s="268"/>
    </row>
    <row r="1166" spans="1:64" ht="14.65" hidden="1" customHeight="1">
      <c r="A1166" s="238" t="s">
        <v>91</v>
      </c>
      <c r="B1166" s="255" t="s">
        <v>80</v>
      </c>
      <c r="C1166" s="243" t="s">
        <v>77</v>
      </c>
      <c r="D1166" s="245"/>
      <c r="E1166" s="245"/>
      <c r="F1166" s="245"/>
      <c r="G1166" s="245"/>
      <c r="H1166" s="245"/>
      <c r="I1166" s="245"/>
      <c r="J1166" s="245"/>
      <c r="K1166" s="245"/>
      <c r="L1166" s="245"/>
      <c r="M1166" s="245"/>
      <c r="N1166" s="245">
        <v>10</v>
      </c>
      <c r="O1166" s="245">
        <v>30</v>
      </c>
      <c r="P1166" s="245">
        <v>54</v>
      </c>
      <c r="Q1166" s="245">
        <v>83</v>
      </c>
      <c r="R1166" s="245">
        <v>93</v>
      </c>
      <c r="S1166" s="245">
        <v>93</v>
      </c>
      <c r="T1166" s="245">
        <v>97</v>
      </c>
      <c r="U1166" s="245">
        <v>100</v>
      </c>
      <c r="V1166" s="245"/>
      <c r="W1166" s="245"/>
      <c r="X1166" s="245"/>
      <c r="Y1166" s="245"/>
      <c r="Z1166" s="245"/>
      <c r="AA1166" s="245"/>
      <c r="AB1166" s="245"/>
      <c r="AC1166" s="245"/>
      <c r="AD1166" s="245"/>
      <c r="AE1166" s="242"/>
      <c r="AF1166" s="238" t="str">
        <f t="shared" si="18"/>
        <v>BATATA (2ª SAFRA)18/19Comercialização</v>
      </c>
      <c r="AG1166" s="242"/>
      <c r="AH1166" s="242"/>
      <c r="AI1166" s="242"/>
      <c r="AJ1166" s="242"/>
      <c r="AK1166" s="242"/>
      <c r="AL1166" s="242"/>
      <c r="AM1166" s="242"/>
      <c r="AN1166" s="242"/>
      <c r="AO1166" s="242"/>
      <c r="AP1166" s="242"/>
      <c r="AQ1166" s="242"/>
      <c r="AR1166" s="242"/>
      <c r="AS1166" s="242"/>
      <c r="AT1166" s="242"/>
      <c r="AU1166" s="242"/>
      <c r="AV1166" s="242"/>
      <c r="AW1166" s="242"/>
      <c r="AX1166" s="242"/>
      <c r="AY1166" s="242"/>
      <c r="AZ1166" s="242"/>
      <c r="BA1166" s="242"/>
      <c r="BB1166" s="242"/>
      <c r="BC1166" s="242"/>
      <c r="BD1166" s="242"/>
      <c r="BE1166" s="242"/>
      <c r="BF1166" s="242"/>
      <c r="BG1166" s="242"/>
      <c r="BH1166" s="242"/>
      <c r="BI1166" s="242"/>
      <c r="BJ1166" s="242"/>
      <c r="BK1166" s="242"/>
      <c r="BL1166" s="242"/>
    </row>
    <row r="1167" spans="1:64" ht="14.65" hidden="1" customHeight="1">
      <c r="A1167" s="254" t="s">
        <v>92</v>
      </c>
      <c r="B1167" s="255" t="s">
        <v>80</v>
      </c>
      <c r="C1167" s="256" t="s">
        <v>75</v>
      </c>
      <c r="D1167" s="261"/>
      <c r="E1167" s="261"/>
      <c r="F1167" s="261"/>
      <c r="G1167" s="261"/>
      <c r="H1167" s="261"/>
      <c r="I1167" s="261"/>
      <c r="J1167" s="261"/>
      <c r="K1167" s="261">
        <v>100</v>
      </c>
      <c r="L1167" s="261"/>
      <c r="M1167" s="261"/>
      <c r="N1167" s="261"/>
      <c r="O1167" s="261"/>
      <c r="P1167" s="261"/>
      <c r="Q1167" s="261"/>
      <c r="R1167" s="261"/>
      <c r="S1167" s="261"/>
      <c r="T1167" s="261"/>
      <c r="U1167" s="261"/>
      <c r="V1167" s="261"/>
      <c r="W1167" s="261"/>
      <c r="X1167" s="261"/>
      <c r="Y1167" s="261"/>
      <c r="Z1167" s="261"/>
      <c r="AA1167" s="261"/>
      <c r="AB1167" s="261"/>
      <c r="AC1167" s="261"/>
      <c r="AD1167" s="261"/>
      <c r="AE1167" s="262"/>
      <c r="AF1167" s="238" t="str">
        <f t="shared" si="18"/>
        <v>CAFÉ18/19Plantio</v>
      </c>
      <c r="AG1167" s="262"/>
      <c r="AH1167" s="262"/>
      <c r="AI1167" s="262"/>
      <c r="AJ1167" s="262"/>
      <c r="AK1167" s="262"/>
      <c r="AL1167" s="262"/>
      <c r="AM1167" s="262"/>
      <c r="AN1167" s="262"/>
      <c r="AO1167" s="262"/>
      <c r="AP1167" s="262"/>
      <c r="AQ1167" s="262"/>
      <c r="AR1167" s="262"/>
      <c r="AS1167" s="262"/>
      <c r="AT1167" s="262"/>
      <c r="AU1167" s="262"/>
      <c r="AV1167" s="262"/>
      <c r="AW1167" s="262"/>
      <c r="AX1167" s="262"/>
      <c r="AY1167" s="262"/>
      <c r="AZ1167" s="262"/>
      <c r="BA1167" s="262"/>
      <c r="BB1167" s="262"/>
      <c r="BC1167" s="262"/>
      <c r="BD1167" s="262"/>
      <c r="BE1167" s="262"/>
      <c r="BF1167" s="262"/>
      <c r="BG1167" s="262"/>
      <c r="BH1167" s="262"/>
      <c r="BI1167" s="262"/>
      <c r="BJ1167" s="262"/>
      <c r="BK1167" s="262"/>
      <c r="BL1167" s="262"/>
    </row>
    <row r="1168" spans="1:64" ht="14.65" hidden="1" customHeight="1">
      <c r="A1168" s="254" t="s">
        <v>92</v>
      </c>
      <c r="B1168" s="255" t="s">
        <v>80</v>
      </c>
      <c r="C1168" s="265" t="s">
        <v>76</v>
      </c>
      <c r="D1168" s="267"/>
      <c r="E1168" s="267"/>
      <c r="F1168" s="267"/>
      <c r="G1168" s="267"/>
      <c r="H1168" s="267"/>
      <c r="I1168" s="267"/>
      <c r="J1168" s="267"/>
      <c r="K1168" s="268"/>
      <c r="L1168" s="267"/>
      <c r="M1168" s="267"/>
      <c r="N1168" s="267"/>
      <c r="O1168" s="267">
        <v>5</v>
      </c>
      <c r="P1168" s="267">
        <v>31</v>
      </c>
      <c r="Q1168" s="267">
        <v>52</v>
      </c>
      <c r="R1168" s="267">
        <v>86</v>
      </c>
      <c r="S1168" s="267">
        <v>98</v>
      </c>
      <c r="T1168" s="267">
        <v>100</v>
      </c>
      <c r="U1168" s="267"/>
      <c r="V1168" s="267"/>
      <c r="W1168" s="267"/>
      <c r="X1168" s="267"/>
      <c r="Y1168" s="267"/>
      <c r="Z1168" s="267"/>
      <c r="AA1168" s="267"/>
      <c r="AB1168" s="267"/>
      <c r="AC1168" s="267"/>
      <c r="AD1168" s="267"/>
      <c r="AE1168" s="268"/>
      <c r="AF1168" s="238" t="str">
        <f t="shared" si="18"/>
        <v>CAFÉ18/19Colheita</v>
      </c>
      <c r="AG1168" s="268"/>
      <c r="AH1168" s="268"/>
      <c r="AI1168" s="268"/>
      <c r="AJ1168" s="268"/>
      <c r="AK1168" s="268"/>
      <c r="AL1168" s="268"/>
      <c r="AM1168" s="268"/>
      <c r="AN1168" s="268"/>
      <c r="AO1168" s="268"/>
      <c r="AP1168" s="268"/>
      <c r="AQ1168" s="268"/>
      <c r="AR1168" s="268"/>
      <c r="AS1168" s="268"/>
      <c r="AT1168" s="268"/>
      <c r="AU1168" s="268"/>
      <c r="AV1168" s="268"/>
      <c r="AW1168" s="268"/>
      <c r="AX1168" s="268"/>
      <c r="AY1168" s="268"/>
      <c r="AZ1168" s="268"/>
      <c r="BA1168" s="268"/>
      <c r="BB1168" s="268"/>
      <c r="BC1168" s="268"/>
      <c r="BD1168" s="268"/>
      <c r="BE1168" s="268"/>
      <c r="BF1168" s="268"/>
      <c r="BG1168" s="268"/>
      <c r="BH1168" s="268"/>
      <c r="BI1168" s="268"/>
      <c r="BJ1168" s="268"/>
      <c r="BK1168" s="268"/>
      <c r="BL1168" s="268"/>
    </row>
    <row r="1169" spans="1:64" ht="14.65" hidden="1" customHeight="1">
      <c r="A1169" s="254" t="s">
        <v>92</v>
      </c>
      <c r="B1169" s="255" t="s">
        <v>80</v>
      </c>
      <c r="C1169" s="243" t="s">
        <v>77</v>
      </c>
      <c r="D1169" s="245"/>
      <c r="E1169" s="245"/>
      <c r="F1169" s="245"/>
      <c r="G1169" s="245"/>
      <c r="H1169" s="245"/>
      <c r="I1169" s="245"/>
      <c r="J1169" s="245"/>
      <c r="K1169" s="245"/>
      <c r="L1169" s="245"/>
      <c r="M1169" s="245"/>
      <c r="N1169" s="245"/>
      <c r="O1169" s="245">
        <v>1</v>
      </c>
      <c r="P1169" s="245">
        <v>2</v>
      </c>
      <c r="Q1169" s="245">
        <v>4</v>
      </c>
      <c r="R1169" s="245">
        <v>21</v>
      </c>
      <c r="S1169" s="245">
        <v>32</v>
      </c>
      <c r="T1169" s="245">
        <v>41</v>
      </c>
      <c r="U1169" s="245">
        <v>44</v>
      </c>
      <c r="V1169" s="245">
        <v>56</v>
      </c>
      <c r="W1169" s="245">
        <v>63</v>
      </c>
      <c r="X1169" s="245">
        <v>73</v>
      </c>
      <c r="Y1169" s="245">
        <v>77</v>
      </c>
      <c r="Z1169" s="245">
        <v>82</v>
      </c>
      <c r="AA1169" s="245">
        <v>91</v>
      </c>
      <c r="AB1169" s="245">
        <v>97</v>
      </c>
      <c r="AC1169" s="245">
        <v>99</v>
      </c>
      <c r="AD1169" s="245"/>
      <c r="AE1169" s="242"/>
      <c r="AF1169" s="238" t="str">
        <f t="shared" si="18"/>
        <v>CAFÉ18/19Comercialização</v>
      </c>
      <c r="AG1169" s="242"/>
      <c r="AH1169" s="242"/>
      <c r="AI1169" s="242"/>
      <c r="AJ1169" s="242"/>
      <c r="AK1169" s="242"/>
      <c r="AL1169" s="242"/>
      <c r="AM1169" s="242"/>
      <c r="AN1169" s="242"/>
      <c r="AO1169" s="242"/>
      <c r="AP1169" s="242"/>
      <c r="AQ1169" s="242"/>
      <c r="AR1169" s="242"/>
      <c r="AS1169" s="242"/>
      <c r="AT1169" s="242"/>
      <c r="AU1169" s="242"/>
      <c r="AV1169" s="242"/>
      <c r="AW1169" s="242"/>
      <c r="AX1169" s="242"/>
      <c r="AY1169" s="242"/>
      <c r="AZ1169" s="242"/>
      <c r="BA1169" s="242"/>
      <c r="BB1169" s="242"/>
      <c r="BC1169" s="242"/>
      <c r="BD1169" s="242"/>
      <c r="BE1169" s="242"/>
      <c r="BF1169" s="242"/>
      <c r="BG1169" s="242"/>
      <c r="BH1169" s="242"/>
      <c r="BI1169" s="242"/>
      <c r="BJ1169" s="242"/>
      <c r="BK1169" s="242"/>
      <c r="BL1169" s="242"/>
    </row>
    <row r="1170" spans="1:64" ht="14.65" hidden="1" customHeight="1">
      <c r="A1170" s="254" t="s">
        <v>93</v>
      </c>
      <c r="B1170" s="255" t="s">
        <v>80</v>
      </c>
      <c r="C1170" s="256" t="s">
        <v>75</v>
      </c>
      <c r="D1170" s="261"/>
      <c r="E1170" s="261"/>
      <c r="F1170" s="261"/>
      <c r="G1170" s="261"/>
      <c r="H1170" s="261"/>
      <c r="I1170" s="261"/>
      <c r="J1170" s="261"/>
      <c r="K1170" s="261">
        <v>100</v>
      </c>
      <c r="L1170" s="261"/>
      <c r="M1170" s="261"/>
      <c r="N1170" s="261"/>
      <c r="O1170" s="261"/>
      <c r="P1170" s="261"/>
      <c r="Q1170" s="261"/>
      <c r="R1170" s="261"/>
      <c r="S1170" s="261"/>
      <c r="T1170" s="261"/>
      <c r="U1170" s="261"/>
      <c r="V1170" s="261"/>
      <c r="W1170" s="261"/>
      <c r="X1170" s="261"/>
      <c r="Y1170" s="261"/>
      <c r="Z1170" s="261"/>
      <c r="AA1170" s="261"/>
      <c r="AB1170" s="261"/>
      <c r="AC1170" s="261"/>
      <c r="AD1170" s="261"/>
      <c r="AE1170" s="262"/>
      <c r="AF1170" s="238" t="str">
        <f t="shared" si="18"/>
        <v>CANA-DE-AÇÚCAR18/19Plantio</v>
      </c>
      <c r="AG1170" s="262"/>
      <c r="AH1170" s="262"/>
      <c r="AI1170" s="262"/>
      <c r="AJ1170" s="262"/>
      <c r="AK1170" s="262"/>
      <c r="AL1170" s="262"/>
      <c r="AM1170" s="262"/>
      <c r="AN1170" s="262"/>
      <c r="AO1170" s="262"/>
      <c r="AP1170" s="262"/>
      <c r="AQ1170" s="262"/>
      <c r="AR1170" s="262"/>
      <c r="AS1170" s="262"/>
      <c r="AT1170" s="262"/>
      <c r="AU1170" s="262"/>
      <c r="AV1170" s="262"/>
      <c r="AW1170" s="262"/>
      <c r="AX1170" s="262"/>
      <c r="AY1170" s="262"/>
      <c r="AZ1170" s="262"/>
      <c r="BA1170" s="262"/>
      <c r="BB1170" s="262"/>
      <c r="BC1170" s="262"/>
      <c r="BD1170" s="262"/>
      <c r="BE1170" s="262"/>
      <c r="BF1170" s="262"/>
      <c r="BG1170" s="262"/>
      <c r="BH1170" s="262"/>
      <c r="BI1170" s="262"/>
      <c r="BJ1170" s="262"/>
      <c r="BK1170" s="262"/>
      <c r="BL1170" s="262"/>
    </row>
    <row r="1171" spans="1:64" ht="14.65" hidden="1" customHeight="1">
      <c r="A1171" s="263" t="s">
        <v>93</v>
      </c>
      <c r="B1171" s="255" t="s">
        <v>80</v>
      </c>
      <c r="C1171" s="265" t="s">
        <v>76</v>
      </c>
      <c r="D1171" s="267"/>
      <c r="E1171" s="267"/>
      <c r="F1171" s="267"/>
      <c r="G1171" s="267"/>
      <c r="H1171" s="267"/>
      <c r="I1171" s="267"/>
      <c r="J1171" s="267"/>
      <c r="K1171" s="268"/>
      <c r="L1171" s="267"/>
      <c r="M1171" s="267"/>
      <c r="N1171" s="267">
        <v>1</v>
      </c>
      <c r="O1171" s="267">
        <v>6</v>
      </c>
      <c r="P1171" s="267">
        <v>18</v>
      </c>
      <c r="Q1171" s="267">
        <v>32</v>
      </c>
      <c r="R1171" s="267">
        <v>44</v>
      </c>
      <c r="S1171" s="267">
        <v>59</v>
      </c>
      <c r="T1171" s="267">
        <v>76</v>
      </c>
      <c r="U1171" s="267">
        <v>84</v>
      </c>
      <c r="V1171" s="267">
        <v>92</v>
      </c>
      <c r="W1171" s="267">
        <v>97</v>
      </c>
      <c r="X1171" s="267">
        <v>98</v>
      </c>
      <c r="Y1171" s="267">
        <v>99</v>
      </c>
      <c r="Z1171" s="267">
        <v>99</v>
      </c>
      <c r="AA1171" s="267">
        <v>100</v>
      </c>
      <c r="AB1171" s="267"/>
      <c r="AC1171" s="267"/>
      <c r="AD1171" s="267"/>
      <c r="AE1171" s="268"/>
      <c r="AF1171" s="238" t="str">
        <f t="shared" si="18"/>
        <v>CANA-DE-AÇÚCAR18/19Colheita</v>
      </c>
      <c r="AG1171" s="268"/>
      <c r="AH1171" s="268"/>
      <c r="AI1171" s="268"/>
      <c r="AJ1171" s="268"/>
      <c r="AK1171" s="268"/>
      <c r="AL1171" s="268"/>
      <c r="AM1171" s="268"/>
      <c r="AN1171" s="268"/>
      <c r="AO1171" s="268"/>
      <c r="AP1171" s="268"/>
      <c r="AQ1171" s="268"/>
      <c r="AR1171" s="268"/>
      <c r="AS1171" s="268"/>
      <c r="AT1171" s="268"/>
      <c r="AU1171" s="268"/>
      <c r="AV1171" s="268"/>
      <c r="AW1171" s="268"/>
      <c r="AX1171" s="268"/>
      <c r="AY1171" s="268"/>
      <c r="AZ1171" s="268"/>
      <c r="BA1171" s="268"/>
      <c r="BB1171" s="268"/>
      <c r="BC1171" s="268"/>
      <c r="BD1171" s="268"/>
      <c r="BE1171" s="268"/>
      <c r="BF1171" s="268"/>
      <c r="BG1171" s="268"/>
      <c r="BH1171" s="268"/>
      <c r="BI1171" s="268"/>
      <c r="BJ1171" s="268"/>
      <c r="BK1171" s="268"/>
      <c r="BL1171" s="268"/>
    </row>
    <row r="1172" spans="1:64" ht="14.65" hidden="1" customHeight="1">
      <c r="A1172" s="238" t="s">
        <v>93</v>
      </c>
      <c r="B1172" s="255" t="s">
        <v>80</v>
      </c>
      <c r="C1172" s="243" t="s">
        <v>77</v>
      </c>
      <c r="D1172" s="245"/>
      <c r="E1172" s="245"/>
      <c r="F1172" s="245"/>
      <c r="G1172" s="245"/>
      <c r="H1172" s="245"/>
      <c r="I1172" s="245"/>
      <c r="J1172" s="245"/>
      <c r="K1172" s="245"/>
      <c r="L1172" s="245"/>
      <c r="M1172" s="245"/>
      <c r="N1172" s="245">
        <v>1</v>
      </c>
      <c r="O1172" s="245">
        <v>5</v>
      </c>
      <c r="P1172" s="245">
        <v>17</v>
      </c>
      <c r="Q1172" s="245">
        <v>30</v>
      </c>
      <c r="R1172" s="245">
        <v>42</v>
      </c>
      <c r="S1172" s="245">
        <v>59</v>
      </c>
      <c r="T1172" s="245">
        <v>77</v>
      </c>
      <c r="U1172" s="245">
        <v>84</v>
      </c>
      <c r="V1172" s="245">
        <v>94</v>
      </c>
      <c r="W1172" s="245">
        <v>97</v>
      </c>
      <c r="X1172" s="245">
        <v>98</v>
      </c>
      <c r="Y1172" s="245">
        <v>99</v>
      </c>
      <c r="Z1172" s="245">
        <v>99</v>
      </c>
      <c r="AA1172" s="245">
        <v>100</v>
      </c>
      <c r="AB1172" s="245"/>
      <c r="AC1172" s="245"/>
      <c r="AD1172" s="245"/>
      <c r="AE1172" s="242"/>
      <c r="AF1172" s="238" t="str">
        <f t="shared" si="18"/>
        <v>CANA-DE-AÇÚCAR18/19Comercialização</v>
      </c>
      <c r="AG1172" s="242"/>
      <c r="AH1172" s="242"/>
      <c r="AI1172" s="242"/>
      <c r="AJ1172" s="242"/>
      <c r="AK1172" s="242"/>
      <c r="AL1172" s="242"/>
      <c r="AM1172" s="242"/>
      <c r="AN1172" s="242"/>
      <c r="AO1172" s="242"/>
      <c r="AP1172" s="242"/>
      <c r="AQ1172" s="242"/>
      <c r="AR1172" s="242"/>
      <c r="AS1172" s="242"/>
      <c r="AT1172" s="242"/>
      <c r="AU1172" s="242"/>
      <c r="AV1172" s="242"/>
      <c r="AW1172" s="242"/>
      <c r="AX1172" s="242"/>
      <c r="AY1172" s="242"/>
      <c r="AZ1172" s="242"/>
      <c r="BA1172" s="242"/>
      <c r="BB1172" s="242"/>
      <c r="BC1172" s="242"/>
      <c r="BD1172" s="242"/>
      <c r="BE1172" s="242"/>
      <c r="BF1172" s="242"/>
      <c r="BG1172" s="242"/>
      <c r="BH1172" s="242"/>
      <c r="BI1172" s="242"/>
      <c r="BJ1172" s="242"/>
      <c r="BK1172" s="242"/>
      <c r="BL1172" s="242"/>
    </row>
    <row r="1173" spans="1:64" ht="14.65" hidden="1" customHeight="1">
      <c r="A1173" s="254" t="s">
        <v>94</v>
      </c>
      <c r="B1173" s="254" t="s">
        <v>80</v>
      </c>
      <c r="C1173" s="256" t="s">
        <v>75</v>
      </c>
      <c r="D1173" s="260"/>
      <c r="E1173" s="260"/>
      <c r="F1173" s="260"/>
      <c r="G1173" s="261"/>
      <c r="H1173" s="261"/>
      <c r="I1173" s="261"/>
      <c r="J1173" s="261"/>
      <c r="K1173" s="261"/>
      <c r="L1173" s="261"/>
      <c r="M1173" s="261"/>
      <c r="N1173" s="261"/>
      <c r="O1173" s="261">
        <v>70</v>
      </c>
      <c r="P1173" s="261">
        <v>100</v>
      </c>
      <c r="Q1173" s="261"/>
      <c r="R1173" s="261"/>
      <c r="S1173" s="261"/>
      <c r="T1173" s="261"/>
      <c r="U1173" s="261"/>
      <c r="V1173" s="261"/>
      <c r="W1173" s="261"/>
      <c r="X1173" s="261"/>
      <c r="Y1173" s="261"/>
      <c r="Z1173" s="261"/>
      <c r="AA1173" s="261"/>
      <c r="AB1173" s="261"/>
      <c r="AC1173" s="261"/>
      <c r="AD1173" s="261"/>
      <c r="AE1173" s="262"/>
      <c r="AF1173" s="238" t="str">
        <f t="shared" si="18"/>
        <v>CANOLA18/19Plantio</v>
      </c>
      <c r="AG1173" s="262"/>
      <c r="AH1173" s="262"/>
      <c r="AI1173" s="262"/>
      <c r="AJ1173" s="262"/>
      <c r="AK1173" s="262"/>
      <c r="AL1173" s="262"/>
      <c r="AM1173" s="262"/>
      <c r="AN1173" s="262"/>
      <c r="AO1173" s="262"/>
      <c r="AP1173" s="262"/>
      <c r="AQ1173" s="262"/>
      <c r="AR1173" s="262"/>
      <c r="AS1173" s="262"/>
      <c r="AT1173" s="262"/>
      <c r="AU1173" s="262"/>
      <c r="AV1173" s="262"/>
      <c r="AW1173" s="262"/>
      <c r="AX1173" s="262"/>
      <c r="AY1173" s="262"/>
      <c r="AZ1173" s="262"/>
      <c r="BA1173" s="262"/>
      <c r="BB1173" s="262"/>
      <c r="BC1173" s="262"/>
      <c r="BD1173" s="262"/>
      <c r="BE1173" s="262"/>
      <c r="BF1173" s="262"/>
      <c r="BG1173" s="262"/>
      <c r="BH1173" s="262"/>
      <c r="BI1173" s="262"/>
      <c r="BJ1173" s="262"/>
      <c r="BK1173" s="262"/>
      <c r="BL1173" s="262"/>
    </row>
    <row r="1174" spans="1:64" ht="14.65" hidden="1" customHeight="1">
      <c r="A1174" s="263" t="s">
        <v>94</v>
      </c>
      <c r="B1174" s="263" t="s">
        <v>80</v>
      </c>
      <c r="C1174" s="265" t="s">
        <v>76</v>
      </c>
      <c r="D1174" s="266"/>
      <c r="E1174" s="266"/>
      <c r="F1174" s="266"/>
      <c r="G1174" s="267"/>
      <c r="H1174" s="267"/>
      <c r="I1174" s="267"/>
      <c r="J1174" s="267"/>
      <c r="K1174" s="267"/>
      <c r="L1174" s="267"/>
      <c r="M1174" s="267"/>
      <c r="N1174" s="267"/>
      <c r="O1174" s="267"/>
      <c r="P1174" s="267"/>
      <c r="Q1174" s="267"/>
      <c r="R1174" s="267"/>
      <c r="S1174" s="267"/>
      <c r="T1174" s="267">
        <v>38</v>
      </c>
      <c r="U1174" s="267">
        <v>100</v>
      </c>
      <c r="V1174" s="267"/>
      <c r="W1174" s="267"/>
      <c r="X1174" s="267"/>
      <c r="Y1174" s="267"/>
      <c r="Z1174" s="267"/>
      <c r="AA1174" s="267"/>
      <c r="AB1174" s="267"/>
      <c r="AC1174" s="267"/>
      <c r="AD1174" s="267"/>
      <c r="AE1174" s="268"/>
      <c r="AF1174" s="238" t="str">
        <f t="shared" si="18"/>
        <v>CANOLA18/19Colheita</v>
      </c>
      <c r="AG1174" s="268"/>
      <c r="AH1174" s="268"/>
      <c r="AI1174" s="268"/>
      <c r="AJ1174" s="268"/>
      <c r="AK1174" s="268"/>
      <c r="AL1174" s="268"/>
      <c r="AM1174" s="268"/>
      <c r="AN1174" s="268"/>
      <c r="AO1174" s="268"/>
      <c r="AP1174" s="268"/>
      <c r="AQ1174" s="268"/>
      <c r="AR1174" s="268"/>
      <c r="AS1174" s="268"/>
      <c r="AT1174" s="268"/>
      <c r="AU1174" s="268"/>
      <c r="AV1174" s="268"/>
      <c r="AW1174" s="268"/>
      <c r="AX1174" s="268"/>
      <c r="AY1174" s="268"/>
      <c r="AZ1174" s="268"/>
      <c r="BA1174" s="268"/>
      <c r="BB1174" s="268"/>
      <c r="BC1174" s="268"/>
      <c r="BD1174" s="268"/>
      <c r="BE1174" s="268"/>
      <c r="BF1174" s="268"/>
      <c r="BG1174" s="268"/>
      <c r="BH1174" s="268"/>
      <c r="BI1174" s="268"/>
      <c r="BJ1174" s="268"/>
      <c r="BK1174" s="268"/>
      <c r="BL1174" s="268"/>
    </row>
    <row r="1175" spans="1:64" ht="14.65" hidden="1" customHeight="1">
      <c r="A1175" s="238" t="s">
        <v>94</v>
      </c>
      <c r="B1175" s="238" t="s">
        <v>80</v>
      </c>
      <c r="C1175" s="243" t="s">
        <v>77</v>
      </c>
      <c r="D1175" s="244"/>
      <c r="E1175" s="244"/>
      <c r="F1175" s="244"/>
      <c r="G1175" s="245"/>
      <c r="H1175" s="245"/>
      <c r="I1175" s="245"/>
      <c r="J1175" s="245"/>
      <c r="K1175" s="245"/>
      <c r="L1175" s="245"/>
      <c r="M1175" s="245"/>
      <c r="N1175" s="245"/>
      <c r="O1175" s="245"/>
      <c r="P1175" s="245"/>
      <c r="Q1175" s="245"/>
      <c r="R1175" s="252"/>
      <c r="S1175" s="252"/>
      <c r="T1175" s="252"/>
      <c r="U1175" s="252">
        <v>40</v>
      </c>
      <c r="V1175" s="252">
        <v>100</v>
      </c>
      <c r="W1175" s="252"/>
      <c r="X1175" s="252"/>
      <c r="Y1175" s="252"/>
      <c r="Z1175" s="252"/>
      <c r="AA1175" s="245"/>
      <c r="AB1175" s="245"/>
      <c r="AC1175" s="245"/>
      <c r="AD1175" s="245"/>
      <c r="AE1175" s="242"/>
      <c r="AF1175" s="238" t="str">
        <f t="shared" si="18"/>
        <v>CANOLA18/19Comercialização</v>
      </c>
      <c r="AG1175" s="242"/>
      <c r="AH1175" s="242"/>
      <c r="AI1175" s="242"/>
      <c r="AJ1175" s="242"/>
      <c r="AK1175" s="242"/>
      <c r="AL1175" s="242"/>
      <c r="AM1175" s="242"/>
      <c r="AN1175" s="242"/>
      <c r="AO1175" s="242"/>
      <c r="AP1175" s="242"/>
      <c r="AQ1175" s="242"/>
      <c r="AR1175" s="242"/>
      <c r="AS1175" s="242"/>
      <c r="AT1175" s="242"/>
      <c r="AU1175" s="242"/>
      <c r="AV1175" s="242"/>
      <c r="AW1175" s="242"/>
      <c r="AX1175" s="242"/>
      <c r="AY1175" s="242"/>
      <c r="AZ1175" s="242"/>
      <c r="BA1175" s="242"/>
      <c r="BB1175" s="242"/>
      <c r="BC1175" s="242"/>
      <c r="BD1175" s="242"/>
      <c r="BE1175" s="242"/>
      <c r="BF1175" s="242"/>
      <c r="BG1175" s="242"/>
      <c r="BH1175" s="242"/>
      <c r="BI1175" s="242"/>
      <c r="BJ1175" s="242"/>
      <c r="BK1175" s="242"/>
      <c r="BL1175" s="242"/>
    </row>
    <row r="1176" spans="1:64" ht="14.65" hidden="1" customHeight="1">
      <c r="A1176" s="254" t="s">
        <v>95</v>
      </c>
      <c r="B1176" s="255" t="s">
        <v>80</v>
      </c>
      <c r="C1176" s="256" t="s">
        <v>75</v>
      </c>
      <c r="D1176" s="261">
        <v>1</v>
      </c>
      <c r="E1176" s="261">
        <v>34</v>
      </c>
      <c r="F1176" s="261">
        <v>94</v>
      </c>
      <c r="G1176" s="261">
        <v>100</v>
      </c>
      <c r="H1176" s="261"/>
      <c r="I1176" s="261"/>
      <c r="J1176" s="261"/>
      <c r="K1176" s="261"/>
      <c r="L1176" s="261"/>
      <c r="M1176" s="261"/>
      <c r="N1176" s="261"/>
      <c r="O1176" s="261"/>
      <c r="P1176" s="261"/>
      <c r="Q1176" s="261"/>
      <c r="R1176" s="261"/>
      <c r="S1176" s="261"/>
      <c r="T1176" s="261"/>
      <c r="U1176" s="261"/>
      <c r="V1176" s="261"/>
      <c r="W1176" s="261"/>
      <c r="X1176" s="261"/>
      <c r="Y1176" s="261"/>
      <c r="Z1176" s="261"/>
      <c r="AA1176" s="261"/>
      <c r="AB1176" s="261"/>
      <c r="AC1176" s="261"/>
      <c r="AD1176" s="261"/>
      <c r="AE1176" s="262"/>
      <c r="AF1176" s="238" t="str">
        <f t="shared" si="18"/>
        <v>CEBOLA18/19Plantio</v>
      </c>
      <c r="AG1176" s="262"/>
      <c r="AH1176" s="262"/>
      <c r="AI1176" s="262"/>
      <c r="AJ1176" s="262"/>
      <c r="AK1176" s="262"/>
      <c r="AL1176" s="262"/>
      <c r="AM1176" s="262"/>
      <c r="AN1176" s="262"/>
      <c r="AO1176" s="262"/>
      <c r="AP1176" s="262"/>
      <c r="AQ1176" s="262"/>
      <c r="AR1176" s="262"/>
      <c r="AS1176" s="262"/>
      <c r="AT1176" s="262"/>
      <c r="AU1176" s="262"/>
      <c r="AV1176" s="262"/>
      <c r="AW1176" s="262"/>
      <c r="AX1176" s="262"/>
      <c r="AY1176" s="262"/>
      <c r="AZ1176" s="262"/>
      <c r="BA1176" s="262"/>
      <c r="BB1176" s="262"/>
      <c r="BC1176" s="262"/>
      <c r="BD1176" s="262"/>
      <c r="BE1176" s="262"/>
      <c r="BF1176" s="262"/>
      <c r="BG1176" s="262"/>
      <c r="BH1176" s="262"/>
      <c r="BI1176" s="262"/>
      <c r="BJ1176" s="262"/>
      <c r="BK1176" s="262"/>
      <c r="BL1176" s="262"/>
    </row>
    <row r="1177" spans="1:64" ht="14.65" hidden="1" customHeight="1">
      <c r="A1177" s="263" t="s">
        <v>95</v>
      </c>
      <c r="B1177" s="255" t="s">
        <v>80</v>
      </c>
      <c r="C1177" s="265" t="s">
        <v>76</v>
      </c>
      <c r="D1177" s="267"/>
      <c r="E1177" s="267"/>
      <c r="F1177" s="267"/>
      <c r="G1177" s="267"/>
      <c r="H1177" s="267"/>
      <c r="I1177" s="267">
        <v>1</v>
      </c>
      <c r="J1177" s="267">
        <v>12</v>
      </c>
      <c r="K1177" s="267">
        <v>42</v>
      </c>
      <c r="L1177" s="267">
        <v>96</v>
      </c>
      <c r="M1177" s="267">
        <v>100</v>
      </c>
      <c r="N1177" s="267"/>
      <c r="O1177" s="267"/>
      <c r="P1177" s="267"/>
      <c r="Q1177" s="267"/>
      <c r="R1177" s="267"/>
      <c r="S1177" s="267"/>
      <c r="T1177" s="267"/>
      <c r="U1177" s="267"/>
      <c r="V1177" s="267"/>
      <c r="W1177" s="267"/>
      <c r="X1177" s="267"/>
      <c r="Y1177" s="267"/>
      <c r="Z1177" s="267"/>
      <c r="AA1177" s="267"/>
      <c r="AB1177" s="267"/>
      <c r="AC1177" s="267"/>
      <c r="AD1177" s="267"/>
      <c r="AE1177" s="268"/>
      <c r="AF1177" s="238" t="str">
        <f t="shared" si="18"/>
        <v>CEBOLA18/19Colheita</v>
      </c>
      <c r="AG1177" s="268"/>
      <c r="AH1177" s="268"/>
      <c r="AI1177" s="268"/>
      <c r="AJ1177" s="268"/>
      <c r="AK1177" s="268"/>
      <c r="AL1177" s="268"/>
      <c r="AM1177" s="268"/>
      <c r="AN1177" s="268"/>
      <c r="AO1177" s="268"/>
      <c r="AP1177" s="268"/>
      <c r="AQ1177" s="268"/>
      <c r="AR1177" s="268"/>
      <c r="AS1177" s="268"/>
      <c r="AT1177" s="268"/>
      <c r="AU1177" s="268"/>
      <c r="AV1177" s="268"/>
      <c r="AW1177" s="268"/>
      <c r="AX1177" s="268"/>
      <c r="AY1177" s="268"/>
      <c r="AZ1177" s="268"/>
      <c r="BA1177" s="268"/>
      <c r="BB1177" s="268"/>
      <c r="BC1177" s="268"/>
      <c r="BD1177" s="268"/>
      <c r="BE1177" s="268"/>
      <c r="BF1177" s="268"/>
      <c r="BG1177" s="268"/>
      <c r="BH1177" s="268"/>
      <c r="BI1177" s="268"/>
      <c r="BJ1177" s="268"/>
      <c r="BK1177" s="268"/>
      <c r="BL1177" s="268"/>
    </row>
    <row r="1178" spans="1:64" ht="14.65" hidden="1" customHeight="1">
      <c r="A1178" s="257" t="s">
        <v>95</v>
      </c>
      <c r="B1178" s="255" t="s">
        <v>80</v>
      </c>
      <c r="C1178" s="243" t="s">
        <v>77</v>
      </c>
      <c r="D1178" s="245"/>
      <c r="E1178" s="245"/>
      <c r="F1178" s="245"/>
      <c r="G1178" s="245"/>
      <c r="H1178" s="245"/>
      <c r="I1178" s="245"/>
      <c r="J1178" s="245">
        <v>2</v>
      </c>
      <c r="K1178" s="245">
        <v>13</v>
      </c>
      <c r="L1178" s="245">
        <v>52</v>
      </c>
      <c r="M1178" s="245">
        <v>74</v>
      </c>
      <c r="N1178" s="245">
        <v>97</v>
      </c>
      <c r="O1178" s="245">
        <v>100</v>
      </c>
      <c r="P1178" s="245"/>
      <c r="Q1178" s="245"/>
      <c r="R1178" s="245"/>
      <c r="S1178" s="245"/>
      <c r="T1178" s="245"/>
      <c r="U1178" s="245"/>
      <c r="V1178" s="245"/>
      <c r="W1178" s="245"/>
      <c r="X1178" s="245"/>
      <c r="Y1178" s="245"/>
      <c r="Z1178" s="245"/>
      <c r="AA1178" s="245"/>
      <c r="AB1178" s="245"/>
      <c r="AC1178" s="245"/>
      <c r="AD1178" s="245"/>
      <c r="AE1178" s="242"/>
      <c r="AF1178" s="238" t="str">
        <f t="shared" si="18"/>
        <v>CEBOLA18/19Comercialização</v>
      </c>
      <c r="AG1178" s="242"/>
      <c r="AH1178" s="242"/>
      <c r="AI1178" s="242"/>
      <c r="AJ1178" s="242"/>
      <c r="AK1178" s="242"/>
      <c r="AL1178" s="242"/>
      <c r="AM1178" s="242"/>
      <c r="AN1178" s="242"/>
      <c r="AO1178" s="242"/>
      <c r="AP1178" s="242"/>
      <c r="AQ1178" s="242"/>
      <c r="AR1178" s="242"/>
      <c r="AS1178" s="242"/>
      <c r="AT1178" s="242"/>
      <c r="AU1178" s="242"/>
      <c r="AV1178" s="242"/>
      <c r="AW1178" s="242"/>
      <c r="AX1178" s="242"/>
      <c r="AY1178" s="242"/>
      <c r="AZ1178" s="242"/>
      <c r="BA1178" s="242"/>
      <c r="BB1178" s="242"/>
      <c r="BC1178" s="242"/>
      <c r="BD1178" s="242"/>
      <c r="BE1178" s="242"/>
      <c r="BF1178" s="242"/>
      <c r="BG1178" s="242"/>
      <c r="BH1178" s="242"/>
      <c r="BI1178" s="242"/>
      <c r="BJ1178" s="242"/>
      <c r="BK1178" s="242"/>
      <c r="BL1178" s="242"/>
    </row>
    <row r="1179" spans="1:64" ht="14.65" hidden="1" customHeight="1">
      <c r="A1179" s="254" t="s">
        <v>96</v>
      </c>
      <c r="B1179" s="254" t="s">
        <v>80</v>
      </c>
      <c r="C1179" s="256" t="s">
        <v>75</v>
      </c>
      <c r="D1179" s="260"/>
      <c r="E1179" s="260"/>
      <c r="F1179" s="260"/>
      <c r="G1179" s="261"/>
      <c r="H1179" s="261"/>
      <c r="I1179" s="261"/>
      <c r="J1179" s="261"/>
      <c r="K1179" s="261"/>
      <c r="L1179" s="261"/>
      <c r="M1179" s="261"/>
      <c r="N1179" s="261"/>
      <c r="O1179" s="261"/>
      <c r="P1179" s="261">
        <v>5</v>
      </c>
      <c r="Q1179" s="261">
        <v>60</v>
      </c>
      <c r="R1179" s="261">
        <v>100</v>
      </c>
      <c r="S1179" s="261"/>
      <c r="T1179" s="261"/>
      <c r="U1179" s="261"/>
      <c r="V1179" s="261"/>
      <c r="W1179" s="261"/>
      <c r="X1179" s="261"/>
      <c r="Y1179" s="261"/>
      <c r="Z1179" s="261"/>
      <c r="AA1179" s="261"/>
      <c r="AB1179" s="261"/>
      <c r="AC1179" s="261"/>
      <c r="AD1179" s="261"/>
      <c r="AE1179" s="262"/>
      <c r="AF1179" s="238" t="str">
        <f t="shared" si="18"/>
        <v>CENTEIO18/19Plantio</v>
      </c>
      <c r="AG1179" s="262"/>
      <c r="AH1179" s="262"/>
      <c r="AI1179" s="262"/>
      <c r="AJ1179" s="262"/>
      <c r="AK1179" s="262"/>
      <c r="AL1179" s="262"/>
      <c r="AM1179" s="262"/>
      <c r="AN1179" s="262"/>
      <c r="AO1179" s="262"/>
      <c r="AP1179" s="262"/>
      <c r="AQ1179" s="262"/>
      <c r="AR1179" s="262"/>
      <c r="AS1179" s="262"/>
      <c r="AT1179" s="262"/>
      <c r="AU1179" s="262"/>
      <c r="AV1179" s="262"/>
      <c r="AW1179" s="262"/>
      <c r="AX1179" s="262"/>
      <c r="AY1179" s="262"/>
      <c r="AZ1179" s="262"/>
      <c r="BA1179" s="262"/>
      <c r="BB1179" s="262"/>
      <c r="BC1179" s="262"/>
      <c r="BD1179" s="262"/>
      <c r="BE1179" s="262"/>
      <c r="BF1179" s="262"/>
      <c r="BG1179" s="262"/>
      <c r="BH1179" s="262"/>
      <c r="BI1179" s="262"/>
      <c r="BJ1179" s="262"/>
      <c r="BK1179" s="262"/>
      <c r="BL1179" s="262"/>
    </row>
    <row r="1180" spans="1:64" ht="14.65" hidden="1" customHeight="1">
      <c r="A1180" s="263" t="s">
        <v>96</v>
      </c>
      <c r="B1180" s="263" t="s">
        <v>80</v>
      </c>
      <c r="C1180" s="265" t="s">
        <v>76</v>
      </c>
      <c r="D1180" s="266"/>
      <c r="E1180" s="266"/>
      <c r="F1180" s="266"/>
      <c r="G1180" s="267"/>
      <c r="H1180" s="267"/>
      <c r="I1180" s="267"/>
      <c r="J1180" s="267"/>
      <c r="K1180" s="267"/>
      <c r="L1180" s="267"/>
      <c r="M1180" s="267"/>
      <c r="N1180" s="267"/>
      <c r="O1180" s="267"/>
      <c r="P1180" s="267"/>
      <c r="Q1180" s="267"/>
      <c r="R1180" s="267"/>
      <c r="S1180" s="267"/>
      <c r="T1180" s="267"/>
      <c r="U1180" s="267">
        <v>2</v>
      </c>
      <c r="V1180" s="267">
        <v>99</v>
      </c>
      <c r="W1180" s="267">
        <v>100</v>
      </c>
      <c r="X1180" s="267"/>
      <c r="Y1180" s="267"/>
      <c r="Z1180" s="267"/>
      <c r="AA1180" s="267"/>
      <c r="AB1180" s="267"/>
      <c r="AC1180" s="267"/>
      <c r="AD1180" s="267"/>
      <c r="AE1180" s="268"/>
      <c r="AF1180" s="238" t="str">
        <f t="shared" si="18"/>
        <v>CENTEIO18/19Colheita</v>
      </c>
      <c r="AG1180" s="268"/>
      <c r="AH1180" s="268"/>
      <c r="AI1180" s="268"/>
      <c r="AJ1180" s="268"/>
      <c r="AK1180" s="268"/>
      <c r="AL1180" s="268"/>
      <c r="AM1180" s="268"/>
      <c r="AN1180" s="268"/>
      <c r="AO1180" s="268"/>
      <c r="AP1180" s="268"/>
      <c r="AQ1180" s="268"/>
      <c r="AR1180" s="268"/>
      <c r="AS1180" s="268"/>
      <c r="AT1180" s="268"/>
      <c r="AU1180" s="268"/>
      <c r="AV1180" s="268"/>
      <c r="AW1180" s="268"/>
      <c r="AX1180" s="268"/>
      <c r="AY1180" s="268"/>
      <c r="AZ1180" s="268"/>
      <c r="BA1180" s="268"/>
      <c r="BB1180" s="268"/>
      <c r="BC1180" s="268"/>
      <c r="BD1180" s="268"/>
      <c r="BE1180" s="268"/>
      <c r="BF1180" s="268"/>
      <c r="BG1180" s="268"/>
      <c r="BH1180" s="268"/>
      <c r="BI1180" s="268"/>
      <c r="BJ1180" s="268"/>
      <c r="BK1180" s="268"/>
      <c r="BL1180" s="268"/>
    </row>
    <row r="1181" spans="1:64" ht="14.65" hidden="1" customHeight="1">
      <c r="A1181" s="238" t="s">
        <v>96</v>
      </c>
      <c r="B1181" s="238" t="s">
        <v>80</v>
      </c>
      <c r="C1181" s="243" t="s">
        <v>77</v>
      </c>
      <c r="D1181" s="244"/>
      <c r="E1181" s="244"/>
      <c r="F1181" s="244"/>
      <c r="G1181" s="245"/>
      <c r="H1181" s="245"/>
      <c r="I1181" s="245"/>
      <c r="J1181" s="245"/>
      <c r="K1181" s="245"/>
      <c r="L1181" s="245"/>
      <c r="M1181" s="245"/>
      <c r="N1181" s="245"/>
      <c r="O1181" s="245"/>
      <c r="P1181" s="245"/>
      <c r="Q1181" s="245"/>
      <c r="R1181" s="252"/>
      <c r="S1181" s="252"/>
      <c r="T1181" s="252"/>
      <c r="U1181" s="252">
        <v>0</v>
      </c>
      <c r="V1181" s="252">
        <v>27</v>
      </c>
      <c r="W1181" s="252">
        <v>56</v>
      </c>
      <c r="X1181" s="252">
        <v>69</v>
      </c>
      <c r="Y1181" s="252">
        <v>81</v>
      </c>
      <c r="Z1181" s="252">
        <v>100</v>
      </c>
      <c r="AA1181" s="245"/>
      <c r="AB1181" s="245"/>
      <c r="AC1181" s="245"/>
      <c r="AD1181" s="245"/>
      <c r="AE1181" s="242"/>
      <c r="AF1181" s="238" t="str">
        <f t="shared" si="18"/>
        <v>CENTEIO18/19Comercialização</v>
      </c>
      <c r="AG1181" s="242"/>
      <c r="AH1181" s="242"/>
      <c r="AI1181" s="242"/>
      <c r="AJ1181" s="242"/>
      <c r="AK1181" s="242"/>
      <c r="AL1181" s="242"/>
      <c r="AM1181" s="242"/>
      <c r="AN1181" s="242"/>
      <c r="AO1181" s="242"/>
      <c r="AP1181" s="242"/>
      <c r="AQ1181" s="242"/>
      <c r="AR1181" s="242"/>
      <c r="AS1181" s="242"/>
      <c r="AT1181" s="242"/>
      <c r="AU1181" s="242"/>
      <c r="AV1181" s="242"/>
      <c r="AW1181" s="242"/>
      <c r="AX1181" s="242"/>
      <c r="AY1181" s="242"/>
      <c r="AZ1181" s="242"/>
      <c r="BA1181" s="242"/>
      <c r="BB1181" s="242"/>
      <c r="BC1181" s="242"/>
      <c r="BD1181" s="242"/>
      <c r="BE1181" s="242"/>
      <c r="BF1181" s="242"/>
      <c r="BG1181" s="242"/>
      <c r="BH1181" s="242"/>
      <c r="BI1181" s="242"/>
      <c r="BJ1181" s="242"/>
      <c r="BK1181" s="242"/>
      <c r="BL1181" s="242"/>
    </row>
    <row r="1182" spans="1:64" ht="14.65" hidden="1" customHeight="1">
      <c r="A1182" s="254" t="s">
        <v>97</v>
      </c>
      <c r="B1182" s="254" t="s">
        <v>80</v>
      </c>
      <c r="C1182" s="256" t="s">
        <v>75</v>
      </c>
      <c r="D1182" s="260"/>
      <c r="E1182" s="260"/>
      <c r="F1182" s="260"/>
      <c r="G1182" s="261"/>
      <c r="H1182" s="261"/>
      <c r="I1182" s="261"/>
      <c r="J1182" s="261"/>
      <c r="K1182" s="261"/>
      <c r="L1182" s="261"/>
      <c r="M1182" s="261"/>
      <c r="N1182" s="261"/>
      <c r="O1182" s="261"/>
      <c r="P1182" s="261"/>
      <c r="Q1182" s="261">
        <v>34</v>
      </c>
      <c r="R1182" s="261">
        <v>100</v>
      </c>
      <c r="S1182" s="261"/>
      <c r="T1182" s="261"/>
      <c r="U1182" s="261"/>
      <c r="V1182" s="261"/>
      <c r="W1182" s="261"/>
      <c r="X1182" s="261"/>
      <c r="Y1182" s="261"/>
      <c r="Z1182" s="261"/>
      <c r="AA1182" s="261"/>
      <c r="AB1182" s="261"/>
      <c r="AC1182" s="261"/>
      <c r="AD1182" s="261"/>
      <c r="AE1182" s="262"/>
      <c r="AF1182" s="238" t="str">
        <f t="shared" si="18"/>
        <v>CEVADA18/19Plantio</v>
      </c>
      <c r="AG1182" s="262"/>
      <c r="AH1182" s="262"/>
      <c r="AI1182" s="262"/>
      <c r="AJ1182" s="262"/>
      <c r="AK1182" s="262"/>
      <c r="AL1182" s="262"/>
      <c r="AM1182" s="262"/>
      <c r="AN1182" s="262"/>
      <c r="AO1182" s="262"/>
      <c r="AP1182" s="262"/>
      <c r="AQ1182" s="262"/>
      <c r="AR1182" s="262"/>
      <c r="AS1182" s="262"/>
      <c r="AT1182" s="262"/>
      <c r="AU1182" s="262"/>
      <c r="AV1182" s="262"/>
      <c r="AW1182" s="262"/>
      <c r="AX1182" s="262"/>
      <c r="AY1182" s="262"/>
      <c r="AZ1182" s="262"/>
      <c r="BA1182" s="262"/>
      <c r="BB1182" s="262"/>
      <c r="BC1182" s="262"/>
      <c r="BD1182" s="262"/>
      <c r="BE1182" s="262"/>
      <c r="BF1182" s="262"/>
      <c r="BG1182" s="262"/>
      <c r="BH1182" s="262"/>
      <c r="BI1182" s="262"/>
      <c r="BJ1182" s="262"/>
      <c r="BK1182" s="262"/>
      <c r="BL1182" s="262"/>
    </row>
    <row r="1183" spans="1:64" ht="14.65" hidden="1" customHeight="1">
      <c r="A1183" s="263" t="s">
        <v>97</v>
      </c>
      <c r="B1183" s="263" t="s">
        <v>80</v>
      </c>
      <c r="C1183" s="265" t="s">
        <v>76</v>
      </c>
      <c r="D1183" s="266"/>
      <c r="E1183" s="266"/>
      <c r="F1183" s="266"/>
      <c r="G1183" s="267"/>
      <c r="H1183" s="267"/>
      <c r="I1183" s="267"/>
      <c r="J1183" s="267"/>
      <c r="K1183" s="267"/>
      <c r="L1183" s="267"/>
      <c r="M1183" s="267"/>
      <c r="N1183" s="267"/>
      <c r="O1183" s="267"/>
      <c r="P1183" s="267"/>
      <c r="Q1183" s="267"/>
      <c r="R1183" s="267"/>
      <c r="S1183" s="267"/>
      <c r="T1183" s="267"/>
      <c r="U1183" s="267">
        <v>13</v>
      </c>
      <c r="V1183" s="267">
        <v>97</v>
      </c>
      <c r="W1183" s="267">
        <v>100</v>
      </c>
      <c r="X1183" s="267"/>
      <c r="Y1183" s="267"/>
      <c r="Z1183" s="267"/>
      <c r="AA1183" s="267"/>
      <c r="AB1183" s="267"/>
      <c r="AC1183" s="267"/>
      <c r="AD1183" s="267"/>
      <c r="AE1183" s="268"/>
      <c r="AF1183" s="238" t="str">
        <f t="shared" si="18"/>
        <v>CEVADA18/19Colheita</v>
      </c>
      <c r="AG1183" s="268"/>
      <c r="AH1183" s="268"/>
      <c r="AI1183" s="268"/>
      <c r="AJ1183" s="268"/>
      <c r="AK1183" s="268"/>
      <c r="AL1183" s="268"/>
      <c r="AM1183" s="268"/>
      <c r="AN1183" s="268"/>
      <c r="AO1183" s="268"/>
      <c r="AP1183" s="268"/>
      <c r="AQ1183" s="268"/>
      <c r="AR1183" s="268"/>
      <c r="AS1183" s="268"/>
      <c r="AT1183" s="268"/>
      <c r="AU1183" s="268"/>
      <c r="AV1183" s="268"/>
      <c r="AW1183" s="268"/>
      <c r="AX1183" s="268"/>
      <c r="AY1183" s="268"/>
      <c r="AZ1183" s="268"/>
      <c r="BA1183" s="268"/>
      <c r="BB1183" s="268"/>
      <c r="BC1183" s="268"/>
      <c r="BD1183" s="268"/>
      <c r="BE1183" s="268"/>
      <c r="BF1183" s="268"/>
      <c r="BG1183" s="268"/>
      <c r="BH1183" s="268"/>
      <c r="BI1183" s="268"/>
      <c r="BJ1183" s="268"/>
      <c r="BK1183" s="268"/>
      <c r="BL1183" s="268"/>
    </row>
    <row r="1184" spans="1:64" ht="14.65" hidden="1" customHeight="1">
      <c r="A1184" s="238" t="s">
        <v>97</v>
      </c>
      <c r="B1184" s="238" t="s">
        <v>80</v>
      </c>
      <c r="C1184" s="243" t="s">
        <v>77</v>
      </c>
      <c r="D1184" s="244"/>
      <c r="E1184" s="244"/>
      <c r="F1184" s="244"/>
      <c r="G1184" s="245"/>
      <c r="H1184" s="245"/>
      <c r="I1184" s="245"/>
      <c r="J1184" s="245"/>
      <c r="K1184" s="245"/>
      <c r="L1184" s="245"/>
      <c r="M1184" s="245"/>
      <c r="N1184" s="245"/>
      <c r="O1184" s="245"/>
      <c r="P1184" s="245"/>
      <c r="Q1184" s="245">
        <v>30</v>
      </c>
      <c r="R1184" s="252">
        <v>30</v>
      </c>
      <c r="S1184" s="252">
        <v>30</v>
      </c>
      <c r="T1184" s="252">
        <v>30</v>
      </c>
      <c r="U1184" s="252">
        <v>33</v>
      </c>
      <c r="V1184" s="252">
        <v>62</v>
      </c>
      <c r="W1184" s="252">
        <v>78</v>
      </c>
      <c r="X1184" s="252">
        <v>100</v>
      </c>
      <c r="Y1184" s="252"/>
      <c r="Z1184" s="252"/>
      <c r="AA1184" s="245"/>
      <c r="AB1184" s="245"/>
      <c r="AC1184" s="245"/>
      <c r="AD1184" s="245"/>
      <c r="AE1184" s="242"/>
      <c r="AF1184" s="238" t="str">
        <f t="shared" si="18"/>
        <v>CEVADA18/19Comercialização</v>
      </c>
      <c r="AG1184" s="242"/>
      <c r="AH1184" s="242"/>
      <c r="AI1184" s="242"/>
      <c r="AJ1184" s="242"/>
      <c r="AK1184" s="242"/>
      <c r="AL1184" s="242"/>
      <c r="AM1184" s="242"/>
      <c r="AN1184" s="242"/>
      <c r="AO1184" s="242"/>
      <c r="AP1184" s="242"/>
      <c r="AQ1184" s="242"/>
      <c r="AR1184" s="242"/>
      <c r="AS1184" s="242"/>
      <c r="AT1184" s="242"/>
      <c r="AU1184" s="242"/>
      <c r="AV1184" s="242"/>
      <c r="AW1184" s="242"/>
      <c r="AX1184" s="242"/>
      <c r="AY1184" s="242"/>
      <c r="AZ1184" s="242"/>
      <c r="BA1184" s="242"/>
      <c r="BB1184" s="242"/>
      <c r="BC1184" s="242"/>
      <c r="BD1184" s="242"/>
      <c r="BE1184" s="242"/>
      <c r="BF1184" s="242"/>
      <c r="BG1184" s="242"/>
      <c r="BH1184" s="242"/>
      <c r="BI1184" s="242"/>
      <c r="BJ1184" s="242"/>
      <c r="BK1184" s="242"/>
      <c r="BL1184" s="242"/>
    </row>
    <row r="1185" spans="1:64" ht="14.65" hidden="1" customHeight="1">
      <c r="A1185" s="254" t="s">
        <v>58</v>
      </c>
      <c r="B1185" s="255" t="s">
        <v>80</v>
      </c>
      <c r="C1185" s="256" t="s">
        <v>75</v>
      </c>
      <c r="D1185" s="261"/>
      <c r="E1185" s="261"/>
      <c r="F1185" s="261"/>
      <c r="G1185" s="261">
        <v>1</v>
      </c>
      <c r="H1185" s="261">
        <v>55</v>
      </c>
      <c r="I1185" s="261">
        <v>79</v>
      </c>
      <c r="J1185" s="261">
        <v>99</v>
      </c>
      <c r="K1185" s="261">
        <v>100</v>
      </c>
      <c r="L1185" s="261"/>
      <c r="M1185" s="261"/>
      <c r="N1185" s="261"/>
      <c r="O1185" s="261"/>
      <c r="P1185" s="261"/>
      <c r="Q1185" s="261"/>
      <c r="R1185" s="261"/>
      <c r="S1185" s="261"/>
      <c r="T1185" s="261"/>
      <c r="U1185" s="261"/>
      <c r="V1185" s="261"/>
      <c r="W1185" s="261"/>
      <c r="X1185" s="261"/>
      <c r="Y1185" s="261"/>
      <c r="Z1185" s="261"/>
      <c r="AA1185" s="261"/>
      <c r="AB1185" s="261"/>
      <c r="AC1185" s="261"/>
      <c r="AD1185" s="261"/>
      <c r="AE1185" s="262"/>
      <c r="AF1185" s="238" t="str">
        <f t="shared" si="18"/>
        <v>FEIJÃO (1ª SAFRA)18/19Plantio</v>
      </c>
      <c r="AG1185" s="262"/>
      <c r="AH1185" s="262"/>
      <c r="AI1185" s="262"/>
      <c r="AJ1185" s="262"/>
      <c r="AK1185" s="262"/>
      <c r="AL1185" s="262"/>
      <c r="AM1185" s="262"/>
      <c r="AN1185" s="262"/>
      <c r="AO1185" s="262"/>
      <c r="AP1185" s="262"/>
      <c r="AQ1185" s="262"/>
      <c r="AR1185" s="262"/>
      <c r="AS1185" s="262"/>
      <c r="AT1185" s="262"/>
      <c r="AU1185" s="262"/>
      <c r="AV1185" s="262"/>
      <c r="AW1185" s="262"/>
      <c r="AX1185" s="262"/>
      <c r="AY1185" s="262"/>
      <c r="AZ1185" s="262"/>
      <c r="BA1185" s="262"/>
      <c r="BB1185" s="262"/>
      <c r="BC1185" s="262"/>
      <c r="BD1185" s="262"/>
      <c r="BE1185" s="262"/>
      <c r="BF1185" s="262"/>
      <c r="BG1185" s="262"/>
      <c r="BH1185" s="262"/>
      <c r="BI1185" s="262"/>
      <c r="BJ1185" s="262"/>
      <c r="BK1185" s="262"/>
      <c r="BL1185" s="262"/>
    </row>
    <row r="1186" spans="1:64" ht="14.65" hidden="1" customHeight="1">
      <c r="A1186" s="263" t="s">
        <v>58</v>
      </c>
      <c r="B1186" s="255" t="s">
        <v>80</v>
      </c>
      <c r="C1186" s="265" t="s">
        <v>76</v>
      </c>
      <c r="D1186" s="267"/>
      <c r="E1186" s="267"/>
      <c r="F1186" s="267"/>
      <c r="G1186" s="267"/>
      <c r="H1186" s="267"/>
      <c r="I1186" s="267"/>
      <c r="J1186" s="267"/>
      <c r="K1186" s="267">
        <v>13</v>
      </c>
      <c r="L1186" s="267">
        <v>80</v>
      </c>
      <c r="M1186" s="267">
        <v>97</v>
      </c>
      <c r="N1186" s="267">
        <v>100</v>
      </c>
      <c r="O1186" s="267"/>
      <c r="P1186" s="267"/>
      <c r="Q1186" s="267"/>
      <c r="R1186" s="267"/>
      <c r="S1186" s="267"/>
      <c r="T1186" s="267"/>
      <c r="U1186" s="267"/>
      <c r="V1186" s="267"/>
      <c r="W1186" s="267"/>
      <c r="X1186" s="267"/>
      <c r="Y1186" s="267"/>
      <c r="Z1186" s="267"/>
      <c r="AA1186" s="267"/>
      <c r="AB1186" s="267"/>
      <c r="AC1186" s="267"/>
      <c r="AD1186" s="267"/>
      <c r="AE1186" s="268"/>
      <c r="AF1186" s="238" t="str">
        <f t="shared" si="18"/>
        <v>FEIJÃO (1ª SAFRA)18/19Colheita</v>
      </c>
      <c r="AG1186" s="268"/>
      <c r="AH1186" s="268"/>
      <c r="AI1186" s="268"/>
      <c r="AJ1186" s="268"/>
      <c r="AK1186" s="268"/>
      <c r="AL1186" s="268"/>
      <c r="AM1186" s="268"/>
      <c r="AN1186" s="268"/>
      <c r="AO1186" s="268"/>
      <c r="AP1186" s="268"/>
      <c r="AQ1186" s="268"/>
      <c r="AR1186" s="268"/>
      <c r="AS1186" s="268"/>
      <c r="AT1186" s="268"/>
      <c r="AU1186" s="268"/>
      <c r="AV1186" s="268"/>
      <c r="AW1186" s="268"/>
      <c r="AX1186" s="268"/>
      <c r="AY1186" s="268"/>
      <c r="AZ1186" s="268"/>
      <c r="BA1186" s="268"/>
      <c r="BB1186" s="268"/>
      <c r="BC1186" s="268"/>
      <c r="BD1186" s="268"/>
      <c r="BE1186" s="268"/>
      <c r="BF1186" s="268"/>
      <c r="BG1186" s="268"/>
      <c r="BH1186" s="268"/>
      <c r="BI1186" s="268"/>
      <c r="BJ1186" s="268"/>
      <c r="BK1186" s="268"/>
      <c r="BL1186" s="268"/>
    </row>
    <row r="1187" spans="1:64" ht="14.65" hidden="1" customHeight="1">
      <c r="A1187" s="238" t="s">
        <v>58</v>
      </c>
      <c r="B1187" s="255" t="s">
        <v>80</v>
      </c>
      <c r="C1187" s="243" t="s">
        <v>77</v>
      </c>
      <c r="D1187" s="245"/>
      <c r="E1187" s="245"/>
      <c r="F1187" s="245"/>
      <c r="G1187" s="245"/>
      <c r="H1187" s="245"/>
      <c r="I1187" s="245"/>
      <c r="J1187" s="245"/>
      <c r="K1187" s="245">
        <v>7</v>
      </c>
      <c r="L1187" s="245">
        <v>45</v>
      </c>
      <c r="M1187" s="245">
        <v>74</v>
      </c>
      <c r="N1187" s="245">
        <v>83</v>
      </c>
      <c r="O1187" s="245">
        <v>86</v>
      </c>
      <c r="P1187" s="245">
        <v>89</v>
      </c>
      <c r="Q1187" s="245">
        <v>92</v>
      </c>
      <c r="R1187" s="245">
        <v>93</v>
      </c>
      <c r="S1187" s="245">
        <v>100</v>
      </c>
      <c r="T1187" s="245"/>
      <c r="U1187" s="245"/>
      <c r="V1187" s="245"/>
      <c r="W1187" s="245"/>
      <c r="X1187" s="245"/>
      <c r="Y1187" s="245"/>
      <c r="Z1187" s="245"/>
      <c r="AA1187" s="245"/>
      <c r="AB1187" s="245"/>
      <c r="AC1187" s="245"/>
      <c r="AD1187" s="245"/>
      <c r="AE1187" s="242"/>
      <c r="AF1187" s="238" t="str">
        <f t="shared" si="18"/>
        <v>FEIJÃO (1ª SAFRA)18/19Comercialização</v>
      </c>
      <c r="AG1187" s="242"/>
      <c r="AH1187" s="242"/>
      <c r="AI1187" s="242"/>
      <c r="AJ1187" s="242"/>
      <c r="AK1187" s="242"/>
      <c r="AL1187" s="242"/>
      <c r="AM1187" s="242"/>
      <c r="AN1187" s="242"/>
      <c r="AO1187" s="242"/>
      <c r="AP1187" s="242"/>
      <c r="AQ1187" s="242"/>
      <c r="AR1187" s="242"/>
      <c r="AS1187" s="242"/>
      <c r="AT1187" s="242"/>
      <c r="AU1187" s="242"/>
      <c r="AV1187" s="242"/>
      <c r="AW1187" s="242"/>
      <c r="AX1187" s="242"/>
      <c r="AY1187" s="242"/>
      <c r="AZ1187" s="242"/>
      <c r="BA1187" s="242"/>
      <c r="BB1187" s="242"/>
      <c r="BC1187" s="242"/>
      <c r="BD1187" s="242"/>
      <c r="BE1187" s="242"/>
      <c r="BF1187" s="242"/>
      <c r="BG1187" s="242"/>
      <c r="BH1187" s="242"/>
      <c r="BI1187" s="242"/>
      <c r="BJ1187" s="242"/>
      <c r="BK1187" s="242"/>
      <c r="BL1187" s="242"/>
    </row>
    <row r="1188" spans="1:64" ht="14.65" hidden="1" customHeight="1">
      <c r="A1188" s="254" t="s">
        <v>98</v>
      </c>
      <c r="B1188" s="255" t="s">
        <v>80</v>
      </c>
      <c r="C1188" s="256" t="s">
        <v>75</v>
      </c>
      <c r="D1188" s="261"/>
      <c r="E1188" s="261"/>
      <c r="F1188" s="261"/>
      <c r="G1188" s="261"/>
      <c r="H1188" s="261"/>
      <c r="I1188" s="261"/>
      <c r="J1188" s="261"/>
      <c r="K1188" s="262"/>
      <c r="L1188" s="261">
        <v>19</v>
      </c>
      <c r="M1188" s="262">
        <v>81</v>
      </c>
      <c r="N1188" s="261">
        <v>100</v>
      </c>
      <c r="O1188" s="261"/>
      <c r="P1188" s="261"/>
      <c r="Q1188" s="261"/>
      <c r="R1188" s="261"/>
      <c r="S1188" s="261"/>
      <c r="T1188" s="261"/>
      <c r="U1188" s="261"/>
      <c r="V1188" s="261"/>
      <c r="W1188" s="261"/>
      <c r="X1188" s="261"/>
      <c r="Y1188" s="261"/>
      <c r="Z1188" s="261"/>
      <c r="AA1188" s="261"/>
      <c r="AB1188" s="261"/>
      <c r="AC1188" s="261"/>
      <c r="AD1188" s="261"/>
      <c r="AE1188" s="262"/>
      <c r="AF1188" s="238" t="str">
        <f t="shared" si="18"/>
        <v>FEIJÃO (2ª SAFRA)18/19Plantio</v>
      </c>
      <c r="AG1188" s="262"/>
      <c r="AH1188" s="262"/>
      <c r="AI1188" s="262"/>
      <c r="AJ1188" s="262"/>
      <c r="AK1188" s="262"/>
      <c r="AL1188" s="262"/>
      <c r="AM1188" s="262"/>
      <c r="AN1188" s="262"/>
      <c r="AO1188" s="262"/>
      <c r="AP1188" s="262"/>
      <c r="AQ1188" s="262"/>
      <c r="AR1188" s="262"/>
      <c r="AS1188" s="262"/>
      <c r="AT1188" s="262"/>
      <c r="AU1188" s="262"/>
      <c r="AV1188" s="262"/>
      <c r="AW1188" s="262"/>
      <c r="AX1188" s="262"/>
      <c r="AY1188" s="262"/>
      <c r="AZ1188" s="262"/>
      <c r="BA1188" s="262"/>
      <c r="BB1188" s="262"/>
      <c r="BC1188" s="262"/>
      <c r="BD1188" s="262"/>
      <c r="BE1188" s="262"/>
      <c r="BF1188" s="262"/>
      <c r="BG1188" s="262"/>
      <c r="BH1188" s="262"/>
      <c r="BI1188" s="262"/>
      <c r="BJ1188" s="262"/>
      <c r="BK1188" s="262"/>
      <c r="BL1188" s="262"/>
    </row>
    <row r="1189" spans="1:64" ht="14.65" hidden="1" customHeight="1">
      <c r="A1189" s="263" t="s">
        <v>98</v>
      </c>
      <c r="B1189" s="255" t="s">
        <v>80</v>
      </c>
      <c r="C1189" s="265" t="s">
        <v>76</v>
      </c>
      <c r="D1189" s="267"/>
      <c r="E1189" s="267"/>
      <c r="F1189" s="267"/>
      <c r="G1189" s="267"/>
      <c r="H1189" s="267"/>
      <c r="I1189" s="267"/>
      <c r="J1189" s="267"/>
      <c r="K1189" s="268"/>
      <c r="L1189" s="267"/>
      <c r="M1189" s="268"/>
      <c r="N1189" s="267"/>
      <c r="O1189" s="267">
        <v>7</v>
      </c>
      <c r="P1189" s="267">
        <v>50</v>
      </c>
      <c r="Q1189" s="267">
        <v>96</v>
      </c>
      <c r="R1189" s="267">
        <v>100</v>
      </c>
      <c r="S1189" s="267"/>
      <c r="T1189" s="267"/>
      <c r="U1189" s="267"/>
      <c r="V1189" s="267"/>
      <c r="W1189" s="267"/>
      <c r="X1189" s="267"/>
      <c r="Y1189" s="267"/>
      <c r="Z1189" s="267"/>
      <c r="AA1189" s="267"/>
      <c r="AB1189" s="267"/>
      <c r="AC1189" s="267"/>
      <c r="AD1189" s="267"/>
      <c r="AE1189" s="268"/>
      <c r="AF1189" s="238" t="str">
        <f t="shared" si="18"/>
        <v>FEIJÃO (2ª SAFRA)18/19Colheita</v>
      </c>
      <c r="AG1189" s="268"/>
      <c r="AH1189" s="268"/>
      <c r="AI1189" s="268"/>
      <c r="AJ1189" s="268"/>
      <c r="AK1189" s="268"/>
      <c r="AL1189" s="268"/>
      <c r="AM1189" s="268"/>
      <c r="AN1189" s="268"/>
      <c r="AO1189" s="268"/>
      <c r="AP1189" s="268"/>
      <c r="AQ1189" s="268"/>
      <c r="AR1189" s="268"/>
      <c r="AS1189" s="268"/>
      <c r="AT1189" s="268"/>
      <c r="AU1189" s="268"/>
      <c r="AV1189" s="268"/>
      <c r="AW1189" s="268"/>
      <c r="AX1189" s="268"/>
      <c r="AY1189" s="268"/>
      <c r="AZ1189" s="268"/>
      <c r="BA1189" s="268"/>
      <c r="BB1189" s="268"/>
      <c r="BC1189" s="268"/>
      <c r="BD1189" s="268"/>
      <c r="BE1189" s="268"/>
      <c r="BF1189" s="268"/>
      <c r="BG1189" s="268"/>
      <c r="BH1189" s="268"/>
      <c r="BI1189" s="268"/>
      <c r="BJ1189" s="268"/>
      <c r="BK1189" s="268"/>
      <c r="BL1189" s="268"/>
    </row>
    <row r="1190" spans="1:64" ht="14.65" hidden="1" customHeight="1">
      <c r="A1190" s="238" t="s">
        <v>98</v>
      </c>
      <c r="B1190" s="255" t="s">
        <v>80</v>
      </c>
      <c r="C1190" s="243" t="s">
        <v>77</v>
      </c>
      <c r="D1190" s="245"/>
      <c r="E1190" s="245"/>
      <c r="F1190" s="245"/>
      <c r="G1190" s="245"/>
      <c r="H1190" s="245"/>
      <c r="I1190" s="245"/>
      <c r="J1190" s="245"/>
      <c r="K1190" s="245"/>
      <c r="L1190" s="245"/>
      <c r="M1190" s="245"/>
      <c r="N1190" s="245"/>
      <c r="O1190" s="245">
        <v>3</v>
      </c>
      <c r="P1190" s="245">
        <v>26</v>
      </c>
      <c r="Q1190" s="245">
        <v>68</v>
      </c>
      <c r="R1190" s="245">
        <v>81</v>
      </c>
      <c r="S1190" s="245">
        <v>88</v>
      </c>
      <c r="T1190" s="245">
        <v>89</v>
      </c>
      <c r="U1190" s="245">
        <v>93</v>
      </c>
      <c r="V1190" s="245">
        <v>95</v>
      </c>
      <c r="W1190" s="245">
        <v>98</v>
      </c>
      <c r="X1190" s="245">
        <v>100</v>
      </c>
      <c r="Y1190" s="245"/>
      <c r="Z1190" s="245"/>
      <c r="AA1190" s="245"/>
      <c r="AB1190" s="245"/>
      <c r="AC1190" s="245"/>
      <c r="AD1190" s="245"/>
      <c r="AE1190" s="242"/>
      <c r="AF1190" s="238" t="str">
        <f t="shared" si="18"/>
        <v>FEIJÃO (2ª SAFRA)18/19Comercialização</v>
      </c>
      <c r="AG1190" s="242"/>
      <c r="AH1190" s="242"/>
      <c r="AI1190" s="242"/>
      <c r="AJ1190" s="242"/>
      <c r="AK1190" s="242"/>
      <c r="AL1190" s="242"/>
      <c r="AM1190" s="242"/>
      <c r="AN1190" s="242"/>
      <c r="AO1190" s="242"/>
      <c r="AP1190" s="242"/>
      <c r="AQ1190" s="242"/>
      <c r="AR1190" s="242"/>
      <c r="AS1190" s="242"/>
      <c r="AT1190" s="242"/>
      <c r="AU1190" s="242"/>
      <c r="AV1190" s="242"/>
      <c r="AW1190" s="242"/>
      <c r="AX1190" s="242"/>
      <c r="AY1190" s="242"/>
      <c r="AZ1190" s="242"/>
      <c r="BA1190" s="242"/>
      <c r="BB1190" s="242"/>
      <c r="BC1190" s="242"/>
      <c r="BD1190" s="242"/>
      <c r="BE1190" s="242"/>
      <c r="BF1190" s="242"/>
      <c r="BG1190" s="242"/>
      <c r="BH1190" s="242"/>
      <c r="BI1190" s="242"/>
      <c r="BJ1190" s="242"/>
      <c r="BK1190" s="242"/>
      <c r="BL1190" s="242"/>
    </row>
    <row r="1191" spans="1:64" ht="14.65" hidden="1" customHeight="1">
      <c r="A1191" s="254" t="s">
        <v>99</v>
      </c>
      <c r="B1191" s="255" t="s">
        <v>80</v>
      </c>
      <c r="C1191" s="256" t="s">
        <v>75</v>
      </c>
      <c r="D1191" s="261"/>
      <c r="E1191" s="261"/>
      <c r="F1191" s="261"/>
      <c r="G1191" s="261"/>
      <c r="H1191" s="261"/>
      <c r="I1191" s="261"/>
      <c r="J1191" s="261"/>
      <c r="K1191" s="262"/>
      <c r="L1191" s="261"/>
      <c r="M1191" s="262"/>
      <c r="N1191" s="261">
        <v>28</v>
      </c>
      <c r="O1191" s="261">
        <v>42</v>
      </c>
      <c r="P1191" s="261">
        <v>44</v>
      </c>
      <c r="Q1191" s="261">
        <v>81</v>
      </c>
      <c r="R1191" s="261">
        <v>100</v>
      </c>
      <c r="S1191" s="261"/>
      <c r="T1191" s="261"/>
      <c r="U1191" s="261"/>
      <c r="V1191" s="261"/>
      <c r="W1191" s="261"/>
      <c r="X1191" s="261"/>
      <c r="Y1191" s="261"/>
      <c r="Z1191" s="261"/>
      <c r="AA1191" s="261"/>
      <c r="AB1191" s="261"/>
      <c r="AC1191" s="261"/>
      <c r="AD1191" s="261"/>
      <c r="AE1191" s="262"/>
      <c r="AF1191" s="238" t="str">
        <f t="shared" si="18"/>
        <v>FEIJÃO (3ª SAFRA)18/19Plantio</v>
      </c>
      <c r="AG1191" s="262"/>
      <c r="AH1191" s="262"/>
      <c r="AI1191" s="262"/>
      <c r="AJ1191" s="262"/>
      <c r="AK1191" s="262"/>
      <c r="AL1191" s="262"/>
      <c r="AM1191" s="262"/>
      <c r="AN1191" s="262"/>
      <c r="AO1191" s="262"/>
      <c r="AP1191" s="262"/>
      <c r="AQ1191" s="262"/>
      <c r="AR1191" s="262"/>
      <c r="AS1191" s="262"/>
      <c r="AT1191" s="262"/>
      <c r="AU1191" s="262"/>
      <c r="AV1191" s="262"/>
      <c r="AW1191" s="262"/>
      <c r="AX1191" s="262"/>
      <c r="AY1191" s="262"/>
      <c r="AZ1191" s="262"/>
      <c r="BA1191" s="262"/>
      <c r="BB1191" s="262"/>
      <c r="BC1191" s="262"/>
      <c r="BD1191" s="262"/>
      <c r="BE1191" s="262"/>
      <c r="BF1191" s="262"/>
      <c r="BG1191" s="262"/>
      <c r="BH1191" s="262"/>
      <c r="BI1191" s="262"/>
      <c r="BJ1191" s="262"/>
      <c r="BK1191" s="262"/>
      <c r="BL1191" s="262"/>
    </row>
    <row r="1192" spans="1:64" ht="14.65" hidden="1" customHeight="1">
      <c r="A1192" s="263" t="s">
        <v>99</v>
      </c>
      <c r="B1192" s="255" t="s">
        <v>80</v>
      </c>
      <c r="C1192" s="265" t="s">
        <v>76</v>
      </c>
      <c r="D1192" s="267"/>
      <c r="E1192" s="267"/>
      <c r="F1192" s="267"/>
      <c r="G1192" s="267"/>
      <c r="H1192" s="267"/>
      <c r="I1192" s="267"/>
      <c r="J1192" s="267"/>
      <c r="K1192" s="268"/>
      <c r="L1192" s="267"/>
      <c r="M1192" s="268"/>
      <c r="N1192" s="267"/>
      <c r="O1192" s="267"/>
      <c r="P1192" s="267"/>
      <c r="Q1192" s="267"/>
      <c r="R1192" s="267">
        <v>16</v>
      </c>
      <c r="S1192" s="267">
        <v>100</v>
      </c>
      <c r="T1192" s="267"/>
      <c r="U1192" s="267"/>
      <c r="V1192" s="267"/>
      <c r="W1192" s="267"/>
      <c r="X1192" s="267"/>
      <c r="Y1192" s="267"/>
      <c r="Z1192" s="267"/>
      <c r="AA1192" s="267"/>
      <c r="AB1192" s="267"/>
      <c r="AC1192" s="267"/>
      <c r="AD1192" s="267"/>
      <c r="AE1192" s="268"/>
      <c r="AF1192" s="238" t="str">
        <f t="shared" si="18"/>
        <v>FEIJÃO (3ª SAFRA)18/19Colheita</v>
      </c>
      <c r="AG1192" s="268"/>
      <c r="AH1192" s="268"/>
      <c r="AI1192" s="268"/>
      <c r="AJ1192" s="268"/>
      <c r="AK1192" s="268"/>
      <c r="AL1192" s="268"/>
      <c r="AM1192" s="268"/>
      <c r="AN1192" s="268"/>
      <c r="AO1192" s="268"/>
      <c r="AP1192" s="268"/>
      <c r="AQ1192" s="268"/>
      <c r="AR1192" s="268"/>
      <c r="AS1192" s="268"/>
      <c r="AT1192" s="268"/>
      <c r="AU1192" s="268"/>
      <c r="AV1192" s="268"/>
      <c r="AW1192" s="268"/>
      <c r="AX1192" s="268"/>
      <c r="AY1192" s="268"/>
      <c r="AZ1192" s="268"/>
      <c r="BA1192" s="268"/>
      <c r="BB1192" s="268"/>
      <c r="BC1192" s="268"/>
      <c r="BD1192" s="268"/>
      <c r="BE1192" s="268"/>
      <c r="BF1192" s="268"/>
      <c r="BG1192" s="268"/>
      <c r="BH1192" s="268"/>
      <c r="BI1192" s="268"/>
      <c r="BJ1192" s="268"/>
      <c r="BK1192" s="268"/>
      <c r="BL1192" s="268"/>
    </row>
    <row r="1193" spans="1:64" ht="14.65" hidden="1" customHeight="1">
      <c r="A1193" s="238" t="s">
        <v>99</v>
      </c>
      <c r="B1193" s="255" t="s">
        <v>80</v>
      </c>
      <c r="C1193" s="243" t="s">
        <v>77</v>
      </c>
      <c r="D1193" s="245"/>
      <c r="E1193" s="245"/>
      <c r="F1193" s="245"/>
      <c r="G1193" s="245"/>
      <c r="H1193" s="245"/>
      <c r="I1193" s="245"/>
      <c r="J1193" s="245"/>
      <c r="K1193" s="245"/>
      <c r="L1193" s="245"/>
      <c r="M1193" s="245"/>
      <c r="N1193" s="245"/>
      <c r="O1193" s="245"/>
      <c r="P1193" s="245"/>
      <c r="Q1193" s="245"/>
      <c r="R1193" s="245">
        <v>7</v>
      </c>
      <c r="S1193" s="245">
        <v>25</v>
      </c>
      <c r="T1193" s="245">
        <v>100</v>
      </c>
      <c r="U1193" s="245"/>
      <c r="V1193" s="245"/>
      <c r="W1193" s="245"/>
      <c r="X1193" s="245"/>
      <c r="Y1193" s="245"/>
      <c r="Z1193" s="245"/>
      <c r="AA1193" s="245"/>
      <c r="AB1193" s="245"/>
      <c r="AC1193" s="245"/>
      <c r="AD1193" s="245"/>
      <c r="AE1193" s="242"/>
      <c r="AF1193" s="238" t="str">
        <f t="shared" si="18"/>
        <v>FEIJÃO (3ª SAFRA)18/19Comercialização</v>
      </c>
      <c r="AG1193" s="242"/>
      <c r="AH1193" s="242"/>
      <c r="AI1193" s="242"/>
      <c r="AJ1193" s="242"/>
      <c r="AK1193" s="242"/>
      <c r="AL1193" s="242"/>
      <c r="AM1193" s="242"/>
      <c r="AN1193" s="242"/>
      <c r="AO1193" s="242"/>
      <c r="AP1193" s="242"/>
      <c r="AQ1193" s="242"/>
      <c r="AR1193" s="242"/>
      <c r="AS1193" s="242"/>
      <c r="AT1193" s="242"/>
      <c r="AU1193" s="242"/>
      <c r="AV1193" s="242"/>
      <c r="AW1193" s="242"/>
      <c r="AX1193" s="242"/>
      <c r="AY1193" s="242"/>
      <c r="AZ1193" s="242"/>
      <c r="BA1193" s="242"/>
      <c r="BB1193" s="242"/>
      <c r="BC1193" s="242"/>
      <c r="BD1193" s="242"/>
      <c r="BE1193" s="242"/>
      <c r="BF1193" s="242"/>
      <c r="BG1193" s="242"/>
      <c r="BH1193" s="242"/>
      <c r="BI1193" s="242"/>
      <c r="BJ1193" s="242"/>
      <c r="BK1193" s="242"/>
      <c r="BL1193" s="242"/>
    </row>
    <row r="1194" spans="1:64" ht="14.65" hidden="1" customHeight="1">
      <c r="A1194" s="254" t="s">
        <v>294</v>
      </c>
      <c r="B1194" s="292" t="s">
        <v>80</v>
      </c>
      <c r="C1194" s="256" t="s">
        <v>75</v>
      </c>
      <c r="D1194" s="261"/>
      <c r="E1194" s="261"/>
      <c r="F1194" s="261"/>
      <c r="G1194" s="261">
        <v>33</v>
      </c>
      <c r="H1194" s="261">
        <v>60</v>
      </c>
      <c r="I1194" s="261">
        <v>98</v>
      </c>
      <c r="J1194" s="261">
        <v>100</v>
      </c>
      <c r="K1194" s="261"/>
      <c r="L1194" s="261"/>
      <c r="M1194" s="261"/>
      <c r="N1194" s="261"/>
      <c r="O1194" s="261"/>
      <c r="P1194" s="261"/>
      <c r="Q1194" s="261"/>
      <c r="R1194" s="261"/>
      <c r="S1194" s="261"/>
      <c r="T1194" s="261"/>
      <c r="U1194" s="261"/>
      <c r="V1194" s="261"/>
      <c r="W1194" s="261"/>
      <c r="X1194" s="261"/>
      <c r="Y1194" s="261"/>
      <c r="Z1194" s="261"/>
      <c r="AA1194" s="261"/>
      <c r="AB1194" s="261"/>
      <c r="AC1194" s="261"/>
      <c r="AD1194" s="261"/>
      <c r="AE1194" s="262"/>
      <c r="AF1194" s="238" t="str">
        <f t="shared" si="18"/>
        <v>tabaco18/19Plantio</v>
      </c>
      <c r="AG1194" s="262"/>
      <c r="AH1194" s="262"/>
      <c r="AI1194" s="262"/>
      <c r="AJ1194" s="262"/>
      <c r="AK1194" s="262"/>
      <c r="AL1194" s="262"/>
      <c r="AM1194" s="262"/>
      <c r="AN1194" s="262"/>
      <c r="AO1194" s="262"/>
      <c r="AP1194" s="262"/>
      <c r="AQ1194" s="262"/>
      <c r="AR1194" s="262"/>
      <c r="AS1194" s="262"/>
      <c r="AT1194" s="262"/>
      <c r="AU1194" s="262"/>
      <c r="AV1194" s="262"/>
      <c r="AW1194" s="262"/>
      <c r="AX1194" s="262"/>
      <c r="AY1194" s="262"/>
      <c r="AZ1194" s="262"/>
      <c r="BA1194" s="262"/>
      <c r="BB1194" s="262"/>
      <c r="BC1194" s="262"/>
      <c r="BD1194" s="262"/>
      <c r="BE1194" s="262"/>
      <c r="BF1194" s="262"/>
      <c r="BG1194" s="262"/>
      <c r="BH1194" s="262"/>
      <c r="BI1194" s="262"/>
      <c r="BJ1194" s="262"/>
      <c r="BK1194" s="262"/>
      <c r="BL1194" s="262"/>
    </row>
    <row r="1195" spans="1:64" ht="14.65" hidden="1" customHeight="1">
      <c r="A1195" s="263" t="s">
        <v>294</v>
      </c>
      <c r="B1195" s="292" t="s">
        <v>80</v>
      </c>
      <c r="C1195" s="265" t="s">
        <v>76</v>
      </c>
      <c r="D1195" s="267"/>
      <c r="E1195" s="267"/>
      <c r="F1195" s="267"/>
      <c r="G1195" s="267"/>
      <c r="H1195" s="267"/>
      <c r="I1195" s="267">
        <v>1</v>
      </c>
      <c r="J1195" s="267">
        <v>3</v>
      </c>
      <c r="K1195" s="267">
        <v>10</v>
      </c>
      <c r="L1195" s="267">
        <v>49</v>
      </c>
      <c r="M1195" s="267">
        <v>77</v>
      </c>
      <c r="N1195" s="267">
        <v>99</v>
      </c>
      <c r="O1195" s="267">
        <v>100</v>
      </c>
      <c r="P1195" s="267"/>
      <c r="Q1195" s="267"/>
      <c r="R1195" s="267"/>
      <c r="S1195" s="267"/>
      <c r="T1195" s="267"/>
      <c r="U1195" s="267"/>
      <c r="V1195" s="267"/>
      <c r="W1195" s="267"/>
      <c r="X1195" s="267"/>
      <c r="Y1195" s="267"/>
      <c r="Z1195" s="267"/>
      <c r="AA1195" s="267"/>
      <c r="AB1195" s="267"/>
      <c r="AC1195" s="267"/>
      <c r="AD1195" s="267"/>
      <c r="AE1195" s="268"/>
      <c r="AF1195" s="238" t="str">
        <f t="shared" si="18"/>
        <v>tabaco18/19Colheita</v>
      </c>
      <c r="AG1195" s="268"/>
      <c r="AH1195" s="268"/>
      <c r="AI1195" s="268"/>
      <c r="AJ1195" s="268"/>
      <c r="AK1195" s="268"/>
      <c r="AL1195" s="268"/>
      <c r="AM1195" s="268"/>
      <c r="AN1195" s="268"/>
      <c r="AO1195" s="268"/>
      <c r="AP1195" s="268"/>
      <c r="AQ1195" s="268"/>
      <c r="AR1195" s="268"/>
      <c r="AS1195" s="268"/>
      <c r="AT1195" s="268"/>
      <c r="AU1195" s="268"/>
      <c r="AV1195" s="268"/>
      <c r="AW1195" s="268"/>
      <c r="AX1195" s="268"/>
      <c r="AY1195" s="268"/>
      <c r="AZ1195" s="268"/>
      <c r="BA1195" s="268"/>
      <c r="BB1195" s="268"/>
      <c r="BC1195" s="268"/>
      <c r="BD1195" s="268"/>
      <c r="BE1195" s="268"/>
      <c r="BF1195" s="268"/>
      <c r="BG1195" s="268"/>
      <c r="BH1195" s="268"/>
      <c r="BI1195" s="268"/>
      <c r="BJ1195" s="268"/>
      <c r="BK1195" s="268"/>
      <c r="BL1195" s="268"/>
    </row>
    <row r="1196" spans="1:64" ht="14.65" hidden="1" customHeight="1">
      <c r="A1196" s="257" t="s">
        <v>294</v>
      </c>
      <c r="B1196" s="292" t="s">
        <v>80</v>
      </c>
      <c r="C1196" s="259" t="s">
        <v>77</v>
      </c>
      <c r="D1196" s="252"/>
      <c r="E1196" s="252"/>
      <c r="F1196" s="252"/>
      <c r="G1196" s="252"/>
      <c r="H1196" s="252"/>
      <c r="I1196" s="252">
        <v>1</v>
      </c>
      <c r="J1196" s="252">
        <v>1</v>
      </c>
      <c r="K1196" s="309">
        <v>2</v>
      </c>
      <c r="L1196" s="252">
        <v>3</v>
      </c>
      <c r="M1196" s="252">
        <v>17</v>
      </c>
      <c r="N1196" s="252">
        <v>32</v>
      </c>
      <c r="O1196" s="252">
        <v>47</v>
      </c>
      <c r="P1196" s="252">
        <v>61</v>
      </c>
      <c r="Q1196" s="252">
        <v>87</v>
      </c>
      <c r="R1196" s="252">
        <v>97</v>
      </c>
      <c r="S1196" s="252">
        <v>100</v>
      </c>
      <c r="T1196" s="252"/>
      <c r="U1196" s="252"/>
      <c r="V1196" s="252"/>
      <c r="W1196" s="252"/>
      <c r="X1196" s="252"/>
      <c r="Y1196" s="252"/>
      <c r="Z1196" s="252"/>
      <c r="AA1196" s="252"/>
      <c r="AB1196" s="252"/>
      <c r="AC1196" s="252"/>
      <c r="AD1196" s="252"/>
      <c r="AE1196" s="271"/>
      <c r="AF1196" s="238" t="str">
        <f t="shared" si="18"/>
        <v>tabaco18/19Comercialização</v>
      </c>
      <c r="AG1196" s="242"/>
      <c r="AH1196" s="242"/>
      <c r="AI1196" s="242"/>
      <c r="AJ1196" s="242"/>
      <c r="AK1196" s="242"/>
      <c r="AL1196" s="242"/>
      <c r="AM1196" s="242"/>
      <c r="AN1196" s="242"/>
      <c r="AO1196" s="242"/>
      <c r="AP1196" s="242"/>
      <c r="AQ1196" s="242"/>
      <c r="AR1196" s="242"/>
      <c r="AS1196" s="242"/>
      <c r="AT1196" s="242"/>
      <c r="AU1196" s="242"/>
      <c r="AV1196" s="242"/>
      <c r="AW1196" s="242"/>
      <c r="AX1196" s="242"/>
      <c r="AY1196" s="242"/>
      <c r="AZ1196" s="242"/>
      <c r="BA1196" s="242"/>
      <c r="BB1196" s="242"/>
      <c r="BC1196" s="242"/>
      <c r="BD1196" s="242"/>
      <c r="BE1196" s="242"/>
      <c r="BF1196" s="242"/>
      <c r="BG1196" s="242"/>
      <c r="BH1196" s="242"/>
      <c r="BI1196" s="242"/>
      <c r="BJ1196" s="242"/>
      <c r="BK1196" s="242"/>
      <c r="BL1196" s="242"/>
    </row>
    <row r="1197" spans="1:64" ht="14.65" hidden="1" customHeight="1">
      <c r="A1197" s="254" t="s">
        <v>102</v>
      </c>
      <c r="B1197" s="255" t="s">
        <v>80</v>
      </c>
      <c r="C1197" s="256" t="s">
        <v>75</v>
      </c>
      <c r="D1197" s="261"/>
      <c r="E1197" s="261"/>
      <c r="F1197" s="261"/>
      <c r="G1197" s="261">
        <v>66</v>
      </c>
      <c r="H1197" s="261">
        <v>86</v>
      </c>
      <c r="I1197" s="261">
        <v>95</v>
      </c>
      <c r="J1197" s="261">
        <v>99</v>
      </c>
      <c r="K1197" s="261">
        <v>100</v>
      </c>
      <c r="L1197" s="261"/>
      <c r="M1197" s="261"/>
      <c r="N1197" s="261"/>
      <c r="O1197" s="261"/>
      <c r="P1197" s="261"/>
      <c r="Q1197" s="261"/>
      <c r="R1197" s="261"/>
      <c r="S1197" s="261"/>
      <c r="T1197" s="261"/>
      <c r="U1197" s="261"/>
      <c r="V1197" s="261"/>
      <c r="W1197" s="261"/>
      <c r="X1197" s="261"/>
      <c r="Y1197" s="261"/>
      <c r="Z1197" s="261"/>
      <c r="AA1197" s="261"/>
      <c r="AB1197" s="261"/>
      <c r="AC1197" s="261"/>
      <c r="AD1197" s="261"/>
      <c r="AE1197" s="262"/>
      <c r="AF1197" s="238" t="str">
        <f t="shared" si="18"/>
        <v>MANDIOCA18/19Plantio</v>
      </c>
      <c r="AG1197" s="262"/>
      <c r="AH1197" s="262"/>
      <c r="AI1197" s="262"/>
      <c r="AJ1197" s="262"/>
      <c r="AK1197" s="262"/>
      <c r="AL1197" s="262"/>
      <c r="AM1197" s="262"/>
      <c r="AN1197" s="262"/>
      <c r="AO1197" s="262"/>
      <c r="AP1197" s="262"/>
      <c r="AQ1197" s="262"/>
      <c r="AR1197" s="262"/>
      <c r="AS1197" s="262"/>
      <c r="AT1197" s="262"/>
      <c r="AU1197" s="262"/>
      <c r="AV1197" s="262"/>
      <c r="AW1197" s="262"/>
      <c r="AX1197" s="262"/>
      <c r="AY1197" s="262"/>
      <c r="AZ1197" s="262"/>
      <c r="BA1197" s="262"/>
      <c r="BB1197" s="262"/>
      <c r="BC1197" s="262"/>
      <c r="BD1197" s="262"/>
      <c r="BE1197" s="262"/>
      <c r="BF1197" s="262"/>
      <c r="BG1197" s="262"/>
      <c r="BH1197" s="262"/>
      <c r="BI1197" s="262"/>
      <c r="BJ1197" s="262"/>
      <c r="BK1197" s="262"/>
      <c r="BL1197" s="262"/>
    </row>
    <row r="1198" spans="1:64" ht="14.65" hidden="1" customHeight="1">
      <c r="A1198" s="263" t="s">
        <v>102</v>
      </c>
      <c r="B1198" s="255" t="s">
        <v>80</v>
      </c>
      <c r="C1198" s="265" t="s">
        <v>76</v>
      </c>
      <c r="D1198" s="267"/>
      <c r="E1198" s="267"/>
      <c r="F1198" s="267"/>
      <c r="G1198" s="267"/>
      <c r="H1198" s="267"/>
      <c r="I1198" s="267"/>
      <c r="J1198" s="267"/>
      <c r="K1198" s="268"/>
      <c r="L1198" s="267">
        <v>2</v>
      </c>
      <c r="M1198" s="267">
        <v>5</v>
      </c>
      <c r="N1198" s="267">
        <v>12</v>
      </c>
      <c r="O1198" s="267">
        <v>27</v>
      </c>
      <c r="P1198" s="267">
        <v>34</v>
      </c>
      <c r="Q1198" s="267">
        <v>40</v>
      </c>
      <c r="R1198" s="267">
        <v>48</v>
      </c>
      <c r="S1198" s="267">
        <v>55</v>
      </c>
      <c r="T1198" s="267">
        <v>67</v>
      </c>
      <c r="U1198" s="267">
        <v>75</v>
      </c>
      <c r="V1198" s="267">
        <v>88</v>
      </c>
      <c r="W1198" s="267">
        <v>99</v>
      </c>
      <c r="X1198" s="267">
        <v>100</v>
      </c>
      <c r="Y1198" s="267"/>
      <c r="Z1198" s="267"/>
      <c r="AA1198" s="267"/>
      <c r="AB1198" s="267"/>
      <c r="AC1198" s="267"/>
      <c r="AD1198" s="267"/>
      <c r="AE1198" s="268"/>
      <c r="AF1198" s="238" t="str">
        <f t="shared" si="18"/>
        <v>MANDIOCA18/19Colheita</v>
      </c>
      <c r="AG1198" s="268"/>
      <c r="AH1198" s="268"/>
      <c r="AI1198" s="268"/>
      <c r="AJ1198" s="268"/>
      <c r="AK1198" s="268"/>
      <c r="AL1198" s="268"/>
      <c r="AM1198" s="268"/>
      <c r="AN1198" s="268"/>
      <c r="AO1198" s="268"/>
      <c r="AP1198" s="268"/>
      <c r="AQ1198" s="268"/>
      <c r="AR1198" s="268"/>
      <c r="AS1198" s="268"/>
      <c r="AT1198" s="268"/>
      <c r="AU1198" s="268"/>
      <c r="AV1198" s="268"/>
      <c r="AW1198" s="268"/>
      <c r="AX1198" s="268"/>
      <c r="AY1198" s="268"/>
      <c r="AZ1198" s="268"/>
      <c r="BA1198" s="268"/>
      <c r="BB1198" s="268"/>
      <c r="BC1198" s="268"/>
      <c r="BD1198" s="268"/>
      <c r="BE1198" s="268"/>
      <c r="BF1198" s="268"/>
      <c r="BG1198" s="268"/>
      <c r="BH1198" s="268"/>
      <c r="BI1198" s="268"/>
      <c r="BJ1198" s="268"/>
      <c r="BK1198" s="268"/>
      <c r="BL1198" s="268"/>
    </row>
    <row r="1199" spans="1:64" ht="14.65" hidden="1" customHeight="1">
      <c r="A1199" s="238" t="s">
        <v>102</v>
      </c>
      <c r="B1199" s="255" t="s">
        <v>80</v>
      </c>
      <c r="C1199" s="243" t="s">
        <v>77</v>
      </c>
      <c r="D1199" s="245"/>
      <c r="E1199" s="245"/>
      <c r="F1199" s="245"/>
      <c r="G1199" s="245"/>
      <c r="H1199" s="245"/>
      <c r="I1199" s="245"/>
      <c r="J1199" s="245"/>
      <c r="K1199" s="245"/>
      <c r="L1199" s="245">
        <v>2</v>
      </c>
      <c r="M1199" s="245">
        <v>6</v>
      </c>
      <c r="N1199" s="245">
        <v>13</v>
      </c>
      <c r="O1199" s="245">
        <v>28</v>
      </c>
      <c r="P1199" s="245">
        <v>35</v>
      </c>
      <c r="Q1199" s="245">
        <v>41</v>
      </c>
      <c r="R1199" s="245">
        <v>48</v>
      </c>
      <c r="S1199" s="245">
        <v>56</v>
      </c>
      <c r="T1199" s="245">
        <v>67</v>
      </c>
      <c r="U1199" s="245">
        <v>75</v>
      </c>
      <c r="V1199" s="245">
        <v>87</v>
      </c>
      <c r="W1199" s="245">
        <v>99</v>
      </c>
      <c r="X1199" s="245">
        <v>100</v>
      </c>
      <c r="Y1199" s="245"/>
      <c r="Z1199" s="245"/>
      <c r="AA1199" s="245"/>
      <c r="AB1199" s="245"/>
      <c r="AC1199" s="245"/>
      <c r="AD1199" s="245"/>
      <c r="AE1199" s="242"/>
      <c r="AF1199" s="238" t="str">
        <f t="shared" si="18"/>
        <v>MANDIOCA18/19Comercialização</v>
      </c>
      <c r="AG1199" s="242"/>
      <c r="AH1199" s="242"/>
      <c r="AI1199" s="242"/>
      <c r="AJ1199" s="242"/>
      <c r="AK1199" s="242"/>
      <c r="AL1199" s="242"/>
      <c r="AM1199" s="242"/>
      <c r="AN1199" s="242"/>
      <c r="AO1199" s="242"/>
      <c r="AP1199" s="242"/>
      <c r="AQ1199" s="242"/>
      <c r="AR1199" s="242"/>
      <c r="AS1199" s="242"/>
      <c r="AT1199" s="242"/>
      <c r="AU1199" s="242"/>
      <c r="AV1199" s="242"/>
      <c r="AW1199" s="242"/>
      <c r="AX1199" s="242"/>
      <c r="AY1199" s="242"/>
      <c r="AZ1199" s="242"/>
      <c r="BA1199" s="242"/>
      <c r="BB1199" s="242"/>
      <c r="BC1199" s="242"/>
      <c r="BD1199" s="242"/>
      <c r="BE1199" s="242"/>
      <c r="BF1199" s="242"/>
      <c r="BG1199" s="242"/>
      <c r="BH1199" s="242"/>
      <c r="BI1199" s="242"/>
      <c r="BJ1199" s="242"/>
      <c r="BK1199" s="242"/>
      <c r="BL1199" s="242"/>
    </row>
    <row r="1200" spans="1:64" ht="14.65" hidden="1" customHeight="1">
      <c r="A1200" s="254" t="s">
        <v>103</v>
      </c>
      <c r="B1200" s="255" t="s">
        <v>80</v>
      </c>
      <c r="C1200" s="256" t="s">
        <v>75</v>
      </c>
      <c r="D1200" s="261"/>
      <c r="E1200" s="261"/>
      <c r="F1200" s="261"/>
      <c r="G1200" s="261"/>
      <c r="H1200" s="261">
        <v>58</v>
      </c>
      <c r="I1200" s="261">
        <v>90</v>
      </c>
      <c r="J1200" s="261">
        <v>100</v>
      </c>
      <c r="K1200" s="262"/>
      <c r="L1200" s="261"/>
      <c r="M1200" s="261"/>
      <c r="N1200" s="261"/>
      <c r="O1200" s="261"/>
      <c r="P1200" s="261"/>
      <c r="Q1200" s="261"/>
      <c r="R1200" s="261"/>
      <c r="S1200" s="261"/>
      <c r="T1200" s="261"/>
      <c r="U1200" s="261"/>
      <c r="V1200" s="261"/>
      <c r="W1200" s="261"/>
      <c r="X1200" s="261"/>
      <c r="Y1200" s="261"/>
      <c r="Z1200" s="261"/>
      <c r="AA1200" s="261"/>
      <c r="AB1200" s="261"/>
      <c r="AC1200" s="261"/>
      <c r="AD1200" s="261"/>
      <c r="AE1200" s="262"/>
      <c r="AF1200" s="238" t="str">
        <f t="shared" si="18"/>
        <v>MILHO (1ª SAFRA)18/19Plantio</v>
      </c>
      <c r="AG1200" s="262"/>
      <c r="AH1200" s="262"/>
      <c r="AI1200" s="262"/>
      <c r="AJ1200" s="262"/>
      <c r="AK1200" s="262"/>
      <c r="AL1200" s="262"/>
      <c r="AM1200" s="262"/>
      <c r="AN1200" s="262"/>
      <c r="AO1200" s="262"/>
      <c r="AP1200" s="262"/>
      <c r="AQ1200" s="262"/>
      <c r="AR1200" s="262"/>
      <c r="AS1200" s="262"/>
      <c r="AT1200" s="262"/>
      <c r="AU1200" s="262"/>
      <c r="AV1200" s="262"/>
      <c r="AW1200" s="262"/>
      <c r="AX1200" s="262"/>
      <c r="AY1200" s="262"/>
      <c r="AZ1200" s="262"/>
      <c r="BA1200" s="262"/>
      <c r="BB1200" s="262"/>
      <c r="BC1200" s="262"/>
      <c r="BD1200" s="262"/>
      <c r="BE1200" s="262"/>
      <c r="BF1200" s="262"/>
      <c r="BG1200" s="262"/>
      <c r="BH1200" s="262"/>
      <c r="BI1200" s="262"/>
      <c r="BJ1200" s="262"/>
      <c r="BK1200" s="262"/>
      <c r="BL1200" s="262"/>
    </row>
    <row r="1201" spans="1:64" ht="14.65" hidden="1" customHeight="1">
      <c r="A1201" s="263" t="s">
        <v>103</v>
      </c>
      <c r="B1201" s="255" t="s">
        <v>80</v>
      </c>
      <c r="C1201" s="265" t="s">
        <v>76</v>
      </c>
      <c r="D1201" s="267"/>
      <c r="E1201" s="267"/>
      <c r="F1201" s="267"/>
      <c r="G1201" s="267"/>
      <c r="H1201" s="267"/>
      <c r="I1201" s="267"/>
      <c r="J1201" s="267"/>
      <c r="K1201" s="268"/>
      <c r="L1201" s="267">
        <v>3</v>
      </c>
      <c r="M1201" s="267">
        <v>24</v>
      </c>
      <c r="N1201" s="267">
        <v>77</v>
      </c>
      <c r="O1201" s="267">
        <v>96</v>
      </c>
      <c r="P1201" s="267">
        <v>99</v>
      </c>
      <c r="Q1201" s="267">
        <v>99</v>
      </c>
      <c r="R1201" s="267">
        <v>100</v>
      </c>
      <c r="S1201" s="267"/>
      <c r="T1201" s="267"/>
      <c r="U1201" s="267"/>
      <c r="V1201" s="267"/>
      <c r="W1201" s="267"/>
      <c r="X1201" s="267"/>
      <c r="Y1201" s="267"/>
      <c r="Z1201" s="267"/>
      <c r="AA1201" s="267"/>
      <c r="AB1201" s="267"/>
      <c r="AC1201" s="267"/>
      <c r="AD1201" s="267"/>
      <c r="AE1201" s="268"/>
      <c r="AF1201" s="238" t="str">
        <f t="shared" si="18"/>
        <v>MILHO (1ª SAFRA)18/19Colheita</v>
      </c>
      <c r="AG1201" s="268"/>
      <c r="AH1201" s="268"/>
      <c r="AI1201" s="268"/>
      <c r="AJ1201" s="268"/>
      <c r="AK1201" s="268"/>
      <c r="AL1201" s="268"/>
      <c r="AM1201" s="268"/>
      <c r="AN1201" s="268"/>
      <c r="AO1201" s="268"/>
      <c r="AP1201" s="268"/>
      <c r="AQ1201" s="268"/>
      <c r="AR1201" s="268"/>
      <c r="AS1201" s="268"/>
      <c r="AT1201" s="268"/>
      <c r="AU1201" s="268"/>
      <c r="AV1201" s="268"/>
      <c r="AW1201" s="268"/>
      <c r="AX1201" s="268"/>
      <c r="AY1201" s="268"/>
      <c r="AZ1201" s="268"/>
      <c r="BA1201" s="268"/>
      <c r="BB1201" s="268"/>
      <c r="BC1201" s="268"/>
      <c r="BD1201" s="268"/>
      <c r="BE1201" s="268"/>
      <c r="BF1201" s="268"/>
      <c r="BG1201" s="268"/>
      <c r="BH1201" s="268"/>
      <c r="BI1201" s="268"/>
      <c r="BJ1201" s="268"/>
      <c r="BK1201" s="268"/>
      <c r="BL1201" s="268"/>
    </row>
    <row r="1202" spans="1:64" ht="14.65" hidden="1" customHeight="1">
      <c r="A1202" s="238" t="s">
        <v>103</v>
      </c>
      <c r="B1202" s="255" t="s">
        <v>80</v>
      </c>
      <c r="C1202" s="243" t="s">
        <v>77</v>
      </c>
      <c r="D1202" s="245"/>
      <c r="E1202" s="245"/>
      <c r="F1202" s="245"/>
      <c r="G1202" s="245"/>
      <c r="H1202" s="245">
        <v>7</v>
      </c>
      <c r="I1202" s="245">
        <v>8</v>
      </c>
      <c r="J1202" s="245">
        <v>8</v>
      </c>
      <c r="K1202" s="245">
        <v>8</v>
      </c>
      <c r="L1202" s="245">
        <v>8</v>
      </c>
      <c r="M1202" s="245">
        <v>15</v>
      </c>
      <c r="N1202" s="245">
        <v>31</v>
      </c>
      <c r="O1202" s="245">
        <v>51</v>
      </c>
      <c r="P1202" s="245">
        <v>69</v>
      </c>
      <c r="Q1202" s="245">
        <v>76</v>
      </c>
      <c r="R1202" s="245">
        <v>82</v>
      </c>
      <c r="S1202" s="245">
        <v>86</v>
      </c>
      <c r="T1202" s="245">
        <v>88</v>
      </c>
      <c r="U1202" s="245">
        <v>94</v>
      </c>
      <c r="V1202" s="245">
        <v>96</v>
      </c>
      <c r="W1202" s="245">
        <v>98</v>
      </c>
      <c r="X1202" s="245">
        <v>100</v>
      </c>
      <c r="Y1202" s="245"/>
      <c r="Z1202" s="245"/>
      <c r="AA1202" s="245"/>
      <c r="AB1202" s="245"/>
      <c r="AC1202" s="245"/>
      <c r="AD1202" s="245"/>
      <c r="AE1202" s="242"/>
      <c r="AF1202" s="238" t="str">
        <f t="shared" si="18"/>
        <v>MILHO (1ª SAFRA)18/19Comercialização</v>
      </c>
      <c r="AG1202" s="242"/>
      <c r="AH1202" s="242"/>
      <c r="AI1202" s="242"/>
      <c r="AJ1202" s="242"/>
      <c r="AK1202" s="242"/>
      <c r="AL1202" s="242"/>
      <c r="AM1202" s="242"/>
      <c r="AN1202" s="242"/>
      <c r="AO1202" s="242"/>
      <c r="AP1202" s="242"/>
      <c r="AQ1202" s="242"/>
      <c r="AR1202" s="242"/>
      <c r="AS1202" s="242"/>
      <c r="AT1202" s="242"/>
      <c r="AU1202" s="242"/>
      <c r="AV1202" s="242"/>
      <c r="AW1202" s="242"/>
      <c r="AX1202" s="242"/>
      <c r="AY1202" s="242"/>
      <c r="AZ1202" s="242"/>
      <c r="BA1202" s="242"/>
      <c r="BB1202" s="242"/>
      <c r="BC1202" s="242"/>
      <c r="BD1202" s="242"/>
      <c r="BE1202" s="242"/>
      <c r="BF1202" s="242"/>
      <c r="BG1202" s="242"/>
      <c r="BH1202" s="242"/>
      <c r="BI1202" s="242"/>
      <c r="BJ1202" s="242"/>
      <c r="BK1202" s="242"/>
      <c r="BL1202" s="242"/>
    </row>
    <row r="1203" spans="1:64" ht="14.65" hidden="1" customHeight="1">
      <c r="A1203" s="254" t="s">
        <v>104</v>
      </c>
      <c r="B1203" s="255" t="s">
        <v>80</v>
      </c>
      <c r="C1203" s="256" t="s">
        <v>75</v>
      </c>
      <c r="D1203" s="260"/>
      <c r="E1203" s="260"/>
      <c r="F1203" s="260"/>
      <c r="G1203" s="261"/>
      <c r="H1203" s="261"/>
      <c r="I1203" s="261"/>
      <c r="J1203" s="261"/>
      <c r="K1203" s="262"/>
      <c r="L1203" s="261">
        <v>17</v>
      </c>
      <c r="M1203" s="262">
        <v>60</v>
      </c>
      <c r="N1203" s="261">
        <v>97</v>
      </c>
      <c r="O1203" s="261">
        <v>100</v>
      </c>
      <c r="P1203" s="261"/>
      <c r="Q1203" s="261"/>
      <c r="R1203" s="261"/>
      <c r="S1203" s="261"/>
      <c r="T1203" s="261"/>
      <c r="U1203" s="261"/>
      <c r="V1203" s="261"/>
      <c r="W1203" s="261"/>
      <c r="X1203" s="261"/>
      <c r="Y1203" s="261"/>
      <c r="Z1203" s="261"/>
      <c r="AA1203" s="261"/>
      <c r="AB1203" s="261"/>
      <c r="AC1203" s="261"/>
      <c r="AD1203" s="261"/>
      <c r="AE1203" s="262"/>
      <c r="AF1203" s="238" t="str">
        <f t="shared" si="18"/>
        <v>MILHO (2ª SAFRA)18/19Plantio</v>
      </c>
      <c r="AG1203" s="262"/>
      <c r="AH1203" s="262"/>
      <c r="AI1203" s="262"/>
      <c r="AJ1203" s="262"/>
      <c r="AK1203" s="262"/>
      <c r="AL1203" s="262"/>
      <c r="AM1203" s="262"/>
      <c r="AN1203" s="262"/>
      <c r="AO1203" s="262"/>
      <c r="AP1203" s="262"/>
      <c r="AQ1203" s="262"/>
      <c r="AR1203" s="262"/>
      <c r="AS1203" s="262"/>
      <c r="AT1203" s="262"/>
      <c r="AU1203" s="262"/>
      <c r="AV1203" s="262"/>
      <c r="AW1203" s="262"/>
      <c r="AX1203" s="262"/>
      <c r="AY1203" s="262"/>
      <c r="AZ1203" s="262"/>
      <c r="BA1203" s="262"/>
      <c r="BB1203" s="262"/>
      <c r="BC1203" s="262"/>
      <c r="BD1203" s="262"/>
      <c r="BE1203" s="262"/>
      <c r="BF1203" s="262"/>
      <c r="BG1203" s="262"/>
      <c r="BH1203" s="262"/>
      <c r="BI1203" s="262"/>
      <c r="BJ1203" s="262"/>
      <c r="BK1203" s="262"/>
      <c r="BL1203" s="262"/>
    </row>
    <row r="1204" spans="1:64" ht="14.65" hidden="1" customHeight="1">
      <c r="A1204" s="263" t="s">
        <v>104</v>
      </c>
      <c r="B1204" s="255" t="s">
        <v>80</v>
      </c>
      <c r="C1204" s="265" t="s">
        <v>76</v>
      </c>
      <c r="D1204" s="266"/>
      <c r="E1204" s="266"/>
      <c r="F1204" s="266"/>
      <c r="G1204" s="267"/>
      <c r="H1204" s="267"/>
      <c r="I1204" s="267"/>
      <c r="J1204" s="267"/>
      <c r="K1204" s="268"/>
      <c r="L1204" s="267"/>
      <c r="M1204" s="268"/>
      <c r="N1204" s="267"/>
      <c r="O1204" s="267"/>
      <c r="P1204" s="267">
        <v>3</v>
      </c>
      <c r="Q1204" s="267">
        <v>21</v>
      </c>
      <c r="R1204" s="267">
        <v>65</v>
      </c>
      <c r="S1204" s="267">
        <v>93</v>
      </c>
      <c r="T1204" s="267">
        <v>100</v>
      </c>
      <c r="U1204" s="267"/>
      <c r="V1204" s="267"/>
      <c r="W1204" s="267"/>
      <c r="X1204" s="267"/>
      <c r="Y1204" s="267"/>
      <c r="Z1204" s="267"/>
      <c r="AA1204" s="267"/>
      <c r="AB1204" s="267"/>
      <c r="AC1204" s="267"/>
      <c r="AD1204" s="267"/>
      <c r="AE1204" s="268"/>
      <c r="AF1204" s="238" t="str">
        <f t="shared" si="18"/>
        <v>MILHO (2ª SAFRA)18/19Colheita</v>
      </c>
      <c r="AG1204" s="268"/>
      <c r="AH1204" s="268"/>
      <c r="AI1204" s="268"/>
      <c r="AJ1204" s="268"/>
      <c r="AK1204" s="268"/>
      <c r="AL1204" s="268"/>
      <c r="AM1204" s="268"/>
      <c r="AN1204" s="268"/>
      <c r="AO1204" s="268"/>
      <c r="AP1204" s="268"/>
      <c r="AQ1204" s="268"/>
      <c r="AR1204" s="268"/>
      <c r="AS1204" s="268"/>
      <c r="AT1204" s="268"/>
      <c r="AU1204" s="268"/>
      <c r="AV1204" s="268"/>
      <c r="AW1204" s="268"/>
      <c r="AX1204" s="268"/>
      <c r="AY1204" s="268"/>
      <c r="AZ1204" s="268"/>
      <c r="BA1204" s="268"/>
      <c r="BB1204" s="268"/>
      <c r="BC1204" s="268"/>
      <c r="BD1204" s="268"/>
      <c r="BE1204" s="268"/>
      <c r="BF1204" s="268"/>
      <c r="BG1204" s="268"/>
      <c r="BH1204" s="268"/>
      <c r="BI1204" s="268"/>
      <c r="BJ1204" s="268"/>
      <c r="BK1204" s="268"/>
      <c r="BL1204" s="268"/>
    </row>
    <row r="1205" spans="1:64" ht="14.65" hidden="1" customHeight="1">
      <c r="A1205" s="238" t="s">
        <v>104</v>
      </c>
      <c r="B1205" s="255" t="s">
        <v>80</v>
      </c>
      <c r="C1205" s="243" t="s">
        <v>77</v>
      </c>
      <c r="D1205" s="244"/>
      <c r="E1205" s="244"/>
      <c r="F1205" s="244"/>
      <c r="G1205" s="245"/>
      <c r="H1205" s="245"/>
      <c r="I1205" s="245"/>
      <c r="J1205" s="245"/>
      <c r="K1205" s="245"/>
      <c r="L1205" s="245">
        <v>5</v>
      </c>
      <c r="M1205" s="245">
        <v>8</v>
      </c>
      <c r="N1205" s="245">
        <v>15</v>
      </c>
      <c r="O1205" s="245">
        <v>15</v>
      </c>
      <c r="P1205" s="245">
        <v>17</v>
      </c>
      <c r="Q1205" s="245">
        <v>21</v>
      </c>
      <c r="R1205" s="245">
        <v>35</v>
      </c>
      <c r="S1205" s="245">
        <v>48</v>
      </c>
      <c r="T1205" s="245">
        <v>61</v>
      </c>
      <c r="U1205" s="245">
        <v>69</v>
      </c>
      <c r="V1205" s="245">
        <v>74</v>
      </c>
      <c r="W1205" s="245">
        <v>80</v>
      </c>
      <c r="X1205" s="245">
        <v>87</v>
      </c>
      <c r="Y1205" s="245">
        <v>92</v>
      </c>
      <c r="Z1205" s="245">
        <v>95</v>
      </c>
      <c r="AA1205" s="245">
        <v>96</v>
      </c>
      <c r="AB1205" s="245">
        <v>97</v>
      </c>
      <c r="AC1205" s="245">
        <v>99</v>
      </c>
      <c r="AD1205" s="245"/>
      <c r="AE1205" s="242"/>
      <c r="AF1205" s="238" t="str">
        <f t="shared" si="18"/>
        <v>MILHO (2ª SAFRA)18/19Comercialização</v>
      </c>
      <c r="AG1205" s="242"/>
      <c r="AH1205" s="242"/>
      <c r="AI1205" s="242"/>
      <c r="AJ1205" s="242"/>
      <c r="AK1205" s="242"/>
      <c r="AL1205" s="242"/>
      <c r="AM1205" s="242"/>
      <c r="AN1205" s="242"/>
      <c r="AO1205" s="242"/>
      <c r="AP1205" s="242"/>
      <c r="AQ1205" s="242"/>
      <c r="AR1205" s="242"/>
      <c r="AS1205" s="242"/>
      <c r="AT1205" s="242"/>
      <c r="AU1205" s="242"/>
      <c r="AV1205" s="242"/>
      <c r="AW1205" s="242"/>
      <c r="AX1205" s="242"/>
      <c r="AY1205" s="242"/>
      <c r="AZ1205" s="242"/>
      <c r="BA1205" s="242"/>
      <c r="BB1205" s="242"/>
      <c r="BC1205" s="242"/>
      <c r="BD1205" s="242"/>
      <c r="BE1205" s="242"/>
      <c r="BF1205" s="242"/>
      <c r="BG1205" s="242"/>
      <c r="BH1205" s="242"/>
      <c r="BI1205" s="242"/>
      <c r="BJ1205" s="242"/>
      <c r="BK1205" s="242"/>
      <c r="BL1205" s="242"/>
    </row>
    <row r="1206" spans="1:64" ht="14.65" hidden="1" customHeight="1">
      <c r="A1206" s="254" t="s">
        <v>105</v>
      </c>
      <c r="B1206" s="255" t="s">
        <v>80</v>
      </c>
      <c r="C1206" s="256" t="s">
        <v>75</v>
      </c>
      <c r="D1206" s="261"/>
      <c r="E1206" s="261"/>
      <c r="F1206" s="261"/>
      <c r="G1206" s="261">
        <v>100</v>
      </c>
      <c r="H1206" s="261"/>
      <c r="I1206" s="261"/>
      <c r="J1206" s="261"/>
      <c r="K1206" s="262"/>
      <c r="L1206" s="261"/>
      <c r="M1206" s="261"/>
      <c r="N1206" s="261"/>
      <c r="O1206" s="261"/>
      <c r="P1206" s="261"/>
      <c r="Q1206" s="261"/>
      <c r="R1206" s="261"/>
      <c r="S1206" s="261"/>
      <c r="T1206" s="261"/>
      <c r="U1206" s="261"/>
      <c r="V1206" s="261"/>
      <c r="W1206" s="261"/>
      <c r="X1206" s="261"/>
      <c r="Y1206" s="261"/>
      <c r="Z1206" s="261"/>
      <c r="AA1206" s="261"/>
      <c r="AB1206" s="261"/>
      <c r="AC1206" s="261"/>
      <c r="AD1206" s="261"/>
      <c r="AE1206" s="262"/>
      <c r="AF1206" s="238" t="str">
        <f t="shared" si="18"/>
        <v>SERICICULTURA18/19Plantio</v>
      </c>
      <c r="AG1206" s="262"/>
      <c r="AH1206" s="262"/>
      <c r="AI1206" s="262"/>
      <c r="AJ1206" s="262"/>
      <c r="AK1206" s="262"/>
      <c r="AL1206" s="262"/>
      <c r="AM1206" s="262"/>
      <c r="AN1206" s="262"/>
      <c r="AO1206" s="262"/>
      <c r="AP1206" s="262"/>
      <c r="AQ1206" s="262"/>
      <c r="AR1206" s="262"/>
      <c r="AS1206" s="262"/>
      <c r="AT1206" s="262"/>
      <c r="AU1206" s="262"/>
      <c r="AV1206" s="262"/>
      <c r="AW1206" s="262"/>
      <c r="AX1206" s="262"/>
      <c r="AY1206" s="262"/>
      <c r="AZ1206" s="262"/>
      <c r="BA1206" s="262"/>
      <c r="BB1206" s="262"/>
      <c r="BC1206" s="262"/>
      <c r="BD1206" s="262"/>
      <c r="BE1206" s="262"/>
      <c r="BF1206" s="262"/>
      <c r="BG1206" s="262"/>
      <c r="BH1206" s="262"/>
      <c r="BI1206" s="262"/>
      <c r="BJ1206" s="262"/>
      <c r="BK1206" s="262"/>
      <c r="BL1206" s="262"/>
    </row>
    <row r="1207" spans="1:64" ht="14.65" hidden="1" customHeight="1">
      <c r="A1207" s="263" t="s">
        <v>105</v>
      </c>
      <c r="B1207" s="255" t="s">
        <v>80</v>
      </c>
      <c r="C1207" s="265" t="s">
        <v>76</v>
      </c>
      <c r="D1207" s="267"/>
      <c r="E1207" s="267"/>
      <c r="F1207" s="267"/>
      <c r="G1207" s="267"/>
      <c r="H1207" s="267">
        <v>1</v>
      </c>
      <c r="I1207" s="267">
        <v>6</v>
      </c>
      <c r="J1207" s="267">
        <v>14</v>
      </c>
      <c r="K1207" s="267">
        <v>27</v>
      </c>
      <c r="L1207" s="268">
        <v>45</v>
      </c>
      <c r="M1207" s="268">
        <v>54</v>
      </c>
      <c r="N1207" s="267">
        <v>66</v>
      </c>
      <c r="O1207" s="267">
        <v>77</v>
      </c>
      <c r="P1207" s="267">
        <v>90</v>
      </c>
      <c r="Q1207" s="267">
        <v>99</v>
      </c>
      <c r="R1207" s="267">
        <v>100</v>
      </c>
      <c r="S1207" s="267"/>
      <c r="T1207" s="267"/>
      <c r="U1207" s="267"/>
      <c r="V1207" s="267"/>
      <c r="W1207" s="267"/>
      <c r="X1207" s="267"/>
      <c r="Y1207" s="267"/>
      <c r="Z1207" s="267"/>
      <c r="AA1207" s="267"/>
      <c r="AB1207" s="267"/>
      <c r="AC1207" s="267"/>
      <c r="AD1207" s="267"/>
      <c r="AE1207" s="268"/>
      <c r="AF1207" s="238" t="str">
        <f t="shared" si="18"/>
        <v>SERICICULTURA18/19Colheita</v>
      </c>
      <c r="AG1207" s="268"/>
      <c r="AH1207" s="268"/>
      <c r="AI1207" s="268"/>
      <c r="AJ1207" s="268"/>
      <c r="AK1207" s="268"/>
      <c r="AL1207" s="268"/>
      <c r="AM1207" s="268"/>
      <c r="AN1207" s="268"/>
      <c r="AO1207" s="268"/>
      <c r="AP1207" s="268"/>
      <c r="AQ1207" s="268"/>
      <c r="AR1207" s="268"/>
      <c r="AS1207" s="268"/>
      <c r="AT1207" s="268"/>
      <c r="AU1207" s="268"/>
      <c r="AV1207" s="268"/>
      <c r="AW1207" s="268"/>
      <c r="AX1207" s="268"/>
      <c r="AY1207" s="268"/>
      <c r="AZ1207" s="268"/>
      <c r="BA1207" s="268"/>
      <c r="BB1207" s="268"/>
      <c r="BC1207" s="268"/>
      <c r="BD1207" s="268"/>
      <c r="BE1207" s="268"/>
      <c r="BF1207" s="268"/>
      <c r="BG1207" s="268"/>
      <c r="BH1207" s="268"/>
      <c r="BI1207" s="268"/>
      <c r="BJ1207" s="268"/>
      <c r="BK1207" s="268"/>
      <c r="BL1207" s="268"/>
    </row>
    <row r="1208" spans="1:64" ht="14.65" hidden="1" customHeight="1">
      <c r="A1208" s="238" t="s">
        <v>105</v>
      </c>
      <c r="B1208" s="255" t="s">
        <v>80</v>
      </c>
      <c r="C1208" s="243" t="s">
        <v>77</v>
      </c>
      <c r="D1208" s="245"/>
      <c r="E1208" s="245"/>
      <c r="F1208" s="245"/>
      <c r="G1208" s="245"/>
      <c r="H1208" s="245">
        <v>1</v>
      </c>
      <c r="I1208" s="245">
        <v>5</v>
      </c>
      <c r="J1208" s="245">
        <v>12</v>
      </c>
      <c r="K1208" s="245">
        <v>23</v>
      </c>
      <c r="L1208" s="245">
        <v>39</v>
      </c>
      <c r="M1208" s="245">
        <v>51</v>
      </c>
      <c r="N1208" s="245">
        <v>64</v>
      </c>
      <c r="O1208" s="245">
        <v>75</v>
      </c>
      <c r="P1208" s="245">
        <v>88</v>
      </c>
      <c r="Q1208" s="245">
        <v>97</v>
      </c>
      <c r="R1208" s="245">
        <v>100</v>
      </c>
      <c r="S1208" s="245"/>
      <c r="T1208" s="245"/>
      <c r="U1208" s="245"/>
      <c r="V1208" s="245"/>
      <c r="W1208" s="245"/>
      <c r="X1208" s="245"/>
      <c r="Y1208" s="245"/>
      <c r="Z1208" s="245"/>
      <c r="AA1208" s="245"/>
      <c r="AB1208" s="245"/>
      <c r="AC1208" s="245"/>
      <c r="AD1208" s="245"/>
      <c r="AE1208" s="242"/>
      <c r="AF1208" s="238" t="str">
        <f t="shared" si="18"/>
        <v>SERICICULTURA18/19Comercialização</v>
      </c>
      <c r="AG1208" s="242"/>
      <c r="AH1208" s="242"/>
      <c r="AI1208" s="242"/>
      <c r="AJ1208" s="242"/>
      <c r="AK1208" s="242"/>
      <c r="AL1208" s="242"/>
      <c r="AM1208" s="242"/>
      <c r="AN1208" s="242"/>
      <c r="AO1208" s="242"/>
      <c r="AP1208" s="242"/>
      <c r="AQ1208" s="242"/>
      <c r="AR1208" s="242"/>
      <c r="AS1208" s="242"/>
      <c r="AT1208" s="242"/>
      <c r="AU1208" s="242"/>
      <c r="AV1208" s="242"/>
      <c r="AW1208" s="242"/>
      <c r="AX1208" s="242"/>
      <c r="AY1208" s="242"/>
      <c r="AZ1208" s="242"/>
      <c r="BA1208" s="242"/>
      <c r="BB1208" s="242"/>
      <c r="BC1208" s="242"/>
      <c r="BD1208" s="242"/>
      <c r="BE1208" s="242"/>
      <c r="BF1208" s="242"/>
      <c r="BG1208" s="242"/>
      <c r="BH1208" s="242"/>
      <c r="BI1208" s="242"/>
      <c r="BJ1208" s="242"/>
      <c r="BK1208" s="242"/>
      <c r="BL1208" s="242"/>
    </row>
    <row r="1209" spans="1:64" ht="14.65" hidden="1" customHeight="1">
      <c r="A1209" s="254" t="s">
        <v>106</v>
      </c>
      <c r="B1209" s="255" t="s">
        <v>80</v>
      </c>
      <c r="C1209" s="256" t="s">
        <v>75</v>
      </c>
      <c r="D1209" s="261"/>
      <c r="E1209" s="261"/>
      <c r="F1209" s="261"/>
      <c r="G1209" s="261"/>
      <c r="H1209" s="261">
        <v>18</v>
      </c>
      <c r="I1209" s="261">
        <v>59</v>
      </c>
      <c r="J1209" s="261">
        <v>98</v>
      </c>
      <c r="K1209" s="261">
        <v>100</v>
      </c>
      <c r="L1209" s="261"/>
      <c r="M1209" s="261"/>
      <c r="N1209" s="262"/>
      <c r="O1209" s="261"/>
      <c r="P1209" s="261"/>
      <c r="Q1209" s="261"/>
      <c r="R1209" s="261"/>
      <c r="S1209" s="261"/>
      <c r="T1209" s="261"/>
      <c r="U1209" s="261"/>
      <c r="V1209" s="261"/>
      <c r="W1209" s="261"/>
      <c r="X1209" s="261"/>
      <c r="Y1209" s="261"/>
      <c r="Z1209" s="261"/>
      <c r="AA1209" s="261"/>
      <c r="AB1209" s="261"/>
      <c r="AC1209" s="261"/>
      <c r="AD1209" s="261"/>
      <c r="AE1209" s="262"/>
      <c r="AF1209" s="238" t="str">
        <f t="shared" si="18"/>
        <v>SOJA (1ª SAFRA)18/19Plantio</v>
      </c>
      <c r="AG1209" s="262"/>
      <c r="AH1209" s="262"/>
      <c r="AI1209" s="262"/>
      <c r="AJ1209" s="262"/>
      <c r="AK1209" s="262"/>
      <c r="AL1209" s="262"/>
      <c r="AM1209" s="262"/>
      <c r="AN1209" s="262"/>
      <c r="AO1209" s="262"/>
      <c r="AP1209" s="262"/>
      <c r="AQ1209" s="262"/>
      <c r="AR1209" s="262"/>
      <c r="AS1209" s="262"/>
      <c r="AT1209" s="262"/>
      <c r="AU1209" s="262"/>
      <c r="AV1209" s="262"/>
      <c r="AW1209" s="262"/>
      <c r="AX1209" s="262"/>
      <c r="AY1209" s="262"/>
      <c r="AZ1209" s="262"/>
      <c r="BA1209" s="262"/>
      <c r="BB1209" s="262"/>
      <c r="BC1209" s="262"/>
      <c r="BD1209" s="262"/>
      <c r="BE1209" s="262"/>
      <c r="BF1209" s="262"/>
      <c r="BG1209" s="262"/>
      <c r="BH1209" s="262"/>
      <c r="BI1209" s="262"/>
      <c r="BJ1209" s="262"/>
      <c r="BK1209" s="262"/>
      <c r="BL1209" s="262"/>
    </row>
    <row r="1210" spans="1:64" ht="14.65" hidden="1" customHeight="1">
      <c r="A1210" s="263" t="s">
        <v>106</v>
      </c>
      <c r="B1210" s="255" t="s">
        <v>80</v>
      </c>
      <c r="C1210" s="265" t="s">
        <v>76</v>
      </c>
      <c r="D1210" s="267"/>
      <c r="E1210" s="267"/>
      <c r="F1210" s="267"/>
      <c r="G1210" s="267"/>
      <c r="H1210" s="267"/>
      <c r="I1210" s="267"/>
      <c r="J1210" s="267"/>
      <c r="K1210" s="267"/>
      <c r="L1210" s="267">
        <v>15</v>
      </c>
      <c r="M1210" s="267">
        <v>42</v>
      </c>
      <c r="N1210" s="268">
        <v>80</v>
      </c>
      <c r="O1210" s="267">
        <v>99</v>
      </c>
      <c r="P1210" s="267">
        <v>100</v>
      </c>
      <c r="Q1210" s="267"/>
      <c r="R1210" s="267"/>
      <c r="S1210" s="267"/>
      <c r="T1210" s="267"/>
      <c r="U1210" s="267"/>
      <c r="V1210" s="267"/>
      <c r="W1210" s="267"/>
      <c r="X1210" s="267"/>
      <c r="Y1210" s="267"/>
      <c r="Z1210" s="267"/>
      <c r="AA1210" s="267"/>
      <c r="AB1210" s="267"/>
      <c r="AC1210" s="267"/>
      <c r="AD1210" s="267"/>
      <c r="AE1210" s="268"/>
      <c r="AF1210" s="238" t="str">
        <f t="shared" si="18"/>
        <v>SOJA (1ª SAFRA)18/19Colheita</v>
      </c>
      <c r="AG1210" s="268"/>
      <c r="AH1210" s="268"/>
      <c r="AI1210" s="268"/>
      <c r="AJ1210" s="268"/>
      <c r="AK1210" s="268"/>
      <c r="AL1210" s="268"/>
      <c r="AM1210" s="268"/>
      <c r="AN1210" s="268"/>
      <c r="AO1210" s="268"/>
      <c r="AP1210" s="268"/>
      <c r="AQ1210" s="268"/>
      <c r="AR1210" s="268"/>
      <c r="AS1210" s="268"/>
      <c r="AT1210" s="268"/>
      <c r="AU1210" s="268"/>
      <c r="AV1210" s="268"/>
      <c r="AW1210" s="268"/>
      <c r="AX1210" s="268"/>
      <c r="AY1210" s="268"/>
      <c r="AZ1210" s="268"/>
      <c r="BA1210" s="268"/>
      <c r="BB1210" s="268"/>
      <c r="BC1210" s="268"/>
      <c r="BD1210" s="268"/>
      <c r="BE1210" s="268"/>
      <c r="BF1210" s="268"/>
      <c r="BG1210" s="268"/>
      <c r="BH1210" s="268"/>
      <c r="BI1210" s="268"/>
      <c r="BJ1210" s="268"/>
      <c r="BK1210" s="268"/>
      <c r="BL1210" s="268"/>
    </row>
    <row r="1211" spans="1:64" ht="14.65" hidden="1" customHeight="1">
      <c r="A1211" s="238" t="s">
        <v>106</v>
      </c>
      <c r="B1211" s="255" t="s">
        <v>80</v>
      </c>
      <c r="C1211" s="243" t="s">
        <v>77</v>
      </c>
      <c r="D1211" s="245"/>
      <c r="E1211" s="245"/>
      <c r="F1211" s="245"/>
      <c r="G1211" s="245"/>
      <c r="H1211" s="245">
        <v>15</v>
      </c>
      <c r="I1211" s="245">
        <v>15</v>
      </c>
      <c r="J1211" s="245">
        <v>19</v>
      </c>
      <c r="K1211" s="245">
        <v>20</v>
      </c>
      <c r="L1211" s="245">
        <v>22</v>
      </c>
      <c r="M1211" s="245">
        <v>27</v>
      </c>
      <c r="N1211" s="245">
        <v>35</v>
      </c>
      <c r="O1211" s="245">
        <v>44</v>
      </c>
      <c r="P1211" s="245">
        <v>52</v>
      </c>
      <c r="Q1211" s="245">
        <v>63</v>
      </c>
      <c r="R1211" s="245">
        <v>68</v>
      </c>
      <c r="S1211" s="245">
        <v>73</v>
      </c>
      <c r="T1211" s="245">
        <v>78</v>
      </c>
      <c r="U1211" s="245">
        <v>84</v>
      </c>
      <c r="V1211" s="245">
        <v>87</v>
      </c>
      <c r="W1211" s="245">
        <v>90</v>
      </c>
      <c r="X1211" s="245">
        <v>92</v>
      </c>
      <c r="Y1211" s="245">
        <v>96</v>
      </c>
      <c r="Z1211" s="245">
        <v>97</v>
      </c>
      <c r="AA1211" s="245">
        <v>98</v>
      </c>
      <c r="AB1211" s="245">
        <v>99</v>
      </c>
      <c r="AC1211" s="245">
        <v>99</v>
      </c>
      <c r="AD1211" s="245"/>
      <c r="AE1211" s="242"/>
      <c r="AF1211" s="238" t="str">
        <f t="shared" si="18"/>
        <v>SOJA (1ª SAFRA)18/19Comercialização</v>
      </c>
      <c r="AG1211" s="242"/>
      <c r="AH1211" s="242"/>
      <c r="AI1211" s="242"/>
      <c r="AJ1211" s="242"/>
      <c r="AK1211" s="242"/>
      <c r="AL1211" s="242"/>
      <c r="AM1211" s="242"/>
      <c r="AN1211" s="242"/>
      <c r="AO1211" s="242"/>
      <c r="AP1211" s="242"/>
      <c r="AQ1211" s="242"/>
      <c r="AR1211" s="242"/>
      <c r="AS1211" s="242"/>
      <c r="AT1211" s="242"/>
      <c r="AU1211" s="242"/>
      <c r="AV1211" s="242"/>
      <c r="AW1211" s="242"/>
      <c r="AX1211" s="242"/>
      <c r="AY1211" s="242"/>
      <c r="AZ1211" s="242"/>
      <c r="BA1211" s="242"/>
      <c r="BB1211" s="242"/>
      <c r="BC1211" s="242"/>
      <c r="BD1211" s="242"/>
      <c r="BE1211" s="242"/>
      <c r="BF1211" s="242"/>
      <c r="BG1211" s="242"/>
      <c r="BH1211" s="242"/>
      <c r="BI1211" s="242"/>
      <c r="BJ1211" s="242"/>
      <c r="BK1211" s="242"/>
      <c r="BL1211" s="242"/>
    </row>
    <row r="1212" spans="1:64" ht="14.65" hidden="1" customHeight="1">
      <c r="A1212" s="254" t="s">
        <v>108</v>
      </c>
      <c r="B1212" s="255" t="s">
        <v>80</v>
      </c>
      <c r="C1212" s="256" t="s">
        <v>75</v>
      </c>
      <c r="D1212" s="261"/>
      <c r="E1212" s="261"/>
      <c r="F1212" s="261"/>
      <c r="G1212" s="261">
        <v>6</v>
      </c>
      <c r="H1212" s="261">
        <v>33</v>
      </c>
      <c r="I1212" s="261">
        <v>61</v>
      </c>
      <c r="J1212" s="261">
        <v>89</v>
      </c>
      <c r="K1212" s="261">
        <v>94</v>
      </c>
      <c r="L1212" s="261">
        <v>99</v>
      </c>
      <c r="M1212" s="262">
        <v>99</v>
      </c>
      <c r="N1212" s="261">
        <v>99</v>
      </c>
      <c r="O1212" s="261">
        <v>100</v>
      </c>
      <c r="P1212" s="261"/>
      <c r="Q1212" s="261"/>
      <c r="R1212" s="261"/>
      <c r="S1212" s="261"/>
      <c r="T1212" s="261"/>
      <c r="U1212" s="261"/>
      <c r="V1212" s="261"/>
      <c r="W1212" s="261"/>
      <c r="X1212" s="261"/>
      <c r="Y1212" s="261"/>
      <c r="Z1212" s="261"/>
      <c r="AA1212" s="261"/>
      <c r="AB1212" s="261"/>
      <c r="AC1212" s="261"/>
      <c r="AD1212" s="261"/>
      <c r="AE1212" s="262"/>
      <c r="AF1212" s="238" t="str">
        <f t="shared" si="18"/>
        <v>TOMATE (1ª SAFRA)18/19Plantio</v>
      </c>
      <c r="AG1212" s="262"/>
      <c r="AH1212" s="262"/>
      <c r="AI1212" s="262"/>
      <c r="AJ1212" s="262"/>
      <c r="AK1212" s="262"/>
      <c r="AL1212" s="262"/>
      <c r="AM1212" s="262"/>
      <c r="AN1212" s="262"/>
      <c r="AO1212" s="262"/>
      <c r="AP1212" s="262"/>
      <c r="AQ1212" s="262"/>
      <c r="AR1212" s="262"/>
      <c r="AS1212" s="262"/>
      <c r="AT1212" s="262"/>
      <c r="AU1212" s="262"/>
      <c r="AV1212" s="262"/>
      <c r="AW1212" s="262"/>
      <c r="AX1212" s="262"/>
      <c r="AY1212" s="262"/>
      <c r="AZ1212" s="262"/>
      <c r="BA1212" s="262"/>
      <c r="BB1212" s="262"/>
      <c r="BC1212" s="262"/>
      <c r="BD1212" s="262"/>
      <c r="BE1212" s="262"/>
      <c r="BF1212" s="262"/>
      <c r="BG1212" s="262"/>
      <c r="BH1212" s="262"/>
      <c r="BI1212" s="262"/>
      <c r="BJ1212" s="262"/>
      <c r="BK1212" s="262"/>
      <c r="BL1212" s="262"/>
    </row>
    <row r="1213" spans="1:64" ht="14.65" hidden="1" customHeight="1">
      <c r="A1213" s="263" t="s">
        <v>108</v>
      </c>
      <c r="B1213" s="255" t="s">
        <v>80</v>
      </c>
      <c r="C1213" s="265" t="s">
        <v>76</v>
      </c>
      <c r="D1213" s="267"/>
      <c r="E1213" s="267"/>
      <c r="F1213" s="267"/>
      <c r="G1213" s="267"/>
      <c r="H1213" s="267"/>
      <c r="I1213" s="267">
        <v>5</v>
      </c>
      <c r="J1213" s="267">
        <v>11</v>
      </c>
      <c r="K1213" s="267">
        <v>37</v>
      </c>
      <c r="L1213" s="267">
        <v>63</v>
      </c>
      <c r="M1213" s="268">
        <v>80</v>
      </c>
      <c r="N1213" s="267">
        <v>96</v>
      </c>
      <c r="O1213" s="267">
        <v>99</v>
      </c>
      <c r="P1213" s="267">
        <v>100</v>
      </c>
      <c r="Q1213" s="267"/>
      <c r="R1213" s="267"/>
      <c r="S1213" s="267"/>
      <c r="T1213" s="267"/>
      <c r="U1213" s="267"/>
      <c r="V1213" s="267"/>
      <c r="W1213" s="267"/>
      <c r="X1213" s="267"/>
      <c r="Y1213" s="267"/>
      <c r="Z1213" s="267"/>
      <c r="AA1213" s="267"/>
      <c r="AB1213" s="267"/>
      <c r="AC1213" s="267"/>
      <c r="AD1213" s="267"/>
      <c r="AE1213" s="268"/>
      <c r="AF1213" s="238" t="str">
        <f t="shared" si="18"/>
        <v>TOMATE (1ª SAFRA)18/19Colheita</v>
      </c>
      <c r="AG1213" s="268"/>
      <c r="AH1213" s="268"/>
      <c r="AI1213" s="268"/>
      <c r="AJ1213" s="268"/>
      <c r="AK1213" s="268"/>
      <c r="AL1213" s="268"/>
      <c r="AM1213" s="268"/>
      <c r="AN1213" s="268"/>
      <c r="AO1213" s="268"/>
      <c r="AP1213" s="268"/>
      <c r="AQ1213" s="268"/>
      <c r="AR1213" s="268"/>
      <c r="AS1213" s="268"/>
      <c r="AT1213" s="268"/>
      <c r="AU1213" s="268"/>
      <c r="AV1213" s="268"/>
      <c r="AW1213" s="268"/>
      <c r="AX1213" s="268"/>
      <c r="AY1213" s="268"/>
      <c r="AZ1213" s="268"/>
      <c r="BA1213" s="268"/>
      <c r="BB1213" s="268"/>
      <c r="BC1213" s="268"/>
      <c r="BD1213" s="268"/>
      <c r="BE1213" s="268"/>
      <c r="BF1213" s="268"/>
      <c r="BG1213" s="268"/>
      <c r="BH1213" s="268"/>
      <c r="BI1213" s="268"/>
      <c r="BJ1213" s="268"/>
      <c r="BK1213" s="268"/>
      <c r="BL1213" s="268"/>
    </row>
    <row r="1214" spans="1:64" ht="14.65" hidden="1" customHeight="1">
      <c r="A1214" s="238" t="s">
        <v>108</v>
      </c>
      <c r="B1214" s="255" t="s">
        <v>80</v>
      </c>
      <c r="C1214" s="243" t="s">
        <v>77</v>
      </c>
      <c r="D1214" s="245"/>
      <c r="E1214" s="245"/>
      <c r="F1214" s="245"/>
      <c r="G1214" s="245"/>
      <c r="H1214" s="245"/>
      <c r="I1214" s="245">
        <v>3</v>
      </c>
      <c r="J1214" s="245">
        <v>11</v>
      </c>
      <c r="K1214" s="245">
        <v>37</v>
      </c>
      <c r="L1214" s="245">
        <v>62</v>
      </c>
      <c r="M1214" s="245">
        <v>81</v>
      </c>
      <c r="N1214" s="245">
        <v>94</v>
      </c>
      <c r="O1214" s="245">
        <v>99</v>
      </c>
      <c r="P1214" s="245">
        <v>100</v>
      </c>
      <c r="Q1214" s="245"/>
      <c r="R1214" s="245"/>
      <c r="S1214" s="245"/>
      <c r="T1214" s="245"/>
      <c r="U1214" s="245"/>
      <c r="V1214" s="245"/>
      <c r="W1214" s="245"/>
      <c r="X1214" s="245"/>
      <c r="Y1214" s="245"/>
      <c r="Z1214" s="245"/>
      <c r="AA1214" s="245"/>
      <c r="AB1214" s="245"/>
      <c r="AC1214" s="245"/>
      <c r="AD1214" s="245"/>
      <c r="AE1214" s="242"/>
      <c r="AF1214" s="238" t="str">
        <f t="shared" si="18"/>
        <v>TOMATE (1ª SAFRA)18/19Comercialização</v>
      </c>
      <c r="AG1214" s="242"/>
      <c r="AH1214" s="242"/>
      <c r="AI1214" s="242"/>
      <c r="AJ1214" s="242"/>
      <c r="AK1214" s="242"/>
      <c r="AL1214" s="242"/>
      <c r="AM1214" s="242"/>
      <c r="AN1214" s="242"/>
      <c r="AO1214" s="242"/>
      <c r="AP1214" s="242"/>
      <c r="AQ1214" s="242"/>
      <c r="AR1214" s="242"/>
      <c r="AS1214" s="242"/>
      <c r="AT1214" s="242"/>
      <c r="AU1214" s="242"/>
      <c r="AV1214" s="242"/>
      <c r="AW1214" s="242"/>
      <c r="AX1214" s="242"/>
      <c r="AY1214" s="242"/>
      <c r="AZ1214" s="242"/>
      <c r="BA1214" s="242"/>
      <c r="BB1214" s="242"/>
      <c r="BC1214" s="242"/>
      <c r="BD1214" s="242"/>
      <c r="BE1214" s="242"/>
      <c r="BF1214" s="242"/>
      <c r="BG1214" s="242"/>
      <c r="BH1214" s="242"/>
      <c r="BI1214" s="242"/>
      <c r="BJ1214" s="242"/>
      <c r="BK1214" s="242"/>
      <c r="BL1214" s="242"/>
    </row>
    <row r="1215" spans="1:64" ht="14.65" hidden="1" customHeight="1">
      <c r="A1215" s="254" t="s">
        <v>109</v>
      </c>
      <c r="B1215" s="255" t="s">
        <v>80</v>
      </c>
      <c r="C1215" s="256" t="s">
        <v>75</v>
      </c>
      <c r="D1215" s="261"/>
      <c r="E1215" s="261"/>
      <c r="F1215" s="261"/>
      <c r="G1215" s="261"/>
      <c r="H1215" s="261"/>
      <c r="I1215" s="261"/>
      <c r="J1215" s="261"/>
      <c r="K1215" s="262"/>
      <c r="L1215" s="261">
        <v>13</v>
      </c>
      <c r="M1215" s="262">
        <v>46</v>
      </c>
      <c r="N1215" s="261">
        <v>74</v>
      </c>
      <c r="O1215" s="261">
        <v>82</v>
      </c>
      <c r="P1215" s="261">
        <v>89</v>
      </c>
      <c r="Q1215" s="261">
        <v>97</v>
      </c>
      <c r="R1215" s="261">
        <v>97</v>
      </c>
      <c r="S1215" s="261">
        <v>98</v>
      </c>
      <c r="T1215" s="261">
        <v>98</v>
      </c>
      <c r="U1215" s="261">
        <v>100</v>
      </c>
      <c r="V1215" s="261"/>
      <c r="W1215" s="261"/>
      <c r="X1215" s="261"/>
      <c r="Y1215" s="261"/>
      <c r="Z1215" s="261"/>
      <c r="AA1215" s="261"/>
      <c r="AB1215" s="261"/>
      <c r="AC1215" s="261"/>
      <c r="AD1215" s="261"/>
      <c r="AE1215" s="262"/>
      <c r="AF1215" s="238" t="str">
        <f t="shared" si="18"/>
        <v>TOMATE (2ª SAFRA)18/19Plantio</v>
      </c>
      <c r="AG1215" s="262"/>
      <c r="AH1215" s="262"/>
      <c r="AI1215" s="262"/>
      <c r="AJ1215" s="262"/>
      <c r="AK1215" s="262"/>
      <c r="AL1215" s="262"/>
      <c r="AM1215" s="262"/>
      <c r="AN1215" s="262"/>
      <c r="AO1215" s="262"/>
      <c r="AP1215" s="262"/>
      <c r="AQ1215" s="262"/>
      <c r="AR1215" s="262"/>
      <c r="AS1215" s="262"/>
      <c r="AT1215" s="262"/>
      <c r="AU1215" s="262"/>
      <c r="AV1215" s="262"/>
      <c r="AW1215" s="262"/>
      <c r="AX1215" s="262"/>
      <c r="AY1215" s="262"/>
      <c r="AZ1215" s="262"/>
      <c r="BA1215" s="262"/>
      <c r="BB1215" s="262"/>
      <c r="BC1215" s="262"/>
      <c r="BD1215" s="262"/>
      <c r="BE1215" s="262"/>
      <c r="BF1215" s="262"/>
      <c r="BG1215" s="262"/>
      <c r="BH1215" s="262"/>
      <c r="BI1215" s="262"/>
      <c r="BJ1215" s="262"/>
      <c r="BK1215" s="262"/>
      <c r="BL1215" s="262"/>
    </row>
    <row r="1216" spans="1:64" ht="14.65" hidden="1" customHeight="1">
      <c r="A1216" s="263" t="s">
        <v>109</v>
      </c>
      <c r="B1216" s="255" t="s">
        <v>80</v>
      </c>
      <c r="C1216" s="265" t="s">
        <v>76</v>
      </c>
      <c r="D1216" s="267"/>
      <c r="E1216" s="267"/>
      <c r="F1216" s="267"/>
      <c r="G1216" s="267"/>
      <c r="H1216" s="267"/>
      <c r="I1216" s="267"/>
      <c r="J1216" s="267"/>
      <c r="K1216" s="268"/>
      <c r="L1216" s="267"/>
      <c r="M1216" s="268"/>
      <c r="N1216" s="267">
        <v>10</v>
      </c>
      <c r="O1216" s="267">
        <v>38</v>
      </c>
      <c r="P1216" s="267">
        <v>59</v>
      </c>
      <c r="Q1216" s="267">
        <v>73</v>
      </c>
      <c r="R1216" s="267">
        <v>86</v>
      </c>
      <c r="S1216" s="267">
        <v>91</v>
      </c>
      <c r="T1216" s="267">
        <v>97</v>
      </c>
      <c r="U1216" s="267">
        <v>100</v>
      </c>
      <c r="V1216" s="267"/>
      <c r="W1216" s="267"/>
      <c r="X1216" s="267"/>
      <c r="Y1216" s="267"/>
      <c r="Z1216" s="267"/>
      <c r="AA1216" s="267"/>
      <c r="AB1216" s="267"/>
      <c r="AC1216" s="267"/>
      <c r="AD1216" s="267"/>
      <c r="AE1216" s="268"/>
      <c r="AF1216" s="238" t="str">
        <f t="shared" si="18"/>
        <v>TOMATE (2ª SAFRA)18/19Colheita</v>
      </c>
      <c r="AG1216" s="268"/>
      <c r="AH1216" s="268"/>
      <c r="AI1216" s="268"/>
      <c r="AJ1216" s="268"/>
      <c r="AK1216" s="268"/>
      <c r="AL1216" s="268"/>
      <c r="AM1216" s="268"/>
      <c r="AN1216" s="268"/>
      <c r="AO1216" s="268"/>
      <c r="AP1216" s="268"/>
      <c r="AQ1216" s="268"/>
      <c r="AR1216" s="268"/>
      <c r="AS1216" s="268"/>
      <c r="AT1216" s="268"/>
      <c r="AU1216" s="268"/>
      <c r="AV1216" s="268"/>
      <c r="AW1216" s="268"/>
      <c r="AX1216" s="268"/>
      <c r="AY1216" s="268"/>
      <c r="AZ1216" s="268"/>
      <c r="BA1216" s="268"/>
      <c r="BB1216" s="268"/>
      <c r="BC1216" s="268"/>
      <c r="BD1216" s="268"/>
      <c r="BE1216" s="268"/>
      <c r="BF1216" s="268"/>
      <c r="BG1216" s="268"/>
      <c r="BH1216" s="268"/>
      <c r="BI1216" s="268"/>
      <c r="BJ1216" s="268"/>
      <c r="BK1216" s="268"/>
      <c r="BL1216" s="268"/>
    </row>
    <row r="1217" spans="1:64" ht="14.65" hidden="1" customHeight="1">
      <c r="A1217" s="238" t="s">
        <v>109</v>
      </c>
      <c r="B1217" s="255" t="s">
        <v>80</v>
      </c>
      <c r="C1217" s="243" t="s">
        <v>77</v>
      </c>
      <c r="D1217" s="245"/>
      <c r="E1217" s="245"/>
      <c r="F1217" s="245"/>
      <c r="G1217" s="245"/>
      <c r="H1217" s="245"/>
      <c r="I1217" s="245"/>
      <c r="J1217" s="245"/>
      <c r="K1217" s="245"/>
      <c r="L1217" s="245"/>
      <c r="M1217" s="245"/>
      <c r="N1217" s="245">
        <v>7</v>
      </c>
      <c r="O1217" s="245">
        <v>30</v>
      </c>
      <c r="P1217" s="245">
        <v>54</v>
      </c>
      <c r="Q1217" s="245">
        <v>73</v>
      </c>
      <c r="R1217" s="245">
        <v>84</v>
      </c>
      <c r="S1217" s="245">
        <v>88</v>
      </c>
      <c r="T1217" s="245">
        <v>96</v>
      </c>
      <c r="U1217" s="245">
        <v>100</v>
      </c>
      <c r="V1217" s="245"/>
      <c r="W1217" s="245"/>
      <c r="X1217" s="245"/>
      <c r="Y1217" s="245"/>
      <c r="Z1217" s="245"/>
      <c r="AA1217" s="245"/>
      <c r="AB1217" s="245"/>
      <c r="AC1217" s="245"/>
      <c r="AD1217" s="245"/>
      <c r="AE1217" s="242"/>
      <c r="AF1217" s="238" t="str">
        <f t="shared" si="18"/>
        <v>TOMATE (2ª SAFRA)18/19Comercialização</v>
      </c>
      <c r="AG1217" s="242"/>
      <c r="AH1217" s="242"/>
      <c r="AI1217" s="242"/>
      <c r="AJ1217" s="242"/>
      <c r="AK1217" s="242"/>
      <c r="AL1217" s="242"/>
      <c r="AM1217" s="242"/>
      <c r="AN1217" s="242"/>
      <c r="AO1217" s="242"/>
      <c r="AP1217" s="242"/>
      <c r="AQ1217" s="242"/>
      <c r="AR1217" s="242"/>
      <c r="AS1217" s="242"/>
      <c r="AT1217" s="242"/>
      <c r="AU1217" s="242"/>
      <c r="AV1217" s="242"/>
      <c r="AW1217" s="242"/>
      <c r="AX1217" s="242"/>
      <c r="AY1217" s="242"/>
      <c r="AZ1217" s="242"/>
      <c r="BA1217" s="242"/>
      <c r="BB1217" s="242"/>
      <c r="BC1217" s="242"/>
      <c r="BD1217" s="242"/>
      <c r="BE1217" s="242"/>
      <c r="BF1217" s="242"/>
      <c r="BG1217" s="242"/>
      <c r="BH1217" s="242"/>
      <c r="BI1217" s="242"/>
      <c r="BJ1217" s="242"/>
      <c r="BK1217" s="242"/>
      <c r="BL1217" s="242"/>
    </row>
    <row r="1218" spans="1:64" ht="14.65" hidden="1" customHeight="1">
      <c r="A1218" s="254" t="s">
        <v>110</v>
      </c>
      <c r="B1218" s="254" t="s">
        <v>80</v>
      </c>
      <c r="C1218" s="256" t="s">
        <v>75</v>
      </c>
      <c r="D1218" s="261"/>
      <c r="E1218" s="261"/>
      <c r="F1218" s="261"/>
      <c r="G1218" s="261"/>
      <c r="H1218" s="261"/>
      <c r="I1218" s="261"/>
      <c r="J1218" s="261"/>
      <c r="K1218" s="262"/>
      <c r="L1218" s="261"/>
      <c r="M1218" s="262"/>
      <c r="N1218" s="261"/>
      <c r="O1218" s="261">
        <v>4</v>
      </c>
      <c r="P1218" s="261">
        <v>60</v>
      </c>
      <c r="Q1218" s="261">
        <v>87</v>
      </c>
      <c r="R1218" s="261">
        <v>100</v>
      </c>
      <c r="S1218" s="261"/>
      <c r="T1218" s="261"/>
      <c r="U1218" s="261"/>
      <c r="V1218" s="261"/>
      <c r="W1218" s="261"/>
      <c r="X1218" s="261"/>
      <c r="Y1218" s="261"/>
      <c r="Z1218" s="261"/>
      <c r="AA1218" s="261"/>
      <c r="AB1218" s="261"/>
      <c r="AC1218" s="261"/>
      <c r="AD1218" s="261"/>
      <c r="AE1218" s="262"/>
      <c r="AF1218" s="238" t="str">
        <f t="shared" ref="AF1218:AF1281" si="19">A1218&amp;B1218&amp;C1218</f>
        <v>TRIGO18/19Plantio</v>
      </c>
      <c r="AG1218" s="262"/>
      <c r="AH1218" s="262"/>
      <c r="AI1218" s="262"/>
      <c r="AJ1218" s="262"/>
      <c r="AK1218" s="262"/>
      <c r="AL1218" s="262"/>
      <c r="AM1218" s="262"/>
      <c r="AN1218" s="262"/>
      <c r="AO1218" s="262"/>
      <c r="AP1218" s="262"/>
      <c r="AQ1218" s="262"/>
      <c r="AR1218" s="262"/>
      <c r="AS1218" s="262"/>
      <c r="AT1218" s="262"/>
      <c r="AU1218" s="262"/>
      <c r="AV1218" s="262"/>
      <c r="AW1218" s="262"/>
      <c r="AX1218" s="262"/>
      <c r="AY1218" s="262"/>
      <c r="AZ1218" s="262"/>
      <c r="BA1218" s="262"/>
      <c r="BB1218" s="262"/>
      <c r="BC1218" s="262"/>
      <c r="BD1218" s="262"/>
      <c r="BE1218" s="262"/>
      <c r="BF1218" s="262"/>
      <c r="BG1218" s="262"/>
      <c r="BH1218" s="262"/>
      <c r="BI1218" s="262"/>
      <c r="BJ1218" s="262"/>
      <c r="BK1218" s="262"/>
      <c r="BL1218" s="262"/>
    </row>
    <row r="1219" spans="1:64" ht="14.65" hidden="1" customHeight="1">
      <c r="A1219" s="263" t="s">
        <v>110</v>
      </c>
      <c r="B1219" s="263" t="s">
        <v>80</v>
      </c>
      <c r="C1219" s="265" t="s">
        <v>76</v>
      </c>
      <c r="D1219" s="267"/>
      <c r="E1219" s="267"/>
      <c r="F1219" s="267"/>
      <c r="G1219" s="267"/>
      <c r="H1219" s="267"/>
      <c r="I1219" s="267"/>
      <c r="J1219" s="267"/>
      <c r="K1219" s="268"/>
      <c r="L1219" s="267"/>
      <c r="M1219" s="268"/>
      <c r="N1219" s="267"/>
      <c r="O1219" s="267"/>
      <c r="P1219" s="267"/>
      <c r="Q1219" s="267"/>
      <c r="R1219" s="267"/>
      <c r="S1219" s="267">
        <v>1</v>
      </c>
      <c r="T1219" s="267">
        <v>60</v>
      </c>
      <c r="U1219" s="267">
        <v>82</v>
      </c>
      <c r="V1219" s="267">
        <v>98</v>
      </c>
      <c r="W1219" s="267">
        <v>100</v>
      </c>
      <c r="X1219" s="267"/>
      <c r="Y1219" s="267"/>
      <c r="Z1219" s="267"/>
      <c r="AA1219" s="267"/>
      <c r="AB1219" s="267"/>
      <c r="AC1219" s="267"/>
      <c r="AD1219" s="267"/>
      <c r="AE1219" s="268"/>
      <c r="AF1219" s="238" t="str">
        <f t="shared" si="19"/>
        <v>TRIGO18/19Colheita</v>
      </c>
      <c r="AG1219" s="268"/>
      <c r="AH1219" s="268"/>
      <c r="AI1219" s="268"/>
      <c r="AJ1219" s="268"/>
      <c r="AK1219" s="268"/>
      <c r="AL1219" s="268"/>
      <c r="AM1219" s="268"/>
      <c r="AN1219" s="268"/>
      <c r="AO1219" s="268"/>
      <c r="AP1219" s="268"/>
      <c r="AQ1219" s="268"/>
      <c r="AR1219" s="268"/>
      <c r="AS1219" s="268"/>
      <c r="AT1219" s="268"/>
      <c r="AU1219" s="268"/>
      <c r="AV1219" s="268"/>
      <c r="AW1219" s="268"/>
      <c r="AX1219" s="268"/>
      <c r="AY1219" s="268"/>
      <c r="AZ1219" s="268"/>
      <c r="BA1219" s="268"/>
      <c r="BB1219" s="268"/>
      <c r="BC1219" s="268"/>
      <c r="BD1219" s="268"/>
      <c r="BE1219" s="268"/>
      <c r="BF1219" s="268"/>
      <c r="BG1219" s="268"/>
      <c r="BH1219" s="268"/>
      <c r="BI1219" s="268"/>
      <c r="BJ1219" s="268"/>
      <c r="BK1219" s="268"/>
      <c r="BL1219" s="268"/>
    </row>
    <row r="1220" spans="1:64" ht="14.65" hidden="1" customHeight="1">
      <c r="A1220" s="238" t="s">
        <v>110</v>
      </c>
      <c r="B1220" s="238" t="s">
        <v>80</v>
      </c>
      <c r="C1220" s="243" t="s">
        <v>77</v>
      </c>
      <c r="D1220" s="245"/>
      <c r="E1220" s="245"/>
      <c r="F1220" s="245"/>
      <c r="G1220" s="245"/>
      <c r="H1220" s="245"/>
      <c r="I1220" s="245"/>
      <c r="J1220" s="245"/>
      <c r="K1220" s="245"/>
      <c r="L1220" s="245"/>
      <c r="M1220" s="245"/>
      <c r="N1220" s="245">
        <v>1</v>
      </c>
      <c r="O1220" s="245">
        <v>3</v>
      </c>
      <c r="P1220" s="245">
        <v>4</v>
      </c>
      <c r="Q1220" s="245">
        <v>4</v>
      </c>
      <c r="R1220" s="245">
        <v>4</v>
      </c>
      <c r="S1220" s="245">
        <v>6</v>
      </c>
      <c r="T1220" s="245">
        <v>25</v>
      </c>
      <c r="U1220" s="245">
        <v>44</v>
      </c>
      <c r="V1220" s="245">
        <v>69</v>
      </c>
      <c r="W1220" s="245">
        <v>81</v>
      </c>
      <c r="X1220" s="245">
        <v>90</v>
      </c>
      <c r="Y1220" s="245">
        <v>94</v>
      </c>
      <c r="Z1220" s="245">
        <v>98</v>
      </c>
      <c r="AA1220" s="245">
        <v>98</v>
      </c>
      <c r="AB1220" s="245">
        <v>99</v>
      </c>
      <c r="AC1220" s="245">
        <v>100</v>
      </c>
      <c r="AD1220" s="245"/>
      <c r="AE1220" s="242"/>
      <c r="AF1220" s="238" t="str">
        <f t="shared" si="19"/>
        <v>TRIGO18/19Comercialização</v>
      </c>
      <c r="AG1220" s="242"/>
      <c r="AH1220" s="242"/>
      <c r="AI1220" s="242"/>
      <c r="AJ1220" s="242"/>
      <c r="AK1220" s="242"/>
      <c r="AL1220" s="242"/>
      <c r="AM1220" s="242"/>
      <c r="AN1220" s="242"/>
      <c r="AO1220" s="242"/>
      <c r="AP1220" s="242"/>
      <c r="AQ1220" s="242"/>
      <c r="AR1220" s="242"/>
      <c r="AS1220" s="242"/>
      <c r="AT1220" s="242"/>
      <c r="AU1220" s="242"/>
      <c r="AV1220" s="242"/>
      <c r="AW1220" s="242"/>
      <c r="AX1220" s="242"/>
      <c r="AY1220" s="242"/>
      <c r="AZ1220" s="242"/>
      <c r="BA1220" s="242"/>
      <c r="BB1220" s="242"/>
      <c r="BC1220" s="242"/>
      <c r="BD1220" s="242"/>
      <c r="BE1220" s="242"/>
      <c r="BF1220" s="242"/>
      <c r="BG1220" s="242"/>
      <c r="BH1220" s="242"/>
      <c r="BI1220" s="242"/>
      <c r="BJ1220" s="242"/>
      <c r="BK1220" s="242"/>
      <c r="BL1220" s="242"/>
    </row>
    <row r="1221" spans="1:64" ht="14.65" hidden="1" customHeight="1">
      <c r="A1221" s="254" t="s">
        <v>111</v>
      </c>
      <c r="B1221" s="254" t="s">
        <v>80</v>
      </c>
      <c r="C1221" s="256" t="s">
        <v>75</v>
      </c>
      <c r="D1221" s="260"/>
      <c r="E1221" s="260"/>
      <c r="F1221" s="260"/>
      <c r="G1221" s="261"/>
      <c r="H1221" s="261"/>
      <c r="I1221" s="261"/>
      <c r="J1221" s="261"/>
      <c r="K1221" s="261"/>
      <c r="L1221" s="261"/>
      <c r="M1221" s="261"/>
      <c r="N1221" s="261"/>
      <c r="O1221" s="261"/>
      <c r="P1221" s="261">
        <v>16</v>
      </c>
      <c r="Q1221" s="261">
        <v>54</v>
      </c>
      <c r="R1221" s="261">
        <v>100</v>
      </c>
      <c r="S1221" s="261"/>
      <c r="T1221" s="261"/>
      <c r="U1221" s="261"/>
      <c r="V1221" s="261"/>
      <c r="W1221" s="261"/>
      <c r="X1221" s="261"/>
      <c r="Y1221" s="261"/>
      <c r="Z1221" s="261"/>
      <c r="AA1221" s="261"/>
      <c r="AB1221" s="261"/>
      <c r="AC1221" s="261"/>
      <c r="AD1221" s="261"/>
      <c r="AE1221" s="262"/>
      <c r="AF1221" s="238" t="str">
        <f t="shared" si="19"/>
        <v>TRITICALE18/19Plantio</v>
      </c>
      <c r="AG1221" s="262"/>
      <c r="AH1221" s="262"/>
      <c r="AI1221" s="262"/>
      <c r="AJ1221" s="262"/>
      <c r="AK1221" s="262"/>
      <c r="AL1221" s="262"/>
      <c r="AM1221" s="262"/>
      <c r="AN1221" s="262"/>
      <c r="AO1221" s="262"/>
      <c r="AP1221" s="262"/>
      <c r="AQ1221" s="262"/>
      <c r="AR1221" s="262"/>
      <c r="AS1221" s="262"/>
      <c r="AT1221" s="262"/>
      <c r="AU1221" s="262"/>
      <c r="AV1221" s="262"/>
      <c r="AW1221" s="262"/>
      <c r="AX1221" s="262"/>
      <c r="AY1221" s="262"/>
      <c r="AZ1221" s="262"/>
      <c r="BA1221" s="262"/>
      <c r="BB1221" s="262"/>
      <c r="BC1221" s="262"/>
      <c r="BD1221" s="262"/>
      <c r="BE1221" s="262"/>
      <c r="BF1221" s="262"/>
      <c r="BG1221" s="262"/>
      <c r="BH1221" s="262"/>
      <c r="BI1221" s="262"/>
      <c r="BJ1221" s="262"/>
      <c r="BK1221" s="262"/>
      <c r="BL1221" s="262"/>
    </row>
    <row r="1222" spans="1:64" ht="14.65" hidden="1" customHeight="1">
      <c r="A1222" s="263" t="s">
        <v>111</v>
      </c>
      <c r="B1222" s="263" t="s">
        <v>80</v>
      </c>
      <c r="C1222" s="265" t="s">
        <v>76</v>
      </c>
      <c r="D1222" s="266"/>
      <c r="E1222" s="266"/>
      <c r="F1222" s="266"/>
      <c r="G1222" s="267"/>
      <c r="H1222" s="267"/>
      <c r="I1222" s="267"/>
      <c r="J1222" s="267"/>
      <c r="K1222" s="267"/>
      <c r="L1222" s="267"/>
      <c r="M1222" s="267"/>
      <c r="N1222" s="267"/>
      <c r="O1222" s="267"/>
      <c r="P1222" s="267"/>
      <c r="Q1222" s="267"/>
      <c r="R1222" s="267"/>
      <c r="S1222" s="267"/>
      <c r="T1222" s="267">
        <v>11</v>
      </c>
      <c r="U1222" s="267">
        <v>33</v>
      </c>
      <c r="V1222" s="267">
        <v>91</v>
      </c>
      <c r="W1222" s="267">
        <v>100</v>
      </c>
      <c r="X1222" s="267"/>
      <c r="Y1222" s="267"/>
      <c r="Z1222" s="267"/>
      <c r="AA1222" s="267"/>
      <c r="AB1222" s="267"/>
      <c r="AC1222" s="267"/>
      <c r="AD1222" s="267"/>
      <c r="AE1222" s="268"/>
      <c r="AF1222" s="238" t="str">
        <f t="shared" si="19"/>
        <v>TRITICALE18/19Colheita</v>
      </c>
      <c r="AG1222" s="268"/>
      <c r="AH1222" s="268"/>
      <c r="AI1222" s="268"/>
      <c r="AJ1222" s="268"/>
      <c r="AK1222" s="268"/>
      <c r="AL1222" s="268"/>
      <c r="AM1222" s="268"/>
      <c r="AN1222" s="268"/>
      <c r="AO1222" s="268"/>
      <c r="AP1222" s="268"/>
      <c r="AQ1222" s="268"/>
      <c r="AR1222" s="268"/>
      <c r="AS1222" s="268"/>
      <c r="AT1222" s="268"/>
      <c r="AU1222" s="268"/>
      <c r="AV1222" s="268"/>
      <c r="AW1222" s="268"/>
      <c r="AX1222" s="268"/>
      <c r="AY1222" s="268"/>
      <c r="AZ1222" s="268"/>
      <c r="BA1222" s="268"/>
      <c r="BB1222" s="268"/>
      <c r="BC1222" s="268"/>
      <c r="BD1222" s="268"/>
      <c r="BE1222" s="268"/>
      <c r="BF1222" s="268"/>
      <c r="BG1222" s="268"/>
      <c r="BH1222" s="268"/>
      <c r="BI1222" s="268"/>
      <c r="BJ1222" s="268"/>
      <c r="BK1222" s="268"/>
      <c r="BL1222" s="268"/>
    </row>
    <row r="1223" spans="1:64" ht="14.65" hidden="1" customHeight="1">
      <c r="A1223" s="238" t="s">
        <v>111</v>
      </c>
      <c r="B1223" s="238" t="s">
        <v>80</v>
      </c>
      <c r="C1223" s="243" t="s">
        <v>77</v>
      </c>
      <c r="D1223" s="244"/>
      <c r="E1223" s="244"/>
      <c r="F1223" s="244"/>
      <c r="G1223" s="245"/>
      <c r="H1223" s="245"/>
      <c r="I1223" s="245"/>
      <c r="J1223" s="245"/>
      <c r="K1223" s="245"/>
      <c r="L1223" s="245"/>
      <c r="M1223" s="245"/>
      <c r="N1223" s="245"/>
      <c r="O1223" s="245"/>
      <c r="P1223" s="245"/>
      <c r="Q1223" s="245"/>
      <c r="R1223" s="245"/>
      <c r="S1223" s="245"/>
      <c r="T1223" s="245">
        <v>1</v>
      </c>
      <c r="U1223" s="245">
        <v>20</v>
      </c>
      <c r="V1223" s="245">
        <v>57</v>
      </c>
      <c r="W1223" s="245">
        <v>76</v>
      </c>
      <c r="X1223" s="245">
        <v>87</v>
      </c>
      <c r="Y1223" s="245">
        <v>93</v>
      </c>
      <c r="Z1223" s="245">
        <v>100</v>
      </c>
      <c r="AA1223" s="245"/>
      <c r="AB1223" s="245"/>
      <c r="AC1223" s="245"/>
      <c r="AD1223" s="245"/>
      <c r="AE1223" s="242"/>
      <c r="AF1223" s="238" t="str">
        <f t="shared" si="19"/>
        <v>TRITICALE18/19Comercialização</v>
      </c>
      <c r="AG1223" s="242"/>
      <c r="AH1223" s="242"/>
      <c r="AI1223" s="242"/>
      <c r="AJ1223" s="242"/>
      <c r="AK1223" s="242"/>
      <c r="AL1223" s="242"/>
      <c r="AM1223" s="242"/>
      <c r="AN1223" s="242"/>
      <c r="AO1223" s="242"/>
      <c r="AP1223" s="242"/>
      <c r="AQ1223" s="242"/>
      <c r="AR1223" s="242"/>
      <c r="AS1223" s="242"/>
      <c r="AT1223" s="242"/>
      <c r="AU1223" s="242"/>
      <c r="AV1223" s="242"/>
      <c r="AW1223" s="242"/>
      <c r="AX1223" s="242"/>
      <c r="AY1223" s="242"/>
      <c r="AZ1223" s="242"/>
      <c r="BA1223" s="242"/>
      <c r="BB1223" s="242"/>
      <c r="BC1223" s="242"/>
      <c r="BD1223" s="242"/>
      <c r="BE1223" s="242"/>
      <c r="BF1223" s="242"/>
      <c r="BG1223" s="242"/>
      <c r="BH1223" s="242"/>
      <c r="BI1223" s="242"/>
      <c r="BJ1223" s="242"/>
      <c r="BK1223" s="242"/>
      <c r="BL1223" s="242"/>
    </row>
    <row r="1224" spans="1:64" ht="14.65" hidden="1" customHeight="1">
      <c r="A1224" s="254" t="s">
        <v>84</v>
      </c>
      <c r="B1224" s="254" t="s">
        <v>79</v>
      </c>
      <c r="C1224" s="256" t="s">
        <v>75</v>
      </c>
      <c r="D1224" s="260"/>
      <c r="E1224" s="260"/>
      <c r="F1224" s="260"/>
      <c r="G1224" s="261"/>
      <c r="H1224" s="261"/>
      <c r="I1224" s="261"/>
      <c r="J1224" s="261"/>
      <c r="K1224" s="261"/>
      <c r="L1224" s="261"/>
      <c r="M1224" s="261"/>
      <c r="N1224" s="261"/>
      <c r="O1224" s="261">
        <v>46</v>
      </c>
      <c r="P1224" s="261">
        <v>79</v>
      </c>
      <c r="Q1224" s="261">
        <v>93</v>
      </c>
      <c r="R1224" s="261">
        <v>100</v>
      </c>
      <c r="S1224" s="261"/>
      <c r="T1224" s="261"/>
      <c r="U1224" s="261"/>
      <c r="V1224" s="261"/>
      <c r="W1224" s="261"/>
      <c r="X1224" s="261"/>
      <c r="Y1224" s="261"/>
      <c r="Z1224" s="261"/>
      <c r="AA1224" s="261"/>
      <c r="AB1224" s="261"/>
      <c r="AC1224" s="261"/>
      <c r="AD1224" s="261"/>
      <c r="AE1224" s="262"/>
      <c r="AF1224" s="254" t="str">
        <f t="shared" si="19"/>
        <v>ALHO19/20Plantio</v>
      </c>
      <c r="AG1224" s="262"/>
      <c r="AH1224" s="262"/>
      <c r="AI1224" s="262"/>
      <c r="AJ1224" s="262"/>
      <c r="AK1224" s="262"/>
      <c r="AL1224" s="262"/>
      <c r="AM1224" s="262"/>
      <c r="AN1224" s="262"/>
      <c r="AO1224" s="262"/>
      <c r="AP1224" s="262"/>
      <c r="AQ1224" s="262"/>
      <c r="AR1224" s="262"/>
      <c r="AS1224" s="262"/>
      <c r="AT1224" s="262"/>
      <c r="AU1224" s="262"/>
      <c r="AV1224" s="262"/>
      <c r="AW1224" s="262"/>
      <c r="AX1224" s="262"/>
      <c r="AY1224" s="262"/>
      <c r="AZ1224" s="262"/>
      <c r="BA1224" s="262"/>
      <c r="BB1224" s="262"/>
      <c r="BC1224" s="262"/>
      <c r="BD1224" s="262"/>
      <c r="BE1224" s="262"/>
      <c r="BF1224" s="262"/>
      <c r="BG1224" s="262"/>
      <c r="BH1224" s="262"/>
      <c r="BI1224" s="262"/>
      <c r="BJ1224" s="262"/>
      <c r="BK1224" s="262"/>
      <c r="BL1224" s="262"/>
    </row>
    <row r="1225" spans="1:64" ht="14.65" hidden="1" customHeight="1">
      <c r="A1225" s="263" t="s">
        <v>84</v>
      </c>
      <c r="B1225" s="263" t="s">
        <v>79</v>
      </c>
      <c r="C1225" s="265" t="s">
        <v>76</v>
      </c>
      <c r="D1225" s="266"/>
      <c r="E1225" s="266"/>
      <c r="F1225" s="266"/>
      <c r="G1225" s="267"/>
      <c r="H1225" s="267"/>
      <c r="I1225" s="267"/>
      <c r="J1225" s="267"/>
      <c r="K1225" s="267"/>
      <c r="L1225" s="267"/>
      <c r="M1225" s="267"/>
      <c r="N1225" s="267"/>
      <c r="O1225" s="267"/>
      <c r="P1225" s="267"/>
      <c r="Q1225" s="267"/>
      <c r="R1225" s="267"/>
      <c r="S1225" s="267">
        <v>17</v>
      </c>
      <c r="T1225" s="267">
        <v>29</v>
      </c>
      <c r="U1225" s="267">
        <v>58</v>
      </c>
      <c r="V1225" s="267">
        <v>77</v>
      </c>
      <c r="W1225" s="267">
        <v>88</v>
      </c>
      <c r="X1225" s="267">
        <v>99</v>
      </c>
      <c r="Y1225" s="267">
        <v>99</v>
      </c>
      <c r="Z1225" s="267">
        <v>100</v>
      </c>
      <c r="AA1225" s="267"/>
      <c r="AB1225" s="267"/>
      <c r="AC1225" s="267"/>
      <c r="AD1225" s="267"/>
      <c r="AE1225" s="268"/>
      <c r="AF1225" s="263" t="str">
        <f t="shared" si="19"/>
        <v>ALHO19/20Colheita</v>
      </c>
      <c r="AG1225" s="268"/>
      <c r="AH1225" s="268"/>
      <c r="AI1225" s="268"/>
      <c r="AJ1225" s="268"/>
      <c r="AK1225" s="268"/>
      <c r="AL1225" s="268"/>
      <c r="AM1225" s="268"/>
      <c r="AN1225" s="268"/>
      <c r="AO1225" s="268"/>
      <c r="AP1225" s="268"/>
      <c r="AQ1225" s="268"/>
      <c r="AR1225" s="268"/>
      <c r="AS1225" s="268"/>
      <c r="AT1225" s="268"/>
      <c r="AU1225" s="268"/>
      <c r="AV1225" s="268"/>
      <c r="AW1225" s="268"/>
      <c r="AX1225" s="268"/>
      <c r="AY1225" s="268"/>
      <c r="AZ1225" s="268"/>
      <c r="BA1225" s="268"/>
      <c r="BB1225" s="268"/>
      <c r="BC1225" s="268"/>
      <c r="BD1225" s="268"/>
      <c r="BE1225" s="268"/>
      <c r="BF1225" s="268"/>
      <c r="BG1225" s="268"/>
      <c r="BH1225" s="268"/>
      <c r="BI1225" s="268"/>
      <c r="BJ1225" s="268"/>
      <c r="BK1225" s="268"/>
      <c r="BL1225" s="268"/>
    </row>
    <row r="1226" spans="1:64" ht="14.65" hidden="1" customHeight="1">
      <c r="A1226" s="238" t="s">
        <v>84</v>
      </c>
      <c r="B1226" s="238" t="s">
        <v>79</v>
      </c>
      <c r="C1226" s="243" t="s">
        <v>77</v>
      </c>
      <c r="D1226" s="244"/>
      <c r="E1226" s="244"/>
      <c r="F1226" s="244"/>
      <c r="G1226" s="245"/>
      <c r="H1226" s="245"/>
      <c r="I1226" s="245"/>
      <c r="J1226" s="245"/>
      <c r="K1226" s="245"/>
      <c r="L1226" s="245"/>
      <c r="M1226" s="245"/>
      <c r="N1226" s="245"/>
      <c r="O1226" s="245"/>
      <c r="P1226" s="245"/>
      <c r="Q1226" s="245"/>
      <c r="R1226" s="245"/>
      <c r="S1226" s="245">
        <v>2</v>
      </c>
      <c r="T1226" s="245">
        <v>6</v>
      </c>
      <c r="U1226" s="245">
        <v>26</v>
      </c>
      <c r="V1226" s="245">
        <v>67</v>
      </c>
      <c r="W1226" s="245">
        <v>76</v>
      </c>
      <c r="X1226" s="245">
        <v>89</v>
      </c>
      <c r="Y1226" s="245">
        <v>97</v>
      </c>
      <c r="Z1226" s="245">
        <v>100</v>
      </c>
      <c r="AA1226" s="245"/>
      <c r="AB1226" s="245"/>
      <c r="AC1226" s="245"/>
      <c r="AD1226" s="245"/>
      <c r="AE1226" s="242"/>
      <c r="AF1226" s="238" t="str">
        <f t="shared" si="19"/>
        <v>ALHO19/20Comercialização</v>
      </c>
      <c r="AG1226" s="242"/>
      <c r="AH1226" s="242"/>
      <c r="AI1226" s="242"/>
      <c r="AJ1226" s="242"/>
      <c r="AK1226" s="242"/>
      <c r="AL1226" s="242"/>
      <c r="AM1226" s="242"/>
      <c r="AN1226" s="242"/>
      <c r="AO1226" s="242"/>
      <c r="AP1226" s="242"/>
      <c r="AQ1226" s="242"/>
      <c r="AR1226" s="242"/>
      <c r="AS1226" s="242"/>
      <c r="AT1226" s="242"/>
      <c r="AU1226" s="242"/>
      <c r="AV1226" s="242"/>
      <c r="AW1226" s="242"/>
      <c r="AX1226" s="242"/>
      <c r="AY1226" s="242"/>
      <c r="AZ1226" s="242"/>
      <c r="BA1226" s="242"/>
      <c r="BB1226" s="242"/>
      <c r="BC1226" s="242"/>
      <c r="BD1226" s="242"/>
      <c r="BE1226" s="242"/>
      <c r="BF1226" s="242"/>
      <c r="BG1226" s="242"/>
      <c r="BH1226" s="242"/>
      <c r="BI1226" s="242"/>
      <c r="BJ1226" s="242"/>
      <c r="BK1226" s="242"/>
      <c r="BL1226" s="242"/>
    </row>
    <row r="1227" spans="1:64" ht="14.65" hidden="1" customHeight="1">
      <c r="A1227" s="254" t="s">
        <v>85</v>
      </c>
      <c r="B1227" s="254" t="s">
        <v>79</v>
      </c>
      <c r="C1227" s="256" t="s">
        <v>75</v>
      </c>
      <c r="D1227" s="261"/>
      <c r="E1227" s="261"/>
      <c r="F1227" s="261"/>
      <c r="G1227" s="261"/>
      <c r="H1227" s="261">
        <v>14</v>
      </c>
      <c r="I1227" s="261">
        <v>36</v>
      </c>
      <c r="J1227" s="261">
        <v>100</v>
      </c>
      <c r="K1227" s="261"/>
      <c r="L1227" s="261"/>
      <c r="M1227" s="261"/>
      <c r="N1227" s="261"/>
      <c r="O1227" s="261"/>
      <c r="P1227" s="261"/>
      <c r="Q1227" s="261"/>
      <c r="R1227" s="261"/>
      <c r="S1227" s="261"/>
      <c r="T1227" s="261"/>
      <c r="U1227" s="261"/>
      <c r="V1227" s="261"/>
      <c r="W1227" s="261"/>
      <c r="X1227" s="261"/>
      <c r="Y1227" s="261"/>
      <c r="Z1227" s="261"/>
      <c r="AA1227" s="261"/>
      <c r="AB1227" s="261"/>
      <c r="AC1227" s="261"/>
      <c r="AD1227" s="261"/>
      <c r="AE1227" s="262"/>
      <c r="AF1227" s="238" t="str">
        <f t="shared" si="19"/>
        <v>AMENDOIM (1ª SAFRA)19/20Plantio</v>
      </c>
      <c r="AG1227" s="262"/>
      <c r="AH1227" s="262"/>
      <c r="AI1227" s="262"/>
      <c r="AJ1227" s="262"/>
      <c r="AK1227" s="262"/>
      <c r="AL1227" s="262"/>
      <c r="AM1227" s="262"/>
      <c r="AN1227" s="262"/>
      <c r="AO1227" s="262"/>
      <c r="AP1227" s="262"/>
      <c r="AQ1227" s="262"/>
      <c r="AR1227" s="262"/>
      <c r="AS1227" s="262"/>
      <c r="AT1227" s="262"/>
      <c r="AU1227" s="262"/>
      <c r="AV1227" s="262"/>
      <c r="AW1227" s="262"/>
      <c r="AX1227" s="262"/>
      <c r="AY1227" s="262"/>
      <c r="AZ1227" s="262"/>
      <c r="BA1227" s="262"/>
      <c r="BB1227" s="262"/>
      <c r="BC1227" s="262"/>
      <c r="BD1227" s="262"/>
      <c r="BE1227" s="262"/>
      <c r="BF1227" s="262"/>
      <c r="BG1227" s="262"/>
      <c r="BH1227" s="262"/>
      <c r="BI1227" s="262"/>
      <c r="BJ1227" s="262"/>
      <c r="BK1227" s="262"/>
      <c r="BL1227" s="262"/>
    </row>
    <row r="1228" spans="1:64" ht="14.65" hidden="1" customHeight="1">
      <c r="A1228" s="263" t="s">
        <v>85</v>
      </c>
      <c r="B1228" s="263" t="s">
        <v>79</v>
      </c>
      <c r="C1228" s="265" t="s">
        <v>76</v>
      </c>
      <c r="D1228" s="267"/>
      <c r="E1228" s="267"/>
      <c r="F1228" s="267"/>
      <c r="G1228" s="267"/>
      <c r="H1228" s="267"/>
      <c r="I1228" s="267"/>
      <c r="J1228" s="267"/>
      <c r="K1228" s="267"/>
      <c r="L1228" s="267">
        <v>1</v>
      </c>
      <c r="M1228" s="267">
        <v>4</v>
      </c>
      <c r="N1228" s="267">
        <v>22</v>
      </c>
      <c r="O1228" s="267">
        <v>72</v>
      </c>
      <c r="P1228" s="267">
        <v>80</v>
      </c>
      <c r="Q1228" s="267">
        <v>100</v>
      </c>
      <c r="R1228" s="267"/>
      <c r="S1228" s="267"/>
      <c r="T1228" s="267"/>
      <c r="U1228" s="267"/>
      <c r="V1228" s="267"/>
      <c r="W1228" s="267"/>
      <c r="X1228" s="267"/>
      <c r="Y1228" s="267"/>
      <c r="Z1228" s="267"/>
      <c r="AA1228" s="267"/>
      <c r="AB1228" s="267"/>
      <c r="AC1228" s="267"/>
      <c r="AD1228" s="267"/>
      <c r="AE1228" s="268"/>
      <c r="AF1228" s="238" t="str">
        <f t="shared" si="19"/>
        <v>AMENDOIM (1ª SAFRA)19/20Colheita</v>
      </c>
      <c r="AG1228" s="268"/>
      <c r="AH1228" s="268"/>
      <c r="AI1228" s="268"/>
      <c r="AJ1228" s="268"/>
      <c r="AK1228" s="268"/>
      <c r="AL1228" s="268"/>
      <c r="AM1228" s="268"/>
      <c r="AN1228" s="268"/>
      <c r="AO1228" s="268"/>
      <c r="AP1228" s="268"/>
      <c r="AQ1228" s="268"/>
      <c r="AR1228" s="268"/>
      <c r="AS1228" s="268"/>
      <c r="AT1228" s="268"/>
      <c r="AU1228" s="268"/>
      <c r="AV1228" s="268"/>
      <c r="AW1228" s="268"/>
      <c r="AX1228" s="268"/>
      <c r="AY1228" s="268"/>
      <c r="AZ1228" s="268"/>
      <c r="BA1228" s="268"/>
      <c r="BB1228" s="268"/>
      <c r="BC1228" s="268"/>
      <c r="BD1228" s="268"/>
      <c r="BE1228" s="268"/>
      <c r="BF1228" s="268"/>
      <c r="BG1228" s="268"/>
      <c r="BH1228" s="268"/>
      <c r="BI1228" s="268"/>
      <c r="BJ1228" s="268"/>
      <c r="BK1228" s="268"/>
      <c r="BL1228" s="268"/>
    </row>
    <row r="1229" spans="1:64" ht="14.65" hidden="1" customHeight="1">
      <c r="A1229" s="257" t="s">
        <v>85</v>
      </c>
      <c r="B1229" s="238" t="s">
        <v>79</v>
      </c>
      <c r="C1229" s="243" t="s">
        <v>77</v>
      </c>
      <c r="D1229" s="245"/>
      <c r="E1229" s="245"/>
      <c r="F1229" s="245"/>
      <c r="G1229" s="245"/>
      <c r="H1229" s="245"/>
      <c r="I1229" s="245"/>
      <c r="J1229" s="245"/>
      <c r="K1229" s="245"/>
      <c r="L1229" s="309"/>
      <c r="M1229" s="309">
        <v>1</v>
      </c>
      <c r="N1229" s="245">
        <v>3</v>
      </c>
      <c r="O1229" s="245">
        <v>35</v>
      </c>
      <c r="P1229" s="245">
        <v>43</v>
      </c>
      <c r="Q1229" s="245">
        <v>60</v>
      </c>
      <c r="R1229" s="245">
        <v>72</v>
      </c>
      <c r="S1229" s="245">
        <v>76</v>
      </c>
      <c r="T1229" s="245">
        <v>78</v>
      </c>
      <c r="U1229" s="245">
        <v>84</v>
      </c>
      <c r="V1229" s="245">
        <v>88</v>
      </c>
      <c r="W1229" s="245">
        <v>92</v>
      </c>
      <c r="X1229" s="245">
        <v>96.7</v>
      </c>
      <c r="Y1229" s="245">
        <v>98</v>
      </c>
      <c r="Z1229" s="245">
        <v>99</v>
      </c>
      <c r="AA1229" s="245">
        <v>100</v>
      </c>
      <c r="AB1229" s="245"/>
      <c r="AC1229" s="245"/>
      <c r="AD1229" s="245"/>
      <c r="AE1229" s="242"/>
      <c r="AF1229" s="238" t="str">
        <f t="shared" si="19"/>
        <v>AMENDOIM (1ª SAFRA)19/20Comercialização</v>
      </c>
      <c r="AG1229" s="242"/>
      <c r="AH1229" s="242"/>
      <c r="AI1229" s="242"/>
      <c r="AJ1229" s="242"/>
      <c r="AK1229" s="242"/>
      <c r="AL1229" s="242"/>
      <c r="AM1229" s="242"/>
      <c r="AN1229" s="242"/>
      <c r="AO1229" s="242"/>
      <c r="AP1229" s="242"/>
      <c r="AQ1229" s="242"/>
      <c r="AR1229" s="242"/>
      <c r="AS1229" s="242"/>
      <c r="AT1229" s="242"/>
      <c r="AU1229" s="242"/>
      <c r="AV1229" s="242"/>
      <c r="AW1229" s="242"/>
      <c r="AX1229" s="242"/>
      <c r="AY1229" s="242"/>
      <c r="AZ1229" s="242"/>
      <c r="BA1229" s="242"/>
      <c r="BB1229" s="242"/>
      <c r="BC1229" s="242"/>
      <c r="BD1229" s="242"/>
      <c r="BE1229" s="242"/>
      <c r="BF1229" s="242"/>
      <c r="BG1229" s="242"/>
      <c r="BH1229" s="242"/>
      <c r="BI1229" s="242"/>
      <c r="BJ1229" s="242"/>
      <c r="BK1229" s="242"/>
      <c r="BL1229" s="242"/>
    </row>
    <row r="1230" spans="1:64" ht="14.65" hidden="1" customHeight="1">
      <c r="A1230" s="254" t="s">
        <v>86</v>
      </c>
      <c r="B1230" s="254" t="s">
        <v>79</v>
      </c>
      <c r="C1230" s="256" t="s">
        <v>75</v>
      </c>
      <c r="D1230" s="261"/>
      <c r="E1230" s="261"/>
      <c r="F1230" s="261"/>
      <c r="G1230" s="261"/>
      <c r="H1230" s="261">
        <v>31</v>
      </c>
      <c r="I1230" s="261">
        <v>63</v>
      </c>
      <c r="J1230" s="261">
        <v>85</v>
      </c>
      <c r="K1230" s="261">
        <v>100</v>
      </c>
      <c r="L1230" s="262"/>
      <c r="M1230" s="262"/>
      <c r="N1230" s="261"/>
      <c r="O1230" s="261"/>
      <c r="P1230" s="261"/>
      <c r="Q1230" s="261"/>
      <c r="R1230" s="261"/>
      <c r="S1230" s="261"/>
      <c r="T1230" s="261"/>
      <c r="U1230" s="261"/>
      <c r="V1230" s="261"/>
      <c r="W1230" s="261"/>
      <c r="X1230" s="261"/>
      <c r="Y1230" s="261"/>
      <c r="Z1230" s="261"/>
      <c r="AA1230" s="261"/>
      <c r="AB1230" s="261"/>
      <c r="AC1230" s="261"/>
      <c r="AD1230" s="261"/>
      <c r="AE1230" s="262"/>
      <c r="AF1230" s="238" t="str">
        <f t="shared" si="19"/>
        <v>ARROZ IRRIGADO19/20Plantio</v>
      </c>
      <c r="AG1230" s="262"/>
      <c r="AH1230" s="262"/>
      <c r="AI1230" s="262"/>
      <c r="AJ1230" s="262"/>
      <c r="AK1230" s="262"/>
      <c r="AL1230" s="262"/>
      <c r="AM1230" s="262"/>
      <c r="AN1230" s="262"/>
      <c r="AO1230" s="262"/>
      <c r="AP1230" s="262"/>
      <c r="AQ1230" s="262"/>
      <c r="AR1230" s="262"/>
      <c r="AS1230" s="262"/>
      <c r="AT1230" s="262"/>
      <c r="AU1230" s="262"/>
      <c r="AV1230" s="262"/>
      <c r="AW1230" s="262"/>
      <c r="AX1230" s="262"/>
      <c r="AY1230" s="262"/>
      <c r="AZ1230" s="262"/>
      <c r="BA1230" s="262"/>
      <c r="BB1230" s="262"/>
      <c r="BC1230" s="262"/>
      <c r="BD1230" s="262"/>
      <c r="BE1230" s="262"/>
      <c r="BF1230" s="262"/>
      <c r="BG1230" s="262"/>
      <c r="BH1230" s="262"/>
      <c r="BI1230" s="262"/>
      <c r="BJ1230" s="262"/>
      <c r="BK1230" s="262"/>
      <c r="BL1230" s="262"/>
    </row>
    <row r="1231" spans="1:64" ht="14.65" hidden="1" customHeight="1">
      <c r="A1231" s="263" t="s">
        <v>86</v>
      </c>
      <c r="B1231" s="263" t="s">
        <v>79</v>
      </c>
      <c r="C1231" s="265" t="s">
        <v>76</v>
      </c>
      <c r="D1231" s="267"/>
      <c r="E1231" s="267"/>
      <c r="F1231" s="267"/>
      <c r="G1231" s="267"/>
      <c r="H1231" s="267"/>
      <c r="I1231" s="267"/>
      <c r="J1231" s="267"/>
      <c r="K1231" s="267"/>
      <c r="L1231" s="267">
        <v>27</v>
      </c>
      <c r="M1231" s="267">
        <v>53</v>
      </c>
      <c r="N1231" s="267">
        <v>67</v>
      </c>
      <c r="O1231" s="267">
        <v>86</v>
      </c>
      <c r="P1231" s="267">
        <v>97</v>
      </c>
      <c r="Q1231" s="267">
        <v>99</v>
      </c>
      <c r="R1231" s="267">
        <v>100</v>
      </c>
      <c r="S1231" s="267"/>
      <c r="T1231" s="267"/>
      <c r="U1231" s="267"/>
      <c r="V1231" s="267"/>
      <c r="W1231" s="267"/>
      <c r="X1231" s="267"/>
      <c r="Y1231" s="267"/>
      <c r="Z1231" s="267"/>
      <c r="AA1231" s="267"/>
      <c r="AB1231" s="267"/>
      <c r="AC1231" s="267"/>
      <c r="AD1231" s="267"/>
      <c r="AE1231" s="268"/>
      <c r="AF1231" s="238" t="str">
        <f t="shared" si="19"/>
        <v>ARROZ IRRIGADO19/20Colheita</v>
      </c>
      <c r="AG1231" s="268"/>
      <c r="AH1231" s="268"/>
      <c r="AI1231" s="268"/>
      <c r="AJ1231" s="268"/>
      <c r="AK1231" s="268"/>
      <c r="AL1231" s="268"/>
      <c r="AM1231" s="268"/>
      <c r="AN1231" s="268"/>
      <c r="AO1231" s="268"/>
      <c r="AP1231" s="268"/>
      <c r="AQ1231" s="268"/>
      <c r="AR1231" s="268"/>
      <c r="AS1231" s="268"/>
      <c r="AT1231" s="268"/>
      <c r="AU1231" s="268"/>
      <c r="AV1231" s="268"/>
      <c r="AW1231" s="268"/>
      <c r="AX1231" s="268"/>
      <c r="AY1231" s="268"/>
      <c r="AZ1231" s="268"/>
      <c r="BA1231" s="268"/>
      <c r="BB1231" s="268"/>
      <c r="BC1231" s="268"/>
      <c r="BD1231" s="268"/>
      <c r="BE1231" s="268"/>
      <c r="BF1231" s="268"/>
      <c r="BG1231" s="268"/>
      <c r="BH1231" s="268"/>
      <c r="BI1231" s="268"/>
      <c r="BJ1231" s="268"/>
      <c r="BK1231" s="268"/>
      <c r="BL1231" s="268"/>
    </row>
    <row r="1232" spans="1:64" ht="14.65" hidden="1" customHeight="1">
      <c r="A1232" s="238" t="s">
        <v>86</v>
      </c>
      <c r="B1232" s="238" t="s">
        <v>79</v>
      </c>
      <c r="C1232" s="243" t="s">
        <v>77</v>
      </c>
      <c r="D1232" s="245"/>
      <c r="E1232" s="245"/>
      <c r="F1232" s="245"/>
      <c r="G1232" s="245"/>
      <c r="H1232" s="245"/>
      <c r="I1232" s="245"/>
      <c r="J1232" s="245"/>
      <c r="K1232" s="245"/>
      <c r="L1232" s="309">
        <v>8</v>
      </c>
      <c r="M1232" s="309">
        <v>17</v>
      </c>
      <c r="N1232" s="245">
        <v>27</v>
      </c>
      <c r="O1232" s="245">
        <v>41</v>
      </c>
      <c r="P1232" s="245">
        <v>57</v>
      </c>
      <c r="Q1232" s="245">
        <v>67</v>
      </c>
      <c r="R1232" s="245">
        <v>78</v>
      </c>
      <c r="S1232" s="245">
        <v>85</v>
      </c>
      <c r="T1232" s="245">
        <v>92</v>
      </c>
      <c r="U1232" s="245">
        <v>96</v>
      </c>
      <c r="V1232" s="245">
        <v>99</v>
      </c>
      <c r="W1232" s="245">
        <v>100</v>
      </c>
      <c r="X1232" s="245"/>
      <c r="Y1232" s="245"/>
      <c r="Z1232" s="245"/>
      <c r="AA1232" s="245"/>
      <c r="AB1232" s="245"/>
      <c r="AC1232" s="245"/>
      <c r="AD1232" s="245"/>
      <c r="AE1232" s="242"/>
      <c r="AF1232" s="238" t="str">
        <f t="shared" si="19"/>
        <v>ARROZ IRRIGADO19/20Comercialização</v>
      </c>
      <c r="AG1232" s="242"/>
      <c r="AH1232" s="242"/>
      <c r="AI1232" s="242"/>
      <c r="AJ1232" s="242"/>
      <c r="AK1232" s="242"/>
      <c r="AL1232" s="242"/>
      <c r="AM1232" s="242"/>
      <c r="AN1232" s="242"/>
      <c r="AO1232" s="242"/>
      <c r="AP1232" s="242"/>
      <c r="AQ1232" s="242"/>
      <c r="AR1232" s="242"/>
      <c r="AS1232" s="242"/>
      <c r="AT1232" s="242"/>
      <c r="AU1232" s="242"/>
      <c r="AV1232" s="242"/>
      <c r="AW1232" s="242"/>
      <c r="AX1232" s="242"/>
      <c r="AY1232" s="242"/>
      <c r="AZ1232" s="242"/>
      <c r="BA1232" s="242"/>
      <c r="BB1232" s="242"/>
      <c r="BC1232" s="242"/>
      <c r="BD1232" s="242"/>
      <c r="BE1232" s="242"/>
      <c r="BF1232" s="242"/>
      <c r="BG1232" s="242"/>
      <c r="BH1232" s="242"/>
      <c r="BI1232" s="242"/>
      <c r="BJ1232" s="242"/>
      <c r="BK1232" s="242"/>
      <c r="BL1232" s="242"/>
    </row>
    <row r="1233" spans="1:64" ht="14.65" hidden="1" customHeight="1">
      <c r="A1233" s="254" t="s">
        <v>87</v>
      </c>
      <c r="B1233" s="254" t="s">
        <v>79</v>
      </c>
      <c r="C1233" s="256" t="s">
        <v>75</v>
      </c>
      <c r="D1233" s="261"/>
      <c r="E1233" s="261"/>
      <c r="F1233" s="261"/>
      <c r="G1233" s="261"/>
      <c r="H1233" s="261">
        <v>6</v>
      </c>
      <c r="I1233" s="261">
        <v>37</v>
      </c>
      <c r="J1233" s="261">
        <v>94</v>
      </c>
      <c r="K1233" s="261">
        <v>100</v>
      </c>
      <c r="L1233" s="261"/>
      <c r="M1233" s="261"/>
      <c r="N1233" s="261"/>
      <c r="O1233" s="261"/>
      <c r="P1233" s="261"/>
      <c r="Q1233" s="261"/>
      <c r="R1233" s="261"/>
      <c r="S1233" s="261"/>
      <c r="T1233" s="261"/>
      <c r="U1233" s="261"/>
      <c r="V1233" s="261"/>
      <c r="W1233" s="261"/>
      <c r="X1233" s="261"/>
      <c r="Y1233" s="261"/>
      <c r="Z1233" s="261"/>
      <c r="AA1233" s="261"/>
      <c r="AB1233" s="261"/>
      <c r="AC1233" s="261"/>
      <c r="AD1233" s="261"/>
      <c r="AE1233" s="262"/>
      <c r="AF1233" s="238" t="str">
        <f t="shared" si="19"/>
        <v>ARROZ SEQUEIRO19/20Plantio</v>
      </c>
      <c r="AG1233" s="262"/>
      <c r="AH1233" s="262"/>
      <c r="AI1233" s="262"/>
      <c r="AJ1233" s="262"/>
      <c r="AK1233" s="262"/>
      <c r="AL1233" s="262"/>
      <c r="AM1233" s="262"/>
      <c r="AN1233" s="262"/>
      <c r="AO1233" s="262"/>
      <c r="AP1233" s="262"/>
      <c r="AQ1233" s="262"/>
      <c r="AR1233" s="262"/>
      <c r="AS1233" s="262"/>
      <c r="AT1233" s="262"/>
      <c r="AU1233" s="262"/>
      <c r="AV1233" s="262"/>
      <c r="AW1233" s="262"/>
      <c r="AX1233" s="262"/>
      <c r="AY1233" s="262"/>
      <c r="AZ1233" s="262"/>
      <c r="BA1233" s="262"/>
      <c r="BB1233" s="262"/>
      <c r="BC1233" s="262"/>
      <c r="BD1233" s="262"/>
      <c r="BE1233" s="262"/>
      <c r="BF1233" s="262"/>
      <c r="BG1233" s="262"/>
      <c r="BH1233" s="262"/>
      <c r="BI1233" s="262"/>
      <c r="BJ1233" s="262"/>
      <c r="BK1233" s="262"/>
      <c r="BL1233" s="262"/>
    </row>
    <row r="1234" spans="1:64" ht="14.65" hidden="1" customHeight="1">
      <c r="A1234" s="263" t="s">
        <v>87</v>
      </c>
      <c r="B1234" s="263" t="s">
        <v>79</v>
      </c>
      <c r="C1234" s="265" t="s">
        <v>76</v>
      </c>
      <c r="D1234" s="267"/>
      <c r="E1234" s="267"/>
      <c r="F1234" s="267"/>
      <c r="G1234" s="267"/>
      <c r="H1234" s="267"/>
      <c r="I1234" s="267"/>
      <c r="J1234" s="267" t="s">
        <v>201</v>
      </c>
      <c r="K1234" s="267"/>
      <c r="L1234" s="268"/>
      <c r="M1234" s="267">
        <v>3</v>
      </c>
      <c r="N1234" s="267">
        <v>55</v>
      </c>
      <c r="O1234" s="267">
        <v>89</v>
      </c>
      <c r="P1234" s="267">
        <v>100</v>
      </c>
      <c r="Q1234" s="267"/>
      <c r="R1234" s="267"/>
      <c r="S1234" s="267"/>
      <c r="T1234" s="267"/>
      <c r="U1234" s="267"/>
      <c r="V1234" s="267"/>
      <c r="W1234" s="267"/>
      <c r="X1234" s="267"/>
      <c r="Y1234" s="267"/>
      <c r="Z1234" s="267"/>
      <c r="AA1234" s="267"/>
      <c r="AB1234" s="267"/>
      <c r="AC1234" s="267"/>
      <c r="AD1234" s="267"/>
      <c r="AE1234" s="268"/>
      <c r="AF1234" s="238" t="str">
        <f t="shared" si="19"/>
        <v>ARROZ SEQUEIRO19/20Colheita</v>
      </c>
      <c r="AG1234" s="268"/>
      <c r="AH1234" s="268"/>
      <c r="AI1234" s="268"/>
      <c r="AJ1234" s="268"/>
      <c r="AK1234" s="268"/>
      <c r="AL1234" s="268"/>
      <c r="AM1234" s="268"/>
      <c r="AN1234" s="268"/>
      <c r="AO1234" s="268"/>
      <c r="AP1234" s="268"/>
      <c r="AQ1234" s="268"/>
      <c r="AR1234" s="268"/>
      <c r="AS1234" s="268"/>
      <c r="AT1234" s="268"/>
      <c r="AU1234" s="268"/>
      <c r="AV1234" s="268"/>
      <c r="AW1234" s="268"/>
      <c r="AX1234" s="268"/>
      <c r="AY1234" s="268"/>
      <c r="AZ1234" s="268"/>
      <c r="BA1234" s="268"/>
      <c r="BB1234" s="268"/>
      <c r="BC1234" s="268"/>
      <c r="BD1234" s="268"/>
      <c r="BE1234" s="268"/>
      <c r="BF1234" s="268"/>
      <c r="BG1234" s="268"/>
      <c r="BH1234" s="268"/>
      <c r="BI1234" s="268"/>
      <c r="BJ1234" s="268"/>
      <c r="BK1234" s="268"/>
      <c r="BL1234" s="268"/>
    </row>
    <row r="1235" spans="1:64" ht="14.65" hidden="1" customHeight="1">
      <c r="A1235" s="238" t="s">
        <v>87</v>
      </c>
      <c r="B1235" s="238" t="s">
        <v>79</v>
      </c>
      <c r="C1235" s="243" t="s">
        <v>77</v>
      </c>
      <c r="D1235" s="245"/>
      <c r="E1235" s="245"/>
      <c r="F1235" s="245"/>
      <c r="G1235" s="245"/>
      <c r="H1235" s="245"/>
      <c r="I1235" s="245"/>
      <c r="J1235" s="245"/>
      <c r="K1235" s="245"/>
      <c r="L1235" s="245"/>
      <c r="M1235" s="245">
        <v>1</v>
      </c>
      <c r="N1235" s="245">
        <v>13</v>
      </c>
      <c r="O1235" s="245">
        <v>32</v>
      </c>
      <c r="P1235" s="245">
        <v>49</v>
      </c>
      <c r="Q1235" s="245">
        <v>63</v>
      </c>
      <c r="R1235" s="245">
        <v>72</v>
      </c>
      <c r="S1235" s="245">
        <v>77</v>
      </c>
      <c r="T1235" s="245">
        <v>88</v>
      </c>
      <c r="U1235" s="245">
        <v>95</v>
      </c>
      <c r="V1235" s="245">
        <v>96</v>
      </c>
      <c r="W1235" s="245">
        <v>98</v>
      </c>
      <c r="X1235" s="245">
        <v>100</v>
      </c>
      <c r="Y1235" s="245"/>
      <c r="Z1235" s="245"/>
      <c r="AA1235" s="245"/>
      <c r="AB1235" s="245"/>
      <c r="AC1235" s="245"/>
      <c r="AD1235" s="245"/>
      <c r="AE1235" s="242"/>
      <c r="AF1235" s="238" t="str">
        <f t="shared" si="19"/>
        <v>ARROZ SEQUEIRO19/20Comercialização</v>
      </c>
      <c r="AG1235" s="242"/>
      <c r="AH1235" s="242"/>
      <c r="AI1235" s="242"/>
      <c r="AJ1235" s="242"/>
      <c r="AK1235" s="242"/>
      <c r="AL1235" s="242"/>
      <c r="AM1235" s="242"/>
      <c r="AN1235" s="242"/>
      <c r="AO1235" s="242"/>
      <c r="AP1235" s="242"/>
      <c r="AQ1235" s="242"/>
      <c r="AR1235" s="242"/>
      <c r="AS1235" s="242"/>
      <c r="AT1235" s="242"/>
      <c r="AU1235" s="242"/>
      <c r="AV1235" s="242"/>
      <c r="AW1235" s="242"/>
      <c r="AX1235" s="242"/>
      <c r="AY1235" s="242"/>
      <c r="AZ1235" s="242"/>
      <c r="BA1235" s="242"/>
      <c r="BB1235" s="242"/>
      <c r="BC1235" s="242"/>
      <c r="BD1235" s="242"/>
      <c r="BE1235" s="242"/>
      <c r="BF1235" s="242"/>
      <c r="BG1235" s="242"/>
      <c r="BH1235" s="242"/>
      <c r="BI1235" s="242"/>
      <c r="BJ1235" s="242"/>
      <c r="BK1235" s="242"/>
      <c r="BL1235" s="242"/>
    </row>
    <row r="1236" spans="1:64" ht="14.65" hidden="1" customHeight="1">
      <c r="A1236" s="254" t="s">
        <v>88</v>
      </c>
      <c r="B1236" s="254" t="s">
        <v>79</v>
      </c>
      <c r="C1236" s="256" t="s">
        <v>75</v>
      </c>
      <c r="D1236" s="260"/>
      <c r="E1236" s="260"/>
      <c r="F1236" s="260"/>
      <c r="G1236" s="261"/>
      <c r="H1236" s="261"/>
      <c r="I1236" s="261"/>
      <c r="J1236" s="261"/>
      <c r="K1236" s="261"/>
      <c r="L1236" s="261"/>
      <c r="M1236" s="261"/>
      <c r="N1236" s="261"/>
      <c r="O1236" s="261">
        <v>9</v>
      </c>
      <c r="P1236" s="261">
        <v>53</v>
      </c>
      <c r="Q1236" s="261">
        <v>88</v>
      </c>
      <c r="R1236" s="261">
        <v>100</v>
      </c>
      <c r="S1236" s="261"/>
      <c r="T1236" s="261"/>
      <c r="U1236" s="261"/>
      <c r="V1236" s="261"/>
      <c r="W1236" s="261"/>
      <c r="X1236" s="261"/>
      <c r="Y1236" s="261"/>
      <c r="Z1236" s="261"/>
      <c r="AA1236" s="261"/>
      <c r="AB1236" s="261"/>
      <c r="AC1236" s="261"/>
      <c r="AD1236" s="261"/>
      <c r="AE1236" s="262"/>
      <c r="AF1236" s="254" t="str">
        <f t="shared" si="19"/>
        <v>AVEIA BRANCA19/20Plantio</v>
      </c>
      <c r="AG1236" s="262"/>
      <c r="AH1236" s="262"/>
      <c r="AI1236" s="262"/>
      <c r="AJ1236" s="262"/>
      <c r="AK1236" s="262"/>
      <c r="AL1236" s="262"/>
      <c r="AM1236" s="262"/>
      <c r="AN1236" s="262"/>
      <c r="AO1236" s="262"/>
      <c r="AP1236" s="262"/>
      <c r="AQ1236" s="262"/>
      <c r="AR1236" s="262"/>
      <c r="AS1236" s="262"/>
      <c r="AT1236" s="262"/>
      <c r="AU1236" s="262"/>
      <c r="AV1236" s="262"/>
      <c r="AW1236" s="262"/>
      <c r="AX1236" s="262"/>
      <c r="AY1236" s="262"/>
      <c r="AZ1236" s="262"/>
      <c r="BA1236" s="262"/>
      <c r="BB1236" s="262"/>
      <c r="BC1236" s="262"/>
      <c r="BD1236" s="262"/>
      <c r="BE1236" s="262"/>
      <c r="BF1236" s="262"/>
      <c r="BG1236" s="262"/>
      <c r="BH1236" s="262"/>
      <c r="BI1236" s="262"/>
      <c r="BJ1236" s="262"/>
      <c r="BK1236" s="262"/>
      <c r="BL1236" s="262"/>
    </row>
    <row r="1237" spans="1:64" ht="14.65" hidden="1" customHeight="1">
      <c r="A1237" s="263" t="s">
        <v>88</v>
      </c>
      <c r="B1237" s="263" t="s">
        <v>79</v>
      </c>
      <c r="C1237" s="265" t="s">
        <v>76</v>
      </c>
      <c r="D1237" s="266"/>
      <c r="E1237" s="266"/>
      <c r="F1237" s="266"/>
      <c r="G1237" s="267"/>
      <c r="H1237" s="267"/>
      <c r="I1237" s="267"/>
      <c r="J1237" s="267"/>
      <c r="K1237" s="267"/>
      <c r="L1237" s="267"/>
      <c r="M1237" s="267"/>
      <c r="N1237" s="267"/>
      <c r="O1237" s="267"/>
      <c r="P1237" s="267"/>
      <c r="Q1237" s="267"/>
      <c r="R1237" s="267"/>
      <c r="S1237" s="267"/>
      <c r="T1237" s="267">
        <v>44</v>
      </c>
      <c r="U1237" s="267">
        <v>87</v>
      </c>
      <c r="V1237" s="267">
        <v>100</v>
      </c>
      <c r="W1237" s="267"/>
      <c r="X1237" s="267"/>
      <c r="Y1237" s="267"/>
      <c r="Z1237" s="267"/>
      <c r="AA1237" s="267"/>
      <c r="AB1237" s="267"/>
      <c r="AC1237" s="267"/>
      <c r="AD1237" s="267"/>
      <c r="AE1237" s="268"/>
      <c r="AF1237" s="263" t="str">
        <f t="shared" si="19"/>
        <v>AVEIA BRANCA19/20Colheita</v>
      </c>
      <c r="AG1237" s="268"/>
      <c r="AH1237" s="268"/>
      <c r="AI1237" s="268"/>
      <c r="AJ1237" s="268"/>
      <c r="AK1237" s="268"/>
      <c r="AL1237" s="268"/>
      <c r="AM1237" s="268"/>
      <c r="AN1237" s="268"/>
      <c r="AO1237" s="268"/>
      <c r="AP1237" s="268"/>
      <c r="AQ1237" s="268"/>
      <c r="AR1237" s="268"/>
      <c r="AS1237" s="268"/>
      <c r="AT1237" s="268"/>
      <c r="AU1237" s="268"/>
      <c r="AV1237" s="268"/>
      <c r="AW1237" s="268"/>
      <c r="AX1237" s="268"/>
      <c r="AY1237" s="268"/>
      <c r="AZ1237" s="268"/>
      <c r="BA1237" s="268"/>
      <c r="BB1237" s="268"/>
      <c r="BC1237" s="268"/>
      <c r="BD1237" s="268"/>
      <c r="BE1237" s="268"/>
      <c r="BF1237" s="268"/>
      <c r="BG1237" s="268"/>
      <c r="BH1237" s="268"/>
      <c r="BI1237" s="268"/>
      <c r="BJ1237" s="268"/>
      <c r="BK1237" s="268"/>
      <c r="BL1237" s="268"/>
    </row>
    <row r="1238" spans="1:64" ht="14.65" hidden="1" customHeight="1">
      <c r="A1238" s="238" t="s">
        <v>88</v>
      </c>
      <c r="B1238" s="238" t="s">
        <v>79</v>
      </c>
      <c r="C1238" s="243" t="s">
        <v>77</v>
      </c>
      <c r="D1238" s="244"/>
      <c r="E1238" s="244"/>
      <c r="F1238" s="244"/>
      <c r="G1238" s="245"/>
      <c r="H1238" s="245"/>
      <c r="I1238" s="245"/>
      <c r="J1238" s="245"/>
      <c r="K1238" s="245"/>
      <c r="L1238" s="245"/>
      <c r="M1238" s="245"/>
      <c r="N1238" s="245"/>
      <c r="O1238" s="245"/>
      <c r="P1238" s="245"/>
      <c r="Q1238" s="245"/>
      <c r="R1238" s="245"/>
      <c r="S1238" s="245"/>
      <c r="T1238" s="245">
        <v>8</v>
      </c>
      <c r="U1238" s="245">
        <v>27</v>
      </c>
      <c r="V1238" s="245">
        <v>64</v>
      </c>
      <c r="W1238" s="245">
        <v>81</v>
      </c>
      <c r="X1238" s="245">
        <v>93.6</v>
      </c>
      <c r="Y1238" s="245">
        <v>99</v>
      </c>
      <c r="Z1238" s="252">
        <v>100</v>
      </c>
      <c r="AA1238" s="245"/>
      <c r="AB1238" s="245"/>
      <c r="AC1238" s="245"/>
      <c r="AD1238" s="245"/>
      <c r="AE1238" s="242"/>
      <c r="AF1238" s="238" t="str">
        <f t="shared" si="19"/>
        <v>AVEIA BRANCA19/20Comercialização</v>
      </c>
      <c r="AG1238" s="242"/>
      <c r="AH1238" s="242"/>
      <c r="AI1238" s="242"/>
      <c r="AJ1238" s="242"/>
      <c r="AK1238" s="242"/>
      <c r="AL1238" s="242"/>
      <c r="AM1238" s="242"/>
      <c r="AN1238" s="242"/>
      <c r="AO1238" s="242"/>
      <c r="AP1238" s="242"/>
      <c r="AQ1238" s="242"/>
      <c r="AR1238" s="242"/>
      <c r="AS1238" s="242"/>
      <c r="AT1238" s="242"/>
      <c r="AU1238" s="242"/>
      <c r="AV1238" s="242"/>
      <c r="AW1238" s="242"/>
      <c r="AX1238" s="242"/>
      <c r="AY1238" s="242"/>
      <c r="AZ1238" s="242"/>
      <c r="BA1238" s="242"/>
      <c r="BB1238" s="242"/>
      <c r="BC1238" s="242"/>
      <c r="BD1238" s="242"/>
      <c r="BE1238" s="242"/>
      <c r="BF1238" s="242"/>
      <c r="BG1238" s="242"/>
      <c r="BH1238" s="242"/>
      <c r="BI1238" s="242"/>
      <c r="BJ1238" s="242"/>
      <c r="BK1238" s="242"/>
      <c r="BL1238" s="242"/>
    </row>
    <row r="1239" spans="1:64" ht="14.65" hidden="1" customHeight="1">
      <c r="A1239" s="254" t="s">
        <v>89</v>
      </c>
      <c r="B1239" s="254" t="s">
        <v>79</v>
      </c>
      <c r="C1239" s="256" t="s">
        <v>75</v>
      </c>
      <c r="D1239" s="260"/>
      <c r="E1239" s="260"/>
      <c r="F1239" s="260"/>
      <c r="G1239" s="261"/>
      <c r="H1239" s="261"/>
      <c r="I1239" s="261"/>
      <c r="J1239" s="261"/>
      <c r="K1239" s="261"/>
      <c r="L1239" s="261"/>
      <c r="M1239" s="261"/>
      <c r="N1239" s="261"/>
      <c r="O1239" s="261">
        <v>7</v>
      </c>
      <c r="P1239" s="261">
        <v>62</v>
      </c>
      <c r="Q1239" s="261">
        <v>94</v>
      </c>
      <c r="R1239" s="261">
        <v>100</v>
      </c>
      <c r="S1239" s="261"/>
      <c r="T1239" s="261"/>
      <c r="U1239" s="261"/>
      <c r="V1239" s="261"/>
      <c r="W1239" s="261"/>
      <c r="X1239" s="261"/>
      <c r="Y1239" s="261"/>
      <c r="Z1239" s="261"/>
      <c r="AA1239" s="261"/>
      <c r="AB1239" s="261"/>
      <c r="AC1239" s="261"/>
      <c r="AD1239" s="261"/>
      <c r="AE1239" s="262"/>
      <c r="AF1239" s="254" t="str">
        <f t="shared" si="19"/>
        <v>AVEIA PRETA19/20Plantio</v>
      </c>
      <c r="AG1239" s="262"/>
      <c r="AH1239" s="262"/>
      <c r="AI1239" s="262"/>
      <c r="AJ1239" s="262"/>
      <c r="AK1239" s="262"/>
      <c r="AL1239" s="262"/>
      <c r="AM1239" s="262"/>
      <c r="AN1239" s="262"/>
      <c r="AO1239" s="262"/>
      <c r="AP1239" s="262"/>
      <c r="AQ1239" s="262"/>
      <c r="AR1239" s="262"/>
      <c r="AS1239" s="262"/>
      <c r="AT1239" s="262"/>
      <c r="AU1239" s="262"/>
      <c r="AV1239" s="262"/>
      <c r="AW1239" s="262"/>
      <c r="AX1239" s="262"/>
      <c r="AY1239" s="262"/>
      <c r="AZ1239" s="262"/>
      <c r="BA1239" s="262"/>
      <c r="BB1239" s="262"/>
      <c r="BC1239" s="262"/>
      <c r="BD1239" s="262"/>
      <c r="BE1239" s="262"/>
      <c r="BF1239" s="262"/>
      <c r="BG1239" s="262"/>
      <c r="BH1239" s="262"/>
      <c r="BI1239" s="262"/>
      <c r="BJ1239" s="262"/>
      <c r="BK1239" s="262"/>
      <c r="BL1239" s="262"/>
    </row>
    <row r="1240" spans="1:64" ht="14.65" hidden="1" customHeight="1">
      <c r="A1240" s="263" t="s">
        <v>89</v>
      </c>
      <c r="B1240" s="263" t="s">
        <v>79</v>
      </c>
      <c r="C1240" s="265" t="s">
        <v>76</v>
      </c>
      <c r="D1240" s="266"/>
      <c r="E1240" s="266"/>
      <c r="F1240" s="266"/>
      <c r="G1240" s="267"/>
      <c r="H1240" s="267"/>
      <c r="I1240" s="267"/>
      <c r="J1240" s="267"/>
      <c r="K1240" s="267"/>
      <c r="L1240" s="267"/>
      <c r="M1240" s="267"/>
      <c r="N1240" s="267"/>
      <c r="O1240" s="267"/>
      <c r="P1240" s="267"/>
      <c r="Q1240" s="267"/>
      <c r="R1240" s="267"/>
      <c r="S1240" s="267">
        <v>1</v>
      </c>
      <c r="T1240" s="267">
        <v>39</v>
      </c>
      <c r="U1240" s="267">
        <v>87</v>
      </c>
      <c r="V1240" s="267">
        <v>100</v>
      </c>
      <c r="W1240" s="267"/>
      <c r="X1240" s="267"/>
      <c r="Y1240" s="267"/>
      <c r="Z1240" s="267"/>
      <c r="AA1240" s="267"/>
      <c r="AB1240" s="267"/>
      <c r="AC1240" s="267"/>
      <c r="AD1240" s="267"/>
      <c r="AE1240" s="268"/>
      <c r="AF1240" s="263" t="str">
        <f t="shared" si="19"/>
        <v>AVEIA PRETA19/20Colheita</v>
      </c>
      <c r="AG1240" s="268"/>
      <c r="AH1240" s="268"/>
      <c r="AI1240" s="268"/>
      <c r="AJ1240" s="268"/>
      <c r="AK1240" s="268"/>
      <c r="AL1240" s="268"/>
      <c r="AM1240" s="268"/>
      <c r="AN1240" s="268"/>
      <c r="AO1240" s="268"/>
      <c r="AP1240" s="268"/>
      <c r="AQ1240" s="268"/>
      <c r="AR1240" s="268"/>
      <c r="AS1240" s="268"/>
      <c r="AT1240" s="268"/>
      <c r="AU1240" s="268"/>
      <c r="AV1240" s="268"/>
      <c r="AW1240" s="268"/>
      <c r="AX1240" s="268"/>
      <c r="AY1240" s="268"/>
      <c r="AZ1240" s="268"/>
      <c r="BA1240" s="268"/>
      <c r="BB1240" s="268"/>
      <c r="BC1240" s="268"/>
      <c r="BD1240" s="268"/>
      <c r="BE1240" s="268"/>
      <c r="BF1240" s="268"/>
      <c r="BG1240" s="268"/>
      <c r="BH1240" s="268"/>
      <c r="BI1240" s="268"/>
      <c r="BJ1240" s="268"/>
      <c r="BK1240" s="268"/>
      <c r="BL1240" s="268"/>
    </row>
    <row r="1241" spans="1:64" ht="14.65" hidden="1" customHeight="1">
      <c r="A1241" s="238" t="s">
        <v>89</v>
      </c>
      <c r="B1241" s="238" t="s">
        <v>79</v>
      </c>
      <c r="C1241" s="243" t="s">
        <v>77</v>
      </c>
      <c r="D1241" s="244"/>
      <c r="E1241" s="244"/>
      <c r="F1241" s="244"/>
      <c r="G1241" s="245"/>
      <c r="H1241" s="245"/>
      <c r="I1241" s="245"/>
      <c r="J1241" s="245"/>
      <c r="K1241" s="245"/>
      <c r="L1241" s="245"/>
      <c r="M1241" s="245"/>
      <c r="N1241" s="245"/>
      <c r="O1241" s="245"/>
      <c r="P1241" s="245"/>
      <c r="Q1241" s="245"/>
      <c r="R1241" s="245"/>
      <c r="S1241" s="245"/>
      <c r="T1241" s="245">
        <v>9</v>
      </c>
      <c r="U1241" s="245">
        <v>39</v>
      </c>
      <c r="V1241" s="245">
        <v>59</v>
      </c>
      <c r="W1241" s="245">
        <v>80</v>
      </c>
      <c r="X1241" s="245">
        <v>86.3</v>
      </c>
      <c r="Y1241" s="245">
        <v>98</v>
      </c>
      <c r="Z1241" s="252">
        <v>100</v>
      </c>
      <c r="AA1241" s="245"/>
      <c r="AB1241" s="245"/>
      <c r="AC1241" s="245"/>
      <c r="AD1241" s="245"/>
      <c r="AE1241" s="242"/>
      <c r="AF1241" s="238" t="str">
        <f t="shared" si="19"/>
        <v>AVEIA PRETA19/20Comercialização</v>
      </c>
      <c r="AG1241" s="271"/>
      <c r="AH1241" s="271"/>
      <c r="AI1241" s="271"/>
      <c r="AJ1241" s="271"/>
      <c r="AK1241" s="271"/>
      <c r="AL1241" s="271"/>
      <c r="AM1241" s="271"/>
      <c r="AN1241" s="271"/>
      <c r="AO1241" s="271"/>
      <c r="AP1241" s="271"/>
      <c r="AQ1241" s="271"/>
      <c r="AR1241" s="271"/>
      <c r="AS1241" s="271"/>
      <c r="AT1241" s="271"/>
      <c r="AU1241" s="271"/>
      <c r="AV1241" s="271"/>
      <c r="AW1241" s="271"/>
      <c r="AX1241" s="271"/>
      <c r="AY1241" s="271"/>
      <c r="AZ1241" s="271"/>
      <c r="BA1241" s="271"/>
      <c r="BB1241" s="271"/>
      <c r="BC1241" s="271"/>
      <c r="BD1241" s="271"/>
      <c r="BE1241" s="271"/>
      <c r="BF1241" s="271"/>
      <c r="BG1241" s="271"/>
      <c r="BH1241" s="271"/>
      <c r="BI1241" s="271"/>
      <c r="BJ1241" s="271"/>
      <c r="BK1241" s="271"/>
      <c r="BL1241" s="271"/>
    </row>
    <row r="1242" spans="1:64" ht="14.65" hidden="1" customHeight="1">
      <c r="A1242" s="254" t="s">
        <v>90</v>
      </c>
      <c r="B1242" s="254" t="s">
        <v>79</v>
      </c>
      <c r="C1242" s="256" t="s">
        <v>75</v>
      </c>
      <c r="D1242" s="261"/>
      <c r="E1242" s="261"/>
      <c r="F1242" s="261"/>
      <c r="G1242" s="261">
        <v>25</v>
      </c>
      <c r="H1242" s="261">
        <v>77</v>
      </c>
      <c r="I1242" s="261">
        <v>92</v>
      </c>
      <c r="J1242" s="261">
        <v>98</v>
      </c>
      <c r="K1242" s="261">
        <v>100</v>
      </c>
      <c r="L1242" s="261"/>
      <c r="M1242" s="261"/>
      <c r="N1242" s="261"/>
      <c r="O1242" s="261"/>
      <c r="P1242" s="261"/>
      <c r="Q1242" s="261"/>
      <c r="R1242" s="261"/>
      <c r="S1242" s="261"/>
      <c r="T1242" s="261"/>
      <c r="U1242" s="261"/>
      <c r="V1242" s="261"/>
      <c r="W1242" s="261"/>
      <c r="X1242" s="261"/>
      <c r="Y1242" s="261"/>
      <c r="Z1242" s="261"/>
      <c r="AA1242" s="261"/>
      <c r="AB1242" s="261"/>
      <c r="AC1242" s="261"/>
      <c r="AD1242" s="261"/>
      <c r="AE1242" s="262"/>
      <c r="AF1242" s="238" t="str">
        <f t="shared" si="19"/>
        <v>BATATA (1ª SAFRA)19/20Plantio</v>
      </c>
      <c r="AG1242" s="262"/>
      <c r="AH1242" s="262"/>
      <c r="AI1242" s="262"/>
      <c r="AJ1242" s="262"/>
      <c r="AK1242" s="262"/>
      <c r="AL1242" s="262"/>
      <c r="AM1242" s="262"/>
      <c r="AN1242" s="262"/>
      <c r="AO1242" s="262"/>
      <c r="AP1242" s="262"/>
      <c r="AQ1242" s="262"/>
      <c r="AR1242" s="262"/>
      <c r="AS1242" s="262"/>
      <c r="AT1242" s="262"/>
      <c r="AU1242" s="262"/>
      <c r="AV1242" s="262"/>
      <c r="AW1242" s="262"/>
      <c r="AX1242" s="262"/>
      <c r="AY1242" s="262"/>
      <c r="AZ1242" s="262"/>
      <c r="BA1242" s="262"/>
      <c r="BB1242" s="262"/>
      <c r="BC1242" s="262"/>
      <c r="BD1242" s="262"/>
      <c r="BE1242" s="262"/>
      <c r="BF1242" s="262"/>
      <c r="BG1242" s="262"/>
      <c r="BH1242" s="262"/>
      <c r="BI1242" s="262"/>
      <c r="BJ1242" s="262"/>
      <c r="BK1242" s="262"/>
      <c r="BL1242" s="262"/>
    </row>
    <row r="1243" spans="1:64" ht="14.65" hidden="1" customHeight="1">
      <c r="A1243" s="263" t="s">
        <v>90</v>
      </c>
      <c r="B1243" s="263" t="s">
        <v>79</v>
      </c>
      <c r="C1243" s="265" t="s">
        <v>76</v>
      </c>
      <c r="D1243" s="267"/>
      <c r="E1243" s="267"/>
      <c r="F1243" s="267"/>
      <c r="G1243" s="267"/>
      <c r="H1243" s="267"/>
      <c r="I1243" s="267"/>
      <c r="J1243" s="267"/>
      <c r="K1243" s="267">
        <v>27</v>
      </c>
      <c r="L1243" s="267">
        <v>88</v>
      </c>
      <c r="M1243" s="267">
        <v>98</v>
      </c>
      <c r="N1243" s="267">
        <v>100</v>
      </c>
      <c r="O1243" s="267"/>
      <c r="P1243" s="267"/>
      <c r="Q1243" s="267"/>
      <c r="R1243" s="267"/>
      <c r="S1243" s="267"/>
      <c r="T1243" s="267"/>
      <c r="U1243" s="267"/>
      <c r="V1243" s="267"/>
      <c r="W1243" s="267"/>
      <c r="X1243" s="267"/>
      <c r="Y1243" s="267"/>
      <c r="Z1243" s="267"/>
      <c r="AA1243" s="267"/>
      <c r="AB1243" s="267"/>
      <c r="AC1243" s="267"/>
      <c r="AD1243" s="267"/>
      <c r="AE1243" s="268"/>
      <c r="AF1243" s="238" t="str">
        <f t="shared" si="19"/>
        <v>BATATA (1ª SAFRA)19/20Colheita</v>
      </c>
      <c r="AG1243" s="268"/>
      <c r="AH1243" s="268"/>
      <c r="AI1243" s="268"/>
      <c r="AJ1243" s="268"/>
      <c r="AK1243" s="268"/>
      <c r="AL1243" s="268"/>
      <c r="AM1243" s="268"/>
      <c r="AN1243" s="268"/>
      <c r="AO1243" s="268"/>
      <c r="AP1243" s="268"/>
      <c r="AQ1243" s="268"/>
      <c r="AR1243" s="268"/>
      <c r="AS1243" s="268"/>
      <c r="AT1243" s="268"/>
      <c r="AU1243" s="268"/>
      <c r="AV1243" s="268"/>
      <c r="AW1243" s="268"/>
      <c r="AX1243" s="268"/>
      <c r="AY1243" s="268"/>
      <c r="AZ1243" s="268"/>
      <c r="BA1243" s="268"/>
      <c r="BB1243" s="268"/>
      <c r="BC1243" s="268"/>
      <c r="BD1243" s="268"/>
      <c r="BE1243" s="268"/>
      <c r="BF1243" s="268"/>
      <c r="BG1243" s="268"/>
      <c r="BH1243" s="268"/>
      <c r="BI1243" s="268"/>
      <c r="BJ1243" s="268"/>
      <c r="BK1243" s="268"/>
      <c r="BL1243" s="268"/>
    </row>
    <row r="1244" spans="1:64" ht="14.65" hidden="1" customHeight="1">
      <c r="A1244" s="238" t="s">
        <v>90</v>
      </c>
      <c r="B1244" s="238" t="s">
        <v>79</v>
      </c>
      <c r="C1244" s="243" t="s">
        <v>77</v>
      </c>
      <c r="D1244" s="245"/>
      <c r="E1244" s="245"/>
      <c r="F1244" s="245"/>
      <c r="G1244" s="245"/>
      <c r="H1244" s="245"/>
      <c r="I1244" s="245"/>
      <c r="J1244" s="245"/>
      <c r="K1244" s="245">
        <v>25</v>
      </c>
      <c r="L1244" s="245">
        <v>86</v>
      </c>
      <c r="M1244" s="245">
        <v>98</v>
      </c>
      <c r="N1244" s="245">
        <v>100</v>
      </c>
      <c r="O1244" s="245"/>
      <c r="P1244" s="245"/>
      <c r="Q1244" s="245"/>
      <c r="R1244" s="245"/>
      <c r="S1244" s="245"/>
      <c r="T1244" s="245"/>
      <c r="U1244" s="245"/>
      <c r="V1244" s="245"/>
      <c r="W1244" s="245"/>
      <c r="X1244" s="245"/>
      <c r="Y1244" s="245"/>
      <c r="Z1244" s="245"/>
      <c r="AA1244" s="245"/>
      <c r="AB1244" s="245"/>
      <c r="AC1244" s="245"/>
      <c r="AD1244" s="245"/>
      <c r="AE1244" s="242"/>
      <c r="AF1244" s="238" t="str">
        <f t="shared" si="19"/>
        <v>BATATA (1ª SAFRA)19/20Comercialização</v>
      </c>
      <c r="AG1244" s="242"/>
      <c r="AH1244" s="242"/>
      <c r="AI1244" s="242"/>
      <c r="AJ1244" s="242"/>
      <c r="AK1244" s="242"/>
      <c r="AL1244" s="242"/>
      <c r="AM1244" s="242"/>
      <c r="AN1244" s="242"/>
      <c r="AO1244" s="242"/>
      <c r="AP1244" s="242"/>
      <c r="AQ1244" s="242"/>
      <c r="AR1244" s="242"/>
      <c r="AS1244" s="242"/>
      <c r="AT1244" s="242"/>
      <c r="AU1244" s="242"/>
      <c r="AV1244" s="242"/>
      <c r="AW1244" s="242"/>
      <c r="AX1244" s="242"/>
      <c r="AY1244" s="242"/>
      <c r="AZ1244" s="242"/>
      <c r="BA1244" s="242"/>
      <c r="BB1244" s="242"/>
      <c r="BC1244" s="242"/>
      <c r="BD1244" s="242"/>
      <c r="BE1244" s="242"/>
      <c r="BF1244" s="242"/>
      <c r="BG1244" s="242"/>
      <c r="BH1244" s="242"/>
      <c r="BI1244" s="242"/>
      <c r="BJ1244" s="242"/>
      <c r="BK1244" s="242"/>
      <c r="BL1244" s="242"/>
    </row>
    <row r="1245" spans="1:64" ht="14.65" hidden="1" customHeight="1">
      <c r="A1245" s="254" t="s">
        <v>91</v>
      </c>
      <c r="B1245" s="254" t="s">
        <v>79</v>
      </c>
      <c r="C1245" s="256" t="s">
        <v>75</v>
      </c>
      <c r="D1245" s="261"/>
      <c r="E1245" s="261"/>
      <c r="F1245" s="261"/>
      <c r="G1245" s="261"/>
      <c r="H1245" s="261"/>
      <c r="I1245" s="261"/>
      <c r="J1245" s="261"/>
      <c r="K1245" s="261">
        <v>17</v>
      </c>
      <c r="L1245" s="262">
        <v>54</v>
      </c>
      <c r="M1245" s="261">
        <v>83</v>
      </c>
      <c r="N1245" s="262">
        <v>98</v>
      </c>
      <c r="O1245" s="261">
        <v>98</v>
      </c>
      <c r="P1245" s="261">
        <v>100</v>
      </c>
      <c r="Q1245" s="261"/>
      <c r="R1245" s="261"/>
      <c r="S1245" s="261"/>
      <c r="T1245" s="261"/>
      <c r="U1245" s="261"/>
      <c r="V1245" s="261"/>
      <c r="W1245" s="261"/>
      <c r="X1245" s="261"/>
      <c r="Y1245" s="261"/>
      <c r="Z1245" s="261"/>
      <c r="AA1245" s="261"/>
      <c r="AB1245" s="261"/>
      <c r="AC1245" s="261"/>
      <c r="AD1245" s="261"/>
      <c r="AE1245" s="262"/>
      <c r="AF1245" s="238" t="str">
        <f t="shared" si="19"/>
        <v>BATATA (2ª SAFRA)19/20Plantio</v>
      </c>
      <c r="AG1245" s="262"/>
      <c r="AH1245" s="262"/>
      <c r="AI1245" s="262"/>
      <c r="AJ1245" s="262"/>
      <c r="AK1245" s="262"/>
      <c r="AL1245" s="262"/>
      <c r="AM1245" s="262"/>
      <c r="AN1245" s="262"/>
      <c r="AO1245" s="262"/>
      <c r="AP1245" s="262"/>
      <c r="AQ1245" s="262"/>
      <c r="AR1245" s="262"/>
      <c r="AS1245" s="262"/>
      <c r="AT1245" s="262"/>
      <c r="AU1245" s="262"/>
      <c r="AV1245" s="262"/>
      <c r="AW1245" s="262"/>
      <c r="AX1245" s="262"/>
      <c r="AY1245" s="262"/>
      <c r="AZ1245" s="262"/>
      <c r="BA1245" s="262"/>
      <c r="BB1245" s="262"/>
      <c r="BC1245" s="262"/>
      <c r="BD1245" s="262"/>
      <c r="BE1245" s="262"/>
      <c r="BF1245" s="262"/>
      <c r="BG1245" s="262"/>
      <c r="BH1245" s="262"/>
      <c r="BI1245" s="262"/>
      <c r="BJ1245" s="262"/>
      <c r="BK1245" s="262"/>
      <c r="BL1245" s="262"/>
    </row>
    <row r="1246" spans="1:64" ht="14.65" hidden="1" customHeight="1">
      <c r="A1246" s="263" t="s">
        <v>91</v>
      </c>
      <c r="B1246" s="263" t="s">
        <v>79</v>
      </c>
      <c r="C1246" s="265" t="s">
        <v>76</v>
      </c>
      <c r="D1246" s="267"/>
      <c r="E1246" s="267"/>
      <c r="F1246" s="267"/>
      <c r="G1246" s="267"/>
      <c r="H1246" s="267"/>
      <c r="I1246" s="267"/>
      <c r="J1246" s="267"/>
      <c r="K1246" s="268"/>
      <c r="L1246" s="267"/>
      <c r="M1246" s="268"/>
      <c r="N1246" s="267">
        <v>11</v>
      </c>
      <c r="O1246" s="267">
        <v>29</v>
      </c>
      <c r="P1246" s="267">
        <v>44</v>
      </c>
      <c r="Q1246" s="267">
        <v>71</v>
      </c>
      <c r="R1246" s="267">
        <v>95</v>
      </c>
      <c r="S1246" s="267">
        <v>97</v>
      </c>
      <c r="T1246" s="267">
        <v>98</v>
      </c>
      <c r="U1246" s="267">
        <v>100</v>
      </c>
      <c r="V1246" s="267"/>
      <c r="W1246" s="267"/>
      <c r="X1246" s="267"/>
      <c r="Y1246" s="267"/>
      <c r="Z1246" s="267"/>
      <c r="AA1246" s="267"/>
      <c r="AB1246" s="267"/>
      <c r="AC1246" s="267"/>
      <c r="AD1246" s="267"/>
      <c r="AE1246" s="268"/>
      <c r="AF1246" s="238" t="str">
        <f t="shared" si="19"/>
        <v>BATATA (2ª SAFRA)19/20Colheita</v>
      </c>
      <c r="AG1246" s="268"/>
      <c r="AH1246" s="268"/>
      <c r="AI1246" s="268"/>
      <c r="AJ1246" s="268"/>
      <c r="AK1246" s="268"/>
      <c r="AL1246" s="268"/>
      <c r="AM1246" s="268"/>
      <c r="AN1246" s="268"/>
      <c r="AO1246" s="268"/>
      <c r="AP1246" s="268"/>
      <c r="AQ1246" s="268"/>
      <c r="AR1246" s="268"/>
      <c r="AS1246" s="268"/>
      <c r="AT1246" s="268"/>
      <c r="AU1246" s="268"/>
      <c r="AV1246" s="268"/>
      <c r="AW1246" s="268"/>
      <c r="AX1246" s="268"/>
      <c r="AY1246" s="268"/>
      <c r="AZ1246" s="268"/>
      <c r="BA1246" s="268"/>
      <c r="BB1246" s="268"/>
      <c r="BC1246" s="268"/>
      <c r="BD1246" s="268"/>
      <c r="BE1246" s="268"/>
      <c r="BF1246" s="268"/>
      <c r="BG1246" s="268"/>
      <c r="BH1246" s="268"/>
      <c r="BI1246" s="268"/>
      <c r="BJ1246" s="268"/>
      <c r="BK1246" s="268"/>
      <c r="BL1246" s="268"/>
    </row>
    <row r="1247" spans="1:64" ht="14.65" hidden="1" customHeight="1">
      <c r="A1247" s="238" t="s">
        <v>91</v>
      </c>
      <c r="B1247" s="238" t="s">
        <v>79</v>
      </c>
      <c r="C1247" s="243" t="s">
        <v>77</v>
      </c>
      <c r="D1247" s="245"/>
      <c r="E1247" s="245"/>
      <c r="F1247" s="245"/>
      <c r="G1247" s="245"/>
      <c r="H1247" s="245"/>
      <c r="I1247" s="245"/>
      <c r="J1247" s="245"/>
      <c r="K1247" s="245"/>
      <c r="L1247" s="245"/>
      <c r="M1247" s="245"/>
      <c r="N1247" s="245">
        <v>14</v>
      </c>
      <c r="O1247" s="245">
        <v>34</v>
      </c>
      <c r="P1247" s="245">
        <v>52</v>
      </c>
      <c r="Q1247" s="245">
        <v>74</v>
      </c>
      <c r="R1247" s="245">
        <v>94</v>
      </c>
      <c r="S1247" s="245">
        <v>95</v>
      </c>
      <c r="T1247" s="245">
        <v>98</v>
      </c>
      <c r="U1247" s="245">
        <v>100</v>
      </c>
      <c r="V1247" s="245"/>
      <c r="W1247" s="245"/>
      <c r="X1247" s="245"/>
      <c r="Y1247" s="245"/>
      <c r="Z1247" s="245"/>
      <c r="AA1247" s="245"/>
      <c r="AB1247" s="245"/>
      <c r="AC1247" s="245"/>
      <c r="AD1247" s="245"/>
      <c r="AE1247" s="242"/>
      <c r="AF1247" s="238" t="str">
        <f t="shared" si="19"/>
        <v>BATATA (2ª SAFRA)19/20Comercialização</v>
      </c>
      <c r="AG1247" s="242"/>
      <c r="AH1247" s="242"/>
      <c r="AI1247" s="242"/>
      <c r="AJ1247" s="242"/>
      <c r="AK1247" s="242"/>
      <c r="AL1247" s="242"/>
      <c r="AM1247" s="242"/>
      <c r="AN1247" s="242"/>
      <c r="AO1247" s="242"/>
      <c r="AP1247" s="242"/>
      <c r="AQ1247" s="242"/>
      <c r="AR1247" s="242"/>
      <c r="AS1247" s="242"/>
      <c r="AT1247" s="242"/>
      <c r="AU1247" s="242"/>
      <c r="AV1247" s="242"/>
      <c r="AW1247" s="242"/>
      <c r="AX1247" s="242"/>
      <c r="AY1247" s="242"/>
      <c r="AZ1247" s="242"/>
      <c r="BA1247" s="242"/>
      <c r="BB1247" s="242"/>
      <c r="BC1247" s="242"/>
      <c r="BD1247" s="242"/>
      <c r="BE1247" s="242"/>
      <c r="BF1247" s="242"/>
      <c r="BG1247" s="242"/>
      <c r="BH1247" s="242"/>
      <c r="BI1247" s="242"/>
      <c r="BJ1247" s="242"/>
      <c r="BK1247" s="242"/>
      <c r="BL1247" s="242"/>
    </row>
    <row r="1248" spans="1:64" ht="14.65" hidden="1" customHeight="1">
      <c r="A1248" s="254" t="s">
        <v>92</v>
      </c>
      <c r="B1248" s="254" t="s">
        <v>79</v>
      </c>
      <c r="C1248" s="256" t="s">
        <v>75</v>
      </c>
      <c r="D1248" s="261"/>
      <c r="E1248" s="261"/>
      <c r="F1248" s="261"/>
      <c r="G1248" s="261"/>
      <c r="H1248" s="261"/>
      <c r="I1248" s="261"/>
      <c r="J1248" s="261"/>
      <c r="K1248" s="261">
        <v>100</v>
      </c>
      <c r="L1248" s="261"/>
      <c r="M1248" s="261"/>
      <c r="N1248" s="261"/>
      <c r="O1248" s="261"/>
      <c r="P1248" s="261"/>
      <c r="Q1248" s="261"/>
      <c r="R1248" s="261"/>
      <c r="S1248" s="261"/>
      <c r="T1248" s="261"/>
      <c r="U1248" s="261"/>
      <c r="V1248" s="261"/>
      <c r="W1248" s="261"/>
      <c r="X1248" s="261"/>
      <c r="Y1248" s="261"/>
      <c r="Z1248" s="261"/>
      <c r="AA1248" s="261"/>
      <c r="AB1248" s="261"/>
      <c r="AC1248" s="261"/>
      <c r="AD1248" s="261"/>
      <c r="AE1248" s="262"/>
      <c r="AF1248" s="238" t="str">
        <f t="shared" si="19"/>
        <v>CAFÉ19/20Plantio</v>
      </c>
      <c r="AG1248" s="262"/>
      <c r="AH1248" s="262"/>
      <c r="AI1248" s="262"/>
      <c r="AJ1248" s="262"/>
      <c r="AK1248" s="262"/>
      <c r="AL1248" s="262"/>
      <c r="AM1248" s="262"/>
      <c r="AN1248" s="262"/>
      <c r="AO1248" s="262"/>
      <c r="AP1248" s="262"/>
      <c r="AQ1248" s="262"/>
      <c r="AR1248" s="262"/>
      <c r="AS1248" s="262"/>
      <c r="AT1248" s="262"/>
      <c r="AU1248" s="262"/>
      <c r="AV1248" s="262"/>
      <c r="AW1248" s="262"/>
      <c r="AX1248" s="262"/>
      <c r="AY1248" s="262"/>
      <c r="AZ1248" s="262"/>
      <c r="BA1248" s="262"/>
      <c r="BB1248" s="262"/>
      <c r="BC1248" s="262"/>
      <c r="BD1248" s="262"/>
      <c r="BE1248" s="262"/>
      <c r="BF1248" s="262"/>
      <c r="BG1248" s="262"/>
      <c r="BH1248" s="262"/>
      <c r="BI1248" s="262"/>
      <c r="BJ1248" s="262"/>
      <c r="BK1248" s="262"/>
      <c r="BL1248" s="262"/>
    </row>
    <row r="1249" spans="1:64" ht="14.65" hidden="1" customHeight="1">
      <c r="A1249" s="254" t="s">
        <v>92</v>
      </c>
      <c r="B1249" s="263" t="s">
        <v>79</v>
      </c>
      <c r="C1249" s="265" t="s">
        <v>76</v>
      </c>
      <c r="D1249" s="267"/>
      <c r="E1249" s="267"/>
      <c r="F1249" s="267"/>
      <c r="G1249" s="267"/>
      <c r="H1249" s="267"/>
      <c r="I1249" s="267"/>
      <c r="J1249" s="267"/>
      <c r="K1249" s="268"/>
      <c r="L1249" s="267"/>
      <c r="M1249" s="267"/>
      <c r="N1249" s="267"/>
      <c r="O1249" s="267">
        <v>1</v>
      </c>
      <c r="P1249" s="267">
        <v>21</v>
      </c>
      <c r="Q1249" s="267">
        <v>51</v>
      </c>
      <c r="R1249" s="267">
        <v>81</v>
      </c>
      <c r="S1249" s="267">
        <v>98</v>
      </c>
      <c r="T1249" s="267">
        <v>100</v>
      </c>
      <c r="U1249" s="267"/>
      <c r="V1249" s="267"/>
      <c r="W1249" s="267"/>
      <c r="X1249" s="267"/>
      <c r="Y1249" s="267"/>
      <c r="Z1249" s="267"/>
      <c r="AA1249" s="267"/>
      <c r="AB1249" s="267"/>
      <c r="AC1249" s="267"/>
      <c r="AD1249" s="267"/>
      <c r="AE1249" s="268"/>
      <c r="AF1249" s="238" t="str">
        <f t="shared" si="19"/>
        <v>CAFÉ19/20Colheita</v>
      </c>
      <c r="AG1249" s="268"/>
      <c r="AH1249" s="268"/>
      <c r="AI1249" s="268"/>
      <c r="AJ1249" s="268"/>
      <c r="AK1249" s="268"/>
      <c r="AL1249" s="268"/>
      <c r="AM1249" s="268"/>
      <c r="AN1249" s="268"/>
      <c r="AO1249" s="268"/>
      <c r="AP1249" s="268"/>
      <c r="AQ1249" s="268"/>
      <c r="AR1249" s="268"/>
      <c r="AS1249" s="268"/>
      <c r="AT1249" s="268"/>
      <c r="AU1249" s="268"/>
      <c r="AV1249" s="268"/>
      <c r="AW1249" s="268"/>
      <c r="AX1249" s="268"/>
      <c r="AY1249" s="268"/>
      <c r="AZ1249" s="268"/>
      <c r="BA1249" s="268"/>
      <c r="BB1249" s="268"/>
      <c r="BC1249" s="268"/>
      <c r="BD1249" s="268"/>
      <c r="BE1249" s="268"/>
      <c r="BF1249" s="268"/>
      <c r="BG1249" s="268"/>
      <c r="BH1249" s="268"/>
      <c r="BI1249" s="268"/>
      <c r="BJ1249" s="268"/>
      <c r="BK1249" s="268"/>
      <c r="BL1249" s="268"/>
    </row>
    <row r="1250" spans="1:64" ht="14.65" hidden="1" customHeight="1">
      <c r="A1250" s="254" t="s">
        <v>92</v>
      </c>
      <c r="B1250" s="238" t="s">
        <v>79</v>
      </c>
      <c r="C1250" s="243" t="s">
        <v>77</v>
      </c>
      <c r="D1250" s="245"/>
      <c r="E1250" s="245"/>
      <c r="F1250" s="245"/>
      <c r="G1250" s="245"/>
      <c r="H1250" s="245"/>
      <c r="I1250" s="245"/>
      <c r="J1250" s="245"/>
      <c r="K1250" s="245"/>
      <c r="L1250" s="245"/>
      <c r="M1250" s="245"/>
      <c r="N1250" s="245"/>
      <c r="O1250" s="245"/>
      <c r="P1250" s="245">
        <v>4</v>
      </c>
      <c r="Q1250" s="245">
        <v>10</v>
      </c>
      <c r="R1250" s="245">
        <v>22</v>
      </c>
      <c r="S1250" s="245">
        <v>36</v>
      </c>
      <c r="T1250" s="245">
        <v>48</v>
      </c>
      <c r="U1250" s="245">
        <v>55</v>
      </c>
      <c r="V1250" s="245">
        <v>65</v>
      </c>
      <c r="W1250" s="245">
        <v>77</v>
      </c>
      <c r="X1250" s="245">
        <v>82</v>
      </c>
      <c r="Y1250" s="245">
        <v>88</v>
      </c>
      <c r="Z1250" s="245">
        <v>92</v>
      </c>
      <c r="AA1250" s="245">
        <v>95</v>
      </c>
      <c r="AB1250" s="245">
        <v>96</v>
      </c>
      <c r="AC1250" s="245">
        <v>99</v>
      </c>
      <c r="AD1250" s="245"/>
      <c r="AE1250" s="242"/>
      <c r="AF1250" s="238" t="str">
        <f t="shared" si="19"/>
        <v>CAFÉ19/20Comercialização</v>
      </c>
      <c r="AG1250" s="242"/>
      <c r="AH1250" s="242"/>
      <c r="AI1250" s="242"/>
      <c r="AJ1250" s="242"/>
      <c r="AK1250" s="242"/>
      <c r="AL1250" s="242"/>
      <c r="AM1250" s="242"/>
      <c r="AN1250" s="242"/>
      <c r="AO1250" s="242"/>
      <c r="AP1250" s="242"/>
      <c r="AQ1250" s="242"/>
      <c r="AR1250" s="242"/>
      <c r="AS1250" s="242"/>
      <c r="AT1250" s="242"/>
      <c r="AU1250" s="242"/>
      <c r="AV1250" s="242"/>
      <c r="AW1250" s="242"/>
      <c r="AX1250" s="242"/>
      <c r="AY1250" s="242"/>
      <c r="AZ1250" s="242"/>
      <c r="BA1250" s="242"/>
      <c r="BB1250" s="242"/>
      <c r="BC1250" s="242"/>
      <c r="BD1250" s="242"/>
      <c r="BE1250" s="242"/>
      <c r="BF1250" s="242"/>
      <c r="BG1250" s="242"/>
      <c r="BH1250" s="242"/>
      <c r="BI1250" s="242"/>
      <c r="BJ1250" s="242"/>
      <c r="BK1250" s="242"/>
      <c r="BL1250" s="242"/>
    </row>
    <row r="1251" spans="1:64" ht="14.65" hidden="1" customHeight="1">
      <c r="A1251" s="254" t="s">
        <v>93</v>
      </c>
      <c r="B1251" s="254" t="s">
        <v>79</v>
      </c>
      <c r="C1251" s="256" t="s">
        <v>75</v>
      </c>
      <c r="D1251" s="261"/>
      <c r="E1251" s="261"/>
      <c r="F1251" s="261"/>
      <c r="G1251" s="261"/>
      <c r="H1251" s="261"/>
      <c r="I1251" s="261"/>
      <c r="J1251" s="261"/>
      <c r="K1251" s="261">
        <v>100</v>
      </c>
      <c r="L1251" s="261"/>
      <c r="M1251" s="261"/>
      <c r="N1251" s="261"/>
      <c r="O1251" s="261"/>
      <c r="P1251" s="261"/>
      <c r="Q1251" s="261"/>
      <c r="R1251" s="261"/>
      <c r="S1251" s="261"/>
      <c r="T1251" s="261"/>
      <c r="U1251" s="261"/>
      <c r="V1251" s="261"/>
      <c r="W1251" s="261"/>
      <c r="X1251" s="261"/>
      <c r="Y1251" s="261"/>
      <c r="Z1251" s="261"/>
      <c r="AA1251" s="261"/>
      <c r="AB1251" s="261"/>
      <c r="AC1251" s="261"/>
      <c r="AD1251" s="261"/>
      <c r="AE1251" s="262"/>
      <c r="AF1251" s="238" t="str">
        <f t="shared" si="19"/>
        <v>CANA-DE-AÇÚCAR19/20Plantio</v>
      </c>
      <c r="AG1251" s="262"/>
      <c r="AH1251" s="262"/>
      <c r="AI1251" s="262"/>
      <c r="AJ1251" s="262"/>
      <c r="AK1251" s="262"/>
      <c r="AL1251" s="262"/>
      <c r="AM1251" s="262"/>
      <c r="AN1251" s="262"/>
      <c r="AO1251" s="262"/>
      <c r="AP1251" s="262"/>
      <c r="AQ1251" s="262"/>
      <c r="AR1251" s="262"/>
      <c r="AS1251" s="262"/>
      <c r="AT1251" s="262"/>
      <c r="AU1251" s="262"/>
      <c r="AV1251" s="262"/>
      <c r="AW1251" s="262"/>
      <c r="AX1251" s="262"/>
      <c r="AY1251" s="262"/>
      <c r="AZ1251" s="262"/>
      <c r="BA1251" s="262"/>
      <c r="BB1251" s="262"/>
      <c r="BC1251" s="262"/>
      <c r="BD1251" s="262"/>
      <c r="BE1251" s="262"/>
      <c r="BF1251" s="262"/>
      <c r="BG1251" s="262"/>
      <c r="BH1251" s="262"/>
      <c r="BI1251" s="262"/>
      <c r="BJ1251" s="262"/>
      <c r="BK1251" s="262"/>
      <c r="BL1251" s="262"/>
    </row>
    <row r="1252" spans="1:64" ht="14.65" hidden="1" customHeight="1">
      <c r="A1252" s="263" t="s">
        <v>93</v>
      </c>
      <c r="B1252" s="263" t="s">
        <v>79</v>
      </c>
      <c r="C1252" s="265" t="s">
        <v>76</v>
      </c>
      <c r="D1252" s="267"/>
      <c r="E1252" s="267"/>
      <c r="F1252" s="267"/>
      <c r="G1252" s="267"/>
      <c r="H1252" s="267"/>
      <c r="I1252" s="267"/>
      <c r="J1252" s="267"/>
      <c r="K1252" s="268"/>
      <c r="L1252" s="267"/>
      <c r="M1252" s="267"/>
      <c r="N1252" s="267"/>
      <c r="O1252" s="267">
        <v>8</v>
      </c>
      <c r="P1252" s="267">
        <v>20</v>
      </c>
      <c r="Q1252" s="267">
        <v>36</v>
      </c>
      <c r="R1252" s="267">
        <v>47</v>
      </c>
      <c r="S1252" s="267">
        <v>59</v>
      </c>
      <c r="T1252" s="267">
        <v>68</v>
      </c>
      <c r="U1252" s="267">
        <v>84</v>
      </c>
      <c r="V1252" s="267">
        <v>96</v>
      </c>
      <c r="W1252" s="267">
        <v>98</v>
      </c>
      <c r="X1252" s="267">
        <v>98</v>
      </c>
      <c r="Y1252" s="267">
        <v>98</v>
      </c>
      <c r="Z1252" s="267">
        <v>100</v>
      </c>
      <c r="AA1252" s="267"/>
      <c r="AB1252" s="267"/>
      <c r="AC1252" s="267"/>
      <c r="AD1252" s="267"/>
      <c r="AE1252" s="268"/>
      <c r="AF1252" s="238" t="str">
        <f t="shared" si="19"/>
        <v>CANA-DE-AÇÚCAR19/20Colheita</v>
      </c>
      <c r="AG1252" s="268"/>
      <c r="AH1252" s="268"/>
      <c r="AI1252" s="268"/>
      <c r="AJ1252" s="268"/>
      <c r="AK1252" s="268"/>
      <c r="AL1252" s="268"/>
      <c r="AM1252" s="268"/>
      <c r="AN1252" s="268"/>
      <c r="AO1252" s="268"/>
      <c r="AP1252" s="268"/>
      <c r="AQ1252" s="268"/>
      <c r="AR1252" s="268"/>
      <c r="AS1252" s="268"/>
      <c r="AT1252" s="268"/>
      <c r="AU1252" s="268"/>
      <c r="AV1252" s="268"/>
      <c r="AW1252" s="268"/>
      <c r="AX1252" s="268"/>
      <c r="AY1252" s="268"/>
      <c r="AZ1252" s="268"/>
      <c r="BA1252" s="268"/>
      <c r="BB1252" s="268"/>
      <c r="BC1252" s="268"/>
      <c r="BD1252" s="268"/>
      <c r="BE1252" s="268"/>
      <c r="BF1252" s="268"/>
      <c r="BG1252" s="268"/>
      <c r="BH1252" s="268"/>
      <c r="BI1252" s="268"/>
      <c r="BJ1252" s="268"/>
      <c r="BK1252" s="268"/>
      <c r="BL1252" s="268"/>
    </row>
    <row r="1253" spans="1:64" ht="14.65" hidden="1" customHeight="1">
      <c r="A1253" s="238" t="s">
        <v>93</v>
      </c>
      <c r="B1253" s="238" t="s">
        <v>79</v>
      </c>
      <c r="C1253" s="243" t="s">
        <v>77</v>
      </c>
      <c r="D1253" s="245"/>
      <c r="E1253" s="245"/>
      <c r="F1253" s="245"/>
      <c r="G1253" s="245"/>
      <c r="H1253" s="245"/>
      <c r="I1253" s="245"/>
      <c r="J1253" s="245"/>
      <c r="K1253" s="245"/>
      <c r="L1253" s="245"/>
      <c r="M1253" s="245"/>
      <c r="N1253" s="245"/>
      <c r="O1253" s="245">
        <v>8</v>
      </c>
      <c r="P1253" s="245">
        <v>19</v>
      </c>
      <c r="Q1253" s="245">
        <v>35</v>
      </c>
      <c r="R1253" s="245">
        <v>47</v>
      </c>
      <c r="S1253" s="245">
        <v>58</v>
      </c>
      <c r="T1253" s="245">
        <v>67</v>
      </c>
      <c r="U1253" s="245">
        <v>84</v>
      </c>
      <c r="V1253" s="245">
        <v>96</v>
      </c>
      <c r="W1253" s="245">
        <v>99</v>
      </c>
      <c r="X1253" s="245">
        <v>99</v>
      </c>
      <c r="Y1253" s="245">
        <v>99</v>
      </c>
      <c r="Z1253" s="245">
        <v>100</v>
      </c>
      <c r="AA1253" s="245"/>
      <c r="AB1253" s="245"/>
      <c r="AC1253" s="245"/>
      <c r="AD1253" s="245"/>
      <c r="AE1253" s="242"/>
      <c r="AF1253" s="238" t="str">
        <f t="shared" si="19"/>
        <v>CANA-DE-AÇÚCAR19/20Comercialização</v>
      </c>
      <c r="AG1253" s="242"/>
      <c r="AH1253" s="242"/>
      <c r="AI1253" s="242"/>
      <c r="AJ1253" s="242"/>
      <c r="AK1253" s="242"/>
      <c r="AL1253" s="242"/>
      <c r="AM1253" s="242"/>
      <c r="AN1253" s="242"/>
      <c r="AO1253" s="242"/>
      <c r="AP1253" s="242"/>
      <c r="AQ1253" s="242"/>
      <c r="AR1253" s="242"/>
      <c r="AS1253" s="242"/>
      <c r="AT1253" s="242"/>
      <c r="AU1253" s="242"/>
      <c r="AV1253" s="242"/>
      <c r="AW1253" s="242"/>
      <c r="AX1253" s="242"/>
      <c r="AY1253" s="242"/>
      <c r="AZ1253" s="242"/>
      <c r="BA1253" s="242"/>
      <c r="BB1253" s="242"/>
      <c r="BC1253" s="242"/>
      <c r="BD1253" s="242"/>
      <c r="BE1253" s="242"/>
      <c r="BF1253" s="242"/>
      <c r="BG1253" s="242"/>
      <c r="BH1253" s="242"/>
      <c r="BI1253" s="242"/>
      <c r="BJ1253" s="242"/>
      <c r="BK1253" s="242"/>
      <c r="BL1253" s="242"/>
    </row>
    <row r="1254" spans="1:64" ht="14.65" hidden="1" customHeight="1">
      <c r="A1254" s="254" t="s">
        <v>94</v>
      </c>
      <c r="B1254" s="254" t="s">
        <v>79</v>
      </c>
      <c r="C1254" s="256" t="s">
        <v>75</v>
      </c>
      <c r="D1254" s="260"/>
      <c r="E1254" s="260"/>
      <c r="F1254" s="260"/>
      <c r="G1254" s="261"/>
      <c r="H1254" s="261"/>
      <c r="I1254" s="261"/>
      <c r="J1254" s="261"/>
      <c r="K1254" s="261"/>
      <c r="L1254" s="261"/>
      <c r="M1254" s="261"/>
      <c r="N1254" s="261"/>
      <c r="O1254" s="261">
        <v>65</v>
      </c>
      <c r="P1254" s="261">
        <v>100</v>
      </c>
      <c r="Q1254" s="261"/>
      <c r="R1254" s="261"/>
      <c r="S1254" s="261"/>
      <c r="T1254" s="261"/>
      <c r="U1254" s="261"/>
      <c r="V1254" s="261"/>
      <c r="W1254" s="261"/>
      <c r="X1254" s="261"/>
      <c r="Y1254" s="261"/>
      <c r="Z1254" s="261"/>
      <c r="AA1254" s="261"/>
      <c r="AB1254" s="261"/>
      <c r="AC1254" s="261"/>
      <c r="AD1254" s="261"/>
      <c r="AE1254" s="262"/>
      <c r="AF1254" s="254" t="str">
        <f t="shared" si="19"/>
        <v>CANOLA19/20Plantio</v>
      </c>
      <c r="AG1254" s="262"/>
      <c r="AH1254" s="262"/>
      <c r="AI1254" s="262"/>
      <c r="AJ1254" s="262"/>
      <c r="AK1254" s="262"/>
      <c r="AL1254" s="262"/>
      <c r="AM1254" s="262"/>
      <c r="AN1254" s="262"/>
      <c r="AO1254" s="262"/>
      <c r="AP1254" s="262"/>
      <c r="AQ1254" s="262"/>
      <c r="AR1254" s="262"/>
      <c r="AS1254" s="262"/>
      <c r="AT1254" s="262"/>
      <c r="AU1254" s="262"/>
      <c r="AV1254" s="262"/>
      <c r="AW1254" s="262"/>
      <c r="AX1254" s="262"/>
      <c r="AY1254" s="262"/>
      <c r="AZ1254" s="262"/>
      <c r="BA1254" s="262"/>
      <c r="BB1254" s="262"/>
      <c r="BC1254" s="262"/>
      <c r="BD1254" s="262"/>
      <c r="BE1254" s="262"/>
      <c r="BF1254" s="262"/>
      <c r="BG1254" s="262"/>
      <c r="BH1254" s="262"/>
      <c r="BI1254" s="262"/>
      <c r="BJ1254" s="262"/>
      <c r="BK1254" s="262"/>
      <c r="BL1254" s="262"/>
    </row>
    <row r="1255" spans="1:64" ht="14.65" hidden="1" customHeight="1">
      <c r="A1255" s="263" t="s">
        <v>94</v>
      </c>
      <c r="B1255" s="263" t="s">
        <v>79</v>
      </c>
      <c r="C1255" s="265" t="s">
        <v>76</v>
      </c>
      <c r="D1255" s="266"/>
      <c r="E1255" s="266"/>
      <c r="F1255" s="266"/>
      <c r="G1255" s="267"/>
      <c r="H1255" s="267"/>
      <c r="I1255" s="267"/>
      <c r="J1255" s="267"/>
      <c r="K1255" s="267"/>
      <c r="L1255" s="267"/>
      <c r="M1255" s="267"/>
      <c r="N1255" s="267"/>
      <c r="O1255" s="267"/>
      <c r="P1255" s="267"/>
      <c r="Q1255" s="267"/>
      <c r="R1255" s="267"/>
      <c r="S1255" s="267"/>
      <c r="T1255" s="267">
        <v>28</v>
      </c>
      <c r="U1255" s="267">
        <v>100</v>
      </c>
      <c r="V1255" s="267"/>
      <c r="W1255" s="267"/>
      <c r="X1255" s="267"/>
      <c r="Y1255" s="267"/>
      <c r="Z1255" s="267"/>
      <c r="AA1255" s="267"/>
      <c r="AB1255" s="267"/>
      <c r="AC1255" s="267"/>
      <c r="AD1255" s="267"/>
      <c r="AE1255" s="268"/>
      <c r="AF1255" s="263" t="str">
        <f t="shared" si="19"/>
        <v>CANOLA19/20Colheita</v>
      </c>
      <c r="AG1255" s="268"/>
      <c r="AH1255" s="268"/>
      <c r="AI1255" s="268"/>
      <c r="AJ1255" s="268"/>
      <c r="AK1255" s="268"/>
      <c r="AL1255" s="268"/>
      <c r="AM1255" s="268"/>
      <c r="AN1255" s="268"/>
      <c r="AO1255" s="268"/>
      <c r="AP1255" s="268"/>
      <c r="AQ1255" s="268"/>
      <c r="AR1255" s="268"/>
      <c r="AS1255" s="268"/>
      <c r="AT1255" s="268"/>
      <c r="AU1255" s="268"/>
      <c r="AV1255" s="268"/>
      <c r="AW1255" s="268"/>
      <c r="AX1255" s="268"/>
      <c r="AY1255" s="268"/>
      <c r="AZ1255" s="268"/>
      <c r="BA1255" s="268"/>
      <c r="BB1255" s="268"/>
      <c r="BC1255" s="268"/>
      <c r="BD1255" s="268"/>
      <c r="BE1255" s="268"/>
      <c r="BF1255" s="268"/>
      <c r="BG1255" s="268"/>
      <c r="BH1255" s="268"/>
      <c r="BI1255" s="268"/>
      <c r="BJ1255" s="268"/>
      <c r="BK1255" s="268"/>
      <c r="BL1255" s="268"/>
    </row>
    <row r="1256" spans="1:64" ht="14.65" hidden="1" customHeight="1">
      <c r="A1256" s="238" t="s">
        <v>94</v>
      </c>
      <c r="B1256" s="238" t="s">
        <v>79</v>
      </c>
      <c r="C1256" s="243" t="s">
        <v>77</v>
      </c>
      <c r="D1256" s="244"/>
      <c r="E1256" s="244"/>
      <c r="F1256" s="244"/>
      <c r="G1256" s="245"/>
      <c r="H1256" s="245"/>
      <c r="I1256" s="245"/>
      <c r="J1256" s="245"/>
      <c r="K1256" s="245"/>
      <c r="L1256" s="245"/>
      <c r="M1256" s="245"/>
      <c r="N1256" s="245"/>
      <c r="O1256" s="245"/>
      <c r="P1256" s="245"/>
      <c r="Q1256" s="245"/>
      <c r="R1256" s="245"/>
      <c r="S1256" s="245"/>
      <c r="T1256" s="245">
        <v>14</v>
      </c>
      <c r="U1256" s="245">
        <v>51</v>
      </c>
      <c r="V1256" s="245">
        <v>74</v>
      </c>
      <c r="W1256" s="245">
        <v>100</v>
      </c>
      <c r="X1256" s="245"/>
      <c r="Y1256" s="245"/>
      <c r="Z1256" s="252"/>
      <c r="AA1256" s="245"/>
      <c r="AB1256" s="245"/>
      <c r="AC1256" s="245"/>
      <c r="AD1256" s="245"/>
      <c r="AE1256" s="242"/>
      <c r="AF1256" s="238" t="str">
        <f t="shared" si="19"/>
        <v>CANOLA19/20Comercialização</v>
      </c>
      <c r="AG1256" s="242"/>
      <c r="AH1256" s="242"/>
      <c r="AI1256" s="242"/>
      <c r="AJ1256" s="242"/>
      <c r="AK1256" s="242"/>
      <c r="AL1256" s="242"/>
      <c r="AM1256" s="242"/>
      <c r="AN1256" s="242"/>
      <c r="AO1256" s="242"/>
      <c r="AP1256" s="242"/>
      <c r="AQ1256" s="242"/>
      <c r="AR1256" s="242"/>
      <c r="AS1256" s="242"/>
      <c r="AT1256" s="242"/>
      <c r="AU1256" s="242"/>
      <c r="AV1256" s="242"/>
      <c r="AW1256" s="242"/>
      <c r="AX1256" s="242"/>
      <c r="AY1256" s="242"/>
      <c r="AZ1256" s="242"/>
      <c r="BA1256" s="242"/>
      <c r="BB1256" s="242"/>
      <c r="BC1256" s="242"/>
      <c r="BD1256" s="242"/>
      <c r="BE1256" s="242"/>
      <c r="BF1256" s="242"/>
      <c r="BG1256" s="242"/>
      <c r="BH1256" s="242"/>
      <c r="BI1256" s="242"/>
      <c r="BJ1256" s="242"/>
      <c r="BK1256" s="242"/>
      <c r="BL1256" s="242"/>
    </row>
    <row r="1257" spans="1:64" ht="14.65" hidden="1" customHeight="1">
      <c r="A1257" s="254" t="s">
        <v>95</v>
      </c>
      <c r="B1257" s="254" t="s">
        <v>79</v>
      </c>
      <c r="C1257" s="256" t="s">
        <v>75</v>
      </c>
      <c r="D1257" s="261"/>
      <c r="E1257" s="261"/>
      <c r="F1257" s="261"/>
      <c r="G1257" s="261"/>
      <c r="H1257" s="261">
        <v>100</v>
      </c>
      <c r="I1257" s="261"/>
      <c r="J1257" s="261"/>
      <c r="K1257" s="261"/>
      <c r="L1257" s="261"/>
      <c r="M1257" s="261"/>
      <c r="N1257" s="261"/>
      <c r="O1257" s="261"/>
      <c r="P1257" s="261"/>
      <c r="Q1257" s="261"/>
      <c r="R1257" s="261"/>
      <c r="S1257" s="261"/>
      <c r="T1257" s="261"/>
      <c r="U1257" s="261"/>
      <c r="V1257" s="261"/>
      <c r="W1257" s="261"/>
      <c r="X1257" s="261"/>
      <c r="Y1257" s="261"/>
      <c r="Z1257" s="261"/>
      <c r="AA1257" s="261"/>
      <c r="AB1257" s="261"/>
      <c r="AC1257" s="261"/>
      <c r="AD1257" s="261"/>
      <c r="AE1257" s="262"/>
      <c r="AF1257" s="238" t="str">
        <f t="shared" si="19"/>
        <v>CEBOLA19/20Plantio</v>
      </c>
      <c r="AG1257" s="262"/>
      <c r="AH1257" s="262"/>
      <c r="AI1257" s="262"/>
      <c r="AJ1257" s="262"/>
      <c r="AK1257" s="262"/>
      <c r="AL1257" s="262"/>
      <c r="AM1257" s="262"/>
      <c r="AN1257" s="262"/>
      <c r="AO1257" s="262"/>
      <c r="AP1257" s="262"/>
      <c r="AQ1257" s="262"/>
      <c r="AR1257" s="262"/>
      <c r="AS1257" s="262"/>
      <c r="AT1257" s="262"/>
      <c r="AU1257" s="262"/>
      <c r="AV1257" s="262"/>
      <c r="AW1257" s="262"/>
      <c r="AX1257" s="262"/>
      <c r="AY1257" s="262"/>
      <c r="AZ1257" s="262"/>
      <c r="BA1257" s="262"/>
      <c r="BB1257" s="262"/>
      <c r="BC1257" s="262"/>
      <c r="BD1257" s="262"/>
      <c r="BE1257" s="262"/>
      <c r="BF1257" s="262"/>
      <c r="BG1257" s="262"/>
      <c r="BH1257" s="262"/>
      <c r="BI1257" s="262"/>
      <c r="BJ1257" s="262"/>
      <c r="BK1257" s="262"/>
      <c r="BL1257" s="262"/>
    </row>
    <row r="1258" spans="1:64" ht="14.65" hidden="1" customHeight="1">
      <c r="A1258" s="263" t="s">
        <v>95</v>
      </c>
      <c r="B1258" s="263" t="s">
        <v>79</v>
      </c>
      <c r="C1258" s="265" t="s">
        <v>76</v>
      </c>
      <c r="D1258" s="267"/>
      <c r="E1258" s="267"/>
      <c r="F1258" s="267"/>
      <c r="G1258" s="267"/>
      <c r="H1258" s="267"/>
      <c r="I1258" s="267">
        <v>4</v>
      </c>
      <c r="J1258" s="267">
        <v>7</v>
      </c>
      <c r="K1258" s="267">
        <v>58</v>
      </c>
      <c r="L1258" s="267">
        <v>95</v>
      </c>
      <c r="M1258" s="267">
        <v>98</v>
      </c>
      <c r="N1258" s="267">
        <v>100</v>
      </c>
      <c r="O1258" s="267"/>
      <c r="P1258" s="267"/>
      <c r="Q1258" s="267"/>
      <c r="R1258" s="267"/>
      <c r="S1258" s="267"/>
      <c r="T1258" s="267"/>
      <c r="U1258" s="267"/>
      <c r="V1258" s="267"/>
      <c r="W1258" s="267"/>
      <c r="X1258" s="267"/>
      <c r="Y1258" s="267"/>
      <c r="Z1258" s="267"/>
      <c r="AA1258" s="267"/>
      <c r="AB1258" s="267"/>
      <c r="AC1258" s="267"/>
      <c r="AD1258" s="267"/>
      <c r="AE1258" s="268"/>
      <c r="AF1258" s="238" t="str">
        <f t="shared" si="19"/>
        <v>CEBOLA19/20Colheita</v>
      </c>
      <c r="AG1258" s="268"/>
      <c r="AH1258" s="268"/>
      <c r="AI1258" s="268"/>
      <c r="AJ1258" s="268"/>
      <c r="AK1258" s="268"/>
      <c r="AL1258" s="268"/>
      <c r="AM1258" s="268"/>
      <c r="AN1258" s="268"/>
      <c r="AO1258" s="268"/>
      <c r="AP1258" s="268"/>
      <c r="AQ1258" s="268"/>
      <c r="AR1258" s="268"/>
      <c r="AS1258" s="268"/>
      <c r="AT1258" s="268"/>
      <c r="AU1258" s="268"/>
      <c r="AV1258" s="268"/>
      <c r="AW1258" s="268"/>
      <c r="AX1258" s="268"/>
      <c r="AY1258" s="268"/>
      <c r="AZ1258" s="268"/>
      <c r="BA1258" s="268"/>
      <c r="BB1258" s="268"/>
      <c r="BC1258" s="268"/>
      <c r="BD1258" s="268"/>
      <c r="BE1258" s="268"/>
      <c r="BF1258" s="268"/>
      <c r="BG1258" s="268"/>
      <c r="BH1258" s="268"/>
      <c r="BI1258" s="268"/>
      <c r="BJ1258" s="268"/>
      <c r="BK1258" s="268"/>
      <c r="BL1258" s="268"/>
    </row>
    <row r="1259" spans="1:64" ht="14.65" hidden="1" customHeight="1">
      <c r="A1259" s="257" t="s">
        <v>95</v>
      </c>
      <c r="B1259" s="238" t="s">
        <v>79</v>
      </c>
      <c r="C1259" s="243" t="s">
        <v>77</v>
      </c>
      <c r="D1259" s="245"/>
      <c r="E1259" s="245"/>
      <c r="F1259" s="245"/>
      <c r="G1259" s="245"/>
      <c r="H1259" s="245"/>
      <c r="I1259" s="245">
        <v>2</v>
      </c>
      <c r="J1259" s="245">
        <v>5</v>
      </c>
      <c r="K1259" s="245">
        <v>30</v>
      </c>
      <c r="L1259" s="245">
        <v>48</v>
      </c>
      <c r="M1259" s="245">
        <v>67</v>
      </c>
      <c r="N1259" s="245">
        <v>93</v>
      </c>
      <c r="O1259" s="245">
        <v>98</v>
      </c>
      <c r="P1259" s="245">
        <v>100</v>
      </c>
      <c r="Q1259" s="245"/>
      <c r="R1259" s="245"/>
      <c r="S1259" s="245"/>
      <c r="T1259" s="245"/>
      <c r="U1259" s="245"/>
      <c r="V1259" s="245"/>
      <c r="W1259" s="245"/>
      <c r="X1259" s="245"/>
      <c r="Y1259" s="245"/>
      <c r="Z1259" s="245"/>
      <c r="AA1259" s="245"/>
      <c r="AB1259" s="245"/>
      <c r="AC1259" s="245"/>
      <c r="AD1259" s="245"/>
      <c r="AE1259" s="242"/>
      <c r="AF1259" s="238" t="str">
        <f t="shared" si="19"/>
        <v>CEBOLA19/20Comercialização</v>
      </c>
      <c r="AG1259" s="242"/>
      <c r="AH1259" s="242"/>
      <c r="AI1259" s="242"/>
      <c r="AJ1259" s="242"/>
      <c r="AK1259" s="242"/>
      <c r="AL1259" s="242"/>
      <c r="AM1259" s="242"/>
      <c r="AN1259" s="242"/>
      <c r="AO1259" s="242"/>
      <c r="AP1259" s="242"/>
      <c r="AQ1259" s="242"/>
      <c r="AR1259" s="242"/>
      <c r="AS1259" s="242"/>
      <c r="AT1259" s="242"/>
      <c r="AU1259" s="242"/>
      <c r="AV1259" s="242"/>
      <c r="AW1259" s="242"/>
      <c r="AX1259" s="242"/>
      <c r="AY1259" s="242"/>
      <c r="AZ1259" s="242"/>
      <c r="BA1259" s="242"/>
      <c r="BB1259" s="242"/>
      <c r="BC1259" s="242"/>
      <c r="BD1259" s="242"/>
      <c r="BE1259" s="242"/>
      <c r="BF1259" s="242"/>
      <c r="BG1259" s="242"/>
      <c r="BH1259" s="242"/>
      <c r="BI1259" s="242"/>
      <c r="BJ1259" s="242"/>
      <c r="BK1259" s="242"/>
      <c r="BL1259" s="242"/>
    </row>
    <row r="1260" spans="1:64" ht="14.65" hidden="1" customHeight="1">
      <c r="A1260" s="254" t="s">
        <v>96</v>
      </c>
      <c r="B1260" s="254" t="s">
        <v>79</v>
      </c>
      <c r="C1260" s="256" t="s">
        <v>75</v>
      </c>
      <c r="D1260" s="260"/>
      <c r="E1260" s="260"/>
      <c r="F1260" s="260"/>
      <c r="G1260" s="261"/>
      <c r="H1260" s="261"/>
      <c r="I1260" s="261"/>
      <c r="J1260" s="261"/>
      <c r="K1260" s="261"/>
      <c r="L1260" s="261"/>
      <c r="M1260" s="261"/>
      <c r="N1260" s="261"/>
      <c r="O1260" s="261"/>
      <c r="P1260" s="261"/>
      <c r="Q1260" s="261">
        <v>43</v>
      </c>
      <c r="R1260" s="261">
        <v>100</v>
      </c>
      <c r="S1260" s="261"/>
      <c r="T1260" s="261"/>
      <c r="U1260" s="261"/>
      <c r="V1260" s="261"/>
      <c r="W1260" s="261"/>
      <c r="X1260" s="261"/>
      <c r="Y1260" s="261"/>
      <c r="Z1260" s="261"/>
      <c r="AA1260" s="261"/>
      <c r="AB1260" s="261"/>
      <c r="AC1260" s="261"/>
      <c r="AD1260" s="261"/>
      <c r="AE1260" s="262"/>
      <c r="AF1260" s="254" t="str">
        <f t="shared" si="19"/>
        <v>CENTEIO19/20Plantio</v>
      </c>
      <c r="AG1260" s="262"/>
      <c r="AH1260" s="262"/>
      <c r="AI1260" s="262"/>
      <c r="AJ1260" s="262"/>
      <c r="AK1260" s="262"/>
      <c r="AL1260" s="262"/>
      <c r="AM1260" s="262"/>
      <c r="AN1260" s="262"/>
      <c r="AO1260" s="262"/>
      <c r="AP1260" s="262"/>
      <c r="AQ1260" s="262"/>
      <c r="AR1260" s="262"/>
      <c r="AS1260" s="262"/>
      <c r="AT1260" s="262"/>
      <c r="AU1260" s="262"/>
      <c r="AV1260" s="262"/>
      <c r="AW1260" s="262"/>
      <c r="AX1260" s="262"/>
      <c r="AY1260" s="262"/>
      <c r="AZ1260" s="262"/>
      <c r="BA1260" s="262"/>
      <c r="BB1260" s="262"/>
      <c r="BC1260" s="262"/>
      <c r="BD1260" s="262"/>
      <c r="BE1260" s="262"/>
      <c r="BF1260" s="262"/>
      <c r="BG1260" s="262"/>
      <c r="BH1260" s="262"/>
      <c r="BI1260" s="262"/>
      <c r="BJ1260" s="262"/>
      <c r="BK1260" s="262"/>
      <c r="BL1260" s="262"/>
    </row>
    <row r="1261" spans="1:64" ht="14.65" hidden="1" customHeight="1">
      <c r="A1261" s="263" t="s">
        <v>96</v>
      </c>
      <c r="B1261" s="263" t="s">
        <v>79</v>
      </c>
      <c r="C1261" s="265" t="s">
        <v>76</v>
      </c>
      <c r="D1261" s="266"/>
      <c r="E1261" s="266"/>
      <c r="F1261" s="266"/>
      <c r="G1261" s="267"/>
      <c r="H1261" s="267"/>
      <c r="I1261" s="267"/>
      <c r="J1261" s="267"/>
      <c r="K1261" s="267"/>
      <c r="L1261" s="267"/>
      <c r="M1261" s="267"/>
      <c r="N1261" s="267"/>
      <c r="O1261" s="267"/>
      <c r="P1261" s="267"/>
      <c r="Q1261" s="267"/>
      <c r="R1261" s="267"/>
      <c r="S1261" s="267"/>
      <c r="T1261" s="267"/>
      <c r="U1261" s="267">
        <v>25</v>
      </c>
      <c r="V1261" s="267">
        <v>100</v>
      </c>
      <c r="W1261" s="267"/>
      <c r="X1261" s="267"/>
      <c r="Y1261" s="267"/>
      <c r="Z1261" s="267"/>
      <c r="AA1261" s="267"/>
      <c r="AB1261" s="267"/>
      <c r="AC1261" s="267"/>
      <c r="AD1261" s="267"/>
      <c r="AE1261" s="268"/>
      <c r="AF1261" s="263" t="str">
        <f t="shared" si="19"/>
        <v>CENTEIO19/20Colheita</v>
      </c>
      <c r="AG1261" s="268"/>
      <c r="AH1261" s="268"/>
      <c r="AI1261" s="268"/>
      <c r="AJ1261" s="268"/>
      <c r="AK1261" s="268"/>
      <c r="AL1261" s="268"/>
      <c r="AM1261" s="268"/>
      <c r="AN1261" s="268"/>
      <c r="AO1261" s="268"/>
      <c r="AP1261" s="268"/>
      <c r="AQ1261" s="268"/>
      <c r="AR1261" s="268"/>
      <c r="AS1261" s="268"/>
      <c r="AT1261" s="268"/>
      <c r="AU1261" s="268"/>
      <c r="AV1261" s="268"/>
      <c r="AW1261" s="268"/>
      <c r="AX1261" s="268"/>
      <c r="AY1261" s="268"/>
      <c r="AZ1261" s="268"/>
      <c r="BA1261" s="268"/>
      <c r="BB1261" s="268"/>
      <c r="BC1261" s="268"/>
      <c r="BD1261" s="268"/>
      <c r="BE1261" s="268"/>
      <c r="BF1261" s="268"/>
      <c r="BG1261" s="268"/>
      <c r="BH1261" s="268"/>
      <c r="BI1261" s="268"/>
      <c r="BJ1261" s="268"/>
      <c r="BK1261" s="268"/>
      <c r="BL1261" s="268"/>
    </row>
    <row r="1262" spans="1:64" ht="14.65" hidden="1" customHeight="1">
      <c r="A1262" s="238" t="s">
        <v>96</v>
      </c>
      <c r="B1262" s="238" t="s">
        <v>79</v>
      </c>
      <c r="C1262" s="243" t="s">
        <v>77</v>
      </c>
      <c r="D1262" s="244"/>
      <c r="E1262" s="244"/>
      <c r="F1262" s="244"/>
      <c r="G1262" s="245"/>
      <c r="H1262" s="245"/>
      <c r="I1262" s="245"/>
      <c r="J1262" s="245"/>
      <c r="K1262" s="245"/>
      <c r="L1262" s="245"/>
      <c r="M1262" s="245"/>
      <c r="N1262" s="245"/>
      <c r="O1262" s="245"/>
      <c r="P1262" s="245"/>
      <c r="Q1262" s="245"/>
      <c r="R1262" s="245"/>
      <c r="S1262" s="245"/>
      <c r="T1262" s="245"/>
      <c r="U1262" s="245"/>
      <c r="V1262" s="245">
        <v>44</v>
      </c>
      <c r="W1262" s="245">
        <v>70</v>
      </c>
      <c r="X1262" s="245">
        <v>91.3</v>
      </c>
      <c r="Y1262" s="245">
        <v>100</v>
      </c>
      <c r="Z1262" s="252"/>
      <c r="AA1262" s="245"/>
      <c r="AB1262" s="245"/>
      <c r="AC1262" s="245"/>
      <c r="AD1262" s="245"/>
      <c r="AE1262" s="242"/>
      <c r="AF1262" s="238" t="str">
        <f t="shared" si="19"/>
        <v>CENTEIO19/20Comercialização</v>
      </c>
      <c r="AG1262" s="242"/>
      <c r="AH1262" s="242"/>
      <c r="AI1262" s="242"/>
      <c r="AJ1262" s="242"/>
      <c r="AK1262" s="242"/>
      <c r="AL1262" s="242"/>
      <c r="AM1262" s="242"/>
      <c r="AN1262" s="242"/>
      <c r="AO1262" s="242"/>
      <c r="AP1262" s="242"/>
      <c r="AQ1262" s="242"/>
      <c r="AR1262" s="242"/>
      <c r="AS1262" s="242"/>
      <c r="AT1262" s="242"/>
      <c r="AU1262" s="242"/>
      <c r="AV1262" s="242"/>
      <c r="AW1262" s="242"/>
      <c r="AX1262" s="242"/>
      <c r="AY1262" s="242"/>
      <c r="AZ1262" s="242"/>
      <c r="BA1262" s="242"/>
      <c r="BB1262" s="242"/>
      <c r="BC1262" s="242"/>
      <c r="BD1262" s="242"/>
      <c r="BE1262" s="242"/>
      <c r="BF1262" s="242"/>
      <c r="BG1262" s="242"/>
      <c r="BH1262" s="242"/>
      <c r="BI1262" s="242"/>
      <c r="BJ1262" s="242"/>
      <c r="BK1262" s="242"/>
      <c r="BL1262" s="242"/>
    </row>
    <row r="1263" spans="1:64" ht="14.65" hidden="1" customHeight="1">
      <c r="A1263" s="254" t="s">
        <v>97</v>
      </c>
      <c r="B1263" s="254" t="s">
        <v>79</v>
      </c>
      <c r="C1263" s="256" t="s">
        <v>75</v>
      </c>
      <c r="D1263" s="260"/>
      <c r="E1263" s="260"/>
      <c r="F1263" s="260"/>
      <c r="G1263" s="261"/>
      <c r="H1263" s="261"/>
      <c r="I1263" s="261"/>
      <c r="J1263" s="261"/>
      <c r="K1263" s="261"/>
      <c r="L1263" s="261"/>
      <c r="M1263" s="261"/>
      <c r="N1263" s="261"/>
      <c r="O1263" s="261"/>
      <c r="P1263" s="261"/>
      <c r="Q1263" s="261">
        <v>66</v>
      </c>
      <c r="R1263" s="261">
        <v>100</v>
      </c>
      <c r="S1263" s="261"/>
      <c r="T1263" s="261"/>
      <c r="U1263" s="261"/>
      <c r="V1263" s="261"/>
      <c r="W1263" s="261"/>
      <c r="X1263" s="261"/>
      <c r="Y1263" s="261"/>
      <c r="Z1263" s="261"/>
      <c r="AA1263" s="261"/>
      <c r="AB1263" s="261"/>
      <c r="AC1263" s="261"/>
      <c r="AD1263" s="261"/>
      <c r="AE1263" s="262"/>
      <c r="AF1263" s="254" t="str">
        <f t="shared" si="19"/>
        <v>CEVADA19/20Plantio</v>
      </c>
      <c r="AG1263" s="262"/>
      <c r="AH1263" s="262"/>
      <c r="AI1263" s="262"/>
      <c r="AJ1263" s="262"/>
      <c r="AK1263" s="262"/>
      <c r="AL1263" s="262"/>
      <c r="AM1263" s="262"/>
      <c r="AN1263" s="262"/>
      <c r="AO1263" s="262"/>
      <c r="AP1263" s="262"/>
      <c r="AQ1263" s="262"/>
      <c r="AR1263" s="262"/>
      <c r="AS1263" s="262"/>
      <c r="AT1263" s="262"/>
      <c r="AU1263" s="262"/>
      <c r="AV1263" s="262"/>
      <c r="AW1263" s="262"/>
      <c r="AX1263" s="262"/>
      <c r="AY1263" s="262"/>
      <c r="AZ1263" s="262"/>
      <c r="BA1263" s="262"/>
      <c r="BB1263" s="262"/>
      <c r="BC1263" s="262"/>
      <c r="BD1263" s="262"/>
      <c r="BE1263" s="262"/>
      <c r="BF1263" s="262"/>
      <c r="BG1263" s="262"/>
      <c r="BH1263" s="262"/>
      <c r="BI1263" s="262"/>
      <c r="BJ1263" s="262"/>
      <c r="BK1263" s="262"/>
      <c r="BL1263" s="262"/>
    </row>
    <row r="1264" spans="1:64" ht="14.65" hidden="1" customHeight="1">
      <c r="A1264" s="263" t="s">
        <v>97</v>
      </c>
      <c r="B1264" s="263" t="s">
        <v>79</v>
      </c>
      <c r="C1264" s="265" t="s">
        <v>76</v>
      </c>
      <c r="D1264" s="266"/>
      <c r="E1264" s="266"/>
      <c r="F1264" s="266"/>
      <c r="G1264" s="267"/>
      <c r="H1264" s="267"/>
      <c r="I1264" s="267"/>
      <c r="J1264" s="267"/>
      <c r="K1264" s="267"/>
      <c r="L1264" s="267"/>
      <c r="M1264" s="267"/>
      <c r="N1264" s="267"/>
      <c r="O1264" s="267"/>
      <c r="P1264" s="267"/>
      <c r="Q1264" s="267"/>
      <c r="R1264" s="267"/>
      <c r="S1264" s="267"/>
      <c r="T1264" s="267">
        <v>1</v>
      </c>
      <c r="U1264" s="267">
        <v>45</v>
      </c>
      <c r="V1264" s="267">
        <v>100</v>
      </c>
      <c r="W1264" s="267"/>
      <c r="X1264" s="267"/>
      <c r="Y1264" s="267"/>
      <c r="Z1264" s="267"/>
      <c r="AA1264" s="267"/>
      <c r="AB1264" s="267"/>
      <c r="AC1264" s="267"/>
      <c r="AD1264" s="267"/>
      <c r="AE1264" s="268"/>
      <c r="AF1264" s="263" t="str">
        <f t="shared" si="19"/>
        <v>CEVADA19/20Colheita</v>
      </c>
      <c r="AG1264" s="268"/>
      <c r="AH1264" s="268"/>
      <c r="AI1264" s="268"/>
      <c r="AJ1264" s="268"/>
      <c r="AK1264" s="268"/>
      <c r="AL1264" s="268"/>
      <c r="AM1264" s="268"/>
      <c r="AN1264" s="268"/>
      <c r="AO1264" s="268"/>
      <c r="AP1264" s="268"/>
      <c r="AQ1264" s="268"/>
      <c r="AR1264" s="268"/>
      <c r="AS1264" s="268"/>
      <c r="AT1264" s="268"/>
      <c r="AU1264" s="268"/>
      <c r="AV1264" s="268"/>
      <c r="AW1264" s="268"/>
      <c r="AX1264" s="268"/>
      <c r="AY1264" s="268"/>
      <c r="AZ1264" s="268"/>
      <c r="BA1264" s="268"/>
      <c r="BB1264" s="268"/>
      <c r="BC1264" s="268"/>
      <c r="BD1264" s="268"/>
      <c r="BE1264" s="268"/>
      <c r="BF1264" s="268"/>
      <c r="BG1264" s="268"/>
      <c r="BH1264" s="268"/>
      <c r="BI1264" s="268"/>
      <c r="BJ1264" s="268"/>
      <c r="BK1264" s="268"/>
      <c r="BL1264" s="268"/>
    </row>
    <row r="1265" spans="1:64" ht="14.65" hidden="1" customHeight="1">
      <c r="A1265" s="238" t="s">
        <v>97</v>
      </c>
      <c r="B1265" s="238" t="s">
        <v>79</v>
      </c>
      <c r="C1265" s="243" t="s">
        <v>77</v>
      </c>
      <c r="D1265" s="244"/>
      <c r="E1265" s="244"/>
      <c r="F1265" s="244"/>
      <c r="G1265" s="245"/>
      <c r="H1265" s="245"/>
      <c r="I1265" s="245"/>
      <c r="J1265" s="245"/>
      <c r="K1265" s="245"/>
      <c r="L1265" s="245"/>
      <c r="M1265" s="245"/>
      <c r="N1265" s="245">
        <v>30</v>
      </c>
      <c r="O1265" s="245">
        <v>30</v>
      </c>
      <c r="P1265" s="245">
        <v>31</v>
      </c>
      <c r="Q1265" s="245">
        <v>33</v>
      </c>
      <c r="R1265" s="245">
        <v>33</v>
      </c>
      <c r="S1265" s="245">
        <v>33</v>
      </c>
      <c r="T1265" s="245">
        <v>33</v>
      </c>
      <c r="U1265" s="245">
        <v>39</v>
      </c>
      <c r="V1265" s="245">
        <v>83</v>
      </c>
      <c r="W1265" s="245">
        <v>100</v>
      </c>
      <c r="X1265" s="245"/>
      <c r="Y1265" s="245"/>
      <c r="Z1265" s="252"/>
      <c r="AA1265" s="245"/>
      <c r="AB1265" s="245"/>
      <c r="AC1265" s="245"/>
      <c r="AD1265" s="245"/>
      <c r="AE1265" s="242"/>
      <c r="AF1265" s="238" t="str">
        <f t="shared" si="19"/>
        <v>CEVADA19/20Comercialização</v>
      </c>
      <c r="AG1265" s="242"/>
      <c r="AH1265" s="242"/>
      <c r="AI1265" s="242"/>
      <c r="AJ1265" s="242"/>
      <c r="AK1265" s="242"/>
      <c r="AL1265" s="242"/>
      <c r="AM1265" s="242"/>
      <c r="AN1265" s="242"/>
      <c r="AO1265" s="242"/>
      <c r="AP1265" s="242"/>
      <c r="AQ1265" s="242"/>
      <c r="AR1265" s="242"/>
      <c r="AS1265" s="242"/>
      <c r="AT1265" s="242"/>
      <c r="AU1265" s="242"/>
      <c r="AV1265" s="242"/>
      <c r="AW1265" s="242"/>
      <c r="AX1265" s="242"/>
      <c r="AY1265" s="242"/>
      <c r="AZ1265" s="242"/>
      <c r="BA1265" s="242"/>
      <c r="BB1265" s="242"/>
      <c r="BC1265" s="242"/>
      <c r="BD1265" s="242"/>
      <c r="BE1265" s="242"/>
      <c r="BF1265" s="242"/>
      <c r="BG1265" s="242"/>
      <c r="BH1265" s="242"/>
      <c r="BI1265" s="242"/>
      <c r="BJ1265" s="242"/>
      <c r="BK1265" s="242"/>
      <c r="BL1265" s="242"/>
    </row>
    <row r="1266" spans="1:64" ht="14.65" hidden="1" customHeight="1">
      <c r="A1266" s="254" t="s">
        <v>58</v>
      </c>
      <c r="B1266" s="254" t="s">
        <v>79</v>
      </c>
      <c r="C1266" s="256" t="s">
        <v>75</v>
      </c>
      <c r="D1266" s="261"/>
      <c r="E1266" s="261"/>
      <c r="F1266" s="261"/>
      <c r="G1266" s="261">
        <v>1</v>
      </c>
      <c r="H1266" s="261">
        <v>42</v>
      </c>
      <c r="I1266" s="261">
        <v>84</v>
      </c>
      <c r="J1266" s="261">
        <v>99</v>
      </c>
      <c r="K1266" s="261">
        <v>100</v>
      </c>
      <c r="L1266" s="261"/>
      <c r="M1266" s="261"/>
      <c r="N1266" s="261"/>
      <c r="O1266" s="261"/>
      <c r="P1266" s="261"/>
      <c r="Q1266" s="261"/>
      <c r="R1266" s="261"/>
      <c r="S1266" s="261"/>
      <c r="T1266" s="261"/>
      <c r="U1266" s="261"/>
      <c r="V1266" s="261"/>
      <c r="W1266" s="261"/>
      <c r="X1266" s="261"/>
      <c r="Y1266" s="261"/>
      <c r="Z1266" s="261"/>
      <c r="AA1266" s="261"/>
      <c r="AB1266" s="261"/>
      <c r="AC1266" s="261"/>
      <c r="AD1266" s="261"/>
      <c r="AE1266" s="262"/>
      <c r="AF1266" s="238" t="str">
        <f t="shared" si="19"/>
        <v>FEIJÃO (1ª SAFRA)19/20Plantio</v>
      </c>
      <c r="AG1266" s="262"/>
      <c r="AH1266" s="262"/>
      <c r="AI1266" s="262"/>
      <c r="AJ1266" s="262"/>
      <c r="AK1266" s="262"/>
      <c r="AL1266" s="262"/>
      <c r="AM1266" s="262"/>
      <c r="AN1266" s="262"/>
      <c r="AO1266" s="262"/>
      <c r="AP1266" s="262"/>
      <c r="AQ1266" s="262"/>
      <c r="AR1266" s="262"/>
      <c r="AS1266" s="262"/>
      <c r="AT1266" s="262"/>
      <c r="AU1266" s="262"/>
      <c r="AV1266" s="262"/>
      <c r="AW1266" s="262"/>
      <c r="AX1266" s="262"/>
      <c r="AY1266" s="262"/>
      <c r="AZ1266" s="262"/>
      <c r="BA1266" s="262"/>
      <c r="BB1266" s="262"/>
      <c r="BC1266" s="262"/>
      <c r="BD1266" s="262"/>
      <c r="BE1266" s="262"/>
      <c r="BF1266" s="262"/>
      <c r="BG1266" s="262"/>
      <c r="BH1266" s="262"/>
      <c r="BI1266" s="262"/>
      <c r="BJ1266" s="262"/>
      <c r="BK1266" s="262"/>
      <c r="BL1266" s="262"/>
    </row>
    <row r="1267" spans="1:64" ht="14.65" hidden="1" customHeight="1">
      <c r="A1267" s="263" t="s">
        <v>58</v>
      </c>
      <c r="B1267" s="263" t="s">
        <v>79</v>
      </c>
      <c r="C1267" s="265" t="s">
        <v>76</v>
      </c>
      <c r="D1267" s="267"/>
      <c r="E1267" s="267"/>
      <c r="F1267" s="267"/>
      <c r="G1267" s="267"/>
      <c r="H1267" s="267"/>
      <c r="I1267" s="267"/>
      <c r="J1267" s="267"/>
      <c r="K1267" s="267">
        <v>8</v>
      </c>
      <c r="L1267" s="267">
        <v>86</v>
      </c>
      <c r="M1267" s="267">
        <v>99</v>
      </c>
      <c r="N1267" s="267">
        <v>100</v>
      </c>
      <c r="O1267" s="267"/>
      <c r="P1267" s="267"/>
      <c r="Q1267" s="267"/>
      <c r="R1267" s="267"/>
      <c r="S1267" s="267"/>
      <c r="T1267" s="267"/>
      <c r="U1267" s="267"/>
      <c r="V1267" s="267"/>
      <c r="W1267" s="267"/>
      <c r="X1267" s="267"/>
      <c r="Y1267" s="267"/>
      <c r="Z1267" s="267"/>
      <c r="AA1267" s="267"/>
      <c r="AB1267" s="267"/>
      <c r="AC1267" s="267"/>
      <c r="AD1267" s="267"/>
      <c r="AE1267" s="268"/>
      <c r="AF1267" s="238" t="str">
        <f t="shared" si="19"/>
        <v>FEIJÃO (1ª SAFRA)19/20Colheita</v>
      </c>
      <c r="AG1267" s="268"/>
      <c r="AH1267" s="268"/>
      <c r="AI1267" s="268"/>
      <c r="AJ1267" s="268"/>
      <c r="AK1267" s="268"/>
      <c r="AL1267" s="268"/>
      <c r="AM1267" s="268"/>
      <c r="AN1267" s="268"/>
      <c r="AO1267" s="268"/>
      <c r="AP1267" s="268"/>
      <c r="AQ1267" s="268"/>
      <c r="AR1267" s="268"/>
      <c r="AS1267" s="268"/>
      <c r="AT1267" s="268"/>
      <c r="AU1267" s="268"/>
      <c r="AV1267" s="268"/>
      <c r="AW1267" s="268"/>
      <c r="AX1267" s="268"/>
      <c r="AY1267" s="268"/>
      <c r="AZ1267" s="268"/>
      <c r="BA1267" s="268"/>
      <c r="BB1267" s="268"/>
      <c r="BC1267" s="268"/>
      <c r="BD1267" s="268"/>
      <c r="BE1267" s="268"/>
      <c r="BF1267" s="268"/>
      <c r="BG1267" s="268"/>
      <c r="BH1267" s="268"/>
      <c r="BI1267" s="268"/>
      <c r="BJ1267" s="268"/>
      <c r="BK1267" s="268"/>
      <c r="BL1267" s="268"/>
    </row>
    <row r="1268" spans="1:64" ht="14.65" hidden="1" customHeight="1">
      <c r="A1268" s="238" t="s">
        <v>58</v>
      </c>
      <c r="B1268" s="238" t="s">
        <v>79</v>
      </c>
      <c r="C1268" s="243" t="s">
        <v>77</v>
      </c>
      <c r="D1268" s="245"/>
      <c r="E1268" s="245"/>
      <c r="F1268" s="245"/>
      <c r="G1268" s="245"/>
      <c r="H1268" s="245"/>
      <c r="I1268" s="245"/>
      <c r="J1268" s="245"/>
      <c r="K1268" s="245">
        <v>4</v>
      </c>
      <c r="L1268" s="245">
        <v>55</v>
      </c>
      <c r="M1268" s="245">
        <v>68</v>
      </c>
      <c r="N1268" s="245">
        <v>80</v>
      </c>
      <c r="O1268" s="245">
        <v>88</v>
      </c>
      <c r="P1268" s="245">
        <v>94</v>
      </c>
      <c r="Q1268" s="245">
        <v>96</v>
      </c>
      <c r="R1268" s="245">
        <v>97</v>
      </c>
      <c r="S1268" s="245">
        <v>98</v>
      </c>
      <c r="T1268" s="245">
        <v>100</v>
      </c>
      <c r="U1268" s="245"/>
      <c r="V1268" s="245"/>
      <c r="W1268" s="245"/>
      <c r="X1268" s="245"/>
      <c r="Y1268" s="245"/>
      <c r="Z1268" s="245"/>
      <c r="AA1268" s="245"/>
      <c r="AB1268" s="245"/>
      <c r="AC1268" s="245"/>
      <c r="AD1268" s="245"/>
      <c r="AE1268" s="242"/>
      <c r="AF1268" s="238" t="str">
        <f t="shared" si="19"/>
        <v>FEIJÃO (1ª SAFRA)19/20Comercialização</v>
      </c>
      <c r="AG1268" s="242"/>
      <c r="AH1268" s="242"/>
      <c r="AI1268" s="242"/>
      <c r="AJ1268" s="242"/>
      <c r="AK1268" s="242"/>
      <c r="AL1268" s="242"/>
      <c r="AM1268" s="242"/>
      <c r="AN1268" s="242"/>
      <c r="AO1268" s="242"/>
      <c r="AP1268" s="242"/>
      <c r="AQ1268" s="242"/>
      <c r="AR1268" s="242"/>
      <c r="AS1268" s="242"/>
      <c r="AT1268" s="242"/>
      <c r="AU1268" s="242"/>
      <c r="AV1268" s="242"/>
      <c r="AW1268" s="242"/>
      <c r="AX1268" s="242"/>
      <c r="AY1268" s="242"/>
      <c r="AZ1268" s="242"/>
      <c r="BA1268" s="242"/>
      <c r="BB1268" s="242"/>
      <c r="BC1268" s="242"/>
      <c r="BD1268" s="242"/>
      <c r="BE1268" s="242"/>
      <c r="BF1268" s="242"/>
      <c r="BG1268" s="242"/>
      <c r="BH1268" s="242"/>
      <c r="BI1268" s="242"/>
      <c r="BJ1268" s="242"/>
      <c r="BK1268" s="242"/>
      <c r="BL1268" s="242"/>
    </row>
    <row r="1269" spans="1:64" ht="14.65" hidden="1" customHeight="1">
      <c r="A1269" s="254" t="s">
        <v>98</v>
      </c>
      <c r="B1269" s="254" t="s">
        <v>79</v>
      </c>
      <c r="C1269" s="256" t="s">
        <v>75</v>
      </c>
      <c r="D1269" s="261"/>
      <c r="E1269" s="261"/>
      <c r="F1269" s="261"/>
      <c r="G1269" s="261"/>
      <c r="H1269" s="261"/>
      <c r="I1269" s="261"/>
      <c r="J1269" s="261"/>
      <c r="K1269" s="262"/>
      <c r="L1269" s="261">
        <v>27</v>
      </c>
      <c r="M1269" s="262">
        <v>72</v>
      </c>
      <c r="N1269" s="261">
        <v>99</v>
      </c>
      <c r="O1269" s="261">
        <v>100</v>
      </c>
      <c r="P1269" s="261"/>
      <c r="Q1269" s="261"/>
      <c r="R1269" s="261"/>
      <c r="S1269" s="261"/>
      <c r="T1269" s="261"/>
      <c r="U1269" s="261"/>
      <c r="V1269" s="261"/>
      <c r="W1269" s="261"/>
      <c r="X1269" s="261"/>
      <c r="Y1269" s="261"/>
      <c r="Z1269" s="261"/>
      <c r="AA1269" s="261"/>
      <c r="AB1269" s="261"/>
      <c r="AC1269" s="261"/>
      <c r="AD1269" s="261"/>
      <c r="AE1269" s="262"/>
      <c r="AF1269" s="238" t="str">
        <f t="shared" si="19"/>
        <v>FEIJÃO (2ª SAFRA)19/20Plantio</v>
      </c>
      <c r="AG1269" s="262"/>
      <c r="AH1269" s="262"/>
      <c r="AI1269" s="262"/>
      <c r="AJ1269" s="262"/>
      <c r="AK1269" s="262"/>
      <c r="AL1269" s="262"/>
      <c r="AM1269" s="262"/>
      <c r="AN1269" s="262"/>
      <c r="AO1269" s="262"/>
      <c r="AP1269" s="262"/>
      <c r="AQ1269" s="262"/>
      <c r="AR1269" s="262"/>
      <c r="AS1269" s="262"/>
      <c r="AT1269" s="262"/>
      <c r="AU1269" s="262"/>
      <c r="AV1269" s="262"/>
      <c r="AW1269" s="262"/>
      <c r="AX1269" s="262"/>
      <c r="AY1269" s="262"/>
      <c r="AZ1269" s="262"/>
      <c r="BA1269" s="262"/>
      <c r="BB1269" s="262"/>
      <c r="BC1269" s="262"/>
      <c r="BD1269" s="262"/>
      <c r="BE1269" s="262"/>
      <c r="BF1269" s="262"/>
      <c r="BG1269" s="262"/>
      <c r="BH1269" s="262"/>
      <c r="BI1269" s="262"/>
      <c r="BJ1269" s="262"/>
      <c r="BK1269" s="262"/>
      <c r="BL1269" s="262"/>
    </row>
    <row r="1270" spans="1:64" ht="14.65" hidden="1" customHeight="1">
      <c r="A1270" s="263" t="s">
        <v>98</v>
      </c>
      <c r="B1270" s="263" t="s">
        <v>79</v>
      </c>
      <c r="C1270" s="265" t="s">
        <v>76</v>
      </c>
      <c r="D1270" s="267"/>
      <c r="E1270" s="267"/>
      <c r="F1270" s="267"/>
      <c r="G1270" s="267"/>
      <c r="H1270" s="267"/>
      <c r="I1270" s="267"/>
      <c r="J1270" s="267"/>
      <c r="K1270" s="268"/>
      <c r="L1270" s="267"/>
      <c r="M1270" s="268"/>
      <c r="N1270" s="267"/>
      <c r="O1270" s="267">
        <v>14</v>
      </c>
      <c r="P1270" s="267">
        <v>69</v>
      </c>
      <c r="Q1270" s="267">
        <v>97</v>
      </c>
      <c r="R1270" s="267">
        <v>100</v>
      </c>
      <c r="S1270" s="267"/>
      <c r="T1270" s="267"/>
      <c r="U1270" s="267"/>
      <c r="V1270" s="267"/>
      <c r="W1270" s="267"/>
      <c r="X1270" s="267"/>
      <c r="Y1270" s="267"/>
      <c r="Z1270" s="267"/>
      <c r="AA1270" s="267"/>
      <c r="AB1270" s="267"/>
      <c r="AC1270" s="267"/>
      <c r="AD1270" s="267"/>
      <c r="AE1270" s="268"/>
      <c r="AF1270" s="238" t="str">
        <f t="shared" si="19"/>
        <v>FEIJÃO (2ª SAFRA)19/20Colheita</v>
      </c>
      <c r="AG1270" s="268"/>
      <c r="AH1270" s="268"/>
      <c r="AI1270" s="268"/>
      <c r="AJ1270" s="268"/>
      <c r="AK1270" s="268"/>
      <c r="AL1270" s="268"/>
      <c r="AM1270" s="268"/>
      <c r="AN1270" s="268"/>
      <c r="AO1270" s="268"/>
      <c r="AP1270" s="268"/>
      <c r="AQ1270" s="268"/>
      <c r="AR1270" s="268"/>
      <c r="AS1270" s="268"/>
      <c r="AT1270" s="268"/>
      <c r="AU1270" s="268"/>
      <c r="AV1270" s="268"/>
      <c r="AW1270" s="268"/>
      <c r="AX1270" s="268"/>
      <c r="AY1270" s="268"/>
      <c r="AZ1270" s="268"/>
      <c r="BA1270" s="268"/>
      <c r="BB1270" s="268"/>
      <c r="BC1270" s="268"/>
      <c r="BD1270" s="268"/>
      <c r="BE1270" s="268"/>
      <c r="BF1270" s="268"/>
      <c r="BG1270" s="268"/>
      <c r="BH1270" s="268"/>
      <c r="BI1270" s="268"/>
      <c r="BJ1270" s="268"/>
      <c r="BK1270" s="268"/>
      <c r="BL1270" s="268"/>
    </row>
    <row r="1271" spans="1:64" ht="14.65" hidden="1" customHeight="1">
      <c r="A1271" s="238" t="s">
        <v>98</v>
      </c>
      <c r="B1271" s="238" t="s">
        <v>79</v>
      </c>
      <c r="C1271" s="243" t="s">
        <v>77</v>
      </c>
      <c r="D1271" s="245"/>
      <c r="E1271" s="245"/>
      <c r="F1271" s="245"/>
      <c r="G1271" s="245"/>
      <c r="H1271" s="245"/>
      <c r="I1271" s="245"/>
      <c r="J1271" s="245"/>
      <c r="K1271" s="245"/>
      <c r="L1271" s="245"/>
      <c r="M1271" s="245"/>
      <c r="N1271" s="245"/>
      <c r="O1271" s="245">
        <v>10</v>
      </c>
      <c r="P1271" s="245">
        <v>58</v>
      </c>
      <c r="Q1271" s="245">
        <v>87</v>
      </c>
      <c r="R1271" s="245">
        <v>97</v>
      </c>
      <c r="S1271" s="245">
        <v>99</v>
      </c>
      <c r="T1271" s="245">
        <v>100</v>
      </c>
      <c r="U1271" s="245"/>
      <c r="V1271" s="245"/>
      <c r="W1271" s="245"/>
      <c r="X1271" s="245"/>
      <c r="Y1271" s="245"/>
      <c r="Z1271" s="245"/>
      <c r="AA1271" s="245"/>
      <c r="AB1271" s="245"/>
      <c r="AC1271" s="245"/>
      <c r="AD1271" s="245"/>
      <c r="AE1271" s="242"/>
      <c r="AF1271" s="238" t="str">
        <f t="shared" si="19"/>
        <v>FEIJÃO (2ª SAFRA)19/20Comercialização</v>
      </c>
      <c r="AG1271" s="242"/>
      <c r="AH1271" s="242"/>
      <c r="AI1271" s="242"/>
      <c r="AJ1271" s="242"/>
      <c r="AK1271" s="242"/>
      <c r="AL1271" s="242"/>
      <c r="AM1271" s="242"/>
      <c r="AN1271" s="242"/>
      <c r="AO1271" s="242"/>
      <c r="AP1271" s="242"/>
      <c r="AQ1271" s="242"/>
      <c r="AR1271" s="242"/>
      <c r="AS1271" s="242"/>
      <c r="AT1271" s="242"/>
      <c r="AU1271" s="242"/>
      <c r="AV1271" s="242"/>
      <c r="AW1271" s="242"/>
      <c r="AX1271" s="242"/>
      <c r="AY1271" s="242"/>
      <c r="AZ1271" s="242"/>
      <c r="BA1271" s="242"/>
      <c r="BB1271" s="242"/>
      <c r="BC1271" s="242"/>
      <c r="BD1271" s="242"/>
      <c r="BE1271" s="242"/>
      <c r="BF1271" s="242"/>
      <c r="BG1271" s="242"/>
      <c r="BH1271" s="242"/>
      <c r="BI1271" s="242"/>
      <c r="BJ1271" s="242"/>
      <c r="BK1271" s="242"/>
      <c r="BL1271" s="242"/>
    </row>
    <row r="1272" spans="1:64" ht="14.65" hidden="1" customHeight="1">
      <c r="A1272" s="254" t="s">
        <v>99</v>
      </c>
      <c r="B1272" s="254" t="s">
        <v>79</v>
      </c>
      <c r="C1272" s="256" t="s">
        <v>75</v>
      </c>
      <c r="D1272" s="261"/>
      <c r="E1272" s="261"/>
      <c r="F1272" s="261"/>
      <c r="G1272" s="261"/>
      <c r="H1272" s="261"/>
      <c r="I1272" s="261"/>
      <c r="J1272" s="261"/>
      <c r="K1272" s="262"/>
      <c r="L1272" s="261"/>
      <c r="M1272" s="262"/>
      <c r="N1272" s="261"/>
      <c r="O1272" s="261"/>
      <c r="P1272" s="261">
        <v>59</v>
      </c>
      <c r="Q1272" s="261">
        <v>61</v>
      </c>
      <c r="R1272" s="261">
        <v>100</v>
      </c>
      <c r="S1272" s="261"/>
      <c r="T1272" s="261"/>
      <c r="U1272" s="261"/>
      <c r="V1272" s="261"/>
      <c r="W1272" s="261"/>
      <c r="X1272" s="261"/>
      <c r="Y1272" s="261"/>
      <c r="Z1272" s="261"/>
      <c r="AA1272" s="261"/>
      <c r="AB1272" s="261"/>
      <c r="AC1272" s="261"/>
      <c r="AD1272" s="261"/>
      <c r="AE1272" s="262"/>
      <c r="AF1272" s="238" t="str">
        <f t="shared" si="19"/>
        <v>FEIJÃO (3ª SAFRA)19/20Plantio</v>
      </c>
      <c r="AG1272" s="262"/>
      <c r="AH1272" s="262"/>
      <c r="AI1272" s="262"/>
      <c r="AJ1272" s="262"/>
      <c r="AK1272" s="262"/>
      <c r="AL1272" s="262"/>
      <c r="AM1272" s="262"/>
      <c r="AN1272" s="262"/>
      <c r="AO1272" s="262"/>
      <c r="AP1272" s="262"/>
      <c r="AQ1272" s="262"/>
      <c r="AR1272" s="262"/>
      <c r="AS1272" s="262"/>
      <c r="AT1272" s="262"/>
      <c r="AU1272" s="262"/>
      <c r="AV1272" s="262"/>
      <c r="AW1272" s="262"/>
      <c r="AX1272" s="262"/>
      <c r="AY1272" s="262"/>
      <c r="AZ1272" s="262"/>
      <c r="BA1272" s="262"/>
      <c r="BB1272" s="262"/>
      <c r="BC1272" s="262"/>
      <c r="BD1272" s="262"/>
      <c r="BE1272" s="262"/>
      <c r="BF1272" s="262"/>
      <c r="BG1272" s="262"/>
      <c r="BH1272" s="262"/>
      <c r="BI1272" s="262"/>
      <c r="BJ1272" s="262"/>
      <c r="BK1272" s="262"/>
      <c r="BL1272" s="262"/>
    </row>
    <row r="1273" spans="1:64" ht="14.65" hidden="1" customHeight="1">
      <c r="A1273" s="263" t="s">
        <v>99</v>
      </c>
      <c r="B1273" s="263" t="s">
        <v>79</v>
      </c>
      <c r="C1273" s="265" t="s">
        <v>76</v>
      </c>
      <c r="D1273" s="267"/>
      <c r="E1273" s="267"/>
      <c r="F1273" s="267"/>
      <c r="G1273" s="267"/>
      <c r="H1273" s="267"/>
      <c r="I1273" s="267"/>
      <c r="J1273" s="267"/>
      <c r="K1273" s="268"/>
      <c r="L1273" s="267"/>
      <c r="M1273" s="268"/>
      <c r="N1273" s="267"/>
      <c r="O1273" s="267"/>
      <c r="P1273" s="267"/>
      <c r="Q1273" s="267"/>
      <c r="R1273" s="267">
        <v>36</v>
      </c>
      <c r="S1273" s="267">
        <v>92</v>
      </c>
      <c r="T1273" s="267">
        <v>100</v>
      </c>
      <c r="U1273" s="267"/>
      <c r="V1273" s="267"/>
      <c r="W1273" s="267"/>
      <c r="X1273" s="267"/>
      <c r="Y1273" s="267"/>
      <c r="Z1273" s="267"/>
      <c r="AA1273" s="267"/>
      <c r="AB1273" s="267"/>
      <c r="AC1273" s="267"/>
      <c r="AD1273" s="267"/>
      <c r="AE1273" s="268"/>
      <c r="AF1273" s="238" t="str">
        <f t="shared" si="19"/>
        <v>FEIJÃO (3ª SAFRA)19/20Colheita</v>
      </c>
      <c r="AG1273" s="268"/>
      <c r="AH1273" s="268"/>
      <c r="AI1273" s="268"/>
      <c r="AJ1273" s="268"/>
      <c r="AK1273" s="268"/>
      <c r="AL1273" s="268"/>
      <c r="AM1273" s="268"/>
      <c r="AN1273" s="268"/>
      <c r="AO1273" s="268"/>
      <c r="AP1273" s="268"/>
      <c r="AQ1273" s="268"/>
      <c r="AR1273" s="268"/>
      <c r="AS1273" s="268"/>
      <c r="AT1273" s="268"/>
      <c r="AU1273" s="268"/>
      <c r="AV1273" s="268"/>
      <c r="AW1273" s="268"/>
      <c r="AX1273" s="268"/>
      <c r="AY1273" s="268"/>
      <c r="AZ1273" s="268"/>
      <c r="BA1273" s="268"/>
      <c r="BB1273" s="268"/>
      <c r="BC1273" s="268"/>
      <c r="BD1273" s="268"/>
      <c r="BE1273" s="268"/>
      <c r="BF1273" s="268"/>
      <c r="BG1273" s="268"/>
      <c r="BH1273" s="268"/>
      <c r="BI1273" s="268"/>
      <c r="BJ1273" s="268"/>
      <c r="BK1273" s="268"/>
      <c r="BL1273" s="268"/>
    </row>
    <row r="1274" spans="1:64" ht="14.65" hidden="1" customHeight="1">
      <c r="A1274" s="238" t="s">
        <v>99</v>
      </c>
      <c r="B1274" s="238" t="s">
        <v>79</v>
      </c>
      <c r="C1274" s="243" t="s">
        <v>77</v>
      </c>
      <c r="D1274" s="245"/>
      <c r="E1274" s="245"/>
      <c r="F1274" s="245"/>
      <c r="G1274" s="245"/>
      <c r="H1274" s="245"/>
      <c r="I1274" s="245"/>
      <c r="J1274" s="245"/>
      <c r="K1274" s="245"/>
      <c r="L1274" s="245"/>
      <c r="M1274" s="245"/>
      <c r="N1274" s="245"/>
      <c r="O1274" s="245"/>
      <c r="P1274" s="245"/>
      <c r="Q1274" s="245"/>
      <c r="R1274" s="245">
        <v>36</v>
      </c>
      <c r="S1274" s="245">
        <v>94</v>
      </c>
      <c r="T1274" s="245">
        <v>96</v>
      </c>
      <c r="U1274" s="245">
        <v>97</v>
      </c>
      <c r="V1274" s="245">
        <v>100</v>
      </c>
      <c r="W1274" s="245"/>
      <c r="X1274" s="245"/>
      <c r="Y1274" s="245"/>
      <c r="Z1274" s="245"/>
      <c r="AA1274" s="245"/>
      <c r="AB1274" s="245"/>
      <c r="AC1274" s="245"/>
      <c r="AD1274" s="245"/>
      <c r="AE1274" s="242"/>
      <c r="AF1274" s="238" t="str">
        <f t="shared" si="19"/>
        <v>FEIJÃO (3ª SAFRA)19/20Comercialização</v>
      </c>
      <c r="AG1274" s="242"/>
      <c r="AH1274" s="242"/>
      <c r="AI1274" s="242"/>
      <c r="AJ1274" s="242"/>
      <c r="AK1274" s="242"/>
      <c r="AL1274" s="242"/>
      <c r="AM1274" s="242"/>
      <c r="AN1274" s="242"/>
      <c r="AO1274" s="242"/>
      <c r="AP1274" s="242"/>
      <c r="AQ1274" s="242"/>
      <c r="AR1274" s="242"/>
      <c r="AS1274" s="242"/>
      <c r="AT1274" s="242"/>
      <c r="AU1274" s="242"/>
      <c r="AV1274" s="242"/>
      <c r="AW1274" s="242"/>
      <c r="AX1274" s="242"/>
      <c r="AY1274" s="242"/>
      <c r="AZ1274" s="242"/>
      <c r="BA1274" s="242"/>
      <c r="BB1274" s="242"/>
      <c r="BC1274" s="242"/>
      <c r="BD1274" s="242"/>
      <c r="BE1274" s="242"/>
      <c r="BF1274" s="242"/>
      <c r="BG1274" s="242"/>
      <c r="BH1274" s="242"/>
      <c r="BI1274" s="242"/>
      <c r="BJ1274" s="242"/>
      <c r="BK1274" s="242"/>
      <c r="BL1274" s="242"/>
    </row>
    <row r="1275" spans="1:64" ht="15.75" hidden="1" customHeight="1">
      <c r="A1275" s="254" t="s">
        <v>294</v>
      </c>
      <c r="B1275" s="254" t="s">
        <v>79</v>
      </c>
      <c r="C1275" s="256" t="s">
        <v>75</v>
      </c>
      <c r="D1275" s="261"/>
      <c r="E1275" s="261"/>
      <c r="F1275" s="261"/>
      <c r="G1275" s="261"/>
      <c r="H1275" s="261">
        <v>61</v>
      </c>
      <c r="I1275" s="261">
        <v>98</v>
      </c>
      <c r="J1275" s="261">
        <v>100</v>
      </c>
      <c r="K1275" s="261"/>
      <c r="L1275" s="261"/>
      <c r="M1275" s="261"/>
      <c r="N1275" s="261"/>
      <c r="O1275" s="261"/>
      <c r="P1275" s="261"/>
      <c r="Q1275" s="261"/>
      <c r="R1275" s="261"/>
      <c r="S1275" s="261"/>
      <c r="T1275" s="261"/>
      <c r="U1275" s="261"/>
      <c r="V1275" s="261"/>
      <c r="W1275" s="261"/>
      <c r="X1275" s="261"/>
      <c r="Y1275" s="261"/>
      <c r="Z1275" s="261"/>
      <c r="AA1275" s="261"/>
      <c r="AB1275" s="261"/>
      <c r="AC1275" s="261"/>
      <c r="AD1275" s="261"/>
      <c r="AE1275" s="262"/>
      <c r="AF1275" s="238" t="str">
        <f t="shared" si="19"/>
        <v>tabaco19/20Plantio</v>
      </c>
      <c r="AG1275" s="277"/>
      <c r="AH1275" s="277"/>
      <c r="AI1275" s="277"/>
      <c r="AJ1275" s="277"/>
      <c r="AK1275" s="277"/>
      <c r="AL1275" s="277"/>
      <c r="AM1275" s="277"/>
      <c r="AN1275" s="277"/>
      <c r="AO1275" s="277"/>
      <c r="AP1275" s="277"/>
      <c r="AQ1275" s="277"/>
      <c r="AR1275" s="277"/>
      <c r="AS1275" s="277"/>
      <c r="AT1275" s="277"/>
      <c r="AU1275" s="277"/>
      <c r="AV1275" s="277"/>
      <c r="AW1275" s="277"/>
      <c r="AX1275" s="277"/>
      <c r="AY1275" s="277"/>
      <c r="AZ1275" s="277"/>
      <c r="BA1275" s="277"/>
      <c r="BB1275" s="277"/>
      <c r="BC1275" s="277"/>
      <c r="BD1275" s="277"/>
      <c r="BE1275" s="277"/>
      <c r="BF1275" s="277"/>
      <c r="BG1275" s="277"/>
      <c r="BH1275" s="277"/>
      <c r="BI1275" s="277"/>
      <c r="BJ1275" s="277"/>
      <c r="BK1275" s="277"/>
      <c r="BL1275" s="277"/>
    </row>
    <row r="1276" spans="1:64" ht="15.75" hidden="1" customHeight="1">
      <c r="A1276" s="263" t="s">
        <v>294</v>
      </c>
      <c r="B1276" s="263" t="s">
        <v>79</v>
      </c>
      <c r="C1276" s="265" t="s">
        <v>76</v>
      </c>
      <c r="D1276" s="267"/>
      <c r="E1276" s="267"/>
      <c r="F1276" s="267"/>
      <c r="G1276" s="267"/>
      <c r="H1276" s="267"/>
      <c r="I1276" s="267"/>
      <c r="J1276" s="267">
        <v>1</v>
      </c>
      <c r="K1276" s="267">
        <v>7</v>
      </c>
      <c r="L1276" s="267">
        <v>50</v>
      </c>
      <c r="M1276" s="267">
        <v>70</v>
      </c>
      <c r="N1276" s="267">
        <v>100</v>
      </c>
      <c r="O1276" s="267"/>
      <c r="P1276" s="267"/>
      <c r="Q1276" s="267"/>
      <c r="R1276" s="267"/>
      <c r="S1276" s="267"/>
      <c r="T1276" s="267"/>
      <c r="U1276" s="267"/>
      <c r="V1276" s="267"/>
      <c r="W1276" s="267"/>
      <c r="X1276" s="267"/>
      <c r="Y1276" s="267"/>
      <c r="Z1276" s="267"/>
      <c r="AA1276" s="267"/>
      <c r="AB1276" s="267"/>
      <c r="AC1276" s="267"/>
      <c r="AD1276" s="267"/>
      <c r="AE1276" s="268"/>
      <c r="AF1276" s="238" t="str">
        <f t="shared" si="19"/>
        <v>tabaco19/20Colheita</v>
      </c>
      <c r="AG1276" s="281"/>
      <c r="AH1276" s="281"/>
      <c r="AI1276" s="281"/>
      <c r="AJ1276" s="281"/>
      <c r="AK1276" s="281"/>
      <c r="AL1276" s="281"/>
      <c r="AM1276" s="281"/>
      <c r="AN1276" s="281"/>
      <c r="AO1276" s="281"/>
      <c r="AP1276" s="281"/>
      <c r="AQ1276" s="281"/>
      <c r="AR1276" s="281"/>
      <c r="AS1276" s="281"/>
      <c r="AT1276" s="281"/>
      <c r="AU1276" s="281"/>
      <c r="AV1276" s="281"/>
      <c r="AW1276" s="281"/>
      <c r="AX1276" s="281"/>
      <c r="AY1276" s="281"/>
      <c r="AZ1276" s="281"/>
      <c r="BA1276" s="281"/>
      <c r="BB1276" s="281"/>
      <c r="BC1276" s="281"/>
      <c r="BD1276" s="281"/>
      <c r="BE1276" s="281"/>
      <c r="BF1276" s="281"/>
      <c r="BG1276" s="281"/>
      <c r="BH1276" s="281"/>
      <c r="BI1276" s="281"/>
      <c r="BJ1276" s="281"/>
      <c r="BK1276" s="281"/>
      <c r="BL1276" s="281"/>
    </row>
    <row r="1277" spans="1:64" ht="19.5" hidden="1" customHeight="1">
      <c r="A1277" s="257" t="s">
        <v>294</v>
      </c>
      <c r="B1277" s="238" t="s">
        <v>79</v>
      </c>
      <c r="C1277" s="259" t="s">
        <v>77</v>
      </c>
      <c r="D1277" s="252"/>
      <c r="E1277" s="252"/>
      <c r="F1277" s="252"/>
      <c r="G1277" s="252"/>
      <c r="H1277" s="252"/>
      <c r="I1277" s="252"/>
      <c r="J1277" s="252"/>
      <c r="K1277" s="309"/>
      <c r="L1277" s="252">
        <v>3</v>
      </c>
      <c r="M1277" s="252">
        <v>9</v>
      </c>
      <c r="N1277" s="252">
        <v>39</v>
      </c>
      <c r="O1277" s="252">
        <v>49</v>
      </c>
      <c r="P1277" s="252">
        <v>61</v>
      </c>
      <c r="Q1277" s="252">
        <v>83</v>
      </c>
      <c r="R1277" s="252">
        <v>91</v>
      </c>
      <c r="S1277" s="252">
        <v>96</v>
      </c>
      <c r="T1277" s="252">
        <v>98</v>
      </c>
      <c r="U1277" s="252">
        <v>99</v>
      </c>
      <c r="V1277" s="252">
        <v>100</v>
      </c>
      <c r="W1277" s="252"/>
      <c r="X1277" s="252"/>
      <c r="Y1277" s="252"/>
      <c r="Z1277" s="252"/>
      <c r="AA1277" s="252"/>
      <c r="AB1277" s="252"/>
      <c r="AC1277" s="252"/>
      <c r="AD1277" s="252"/>
      <c r="AE1277" s="271"/>
      <c r="AF1277" s="238" t="str">
        <f t="shared" si="19"/>
        <v>tabaco19/20Comercialização</v>
      </c>
    </row>
    <row r="1278" spans="1:64" ht="14.65" hidden="1" customHeight="1">
      <c r="A1278" s="254" t="s">
        <v>102</v>
      </c>
      <c r="B1278" s="254" t="s">
        <v>79</v>
      </c>
      <c r="C1278" s="256" t="s">
        <v>75</v>
      </c>
      <c r="D1278" s="261"/>
      <c r="E1278" s="261"/>
      <c r="F1278" s="261"/>
      <c r="G1278" s="261"/>
      <c r="H1278" s="261">
        <v>75</v>
      </c>
      <c r="I1278" s="261">
        <v>86</v>
      </c>
      <c r="J1278" s="261">
        <v>100</v>
      </c>
      <c r="K1278" s="261"/>
      <c r="L1278" s="261"/>
      <c r="M1278" s="261"/>
      <c r="N1278" s="261"/>
      <c r="O1278" s="261"/>
      <c r="P1278" s="261"/>
      <c r="Q1278" s="261"/>
      <c r="R1278" s="261"/>
      <c r="S1278" s="261"/>
      <c r="T1278" s="261"/>
      <c r="U1278" s="261"/>
      <c r="V1278" s="261"/>
      <c r="W1278" s="261"/>
      <c r="X1278" s="261"/>
      <c r="Y1278" s="261"/>
      <c r="Z1278" s="261"/>
      <c r="AA1278" s="261"/>
      <c r="AB1278" s="261"/>
      <c r="AC1278" s="261"/>
      <c r="AD1278" s="261"/>
      <c r="AE1278" s="262"/>
      <c r="AF1278" s="238" t="str">
        <f t="shared" si="19"/>
        <v>MANDIOCA19/20Plantio</v>
      </c>
      <c r="AG1278" s="262"/>
      <c r="AH1278" s="262"/>
      <c r="AI1278" s="262"/>
      <c r="AJ1278" s="262"/>
      <c r="AK1278" s="262"/>
      <c r="AL1278" s="262"/>
      <c r="AM1278" s="262"/>
      <c r="AN1278" s="262"/>
      <c r="AO1278" s="262"/>
      <c r="AP1278" s="262"/>
      <c r="AQ1278" s="262"/>
      <c r="AR1278" s="262"/>
      <c r="AS1278" s="262"/>
      <c r="AT1278" s="262"/>
      <c r="AU1278" s="262"/>
      <c r="AV1278" s="262"/>
      <c r="AW1278" s="262"/>
      <c r="AX1278" s="262"/>
      <c r="AY1278" s="262"/>
      <c r="AZ1278" s="262"/>
      <c r="BA1278" s="262"/>
      <c r="BB1278" s="262"/>
      <c r="BC1278" s="262"/>
      <c r="BD1278" s="262"/>
      <c r="BE1278" s="262"/>
      <c r="BF1278" s="262"/>
      <c r="BG1278" s="262"/>
      <c r="BH1278" s="262"/>
      <c r="BI1278" s="262"/>
      <c r="BJ1278" s="262"/>
      <c r="BK1278" s="262"/>
      <c r="BL1278" s="262"/>
    </row>
    <row r="1279" spans="1:64" ht="14.65" hidden="1" customHeight="1">
      <c r="A1279" s="263" t="s">
        <v>102</v>
      </c>
      <c r="B1279" s="263" t="s">
        <v>79</v>
      </c>
      <c r="C1279" s="265" t="s">
        <v>76</v>
      </c>
      <c r="D1279" s="267"/>
      <c r="E1279" s="267"/>
      <c r="F1279" s="267"/>
      <c r="G1279" s="267"/>
      <c r="H1279" s="267"/>
      <c r="I1279" s="267"/>
      <c r="J1279" s="267"/>
      <c r="K1279" s="268"/>
      <c r="L1279" s="267">
        <v>7</v>
      </c>
      <c r="M1279" s="267">
        <v>10</v>
      </c>
      <c r="N1279" s="267">
        <v>15</v>
      </c>
      <c r="O1279" s="267">
        <v>23</v>
      </c>
      <c r="P1279" s="267">
        <v>30</v>
      </c>
      <c r="Q1279" s="267">
        <v>42</v>
      </c>
      <c r="R1279" s="267">
        <v>55</v>
      </c>
      <c r="S1279" s="267">
        <v>61</v>
      </c>
      <c r="T1279" s="267">
        <v>68</v>
      </c>
      <c r="U1279" s="267">
        <v>76</v>
      </c>
      <c r="V1279" s="267">
        <v>88</v>
      </c>
      <c r="W1279" s="267">
        <v>98</v>
      </c>
      <c r="X1279" s="267">
        <v>100</v>
      </c>
      <c r="Y1279" s="267"/>
      <c r="Z1279" s="267"/>
      <c r="AA1279" s="267"/>
      <c r="AB1279" s="267"/>
      <c r="AC1279" s="267"/>
      <c r="AD1279" s="267"/>
      <c r="AE1279" s="268"/>
      <c r="AF1279" s="238" t="str">
        <f t="shared" si="19"/>
        <v>MANDIOCA19/20Colheita</v>
      </c>
      <c r="AG1279" s="268"/>
      <c r="AH1279" s="268"/>
      <c r="AI1279" s="268"/>
      <c r="AJ1279" s="268"/>
      <c r="AK1279" s="268"/>
      <c r="AL1279" s="268"/>
      <c r="AM1279" s="268"/>
      <c r="AN1279" s="268"/>
      <c r="AO1279" s="268"/>
      <c r="AP1279" s="268"/>
      <c r="AQ1279" s="268"/>
      <c r="AR1279" s="268"/>
      <c r="AS1279" s="268"/>
      <c r="AT1279" s="268"/>
      <c r="AU1279" s="268"/>
      <c r="AV1279" s="268"/>
      <c r="AW1279" s="268"/>
      <c r="AX1279" s="268"/>
      <c r="AY1279" s="268"/>
      <c r="AZ1279" s="268"/>
      <c r="BA1279" s="268"/>
      <c r="BB1279" s="268"/>
      <c r="BC1279" s="268"/>
      <c r="BD1279" s="268"/>
      <c r="BE1279" s="268"/>
      <c r="BF1279" s="268"/>
      <c r="BG1279" s="268"/>
      <c r="BH1279" s="268"/>
      <c r="BI1279" s="268"/>
      <c r="BJ1279" s="268"/>
      <c r="BK1279" s="268"/>
      <c r="BL1279" s="268"/>
    </row>
    <row r="1280" spans="1:64" ht="14.65" hidden="1" customHeight="1">
      <c r="A1280" s="238" t="s">
        <v>102</v>
      </c>
      <c r="B1280" s="238" t="s">
        <v>79</v>
      </c>
      <c r="C1280" s="243" t="s">
        <v>77</v>
      </c>
      <c r="D1280" s="245"/>
      <c r="E1280" s="245"/>
      <c r="F1280" s="245"/>
      <c r="G1280" s="245"/>
      <c r="H1280" s="245"/>
      <c r="I1280" s="245"/>
      <c r="J1280" s="245"/>
      <c r="K1280" s="245"/>
      <c r="L1280" s="245">
        <v>7</v>
      </c>
      <c r="M1280" s="245">
        <v>11</v>
      </c>
      <c r="N1280" s="245">
        <v>16</v>
      </c>
      <c r="O1280" s="245">
        <v>25</v>
      </c>
      <c r="P1280" s="245">
        <v>31</v>
      </c>
      <c r="Q1280" s="245">
        <v>43</v>
      </c>
      <c r="R1280" s="245">
        <v>56</v>
      </c>
      <c r="S1280" s="245">
        <v>61</v>
      </c>
      <c r="T1280" s="245">
        <v>67</v>
      </c>
      <c r="U1280" s="245">
        <v>76</v>
      </c>
      <c r="V1280" s="245">
        <v>88</v>
      </c>
      <c r="W1280" s="245">
        <v>98</v>
      </c>
      <c r="X1280" s="245">
        <v>99.9</v>
      </c>
      <c r="Y1280" s="245"/>
      <c r="Z1280" s="245"/>
      <c r="AA1280" s="245"/>
      <c r="AB1280" s="245"/>
      <c r="AC1280" s="245"/>
      <c r="AD1280" s="245"/>
      <c r="AE1280" s="242"/>
      <c r="AF1280" s="238" t="str">
        <f t="shared" si="19"/>
        <v>MANDIOCA19/20Comercialização</v>
      </c>
      <c r="AG1280" s="242"/>
      <c r="AH1280" s="242"/>
      <c r="AI1280" s="242"/>
      <c r="AJ1280" s="242"/>
      <c r="AK1280" s="242"/>
      <c r="AL1280" s="242"/>
      <c r="AM1280" s="242"/>
      <c r="AN1280" s="242"/>
      <c r="AO1280" s="242"/>
      <c r="AP1280" s="242"/>
      <c r="AQ1280" s="242"/>
      <c r="AR1280" s="242"/>
      <c r="AS1280" s="242"/>
      <c r="AT1280" s="242"/>
      <c r="AU1280" s="242"/>
      <c r="AV1280" s="242"/>
      <c r="AW1280" s="242"/>
      <c r="AX1280" s="242"/>
      <c r="AY1280" s="242"/>
      <c r="AZ1280" s="242"/>
      <c r="BA1280" s="242"/>
      <c r="BB1280" s="242"/>
      <c r="BC1280" s="242"/>
      <c r="BD1280" s="242"/>
      <c r="BE1280" s="242"/>
      <c r="BF1280" s="242"/>
      <c r="BG1280" s="242"/>
      <c r="BH1280" s="242"/>
      <c r="BI1280" s="242"/>
      <c r="BJ1280" s="242"/>
      <c r="BK1280" s="242"/>
      <c r="BL1280" s="242"/>
    </row>
    <row r="1281" spans="1:64" ht="14.65" hidden="1" customHeight="1">
      <c r="A1281" s="254" t="s">
        <v>103</v>
      </c>
      <c r="B1281" s="254" t="s">
        <v>79</v>
      </c>
      <c r="C1281" s="256" t="s">
        <v>75</v>
      </c>
      <c r="D1281" s="261"/>
      <c r="E1281" s="261"/>
      <c r="F1281" s="261"/>
      <c r="G1281" s="261">
        <v>1</v>
      </c>
      <c r="H1281" s="261">
        <v>39</v>
      </c>
      <c r="I1281" s="261">
        <v>88</v>
      </c>
      <c r="J1281" s="261">
        <v>100</v>
      </c>
      <c r="K1281" s="262"/>
      <c r="L1281" s="261"/>
      <c r="M1281" s="261"/>
      <c r="N1281" s="261"/>
      <c r="O1281" s="261"/>
      <c r="P1281" s="261"/>
      <c r="Q1281" s="261"/>
      <c r="R1281" s="261"/>
      <c r="S1281" s="261"/>
      <c r="T1281" s="261"/>
      <c r="U1281" s="261"/>
      <c r="V1281" s="261"/>
      <c r="W1281" s="261"/>
      <c r="X1281" s="261"/>
      <c r="Y1281" s="261"/>
      <c r="Z1281" s="261"/>
      <c r="AA1281" s="261"/>
      <c r="AB1281" s="261"/>
      <c r="AC1281" s="261"/>
      <c r="AD1281" s="261"/>
      <c r="AE1281" s="262"/>
      <c r="AF1281" s="238" t="str">
        <f t="shared" si="19"/>
        <v>MILHO (1ª SAFRA)19/20Plantio</v>
      </c>
      <c r="AG1281" s="262"/>
      <c r="AH1281" s="262"/>
      <c r="AI1281" s="262"/>
      <c r="AJ1281" s="262"/>
      <c r="AK1281" s="262"/>
      <c r="AL1281" s="262"/>
      <c r="AM1281" s="262"/>
      <c r="AN1281" s="262"/>
      <c r="AO1281" s="262"/>
      <c r="AP1281" s="262"/>
      <c r="AQ1281" s="262"/>
      <c r="AR1281" s="262"/>
      <c r="AS1281" s="262"/>
      <c r="AT1281" s="262"/>
      <c r="AU1281" s="262"/>
      <c r="AV1281" s="262"/>
      <c r="AW1281" s="262"/>
      <c r="AX1281" s="262"/>
      <c r="AY1281" s="262"/>
      <c r="AZ1281" s="262"/>
      <c r="BA1281" s="262"/>
      <c r="BB1281" s="262"/>
      <c r="BC1281" s="262"/>
      <c r="BD1281" s="262"/>
      <c r="BE1281" s="262"/>
      <c r="BF1281" s="262"/>
      <c r="BG1281" s="262"/>
      <c r="BH1281" s="262"/>
      <c r="BI1281" s="262"/>
      <c r="BJ1281" s="262"/>
      <c r="BK1281" s="262"/>
      <c r="BL1281" s="262"/>
    </row>
    <row r="1282" spans="1:64" ht="14.65" hidden="1" customHeight="1">
      <c r="A1282" s="263" t="s">
        <v>103</v>
      </c>
      <c r="B1282" s="263" t="s">
        <v>79</v>
      </c>
      <c r="C1282" s="265" t="s">
        <v>76</v>
      </c>
      <c r="D1282" s="267"/>
      <c r="E1282" s="267"/>
      <c r="F1282" s="267"/>
      <c r="G1282" s="267"/>
      <c r="H1282" s="267"/>
      <c r="I1282" s="267"/>
      <c r="J1282" s="267"/>
      <c r="K1282" s="268"/>
      <c r="L1282" s="267">
        <v>2</v>
      </c>
      <c r="M1282" s="267">
        <v>23</v>
      </c>
      <c r="N1282" s="267">
        <v>76</v>
      </c>
      <c r="O1282" s="267">
        <v>97</v>
      </c>
      <c r="P1282" s="267">
        <v>100</v>
      </c>
      <c r="Q1282" s="267"/>
      <c r="R1282" s="267"/>
      <c r="S1282" s="267"/>
      <c r="T1282" s="267"/>
      <c r="U1282" s="267"/>
      <c r="V1282" s="267"/>
      <c r="W1282" s="267"/>
      <c r="X1282" s="267"/>
      <c r="Y1282" s="267"/>
      <c r="Z1282" s="267"/>
      <c r="AA1282" s="267"/>
      <c r="AB1282" s="267"/>
      <c r="AC1282" s="267"/>
      <c r="AD1282" s="267"/>
      <c r="AE1282" s="268"/>
      <c r="AF1282" s="238" t="str">
        <f t="shared" ref="AF1282:AF1345" si="20">A1282&amp;B1282&amp;C1282</f>
        <v>MILHO (1ª SAFRA)19/20Colheita</v>
      </c>
      <c r="AG1282" s="268"/>
      <c r="AH1282" s="268"/>
      <c r="AI1282" s="268"/>
      <c r="AJ1282" s="268"/>
      <c r="AK1282" s="268"/>
      <c r="AL1282" s="268"/>
      <c r="AM1282" s="268"/>
      <c r="AN1282" s="268"/>
      <c r="AO1282" s="268"/>
      <c r="AP1282" s="268"/>
      <c r="AQ1282" s="268"/>
      <c r="AR1282" s="268"/>
      <c r="AS1282" s="268"/>
      <c r="AT1282" s="268"/>
      <c r="AU1282" s="268"/>
      <c r="AV1282" s="268"/>
      <c r="AW1282" s="268"/>
      <c r="AX1282" s="268"/>
      <c r="AY1282" s="268"/>
      <c r="AZ1282" s="268"/>
      <c r="BA1282" s="268"/>
      <c r="BB1282" s="268"/>
      <c r="BC1282" s="268"/>
      <c r="BD1282" s="268"/>
      <c r="BE1282" s="268"/>
      <c r="BF1282" s="268"/>
      <c r="BG1282" s="268"/>
      <c r="BH1282" s="268"/>
      <c r="BI1282" s="268"/>
      <c r="BJ1282" s="268"/>
      <c r="BK1282" s="268"/>
      <c r="BL1282" s="268"/>
    </row>
    <row r="1283" spans="1:64" ht="14.65" hidden="1" customHeight="1">
      <c r="A1283" s="238" t="s">
        <v>103</v>
      </c>
      <c r="B1283" s="238" t="s">
        <v>79</v>
      </c>
      <c r="C1283" s="243" t="s">
        <v>77</v>
      </c>
      <c r="D1283" s="245"/>
      <c r="E1283" s="245"/>
      <c r="F1283" s="245"/>
      <c r="G1283" s="245"/>
      <c r="H1283" s="245"/>
      <c r="I1283" s="245">
        <v>4</v>
      </c>
      <c r="J1283" s="245">
        <v>5</v>
      </c>
      <c r="K1283" s="245">
        <v>5</v>
      </c>
      <c r="L1283" s="245">
        <v>6</v>
      </c>
      <c r="M1283" s="245">
        <v>11</v>
      </c>
      <c r="N1283" s="245">
        <v>46</v>
      </c>
      <c r="O1283" s="245">
        <v>78</v>
      </c>
      <c r="P1283" s="245">
        <v>88</v>
      </c>
      <c r="Q1283" s="245">
        <v>93</v>
      </c>
      <c r="R1283" s="245">
        <v>94</v>
      </c>
      <c r="S1283" s="245">
        <v>97</v>
      </c>
      <c r="T1283" s="245">
        <v>100</v>
      </c>
      <c r="U1283" s="245"/>
      <c r="V1283" s="245"/>
      <c r="W1283" s="245"/>
      <c r="X1283" s="245"/>
      <c r="Y1283" s="245"/>
      <c r="Z1283" s="245"/>
      <c r="AA1283" s="245"/>
      <c r="AB1283" s="245"/>
      <c r="AC1283" s="245"/>
      <c r="AD1283" s="245"/>
      <c r="AE1283" s="242"/>
      <c r="AF1283" s="238" t="str">
        <f t="shared" si="20"/>
        <v>MILHO (1ª SAFRA)19/20Comercialização</v>
      </c>
      <c r="AG1283" s="242"/>
      <c r="AH1283" s="242"/>
      <c r="AI1283" s="242"/>
      <c r="AJ1283" s="242"/>
      <c r="AK1283" s="242"/>
      <c r="AL1283" s="242"/>
      <c r="AM1283" s="242"/>
      <c r="AN1283" s="242"/>
      <c r="AO1283" s="242"/>
      <c r="AP1283" s="242"/>
      <c r="AQ1283" s="242"/>
      <c r="AR1283" s="242"/>
      <c r="AS1283" s="242"/>
      <c r="AT1283" s="242"/>
      <c r="AU1283" s="242"/>
      <c r="AV1283" s="242"/>
      <c r="AW1283" s="242"/>
      <c r="AX1283" s="242"/>
      <c r="AY1283" s="242"/>
      <c r="AZ1283" s="242"/>
      <c r="BA1283" s="242"/>
      <c r="BB1283" s="242"/>
      <c r="BC1283" s="242"/>
      <c r="BD1283" s="242"/>
      <c r="BE1283" s="242"/>
      <c r="BF1283" s="242"/>
      <c r="BG1283" s="242"/>
      <c r="BH1283" s="242"/>
      <c r="BI1283" s="242"/>
      <c r="BJ1283" s="242"/>
      <c r="BK1283" s="242"/>
      <c r="BL1283" s="242"/>
    </row>
    <row r="1284" spans="1:64" ht="14.65" hidden="1" customHeight="1">
      <c r="A1284" s="254" t="s">
        <v>104</v>
      </c>
      <c r="B1284" s="254" t="s">
        <v>79</v>
      </c>
      <c r="C1284" s="256" t="s">
        <v>75</v>
      </c>
      <c r="D1284" s="260"/>
      <c r="E1284" s="260"/>
      <c r="F1284" s="260"/>
      <c r="G1284" s="261"/>
      <c r="H1284" s="261"/>
      <c r="I1284" s="261"/>
      <c r="J1284" s="261"/>
      <c r="K1284" s="262"/>
      <c r="L1284" s="261">
        <v>4</v>
      </c>
      <c r="M1284" s="262">
        <v>32</v>
      </c>
      <c r="N1284" s="261">
        <v>95</v>
      </c>
      <c r="O1284" s="261">
        <v>100</v>
      </c>
      <c r="P1284" s="261"/>
      <c r="Q1284" s="261"/>
      <c r="R1284" s="261"/>
      <c r="S1284" s="261"/>
      <c r="T1284" s="261"/>
      <c r="U1284" s="261"/>
      <c r="V1284" s="261"/>
      <c r="W1284" s="261"/>
      <c r="X1284" s="261"/>
      <c r="Y1284" s="261"/>
      <c r="Z1284" s="261"/>
      <c r="AA1284" s="261"/>
      <c r="AB1284" s="261"/>
      <c r="AC1284" s="261"/>
      <c r="AD1284" s="261"/>
      <c r="AE1284" s="262"/>
      <c r="AF1284" s="238" t="str">
        <f t="shared" si="20"/>
        <v>MILHO (2ª SAFRA)19/20Plantio</v>
      </c>
      <c r="AG1284" s="262"/>
      <c r="AH1284" s="262"/>
      <c r="AI1284" s="262"/>
      <c r="AJ1284" s="262"/>
      <c r="AK1284" s="262"/>
      <c r="AL1284" s="262"/>
      <c r="AM1284" s="262"/>
      <c r="AN1284" s="262"/>
      <c r="AO1284" s="262"/>
      <c r="AP1284" s="262"/>
      <c r="AQ1284" s="262"/>
      <c r="AR1284" s="262"/>
      <c r="AS1284" s="262"/>
      <c r="AT1284" s="262"/>
      <c r="AU1284" s="262"/>
      <c r="AV1284" s="262"/>
      <c r="AW1284" s="262"/>
      <c r="AX1284" s="262"/>
      <c r="AY1284" s="262"/>
      <c r="AZ1284" s="262"/>
      <c r="BA1284" s="262"/>
      <c r="BB1284" s="262"/>
      <c r="BC1284" s="262"/>
      <c r="BD1284" s="262"/>
      <c r="BE1284" s="262"/>
      <c r="BF1284" s="262"/>
      <c r="BG1284" s="262"/>
      <c r="BH1284" s="262"/>
      <c r="BI1284" s="262"/>
      <c r="BJ1284" s="262"/>
      <c r="BK1284" s="262"/>
      <c r="BL1284" s="262"/>
    </row>
    <row r="1285" spans="1:64" ht="14.65" hidden="1" customHeight="1">
      <c r="A1285" s="263" t="s">
        <v>104</v>
      </c>
      <c r="B1285" s="263" t="s">
        <v>79</v>
      </c>
      <c r="C1285" s="265" t="s">
        <v>76</v>
      </c>
      <c r="D1285" s="266"/>
      <c r="E1285" s="266"/>
      <c r="F1285" s="266"/>
      <c r="G1285" s="267"/>
      <c r="H1285" s="267"/>
      <c r="I1285" s="267"/>
      <c r="J1285" s="267"/>
      <c r="K1285" s="268"/>
      <c r="L1285" s="267"/>
      <c r="M1285" s="268"/>
      <c r="N1285" s="267"/>
      <c r="O1285" s="267"/>
      <c r="P1285" s="267">
        <v>2</v>
      </c>
      <c r="Q1285" s="267">
        <v>4</v>
      </c>
      <c r="R1285" s="267">
        <v>26</v>
      </c>
      <c r="S1285" s="267">
        <v>67</v>
      </c>
      <c r="T1285" s="267">
        <v>98</v>
      </c>
      <c r="U1285" s="267">
        <v>99</v>
      </c>
      <c r="V1285" s="267">
        <v>100</v>
      </c>
      <c r="W1285" s="267"/>
      <c r="X1285" s="267"/>
      <c r="Y1285" s="267"/>
      <c r="Z1285" s="267"/>
      <c r="AA1285" s="267"/>
      <c r="AB1285" s="267"/>
      <c r="AC1285" s="267"/>
      <c r="AD1285" s="267"/>
      <c r="AE1285" s="268"/>
      <c r="AF1285" s="238" t="str">
        <f t="shared" si="20"/>
        <v>MILHO (2ª SAFRA)19/20Colheita</v>
      </c>
      <c r="AG1285" s="268"/>
      <c r="AH1285" s="268"/>
      <c r="AI1285" s="268"/>
      <c r="AJ1285" s="268"/>
      <c r="AK1285" s="268"/>
      <c r="AL1285" s="268"/>
      <c r="AM1285" s="268"/>
      <c r="AN1285" s="268"/>
      <c r="AO1285" s="268"/>
      <c r="AP1285" s="268"/>
      <c r="AQ1285" s="268"/>
      <c r="AR1285" s="268"/>
      <c r="AS1285" s="268"/>
      <c r="AT1285" s="268"/>
      <c r="AU1285" s="268"/>
      <c r="AV1285" s="268"/>
      <c r="AW1285" s="268"/>
      <c r="AX1285" s="268"/>
      <c r="AY1285" s="268"/>
      <c r="AZ1285" s="268"/>
      <c r="BA1285" s="268"/>
      <c r="BB1285" s="268"/>
      <c r="BC1285" s="268"/>
      <c r="BD1285" s="268"/>
      <c r="BE1285" s="268"/>
      <c r="BF1285" s="268"/>
      <c r="BG1285" s="268"/>
      <c r="BH1285" s="268"/>
      <c r="BI1285" s="268"/>
      <c r="BJ1285" s="268"/>
      <c r="BK1285" s="268"/>
      <c r="BL1285" s="268"/>
    </row>
    <row r="1286" spans="1:64" ht="14.65" hidden="1" customHeight="1">
      <c r="A1286" s="238" t="s">
        <v>104</v>
      </c>
      <c r="B1286" s="238" t="s">
        <v>79</v>
      </c>
      <c r="C1286" s="243" t="s">
        <v>77</v>
      </c>
      <c r="D1286" s="244"/>
      <c r="E1286" s="244"/>
      <c r="F1286" s="244"/>
      <c r="G1286" s="245"/>
      <c r="H1286" s="245"/>
      <c r="I1286" s="245"/>
      <c r="J1286" s="245"/>
      <c r="K1286" s="245"/>
      <c r="L1286" s="245">
        <v>7</v>
      </c>
      <c r="M1286" s="245">
        <v>11</v>
      </c>
      <c r="N1286" s="245">
        <v>18</v>
      </c>
      <c r="O1286" s="245">
        <v>24</v>
      </c>
      <c r="P1286" s="245">
        <v>27</v>
      </c>
      <c r="Q1286" s="245">
        <v>28.5</v>
      </c>
      <c r="R1286" s="245">
        <v>42</v>
      </c>
      <c r="S1286" s="245">
        <v>59</v>
      </c>
      <c r="T1286" s="245">
        <v>66</v>
      </c>
      <c r="U1286" s="245">
        <v>74</v>
      </c>
      <c r="V1286" s="245">
        <v>80</v>
      </c>
      <c r="W1286" s="245">
        <v>85</v>
      </c>
      <c r="X1286" s="245">
        <v>86.9</v>
      </c>
      <c r="Y1286" s="245">
        <v>91</v>
      </c>
      <c r="Z1286" s="245">
        <v>94</v>
      </c>
      <c r="AA1286" s="245">
        <v>95</v>
      </c>
      <c r="AB1286" s="245">
        <v>97</v>
      </c>
      <c r="AC1286" s="245">
        <v>98</v>
      </c>
      <c r="AD1286" s="245"/>
      <c r="AE1286" s="242"/>
      <c r="AF1286" s="238" t="str">
        <f t="shared" si="20"/>
        <v>MILHO (2ª SAFRA)19/20Comercialização</v>
      </c>
      <c r="AG1286" s="242"/>
      <c r="AH1286" s="242"/>
      <c r="AI1286" s="242"/>
      <c r="AJ1286" s="242"/>
      <c r="AK1286" s="242"/>
      <c r="AL1286" s="242"/>
      <c r="AM1286" s="242"/>
      <c r="AN1286" s="242"/>
      <c r="AO1286" s="242"/>
      <c r="AP1286" s="242"/>
      <c r="AQ1286" s="242"/>
      <c r="AR1286" s="242"/>
      <c r="AS1286" s="242"/>
      <c r="AT1286" s="242"/>
      <c r="AU1286" s="242"/>
      <c r="AV1286" s="242"/>
      <c r="AW1286" s="242"/>
      <c r="AX1286" s="242"/>
      <c r="AY1286" s="242"/>
      <c r="AZ1286" s="242"/>
      <c r="BA1286" s="242"/>
      <c r="BB1286" s="242"/>
      <c r="BC1286" s="242"/>
      <c r="BD1286" s="242"/>
      <c r="BE1286" s="242"/>
      <c r="BF1286" s="242"/>
      <c r="BG1286" s="242"/>
      <c r="BH1286" s="242"/>
      <c r="BI1286" s="242"/>
      <c r="BJ1286" s="242"/>
      <c r="BK1286" s="242"/>
      <c r="BL1286" s="242"/>
    </row>
    <row r="1287" spans="1:64" ht="14.65" hidden="1" customHeight="1">
      <c r="A1287" s="254" t="s">
        <v>105</v>
      </c>
      <c r="B1287" s="254" t="s">
        <v>79</v>
      </c>
      <c r="C1287" s="256" t="s">
        <v>75</v>
      </c>
      <c r="D1287" s="261"/>
      <c r="E1287" s="261"/>
      <c r="F1287" s="261"/>
      <c r="G1287" s="261"/>
      <c r="H1287" s="261">
        <v>98</v>
      </c>
      <c r="I1287" s="261">
        <v>100</v>
      </c>
      <c r="J1287" s="261"/>
      <c r="K1287" s="262"/>
      <c r="L1287" s="261"/>
      <c r="M1287" s="261"/>
      <c r="N1287" s="261"/>
      <c r="O1287" s="261"/>
      <c r="P1287" s="261"/>
      <c r="Q1287" s="261"/>
      <c r="R1287" s="261"/>
      <c r="S1287" s="261"/>
      <c r="T1287" s="261"/>
      <c r="U1287" s="261"/>
      <c r="V1287" s="261"/>
      <c r="W1287" s="261"/>
      <c r="X1287" s="261"/>
      <c r="Y1287" s="261"/>
      <c r="Z1287" s="261"/>
      <c r="AA1287" s="261"/>
      <c r="AB1287" s="261"/>
      <c r="AC1287" s="261"/>
      <c r="AD1287" s="261"/>
      <c r="AE1287" s="262"/>
      <c r="AF1287" s="238" t="str">
        <f t="shared" si="20"/>
        <v>SERICICULTURA19/20Plantio</v>
      </c>
      <c r="AG1287" s="262"/>
      <c r="AH1287" s="262"/>
      <c r="AI1287" s="262"/>
      <c r="AJ1287" s="262"/>
      <c r="AK1287" s="262"/>
      <c r="AL1287" s="262"/>
      <c r="AM1287" s="262"/>
      <c r="AN1287" s="262"/>
      <c r="AO1287" s="262"/>
      <c r="AP1287" s="262"/>
      <c r="AQ1287" s="262"/>
      <c r="AR1287" s="262"/>
      <c r="AS1287" s="262"/>
      <c r="AT1287" s="262"/>
      <c r="AU1287" s="262"/>
      <c r="AV1287" s="262"/>
      <c r="AW1287" s="262"/>
      <c r="AX1287" s="262"/>
      <c r="AY1287" s="262"/>
      <c r="AZ1287" s="262"/>
      <c r="BA1287" s="262"/>
      <c r="BB1287" s="262"/>
      <c r="BC1287" s="262"/>
      <c r="BD1287" s="262"/>
      <c r="BE1287" s="262"/>
      <c r="BF1287" s="262"/>
      <c r="BG1287" s="262"/>
      <c r="BH1287" s="262"/>
      <c r="BI1287" s="262"/>
      <c r="BJ1287" s="262"/>
      <c r="BK1287" s="262"/>
      <c r="BL1287" s="262"/>
    </row>
    <row r="1288" spans="1:64" ht="14.65" hidden="1" customHeight="1">
      <c r="A1288" s="263" t="s">
        <v>105</v>
      </c>
      <c r="B1288" s="263" t="s">
        <v>79</v>
      </c>
      <c r="C1288" s="265" t="s">
        <v>76</v>
      </c>
      <c r="D1288" s="267"/>
      <c r="E1288" s="267"/>
      <c r="F1288" s="267"/>
      <c r="G1288" s="267"/>
      <c r="H1288" s="267">
        <v>3</v>
      </c>
      <c r="I1288" s="267">
        <v>6</v>
      </c>
      <c r="J1288" s="267">
        <v>12</v>
      </c>
      <c r="K1288" s="267">
        <v>20</v>
      </c>
      <c r="L1288" s="268">
        <v>31</v>
      </c>
      <c r="M1288" s="268">
        <v>47</v>
      </c>
      <c r="N1288" s="267">
        <v>63</v>
      </c>
      <c r="O1288" s="267">
        <v>75</v>
      </c>
      <c r="P1288" s="267">
        <v>86</v>
      </c>
      <c r="Q1288" s="267">
        <v>99</v>
      </c>
      <c r="R1288" s="267">
        <v>100</v>
      </c>
      <c r="S1288" s="267"/>
      <c r="T1288" s="267"/>
      <c r="U1288" s="267"/>
      <c r="V1288" s="267"/>
      <c r="W1288" s="267"/>
      <c r="X1288" s="267"/>
      <c r="Y1288" s="267"/>
      <c r="Z1288" s="267"/>
      <c r="AA1288" s="267"/>
      <c r="AB1288" s="267"/>
      <c r="AC1288" s="267"/>
      <c r="AD1288" s="267"/>
      <c r="AE1288" s="268"/>
      <c r="AF1288" s="238" t="str">
        <f t="shared" si="20"/>
        <v>SERICICULTURA19/20Colheita</v>
      </c>
      <c r="AG1288" s="268"/>
      <c r="AH1288" s="268"/>
      <c r="AI1288" s="268"/>
      <c r="AJ1288" s="268"/>
      <c r="AK1288" s="268"/>
      <c r="AL1288" s="268"/>
      <c r="AM1288" s="268"/>
      <c r="AN1288" s="268"/>
      <c r="AO1288" s="268"/>
      <c r="AP1288" s="268"/>
      <c r="AQ1288" s="268"/>
      <c r="AR1288" s="268"/>
      <c r="AS1288" s="268"/>
      <c r="AT1288" s="268"/>
      <c r="AU1288" s="268"/>
      <c r="AV1288" s="268"/>
      <c r="AW1288" s="268"/>
      <c r="AX1288" s="268"/>
      <c r="AY1288" s="268"/>
      <c r="AZ1288" s="268"/>
      <c r="BA1288" s="268"/>
      <c r="BB1288" s="268"/>
      <c r="BC1288" s="268"/>
      <c r="BD1288" s="268"/>
      <c r="BE1288" s="268"/>
      <c r="BF1288" s="268"/>
      <c r="BG1288" s="268"/>
      <c r="BH1288" s="268"/>
      <c r="BI1288" s="268"/>
      <c r="BJ1288" s="268"/>
      <c r="BK1288" s="268"/>
      <c r="BL1288" s="268"/>
    </row>
    <row r="1289" spans="1:64" ht="14.65" hidden="1" customHeight="1">
      <c r="A1289" s="238" t="s">
        <v>105</v>
      </c>
      <c r="B1289" s="238" t="s">
        <v>79</v>
      </c>
      <c r="C1289" s="243" t="s">
        <v>77</v>
      </c>
      <c r="D1289" s="245"/>
      <c r="E1289" s="245"/>
      <c r="F1289" s="245"/>
      <c r="G1289" s="245"/>
      <c r="H1289" s="245">
        <v>3</v>
      </c>
      <c r="I1289" s="245">
        <v>6</v>
      </c>
      <c r="J1289" s="245">
        <v>11</v>
      </c>
      <c r="K1289" s="245">
        <v>20</v>
      </c>
      <c r="L1289" s="245">
        <v>33</v>
      </c>
      <c r="M1289" s="245">
        <v>47</v>
      </c>
      <c r="N1289" s="245">
        <v>63</v>
      </c>
      <c r="O1289" s="245">
        <v>74</v>
      </c>
      <c r="P1289" s="245">
        <v>85</v>
      </c>
      <c r="Q1289" s="245">
        <v>99</v>
      </c>
      <c r="R1289" s="245">
        <v>100</v>
      </c>
      <c r="S1289" s="245"/>
      <c r="T1289" s="245"/>
      <c r="U1289" s="245"/>
      <c r="V1289" s="245"/>
      <c r="W1289" s="245"/>
      <c r="X1289" s="245"/>
      <c r="Y1289" s="245"/>
      <c r="Z1289" s="245"/>
      <c r="AA1289" s="245"/>
      <c r="AB1289" s="245"/>
      <c r="AC1289" s="245"/>
      <c r="AD1289" s="245"/>
      <c r="AE1289" s="242"/>
      <c r="AF1289" s="238" t="str">
        <f t="shared" si="20"/>
        <v>SERICICULTURA19/20Comercialização</v>
      </c>
      <c r="AG1289" s="242"/>
      <c r="AH1289" s="242"/>
      <c r="AI1289" s="242"/>
      <c r="AJ1289" s="242"/>
      <c r="AK1289" s="242"/>
      <c r="AL1289" s="242"/>
      <c r="AM1289" s="242"/>
      <c r="AN1289" s="242"/>
      <c r="AO1289" s="242"/>
      <c r="AP1289" s="242"/>
      <c r="AQ1289" s="242"/>
      <c r="AR1289" s="242"/>
      <c r="AS1289" s="242"/>
      <c r="AT1289" s="242"/>
      <c r="AU1289" s="242"/>
      <c r="AV1289" s="242"/>
      <c r="AW1289" s="242"/>
      <c r="AX1289" s="242"/>
      <c r="AY1289" s="242"/>
      <c r="AZ1289" s="242"/>
      <c r="BA1289" s="242"/>
      <c r="BB1289" s="242"/>
      <c r="BC1289" s="242"/>
      <c r="BD1289" s="242"/>
      <c r="BE1289" s="242"/>
      <c r="BF1289" s="242"/>
      <c r="BG1289" s="242"/>
      <c r="BH1289" s="242"/>
      <c r="BI1289" s="242"/>
      <c r="BJ1289" s="242"/>
      <c r="BK1289" s="242"/>
      <c r="BL1289" s="242"/>
    </row>
    <row r="1290" spans="1:64" ht="14.65" hidden="1" customHeight="1">
      <c r="A1290" s="254" t="s">
        <v>106</v>
      </c>
      <c r="B1290" s="254" t="s">
        <v>79</v>
      </c>
      <c r="C1290" s="256" t="s">
        <v>75</v>
      </c>
      <c r="D1290" s="261"/>
      <c r="E1290" s="261"/>
      <c r="F1290" s="261"/>
      <c r="G1290" s="261"/>
      <c r="H1290" s="261">
        <v>3</v>
      </c>
      <c r="I1290" s="261">
        <v>45</v>
      </c>
      <c r="J1290" s="261">
        <v>96</v>
      </c>
      <c r="K1290" s="261">
        <v>100</v>
      </c>
      <c r="L1290" s="261"/>
      <c r="M1290" s="261"/>
      <c r="N1290" s="262"/>
      <c r="O1290" s="261"/>
      <c r="P1290" s="261"/>
      <c r="Q1290" s="261"/>
      <c r="R1290" s="261"/>
      <c r="S1290" s="261"/>
      <c r="T1290" s="261"/>
      <c r="U1290" s="261"/>
      <c r="V1290" s="261"/>
      <c r="W1290" s="261"/>
      <c r="X1290" s="261"/>
      <c r="Y1290" s="261"/>
      <c r="Z1290" s="261"/>
      <c r="AA1290" s="261"/>
      <c r="AB1290" s="261"/>
      <c r="AC1290" s="261"/>
      <c r="AD1290" s="261"/>
      <c r="AE1290" s="262"/>
      <c r="AF1290" s="238" t="str">
        <f t="shared" si="20"/>
        <v>SOJA (1ª SAFRA)19/20Plantio</v>
      </c>
      <c r="AG1290" s="262"/>
      <c r="AH1290" s="262"/>
      <c r="AI1290" s="262"/>
      <c r="AJ1290" s="262"/>
      <c r="AK1290" s="262"/>
      <c r="AL1290" s="262"/>
      <c r="AM1290" s="262"/>
      <c r="AN1290" s="262"/>
      <c r="AO1290" s="262"/>
      <c r="AP1290" s="262"/>
      <c r="AQ1290" s="262"/>
      <c r="AR1290" s="262"/>
      <c r="AS1290" s="262"/>
      <c r="AT1290" s="262"/>
      <c r="AU1290" s="262"/>
      <c r="AV1290" s="262"/>
      <c r="AW1290" s="262"/>
      <c r="AX1290" s="262"/>
      <c r="AY1290" s="262"/>
      <c r="AZ1290" s="262"/>
      <c r="BA1290" s="262"/>
      <c r="BB1290" s="262"/>
      <c r="BC1290" s="262"/>
      <c r="BD1290" s="262"/>
      <c r="BE1290" s="262"/>
      <c r="BF1290" s="262"/>
      <c r="BG1290" s="262"/>
      <c r="BH1290" s="262"/>
      <c r="BI1290" s="262"/>
      <c r="BJ1290" s="262"/>
      <c r="BK1290" s="262"/>
      <c r="BL1290" s="262"/>
    </row>
    <row r="1291" spans="1:64" ht="14.65" hidden="1" customHeight="1">
      <c r="A1291" s="263" t="s">
        <v>106</v>
      </c>
      <c r="B1291" s="263" t="s">
        <v>79</v>
      </c>
      <c r="C1291" s="265" t="s">
        <v>76</v>
      </c>
      <c r="D1291" s="267"/>
      <c r="E1291" s="267"/>
      <c r="F1291" s="267"/>
      <c r="G1291" s="267"/>
      <c r="H1291" s="267"/>
      <c r="I1291" s="267"/>
      <c r="J1291" s="267"/>
      <c r="K1291" s="267"/>
      <c r="L1291" s="267">
        <v>2</v>
      </c>
      <c r="M1291" s="267">
        <v>22</v>
      </c>
      <c r="N1291" s="268">
        <v>85</v>
      </c>
      <c r="O1291" s="267">
        <v>100</v>
      </c>
      <c r="P1291" s="267"/>
      <c r="Q1291" s="267"/>
      <c r="R1291" s="267"/>
      <c r="S1291" s="267"/>
      <c r="T1291" s="267"/>
      <c r="U1291" s="267"/>
      <c r="V1291" s="267"/>
      <c r="W1291" s="267"/>
      <c r="X1291" s="267"/>
      <c r="Y1291" s="267"/>
      <c r="Z1291" s="267"/>
      <c r="AA1291" s="267"/>
      <c r="AB1291" s="267"/>
      <c r="AC1291" s="267"/>
      <c r="AD1291" s="267"/>
      <c r="AE1291" s="268"/>
      <c r="AF1291" s="238" t="str">
        <f t="shared" si="20"/>
        <v>SOJA (1ª SAFRA)19/20Colheita</v>
      </c>
      <c r="AG1291" s="268"/>
      <c r="AH1291" s="268"/>
      <c r="AI1291" s="268"/>
      <c r="AJ1291" s="268"/>
      <c r="AK1291" s="268"/>
      <c r="AL1291" s="268"/>
      <c r="AM1291" s="268"/>
      <c r="AN1291" s="268"/>
      <c r="AO1291" s="268"/>
      <c r="AP1291" s="268"/>
      <c r="AQ1291" s="268"/>
      <c r="AR1291" s="268"/>
      <c r="AS1291" s="268"/>
      <c r="AT1291" s="268"/>
      <c r="AU1291" s="268"/>
      <c r="AV1291" s="268"/>
      <c r="AW1291" s="268"/>
      <c r="AX1291" s="268"/>
      <c r="AY1291" s="268"/>
      <c r="AZ1291" s="268"/>
      <c r="BA1291" s="268"/>
      <c r="BB1291" s="268"/>
      <c r="BC1291" s="268"/>
      <c r="BD1291" s="268"/>
      <c r="BE1291" s="268"/>
      <c r="BF1291" s="268"/>
      <c r="BG1291" s="268"/>
      <c r="BH1291" s="268"/>
      <c r="BI1291" s="268"/>
      <c r="BJ1291" s="268"/>
      <c r="BK1291" s="268"/>
      <c r="BL1291" s="268"/>
    </row>
    <row r="1292" spans="1:64" ht="14.65" hidden="1" customHeight="1">
      <c r="A1292" s="238" t="s">
        <v>106</v>
      </c>
      <c r="B1292" s="238" t="s">
        <v>79</v>
      </c>
      <c r="C1292" s="243" t="s">
        <v>77</v>
      </c>
      <c r="D1292" s="245"/>
      <c r="E1292" s="245"/>
      <c r="F1292" s="245"/>
      <c r="G1292" s="245"/>
      <c r="H1292" s="245"/>
      <c r="I1292" s="245">
        <v>19</v>
      </c>
      <c r="J1292" s="245">
        <v>22</v>
      </c>
      <c r="K1292" s="245">
        <v>26</v>
      </c>
      <c r="L1292" s="245">
        <v>27</v>
      </c>
      <c r="M1292" s="245">
        <v>29</v>
      </c>
      <c r="N1292" s="245">
        <v>54</v>
      </c>
      <c r="O1292" s="245">
        <v>74</v>
      </c>
      <c r="P1292" s="245">
        <v>82</v>
      </c>
      <c r="Q1292" s="245">
        <v>87.5</v>
      </c>
      <c r="R1292" s="245">
        <v>91</v>
      </c>
      <c r="S1292" s="245">
        <v>94</v>
      </c>
      <c r="T1292" s="245">
        <v>96</v>
      </c>
      <c r="U1292" s="245">
        <v>97</v>
      </c>
      <c r="V1292" s="245">
        <v>97</v>
      </c>
      <c r="W1292" s="245">
        <v>98</v>
      </c>
      <c r="X1292" s="245">
        <v>98.4</v>
      </c>
      <c r="Y1292" s="245">
        <v>99</v>
      </c>
      <c r="Z1292" s="245">
        <v>100</v>
      </c>
      <c r="AA1292" s="245"/>
      <c r="AB1292" s="245"/>
      <c r="AC1292" s="245"/>
      <c r="AD1292" s="245"/>
      <c r="AE1292" s="242"/>
      <c r="AF1292" s="238" t="str">
        <f t="shared" si="20"/>
        <v>SOJA (1ª SAFRA)19/20Comercialização</v>
      </c>
      <c r="AG1292" s="242"/>
      <c r="AH1292" s="242"/>
      <c r="AI1292" s="242"/>
      <c r="AJ1292" s="242"/>
      <c r="AK1292" s="242"/>
      <c r="AL1292" s="242"/>
      <c r="AM1292" s="242"/>
      <c r="AN1292" s="242"/>
      <c r="AO1292" s="242"/>
      <c r="AP1292" s="242"/>
      <c r="AQ1292" s="242"/>
      <c r="AR1292" s="242"/>
      <c r="AS1292" s="242"/>
      <c r="AT1292" s="242"/>
      <c r="AU1292" s="242"/>
      <c r="AV1292" s="242"/>
      <c r="AW1292" s="242"/>
      <c r="AX1292" s="242"/>
      <c r="AY1292" s="242"/>
      <c r="AZ1292" s="242"/>
      <c r="BA1292" s="242"/>
      <c r="BB1292" s="242"/>
      <c r="BC1292" s="242"/>
      <c r="BD1292" s="242"/>
      <c r="BE1292" s="242"/>
      <c r="BF1292" s="242"/>
      <c r="BG1292" s="242"/>
      <c r="BH1292" s="242"/>
      <c r="BI1292" s="242"/>
      <c r="BJ1292" s="242"/>
      <c r="BK1292" s="242"/>
      <c r="BL1292" s="242"/>
    </row>
    <row r="1293" spans="1:64" ht="14.65" hidden="1" customHeight="1">
      <c r="A1293" s="254" t="s">
        <v>107</v>
      </c>
      <c r="B1293" s="254" t="s">
        <v>79</v>
      </c>
      <c r="C1293" s="256" t="s">
        <v>75</v>
      </c>
      <c r="D1293" s="261"/>
      <c r="E1293" s="261"/>
      <c r="F1293" s="261"/>
      <c r="G1293" s="261"/>
      <c r="H1293" s="261"/>
      <c r="I1293" s="261"/>
      <c r="J1293" s="261"/>
      <c r="K1293" s="261"/>
      <c r="L1293" s="261">
        <v>73</v>
      </c>
      <c r="M1293" s="261">
        <v>92</v>
      </c>
      <c r="N1293" s="262">
        <v>100</v>
      </c>
      <c r="O1293" s="261"/>
      <c r="P1293" s="261"/>
      <c r="Q1293" s="261"/>
      <c r="R1293" s="261"/>
      <c r="S1293" s="261"/>
      <c r="T1293" s="261"/>
      <c r="U1293" s="261"/>
      <c r="V1293" s="261"/>
      <c r="W1293" s="261"/>
      <c r="X1293" s="261"/>
      <c r="Y1293" s="261"/>
      <c r="Z1293" s="261"/>
      <c r="AA1293" s="261"/>
      <c r="AB1293" s="261"/>
      <c r="AC1293" s="261"/>
      <c r="AD1293" s="261"/>
      <c r="AE1293" s="262"/>
      <c r="AF1293" s="238" t="str">
        <f t="shared" si="20"/>
        <v>SOJA (2ª SAFRA)19/20Plantio</v>
      </c>
      <c r="AG1293" s="262"/>
      <c r="AH1293" s="262"/>
      <c r="AI1293" s="262"/>
      <c r="AJ1293" s="262"/>
      <c r="AK1293" s="262"/>
      <c r="AL1293" s="262"/>
      <c r="AM1293" s="262"/>
      <c r="AN1293" s="262"/>
      <c r="AO1293" s="262"/>
      <c r="AP1293" s="262"/>
      <c r="AQ1293" s="262"/>
      <c r="AR1293" s="262"/>
      <c r="AS1293" s="262"/>
      <c r="AT1293" s="262"/>
      <c r="AU1293" s="262"/>
      <c r="AV1293" s="262"/>
      <c r="AW1293" s="262"/>
      <c r="AX1293" s="262"/>
      <c r="AY1293" s="262"/>
      <c r="AZ1293" s="262"/>
      <c r="BA1293" s="262"/>
      <c r="BB1293" s="262"/>
      <c r="BC1293" s="262"/>
      <c r="BD1293" s="262"/>
      <c r="BE1293" s="262"/>
      <c r="BF1293" s="262"/>
      <c r="BG1293" s="262"/>
      <c r="BH1293" s="262"/>
      <c r="BI1293" s="262"/>
      <c r="BJ1293" s="262"/>
      <c r="BK1293" s="262"/>
      <c r="BL1293" s="262"/>
    </row>
    <row r="1294" spans="1:64" ht="14.65" hidden="1" customHeight="1">
      <c r="A1294" s="263" t="s">
        <v>107</v>
      </c>
      <c r="B1294" s="263" t="s">
        <v>79</v>
      </c>
      <c r="C1294" s="265" t="s">
        <v>76</v>
      </c>
      <c r="D1294" s="267"/>
      <c r="E1294" s="267"/>
      <c r="F1294" s="267"/>
      <c r="G1294" s="267"/>
      <c r="H1294" s="267"/>
      <c r="I1294" s="267"/>
      <c r="J1294" s="267"/>
      <c r="K1294" s="267"/>
      <c r="L1294" s="267"/>
      <c r="M1294" s="267"/>
      <c r="N1294" s="268"/>
      <c r="O1294" s="267">
        <v>17</v>
      </c>
      <c r="P1294" s="267">
        <v>91</v>
      </c>
      <c r="Q1294" s="267">
        <v>100</v>
      </c>
      <c r="R1294" s="267"/>
      <c r="S1294" s="267"/>
      <c r="T1294" s="267"/>
      <c r="U1294" s="267"/>
      <c r="V1294" s="267"/>
      <c r="W1294" s="267"/>
      <c r="X1294" s="267"/>
      <c r="Y1294" s="267"/>
      <c r="Z1294" s="267"/>
      <c r="AA1294" s="267"/>
      <c r="AB1294" s="267"/>
      <c r="AC1294" s="267"/>
      <c r="AD1294" s="267"/>
      <c r="AE1294" s="268"/>
      <c r="AF1294" s="238" t="str">
        <f t="shared" si="20"/>
        <v>SOJA (2ª SAFRA)19/20Colheita</v>
      </c>
      <c r="AG1294" s="268"/>
      <c r="AH1294" s="268"/>
      <c r="AI1294" s="268"/>
      <c r="AJ1294" s="268"/>
      <c r="AK1294" s="268"/>
      <c r="AL1294" s="268"/>
      <c r="AM1294" s="268"/>
      <c r="AN1294" s="268"/>
      <c r="AO1294" s="268"/>
      <c r="AP1294" s="268"/>
      <c r="AQ1294" s="268"/>
      <c r="AR1294" s="268"/>
      <c r="AS1294" s="268"/>
      <c r="AT1294" s="268"/>
      <c r="AU1294" s="268"/>
      <c r="AV1294" s="268"/>
      <c r="AW1294" s="268"/>
      <c r="AX1294" s="268"/>
      <c r="AY1294" s="268"/>
      <c r="AZ1294" s="268"/>
      <c r="BA1294" s="268"/>
      <c r="BB1294" s="268"/>
      <c r="BC1294" s="268"/>
      <c r="BD1294" s="268"/>
      <c r="BE1294" s="268"/>
      <c r="BF1294" s="268"/>
      <c r="BG1294" s="268"/>
      <c r="BH1294" s="268"/>
      <c r="BI1294" s="268"/>
      <c r="BJ1294" s="268"/>
      <c r="BK1294" s="268"/>
      <c r="BL1294" s="268"/>
    </row>
    <row r="1295" spans="1:64" ht="14.65" hidden="1" customHeight="1">
      <c r="A1295" s="238" t="s">
        <v>107</v>
      </c>
      <c r="B1295" s="238" t="s">
        <v>79</v>
      </c>
      <c r="C1295" s="243" t="s">
        <v>77</v>
      </c>
      <c r="D1295" s="245"/>
      <c r="E1295" s="245"/>
      <c r="F1295" s="245"/>
      <c r="G1295" s="245"/>
      <c r="H1295" s="245"/>
      <c r="I1295" s="245"/>
      <c r="J1295" s="245"/>
      <c r="K1295" s="245"/>
      <c r="L1295" s="245"/>
      <c r="M1295" s="245"/>
      <c r="N1295" s="245"/>
      <c r="O1295" s="245">
        <v>6</v>
      </c>
      <c r="P1295" s="245">
        <v>61</v>
      </c>
      <c r="Q1295" s="245">
        <v>80</v>
      </c>
      <c r="R1295" s="245">
        <v>86</v>
      </c>
      <c r="S1295" s="245">
        <v>89</v>
      </c>
      <c r="T1295" s="245">
        <v>92</v>
      </c>
      <c r="U1295" s="245">
        <v>96</v>
      </c>
      <c r="V1295" s="245">
        <v>98</v>
      </c>
      <c r="W1295" s="245">
        <v>100</v>
      </c>
      <c r="X1295" s="245"/>
      <c r="Y1295" s="245"/>
      <c r="Z1295" s="245"/>
      <c r="AA1295" s="245"/>
      <c r="AB1295" s="245"/>
      <c r="AC1295" s="245"/>
      <c r="AD1295" s="245"/>
      <c r="AE1295" s="242"/>
      <c r="AF1295" s="238" t="str">
        <f t="shared" si="20"/>
        <v>SOJA (2ª SAFRA)19/20Comercialização</v>
      </c>
      <c r="AG1295" s="242"/>
      <c r="AH1295" s="242"/>
      <c r="AI1295" s="242"/>
      <c r="AJ1295" s="242"/>
      <c r="AK1295" s="242"/>
      <c r="AL1295" s="242"/>
      <c r="AM1295" s="242"/>
      <c r="AN1295" s="242"/>
      <c r="AO1295" s="242"/>
      <c r="AP1295" s="242"/>
      <c r="AQ1295" s="242"/>
      <c r="AR1295" s="242"/>
      <c r="AS1295" s="242"/>
      <c r="AT1295" s="242"/>
      <c r="AU1295" s="242"/>
      <c r="AV1295" s="242"/>
      <c r="AW1295" s="242"/>
      <c r="AX1295" s="242"/>
      <c r="AY1295" s="242"/>
      <c r="AZ1295" s="242"/>
      <c r="BA1295" s="242"/>
      <c r="BB1295" s="242"/>
      <c r="BC1295" s="242"/>
      <c r="BD1295" s="242"/>
      <c r="BE1295" s="242"/>
      <c r="BF1295" s="242"/>
      <c r="BG1295" s="242"/>
      <c r="BH1295" s="242"/>
      <c r="BI1295" s="242"/>
      <c r="BJ1295" s="242"/>
      <c r="BK1295" s="242"/>
      <c r="BL1295" s="242"/>
    </row>
    <row r="1296" spans="1:64" ht="14.65" hidden="1" customHeight="1">
      <c r="A1296" s="254" t="s">
        <v>108</v>
      </c>
      <c r="B1296" s="254" t="s">
        <v>79</v>
      </c>
      <c r="C1296" s="256" t="s">
        <v>75</v>
      </c>
      <c r="D1296" s="261"/>
      <c r="E1296" s="261"/>
      <c r="F1296" s="261"/>
      <c r="G1296" s="261"/>
      <c r="H1296" s="261">
        <v>58</v>
      </c>
      <c r="I1296" s="261">
        <v>76</v>
      </c>
      <c r="J1296" s="261">
        <v>85</v>
      </c>
      <c r="K1296" s="261">
        <v>96</v>
      </c>
      <c r="L1296" s="261">
        <v>97</v>
      </c>
      <c r="M1296" s="262">
        <v>97</v>
      </c>
      <c r="N1296" s="261">
        <v>99</v>
      </c>
      <c r="O1296" s="261">
        <v>100</v>
      </c>
      <c r="P1296" s="261"/>
      <c r="Q1296" s="261"/>
      <c r="R1296" s="261"/>
      <c r="S1296" s="261"/>
      <c r="T1296" s="261"/>
      <c r="U1296" s="261"/>
      <c r="V1296" s="261"/>
      <c r="W1296" s="261"/>
      <c r="X1296" s="261"/>
      <c r="Y1296" s="261"/>
      <c r="Z1296" s="261"/>
      <c r="AA1296" s="261"/>
      <c r="AB1296" s="261"/>
      <c r="AC1296" s="261"/>
      <c r="AD1296" s="261"/>
      <c r="AE1296" s="262"/>
      <c r="AF1296" s="238" t="str">
        <f t="shared" si="20"/>
        <v>TOMATE (1ª SAFRA)19/20Plantio</v>
      </c>
      <c r="AG1296" s="262"/>
      <c r="AH1296" s="262"/>
      <c r="AI1296" s="262"/>
      <c r="AJ1296" s="262"/>
      <c r="AK1296" s="262"/>
      <c r="AL1296" s="262"/>
      <c r="AM1296" s="262"/>
      <c r="AN1296" s="262"/>
      <c r="AO1296" s="262"/>
      <c r="AP1296" s="262"/>
      <c r="AQ1296" s="262"/>
      <c r="AR1296" s="262"/>
      <c r="AS1296" s="262"/>
      <c r="AT1296" s="262"/>
      <c r="AU1296" s="262"/>
      <c r="AV1296" s="262"/>
      <c r="AW1296" s="262"/>
      <c r="AX1296" s="262"/>
      <c r="AY1296" s="262"/>
      <c r="AZ1296" s="262"/>
      <c r="BA1296" s="262"/>
      <c r="BB1296" s="262"/>
      <c r="BC1296" s="262"/>
      <c r="BD1296" s="262"/>
      <c r="BE1296" s="262"/>
      <c r="BF1296" s="262"/>
      <c r="BG1296" s="262"/>
      <c r="BH1296" s="262"/>
      <c r="BI1296" s="262"/>
      <c r="BJ1296" s="262"/>
      <c r="BK1296" s="262"/>
      <c r="BL1296" s="262"/>
    </row>
    <row r="1297" spans="1:64" ht="14.65" hidden="1" customHeight="1">
      <c r="A1297" s="263" t="s">
        <v>108</v>
      </c>
      <c r="B1297" s="263" t="s">
        <v>79</v>
      </c>
      <c r="C1297" s="265" t="s">
        <v>76</v>
      </c>
      <c r="D1297" s="267"/>
      <c r="E1297" s="267"/>
      <c r="F1297" s="267"/>
      <c r="G1297" s="267"/>
      <c r="H1297" s="267"/>
      <c r="I1297" s="267">
        <v>4</v>
      </c>
      <c r="J1297" s="267">
        <v>15</v>
      </c>
      <c r="K1297" s="267">
        <v>38</v>
      </c>
      <c r="L1297" s="267">
        <v>61</v>
      </c>
      <c r="M1297" s="268">
        <v>74</v>
      </c>
      <c r="N1297" s="267">
        <v>84</v>
      </c>
      <c r="O1297" s="267">
        <v>95</v>
      </c>
      <c r="P1297" s="267">
        <v>99</v>
      </c>
      <c r="Q1297" s="267">
        <v>100</v>
      </c>
      <c r="R1297" s="267"/>
      <c r="S1297" s="267"/>
      <c r="T1297" s="267"/>
      <c r="U1297" s="267"/>
      <c r="V1297" s="267"/>
      <c r="W1297" s="267"/>
      <c r="X1297" s="267"/>
      <c r="Y1297" s="267"/>
      <c r="Z1297" s="267"/>
      <c r="AA1297" s="267"/>
      <c r="AB1297" s="267"/>
      <c r="AC1297" s="267"/>
      <c r="AD1297" s="267"/>
      <c r="AE1297" s="268"/>
      <c r="AF1297" s="238" t="str">
        <f t="shared" si="20"/>
        <v>TOMATE (1ª SAFRA)19/20Colheita</v>
      </c>
      <c r="AG1297" s="268"/>
      <c r="AH1297" s="268"/>
      <c r="AI1297" s="268"/>
      <c r="AJ1297" s="268"/>
      <c r="AK1297" s="268"/>
      <c r="AL1297" s="268"/>
      <c r="AM1297" s="268"/>
      <c r="AN1297" s="268"/>
      <c r="AO1297" s="268"/>
      <c r="AP1297" s="268"/>
      <c r="AQ1297" s="268"/>
      <c r="AR1297" s="268"/>
      <c r="AS1297" s="268"/>
      <c r="AT1297" s="268"/>
      <c r="AU1297" s="268"/>
      <c r="AV1297" s="268"/>
      <c r="AW1297" s="268"/>
      <c r="AX1297" s="268"/>
      <c r="AY1297" s="268"/>
      <c r="AZ1297" s="268"/>
      <c r="BA1297" s="268"/>
      <c r="BB1297" s="268"/>
      <c r="BC1297" s="268"/>
      <c r="BD1297" s="268"/>
      <c r="BE1297" s="268"/>
      <c r="BF1297" s="268"/>
      <c r="BG1297" s="268"/>
      <c r="BH1297" s="268"/>
      <c r="BI1297" s="268"/>
      <c r="BJ1297" s="268"/>
      <c r="BK1297" s="268"/>
      <c r="BL1297" s="268"/>
    </row>
    <row r="1298" spans="1:64" ht="14.65" hidden="1" customHeight="1">
      <c r="A1298" s="238" t="s">
        <v>108</v>
      </c>
      <c r="B1298" s="238" t="s">
        <v>79</v>
      </c>
      <c r="C1298" s="243" t="s">
        <v>77</v>
      </c>
      <c r="D1298" s="245"/>
      <c r="E1298" s="245"/>
      <c r="F1298" s="245"/>
      <c r="G1298" s="245"/>
      <c r="H1298" s="245"/>
      <c r="I1298" s="245">
        <v>2</v>
      </c>
      <c r="J1298" s="245">
        <v>14</v>
      </c>
      <c r="K1298" s="245">
        <v>39</v>
      </c>
      <c r="L1298" s="245">
        <v>57</v>
      </c>
      <c r="M1298" s="245">
        <v>68</v>
      </c>
      <c r="N1298" s="245">
        <v>84</v>
      </c>
      <c r="O1298" s="245">
        <v>94</v>
      </c>
      <c r="P1298" s="245">
        <v>99</v>
      </c>
      <c r="Q1298" s="245">
        <v>100</v>
      </c>
      <c r="R1298" s="245"/>
      <c r="S1298" s="245"/>
      <c r="T1298" s="245"/>
      <c r="U1298" s="245"/>
      <c r="V1298" s="245"/>
      <c r="W1298" s="245"/>
      <c r="X1298" s="245"/>
      <c r="Y1298" s="245"/>
      <c r="Z1298" s="245"/>
      <c r="AA1298" s="245"/>
      <c r="AB1298" s="245"/>
      <c r="AC1298" s="245"/>
      <c r="AD1298" s="245"/>
      <c r="AE1298" s="242"/>
      <c r="AF1298" s="238" t="str">
        <f t="shared" si="20"/>
        <v>TOMATE (1ª SAFRA)19/20Comercialização</v>
      </c>
      <c r="AG1298" s="242"/>
      <c r="AH1298" s="242"/>
      <c r="AI1298" s="242"/>
      <c r="AJ1298" s="242"/>
      <c r="AK1298" s="242"/>
      <c r="AL1298" s="242"/>
      <c r="AM1298" s="242"/>
      <c r="AN1298" s="242"/>
      <c r="AO1298" s="242"/>
      <c r="AP1298" s="242"/>
      <c r="AQ1298" s="242"/>
      <c r="AR1298" s="242"/>
      <c r="AS1298" s="242"/>
      <c r="AT1298" s="242"/>
      <c r="AU1298" s="242"/>
      <c r="AV1298" s="242"/>
      <c r="AW1298" s="242"/>
      <c r="AX1298" s="242"/>
      <c r="AY1298" s="242"/>
      <c r="AZ1298" s="242"/>
      <c r="BA1298" s="242"/>
      <c r="BB1298" s="242"/>
      <c r="BC1298" s="242"/>
      <c r="BD1298" s="242"/>
      <c r="BE1298" s="242"/>
      <c r="BF1298" s="242"/>
      <c r="BG1298" s="242"/>
      <c r="BH1298" s="242"/>
      <c r="BI1298" s="242"/>
      <c r="BJ1298" s="242"/>
      <c r="BK1298" s="242"/>
      <c r="BL1298" s="242"/>
    </row>
    <row r="1299" spans="1:64" ht="14.65" hidden="1" customHeight="1">
      <c r="A1299" s="254" t="s">
        <v>109</v>
      </c>
      <c r="B1299" s="254" t="s">
        <v>79</v>
      </c>
      <c r="C1299" s="256" t="s">
        <v>75</v>
      </c>
      <c r="D1299" s="261"/>
      <c r="E1299" s="261"/>
      <c r="F1299" s="261"/>
      <c r="G1299" s="261"/>
      <c r="H1299" s="261"/>
      <c r="I1299" s="261"/>
      <c r="J1299" s="261"/>
      <c r="K1299" s="262"/>
      <c r="L1299" s="261">
        <v>22</v>
      </c>
      <c r="M1299" s="262">
        <v>58</v>
      </c>
      <c r="N1299" s="261">
        <v>92</v>
      </c>
      <c r="O1299" s="261">
        <v>96</v>
      </c>
      <c r="P1299" s="261">
        <v>97</v>
      </c>
      <c r="Q1299" s="261">
        <v>98</v>
      </c>
      <c r="R1299" s="261">
        <v>100</v>
      </c>
      <c r="S1299" s="261"/>
      <c r="T1299" s="261"/>
      <c r="U1299" s="261"/>
      <c r="V1299" s="261"/>
      <c r="W1299" s="261"/>
      <c r="X1299" s="261"/>
      <c r="Y1299" s="261"/>
      <c r="Z1299" s="261"/>
      <c r="AA1299" s="261"/>
      <c r="AB1299" s="261"/>
      <c r="AC1299" s="261"/>
      <c r="AD1299" s="261"/>
      <c r="AE1299" s="262"/>
      <c r="AF1299" s="238" t="str">
        <f t="shared" si="20"/>
        <v>TOMATE (2ª SAFRA)19/20Plantio</v>
      </c>
      <c r="AG1299" s="262"/>
      <c r="AH1299" s="262"/>
      <c r="AI1299" s="262"/>
      <c r="AJ1299" s="262"/>
      <c r="AK1299" s="262"/>
      <c r="AL1299" s="262"/>
      <c r="AM1299" s="262"/>
      <c r="AN1299" s="262"/>
      <c r="AO1299" s="262"/>
      <c r="AP1299" s="262"/>
      <c r="AQ1299" s="262"/>
      <c r="AR1299" s="262"/>
      <c r="AS1299" s="262"/>
      <c r="AT1299" s="262"/>
      <c r="AU1299" s="262"/>
      <c r="AV1299" s="262"/>
      <c r="AW1299" s="262"/>
      <c r="AX1299" s="262"/>
      <c r="AY1299" s="262"/>
      <c r="AZ1299" s="262"/>
      <c r="BA1299" s="262"/>
      <c r="BB1299" s="262"/>
      <c r="BC1299" s="262"/>
      <c r="BD1299" s="262"/>
      <c r="BE1299" s="262"/>
      <c r="BF1299" s="262"/>
      <c r="BG1299" s="262"/>
      <c r="BH1299" s="262"/>
      <c r="BI1299" s="262"/>
      <c r="BJ1299" s="262"/>
      <c r="BK1299" s="262"/>
      <c r="BL1299" s="262"/>
    </row>
    <row r="1300" spans="1:64" ht="14.65" hidden="1" customHeight="1">
      <c r="A1300" s="263" t="s">
        <v>109</v>
      </c>
      <c r="B1300" s="263" t="s">
        <v>79</v>
      </c>
      <c r="C1300" s="265" t="s">
        <v>76</v>
      </c>
      <c r="D1300" s="267"/>
      <c r="E1300" s="267"/>
      <c r="F1300" s="267"/>
      <c r="G1300" s="267"/>
      <c r="H1300" s="267"/>
      <c r="I1300" s="267"/>
      <c r="J1300" s="267"/>
      <c r="K1300" s="268"/>
      <c r="L1300" s="267"/>
      <c r="M1300" s="268"/>
      <c r="N1300" s="267">
        <v>7</v>
      </c>
      <c r="O1300" s="267">
        <v>37</v>
      </c>
      <c r="P1300" s="267">
        <v>59</v>
      </c>
      <c r="Q1300" s="267">
        <v>77</v>
      </c>
      <c r="R1300" s="267">
        <v>86</v>
      </c>
      <c r="S1300" s="267">
        <v>94</v>
      </c>
      <c r="T1300" s="267">
        <v>99</v>
      </c>
      <c r="U1300" s="267">
        <v>99</v>
      </c>
      <c r="V1300" s="267">
        <v>100</v>
      </c>
      <c r="W1300" s="267"/>
      <c r="X1300" s="267"/>
      <c r="Y1300" s="267"/>
      <c r="Z1300" s="267"/>
      <c r="AA1300" s="267"/>
      <c r="AB1300" s="267"/>
      <c r="AC1300" s="267"/>
      <c r="AD1300" s="267"/>
      <c r="AE1300" s="268"/>
      <c r="AF1300" s="238" t="str">
        <f t="shared" si="20"/>
        <v>TOMATE (2ª SAFRA)19/20Colheita</v>
      </c>
      <c r="AG1300" s="268"/>
      <c r="AH1300" s="268"/>
      <c r="AI1300" s="268"/>
      <c r="AJ1300" s="268"/>
      <c r="AK1300" s="268"/>
      <c r="AL1300" s="268"/>
      <c r="AM1300" s="268"/>
      <c r="AN1300" s="268"/>
      <c r="AO1300" s="268"/>
      <c r="AP1300" s="268"/>
      <c r="AQ1300" s="268"/>
      <c r="AR1300" s="268"/>
      <c r="AS1300" s="268"/>
      <c r="AT1300" s="268"/>
      <c r="AU1300" s="268"/>
      <c r="AV1300" s="268"/>
      <c r="AW1300" s="268"/>
      <c r="AX1300" s="268"/>
      <c r="AY1300" s="268"/>
      <c r="AZ1300" s="268"/>
      <c r="BA1300" s="268"/>
      <c r="BB1300" s="268"/>
      <c r="BC1300" s="268"/>
      <c r="BD1300" s="268"/>
      <c r="BE1300" s="268"/>
      <c r="BF1300" s="268"/>
      <c r="BG1300" s="268"/>
      <c r="BH1300" s="268"/>
      <c r="BI1300" s="268"/>
      <c r="BJ1300" s="268"/>
      <c r="BK1300" s="268"/>
      <c r="BL1300" s="268"/>
    </row>
    <row r="1301" spans="1:64" ht="14.65" hidden="1" customHeight="1">
      <c r="A1301" s="238" t="s">
        <v>109</v>
      </c>
      <c r="B1301" s="238" t="s">
        <v>79</v>
      </c>
      <c r="C1301" s="243" t="s">
        <v>77</v>
      </c>
      <c r="D1301" s="245"/>
      <c r="E1301" s="245"/>
      <c r="F1301" s="245"/>
      <c r="G1301" s="245"/>
      <c r="H1301" s="245"/>
      <c r="I1301" s="245"/>
      <c r="J1301" s="245"/>
      <c r="K1301" s="245"/>
      <c r="L1301" s="245"/>
      <c r="M1301" s="245"/>
      <c r="N1301" s="245">
        <v>6</v>
      </c>
      <c r="O1301" s="245">
        <v>34</v>
      </c>
      <c r="P1301" s="245">
        <v>56</v>
      </c>
      <c r="Q1301" s="245">
        <v>76</v>
      </c>
      <c r="R1301" s="245">
        <v>85</v>
      </c>
      <c r="S1301" s="245">
        <v>96</v>
      </c>
      <c r="T1301" s="245">
        <v>97</v>
      </c>
      <c r="U1301" s="245">
        <v>99</v>
      </c>
      <c r="V1301" s="245">
        <v>100</v>
      </c>
      <c r="W1301" s="245"/>
      <c r="X1301" s="245"/>
      <c r="Y1301" s="245"/>
      <c r="Z1301" s="245"/>
      <c r="AA1301" s="245"/>
      <c r="AB1301" s="245"/>
      <c r="AC1301" s="245"/>
      <c r="AD1301" s="245"/>
      <c r="AE1301" s="242"/>
      <c r="AF1301" s="238" t="str">
        <f t="shared" si="20"/>
        <v>TOMATE (2ª SAFRA)19/20Comercialização</v>
      </c>
      <c r="AG1301" s="242"/>
      <c r="AH1301" s="242"/>
      <c r="AI1301" s="242"/>
      <c r="AJ1301" s="242"/>
      <c r="AK1301" s="242"/>
      <c r="AL1301" s="242"/>
      <c r="AM1301" s="242"/>
      <c r="AN1301" s="242"/>
      <c r="AO1301" s="242"/>
      <c r="AP1301" s="242"/>
      <c r="AQ1301" s="242"/>
      <c r="AR1301" s="242"/>
      <c r="AS1301" s="242"/>
      <c r="AT1301" s="242"/>
      <c r="AU1301" s="242"/>
      <c r="AV1301" s="242"/>
      <c r="AW1301" s="242"/>
      <c r="AX1301" s="242"/>
      <c r="AY1301" s="242"/>
      <c r="AZ1301" s="242"/>
      <c r="BA1301" s="242"/>
      <c r="BB1301" s="242"/>
      <c r="BC1301" s="242"/>
      <c r="BD1301" s="242"/>
      <c r="BE1301" s="242"/>
      <c r="BF1301" s="242"/>
      <c r="BG1301" s="242"/>
      <c r="BH1301" s="242"/>
      <c r="BI1301" s="242"/>
      <c r="BJ1301" s="242"/>
      <c r="BK1301" s="242"/>
      <c r="BL1301" s="242"/>
    </row>
    <row r="1302" spans="1:64" ht="14.65" hidden="1" customHeight="1">
      <c r="A1302" s="254" t="s">
        <v>110</v>
      </c>
      <c r="B1302" s="254" t="s">
        <v>79</v>
      </c>
      <c r="C1302" s="256" t="s">
        <v>75</v>
      </c>
      <c r="D1302" s="261"/>
      <c r="E1302" s="261"/>
      <c r="F1302" s="261"/>
      <c r="G1302" s="261"/>
      <c r="H1302" s="261"/>
      <c r="I1302" s="261"/>
      <c r="J1302" s="261"/>
      <c r="K1302" s="262"/>
      <c r="L1302" s="261"/>
      <c r="M1302" s="262"/>
      <c r="N1302" s="261"/>
      <c r="O1302" s="261">
        <v>7</v>
      </c>
      <c r="P1302" s="261">
        <v>63</v>
      </c>
      <c r="Q1302" s="261">
        <v>89</v>
      </c>
      <c r="R1302" s="261">
        <v>100</v>
      </c>
      <c r="S1302" s="261"/>
      <c r="T1302" s="261"/>
      <c r="U1302" s="261"/>
      <c r="V1302" s="261"/>
      <c r="W1302" s="261"/>
      <c r="X1302" s="261"/>
      <c r="Y1302" s="261"/>
      <c r="Z1302" s="261"/>
      <c r="AA1302" s="261"/>
      <c r="AB1302" s="261"/>
      <c r="AC1302" s="261"/>
      <c r="AD1302" s="261"/>
      <c r="AE1302" s="262"/>
      <c r="AF1302" s="254" t="str">
        <f t="shared" si="20"/>
        <v>TRIGO19/20Plantio</v>
      </c>
      <c r="AG1302" s="262"/>
      <c r="AH1302" s="262"/>
      <c r="AI1302" s="262"/>
      <c r="AJ1302" s="262"/>
      <c r="AK1302" s="262"/>
      <c r="AL1302" s="262"/>
      <c r="AM1302" s="262"/>
      <c r="AN1302" s="262"/>
      <c r="AO1302" s="262"/>
      <c r="AP1302" s="262"/>
      <c r="AQ1302" s="262"/>
      <c r="AR1302" s="262"/>
      <c r="AS1302" s="262"/>
      <c r="AT1302" s="262"/>
      <c r="AU1302" s="262"/>
      <c r="AV1302" s="262"/>
      <c r="AW1302" s="262"/>
      <c r="AX1302" s="262"/>
      <c r="AY1302" s="262"/>
      <c r="AZ1302" s="262"/>
      <c r="BA1302" s="262"/>
      <c r="BB1302" s="262"/>
      <c r="BC1302" s="262"/>
      <c r="BD1302" s="262"/>
      <c r="BE1302" s="262"/>
      <c r="BF1302" s="262"/>
      <c r="BG1302" s="262"/>
      <c r="BH1302" s="262"/>
      <c r="BI1302" s="262"/>
      <c r="BJ1302" s="262"/>
      <c r="BK1302" s="262"/>
      <c r="BL1302" s="262"/>
    </row>
    <row r="1303" spans="1:64" ht="14.65" hidden="1" customHeight="1">
      <c r="A1303" s="263" t="s">
        <v>110</v>
      </c>
      <c r="B1303" s="263" t="s">
        <v>79</v>
      </c>
      <c r="C1303" s="265" t="s">
        <v>76</v>
      </c>
      <c r="D1303" s="267"/>
      <c r="E1303" s="267"/>
      <c r="F1303" s="267"/>
      <c r="G1303" s="267"/>
      <c r="H1303" s="267"/>
      <c r="I1303" s="267"/>
      <c r="J1303" s="267"/>
      <c r="K1303" s="268"/>
      <c r="L1303" s="267"/>
      <c r="M1303" s="268"/>
      <c r="N1303" s="267"/>
      <c r="O1303" s="267"/>
      <c r="P1303" s="267"/>
      <c r="Q1303" s="267"/>
      <c r="R1303" s="267"/>
      <c r="S1303" s="267"/>
      <c r="T1303" s="267">
        <v>44</v>
      </c>
      <c r="U1303" s="267">
        <v>90</v>
      </c>
      <c r="V1303" s="267">
        <v>100</v>
      </c>
      <c r="W1303" s="267"/>
      <c r="X1303" s="267"/>
      <c r="Y1303" s="267"/>
      <c r="Z1303" s="267"/>
      <c r="AA1303" s="267"/>
      <c r="AB1303" s="267"/>
      <c r="AC1303" s="267"/>
      <c r="AD1303" s="267"/>
      <c r="AE1303" s="268"/>
      <c r="AF1303" s="263" t="str">
        <f t="shared" si="20"/>
        <v>TRIGO19/20Colheita</v>
      </c>
      <c r="AG1303" s="268"/>
      <c r="AH1303" s="268"/>
      <c r="AI1303" s="268"/>
      <c r="AJ1303" s="268"/>
      <c r="AK1303" s="268"/>
      <c r="AL1303" s="268"/>
      <c r="AM1303" s="268"/>
      <c r="AN1303" s="268"/>
      <c r="AO1303" s="268"/>
      <c r="AP1303" s="268"/>
      <c r="AQ1303" s="268"/>
      <c r="AR1303" s="268"/>
      <c r="AS1303" s="268"/>
      <c r="AT1303" s="268"/>
      <c r="AU1303" s="268"/>
      <c r="AV1303" s="268"/>
      <c r="AW1303" s="268"/>
      <c r="AX1303" s="268"/>
      <c r="AY1303" s="268"/>
      <c r="AZ1303" s="268"/>
      <c r="BA1303" s="268"/>
      <c r="BB1303" s="268"/>
      <c r="BC1303" s="268"/>
      <c r="BD1303" s="268"/>
      <c r="BE1303" s="268"/>
      <c r="BF1303" s="268"/>
      <c r="BG1303" s="268"/>
      <c r="BH1303" s="268"/>
      <c r="BI1303" s="268"/>
      <c r="BJ1303" s="268"/>
      <c r="BK1303" s="268"/>
      <c r="BL1303" s="268"/>
    </row>
    <row r="1304" spans="1:64" ht="14.65" hidden="1" customHeight="1">
      <c r="A1304" s="238" t="s">
        <v>110</v>
      </c>
      <c r="B1304" s="238" t="s">
        <v>79</v>
      </c>
      <c r="C1304" s="243" t="s">
        <v>77</v>
      </c>
      <c r="D1304" s="245"/>
      <c r="E1304" s="245"/>
      <c r="F1304" s="245"/>
      <c r="G1304" s="245"/>
      <c r="H1304" s="245"/>
      <c r="I1304" s="245"/>
      <c r="J1304" s="245"/>
      <c r="K1304" s="245"/>
      <c r="L1304" s="245"/>
      <c r="M1304" s="245"/>
      <c r="N1304" s="245">
        <v>2</v>
      </c>
      <c r="O1304" s="245">
        <v>5</v>
      </c>
      <c r="P1304" s="245">
        <v>6</v>
      </c>
      <c r="Q1304" s="245">
        <v>10</v>
      </c>
      <c r="R1304" s="245">
        <v>15</v>
      </c>
      <c r="S1304" s="245">
        <v>16</v>
      </c>
      <c r="T1304" s="245">
        <v>29</v>
      </c>
      <c r="U1304" s="245">
        <v>47</v>
      </c>
      <c r="V1304" s="245">
        <v>72</v>
      </c>
      <c r="W1304" s="245">
        <v>82</v>
      </c>
      <c r="X1304" s="245">
        <v>86.3</v>
      </c>
      <c r="Y1304" s="245">
        <v>92</v>
      </c>
      <c r="Z1304" s="245">
        <v>94</v>
      </c>
      <c r="AA1304" s="245">
        <v>96</v>
      </c>
      <c r="AB1304" s="245">
        <v>98</v>
      </c>
      <c r="AC1304" s="245">
        <v>99</v>
      </c>
      <c r="AD1304" s="245">
        <v>100</v>
      </c>
      <c r="AE1304" s="242"/>
      <c r="AF1304" s="238" t="str">
        <f t="shared" si="20"/>
        <v>TRIGO19/20Comercialização</v>
      </c>
      <c r="AG1304" s="242"/>
      <c r="AH1304" s="242"/>
      <c r="AI1304" s="242"/>
      <c r="AJ1304" s="242"/>
      <c r="AK1304" s="242"/>
      <c r="AL1304" s="242"/>
      <c r="AM1304" s="242"/>
      <c r="AN1304" s="242"/>
      <c r="AO1304" s="242"/>
      <c r="AP1304" s="242"/>
      <c r="AQ1304" s="242"/>
      <c r="AR1304" s="242"/>
      <c r="AS1304" s="242"/>
      <c r="AT1304" s="242"/>
      <c r="AU1304" s="242"/>
      <c r="AV1304" s="242"/>
      <c r="AW1304" s="242"/>
      <c r="AX1304" s="242"/>
      <c r="AY1304" s="242"/>
      <c r="AZ1304" s="242"/>
      <c r="BA1304" s="242"/>
      <c r="BB1304" s="242"/>
      <c r="BC1304" s="242"/>
      <c r="BD1304" s="242"/>
      <c r="BE1304" s="242"/>
      <c r="BF1304" s="242"/>
      <c r="BG1304" s="242"/>
      <c r="BH1304" s="242"/>
      <c r="BI1304" s="242"/>
      <c r="BJ1304" s="242"/>
      <c r="BK1304" s="242"/>
      <c r="BL1304" s="242"/>
    </row>
    <row r="1305" spans="1:64" ht="14.65" hidden="1" customHeight="1">
      <c r="A1305" s="254" t="s">
        <v>111</v>
      </c>
      <c r="B1305" s="254" t="s">
        <v>79</v>
      </c>
      <c r="C1305" s="256" t="s">
        <v>75</v>
      </c>
      <c r="D1305" s="260"/>
      <c r="E1305" s="260"/>
      <c r="F1305" s="260"/>
      <c r="G1305" s="261"/>
      <c r="H1305" s="261"/>
      <c r="I1305" s="261"/>
      <c r="J1305" s="261"/>
      <c r="K1305" s="261"/>
      <c r="L1305" s="261"/>
      <c r="M1305" s="261"/>
      <c r="N1305" s="261"/>
      <c r="O1305" s="261">
        <v>2</v>
      </c>
      <c r="P1305" s="261">
        <v>18</v>
      </c>
      <c r="Q1305" s="261">
        <v>55</v>
      </c>
      <c r="R1305" s="261">
        <v>100</v>
      </c>
      <c r="S1305" s="261"/>
      <c r="T1305" s="261"/>
      <c r="U1305" s="261"/>
      <c r="V1305" s="261"/>
      <c r="W1305" s="261"/>
      <c r="X1305" s="261"/>
      <c r="Y1305" s="261"/>
      <c r="Z1305" s="261"/>
      <c r="AA1305" s="261"/>
      <c r="AB1305" s="261"/>
      <c r="AC1305" s="261"/>
      <c r="AD1305" s="261"/>
      <c r="AE1305" s="262"/>
      <c r="AF1305" s="254" t="str">
        <f t="shared" si="20"/>
        <v>TRITICALE19/20Plantio</v>
      </c>
      <c r="AG1305" s="262"/>
      <c r="AH1305" s="262"/>
      <c r="AI1305" s="262"/>
      <c r="AJ1305" s="262"/>
      <c r="AK1305" s="262"/>
      <c r="AL1305" s="262"/>
      <c r="AM1305" s="262"/>
      <c r="AN1305" s="262"/>
      <c r="AO1305" s="262"/>
      <c r="AP1305" s="262"/>
      <c r="AQ1305" s="262"/>
      <c r="AR1305" s="262"/>
      <c r="AS1305" s="262"/>
      <c r="AT1305" s="262"/>
      <c r="AU1305" s="262"/>
      <c r="AV1305" s="262"/>
      <c r="AW1305" s="262"/>
      <c r="AX1305" s="262"/>
      <c r="AY1305" s="262"/>
      <c r="AZ1305" s="262"/>
      <c r="BA1305" s="262"/>
      <c r="BB1305" s="262"/>
      <c r="BC1305" s="262"/>
      <c r="BD1305" s="262"/>
      <c r="BE1305" s="262"/>
      <c r="BF1305" s="262"/>
      <c r="BG1305" s="262"/>
      <c r="BH1305" s="262"/>
      <c r="BI1305" s="262"/>
      <c r="BJ1305" s="262"/>
      <c r="BK1305" s="262"/>
      <c r="BL1305" s="262"/>
    </row>
    <row r="1306" spans="1:64" ht="14.65" hidden="1" customHeight="1">
      <c r="A1306" s="263" t="s">
        <v>111</v>
      </c>
      <c r="B1306" s="263" t="s">
        <v>79</v>
      </c>
      <c r="C1306" s="265" t="s">
        <v>76</v>
      </c>
      <c r="D1306" s="266"/>
      <c r="E1306" s="266"/>
      <c r="F1306" s="266"/>
      <c r="G1306" s="267"/>
      <c r="H1306" s="267"/>
      <c r="I1306" s="267"/>
      <c r="J1306" s="267"/>
      <c r="K1306" s="267"/>
      <c r="L1306" s="267"/>
      <c r="M1306" s="267"/>
      <c r="N1306" s="267"/>
      <c r="O1306" s="267"/>
      <c r="P1306" s="267"/>
      <c r="Q1306" s="267"/>
      <c r="R1306" s="267"/>
      <c r="S1306" s="267"/>
      <c r="T1306" s="267">
        <v>15</v>
      </c>
      <c r="U1306" s="267">
        <v>45</v>
      </c>
      <c r="V1306" s="267">
        <v>99</v>
      </c>
      <c r="W1306" s="267">
        <v>100</v>
      </c>
      <c r="X1306" s="267"/>
      <c r="Y1306" s="267"/>
      <c r="Z1306" s="267"/>
      <c r="AA1306" s="267"/>
      <c r="AB1306" s="267"/>
      <c r="AC1306" s="267"/>
      <c r="AD1306" s="267"/>
      <c r="AE1306" s="268"/>
      <c r="AF1306" s="263" t="str">
        <f t="shared" si="20"/>
        <v>TRITICALE19/20Colheita</v>
      </c>
      <c r="AG1306" s="268"/>
      <c r="AH1306" s="268"/>
      <c r="AI1306" s="268"/>
      <c r="AJ1306" s="268"/>
      <c r="AK1306" s="268"/>
      <c r="AL1306" s="268"/>
      <c r="AM1306" s="268"/>
      <c r="AN1306" s="268"/>
      <c r="AO1306" s="268"/>
      <c r="AP1306" s="268"/>
      <c r="AQ1306" s="268"/>
      <c r="AR1306" s="268"/>
      <c r="AS1306" s="268"/>
      <c r="AT1306" s="268"/>
      <c r="AU1306" s="268"/>
      <c r="AV1306" s="268"/>
      <c r="AW1306" s="268"/>
      <c r="AX1306" s="268"/>
      <c r="AY1306" s="268"/>
      <c r="AZ1306" s="268"/>
      <c r="BA1306" s="268"/>
      <c r="BB1306" s="268"/>
      <c r="BC1306" s="268"/>
      <c r="BD1306" s="268"/>
      <c r="BE1306" s="268"/>
      <c r="BF1306" s="268"/>
      <c r="BG1306" s="268"/>
      <c r="BH1306" s="268"/>
      <c r="BI1306" s="268"/>
      <c r="BJ1306" s="268"/>
      <c r="BK1306" s="268"/>
      <c r="BL1306" s="268"/>
    </row>
    <row r="1307" spans="1:64" ht="14.65" hidden="1" customHeight="1">
      <c r="A1307" s="238" t="s">
        <v>111</v>
      </c>
      <c r="B1307" s="238" t="s">
        <v>79</v>
      </c>
      <c r="C1307" s="243" t="s">
        <v>77</v>
      </c>
      <c r="D1307" s="244"/>
      <c r="E1307" s="244"/>
      <c r="F1307" s="244"/>
      <c r="G1307" s="245"/>
      <c r="H1307" s="245"/>
      <c r="I1307" s="245"/>
      <c r="J1307" s="245"/>
      <c r="K1307" s="245"/>
      <c r="L1307" s="245"/>
      <c r="M1307" s="245"/>
      <c r="N1307" s="245"/>
      <c r="O1307" s="245"/>
      <c r="P1307" s="245"/>
      <c r="Q1307" s="245"/>
      <c r="R1307" s="245"/>
      <c r="S1307" s="245"/>
      <c r="T1307" s="245"/>
      <c r="U1307" s="245">
        <v>13</v>
      </c>
      <c r="V1307" s="245">
        <v>56</v>
      </c>
      <c r="W1307" s="245">
        <v>79</v>
      </c>
      <c r="X1307" s="245">
        <v>88</v>
      </c>
      <c r="Y1307" s="245">
        <v>95</v>
      </c>
      <c r="Z1307" s="245">
        <v>100</v>
      </c>
      <c r="AA1307" s="245"/>
      <c r="AB1307" s="245"/>
      <c r="AC1307" s="245"/>
      <c r="AD1307" s="245"/>
      <c r="AE1307" s="242"/>
      <c r="AF1307" s="238" t="str">
        <f t="shared" si="20"/>
        <v>TRITICALE19/20Comercialização</v>
      </c>
      <c r="AG1307" s="242"/>
      <c r="AH1307" s="242"/>
      <c r="AI1307" s="242"/>
      <c r="AJ1307" s="242"/>
      <c r="AK1307" s="242"/>
      <c r="AL1307" s="242"/>
      <c r="AM1307" s="242"/>
      <c r="AN1307" s="242"/>
      <c r="AO1307" s="242"/>
      <c r="AP1307" s="242"/>
      <c r="AQ1307" s="242"/>
      <c r="AR1307" s="242"/>
      <c r="AS1307" s="242"/>
      <c r="AT1307" s="242"/>
      <c r="AU1307" s="242"/>
      <c r="AV1307" s="242"/>
      <c r="AW1307" s="242"/>
      <c r="AX1307" s="242"/>
      <c r="AY1307" s="242"/>
      <c r="AZ1307" s="242"/>
      <c r="BA1307" s="242"/>
      <c r="BB1307" s="242"/>
      <c r="BC1307" s="242"/>
      <c r="BD1307" s="242"/>
      <c r="BE1307" s="242"/>
      <c r="BF1307" s="242"/>
      <c r="BG1307" s="242"/>
      <c r="BH1307" s="242"/>
      <c r="BI1307" s="242"/>
      <c r="BJ1307" s="242"/>
      <c r="BK1307" s="242"/>
      <c r="BL1307" s="242"/>
    </row>
    <row r="1308" spans="1:64" ht="14.65" hidden="1" customHeight="1">
      <c r="A1308" s="254" t="s">
        <v>84</v>
      </c>
      <c r="B1308" s="254" t="s">
        <v>78</v>
      </c>
      <c r="C1308" s="256" t="s">
        <v>75</v>
      </c>
      <c r="D1308" s="260"/>
      <c r="E1308" s="260"/>
      <c r="F1308" s="260"/>
      <c r="G1308" s="261"/>
      <c r="H1308" s="261"/>
      <c r="I1308" s="261"/>
      <c r="J1308" s="261"/>
      <c r="K1308" s="261"/>
      <c r="L1308" s="261"/>
      <c r="M1308" s="261"/>
      <c r="N1308" s="261"/>
      <c r="O1308" s="261">
        <v>17</v>
      </c>
      <c r="P1308" s="261">
        <v>64</v>
      </c>
      <c r="Q1308" s="261">
        <v>91</v>
      </c>
      <c r="R1308" s="261">
        <v>96</v>
      </c>
      <c r="S1308" s="261">
        <v>97</v>
      </c>
      <c r="T1308" s="261">
        <v>100</v>
      </c>
      <c r="U1308" s="261"/>
      <c r="V1308" s="261"/>
      <c r="W1308" s="261"/>
      <c r="X1308" s="261"/>
      <c r="Y1308" s="261"/>
      <c r="Z1308" s="261"/>
      <c r="AA1308" s="261"/>
      <c r="AB1308" s="261"/>
      <c r="AC1308" s="261"/>
      <c r="AD1308" s="261"/>
      <c r="AE1308" s="262"/>
      <c r="AF1308" s="254" t="str">
        <f t="shared" si="20"/>
        <v>ALHO20/21Plantio</v>
      </c>
      <c r="AG1308" s="262"/>
      <c r="AH1308" s="262"/>
      <c r="AI1308" s="262"/>
      <c r="AJ1308" s="262"/>
      <c r="AK1308" s="262"/>
      <c r="AL1308" s="262"/>
      <c r="AM1308" s="262"/>
      <c r="AN1308" s="262"/>
      <c r="AO1308" s="262"/>
      <c r="AP1308" s="262"/>
      <c r="AQ1308" s="262"/>
      <c r="AR1308" s="262"/>
      <c r="AS1308" s="262"/>
      <c r="AT1308" s="262"/>
      <c r="AU1308" s="262"/>
      <c r="AV1308" s="262"/>
      <c r="AW1308" s="262"/>
      <c r="AX1308" s="262"/>
      <c r="AY1308" s="262"/>
      <c r="AZ1308" s="262"/>
      <c r="BA1308" s="262"/>
      <c r="BB1308" s="262"/>
      <c r="BC1308" s="262"/>
      <c r="BD1308" s="262"/>
      <c r="BE1308" s="262"/>
      <c r="BF1308" s="262"/>
      <c r="BG1308" s="262"/>
      <c r="BH1308" s="262"/>
      <c r="BI1308" s="262"/>
      <c r="BJ1308" s="262"/>
      <c r="BK1308" s="262"/>
      <c r="BL1308" s="262"/>
    </row>
    <row r="1309" spans="1:64" ht="14.65" hidden="1" customHeight="1">
      <c r="A1309" s="263" t="s">
        <v>84</v>
      </c>
      <c r="B1309" s="263" t="s">
        <v>78</v>
      </c>
      <c r="C1309" s="265" t="s">
        <v>76</v>
      </c>
      <c r="D1309" s="266"/>
      <c r="E1309" s="266"/>
      <c r="F1309" s="266"/>
      <c r="G1309" s="267"/>
      <c r="H1309" s="267"/>
      <c r="I1309" s="267"/>
      <c r="J1309" s="267"/>
      <c r="K1309" s="267"/>
      <c r="L1309" s="267"/>
      <c r="M1309" s="267"/>
      <c r="N1309" s="267"/>
      <c r="O1309" s="267"/>
      <c r="P1309" s="267"/>
      <c r="Q1309" s="267"/>
      <c r="R1309" s="267"/>
      <c r="S1309" s="267">
        <v>5</v>
      </c>
      <c r="T1309" s="267">
        <v>37</v>
      </c>
      <c r="U1309" s="267">
        <v>57</v>
      </c>
      <c r="V1309" s="267">
        <v>73</v>
      </c>
      <c r="W1309" s="267">
        <v>100</v>
      </c>
      <c r="X1309" s="267"/>
      <c r="Y1309" s="267"/>
      <c r="Z1309" s="267"/>
      <c r="AA1309" s="267"/>
      <c r="AB1309" s="267"/>
      <c r="AC1309" s="267"/>
      <c r="AD1309" s="267"/>
      <c r="AE1309" s="268"/>
      <c r="AF1309" s="263" t="str">
        <f t="shared" si="20"/>
        <v>ALHO20/21Colheita</v>
      </c>
      <c r="AG1309" s="268"/>
      <c r="AH1309" s="268"/>
      <c r="AI1309" s="268"/>
      <c r="AJ1309" s="268"/>
      <c r="AK1309" s="268"/>
      <c r="AL1309" s="268"/>
      <c r="AM1309" s="268"/>
      <c r="AN1309" s="268"/>
      <c r="AO1309" s="268"/>
      <c r="AP1309" s="268"/>
      <c r="AQ1309" s="268"/>
      <c r="AR1309" s="268"/>
      <c r="AS1309" s="268"/>
      <c r="AT1309" s="268"/>
      <c r="AU1309" s="268"/>
      <c r="AV1309" s="268"/>
      <c r="AW1309" s="268"/>
      <c r="AX1309" s="268"/>
      <c r="AY1309" s="268"/>
      <c r="AZ1309" s="268"/>
      <c r="BA1309" s="268"/>
      <c r="BB1309" s="268"/>
      <c r="BC1309" s="268"/>
      <c r="BD1309" s="268"/>
      <c r="BE1309" s="268"/>
      <c r="BF1309" s="268"/>
      <c r="BG1309" s="268"/>
      <c r="BH1309" s="268"/>
      <c r="BI1309" s="268"/>
      <c r="BJ1309" s="268"/>
      <c r="BK1309" s="268"/>
      <c r="BL1309" s="268"/>
    </row>
    <row r="1310" spans="1:64" ht="14.65" hidden="1" customHeight="1">
      <c r="A1310" s="238" t="s">
        <v>84</v>
      </c>
      <c r="B1310" s="238" t="s">
        <v>78</v>
      </c>
      <c r="C1310" s="243" t="s">
        <v>77</v>
      </c>
      <c r="D1310" s="244"/>
      <c r="E1310" s="244"/>
      <c r="F1310" s="244"/>
      <c r="G1310" s="245"/>
      <c r="H1310" s="245"/>
      <c r="I1310" s="245"/>
      <c r="J1310" s="245"/>
      <c r="K1310" s="245"/>
      <c r="L1310" s="245"/>
      <c r="M1310" s="245"/>
      <c r="N1310" s="245"/>
      <c r="O1310" s="245"/>
      <c r="P1310" s="245"/>
      <c r="Q1310" s="245"/>
      <c r="R1310" s="245"/>
      <c r="S1310" s="245">
        <v>2</v>
      </c>
      <c r="T1310" s="245">
        <v>17</v>
      </c>
      <c r="U1310" s="245">
        <v>30</v>
      </c>
      <c r="V1310" s="245">
        <v>63</v>
      </c>
      <c r="W1310" s="245">
        <v>75</v>
      </c>
      <c r="X1310" s="245">
        <v>87</v>
      </c>
      <c r="Y1310" s="245">
        <v>94</v>
      </c>
      <c r="Z1310" s="245">
        <v>99</v>
      </c>
      <c r="AA1310" s="245">
        <v>100</v>
      </c>
      <c r="AB1310" s="245"/>
      <c r="AC1310" s="245"/>
      <c r="AD1310" s="245"/>
      <c r="AE1310" s="242"/>
      <c r="AF1310" s="238" t="str">
        <f t="shared" si="20"/>
        <v>ALHO20/21Comercialização</v>
      </c>
      <c r="AG1310" s="242"/>
      <c r="AH1310" s="242"/>
      <c r="AI1310" s="242"/>
      <c r="AJ1310" s="242"/>
      <c r="AK1310" s="242"/>
      <c r="AL1310" s="242"/>
      <c r="AM1310" s="242"/>
      <c r="AN1310" s="242"/>
      <c r="AO1310" s="242"/>
      <c r="AP1310" s="242"/>
      <c r="AQ1310" s="242"/>
      <c r="AR1310" s="242"/>
      <c r="AS1310" s="242"/>
      <c r="AT1310" s="242"/>
      <c r="AU1310" s="242"/>
      <c r="AV1310" s="242"/>
      <c r="AW1310" s="242"/>
      <c r="AX1310" s="242"/>
      <c r="AY1310" s="242"/>
      <c r="AZ1310" s="242"/>
      <c r="BA1310" s="242"/>
      <c r="BB1310" s="242"/>
      <c r="BC1310" s="242"/>
      <c r="BD1310" s="242"/>
      <c r="BE1310" s="242"/>
      <c r="BF1310" s="242"/>
      <c r="BG1310" s="242"/>
      <c r="BH1310" s="242"/>
      <c r="BI1310" s="242"/>
      <c r="BJ1310" s="242"/>
      <c r="BK1310" s="242"/>
      <c r="BL1310" s="242"/>
    </row>
    <row r="1311" spans="1:64" ht="14.65" hidden="1" customHeight="1">
      <c r="A1311" s="254" t="s">
        <v>85</v>
      </c>
      <c r="B1311" s="254" t="s">
        <v>78</v>
      </c>
      <c r="C1311" s="256" t="s">
        <v>75</v>
      </c>
      <c r="D1311" s="261"/>
      <c r="E1311" s="261"/>
      <c r="F1311" s="261"/>
      <c r="G1311" s="261"/>
      <c r="H1311" s="261">
        <v>4</v>
      </c>
      <c r="I1311" s="261">
        <v>36</v>
      </c>
      <c r="J1311" s="261">
        <v>99</v>
      </c>
      <c r="K1311" s="261">
        <v>100</v>
      </c>
      <c r="L1311" s="261"/>
      <c r="M1311" s="261"/>
      <c r="N1311" s="261"/>
      <c r="O1311" s="261"/>
      <c r="P1311" s="261"/>
      <c r="Q1311" s="261"/>
      <c r="R1311" s="261"/>
      <c r="S1311" s="261"/>
      <c r="T1311" s="261"/>
      <c r="U1311" s="261"/>
      <c r="V1311" s="261"/>
      <c r="W1311" s="261"/>
      <c r="X1311" s="261"/>
      <c r="Y1311" s="261"/>
      <c r="Z1311" s="261"/>
      <c r="AA1311" s="261"/>
      <c r="AB1311" s="261"/>
      <c r="AC1311" s="261"/>
      <c r="AD1311" s="261"/>
      <c r="AE1311" s="262"/>
      <c r="AF1311" s="238" t="str">
        <f t="shared" si="20"/>
        <v>AMENDOIM (1ª SAFRA)20/21Plantio</v>
      </c>
      <c r="AG1311" s="262"/>
      <c r="AH1311" s="262"/>
      <c r="AI1311" s="262"/>
      <c r="AJ1311" s="262"/>
      <c r="AK1311" s="262"/>
      <c r="AL1311" s="262"/>
      <c r="AM1311" s="262"/>
      <c r="AN1311" s="262"/>
      <c r="AO1311" s="262"/>
      <c r="AP1311" s="262"/>
      <c r="AQ1311" s="262"/>
      <c r="AR1311" s="262"/>
      <c r="AS1311" s="262"/>
      <c r="AT1311" s="262"/>
      <c r="AU1311" s="262"/>
      <c r="AV1311" s="262"/>
      <c r="AW1311" s="262"/>
      <c r="AX1311" s="262"/>
      <c r="AY1311" s="262"/>
      <c r="AZ1311" s="262"/>
      <c r="BA1311" s="262"/>
      <c r="BB1311" s="262"/>
      <c r="BC1311" s="262"/>
      <c r="BD1311" s="262"/>
      <c r="BE1311" s="262"/>
      <c r="BF1311" s="262"/>
      <c r="BG1311" s="262"/>
      <c r="BH1311" s="262"/>
      <c r="BI1311" s="262"/>
      <c r="BJ1311" s="262"/>
      <c r="BK1311" s="262"/>
      <c r="BL1311" s="262"/>
    </row>
    <row r="1312" spans="1:64" ht="14.65" hidden="1" customHeight="1">
      <c r="A1312" s="263" t="s">
        <v>85</v>
      </c>
      <c r="B1312" s="263" t="s">
        <v>78</v>
      </c>
      <c r="C1312" s="265" t="s">
        <v>76</v>
      </c>
      <c r="D1312" s="267"/>
      <c r="E1312" s="267"/>
      <c r="F1312" s="267"/>
      <c r="G1312" s="267"/>
      <c r="H1312" s="267"/>
      <c r="I1312" s="267"/>
      <c r="J1312" s="267"/>
      <c r="K1312" s="267"/>
      <c r="L1312" s="267"/>
      <c r="M1312" s="267">
        <v>2</v>
      </c>
      <c r="N1312" s="267">
        <v>10</v>
      </c>
      <c r="O1312" s="267">
        <v>96</v>
      </c>
      <c r="P1312" s="267">
        <v>100</v>
      </c>
      <c r="Q1312" s="267"/>
      <c r="R1312" s="267"/>
      <c r="S1312" s="267"/>
      <c r="T1312" s="267"/>
      <c r="U1312" s="267"/>
      <c r="V1312" s="267"/>
      <c r="W1312" s="267"/>
      <c r="X1312" s="267"/>
      <c r="Y1312" s="267"/>
      <c r="Z1312" s="267"/>
      <c r="AA1312" s="267"/>
      <c r="AB1312" s="267"/>
      <c r="AC1312" s="267"/>
      <c r="AD1312" s="267"/>
      <c r="AE1312" s="268"/>
      <c r="AF1312" s="238" t="str">
        <f t="shared" si="20"/>
        <v>AMENDOIM (1ª SAFRA)20/21Colheita</v>
      </c>
      <c r="AG1312" s="268"/>
      <c r="AH1312" s="268"/>
      <c r="AI1312" s="268"/>
      <c r="AJ1312" s="268"/>
      <c r="AK1312" s="268"/>
      <c r="AL1312" s="268"/>
      <c r="AM1312" s="268"/>
      <c r="AN1312" s="268"/>
      <c r="AO1312" s="268"/>
      <c r="AP1312" s="268"/>
      <c r="AQ1312" s="268"/>
      <c r="AR1312" s="268"/>
      <c r="AS1312" s="268"/>
      <c r="AT1312" s="268"/>
      <c r="AU1312" s="268"/>
      <c r="AV1312" s="268"/>
      <c r="AW1312" s="268"/>
      <c r="AX1312" s="268"/>
      <c r="AY1312" s="268"/>
      <c r="AZ1312" s="268"/>
      <c r="BA1312" s="268"/>
      <c r="BB1312" s="268"/>
      <c r="BC1312" s="268"/>
      <c r="BD1312" s="268"/>
      <c r="BE1312" s="268"/>
      <c r="BF1312" s="268"/>
      <c r="BG1312" s="268"/>
      <c r="BH1312" s="268"/>
      <c r="BI1312" s="268"/>
      <c r="BJ1312" s="268"/>
      <c r="BK1312" s="268"/>
      <c r="BL1312" s="268"/>
    </row>
    <row r="1313" spans="1:64" ht="14.65" hidden="1" customHeight="1">
      <c r="A1313" s="257" t="s">
        <v>85</v>
      </c>
      <c r="B1313" s="238" t="s">
        <v>78</v>
      </c>
      <c r="C1313" s="243" t="s">
        <v>77</v>
      </c>
      <c r="D1313" s="245"/>
      <c r="E1313" s="245"/>
      <c r="F1313" s="245"/>
      <c r="G1313" s="245"/>
      <c r="H1313" s="245"/>
      <c r="I1313" s="245"/>
      <c r="J1313" s="245"/>
      <c r="K1313" s="245"/>
      <c r="L1313" s="309"/>
      <c r="M1313" s="309"/>
      <c r="N1313" s="245">
        <v>2</v>
      </c>
      <c r="O1313" s="245">
        <v>49</v>
      </c>
      <c r="P1313" s="245">
        <v>58</v>
      </c>
      <c r="Q1313" s="245">
        <v>64</v>
      </c>
      <c r="R1313" s="245">
        <v>73</v>
      </c>
      <c r="S1313" s="245">
        <v>81</v>
      </c>
      <c r="T1313" s="245">
        <v>85</v>
      </c>
      <c r="U1313" s="245">
        <v>85</v>
      </c>
      <c r="V1313" s="245">
        <v>85</v>
      </c>
      <c r="W1313" s="245">
        <v>98</v>
      </c>
      <c r="X1313" s="245">
        <v>100</v>
      </c>
      <c r="Y1313" s="245"/>
      <c r="Z1313" s="245"/>
      <c r="AA1313" s="245"/>
      <c r="AB1313" s="245"/>
      <c r="AC1313" s="245"/>
      <c r="AD1313" s="245"/>
      <c r="AE1313" s="242"/>
      <c r="AF1313" s="238" t="str">
        <f t="shared" si="20"/>
        <v>AMENDOIM (1ª SAFRA)20/21Comercialização</v>
      </c>
      <c r="AG1313" s="242"/>
      <c r="AH1313" s="242"/>
      <c r="AI1313" s="242"/>
      <c r="AJ1313" s="242"/>
      <c r="AK1313" s="242"/>
      <c r="AL1313" s="242"/>
      <c r="AM1313" s="242"/>
      <c r="AN1313" s="242"/>
      <c r="AO1313" s="242"/>
      <c r="AP1313" s="242"/>
      <c r="AQ1313" s="242"/>
      <c r="AR1313" s="242"/>
      <c r="AS1313" s="242"/>
      <c r="AT1313" s="242"/>
      <c r="AU1313" s="242"/>
      <c r="AV1313" s="242"/>
      <c r="AW1313" s="242"/>
      <c r="AX1313" s="242"/>
      <c r="AY1313" s="242"/>
      <c r="AZ1313" s="242"/>
      <c r="BA1313" s="242"/>
      <c r="BB1313" s="242"/>
      <c r="BC1313" s="242"/>
      <c r="BD1313" s="242"/>
      <c r="BE1313" s="242"/>
      <c r="BF1313" s="242"/>
      <c r="BG1313" s="242"/>
      <c r="BH1313" s="242"/>
      <c r="BI1313" s="242"/>
      <c r="BJ1313" s="242"/>
      <c r="BK1313" s="242"/>
      <c r="BL1313" s="242"/>
    </row>
    <row r="1314" spans="1:64" ht="14.65" hidden="1" customHeight="1">
      <c r="A1314" s="254" t="s">
        <v>86</v>
      </c>
      <c r="B1314" s="254" t="s">
        <v>78</v>
      </c>
      <c r="C1314" s="256" t="s">
        <v>75</v>
      </c>
      <c r="D1314" s="261"/>
      <c r="E1314" s="261"/>
      <c r="F1314" s="261"/>
      <c r="G1314" s="261">
        <v>6</v>
      </c>
      <c r="H1314" s="261">
        <v>28</v>
      </c>
      <c r="I1314" s="261">
        <v>50</v>
      </c>
      <c r="J1314" s="261">
        <v>99</v>
      </c>
      <c r="K1314" s="261">
        <v>100</v>
      </c>
      <c r="L1314" s="262"/>
      <c r="M1314" s="262"/>
      <c r="N1314" s="261"/>
      <c r="O1314" s="261"/>
      <c r="P1314" s="261"/>
      <c r="Q1314" s="261"/>
      <c r="R1314" s="261"/>
      <c r="S1314" s="261"/>
      <c r="T1314" s="261"/>
      <c r="U1314" s="261"/>
      <c r="V1314" s="261"/>
      <c r="W1314" s="261"/>
      <c r="X1314" s="261"/>
      <c r="Y1314" s="261"/>
      <c r="Z1314" s="261"/>
      <c r="AA1314" s="261"/>
      <c r="AB1314" s="261"/>
      <c r="AC1314" s="261"/>
      <c r="AD1314" s="261"/>
      <c r="AE1314" s="262"/>
      <c r="AF1314" s="238" t="str">
        <f t="shared" si="20"/>
        <v>ARROZ IRRIGADO20/21Plantio</v>
      </c>
      <c r="AG1314" s="262"/>
      <c r="AH1314" s="262"/>
      <c r="AI1314" s="262"/>
      <c r="AJ1314" s="262"/>
      <c r="AK1314" s="262"/>
      <c r="AL1314" s="262"/>
      <c r="AM1314" s="262"/>
      <c r="AN1314" s="262"/>
      <c r="AO1314" s="262"/>
      <c r="AP1314" s="262"/>
      <c r="AQ1314" s="262"/>
      <c r="AR1314" s="262"/>
      <c r="AS1314" s="262"/>
      <c r="AT1314" s="262"/>
      <c r="AU1314" s="262"/>
      <c r="AV1314" s="262"/>
      <c r="AW1314" s="262"/>
      <c r="AX1314" s="262"/>
      <c r="AY1314" s="262"/>
      <c r="AZ1314" s="262"/>
      <c r="BA1314" s="262"/>
      <c r="BB1314" s="262"/>
      <c r="BC1314" s="262"/>
      <c r="BD1314" s="262"/>
      <c r="BE1314" s="262"/>
      <c r="BF1314" s="262"/>
      <c r="BG1314" s="262"/>
      <c r="BH1314" s="262"/>
      <c r="BI1314" s="262"/>
      <c r="BJ1314" s="262"/>
      <c r="BK1314" s="262"/>
      <c r="BL1314" s="262"/>
    </row>
    <row r="1315" spans="1:64" ht="14.65" hidden="1" customHeight="1">
      <c r="A1315" s="263" t="s">
        <v>86</v>
      </c>
      <c r="B1315" s="263" t="s">
        <v>78</v>
      </c>
      <c r="C1315" s="265" t="s">
        <v>76</v>
      </c>
      <c r="D1315" s="267"/>
      <c r="E1315" s="267"/>
      <c r="F1315" s="267"/>
      <c r="G1315" s="267"/>
      <c r="H1315" s="267"/>
      <c r="I1315" s="267"/>
      <c r="J1315" s="267"/>
      <c r="K1315" s="267"/>
      <c r="L1315" s="267">
        <v>14</v>
      </c>
      <c r="M1315" s="267">
        <v>39</v>
      </c>
      <c r="N1315" s="267">
        <v>50</v>
      </c>
      <c r="O1315" s="267">
        <v>73</v>
      </c>
      <c r="P1315" s="267">
        <v>100</v>
      </c>
      <c r="Q1315" s="267"/>
      <c r="R1315" s="267"/>
      <c r="S1315" s="267"/>
      <c r="T1315" s="267"/>
      <c r="U1315" s="267"/>
      <c r="V1315" s="267"/>
      <c r="W1315" s="267"/>
      <c r="X1315" s="267"/>
      <c r="Y1315" s="267"/>
      <c r="Z1315" s="267"/>
      <c r="AA1315" s="267"/>
      <c r="AB1315" s="267"/>
      <c r="AC1315" s="267"/>
      <c r="AD1315" s="267"/>
      <c r="AE1315" s="268"/>
      <c r="AF1315" s="238" t="str">
        <f t="shared" si="20"/>
        <v>ARROZ IRRIGADO20/21Colheita</v>
      </c>
      <c r="AG1315" s="268"/>
      <c r="AH1315" s="268"/>
      <c r="AI1315" s="268"/>
      <c r="AJ1315" s="268"/>
      <c r="AK1315" s="268"/>
      <c r="AL1315" s="268"/>
      <c r="AM1315" s="268"/>
      <c r="AN1315" s="268"/>
      <c r="AO1315" s="268"/>
      <c r="AP1315" s="268"/>
      <c r="AQ1315" s="268"/>
      <c r="AR1315" s="268"/>
      <c r="AS1315" s="268"/>
      <c r="AT1315" s="268"/>
      <c r="AU1315" s="268"/>
      <c r="AV1315" s="268"/>
      <c r="AW1315" s="268"/>
      <c r="AX1315" s="268"/>
      <c r="AY1315" s="268"/>
      <c r="AZ1315" s="268"/>
      <c r="BA1315" s="268"/>
      <c r="BB1315" s="268"/>
      <c r="BC1315" s="268"/>
      <c r="BD1315" s="268"/>
      <c r="BE1315" s="268"/>
      <c r="BF1315" s="268"/>
      <c r="BG1315" s="268"/>
      <c r="BH1315" s="268"/>
      <c r="BI1315" s="268"/>
      <c r="BJ1315" s="268"/>
      <c r="BK1315" s="268"/>
      <c r="BL1315" s="268"/>
    </row>
    <row r="1316" spans="1:64" ht="14.65" hidden="1" customHeight="1">
      <c r="A1316" s="238" t="s">
        <v>86</v>
      </c>
      <c r="B1316" s="238" t="s">
        <v>78</v>
      </c>
      <c r="C1316" s="243" t="s">
        <v>77</v>
      </c>
      <c r="D1316" s="245"/>
      <c r="E1316" s="245"/>
      <c r="F1316" s="245"/>
      <c r="G1316" s="245"/>
      <c r="H1316" s="245"/>
      <c r="I1316" s="245"/>
      <c r="J1316" s="245"/>
      <c r="K1316" s="245"/>
      <c r="L1316" s="309">
        <v>4</v>
      </c>
      <c r="M1316" s="309">
        <v>13</v>
      </c>
      <c r="N1316" s="245">
        <v>19</v>
      </c>
      <c r="O1316" s="245">
        <v>32</v>
      </c>
      <c r="P1316" s="245">
        <v>63</v>
      </c>
      <c r="Q1316" s="245">
        <v>72</v>
      </c>
      <c r="R1316" s="245">
        <v>76</v>
      </c>
      <c r="S1316" s="245">
        <v>83</v>
      </c>
      <c r="T1316" s="245">
        <v>86</v>
      </c>
      <c r="U1316" s="245">
        <v>89</v>
      </c>
      <c r="V1316" s="245">
        <v>91</v>
      </c>
      <c r="W1316" s="245">
        <v>99</v>
      </c>
      <c r="X1316" s="245">
        <v>100</v>
      </c>
      <c r="Y1316" s="245"/>
      <c r="Z1316" s="245"/>
      <c r="AA1316" s="245"/>
      <c r="AB1316" s="245"/>
      <c r="AC1316" s="245"/>
      <c r="AD1316" s="245"/>
      <c r="AE1316" s="242"/>
      <c r="AF1316" s="238" t="str">
        <f t="shared" si="20"/>
        <v>ARROZ IRRIGADO20/21Comercialização</v>
      </c>
      <c r="AG1316" s="242"/>
      <c r="AH1316" s="242"/>
      <c r="AI1316" s="242"/>
      <c r="AJ1316" s="242"/>
      <c r="AK1316" s="242"/>
      <c r="AL1316" s="242"/>
      <c r="AM1316" s="242"/>
      <c r="AN1316" s="242"/>
      <c r="AO1316" s="242"/>
      <c r="AP1316" s="242"/>
      <c r="AQ1316" s="242"/>
      <c r="AR1316" s="242"/>
      <c r="AS1316" s="242"/>
      <c r="AT1316" s="242"/>
      <c r="AU1316" s="242"/>
      <c r="AV1316" s="242"/>
      <c r="AW1316" s="242"/>
      <c r="AX1316" s="242"/>
      <c r="AY1316" s="242"/>
      <c r="AZ1316" s="242"/>
      <c r="BA1316" s="242"/>
      <c r="BB1316" s="242"/>
      <c r="BC1316" s="242"/>
      <c r="BD1316" s="242"/>
      <c r="BE1316" s="242"/>
      <c r="BF1316" s="242"/>
      <c r="BG1316" s="242"/>
      <c r="BH1316" s="242"/>
      <c r="BI1316" s="242"/>
      <c r="BJ1316" s="242"/>
      <c r="BK1316" s="242"/>
      <c r="BL1316" s="242"/>
    </row>
    <row r="1317" spans="1:64" ht="14.65" hidden="1" customHeight="1">
      <c r="A1317" s="254" t="s">
        <v>87</v>
      </c>
      <c r="B1317" s="254" t="s">
        <v>78</v>
      </c>
      <c r="C1317" s="256" t="s">
        <v>75</v>
      </c>
      <c r="D1317" s="261"/>
      <c r="E1317" s="261"/>
      <c r="F1317" s="261"/>
      <c r="G1317" s="261"/>
      <c r="H1317" s="261">
        <v>2</v>
      </c>
      <c r="I1317" s="261">
        <v>53</v>
      </c>
      <c r="J1317" s="261">
        <v>97</v>
      </c>
      <c r="K1317" s="261">
        <v>97</v>
      </c>
      <c r="L1317" s="261">
        <v>100</v>
      </c>
      <c r="M1317" s="261"/>
      <c r="N1317" s="261"/>
      <c r="O1317" s="261"/>
      <c r="P1317" s="261"/>
      <c r="Q1317" s="261"/>
      <c r="R1317" s="261"/>
      <c r="S1317" s="261"/>
      <c r="T1317" s="261"/>
      <c r="U1317" s="261"/>
      <c r="V1317" s="261"/>
      <c r="W1317" s="261"/>
      <c r="X1317" s="261"/>
      <c r="Y1317" s="261"/>
      <c r="Z1317" s="261"/>
      <c r="AA1317" s="261"/>
      <c r="AB1317" s="261"/>
      <c r="AC1317" s="261"/>
      <c r="AD1317" s="261"/>
      <c r="AE1317" s="262"/>
      <c r="AF1317" s="238" t="str">
        <f t="shared" si="20"/>
        <v>ARROZ SEQUEIRO20/21Plantio</v>
      </c>
      <c r="AG1317" s="262"/>
      <c r="AH1317" s="262"/>
      <c r="AI1317" s="262"/>
      <c r="AJ1317" s="262"/>
      <c r="AK1317" s="262"/>
      <c r="AL1317" s="262"/>
      <c r="AM1317" s="262"/>
      <c r="AN1317" s="262"/>
      <c r="AO1317" s="262"/>
      <c r="AP1317" s="262"/>
      <c r="AQ1317" s="262"/>
      <c r="AR1317" s="262"/>
      <c r="AS1317" s="262"/>
      <c r="AT1317" s="262"/>
      <c r="AU1317" s="262"/>
      <c r="AV1317" s="262"/>
      <c r="AW1317" s="262"/>
      <c r="AX1317" s="262"/>
      <c r="AY1317" s="262"/>
      <c r="AZ1317" s="262"/>
      <c r="BA1317" s="262"/>
      <c r="BB1317" s="262"/>
      <c r="BC1317" s="262"/>
      <c r="BD1317" s="262"/>
      <c r="BE1317" s="262"/>
      <c r="BF1317" s="262"/>
      <c r="BG1317" s="262"/>
      <c r="BH1317" s="262"/>
      <c r="BI1317" s="262"/>
      <c r="BJ1317" s="262"/>
      <c r="BK1317" s="262"/>
      <c r="BL1317" s="262"/>
    </row>
    <row r="1318" spans="1:64" ht="14.65" hidden="1" customHeight="1">
      <c r="A1318" s="263" t="s">
        <v>87</v>
      </c>
      <c r="B1318" s="263" t="s">
        <v>78</v>
      </c>
      <c r="C1318" s="265" t="s">
        <v>76</v>
      </c>
      <c r="D1318" s="267"/>
      <c r="E1318" s="267"/>
      <c r="F1318" s="267"/>
      <c r="G1318" s="267"/>
      <c r="H1318" s="267"/>
      <c r="I1318" s="267"/>
      <c r="J1318" s="267"/>
      <c r="K1318" s="267"/>
      <c r="L1318" s="268"/>
      <c r="M1318" s="267">
        <v>5</v>
      </c>
      <c r="N1318" s="267">
        <v>51</v>
      </c>
      <c r="O1318" s="267">
        <v>95</v>
      </c>
      <c r="P1318" s="267">
        <v>100</v>
      </c>
      <c r="Q1318" s="267"/>
      <c r="R1318" s="267"/>
      <c r="S1318" s="267"/>
      <c r="T1318" s="267"/>
      <c r="U1318" s="267"/>
      <c r="V1318" s="267"/>
      <c r="W1318" s="267"/>
      <c r="X1318" s="267"/>
      <c r="Y1318" s="267"/>
      <c r="Z1318" s="267"/>
      <c r="AA1318" s="267"/>
      <c r="AB1318" s="267"/>
      <c r="AC1318" s="267"/>
      <c r="AD1318" s="267"/>
      <c r="AE1318" s="268"/>
      <c r="AF1318" s="238" t="str">
        <f t="shared" si="20"/>
        <v>ARROZ SEQUEIRO20/21Colheita</v>
      </c>
      <c r="AG1318" s="268"/>
      <c r="AH1318" s="268"/>
      <c r="AI1318" s="268"/>
      <c r="AJ1318" s="268"/>
      <c r="AK1318" s="268"/>
      <c r="AL1318" s="268"/>
      <c r="AM1318" s="268"/>
      <c r="AN1318" s="268"/>
      <c r="AO1318" s="268"/>
      <c r="AP1318" s="268"/>
      <c r="AQ1318" s="268"/>
      <c r="AR1318" s="268"/>
      <c r="AS1318" s="268"/>
      <c r="AT1318" s="268"/>
      <c r="AU1318" s="268"/>
      <c r="AV1318" s="268"/>
      <c r="AW1318" s="268"/>
      <c r="AX1318" s="268"/>
      <c r="AY1318" s="268"/>
      <c r="AZ1318" s="268"/>
      <c r="BA1318" s="268"/>
      <c r="BB1318" s="268"/>
      <c r="BC1318" s="268"/>
      <c r="BD1318" s="268"/>
      <c r="BE1318" s="268"/>
      <c r="BF1318" s="268"/>
      <c r="BG1318" s="268"/>
      <c r="BH1318" s="268"/>
      <c r="BI1318" s="268"/>
      <c r="BJ1318" s="268"/>
      <c r="BK1318" s="268"/>
      <c r="BL1318" s="268"/>
    </row>
    <row r="1319" spans="1:64" ht="14.65" hidden="1" customHeight="1">
      <c r="A1319" s="238" t="s">
        <v>87</v>
      </c>
      <c r="B1319" s="238" t="s">
        <v>78</v>
      </c>
      <c r="C1319" s="243" t="s">
        <v>77</v>
      </c>
      <c r="D1319" s="245"/>
      <c r="E1319" s="245"/>
      <c r="F1319" s="245"/>
      <c r="G1319" s="245"/>
      <c r="H1319" s="245"/>
      <c r="I1319" s="245"/>
      <c r="J1319" s="245"/>
      <c r="K1319" s="245"/>
      <c r="L1319" s="245"/>
      <c r="M1319" s="245">
        <v>4</v>
      </c>
      <c r="N1319" s="245">
        <v>11</v>
      </c>
      <c r="O1319" s="245">
        <v>37</v>
      </c>
      <c r="P1319" s="245">
        <v>62</v>
      </c>
      <c r="Q1319" s="245">
        <v>72</v>
      </c>
      <c r="R1319" s="245">
        <v>81</v>
      </c>
      <c r="S1319" s="245">
        <v>86</v>
      </c>
      <c r="T1319" s="245">
        <v>91</v>
      </c>
      <c r="U1319" s="245">
        <v>93</v>
      </c>
      <c r="V1319" s="245">
        <v>97</v>
      </c>
      <c r="W1319" s="245">
        <v>98</v>
      </c>
      <c r="X1319" s="245">
        <v>100</v>
      </c>
      <c r="Y1319" s="245"/>
      <c r="Z1319" s="245"/>
      <c r="AA1319" s="245"/>
      <c r="AB1319" s="245"/>
      <c r="AC1319" s="245"/>
      <c r="AD1319" s="245"/>
      <c r="AE1319" s="242"/>
      <c r="AF1319" s="238" t="str">
        <f t="shared" si="20"/>
        <v>ARROZ SEQUEIRO20/21Comercialização</v>
      </c>
      <c r="AG1319" s="242"/>
      <c r="AH1319" s="242"/>
      <c r="AI1319" s="242"/>
      <c r="AJ1319" s="242"/>
      <c r="AK1319" s="242"/>
      <c r="AL1319" s="242"/>
      <c r="AM1319" s="242"/>
      <c r="AN1319" s="242"/>
      <c r="AO1319" s="242"/>
      <c r="AP1319" s="242"/>
      <c r="AQ1319" s="242"/>
      <c r="AR1319" s="242"/>
      <c r="AS1319" s="242"/>
      <c r="AT1319" s="242"/>
      <c r="AU1319" s="242"/>
      <c r="AV1319" s="242"/>
      <c r="AW1319" s="242"/>
      <c r="AX1319" s="242"/>
      <c r="AY1319" s="242"/>
      <c r="AZ1319" s="242"/>
      <c r="BA1319" s="242"/>
      <c r="BB1319" s="242"/>
      <c r="BC1319" s="242"/>
      <c r="BD1319" s="242"/>
      <c r="BE1319" s="242"/>
      <c r="BF1319" s="242"/>
      <c r="BG1319" s="242"/>
      <c r="BH1319" s="242"/>
      <c r="BI1319" s="242"/>
      <c r="BJ1319" s="242"/>
      <c r="BK1319" s="242"/>
      <c r="BL1319" s="242"/>
    </row>
    <row r="1320" spans="1:64" ht="14.65" hidden="1" customHeight="1">
      <c r="A1320" s="254" t="s">
        <v>88</v>
      </c>
      <c r="B1320" s="254" t="s">
        <v>78</v>
      </c>
      <c r="C1320" s="256" t="s">
        <v>75</v>
      </c>
      <c r="D1320" s="260"/>
      <c r="E1320" s="260"/>
      <c r="F1320" s="260"/>
      <c r="G1320" s="261"/>
      <c r="H1320" s="261"/>
      <c r="I1320" s="261"/>
      <c r="J1320" s="261"/>
      <c r="K1320" s="261"/>
      <c r="L1320" s="261"/>
      <c r="M1320" s="261"/>
      <c r="N1320" s="261">
        <v>1</v>
      </c>
      <c r="O1320" s="261">
        <v>3</v>
      </c>
      <c r="P1320" s="261">
        <v>52</v>
      </c>
      <c r="Q1320" s="261">
        <v>87</v>
      </c>
      <c r="R1320" s="261">
        <v>100</v>
      </c>
      <c r="S1320" s="261"/>
      <c r="T1320" s="261"/>
      <c r="U1320" s="261"/>
      <c r="V1320" s="261"/>
      <c r="W1320" s="261"/>
      <c r="X1320" s="261"/>
      <c r="Y1320" s="261"/>
      <c r="Z1320" s="261"/>
      <c r="AA1320" s="261"/>
      <c r="AB1320" s="261"/>
      <c r="AC1320" s="261"/>
      <c r="AD1320" s="261"/>
      <c r="AE1320" s="262"/>
      <c r="AF1320" s="254" t="str">
        <f t="shared" si="20"/>
        <v>AVEIA BRANCA20/21Plantio</v>
      </c>
      <c r="AG1320" s="262"/>
      <c r="AH1320" s="262"/>
      <c r="AI1320" s="262"/>
      <c r="AJ1320" s="262"/>
      <c r="AK1320" s="262"/>
      <c r="AL1320" s="262"/>
      <c r="AM1320" s="262"/>
      <c r="AN1320" s="262"/>
      <c r="AO1320" s="262"/>
      <c r="AP1320" s="262"/>
      <c r="AQ1320" s="262"/>
      <c r="AR1320" s="262"/>
      <c r="AS1320" s="262"/>
      <c r="AT1320" s="262"/>
      <c r="AU1320" s="262"/>
      <c r="AV1320" s="262"/>
      <c r="AW1320" s="262"/>
      <c r="AX1320" s="262"/>
      <c r="AY1320" s="262"/>
      <c r="AZ1320" s="262"/>
      <c r="BA1320" s="262"/>
      <c r="BB1320" s="262"/>
      <c r="BC1320" s="262"/>
      <c r="BD1320" s="262"/>
      <c r="BE1320" s="262"/>
      <c r="BF1320" s="262"/>
      <c r="BG1320" s="262"/>
      <c r="BH1320" s="262"/>
      <c r="BI1320" s="262"/>
      <c r="BJ1320" s="262"/>
      <c r="BK1320" s="262"/>
      <c r="BL1320" s="262"/>
    </row>
    <row r="1321" spans="1:64" ht="14.65" hidden="1" customHeight="1">
      <c r="A1321" s="263" t="s">
        <v>88</v>
      </c>
      <c r="B1321" s="263" t="s">
        <v>78</v>
      </c>
      <c r="C1321" s="265" t="s">
        <v>76</v>
      </c>
      <c r="D1321" s="266"/>
      <c r="E1321" s="266"/>
      <c r="F1321" s="266"/>
      <c r="G1321" s="267"/>
      <c r="H1321" s="267"/>
      <c r="I1321" s="267"/>
      <c r="J1321" s="267"/>
      <c r="K1321" s="267"/>
      <c r="L1321" s="267"/>
      <c r="M1321" s="267"/>
      <c r="N1321" s="267"/>
      <c r="O1321" s="267"/>
      <c r="P1321" s="267"/>
      <c r="Q1321" s="267"/>
      <c r="R1321" s="267"/>
      <c r="S1321" s="267">
        <v>1</v>
      </c>
      <c r="T1321" s="267">
        <v>21</v>
      </c>
      <c r="U1321" s="267">
        <v>88</v>
      </c>
      <c r="V1321" s="267">
        <v>100</v>
      </c>
      <c r="W1321" s="267"/>
      <c r="X1321" s="267"/>
      <c r="Y1321" s="267"/>
      <c r="Z1321" s="267"/>
      <c r="AA1321" s="267"/>
      <c r="AB1321" s="267"/>
      <c r="AC1321" s="267"/>
      <c r="AD1321" s="267"/>
      <c r="AE1321" s="268"/>
      <c r="AF1321" s="263" t="str">
        <f t="shared" si="20"/>
        <v>AVEIA BRANCA20/21Colheita</v>
      </c>
      <c r="AG1321" s="268"/>
      <c r="AH1321" s="268"/>
      <c r="AI1321" s="268"/>
      <c r="AJ1321" s="268"/>
      <c r="AK1321" s="268"/>
      <c r="AL1321" s="268"/>
      <c r="AM1321" s="268"/>
      <c r="AN1321" s="268"/>
      <c r="AO1321" s="268"/>
      <c r="AP1321" s="268"/>
      <c r="AQ1321" s="268"/>
      <c r="AR1321" s="268"/>
      <c r="AS1321" s="268"/>
      <c r="AT1321" s="268"/>
      <c r="AU1321" s="268"/>
      <c r="AV1321" s="268"/>
      <c r="AW1321" s="268"/>
      <c r="AX1321" s="268"/>
      <c r="AY1321" s="268"/>
      <c r="AZ1321" s="268"/>
      <c r="BA1321" s="268"/>
      <c r="BB1321" s="268"/>
      <c r="BC1321" s="268"/>
      <c r="BD1321" s="268"/>
      <c r="BE1321" s="268"/>
      <c r="BF1321" s="268"/>
      <c r="BG1321" s="268"/>
      <c r="BH1321" s="268"/>
      <c r="BI1321" s="268"/>
      <c r="BJ1321" s="268"/>
      <c r="BK1321" s="268"/>
      <c r="BL1321" s="268"/>
    </row>
    <row r="1322" spans="1:64" ht="14.65" hidden="1" customHeight="1">
      <c r="A1322" s="238" t="s">
        <v>88</v>
      </c>
      <c r="B1322" s="238" t="s">
        <v>78</v>
      </c>
      <c r="C1322" s="243" t="s">
        <v>77</v>
      </c>
      <c r="D1322" s="244"/>
      <c r="E1322" s="244"/>
      <c r="F1322" s="244"/>
      <c r="G1322" s="245"/>
      <c r="H1322" s="245"/>
      <c r="I1322" s="245"/>
      <c r="J1322" s="245"/>
      <c r="K1322" s="245"/>
      <c r="L1322" s="245"/>
      <c r="M1322" s="245"/>
      <c r="N1322" s="245"/>
      <c r="O1322" s="245"/>
      <c r="P1322" s="245"/>
      <c r="Q1322" s="245"/>
      <c r="R1322" s="245"/>
      <c r="S1322" s="245">
        <v>0</v>
      </c>
      <c r="T1322" s="245">
        <v>4</v>
      </c>
      <c r="U1322" s="245">
        <v>27</v>
      </c>
      <c r="V1322" s="245">
        <v>55</v>
      </c>
      <c r="W1322" s="245">
        <v>84</v>
      </c>
      <c r="X1322" s="245">
        <v>95</v>
      </c>
      <c r="Y1322" s="245">
        <v>98</v>
      </c>
      <c r="Z1322" s="252">
        <v>100</v>
      </c>
      <c r="AA1322" s="245"/>
      <c r="AB1322" s="245"/>
      <c r="AC1322" s="245"/>
      <c r="AD1322" s="245"/>
      <c r="AE1322" s="242"/>
      <c r="AF1322" s="238" t="str">
        <f t="shared" si="20"/>
        <v>AVEIA BRANCA20/21Comercialização</v>
      </c>
      <c r="AG1322" s="242"/>
      <c r="AH1322" s="242"/>
      <c r="AI1322" s="242"/>
      <c r="AJ1322" s="242"/>
      <c r="AK1322" s="242"/>
      <c r="AL1322" s="242"/>
      <c r="AM1322" s="242"/>
      <c r="AN1322" s="242"/>
      <c r="AO1322" s="242"/>
      <c r="AP1322" s="242"/>
      <c r="AQ1322" s="242"/>
      <c r="AR1322" s="242"/>
      <c r="AS1322" s="242"/>
      <c r="AT1322" s="242"/>
      <c r="AU1322" s="242"/>
      <c r="AV1322" s="242"/>
      <c r="AW1322" s="242"/>
      <c r="AX1322" s="242"/>
      <c r="AY1322" s="242"/>
      <c r="AZ1322" s="242"/>
      <c r="BA1322" s="242"/>
      <c r="BB1322" s="242"/>
      <c r="BC1322" s="242"/>
      <c r="BD1322" s="242"/>
      <c r="BE1322" s="242"/>
      <c r="BF1322" s="242"/>
      <c r="BG1322" s="242"/>
      <c r="BH1322" s="242"/>
      <c r="BI1322" s="242"/>
      <c r="BJ1322" s="242"/>
      <c r="BK1322" s="242"/>
      <c r="BL1322" s="242"/>
    </row>
    <row r="1323" spans="1:64" ht="14.65" hidden="1" customHeight="1">
      <c r="A1323" s="254" t="s">
        <v>89</v>
      </c>
      <c r="B1323" s="254" t="s">
        <v>78</v>
      </c>
      <c r="C1323" s="256" t="s">
        <v>75</v>
      </c>
      <c r="D1323" s="260"/>
      <c r="E1323" s="260"/>
      <c r="F1323" s="260"/>
      <c r="G1323" s="261"/>
      <c r="H1323" s="261"/>
      <c r="I1323" s="261"/>
      <c r="J1323" s="261"/>
      <c r="K1323" s="261"/>
      <c r="L1323" s="261"/>
      <c r="M1323" s="261"/>
      <c r="N1323" s="261">
        <v>1</v>
      </c>
      <c r="O1323" s="261">
        <v>3</v>
      </c>
      <c r="P1323" s="261">
        <v>41</v>
      </c>
      <c r="Q1323" s="261">
        <v>93</v>
      </c>
      <c r="R1323" s="261">
        <v>100</v>
      </c>
      <c r="S1323" s="261"/>
      <c r="T1323" s="261"/>
      <c r="U1323" s="261"/>
      <c r="V1323" s="261"/>
      <c r="W1323" s="261"/>
      <c r="X1323" s="261"/>
      <c r="Y1323" s="261"/>
      <c r="Z1323" s="261"/>
      <c r="AA1323" s="261"/>
      <c r="AB1323" s="261"/>
      <c r="AC1323" s="261"/>
      <c r="AD1323" s="261"/>
      <c r="AE1323" s="262"/>
      <c r="AF1323" s="254" t="str">
        <f t="shared" si="20"/>
        <v>AVEIA PRETA20/21Plantio</v>
      </c>
      <c r="AG1323" s="262"/>
      <c r="AH1323" s="262"/>
      <c r="AI1323" s="262"/>
      <c r="AJ1323" s="262"/>
      <c r="AK1323" s="262"/>
      <c r="AL1323" s="262"/>
      <c r="AM1323" s="262"/>
      <c r="AN1323" s="262"/>
      <c r="AO1323" s="262"/>
      <c r="AP1323" s="262"/>
      <c r="AQ1323" s="262"/>
      <c r="AR1323" s="262"/>
      <c r="AS1323" s="262"/>
      <c r="AT1323" s="262"/>
      <c r="AU1323" s="262"/>
      <c r="AV1323" s="262"/>
      <c r="AW1323" s="262"/>
      <c r="AX1323" s="262"/>
      <c r="AY1323" s="262"/>
      <c r="AZ1323" s="262"/>
      <c r="BA1323" s="262"/>
      <c r="BB1323" s="262"/>
      <c r="BC1323" s="262"/>
      <c r="BD1323" s="262"/>
      <c r="BE1323" s="262"/>
      <c r="BF1323" s="262"/>
      <c r="BG1323" s="262"/>
      <c r="BH1323" s="262"/>
      <c r="BI1323" s="262"/>
      <c r="BJ1323" s="262"/>
      <c r="BK1323" s="262"/>
      <c r="BL1323" s="262"/>
    </row>
    <row r="1324" spans="1:64" ht="14.65" hidden="1" customHeight="1">
      <c r="A1324" s="263" t="s">
        <v>89</v>
      </c>
      <c r="B1324" s="263" t="s">
        <v>78</v>
      </c>
      <c r="C1324" s="265" t="s">
        <v>76</v>
      </c>
      <c r="D1324" s="266"/>
      <c r="E1324" s="266"/>
      <c r="F1324" s="266"/>
      <c r="G1324" s="267"/>
      <c r="H1324" s="267"/>
      <c r="I1324" s="267"/>
      <c r="J1324" s="267"/>
      <c r="K1324" s="267"/>
      <c r="L1324" s="267"/>
      <c r="M1324" s="267"/>
      <c r="N1324" s="267"/>
      <c r="O1324" s="267"/>
      <c r="P1324" s="267"/>
      <c r="Q1324" s="267"/>
      <c r="R1324" s="267"/>
      <c r="S1324" s="267">
        <v>2</v>
      </c>
      <c r="T1324" s="267">
        <v>22</v>
      </c>
      <c r="U1324" s="267">
        <v>92</v>
      </c>
      <c r="V1324" s="267">
        <v>100</v>
      </c>
      <c r="W1324" s="267"/>
      <c r="X1324" s="267"/>
      <c r="Y1324" s="267"/>
      <c r="Z1324" s="267"/>
      <c r="AA1324" s="267"/>
      <c r="AB1324" s="267"/>
      <c r="AC1324" s="267"/>
      <c r="AD1324" s="267"/>
      <c r="AE1324" s="268"/>
      <c r="AF1324" s="263" t="str">
        <f t="shared" si="20"/>
        <v>AVEIA PRETA20/21Colheita</v>
      </c>
      <c r="AG1324" s="268"/>
      <c r="AH1324" s="268"/>
      <c r="AI1324" s="268"/>
      <c r="AJ1324" s="268"/>
      <c r="AK1324" s="268"/>
      <c r="AL1324" s="268"/>
      <c r="AM1324" s="268"/>
      <c r="AN1324" s="268"/>
      <c r="AO1324" s="268"/>
      <c r="AP1324" s="268"/>
      <c r="AQ1324" s="268"/>
      <c r="AR1324" s="268"/>
      <c r="AS1324" s="268"/>
      <c r="AT1324" s="268"/>
      <c r="AU1324" s="268"/>
      <c r="AV1324" s="268"/>
      <c r="AW1324" s="268"/>
      <c r="AX1324" s="268"/>
      <c r="AY1324" s="268"/>
      <c r="AZ1324" s="268"/>
      <c r="BA1324" s="268"/>
      <c r="BB1324" s="268"/>
      <c r="BC1324" s="268"/>
      <c r="BD1324" s="268"/>
      <c r="BE1324" s="268"/>
      <c r="BF1324" s="268"/>
      <c r="BG1324" s="268"/>
      <c r="BH1324" s="268"/>
      <c r="BI1324" s="268"/>
      <c r="BJ1324" s="268"/>
      <c r="BK1324" s="268"/>
      <c r="BL1324" s="268"/>
    </row>
    <row r="1325" spans="1:64" ht="14.65" hidden="1" customHeight="1">
      <c r="A1325" s="238" t="s">
        <v>89</v>
      </c>
      <c r="B1325" s="238" t="s">
        <v>78</v>
      </c>
      <c r="C1325" s="243" t="s">
        <v>77</v>
      </c>
      <c r="D1325" s="244"/>
      <c r="E1325" s="244"/>
      <c r="F1325" s="244"/>
      <c r="G1325" s="245"/>
      <c r="H1325" s="245"/>
      <c r="I1325" s="245"/>
      <c r="J1325" s="245"/>
      <c r="K1325" s="245"/>
      <c r="L1325" s="245"/>
      <c r="M1325" s="245"/>
      <c r="N1325" s="245"/>
      <c r="O1325" s="245"/>
      <c r="P1325" s="245"/>
      <c r="Q1325" s="245"/>
      <c r="R1325" s="245"/>
      <c r="S1325" s="245">
        <v>1</v>
      </c>
      <c r="T1325" s="245">
        <v>14</v>
      </c>
      <c r="U1325" s="245">
        <v>36</v>
      </c>
      <c r="V1325" s="245">
        <v>38</v>
      </c>
      <c r="W1325" s="245">
        <v>69</v>
      </c>
      <c r="X1325" s="245">
        <v>90</v>
      </c>
      <c r="Y1325" s="245">
        <v>93</v>
      </c>
      <c r="Z1325" s="252">
        <v>99</v>
      </c>
      <c r="AA1325" s="245">
        <v>100</v>
      </c>
      <c r="AB1325" s="245"/>
      <c r="AC1325" s="245"/>
      <c r="AD1325" s="245"/>
      <c r="AE1325" s="242"/>
      <c r="AF1325" s="238" t="str">
        <f t="shared" si="20"/>
        <v>AVEIA PRETA20/21Comercialização</v>
      </c>
      <c r="AG1325" s="271"/>
      <c r="AH1325" s="271"/>
      <c r="AI1325" s="271"/>
      <c r="AJ1325" s="271"/>
      <c r="AK1325" s="271"/>
      <c r="AL1325" s="271"/>
      <c r="AM1325" s="271"/>
      <c r="AN1325" s="271"/>
      <c r="AO1325" s="271"/>
      <c r="AP1325" s="271"/>
      <c r="AQ1325" s="271"/>
      <c r="AR1325" s="271"/>
      <c r="AS1325" s="271"/>
      <c r="AT1325" s="271"/>
      <c r="AU1325" s="271"/>
      <c r="AV1325" s="271"/>
      <c r="AW1325" s="271"/>
      <c r="AX1325" s="271"/>
      <c r="AY1325" s="271"/>
      <c r="AZ1325" s="271"/>
      <c r="BA1325" s="271"/>
      <c r="BB1325" s="271"/>
      <c r="BC1325" s="271"/>
      <c r="BD1325" s="271"/>
      <c r="BE1325" s="271"/>
      <c r="BF1325" s="271"/>
      <c r="BG1325" s="271"/>
      <c r="BH1325" s="271"/>
      <c r="BI1325" s="271"/>
      <c r="BJ1325" s="271"/>
      <c r="BK1325" s="271"/>
      <c r="BL1325" s="271"/>
    </row>
    <row r="1326" spans="1:64" ht="14.65" hidden="1" customHeight="1">
      <c r="A1326" s="254" t="s">
        <v>90</v>
      </c>
      <c r="B1326" s="254" t="s">
        <v>78</v>
      </c>
      <c r="C1326" s="256" t="s">
        <v>75</v>
      </c>
      <c r="D1326" s="261"/>
      <c r="E1326" s="261"/>
      <c r="F1326" s="261"/>
      <c r="G1326" s="261">
        <v>28</v>
      </c>
      <c r="H1326" s="261">
        <v>79</v>
      </c>
      <c r="I1326" s="261">
        <v>97</v>
      </c>
      <c r="J1326" s="261">
        <v>100</v>
      </c>
      <c r="K1326" s="261"/>
      <c r="L1326" s="261"/>
      <c r="M1326" s="261"/>
      <c r="N1326" s="261"/>
      <c r="O1326" s="261"/>
      <c r="P1326" s="261"/>
      <c r="Q1326" s="261"/>
      <c r="R1326" s="261"/>
      <c r="S1326" s="261"/>
      <c r="T1326" s="261"/>
      <c r="U1326" s="261"/>
      <c r="V1326" s="261"/>
      <c r="W1326" s="261"/>
      <c r="X1326" s="261"/>
      <c r="Y1326" s="261"/>
      <c r="Z1326" s="261"/>
      <c r="AA1326" s="261"/>
      <c r="AB1326" s="261"/>
      <c r="AC1326" s="261"/>
      <c r="AD1326" s="261"/>
      <c r="AE1326" s="262"/>
      <c r="AF1326" s="238" t="str">
        <f t="shared" si="20"/>
        <v>BATATA (1ª SAFRA)20/21Plantio</v>
      </c>
      <c r="AG1326" s="262"/>
      <c r="AH1326" s="262"/>
      <c r="AI1326" s="262"/>
      <c r="AJ1326" s="262"/>
      <c r="AK1326" s="262"/>
      <c r="AL1326" s="262"/>
      <c r="AM1326" s="262"/>
      <c r="AN1326" s="262"/>
      <c r="AO1326" s="262"/>
      <c r="AP1326" s="262"/>
      <c r="AQ1326" s="262"/>
      <c r="AR1326" s="262"/>
      <c r="AS1326" s="262"/>
      <c r="AT1326" s="262"/>
      <c r="AU1326" s="262"/>
      <c r="AV1326" s="262"/>
      <c r="AW1326" s="262"/>
      <c r="AX1326" s="262"/>
      <c r="AY1326" s="262"/>
      <c r="AZ1326" s="262"/>
      <c r="BA1326" s="262"/>
      <c r="BB1326" s="262"/>
      <c r="BC1326" s="262"/>
      <c r="BD1326" s="262"/>
      <c r="BE1326" s="262"/>
      <c r="BF1326" s="262"/>
      <c r="BG1326" s="262"/>
      <c r="BH1326" s="262"/>
      <c r="BI1326" s="262"/>
      <c r="BJ1326" s="262"/>
      <c r="BK1326" s="262"/>
      <c r="BL1326" s="262"/>
    </row>
    <row r="1327" spans="1:64" ht="14.65" hidden="1" customHeight="1">
      <c r="A1327" s="263" t="s">
        <v>90</v>
      </c>
      <c r="B1327" s="263" t="s">
        <v>78</v>
      </c>
      <c r="C1327" s="265" t="s">
        <v>76</v>
      </c>
      <c r="D1327" s="267"/>
      <c r="E1327" s="267"/>
      <c r="F1327" s="267"/>
      <c r="G1327" s="267"/>
      <c r="H1327" s="267"/>
      <c r="I1327" s="267"/>
      <c r="J1327" s="267"/>
      <c r="K1327" s="267">
        <v>37</v>
      </c>
      <c r="L1327" s="267">
        <v>87</v>
      </c>
      <c r="M1327" s="267">
        <v>99</v>
      </c>
      <c r="N1327" s="267">
        <v>100</v>
      </c>
      <c r="O1327" s="267"/>
      <c r="P1327" s="267"/>
      <c r="Q1327" s="267"/>
      <c r="R1327" s="267"/>
      <c r="S1327" s="267"/>
      <c r="T1327" s="267"/>
      <c r="U1327" s="267"/>
      <c r="V1327" s="267"/>
      <c r="W1327" s="267"/>
      <c r="X1327" s="267"/>
      <c r="Y1327" s="267"/>
      <c r="Z1327" s="267"/>
      <c r="AA1327" s="267"/>
      <c r="AB1327" s="267"/>
      <c r="AC1327" s="267"/>
      <c r="AD1327" s="267"/>
      <c r="AE1327" s="268"/>
      <c r="AF1327" s="238" t="str">
        <f t="shared" si="20"/>
        <v>BATATA (1ª SAFRA)20/21Colheita</v>
      </c>
      <c r="AG1327" s="268"/>
      <c r="AH1327" s="268"/>
      <c r="AI1327" s="268"/>
      <c r="AJ1327" s="268"/>
      <c r="AK1327" s="268"/>
      <c r="AL1327" s="268"/>
      <c r="AM1327" s="268"/>
      <c r="AN1327" s="268"/>
      <c r="AO1327" s="268"/>
      <c r="AP1327" s="268"/>
      <c r="AQ1327" s="268"/>
      <c r="AR1327" s="268"/>
      <c r="AS1327" s="268"/>
      <c r="AT1327" s="268"/>
      <c r="AU1327" s="268"/>
      <c r="AV1327" s="268"/>
      <c r="AW1327" s="268"/>
      <c r="AX1327" s="268"/>
      <c r="AY1327" s="268"/>
      <c r="AZ1327" s="268"/>
      <c r="BA1327" s="268"/>
      <c r="BB1327" s="268"/>
      <c r="BC1327" s="268"/>
      <c r="BD1327" s="268"/>
      <c r="BE1327" s="268"/>
      <c r="BF1327" s="268"/>
      <c r="BG1327" s="268"/>
      <c r="BH1327" s="268"/>
      <c r="BI1327" s="268"/>
      <c r="BJ1327" s="268"/>
      <c r="BK1327" s="268"/>
      <c r="BL1327" s="268"/>
    </row>
    <row r="1328" spans="1:64" ht="14.65" hidden="1" customHeight="1">
      <c r="A1328" s="238" t="s">
        <v>90</v>
      </c>
      <c r="B1328" s="238" t="s">
        <v>78</v>
      </c>
      <c r="C1328" s="243" t="s">
        <v>77</v>
      </c>
      <c r="D1328" s="245"/>
      <c r="E1328" s="245"/>
      <c r="F1328" s="245"/>
      <c r="G1328" s="245"/>
      <c r="H1328" s="245"/>
      <c r="I1328" s="245"/>
      <c r="J1328" s="245"/>
      <c r="K1328" s="245">
        <v>33</v>
      </c>
      <c r="L1328" s="245">
        <v>83</v>
      </c>
      <c r="M1328" s="245">
        <v>93</v>
      </c>
      <c r="N1328" s="245">
        <v>100</v>
      </c>
      <c r="O1328" s="245"/>
      <c r="P1328" s="245"/>
      <c r="Q1328" s="245"/>
      <c r="R1328" s="245"/>
      <c r="S1328" s="245"/>
      <c r="T1328" s="245"/>
      <c r="U1328" s="245"/>
      <c r="V1328" s="245"/>
      <c r="W1328" s="245"/>
      <c r="X1328" s="245"/>
      <c r="Y1328" s="245"/>
      <c r="Z1328" s="245"/>
      <c r="AA1328" s="245"/>
      <c r="AB1328" s="245"/>
      <c r="AC1328" s="245"/>
      <c r="AD1328" s="245"/>
      <c r="AE1328" s="242"/>
      <c r="AF1328" s="238" t="str">
        <f t="shared" si="20"/>
        <v>BATATA (1ª SAFRA)20/21Comercialização</v>
      </c>
      <c r="AG1328" s="242"/>
      <c r="AH1328" s="242"/>
      <c r="AI1328" s="242"/>
      <c r="AJ1328" s="242"/>
      <c r="AK1328" s="242"/>
      <c r="AL1328" s="242"/>
      <c r="AM1328" s="242"/>
      <c r="AN1328" s="242"/>
      <c r="AO1328" s="242"/>
      <c r="AP1328" s="242"/>
      <c r="AQ1328" s="242"/>
      <c r="AR1328" s="242"/>
      <c r="AS1328" s="242"/>
      <c r="AT1328" s="242"/>
      <c r="AU1328" s="242"/>
      <c r="AV1328" s="242"/>
      <c r="AW1328" s="242"/>
      <c r="AX1328" s="242"/>
      <c r="AY1328" s="242"/>
      <c r="AZ1328" s="242"/>
      <c r="BA1328" s="242"/>
      <c r="BB1328" s="242"/>
      <c r="BC1328" s="242"/>
      <c r="BD1328" s="242"/>
      <c r="BE1328" s="242"/>
      <c r="BF1328" s="242"/>
      <c r="BG1328" s="242"/>
      <c r="BH1328" s="242"/>
      <c r="BI1328" s="242"/>
      <c r="BJ1328" s="242"/>
      <c r="BK1328" s="242"/>
      <c r="BL1328" s="242"/>
    </row>
    <row r="1329" spans="1:64" ht="14.65" hidden="1" customHeight="1">
      <c r="A1329" s="254" t="s">
        <v>91</v>
      </c>
      <c r="B1329" s="254" t="s">
        <v>78</v>
      </c>
      <c r="C1329" s="256" t="s">
        <v>75</v>
      </c>
      <c r="D1329" s="261"/>
      <c r="E1329" s="261"/>
      <c r="F1329" s="261"/>
      <c r="G1329" s="261"/>
      <c r="H1329" s="261"/>
      <c r="I1329" s="261"/>
      <c r="J1329" s="261"/>
      <c r="K1329" s="261">
        <v>15</v>
      </c>
      <c r="L1329" s="262">
        <v>39</v>
      </c>
      <c r="M1329" s="261">
        <v>83</v>
      </c>
      <c r="N1329" s="262">
        <v>93</v>
      </c>
      <c r="O1329" s="261">
        <v>97</v>
      </c>
      <c r="P1329" s="261">
        <v>98</v>
      </c>
      <c r="Q1329" s="261">
        <v>100</v>
      </c>
      <c r="R1329" s="261"/>
      <c r="S1329" s="261"/>
      <c r="T1329" s="261"/>
      <c r="U1329" s="261"/>
      <c r="V1329" s="261"/>
      <c r="W1329" s="261"/>
      <c r="X1329" s="261"/>
      <c r="Y1329" s="261"/>
      <c r="Z1329" s="261"/>
      <c r="AA1329" s="261"/>
      <c r="AB1329" s="261"/>
      <c r="AC1329" s="261"/>
      <c r="AD1329" s="261"/>
      <c r="AE1329" s="262"/>
      <c r="AF1329" s="238" t="str">
        <f t="shared" si="20"/>
        <v>BATATA (2ª SAFRA)20/21Plantio</v>
      </c>
      <c r="AG1329" s="262"/>
      <c r="AH1329" s="262"/>
      <c r="AI1329" s="262"/>
      <c r="AJ1329" s="262"/>
      <c r="AK1329" s="262"/>
      <c r="AL1329" s="262"/>
      <c r="AM1329" s="262"/>
      <c r="AN1329" s="262"/>
      <c r="AO1329" s="262"/>
      <c r="AP1329" s="262"/>
      <c r="AQ1329" s="262"/>
      <c r="AR1329" s="262"/>
      <c r="AS1329" s="262"/>
      <c r="AT1329" s="262"/>
      <c r="AU1329" s="262"/>
      <c r="AV1329" s="262"/>
      <c r="AW1329" s="262"/>
      <c r="AX1329" s="262"/>
      <c r="AY1329" s="262"/>
      <c r="AZ1329" s="262"/>
      <c r="BA1329" s="262"/>
      <c r="BB1329" s="262"/>
      <c r="BC1329" s="262"/>
      <c r="BD1329" s="262"/>
      <c r="BE1329" s="262"/>
      <c r="BF1329" s="262"/>
      <c r="BG1329" s="262"/>
      <c r="BH1329" s="262"/>
      <c r="BI1329" s="262"/>
      <c r="BJ1329" s="262"/>
      <c r="BK1329" s="262"/>
      <c r="BL1329" s="262"/>
    </row>
    <row r="1330" spans="1:64" ht="14.65" hidden="1" customHeight="1">
      <c r="A1330" s="263" t="s">
        <v>91</v>
      </c>
      <c r="B1330" s="263" t="s">
        <v>78</v>
      </c>
      <c r="C1330" s="265" t="s">
        <v>76</v>
      </c>
      <c r="D1330" s="267"/>
      <c r="E1330" s="267"/>
      <c r="F1330" s="267"/>
      <c r="G1330" s="267"/>
      <c r="H1330" s="267"/>
      <c r="I1330" s="267"/>
      <c r="J1330" s="267"/>
      <c r="K1330" s="268"/>
      <c r="L1330" s="267"/>
      <c r="M1330" s="268"/>
      <c r="N1330" s="267">
        <v>10</v>
      </c>
      <c r="O1330" s="267">
        <v>25</v>
      </c>
      <c r="P1330" s="267">
        <v>36</v>
      </c>
      <c r="Q1330" s="267">
        <v>61</v>
      </c>
      <c r="R1330" s="267">
        <v>88</v>
      </c>
      <c r="S1330" s="267">
        <v>98</v>
      </c>
      <c r="T1330" s="267">
        <v>98</v>
      </c>
      <c r="U1330" s="267">
        <v>99</v>
      </c>
      <c r="V1330" s="267">
        <v>100</v>
      </c>
      <c r="W1330" s="267"/>
      <c r="X1330" s="267"/>
      <c r="Y1330" s="267"/>
      <c r="Z1330" s="267"/>
      <c r="AA1330" s="267"/>
      <c r="AB1330" s="267"/>
      <c r="AC1330" s="267"/>
      <c r="AD1330" s="267"/>
      <c r="AE1330" s="268"/>
      <c r="AF1330" s="238" t="str">
        <f t="shared" si="20"/>
        <v>BATATA (2ª SAFRA)20/21Colheita</v>
      </c>
      <c r="AG1330" s="268"/>
      <c r="AH1330" s="268"/>
      <c r="AI1330" s="268"/>
      <c r="AJ1330" s="268"/>
      <c r="AK1330" s="268"/>
      <c r="AL1330" s="268"/>
      <c r="AM1330" s="268"/>
      <c r="AN1330" s="268"/>
      <c r="AO1330" s="268"/>
      <c r="AP1330" s="268"/>
      <c r="AQ1330" s="268"/>
      <c r="AR1330" s="268"/>
      <c r="AS1330" s="268"/>
      <c r="AT1330" s="268"/>
      <c r="AU1330" s="268"/>
      <c r="AV1330" s="268"/>
      <c r="AW1330" s="268"/>
      <c r="AX1330" s="268"/>
      <c r="AY1330" s="268"/>
      <c r="AZ1330" s="268"/>
      <c r="BA1330" s="268"/>
      <c r="BB1330" s="268"/>
      <c r="BC1330" s="268"/>
      <c r="BD1330" s="268"/>
      <c r="BE1330" s="268"/>
      <c r="BF1330" s="268"/>
      <c r="BG1330" s="268"/>
      <c r="BH1330" s="268"/>
      <c r="BI1330" s="268"/>
      <c r="BJ1330" s="268"/>
      <c r="BK1330" s="268"/>
      <c r="BL1330" s="268"/>
    </row>
    <row r="1331" spans="1:64" ht="14.65" hidden="1" customHeight="1">
      <c r="A1331" s="238" t="s">
        <v>91</v>
      </c>
      <c r="B1331" s="238" t="s">
        <v>78</v>
      </c>
      <c r="C1331" s="243" t="s">
        <v>77</v>
      </c>
      <c r="D1331" s="245"/>
      <c r="E1331" s="245"/>
      <c r="F1331" s="245"/>
      <c r="G1331" s="245"/>
      <c r="H1331" s="245"/>
      <c r="I1331" s="245"/>
      <c r="J1331" s="245"/>
      <c r="K1331" s="245"/>
      <c r="L1331" s="245"/>
      <c r="M1331" s="245"/>
      <c r="N1331" s="245">
        <v>13</v>
      </c>
      <c r="O1331" s="245">
        <v>34</v>
      </c>
      <c r="P1331" s="245">
        <v>44</v>
      </c>
      <c r="Q1331" s="245">
        <v>69</v>
      </c>
      <c r="R1331" s="245">
        <v>91</v>
      </c>
      <c r="S1331" s="245">
        <v>99</v>
      </c>
      <c r="T1331" s="245">
        <v>99</v>
      </c>
      <c r="U1331" s="245">
        <v>99</v>
      </c>
      <c r="V1331" s="245">
        <v>100</v>
      </c>
      <c r="W1331" s="245"/>
      <c r="X1331" s="245"/>
      <c r="Y1331" s="245"/>
      <c r="Z1331" s="245"/>
      <c r="AA1331" s="245"/>
      <c r="AB1331" s="245"/>
      <c r="AC1331" s="245"/>
      <c r="AD1331" s="245"/>
      <c r="AE1331" s="242"/>
      <c r="AF1331" s="238" t="str">
        <f t="shared" si="20"/>
        <v>BATATA (2ª SAFRA)20/21Comercialização</v>
      </c>
      <c r="AG1331" s="242"/>
      <c r="AH1331" s="242"/>
      <c r="AI1331" s="242"/>
      <c r="AJ1331" s="242"/>
      <c r="AK1331" s="242"/>
      <c r="AL1331" s="242"/>
      <c r="AM1331" s="242"/>
      <c r="AN1331" s="242"/>
      <c r="AO1331" s="242"/>
      <c r="AP1331" s="242"/>
      <c r="AQ1331" s="242"/>
      <c r="AR1331" s="242"/>
      <c r="AS1331" s="242"/>
      <c r="AT1331" s="242"/>
      <c r="AU1331" s="242"/>
      <c r="AV1331" s="242"/>
      <c r="AW1331" s="242"/>
      <c r="AX1331" s="242"/>
      <c r="AY1331" s="242"/>
      <c r="AZ1331" s="242"/>
      <c r="BA1331" s="242"/>
      <c r="BB1331" s="242"/>
      <c r="BC1331" s="242"/>
      <c r="BD1331" s="242"/>
      <c r="BE1331" s="242"/>
      <c r="BF1331" s="242"/>
      <c r="BG1331" s="242"/>
      <c r="BH1331" s="242"/>
      <c r="BI1331" s="242"/>
      <c r="BJ1331" s="242"/>
      <c r="BK1331" s="242"/>
      <c r="BL1331" s="242"/>
    </row>
    <row r="1332" spans="1:64" ht="14.65" hidden="1" customHeight="1">
      <c r="A1332" s="254" t="s">
        <v>92</v>
      </c>
      <c r="B1332" s="254" t="s">
        <v>78</v>
      </c>
      <c r="C1332" s="256" t="s">
        <v>75</v>
      </c>
      <c r="D1332" s="261"/>
      <c r="E1332" s="261"/>
      <c r="F1332" s="261"/>
      <c r="G1332" s="261"/>
      <c r="H1332" s="261"/>
      <c r="I1332" s="261"/>
      <c r="J1332" s="261"/>
      <c r="K1332" s="261"/>
      <c r="L1332" s="261"/>
      <c r="M1332" s="261"/>
      <c r="N1332" s="261"/>
      <c r="O1332" s="261"/>
      <c r="P1332" s="261"/>
      <c r="Q1332" s="261"/>
      <c r="R1332" s="261"/>
      <c r="S1332" s="261"/>
      <c r="T1332" s="261"/>
      <c r="U1332" s="261"/>
      <c r="V1332" s="261"/>
      <c r="W1332" s="261"/>
      <c r="X1332" s="261"/>
      <c r="Y1332" s="261"/>
      <c r="Z1332" s="261"/>
      <c r="AA1332" s="261"/>
      <c r="AB1332" s="261"/>
      <c r="AC1332" s="261"/>
      <c r="AD1332" s="261"/>
      <c r="AE1332" s="262"/>
      <c r="AF1332" s="238" t="str">
        <f t="shared" si="20"/>
        <v>CAFÉ20/21Plantio</v>
      </c>
      <c r="AG1332" s="262"/>
      <c r="AH1332" s="262"/>
      <c r="AI1332" s="262"/>
      <c r="AJ1332" s="262"/>
      <c r="AK1332" s="262"/>
      <c r="AL1332" s="262"/>
      <c r="AM1332" s="262"/>
      <c r="AN1332" s="262"/>
      <c r="AO1332" s="262"/>
      <c r="AP1332" s="262"/>
      <c r="AQ1332" s="262"/>
      <c r="AR1332" s="262"/>
      <c r="AS1332" s="262"/>
      <c r="AT1332" s="262"/>
      <c r="AU1332" s="262"/>
      <c r="AV1332" s="262"/>
      <c r="AW1332" s="262"/>
      <c r="AX1332" s="262"/>
      <c r="AY1332" s="262"/>
      <c r="AZ1332" s="262"/>
      <c r="BA1332" s="262"/>
      <c r="BB1332" s="262"/>
      <c r="BC1332" s="262"/>
      <c r="BD1332" s="262"/>
      <c r="BE1332" s="262"/>
      <c r="BF1332" s="262"/>
      <c r="BG1332" s="262"/>
      <c r="BH1332" s="262"/>
      <c r="BI1332" s="262"/>
      <c r="BJ1332" s="262"/>
      <c r="BK1332" s="262"/>
      <c r="BL1332" s="262"/>
    </row>
    <row r="1333" spans="1:64" ht="14.65" hidden="1" customHeight="1">
      <c r="A1333" s="254" t="s">
        <v>92</v>
      </c>
      <c r="B1333" s="263" t="s">
        <v>78</v>
      </c>
      <c r="C1333" s="265" t="s">
        <v>76</v>
      </c>
      <c r="D1333" s="267"/>
      <c r="E1333" s="267"/>
      <c r="F1333" s="267"/>
      <c r="G1333" s="267"/>
      <c r="H1333" s="267"/>
      <c r="I1333" s="267"/>
      <c r="J1333" s="267"/>
      <c r="K1333" s="268"/>
      <c r="L1333" s="267"/>
      <c r="M1333" s="267"/>
      <c r="N1333" s="267"/>
      <c r="O1333" s="267"/>
      <c r="P1333" s="267">
        <v>3</v>
      </c>
      <c r="Q1333" s="267">
        <v>13</v>
      </c>
      <c r="R1333" s="267">
        <v>55</v>
      </c>
      <c r="S1333" s="267">
        <v>89</v>
      </c>
      <c r="T1333" s="267">
        <v>98</v>
      </c>
      <c r="U1333" s="267">
        <v>100</v>
      </c>
      <c r="V1333" s="267"/>
      <c r="W1333" s="267"/>
      <c r="X1333" s="267"/>
      <c r="Y1333" s="267"/>
      <c r="Z1333" s="267"/>
      <c r="AA1333" s="267"/>
      <c r="AB1333" s="267"/>
      <c r="AC1333" s="267"/>
      <c r="AD1333" s="267"/>
      <c r="AE1333" s="268"/>
      <c r="AF1333" s="238" t="str">
        <f t="shared" si="20"/>
        <v>CAFÉ20/21Colheita</v>
      </c>
      <c r="AG1333" s="268"/>
      <c r="AH1333" s="268"/>
      <c r="AI1333" s="268"/>
      <c r="AJ1333" s="268"/>
      <c r="AK1333" s="268"/>
      <c r="AL1333" s="268"/>
      <c r="AM1333" s="268"/>
      <c r="AN1333" s="268"/>
      <c r="AO1333" s="268"/>
      <c r="AP1333" s="268"/>
      <c r="AQ1333" s="268"/>
      <c r="AR1333" s="268"/>
      <c r="AS1333" s="268"/>
      <c r="AT1333" s="268"/>
      <c r="AU1333" s="268"/>
      <c r="AV1333" s="268"/>
      <c r="AW1333" s="268"/>
      <c r="AX1333" s="268"/>
      <c r="AY1333" s="268"/>
      <c r="AZ1333" s="268"/>
      <c r="BA1333" s="268"/>
      <c r="BB1333" s="268"/>
      <c r="BC1333" s="268"/>
      <c r="BD1333" s="268"/>
      <c r="BE1333" s="268"/>
      <c r="BF1333" s="268"/>
      <c r="BG1333" s="268"/>
      <c r="BH1333" s="268"/>
      <c r="BI1333" s="268"/>
      <c r="BJ1333" s="268"/>
      <c r="BK1333" s="268"/>
      <c r="BL1333" s="268"/>
    </row>
    <row r="1334" spans="1:64" ht="14.65" hidden="1" customHeight="1">
      <c r="A1334" s="254" t="s">
        <v>92</v>
      </c>
      <c r="B1334" s="238" t="s">
        <v>78</v>
      </c>
      <c r="C1334" s="243" t="s">
        <v>77</v>
      </c>
      <c r="D1334" s="245"/>
      <c r="E1334" s="245"/>
      <c r="F1334" s="245"/>
      <c r="G1334" s="245"/>
      <c r="H1334" s="245"/>
      <c r="I1334" s="245"/>
      <c r="J1334" s="245"/>
      <c r="K1334" s="245"/>
      <c r="L1334" s="245"/>
      <c r="M1334" s="245"/>
      <c r="N1334" s="245"/>
      <c r="O1334" s="245"/>
      <c r="P1334" s="245"/>
      <c r="Q1334" s="245">
        <v>2</v>
      </c>
      <c r="R1334" s="245">
        <v>9</v>
      </c>
      <c r="S1334" s="245">
        <v>19</v>
      </c>
      <c r="T1334" s="245">
        <v>32</v>
      </c>
      <c r="U1334" s="245">
        <v>45</v>
      </c>
      <c r="V1334" s="245">
        <v>68</v>
      </c>
      <c r="W1334" s="245">
        <v>76</v>
      </c>
      <c r="X1334" s="245">
        <v>79</v>
      </c>
      <c r="Y1334" s="245">
        <v>82</v>
      </c>
      <c r="Z1334" s="245">
        <v>89</v>
      </c>
      <c r="AA1334" s="245">
        <v>94</v>
      </c>
      <c r="AB1334" s="245">
        <v>95</v>
      </c>
      <c r="AC1334" s="245"/>
      <c r="AD1334" s="245"/>
      <c r="AE1334" s="242"/>
      <c r="AF1334" s="238" t="str">
        <f t="shared" si="20"/>
        <v>CAFÉ20/21Comercialização</v>
      </c>
      <c r="AG1334" s="242"/>
      <c r="AH1334" s="242"/>
      <c r="AI1334" s="242"/>
      <c r="AJ1334" s="242"/>
      <c r="AK1334" s="242"/>
      <c r="AL1334" s="242"/>
      <c r="AM1334" s="242"/>
      <c r="AN1334" s="242"/>
      <c r="AO1334" s="242"/>
      <c r="AP1334" s="242"/>
      <c r="AQ1334" s="242"/>
      <c r="AR1334" s="242"/>
      <c r="AS1334" s="242"/>
      <c r="AT1334" s="242"/>
      <c r="AU1334" s="242"/>
      <c r="AV1334" s="242"/>
      <c r="AW1334" s="242"/>
      <c r="AX1334" s="242"/>
      <c r="AY1334" s="242"/>
      <c r="AZ1334" s="242"/>
      <c r="BA1334" s="242"/>
      <c r="BB1334" s="242"/>
      <c r="BC1334" s="242"/>
      <c r="BD1334" s="242"/>
      <c r="BE1334" s="242"/>
      <c r="BF1334" s="242"/>
      <c r="BG1334" s="242"/>
      <c r="BH1334" s="242"/>
      <c r="BI1334" s="242"/>
      <c r="BJ1334" s="242"/>
      <c r="BK1334" s="242"/>
      <c r="BL1334" s="242"/>
    </row>
    <row r="1335" spans="1:64" ht="14.65" hidden="1" customHeight="1">
      <c r="A1335" s="254" t="s">
        <v>93</v>
      </c>
      <c r="B1335" s="254" t="s">
        <v>78</v>
      </c>
      <c r="C1335" s="256" t="s">
        <v>75</v>
      </c>
      <c r="D1335" s="261"/>
      <c r="E1335" s="261"/>
      <c r="F1335" s="261"/>
      <c r="G1335" s="261"/>
      <c r="H1335" s="261"/>
      <c r="I1335" s="261"/>
      <c r="J1335" s="261"/>
      <c r="K1335" s="261">
        <v>100</v>
      </c>
      <c r="L1335" s="261"/>
      <c r="M1335" s="261"/>
      <c r="N1335" s="261"/>
      <c r="O1335" s="261"/>
      <c r="P1335" s="261"/>
      <c r="Q1335" s="261"/>
      <c r="R1335" s="261"/>
      <c r="S1335" s="261"/>
      <c r="T1335" s="261"/>
      <c r="U1335" s="261"/>
      <c r="V1335" s="261"/>
      <c r="W1335" s="261"/>
      <c r="X1335" s="261"/>
      <c r="Y1335" s="261"/>
      <c r="Z1335" s="261"/>
      <c r="AA1335" s="261"/>
      <c r="AB1335" s="261"/>
      <c r="AC1335" s="261"/>
      <c r="AD1335" s="261"/>
      <c r="AE1335" s="262"/>
      <c r="AF1335" s="238" t="str">
        <f t="shared" si="20"/>
        <v>CANA-DE-AÇÚCAR20/21Plantio</v>
      </c>
      <c r="AG1335" s="262"/>
      <c r="AH1335" s="262"/>
      <c r="AI1335" s="262"/>
      <c r="AJ1335" s="262"/>
      <c r="AK1335" s="262"/>
      <c r="AL1335" s="262"/>
      <c r="AM1335" s="262"/>
      <c r="AN1335" s="262"/>
      <c r="AO1335" s="262"/>
      <c r="AP1335" s="262"/>
      <c r="AQ1335" s="262"/>
      <c r="AR1335" s="262"/>
      <c r="AS1335" s="262"/>
      <c r="AT1335" s="262"/>
      <c r="AU1335" s="262"/>
      <c r="AV1335" s="262"/>
      <c r="AW1335" s="262"/>
      <c r="AX1335" s="262"/>
      <c r="AY1335" s="262"/>
      <c r="AZ1335" s="262"/>
      <c r="BA1335" s="262"/>
      <c r="BB1335" s="262"/>
      <c r="BC1335" s="262"/>
      <c r="BD1335" s="262"/>
      <c r="BE1335" s="262"/>
      <c r="BF1335" s="262"/>
      <c r="BG1335" s="262"/>
      <c r="BH1335" s="262"/>
      <c r="BI1335" s="262"/>
      <c r="BJ1335" s="262"/>
      <c r="BK1335" s="262"/>
      <c r="BL1335" s="262"/>
    </row>
    <row r="1336" spans="1:64" ht="14.65" hidden="1" customHeight="1">
      <c r="A1336" s="263" t="s">
        <v>93</v>
      </c>
      <c r="B1336" s="263" t="s">
        <v>78</v>
      </c>
      <c r="C1336" s="265" t="s">
        <v>76</v>
      </c>
      <c r="D1336" s="267"/>
      <c r="E1336" s="267"/>
      <c r="F1336" s="267"/>
      <c r="G1336" s="267"/>
      <c r="H1336" s="267"/>
      <c r="I1336" s="267"/>
      <c r="J1336" s="267"/>
      <c r="K1336" s="268"/>
      <c r="L1336" s="267"/>
      <c r="M1336" s="267"/>
      <c r="N1336" s="267">
        <v>1</v>
      </c>
      <c r="O1336" s="267">
        <v>13</v>
      </c>
      <c r="P1336" s="267">
        <v>25</v>
      </c>
      <c r="Q1336" s="267">
        <v>36</v>
      </c>
      <c r="R1336" s="267">
        <v>48</v>
      </c>
      <c r="S1336" s="267">
        <v>64</v>
      </c>
      <c r="T1336" s="267">
        <v>77</v>
      </c>
      <c r="U1336" s="267">
        <v>86</v>
      </c>
      <c r="V1336" s="267">
        <v>95</v>
      </c>
      <c r="W1336" s="267">
        <v>100</v>
      </c>
      <c r="X1336" s="267"/>
      <c r="Y1336" s="267"/>
      <c r="Z1336" s="267"/>
      <c r="AA1336" s="267"/>
      <c r="AB1336" s="267"/>
      <c r="AC1336" s="267"/>
      <c r="AD1336" s="267"/>
      <c r="AE1336" s="268"/>
      <c r="AF1336" s="238" t="str">
        <f t="shared" si="20"/>
        <v>CANA-DE-AÇÚCAR20/21Colheita</v>
      </c>
      <c r="AG1336" s="268"/>
      <c r="AH1336" s="268"/>
      <c r="AI1336" s="268"/>
      <c r="AJ1336" s="268"/>
      <c r="AK1336" s="268"/>
      <c r="AL1336" s="268"/>
      <c r="AM1336" s="268"/>
      <c r="AN1336" s="268"/>
      <c r="AO1336" s="268"/>
      <c r="AP1336" s="268"/>
      <c r="AQ1336" s="268"/>
      <c r="AR1336" s="268"/>
      <c r="AS1336" s="268"/>
      <c r="AT1336" s="268"/>
      <c r="AU1336" s="268"/>
      <c r="AV1336" s="268"/>
      <c r="AW1336" s="268"/>
      <c r="AX1336" s="268"/>
      <c r="AY1336" s="268"/>
      <c r="AZ1336" s="268"/>
      <c r="BA1336" s="268"/>
      <c r="BB1336" s="268"/>
      <c r="BC1336" s="268"/>
      <c r="BD1336" s="268"/>
      <c r="BE1336" s="268"/>
      <c r="BF1336" s="268"/>
      <c r="BG1336" s="268"/>
      <c r="BH1336" s="268"/>
      <c r="BI1336" s="268"/>
      <c r="BJ1336" s="268"/>
      <c r="BK1336" s="268"/>
      <c r="BL1336" s="268"/>
    </row>
    <row r="1337" spans="1:64" ht="14.65" hidden="1" customHeight="1">
      <c r="A1337" s="238" t="s">
        <v>93</v>
      </c>
      <c r="B1337" s="238" t="s">
        <v>78</v>
      </c>
      <c r="C1337" s="243" t="s">
        <v>77</v>
      </c>
      <c r="D1337" s="245"/>
      <c r="E1337" s="245"/>
      <c r="F1337" s="245"/>
      <c r="G1337" s="245"/>
      <c r="H1337" s="245"/>
      <c r="I1337" s="245"/>
      <c r="J1337" s="245"/>
      <c r="K1337" s="245"/>
      <c r="L1337" s="245"/>
      <c r="M1337" s="245"/>
      <c r="N1337" s="245">
        <v>1</v>
      </c>
      <c r="O1337" s="245">
        <v>13</v>
      </c>
      <c r="P1337" s="245">
        <v>27</v>
      </c>
      <c r="Q1337" s="245">
        <v>38</v>
      </c>
      <c r="R1337" s="245">
        <v>47</v>
      </c>
      <c r="S1337" s="245">
        <v>60</v>
      </c>
      <c r="T1337" s="245">
        <v>78</v>
      </c>
      <c r="U1337" s="245">
        <v>86</v>
      </c>
      <c r="V1337" s="245">
        <v>96</v>
      </c>
      <c r="W1337" s="245">
        <v>100</v>
      </c>
      <c r="X1337" s="245"/>
      <c r="Y1337" s="245"/>
      <c r="Z1337" s="245"/>
      <c r="AA1337" s="245"/>
      <c r="AB1337" s="245"/>
      <c r="AC1337" s="245"/>
      <c r="AD1337" s="245"/>
      <c r="AE1337" s="242"/>
      <c r="AF1337" s="238" t="str">
        <f t="shared" si="20"/>
        <v>CANA-DE-AÇÚCAR20/21Comercialização</v>
      </c>
      <c r="AG1337" s="242"/>
      <c r="AH1337" s="242"/>
      <c r="AI1337" s="242"/>
      <c r="AJ1337" s="242"/>
      <c r="AK1337" s="242"/>
      <c r="AL1337" s="242"/>
      <c r="AM1337" s="242"/>
      <c r="AN1337" s="242"/>
      <c r="AO1337" s="242"/>
      <c r="AP1337" s="242"/>
      <c r="AQ1337" s="242"/>
      <c r="AR1337" s="242"/>
      <c r="AS1337" s="242"/>
      <c r="AT1337" s="242"/>
      <c r="AU1337" s="242"/>
      <c r="AV1337" s="242"/>
      <c r="AW1337" s="242"/>
      <c r="AX1337" s="242"/>
      <c r="AY1337" s="242"/>
      <c r="AZ1337" s="242"/>
      <c r="BA1337" s="242"/>
      <c r="BB1337" s="242"/>
      <c r="BC1337" s="242"/>
      <c r="BD1337" s="242"/>
      <c r="BE1337" s="242"/>
      <c r="BF1337" s="242"/>
      <c r="BG1337" s="242"/>
      <c r="BH1337" s="242"/>
      <c r="BI1337" s="242"/>
      <c r="BJ1337" s="242"/>
      <c r="BK1337" s="242"/>
      <c r="BL1337" s="242"/>
    </row>
    <row r="1338" spans="1:64" ht="14.65" hidden="1" customHeight="1">
      <c r="A1338" s="254" t="s">
        <v>94</v>
      </c>
      <c r="B1338" s="254" t="s">
        <v>78</v>
      </c>
      <c r="C1338" s="256" t="s">
        <v>75</v>
      </c>
      <c r="D1338" s="260"/>
      <c r="E1338" s="260"/>
      <c r="F1338" s="260"/>
      <c r="G1338" s="261"/>
      <c r="H1338" s="261"/>
      <c r="I1338" s="261"/>
      <c r="J1338" s="261"/>
      <c r="K1338" s="261"/>
      <c r="L1338" s="261"/>
      <c r="M1338" s="261"/>
      <c r="N1338" s="261"/>
      <c r="O1338" s="261">
        <v>22</v>
      </c>
      <c r="P1338" s="261">
        <v>64</v>
      </c>
      <c r="Q1338" s="261">
        <v>84</v>
      </c>
      <c r="R1338" s="261">
        <v>100</v>
      </c>
      <c r="S1338" s="261"/>
      <c r="T1338" s="261"/>
      <c r="U1338" s="261"/>
      <c r="V1338" s="261"/>
      <c r="W1338" s="261"/>
      <c r="X1338" s="261"/>
      <c r="Y1338" s="261"/>
      <c r="Z1338" s="261"/>
      <c r="AA1338" s="261"/>
      <c r="AB1338" s="261"/>
      <c r="AC1338" s="261"/>
      <c r="AD1338" s="261"/>
      <c r="AE1338" s="262"/>
      <c r="AF1338" s="254" t="str">
        <f t="shared" si="20"/>
        <v>CANOLA20/21Plantio</v>
      </c>
      <c r="AG1338" s="262"/>
      <c r="AH1338" s="262"/>
      <c r="AI1338" s="262"/>
      <c r="AJ1338" s="262"/>
      <c r="AK1338" s="262"/>
      <c r="AL1338" s="262"/>
      <c r="AM1338" s="262"/>
      <c r="AN1338" s="262"/>
      <c r="AO1338" s="262"/>
      <c r="AP1338" s="262"/>
      <c r="AQ1338" s="262"/>
      <c r="AR1338" s="262"/>
      <c r="AS1338" s="262"/>
      <c r="AT1338" s="262"/>
      <c r="AU1338" s="262"/>
      <c r="AV1338" s="262"/>
      <c r="AW1338" s="262"/>
      <c r="AX1338" s="262"/>
      <c r="AY1338" s="262"/>
      <c r="AZ1338" s="262"/>
      <c r="BA1338" s="262"/>
      <c r="BB1338" s="262"/>
      <c r="BC1338" s="262"/>
      <c r="BD1338" s="262"/>
      <c r="BE1338" s="262"/>
      <c r="BF1338" s="262"/>
      <c r="BG1338" s="262"/>
      <c r="BH1338" s="262"/>
      <c r="BI1338" s="262"/>
      <c r="BJ1338" s="262"/>
      <c r="BK1338" s="262"/>
      <c r="BL1338" s="262"/>
    </row>
    <row r="1339" spans="1:64" ht="14.65" hidden="1" customHeight="1">
      <c r="A1339" s="263" t="s">
        <v>94</v>
      </c>
      <c r="B1339" s="263" t="s">
        <v>78</v>
      </c>
      <c r="C1339" s="265" t="s">
        <v>76</v>
      </c>
      <c r="D1339" s="266"/>
      <c r="E1339" s="266"/>
      <c r="F1339" s="266"/>
      <c r="G1339" s="267"/>
      <c r="H1339" s="267"/>
      <c r="I1339" s="267"/>
      <c r="J1339" s="267"/>
      <c r="K1339" s="267"/>
      <c r="L1339" s="267"/>
      <c r="M1339" s="267"/>
      <c r="N1339" s="267"/>
      <c r="O1339" s="267"/>
      <c r="P1339" s="267"/>
      <c r="Q1339" s="267"/>
      <c r="R1339" s="267"/>
      <c r="S1339" s="267"/>
      <c r="T1339" s="267">
        <v>58</v>
      </c>
      <c r="U1339" s="267">
        <v>74</v>
      </c>
      <c r="V1339" s="267">
        <v>100</v>
      </c>
      <c r="W1339" s="267"/>
      <c r="X1339" s="267"/>
      <c r="Y1339" s="267"/>
      <c r="Z1339" s="267"/>
      <c r="AA1339" s="267"/>
      <c r="AB1339" s="267"/>
      <c r="AC1339" s="267"/>
      <c r="AD1339" s="267"/>
      <c r="AE1339" s="268"/>
      <c r="AF1339" s="263" t="str">
        <f t="shared" si="20"/>
        <v>CANOLA20/21Colheita</v>
      </c>
      <c r="AG1339" s="268"/>
      <c r="AH1339" s="268"/>
      <c r="AI1339" s="268"/>
      <c r="AJ1339" s="268"/>
      <c r="AK1339" s="268"/>
      <c r="AL1339" s="268"/>
      <c r="AM1339" s="268"/>
      <c r="AN1339" s="268"/>
      <c r="AO1339" s="268"/>
      <c r="AP1339" s="268"/>
      <c r="AQ1339" s="268"/>
      <c r="AR1339" s="268"/>
      <c r="AS1339" s="268"/>
      <c r="AT1339" s="268"/>
      <c r="AU1339" s="268"/>
      <c r="AV1339" s="268"/>
      <c r="AW1339" s="268"/>
      <c r="AX1339" s="268"/>
      <c r="AY1339" s="268"/>
      <c r="AZ1339" s="268"/>
      <c r="BA1339" s="268"/>
      <c r="BB1339" s="268"/>
      <c r="BC1339" s="268"/>
      <c r="BD1339" s="268"/>
      <c r="BE1339" s="268"/>
      <c r="BF1339" s="268"/>
      <c r="BG1339" s="268"/>
      <c r="BH1339" s="268"/>
      <c r="BI1339" s="268"/>
      <c r="BJ1339" s="268"/>
      <c r="BK1339" s="268"/>
      <c r="BL1339" s="268"/>
    </row>
    <row r="1340" spans="1:64" ht="14.65" hidden="1" customHeight="1">
      <c r="A1340" s="238" t="s">
        <v>94</v>
      </c>
      <c r="B1340" s="238" t="s">
        <v>78</v>
      </c>
      <c r="C1340" s="243" t="s">
        <v>77</v>
      </c>
      <c r="D1340" s="244"/>
      <c r="E1340" s="244"/>
      <c r="F1340" s="244"/>
      <c r="G1340" s="245"/>
      <c r="H1340" s="245"/>
      <c r="I1340" s="245"/>
      <c r="J1340" s="245"/>
      <c r="K1340" s="245"/>
      <c r="L1340" s="245"/>
      <c r="M1340" s="245"/>
      <c r="N1340" s="245"/>
      <c r="O1340" s="245"/>
      <c r="P1340" s="245"/>
      <c r="Q1340" s="245"/>
      <c r="R1340" s="245"/>
      <c r="S1340" s="245"/>
      <c r="T1340" s="245"/>
      <c r="U1340" s="245">
        <v>40</v>
      </c>
      <c r="V1340" s="245">
        <v>100</v>
      </c>
      <c r="W1340" s="245"/>
      <c r="X1340" s="245"/>
      <c r="Y1340" s="245"/>
      <c r="Z1340" s="252"/>
      <c r="AA1340" s="245"/>
      <c r="AB1340" s="245"/>
      <c r="AC1340" s="245"/>
      <c r="AD1340" s="245"/>
      <c r="AE1340" s="242"/>
      <c r="AF1340" s="238" t="str">
        <f t="shared" si="20"/>
        <v>CANOLA20/21Comercialização</v>
      </c>
      <c r="AG1340" s="242"/>
      <c r="AH1340" s="242"/>
      <c r="AI1340" s="242"/>
      <c r="AJ1340" s="242"/>
      <c r="AK1340" s="242"/>
      <c r="AL1340" s="242"/>
      <c r="AM1340" s="242"/>
      <c r="AN1340" s="242"/>
      <c r="AO1340" s="242"/>
      <c r="AP1340" s="242"/>
      <c r="AQ1340" s="242"/>
      <c r="AR1340" s="242"/>
      <c r="AS1340" s="242"/>
      <c r="AT1340" s="242"/>
      <c r="AU1340" s="242"/>
      <c r="AV1340" s="242"/>
      <c r="AW1340" s="242"/>
      <c r="AX1340" s="242"/>
      <c r="AY1340" s="242"/>
      <c r="AZ1340" s="242"/>
      <c r="BA1340" s="242"/>
      <c r="BB1340" s="242"/>
      <c r="BC1340" s="242"/>
      <c r="BD1340" s="242"/>
      <c r="BE1340" s="242"/>
      <c r="BF1340" s="242"/>
      <c r="BG1340" s="242"/>
      <c r="BH1340" s="242"/>
      <c r="BI1340" s="242"/>
      <c r="BJ1340" s="242"/>
      <c r="BK1340" s="242"/>
      <c r="BL1340" s="242"/>
    </row>
    <row r="1341" spans="1:64" ht="14.65" hidden="1" customHeight="1">
      <c r="A1341" s="254" t="s">
        <v>95</v>
      </c>
      <c r="B1341" s="254" t="s">
        <v>78</v>
      </c>
      <c r="C1341" s="256" t="s">
        <v>75</v>
      </c>
      <c r="D1341" s="261">
        <v>7</v>
      </c>
      <c r="E1341" s="261">
        <v>30</v>
      </c>
      <c r="F1341" s="261">
        <v>64</v>
      </c>
      <c r="G1341" s="261">
        <v>100</v>
      </c>
      <c r="H1341" s="261"/>
      <c r="I1341" s="261"/>
      <c r="J1341" s="261"/>
      <c r="K1341" s="261"/>
      <c r="L1341" s="261"/>
      <c r="M1341" s="261"/>
      <c r="N1341" s="261"/>
      <c r="O1341" s="261"/>
      <c r="P1341" s="261"/>
      <c r="Q1341" s="261"/>
      <c r="R1341" s="261"/>
      <c r="S1341" s="261"/>
      <c r="T1341" s="261"/>
      <c r="U1341" s="261"/>
      <c r="V1341" s="261"/>
      <c r="W1341" s="261"/>
      <c r="X1341" s="261"/>
      <c r="Y1341" s="261"/>
      <c r="Z1341" s="261"/>
      <c r="AA1341" s="261"/>
      <c r="AB1341" s="261"/>
      <c r="AC1341" s="261"/>
      <c r="AD1341" s="261"/>
      <c r="AE1341" s="262"/>
      <c r="AF1341" s="238" t="str">
        <f t="shared" si="20"/>
        <v>CEBOLA20/21Plantio</v>
      </c>
      <c r="AG1341" s="262"/>
      <c r="AH1341" s="262"/>
      <c r="AI1341" s="262"/>
      <c r="AJ1341" s="262"/>
      <c r="AK1341" s="262"/>
      <c r="AL1341" s="262"/>
      <c r="AM1341" s="262"/>
      <c r="AN1341" s="262"/>
      <c r="AO1341" s="262"/>
      <c r="AP1341" s="262"/>
      <c r="AQ1341" s="262"/>
      <c r="AR1341" s="262"/>
      <c r="AS1341" s="262"/>
      <c r="AT1341" s="262"/>
      <c r="AU1341" s="262"/>
      <c r="AV1341" s="262"/>
      <c r="AW1341" s="262"/>
      <c r="AX1341" s="262"/>
      <c r="AY1341" s="262"/>
      <c r="AZ1341" s="262"/>
      <c r="BA1341" s="262"/>
      <c r="BB1341" s="262"/>
      <c r="BC1341" s="262"/>
      <c r="BD1341" s="262"/>
      <c r="BE1341" s="262"/>
      <c r="BF1341" s="262"/>
      <c r="BG1341" s="262"/>
      <c r="BH1341" s="262"/>
      <c r="BI1341" s="262"/>
      <c r="BJ1341" s="262"/>
      <c r="BK1341" s="262"/>
      <c r="BL1341" s="262"/>
    </row>
    <row r="1342" spans="1:64" ht="14.65" hidden="1" customHeight="1">
      <c r="A1342" s="263" t="s">
        <v>95</v>
      </c>
      <c r="B1342" s="263" t="s">
        <v>78</v>
      </c>
      <c r="C1342" s="265" t="s">
        <v>76</v>
      </c>
      <c r="D1342" s="267"/>
      <c r="E1342" s="267"/>
      <c r="F1342" s="267"/>
      <c r="G1342" s="267"/>
      <c r="H1342" s="267">
        <v>1</v>
      </c>
      <c r="I1342" s="267">
        <v>2</v>
      </c>
      <c r="J1342" s="267">
        <v>23</v>
      </c>
      <c r="K1342" s="267">
        <v>56</v>
      </c>
      <c r="L1342" s="267">
        <v>97</v>
      </c>
      <c r="M1342" s="267">
        <v>100</v>
      </c>
      <c r="N1342" s="267"/>
      <c r="O1342" s="267"/>
      <c r="P1342" s="267"/>
      <c r="Q1342" s="267"/>
      <c r="R1342" s="267"/>
      <c r="S1342" s="267"/>
      <c r="T1342" s="267"/>
      <c r="U1342" s="267"/>
      <c r="V1342" s="267"/>
      <c r="W1342" s="267"/>
      <c r="X1342" s="267"/>
      <c r="Y1342" s="267"/>
      <c r="Z1342" s="267"/>
      <c r="AA1342" s="267"/>
      <c r="AB1342" s="267"/>
      <c r="AC1342" s="267"/>
      <c r="AD1342" s="267"/>
      <c r="AE1342" s="268"/>
      <c r="AF1342" s="238" t="str">
        <f t="shared" si="20"/>
        <v>CEBOLA20/21Colheita</v>
      </c>
      <c r="AG1342" s="268"/>
      <c r="AH1342" s="268"/>
      <c r="AI1342" s="268"/>
      <c r="AJ1342" s="268"/>
      <c r="AK1342" s="268"/>
      <c r="AL1342" s="268"/>
      <c r="AM1342" s="268"/>
      <c r="AN1342" s="268"/>
      <c r="AO1342" s="268"/>
      <c r="AP1342" s="268"/>
      <c r="AQ1342" s="268"/>
      <c r="AR1342" s="268"/>
      <c r="AS1342" s="268"/>
      <c r="AT1342" s="268"/>
      <c r="AU1342" s="268"/>
      <c r="AV1342" s="268"/>
      <c r="AW1342" s="268"/>
      <c r="AX1342" s="268"/>
      <c r="AY1342" s="268"/>
      <c r="AZ1342" s="268"/>
      <c r="BA1342" s="268"/>
      <c r="BB1342" s="268"/>
      <c r="BC1342" s="268"/>
      <c r="BD1342" s="268"/>
      <c r="BE1342" s="268"/>
      <c r="BF1342" s="268"/>
      <c r="BG1342" s="268"/>
      <c r="BH1342" s="268"/>
      <c r="BI1342" s="268"/>
      <c r="BJ1342" s="268"/>
      <c r="BK1342" s="268"/>
      <c r="BL1342" s="268"/>
    </row>
    <row r="1343" spans="1:64" ht="14.65" hidden="1" customHeight="1">
      <c r="A1343" s="257" t="s">
        <v>95</v>
      </c>
      <c r="B1343" s="238" t="s">
        <v>78</v>
      </c>
      <c r="C1343" s="243" t="s">
        <v>77</v>
      </c>
      <c r="D1343" s="245"/>
      <c r="E1343" s="245"/>
      <c r="F1343" s="245"/>
      <c r="G1343" s="245"/>
      <c r="H1343" s="245"/>
      <c r="I1343" s="245">
        <v>1</v>
      </c>
      <c r="J1343" s="245">
        <v>9.5</v>
      </c>
      <c r="K1343" s="245">
        <v>44</v>
      </c>
      <c r="L1343" s="245">
        <v>61</v>
      </c>
      <c r="M1343" s="245">
        <v>83</v>
      </c>
      <c r="N1343" s="245">
        <v>96</v>
      </c>
      <c r="O1343" s="245">
        <v>100</v>
      </c>
      <c r="P1343" s="245"/>
      <c r="Q1343" s="245"/>
      <c r="R1343" s="245"/>
      <c r="S1343" s="245"/>
      <c r="T1343" s="245"/>
      <c r="U1343" s="245"/>
      <c r="V1343" s="245"/>
      <c r="W1343" s="245"/>
      <c r="X1343" s="245"/>
      <c r="Y1343" s="245"/>
      <c r="Z1343" s="245"/>
      <c r="AA1343" s="245"/>
      <c r="AB1343" s="245"/>
      <c r="AC1343" s="245"/>
      <c r="AD1343" s="245"/>
      <c r="AE1343" s="242"/>
      <c r="AF1343" s="238" t="str">
        <f t="shared" si="20"/>
        <v>CEBOLA20/21Comercialização</v>
      </c>
      <c r="AG1343" s="242"/>
      <c r="AH1343" s="242"/>
      <c r="AI1343" s="242"/>
      <c r="AJ1343" s="242"/>
      <c r="AK1343" s="242"/>
      <c r="AL1343" s="242"/>
      <c r="AM1343" s="242"/>
      <c r="AN1343" s="242"/>
      <c r="AO1343" s="242"/>
      <c r="AP1343" s="242"/>
      <c r="AQ1343" s="242"/>
      <c r="AR1343" s="242"/>
      <c r="AS1343" s="242"/>
      <c r="AT1343" s="242"/>
      <c r="AU1343" s="242"/>
      <c r="AV1343" s="242"/>
      <c r="AW1343" s="242"/>
      <c r="AX1343" s="242"/>
      <c r="AY1343" s="242"/>
      <c r="AZ1343" s="242"/>
      <c r="BA1343" s="242"/>
      <c r="BB1343" s="242"/>
      <c r="BC1343" s="242"/>
      <c r="BD1343" s="242"/>
      <c r="BE1343" s="242"/>
      <c r="BF1343" s="242"/>
      <c r="BG1343" s="242"/>
      <c r="BH1343" s="242"/>
      <c r="BI1343" s="242"/>
      <c r="BJ1343" s="242"/>
      <c r="BK1343" s="242"/>
      <c r="BL1343" s="242"/>
    </row>
    <row r="1344" spans="1:64" ht="14.65" hidden="1" customHeight="1">
      <c r="A1344" s="254" t="s">
        <v>96</v>
      </c>
      <c r="B1344" s="254" t="s">
        <v>78</v>
      </c>
      <c r="C1344" s="256" t="s">
        <v>75</v>
      </c>
      <c r="D1344" s="260"/>
      <c r="E1344" s="260"/>
      <c r="F1344" s="260"/>
      <c r="G1344" s="261"/>
      <c r="H1344" s="261"/>
      <c r="I1344" s="261"/>
      <c r="J1344" s="261"/>
      <c r="K1344" s="261"/>
      <c r="L1344" s="261"/>
      <c r="M1344" s="261"/>
      <c r="N1344" s="261"/>
      <c r="O1344" s="261"/>
      <c r="P1344" s="261">
        <v>9</v>
      </c>
      <c r="Q1344" s="261">
        <v>80</v>
      </c>
      <c r="R1344" s="261">
        <v>100</v>
      </c>
      <c r="S1344" s="261"/>
      <c r="T1344" s="261"/>
      <c r="U1344" s="261"/>
      <c r="V1344" s="261"/>
      <c r="W1344" s="261"/>
      <c r="X1344" s="261"/>
      <c r="Y1344" s="261"/>
      <c r="Z1344" s="261"/>
      <c r="AA1344" s="261"/>
      <c r="AB1344" s="261"/>
      <c r="AC1344" s="261"/>
      <c r="AD1344" s="261"/>
      <c r="AE1344" s="262"/>
      <c r="AF1344" s="254" t="str">
        <f t="shared" si="20"/>
        <v>CENTEIO20/21Plantio</v>
      </c>
      <c r="AG1344" s="262"/>
      <c r="AH1344" s="262"/>
      <c r="AI1344" s="262"/>
      <c r="AJ1344" s="262"/>
      <c r="AK1344" s="262"/>
      <c r="AL1344" s="262"/>
      <c r="AM1344" s="262"/>
      <c r="AN1344" s="262"/>
      <c r="AO1344" s="262"/>
      <c r="AP1344" s="262"/>
      <c r="AQ1344" s="262"/>
      <c r="AR1344" s="262"/>
      <c r="AS1344" s="262"/>
      <c r="AT1344" s="262"/>
      <c r="AU1344" s="262"/>
      <c r="AV1344" s="262"/>
      <c r="AW1344" s="262"/>
      <c r="AX1344" s="262"/>
      <c r="AY1344" s="262"/>
      <c r="AZ1344" s="262"/>
      <c r="BA1344" s="262"/>
      <c r="BB1344" s="262"/>
      <c r="BC1344" s="262"/>
      <c r="BD1344" s="262"/>
      <c r="BE1344" s="262"/>
      <c r="BF1344" s="262"/>
      <c r="BG1344" s="262"/>
      <c r="BH1344" s="262"/>
      <c r="BI1344" s="262"/>
      <c r="BJ1344" s="262"/>
      <c r="BK1344" s="262"/>
      <c r="BL1344" s="262"/>
    </row>
    <row r="1345" spans="1:64" ht="14.65" hidden="1" customHeight="1">
      <c r="A1345" s="263" t="s">
        <v>96</v>
      </c>
      <c r="B1345" s="263" t="s">
        <v>78</v>
      </c>
      <c r="C1345" s="265" t="s">
        <v>76</v>
      </c>
      <c r="D1345" s="266"/>
      <c r="E1345" s="266"/>
      <c r="F1345" s="266"/>
      <c r="G1345" s="267"/>
      <c r="H1345" s="267"/>
      <c r="I1345" s="267"/>
      <c r="J1345" s="267"/>
      <c r="K1345" s="267"/>
      <c r="L1345" s="267"/>
      <c r="M1345" s="267"/>
      <c r="N1345" s="267"/>
      <c r="O1345" s="267"/>
      <c r="P1345" s="267"/>
      <c r="Q1345" s="267"/>
      <c r="R1345" s="267"/>
      <c r="S1345" s="267"/>
      <c r="T1345" s="267"/>
      <c r="U1345" s="267">
        <v>41</v>
      </c>
      <c r="V1345" s="267">
        <v>74</v>
      </c>
      <c r="W1345" s="267">
        <v>100</v>
      </c>
      <c r="X1345" s="267"/>
      <c r="Y1345" s="267"/>
      <c r="Z1345" s="267"/>
      <c r="AA1345" s="267"/>
      <c r="AB1345" s="267"/>
      <c r="AC1345" s="267"/>
      <c r="AD1345" s="267"/>
      <c r="AE1345" s="268"/>
      <c r="AF1345" s="263" t="str">
        <f t="shared" si="20"/>
        <v>CENTEIO20/21Colheita</v>
      </c>
      <c r="AG1345" s="268"/>
      <c r="AH1345" s="268"/>
      <c r="AI1345" s="268"/>
      <c r="AJ1345" s="268"/>
      <c r="AK1345" s="268"/>
      <c r="AL1345" s="268"/>
      <c r="AM1345" s="268"/>
      <c r="AN1345" s="268"/>
      <c r="AO1345" s="268"/>
      <c r="AP1345" s="268"/>
      <c r="AQ1345" s="268"/>
      <c r="AR1345" s="268"/>
      <c r="AS1345" s="268"/>
      <c r="AT1345" s="268"/>
      <c r="AU1345" s="268"/>
      <c r="AV1345" s="268"/>
      <c r="AW1345" s="268"/>
      <c r="AX1345" s="268"/>
      <c r="AY1345" s="268"/>
      <c r="AZ1345" s="268"/>
      <c r="BA1345" s="268"/>
      <c r="BB1345" s="268"/>
      <c r="BC1345" s="268"/>
      <c r="BD1345" s="268"/>
      <c r="BE1345" s="268"/>
      <c r="BF1345" s="268"/>
      <c r="BG1345" s="268"/>
      <c r="BH1345" s="268"/>
      <c r="BI1345" s="268"/>
      <c r="BJ1345" s="268"/>
      <c r="BK1345" s="268"/>
      <c r="BL1345" s="268"/>
    </row>
    <row r="1346" spans="1:64" ht="14.65" hidden="1" customHeight="1">
      <c r="A1346" s="238" t="s">
        <v>96</v>
      </c>
      <c r="B1346" s="238" t="s">
        <v>78</v>
      </c>
      <c r="C1346" s="243" t="s">
        <v>77</v>
      </c>
      <c r="D1346" s="244"/>
      <c r="E1346" s="244"/>
      <c r="F1346" s="244"/>
      <c r="G1346" s="245"/>
      <c r="H1346" s="245"/>
      <c r="I1346" s="245"/>
      <c r="J1346" s="245"/>
      <c r="K1346" s="245"/>
      <c r="L1346" s="245"/>
      <c r="M1346" s="245"/>
      <c r="N1346" s="245"/>
      <c r="O1346" s="245"/>
      <c r="P1346" s="245"/>
      <c r="Q1346" s="245"/>
      <c r="R1346" s="245"/>
      <c r="S1346" s="245"/>
      <c r="T1346" s="245"/>
      <c r="U1346" s="245"/>
      <c r="V1346" s="245">
        <v>25</v>
      </c>
      <c r="W1346" s="245">
        <v>65</v>
      </c>
      <c r="X1346" s="245">
        <v>85</v>
      </c>
      <c r="Y1346" s="245">
        <v>92</v>
      </c>
      <c r="Z1346" s="252">
        <v>97</v>
      </c>
      <c r="AA1346" s="245">
        <v>100</v>
      </c>
      <c r="AB1346" s="245"/>
      <c r="AC1346" s="245"/>
      <c r="AD1346" s="245"/>
      <c r="AE1346" s="242"/>
      <c r="AF1346" s="238" t="str">
        <f t="shared" ref="AF1346:AF1409" si="21">A1346&amp;B1346&amp;C1346</f>
        <v>CENTEIO20/21Comercialização</v>
      </c>
      <c r="AG1346" s="242"/>
      <c r="AH1346" s="242"/>
      <c r="AI1346" s="242"/>
      <c r="AJ1346" s="242"/>
      <c r="AK1346" s="242"/>
      <c r="AL1346" s="242"/>
      <c r="AM1346" s="242"/>
      <c r="AN1346" s="242"/>
      <c r="AO1346" s="242"/>
      <c r="AP1346" s="242"/>
      <c r="AQ1346" s="242"/>
      <c r="AR1346" s="242"/>
      <c r="AS1346" s="242"/>
      <c r="AT1346" s="242"/>
      <c r="AU1346" s="242"/>
      <c r="AV1346" s="242"/>
      <c r="AW1346" s="242"/>
      <c r="AX1346" s="242"/>
      <c r="AY1346" s="242"/>
      <c r="AZ1346" s="242"/>
      <c r="BA1346" s="242"/>
      <c r="BB1346" s="242"/>
      <c r="BC1346" s="242"/>
      <c r="BD1346" s="242"/>
      <c r="BE1346" s="242"/>
      <c r="BF1346" s="242"/>
      <c r="BG1346" s="242"/>
      <c r="BH1346" s="242"/>
      <c r="BI1346" s="242"/>
      <c r="BJ1346" s="242"/>
      <c r="BK1346" s="242"/>
      <c r="BL1346" s="242"/>
    </row>
    <row r="1347" spans="1:64" ht="14.65" hidden="1" customHeight="1">
      <c r="A1347" s="254" t="s">
        <v>97</v>
      </c>
      <c r="B1347" s="254" t="s">
        <v>78</v>
      </c>
      <c r="C1347" s="256" t="s">
        <v>75</v>
      </c>
      <c r="D1347" s="260"/>
      <c r="E1347" s="260"/>
      <c r="F1347" s="260"/>
      <c r="G1347" s="261"/>
      <c r="H1347" s="261"/>
      <c r="I1347" s="261"/>
      <c r="J1347" s="261"/>
      <c r="K1347" s="261"/>
      <c r="L1347" s="261"/>
      <c r="M1347" s="261"/>
      <c r="N1347" s="261"/>
      <c r="O1347" s="261"/>
      <c r="P1347" s="261">
        <v>1</v>
      </c>
      <c r="Q1347" s="261">
        <v>78</v>
      </c>
      <c r="R1347" s="261">
        <v>100</v>
      </c>
      <c r="S1347" s="261"/>
      <c r="T1347" s="261"/>
      <c r="U1347" s="261"/>
      <c r="V1347" s="261"/>
      <c r="W1347" s="261"/>
      <c r="X1347" s="261"/>
      <c r="Y1347" s="261"/>
      <c r="Z1347" s="261"/>
      <c r="AA1347" s="261"/>
      <c r="AB1347" s="261"/>
      <c r="AC1347" s="261"/>
      <c r="AD1347" s="261"/>
      <c r="AE1347" s="262"/>
      <c r="AF1347" s="254" t="str">
        <f t="shared" si="21"/>
        <v>CEVADA20/21Plantio</v>
      </c>
      <c r="AG1347" s="262"/>
      <c r="AH1347" s="262"/>
      <c r="AI1347" s="262"/>
      <c r="AJ1347" s="262"/>
      <c r="AK1347" s="262"/>
      <c r="AL1347" s="262"/>
      <c r="AM1347" s="262"/>
      <c r="AN1347" s="262"/>
      <c r="AO1347" s="262"/>
      <c r="AP1347" s="262"/>
      <c r="AQ1347" s="262"/>
      <c r="AR1347" s="262"/>
      <c r="AS1347" s="262"/>
      <c r="AT1347" s="262"/>
      <c r="AU1347" s="262"/>
      <c r="AV1347" s="262"/>
      <c r="AW1347" s="262"/>
      <c r="AX1347" s="262"/>
      <c r="AY1347" s="262"/>
      <c r="AZ1347" s="262"/>
      <c r="BA1347" s="262"/>
      <c r="BB1347" s="262"/>
      <c r="BC1347" s="262"/>
      <c r="BD1347" s="262"/>
      <c r="BE1347" s="262"/>
      <c r="BF1347" s="262"/>
      <c r="BG1347" s="262"/>
      <c r="BH1347" s="262"/>
      <c r="BI1347" s="262"/>
      <c r="BJ1347" s="262"/>
      <c r="BK1347" s="262"/>
      <c r="BL1347" s="262"/>
    </row>
    <row r="1348" spans="1:64" ht="14.65" hidden="1" customHeight="1">
      <c r="A1348" s="263" t="s">
        <v>97</v>
      </c>
      <c r="B1348" s="263" t="s">
        <v>78</v>
      </c>
      <c r="C1348" s="265" t="s">
        <v>76</v>
      </c>
      <c r="D1348" s="266"/>
      <c r="E1348" s="266"/>
      <c r="F1348" s="266"/>
      <c r="G1348" s="267"/>
      <c r="H1348" s="267"/>
      <c r="I1348" s="267"/>
      <c r="J1348" s="267"/>
      <c r="K1348" s="267"/>
      <c r="L1348" s="267"/>
      <c r="M1348" s="267"/>
      <c r="N1348" s="267"/>
      <c r="O1348" s="267"/>
      <c r="P1348" s="267"/>
      <c r="Q1348" s="267"/>
      <c r="R1348" s="267"/>
      <c r="S1348" s="267"/>
      <c r="T1348" s="267"/>
      <c r="U1348" s="267">
        <v>30</v>
      </c>
      <c r="V1348" s="267">
        <v>97</v>
      </c>
      <c r="W1348" s="267">
        <v>100</v>
      </c>
      <c r="X1348" s="267"/>
      <c r="Y1348" s="267"/>
      <c r="Z1348" s="267"/>
      <c r="AA1348" s="267"/>
      <c r="AB1348" s="267"/>
      <c r="AC1348" s="267"/>
      <c r="AD1348" s="267"/>
      <c r="AE1348" s="268"/>
      <c r="AF1348" s="263" t="str">
        <f t="shared" si="21"/>
        <v>CEVADA20/21Colheita</v>
      </c>
      <c r="AG1348" s="268"/>
      <c r="AH1348" s="268"/>
      <c r="AI1348" s="268"/>
      <c r="AJ1348" s="268"/>
      <c r="AK1348" s="268"/>
      <c r="AL1348" s="268"/>
      <c r="AM1348" s="268"/>
      <c r="AN1348" s="268"/>
      <c r="AO1348" s="268"/>
      <c r="AP1348" s="268"/>
      <c r="AQ1348" s="268"/>
      <c r="AR1348" s="268"/>
      <c r="AS1348" s="268"/>
      <c r="AT1348" s="268"/>
      <c r="AU1348" s="268"/>
      <c r="AV1348" s="268"/>
      <c r="AW1348" s="268"/>
      <c r="AX1348" s="268"/>
      <c r="AY1348" s="268"/>
      <c r="AZ1348" s="268"/>
      <c r="BA1348" s="268"/>
      <c r="BB1348" s="268"/>
      <c r="BC1348" s="268"/>
      <c r="BD1348" s="268"/>
      <c r="BE1348" s="268"/>
      <c r="BF1348" s="268"/>
      <c r="BG1348" s="268"/>
      <c r="BH1348" s="268"/>
      <c r="BI1348" s="268"/>
      <c r="BJ1348" s="268"/>
      <c r="BK1348" s="268"/>
      <c r="BL1348" s="268"/>
    </row>
    <row r="1349" spans="1:64" ht="14.65" hidden="1" customHeight="1">
      <c r="A1349" s="238" t="s">
        <v>97</v>
      </c>
      <c r="B1349" s="238" t="s">
        <v>78</v>
      </c>
      <c r="C1349" s="243" t="s">
        <v>77</v>
      </c>
      <c r="D1349" s="244"/>
      <c r="E1349" s="244"/>
      <c r="F1349" s="244"/>
      <c r="G1349" s="245"/>
      <c r="H1349" s="245"/>
      <c r="I1349" s="245"/>
      <c r="J1349" s="245"/>
      <c r="K1349" s="245"/>
      <c r="L1349" s="245"/>
      <c r="M1349" s="245"/>
      <c r="N1349" s="245"/>
      <c r="O1349" s="245"/>
      <c r="P1349" s="245">
        <v>30</v>
      </c>
      <c r="Q1349" s="245">
        <v>30</v>
      </c>
      <c r="R1349" s="245">
        <v>31</v>
      </c>
      <c r="S1349" s="245">
        <v>31</v>
      </c>
      <c r="T1349" s="245">
        <v>33</v>
      </c>
      <c r="U1349" s="245">
        <v>37</v>
      </c>
      <c r="V1349" s="245">
        <v>62</v>
      </c>
      <c r="W1349" s="245">
        <v>91</v>
      </c>
      <c r="X1349" s="245">
        <v>99</v>
      </c>
      <c r="Y1349" s="245">
        <v>100</v>
      </c>
      <c r="Z1349" s="252"/>
      <c r="AA1349" s="245"/>
      <c r="AB1349" s="245"/>
      <c r="AC1349" s="245"/>
      <c r="AD1349" s="245"/>
      <c r="AE1349" s="242"/>
      <c r="AF1349" s="238" t="str">
        <f t="shared" si="21"/>
        <v>CEVADA20/21Comercialização</v>
      </c>
      <c r="AG1349" s="242"/>
      <c r="AH1349" s="242"/>
      <c r="AI1349" s="242"/>
      <c r="AJ1349" s="242"/>
      <c r="AK1349" s="242"/>
      <c r="AL1349" s="242"/>
      <c r="AM1349" s="242"/>
      <c r="AN1349" s="242"/>
      <c r="AO1349" s="242"/>
      <c r="AP1349" s="242"/>
      <c r="AQ1349" s="242"/>
      <c r="AR1349" s="242"/>
      <c r="AS1349" s="242"/>
      <c r="AT1349" s="242"/>
      <c r="AU1349" s="242"/>
      <c r="AV1349" s="242"/>
      <c r="AW1349" s="242"/>
      <c r="AX1349" s="242"/>
      <c r="AY1349" s="242"/>
      <c r="AZ1349" s="242"/>
      <c r="BA1349" s="242"/>
      <c r="BB1349" s="242"/>
      <c r="BC1349" s="242"/>
      <c r="BD1349" s="242"/>
      <c r="BE1349" s="242"/>
      <c r="BF1349" s="242"/>
      <c r="BG1349" s="242"/>
      <c r="BH1349" s="242"/>
      <c r="BI1349" s="242"/>
      <c r="BJ1349" s="242"/>
      <c r="BK1349" s="242"/>
      <c r="BL1349" s="242"/>
    </row>
    <row r="1350" spans="1:64" ht="14.65" hidden="1" customHeight="1">
      <c r="A1350" s="254" t="s">
        <v>58</v>
      </c>
      <c r="B1350" s="254" t="s">
        <v>78</v>
      </c>
      <c r="C1350" s="256" t="s">
        <v>75</v>
      </c>
      <c r="D1350" s="261"/>
      <c r="E1350" s="261"/>
      <c r="F1350" s="261"/>
      <c r="G1350" s="261">
        <v>2</v>
      </c>
      <c r="H1350" s="261">
        <v>31</v>
      </c>
      <c r="I1350" s="261">
        <v>92</v>
      </c>
      <c r="J1350" s="261">
        <v>100</v>
      </c>
      <c r="K1350" s="261"/>
      <c r="L1350" s="261"/>
      <c r="M1350" s="261"/>
      <c r="N1350" s="261"/>
      <c r="O1350" s="261"/>
      <c r="P1350" s="261"/>
      <c r="Q1350" s="261"/>
      <c r="R1350" s="261"/>
      <c r="S1350" s="261"/>
      <c r="T1350" s="261"/>
      <c r="U1350" s="261"/>
      <c r="V1350" s="261"/>
      <c r="W1350" s="261"/>
      <c r="X1350" s="261"/>
      <c r="Y1350" s="261"/>
      <c r="Z1350" s="261"/>
      <c r="AA1350" s="261"/>
      <c r="AB1350" s="261"/>
      <c r="AC1350" s="261"/>
      <c r="AD1350" s="261"/>
      <c r="AE1350" s="262"/>
      <c r="AF1350" s="238" t="str">
        <f t="shared" si="21"/>
        <v>FEIJÃO (1ª SAFRA)20/21Plantio</v>
      </c>
      <c r="AG1350" s="262"/>
      <c r="AH1350" s="262"/>
      <c r="AI1350" s="262"/>
      <c r="AJ1350" s="262"/>
      <c r="AK1350" s="262"/>
      <c r="AL1350" s="262"/>
      <c r="AM1350" s="262"/>
      <c r="AN1350" s="262"/>
      <c r="AO1350" s="262"/>
      <c r="AP1350" s="262"/>
      <c r="AQ1350" s="262"/>
      <c r="AR1350" s="262"/>
      <c r="AS1350" s="262"/>
      <c r="AT1350" s="262"/>
      <c r="AU1350" s="262"/>
      <c r="AV1350" s="262"/>
      <c r="AW1350" s="262"/>
      <c r="AX1350" s="262"/>
      <c r="AY1350" s="262"/>
      <c r="AZ1350" s="262"/>
      <c r="BA1350" s="262"/>
      <c r="BB1350" s="262"/>
      <c r="BC1350" s="262"/>
      <c r="BD1350" s="262"/>
      <c r="BE1350" s="262"/>
      <c r="BF1350" s="262"/>
      <c r="BG1350" s="262"/>
      <c r="BH1350" s="262"/>
      <c r="BI1350" s="262"/>
      <c r="BJ1350" s="262"/>
      <c r="BK1350" s="262"/>
      <c r="BL1350" s="262"/>
    </row>
    <row r="1351" spans="1:64" ht="14.65" hidden="1" customHeight="1">
      <c r="A1351" s="263" t="s">
        <v>58</v>
      </c>
      <c r="B1351" s="263" t="s">
        <v>78</v>
      </c>
      <c r="C1351" s="265" t="s">
        <v>76</v>
      </c>
      <c r="D1351" s="267"/>
      <c r="E1351" s="267"/>
      <c r="F1351" s="267"/>
      <c r="G1351" s="267"/>
      <c r="H1351" s="267"/>
      <c r="I1351" s="267"/>
      <c r="J1351" s="267"/>
      <c r="K1351" s="267">
        <v>5</v>
      </c>
      <c r="L1351" s="267">
        <v>62</v>
      </c>
      <c r="M1351" s="267">
        <v>99</v>
      </c>
      <c r="N1351" s="267">
        <v>100</v>
      </c>
      <c r="O1351" s="267"/>
      <c r="P1351" s="267"/>
      <c r="Q1351" s="267"/>
      <c r="R1351" s="267"/>
      <c r="S1351" s="267"/>
      <c r="T1351" s="267"/>
      <c r="U1351" s="267"/>
      <c r="V1351" s="267"/>
      <c r="W1351" s="267"/>
      <c r="X1351" s="267"/>
      <c r="Y1351" s="267"/>
      <c r="Z1351" s="267"/>
      <c r="AA1351" s="267"/>
      <c r="AB1351" s="267"/>
      <c r="AC1351" s="267"/>
      <c r="AD1351" s="267"/>
      <c r="AE1351" s="268"/>
      <c r="AF1351" s="238" t="str">
        <f t="shared" si="21"/>
        <v>FEIJÃO (1ª SAFRA)20/21Colheita</v>
      </c>
      <c r="AG1351" s="268"/>
      <c r="AH1351" s="268"/>
      <c r="AI1351" s="268"/>
      <c r="AJ1351" s="268"/>
      <c r="AK1351" s="268"/>
      <c r="AL1351" s="268"/>
      <c r="AM1351" s="268"/>
      <c r="AN1351" s="268"/>
      <c r="AO1351" s="268"/>
      <c r="AP1351" s="268"/>
      <c r="AQ1351" s="268"/>
      <c r="AR1351" s="268"/>
      <c r="AS1351" s="268"/>
      <c r="AT1351" s="268"/>
      <c r="AU1351" s="268"/>
      <c r="AV1351" s="268"/>
      <c r="AW1351" s="268"/>
      <c r="AX1351" s="268"/>
      <c r="AY1351" s="268"/>
      <c r="AZ1351" s="268"/>
      <c r="BA1351" s="268"/>
      <c r="BB1351" s="268"/>
      <c r="BC1351" s="268"/>
      <c r="BD1351" s="268"/>
      <c r="BE1351" s="268"/>
      <c r="BF1351" s="268"/>
      <c r="BG1351" s="268"/>
      <c r="BH1351" s="268"/>
      <c r="BI1351" s="268"/>
      <c r="BJ1351" s="268"/>
      <c r="BK1351" s="268"/>
      <c r="BL1351" s="268"/>
    </row>
    <row r="1352" spans="1:64" ht="14.65" hidden="1" customHeight="1">
      <c r="A1352" s="238" t="s">
        <v>58</v>
      </c>
      <c r="B1352" s="238" t="s">
        <v>78</v>
      </c>
      <c r="C1352" s="243" t="s">
        <v>77</v>
      </c>
      <c r="D1352" s="245"/>
      <c r="E1352" s="245"/>
      <c r="F1352" s="245"/>
      <c r="G1352" s="245"/>
      <c r="H1352" s="245"/>
      <c r="I1352" s="245"/>
      <c r="J1352" s="245"/>
      <c r="K1352" s="245"/>
      <c r="L1352" s="245">
        <v>34</v>
      </c>
      <c r="M1352" s="245">
        <v>65</v>
      </c>
      <c r="N1352" s="245">
        <v>87</v>
      </c>
      <c r="O1352" s="245">
        <v>92</v>
      </c>
      <c r="P1352" s="245">
        <v>95</v>
      </c>
      <c r="Q1352" s="245">
        <v>97</v>
      </c>
      <c r="R1352" s="245">
        <v>99</v>
      </c>
      <c r="S1352" s="245">
        <v>100</v>
      </c>
      <c r="T1352" s="245"/>
      <c r="U1352" s="245"/>
      <c r="V1352" s="245"/>
      <c r="W1352" s="245"/>
      <c r="X1352" s="245"/>
      <c r="Y1352" s="245"/>
      <c r="Z1352" s="245"/>
      <c r="AA1352" s="245"/>
      <c r="AB1352" s="245"/>
      <c r="AC1352" s="245"/>
      <c r="AD1352" s="245"/>
      <c r="AE1352" s="242"/>
      <c r="AF1352" s="238" t="str">
        <f t="shared" si="21"/>
        <v>FEIJÃO (1ª SAFRA)20/21Comercialização</v>
      </c>
      <c r="AG1352" s="242"/>
      <c r="AH1352" s="242"/>
      <c r="AI1352" s="242"/>
      <c r="AJ1352" s="242"/>
      <c r="AK1352" s="242"/>
      <c r="AL1352" s="242"/>
      <c r="AM1352" s="242"/>
      <c r="AN1352" s="242"/>
      <c r="AO1352" s="242"/>
      <c r="AP1352" s="242"/>
      <c r="AQ1352" s="242"/>
      <c r="AR1352" s="242"/>
      <c r="AS1352" s="242"/>
      <c r="AT1352" s="242"/>
      <c r="AU1352" s="242"/>
      <c r="AV1352" s="242"/>
      <c r="AW1352" s="242"/>
      <c r="AX1352" s="242"/>
      <c r="AY1352" s="242"/>
      <c r="AZ1352" s="242"/>
      <c r="BA1352" s="242"/>
      <c r="BB1352" s="242"/>
      <c r="BC1352" s="242"/>
      <c r="BD1352" s="242"/>
      <c r="BE1352" s="242"/>
      <c r="BF1352" s="242"/>
      <c r="BG1352" s="242"/>
      <c r="BH1352" s="242"/>
      <c r="BI1352" s="242"/>
      <c r="BJ1352" s="242"/>
      <c r="BK1352" s="242"/>
      <c r="BL1352" s="242"/>
    </row>
    <row r="1353" spans="1:64" ht="14.65" hidden="1" customHeight="1">
      <c r="A1353" s="254" t="s">
        <v>98</v>
      </c>
      <c r="B1353" s="254" t="s">
        <v>78</v>
      </c>
      <c r="C1353" s="256" t="s">
        <v>75</v>
      </c>
      <c r="D1353" s="261"/>
      <c r="E1353" s="261"/>
      <c r="F1353" s="261"/>
      <c r="G1353" s="261"/>
      <c r="H1353" s="261"/>
      <c r="I1353" s="261"/>
      <c r="J1353" s="261"/>
      <c r="K1353" s="262">
        <v>0</v>
      </c>
      <c r="L1353" s="261">
        <v>12</v>
      </c>
      <c r="M1353" s="262">
        <v>73</v>
      </c>
      <c r="N1353" s="261">
        <v>99</v>
      </c>
      <c r="O1353" s="261">
        <v>100</v>
      </c>
      <c r="P1353" s="261"/>
      <c r="Q1353" s="261"/>
      <c r="R1353" s="261"/>
      <c r="S1353" s="261"/>
      <c r="T1353" s="261"/>
      <c r="U1353" s="261"/>
      <c r="V1353" s="261"/>
      <c r="W1353" s="261"/>
      <c r="X1353" s="261"/>
      <c r="Y1353" s="261"/>
      <c r="Z1353" s="261"/>
      <c r="AA1353" s="261"/>
      <c r="AB1353" s="261"/>
      <c r="AC1353" s="261"/>
      <c r="AD1353" s="261"/>
      <c r="AE1353" s="262"/>
      <c r="AF1353" s="238" t="str">
        <f t="shared" si="21"/>
        <v>FEIJÃO (2ª SAFRA)20/21Plantio</v>
      </c>
      <c r="AG1353" s="262"/>
      <c r="AH1353" s="262"/>
      <c r="AI1353" s="262"/>
      <c r="AJ1353" s="262"/>
      <c r="AK1353" s="262"/>
      <c r="AL1353" s="262"/>
      <c r="AM1353" s="262"/>
      <c r="AN1353" s="262"/>
      <c r="AO1353" s="262"/>
      <c r="AP1353" s="262"/>
      <c r="AQ1353" s="262"/>
      <c r="AR1353" s="262"/>
      <c r="AS1353" s="262"/>
      <c r="AT1353" s="262"/>
      <c r="AU1353" s="262"/>
      <c r="AV1353" s="262"/>
      <c r="AW1353" s="262"/>
      <c r="AX1353" s="262"/>
      <c r="AY1353" s="262"/>
      <c r="AZ1353" s="262"/>
      <c r="BA1353" s="262"/>
      <c r="BB1353" s="262"/>
      <c r="BC1353" s="262"/>
      <c r="BD1353" s="262"/>
      <c r="BE1353" s="262"/>
      <c r="BF1353" s="262"/>
      <c r="BG1353" s="262"/>
      <c r="BH1353" s="262"/>
      <c r="BI1353" s="262"/>
      <c r="BJ1353" s="262"/>
      <c r="BK1353" s="262"/>
      <c r="BL1353" s="262"/>
    </row>
    <row r="1354" spans="1:64" ht="14.65" hidden="1" customHeight="1">
      <c r="A1354" s="263" t="s">
        <v>98</v>
      </c>
      <c r="B1354" s="263" t="s">
        <v>78</v>
      </c>
      <c r="C1354" s="265" t="s">
        <v>76</v>
      </c>
      <c r="D1354" s="267"/>
      <c r="E1354" s="267"/>
      <c r="F1354" s="267"/>
      <c r="G1354" s="267"/>
      <c r="H1354" s="267"/>
      <c r="I1354" s="267"/>
      <c r="J1354" s="267"/>
      <c r="K1354" s="268"/>
      <c r="L1354" s="267"/>
      <c r="M1354" s="268"/>
      <c r="N1354" s="267"/>
      <c r="O1354" s="267">
        <v>3</v>
      </c>
      <c r="P1354" s="267">
        <v>44</v>
      </c>
      <c r="Q1354" s="267">
        <v>97</v>
      </c>
      <c r="R1354" s="267">
        <v>100</v>
      </c>
      <c r="S1354" s="267"/>
      <c r="T1354" s="267"/>
      <c r="U1354" s="267"/>
      <c r="V1354" s="267"/>
      <c r="W1354" s="267"/>
      <c r="X1354" s="267"/>
      <c r="Y1354" s="267"/>
      <c r="Z1354" s="267"/>
      <c r="AA1354" s="267"/>
      <c r="AB1354" s="267"/>
      <c r="AC1354" s="267"/>
      <c r="AD1354" s="267"/>
      <c r="AE1354" s="268"/>
      <c r="AF1354" s="238" t="str">
        <f t="shared" si="21"/>
        <v>FEIJÃO (2ª SAFRA)20/21Colheita</v>
      </c>
      <c r="AG1354" s="268"/>
      <c r="AH1354" s="268"/>
      <c r="AI1354" s="268"/>
      <c r="AJ1354" s="268"/>
      <c r="AK1354" s="268"/>
      <c r="AL1354" s="268"/>
      <c r="AM1354" s="268"/>
      <c r="AN1354" s="268"/>
      <c r="AO1354" s="268"/>
      <c r="AP1354" s="268"/>
      <c r="AQ1354" s="268"/>
      <c r="AR1354" s="268"/>
      <c r="AS1354" s="268"/>
      <c r="AT1354" s="268"/>
      <c r="AU1354" s="268"/>
      <c r="AV1354" s="268"/>
      <c r="AW1354" s="268"/>
      <c r="AX1354" s="268"/>
      <c r="AY1354" s="268"/>
      <c r="AZ1354" s="268"/>
      <c r="BA1354" s="268"/>
      <c r="BB1354" s="268"/>
      <c r="BC1354" s="268"/>
      <c r="BD1354" s="268"/>
      <c r="BE1354" s="268"/>
      <c r="BF1354" s="268"/>
      <c r="BG1354" s="268"/>
      <c r="BH1354" s="268"/>
      <c r="BI1354" s="268"/>
      <c r="BJ1354" s="268"/>
      <c r="BK1354" s="268"/>
      <c r="BL1354" s="268"/>
    </row>
    <row r="1355" spans="1:64" ht="14.65" hidden="1" customHeight="1">
      <c r="A1355" s="238" t="s">
        <v>98</v>
      </c>
      <c r="B1355" s="238" t="s">
        <v>78</v>
      </c>
      <c r="C1355" s="243" t="s">
        <v>77</v>
      </c>
      <c r="D1355" s="245"/>
      <c r="E1355" s="245"/>
      <c r="F1355" s="245"/>
      <c r="G1355" s="245"/>
      <c r="H1355" s="245"/>
      <c r="I1355" s="245"/>
      <c r="J1355" s="245"/>
      <c r="K1355" s="245"/>
      <c r="L1355" s="245"/>
      <c r="M1355" s="245"/>
      <c r="N1355" s="245"/>
      <c r="O1355" s="245">
        <v>1</v>
      </c>
      <c r="P1355" s="245">
        <v>31</v>
      </c>
      <c r="Q1355" s="245">
        <v>82</v>
      </c>
      <c r="R1355" s="245">
        <v>93</v>
      </c>
      <c r="S1355" s="245">
        <v>97</v>
      </c>
      <c r="T1355" s="245">
        <v>99</v>
      </c>
      <c r="U1355" s="245">
        <v>100</v>
      </c>
      <c r="V1355" s="245"/>
      <c r="W1355" s="245"/>
      <c r="X1355" s="245"/>
      <c r="Y1355" s="245"/>
      <c r="Z1355" s="245"/>
      <c r="AA1355" s="245"/>
      <c r="AB1355" s="245"/>
      <c r="AC1355" s="245"/>
      <c r="AD1355" s="245"/>
      <c r="AE1355" s="242"/>
      <c r="AF1355" s="238" t="str">
        <f t="shared" si="21"/>
        <v>FEIJÃO (2ª SAFRA)20/21Comercialização</v>
      </c>
      <c r="AG1355" s="242"/>
      <c r="AH1355" s="242"/>
      <c r="AI1355" s="242"/>
      <c r="AJ1355" s="242"/>
      <c r="AK1355" s="242"/>
      <c r="AL1355" s="242"/>
      <c r="AM1355" s="242"/>
      <c r="AN1355" s="242"/>
      <c r="AO1355" s="242"/>
      <c r="AP1355" s="242"/>
      <c r="AQ1355" s="242"/>
      <c r="AR1355" s="242"/>
      <c r="AS1355" s="242"/>
      <c r="AT1355" s="242"/>
      <c r="AU1355" s="242"/>
      <c r="AV1355" s="242"/>
      <c r="AW1355" s="242"/>
      <c r="AX1355" s="242"/>
      <c r="AY1355" s="242"/>
      <c r="AZ1355" s="242"/>
      <c r="BA1355" s="242"/>
      <c r="BB1355" s="242"/>
      <c r="BC1355" s="242"/>
      <c r="BD1355" s="242"/>
      <c r="BE1355" s="242"/>
      <c r="BF1355" s="242"/>
      <c r="BG1355" s="242"/>
      <c r="BH1355" s="242"/>
      <c r="BI1355" s="242"/>
      <c r="BJ1355" s="242"/>
      <c r="BK1355" s="242"/>
      <c r="BL1355" s="242"/>
    </row>
    <row r="1356" spans="1:64" ht="14.65" hidden="1" customHeight="1">
      <c r="A1356" s="254" t="s">
        <v>99</v>
      </c>
      <c r="B1356" s="254" t="s">
        <v>78</v>
      </c>
      <c r="C1356" s="256" t="s">
        <v>75</v>
      </c>
      <c r="D1356" s="261"/>
      <c r="E1356" s="261"/>
      <c r="F1356" s="261"/>
      <c r="G1356" s="261"/>
      <c r="H1356" s="261"/>
      <c r="I1356" s="261"/>
      <c r="J1356" s="261"/>
      <c r="K1356" s="262"/>
      <c r="L1356" s="261"/>
      <c r="M1356" s="262"/>
      <c r="N1356" s="261"/>
      <c r="O1356" s="261"/>
      <c r="P1356" s="261">
        <v>40</v>
      </c>
      <c r="Q1356" s="261">
        <v>60</v>
      </c>
      <c r="R1356" s="261">
        <v>66</v>
      </c>
      <c r="S1356" s="261">
        <v>66</v>
      </c>
      <c r="T1356" s="261">
        <v>100</v>
      </c>
      <c r="U1356" s="261"/>
      <c r="V1356" s="261"/>
      <c r="W1356" s="261"/>
      <c r="X1356" s="261"/>
      <c r="Y1356" s="261"/>
      <c r="Z1356" s="261"/>
      <c r="AA1356" s="261"/>
      <c r="AB1356" s="261"/>
      <c r="AC1356" s="261"/>
      <c r="AD1356" s="261"/>
      <c r="AE1356" s="262"/>
      <c r="AF1356" s="238" t="str">
        <f t="shared" si="21"/>
        <v>FEIJÃO (3ª SAFRA)20/21Plantio</v>
      </c>
      <c r="AG1356" s="262"/>
      <c r="AH1356" s="262"/>
      <c r="AI1356" s="262"/>
      <c r="AJ1356" s="262"/>
      <c r="AK1356" s="262"/>
      <c r="AL1356" s="262"/>
      <c r="AM1356" s="262"/>
      <c r="AN1356" s="262"/>
      <c r="AO1356" s="262"/>
      <c r="AP1356" s="262"/>
      <c r="AQ1356" s="262"/>
      <c r="AR1356" s="262"/>
      <c r="AS1356" s="262"/>
      <c r="AT1356" s="262"/>
      <c r="AU1356" s="262"/>
      <c r="AV1356" s="262"/>
      <c r="AW1356" s="262"/>
      <c r="AX1356" s="262"/>
      <c r="AY1356" s="262"/>
      <c r="AZ1356" s="262"/>
      <c r="BA1356" s="262"/>
      <c r="BB1356" s="262"/>
      <c r="BC1356" s="262"/>
      <c r="BD1356" s="262"/>
      <c r="BE1356" s="262"/>
      <c r="BF1356" s="262"/>
      <c r="BG1356" s="262"/>
      <c r="BH1356" s="262"/>
      <c r="BI1356" s="262"/>
      <c r="BJ1356" s="262"/>
      <c r="BK1356" s="262"/>
      <c r="BL1356" s="262"/>
    </row>
    <row r="1357" spans="1:64" ht="14.65" hidden="1" customHeight="1">
      <c r="A1357" s="263" t="s">
        <v>99</v>
      </c>
      <c r="B1357" s="263" t="s">
        <v>78</v>
      </c>
      <c r="C1357" s="265" t="s">
        <v>76</v>
      </c>
      <c r="D1357" s="267"/>
      <c r="E1357" s="267"/>
      <c r="F1357" s="267"/>
      <c r="G1357" s="267"/>
      <c r="H1357" s="267"/>
      <c r="I1357" s="267"/>
      <c r="J1357" s="267"/>
      <c r="K1357" s="268"/>
      <c r="L1357" s="267"/>
      <c r="M1357" s="268"/>
      <c r="N1357" s="267"/>
      <c r="O1357" s="267"/>
      <c r="P1357" s="267"/>
      <c r="Q1357" s="267"/>
      <c r="R1357" s="267">
        <v>17</v>
      </c>
      <c r="S1357" s="267">
        <v>40</v>
      </c>
      <c r="T1357" s="267">
        <v>42</v>
      </c>
      <c r="U1357" s="267">
        <v>44</v>
      </c>
      <c r="V1357" s="267">
        <v>44</v>
      </c>
      <c r="W1357" s="267">
        <v>100</v>
      </c>
      <c r="X1357" s="267"/>
      <c r="Y1357" s="267"/>
      <c r="Z1357" s="267"/>
      <c r="AA1357" s="267"/>
      <c r="AB1357" s="267"/>
      <c r="AC1357" s="267"/>
      <c r="AD1357" s="267"/>
      <c r="AE1357" s="268"/>
      <c r="AF1357" s="238" t="str">
        <f t="shared" si="21"/>
        <v>FEIJÃO (3ª SAFRA)20/21Colheita</v>
      </c>
      <c r="AG1357" s="268"/>
      <c r="AH1357" s="268"/>
      <c r="AI1357" s="268"/>
      <c r="AJ1357" s="268"/>
      <c r="AK1357" s="268"/>
      <c r="AL1357" s="268"/>
      <c r="AM1357" s="268"/>
      <c r="AN1357" s="268"/>
      <c r="AO1357" s="268"/>
      <c r="AP1357" s="268"/>
      <c r="AQ1357" s="268"/>
      <c r="AR1357" s="268"/>
      <c r="AS1357" s="268"/>
      <c r="AT1357" s="268"/>
      <c r="AU1357" s="268"/>
      <c r="AV1357" s="268"/>
      <c r="AW1357" s="268"/>
      <c r="AX1357" s="268"/>
      <c r="AY1357" s="268"/>
      <c r="AZ1357" s="268"/>
      <c r="BA1357" s="268"/>
      <c r="BB1357" s="268"/>
      <c r="BC1357" s="268"/>
      <c r="BD1357" s="268"/>
      <c r="BE1357" s="268"/>
      <c r="BF1357" s="268"/>
      <c r="BG1357" s="268"/>
      <c r="BH1357" s="268"/>
      <c r="BI1357" s="268"/>
      <c r="BJ1357" s="268"/>
      <c r="BK1357" s="268"/>
      <c r="BL1357" s="268"/>
    </row>
    <row r="1358" spans="1:64" ht="14.65" hidden="1" customHeight="1">
      <c r="A1358" s="238" t="s">
        <v>99</v>
      </c>
      <c r="B1358" s="238" t="s">
        <v>78</v>
      </c>
      <c r="C1358" s="243" t="s">
        <v>77</v>
      </c>
      <c r="D1358" s="245"/>
      <c r="E1358" s="245"/>
      <c r="F1358" s="245"/>
      <c r="G1358" s="245"/>
      <c r="H1358" s="245"/>
      <c r="I1358" s="245"/>
      <c r="J1358" s="245"/>
      <c r="K1358" s="245"/>
      <c r="L1358" s="245"/>
      <c r="M1358" s="245"/>
      <c r="N1358" s="245"/>
      <c r="O1358" s="245"/>
      <c r="P1358" s="245"/>
      <c r="Q1358" s="245"/>
      <c r="R1358" s="245">
        <v>8</v>
      </c>
      <c r="S1358" s="245">
        <v>12</v>
      </c>
      <c r="T1358" s="245">
        <v>13</v>
      </c>
      <c r="U1358" s="245">
        <v>14</v>
      </c>
      <c r="V1358" s="245">
        <v>24</v>
      </c>
      <c r="W1358" s="245">
        <v>39</v>
      </c>
      <c r="X1358" s="245">
        <v>39</v>
      </c>
      <c r="Y1358" s="245">
        <v>100</v>
      </c>
      <c r="Z1358" s="245"/>
      <c r="AA1358" s="245"/>
      <c r="AB1358" s="245"/>
      <c r="AC1358" s="245"/>
      <c r="AD1358" s="245"/>
      <c r="AE1358" s="242"/>
      <c r="AF1358" s="238" t="str">
        <f t="shared" si="21"/>
        <v>FEIJÃO (3ª SAFRA)20/21Comercialização</v>
      </c>
      <c r="AG1358" s="242"/>
      <c r="AH1358" s="242"/>
      <c r="AI1358" s="242"/>
      <c r="AJ1358" s="242"/>
      <c r="AK1358" s="242"/>
      <c r="AL1358" s="242"/>
      <c r="AM1358" s="242"/>
      <c r="AN1358" s="242"/>
      <c r="AO1358" s="242"/>
      <c r="AP1358" s="242"/>
      <c r="AQ1358" s="242"/>
      <c r="AR1358" s="242"/>
      <c r="AS1358" s="242"/>
      <c r="AT1358" s="242"/>
      <c r="AU1358" s="242"/>
      <c r="AV1358" s="242"/>
      <c r="AW1358" s="242"/>
      <c r="AX1358" s="242"/>
      <c r="AY1358" s="242"/>
      <c r="AZ1358" s="242"/>
      <c r="BA1358" s="242"/>
      <c r="BB1358" s="242"/>
      <c r="BC1358" s="242"/>
      <c r="BD1358" s="242"/>
      <c r="BE1358" s="242"/>
      <c r="BF1358" s="242"/>
      <c r="BG1358" s="242"/>
      <c r="BH1358" s="242"/>
      <c r="BI1358" s="242"/>
      <c r="BJ1358" s="242"/>
      <c r="BK1358" s="242"/>
      <c r="BL1358" s="242"/>
    </row>
    <row r="1359" spans="1:64" ht="15.75" hidden="1" customHeight="1">
      <c r="A1359" s="254" t="s">
        <v>294</v>
      </c>
      <c r="B1359" s="254" t="s">
        <v>78</v>
      </c>
      <c r="C1359" s="256" t="s">
        <v>75</v>
      </c>
      <c r="D1359" s="261"/>
      <c r="E1359" s="261"/>
      <c r="F1359" s="261"/>
      <c r="G1359" s="261">
        <v>2</v>
      </c>
      <c r="H1359" s="261">
        <v>22</v>
      </c>
      <c r="I1359" s="261">
        <v>95</v>
      </c>
      <c r="J1359" s="261">
        <v>100</v>
      </c>
      <c r="K1359" s="261"/>
      <c r="L1359" s="261"/>
      <c r="M1359" s="261"/>
      <c r="N1359" s="261"/>
      <c r="O1359" s="261"/>
      <c r="P1359" s="261"/>
      <c r="Q1359" s="261"/>
      <c r="R1359" s="261"/>
      <c r="S1359" s="261"/>
      <c r="T1359" s="261"/>
      <c r="U1359" s="261"/>
      <c r="V1359" s="261"/>
      <c r="W1359" s="261"/>
      <c r="X1359" s="261"/>
      <c r="Y1359" s="261"/>
      <c r="Z1359" s="261"/>
      <c r="AA1359" s="261"/>
      <c r="AB1359" s="261"/>
      <c r="AC1359" s="261"/>
      <c r="AD1359" s="261"/>
      <c r="AE1359" s="262"/>
      <c r="AF1359" s="238" t="str">
        <f t="shared" si="21"/>
        <v>tabaco20/21Plantio</v>
      </c>
      <c r="AG1359" s="277"/>
      <c r="AH1359" s="277"/>
      <c r="AI1359" s="277"/>
      <c r="AJ1359" s="277"/>
      <c r="AK1359" s="277"/>
      <c r="AL1359" s="277"/>
      <c r="AM1359" s="277"/>
      <c r="AN1359" s="277"/>
      <c r="AO1359" s="277"/>
      <c r="AP1359" s="277"/>
      <c r="AQ1359" s="277"/>
      <c r="AR1359" s="277"/>
      <c r="AS1359" s="277"/>
      <c r="AT1359" s="277"/>
      <c r="AU1359" s="277"/>
      <c r="AV1359" s="277"/>
      <c r="AW1359" s="277"/>
      <c r="AX1359" s="277"/>
      <c r="AY1359" s="277"/>
      <c r="AZ1359" s="277"/>
      <c r="BA1359" s="277"/>
      <c r="BB1359" s="277"/>
      <c r="BC1359" s="277"/>
      <c r="BD1359" s="277"/>
      <c r="BE1359" s="277"/>
      <c r="BF1359" s="277"/>
      <c r="BG1359" s="277"/>
      <c r="BH1359" s="277"/>
      <c r="BI1359" s="277"/>
      <c r="BJ1359" s="277"/>
      <c r="BK1359" s="277"/>
      <c r="BL1359" s="277"/>
    </row>
    <row r="1360" spans="1:64" ht="15.75" hidden="1" customHeight="1">
      <c r="A1360" s="263" t="s">
        <v>294</v>
      </c>
      <c r="B1360" s="263" t="s">
        <v>78</v>
      </c>
      <c r="C1360" s="265" t="s">
        <v>76</v>
      </c>
      <c r="D1360" s="267"/>
      <c r="E1360" s="267"/>
      <c r="F1360" s="267"/>
      <c r="G1360" s="267"/>
      <c r="H1360" s="267"/>
      <c r="I1360" s="267"/>
      <c r="J1360" s="267"/>
      <c r="K1360" s="267">
        <v>4</v>
      </c>
      <c r="L1360" s="267">
        <v>34</v>
      </c>
      <c r="M1360" s="267">
        <v>84</v>
      </c>
      <c r="N1360" s="267">
        <v>99</v>
      </c>
      <c r="O1360" s="267">
        <v>99</v>
      </c>
      <c r="P1360" s="267">
        <v>100</v>
      </c>
      <c r="Q1360" s="267"/>
      <c r="R1360" s="267"/>
      <c r="S1360" s="267"/>
      <c r="T1360" s="267"/>
      <c r="U1360" s="267"/>
      <c r="V1360" s="267"/>
      <c r="W1360" s="267"/>
      <c r="X1360" s="267"/>
      <c r="Y1360" s="267"/>
      <c r="Z1360" s="267"/>
      <c r="AA1360" s="267"/>
      <c r="AB1360" s="267"/>
      <c r="AC1360" s="267"/>
      <c r="AD1360" s="267"/>
      <c r="AE1360" s="268"/>
      <c r="AF1360" s="238" t="str">
        <f t="shared" si="21"/>
        <v>tabaco20/21Colheita</v>
      </c>
      <c r="AG1360" s="281"/>
      <c r="AH1360" s="281"/>
      <c r="AI1360" s="281"/>
      <c r="AJ1360" s="281"/>
      <c r="AK1360" s="281"/>
      <c r="AL1360" s="281"/>
      <c r="AM1360" s="281"/>
      <c r="AN1360" s="281"/>
      <c r="AO1360" s="281"/>
      <c r="AP1360" s="281"/>
      <c r="AQ1360" s="281"/>
      <c r="AR1360" s="281"/>
      <c r="AS1360" s="281"/>
      <c r="AT1360" s="281"/>
      <c r="AU1360" s="281"/>
      <c r="AV1360" s="281"/>
      <c r="AW1360" s="281"/>
      <c r="AX1360" s="281"/>
      <c r="AY1360" s="281"/>
      <c r="AZ1360" s="281"/>
      <c r="BA1360" s="281"/>
      <c r="BB1360" s="281"/>
      <c r="BC1360" s="281"/>
      <c r="BD1360" s="281"/>
      <c r="BE1360" s="281"/>
      <c r="BF1360" s="281"/>
      <c r="BG1360" s="281"/>
      <c r="BH1360" s="281"/>
      <c r="BI1360" s="281"/>
      <c r="BJ1360" s="281"/>
      <c r="BK1360" s="281"/>
      <c r="BL1360" s="281"/>
    </row>
    <row r="1361" spans="1:64" ht="19.5" hidden="1" customHeight="1">
      <c r="A1361" s="257" t="s">
        <v>294</v>
      </c>
      <c r="B1361" s="238" t="s">
        <v>78</v>
      </c>
      <c r="C1361" s="259" t="s">
        <v>77</v>
      </c>
      <c r="D1361" s="252"/>
      <c r="E1361" s="252"/>
      <c r="F1361" s="252"/>
      <c r="G1361" s="252"/>
      <c r="H1361" s="252"/>
      <c r="I1361" s="252"/>
      <c r="J1361" s="252"/>
      <c r="K1361" s="309">
        <v>0</v>
      </c>
      <c r="L1361" s="252">
        <v>3</v>
      </c>
      <c r="M1361" s="252">
        <v>10</v>
      </c>
      <c r="N1361" s="252">
        <v>28</v>
      </c>
      <c r="O1361" s="252">
        <v>48</v>
      </c>
      <c r="P1361" s="252">
        <v>65</v>
      </c>
      <c r="Q1361" s="252">
        <v>82</v>
      </c>
      <c r="R1361" s="252">
        <v>97</v>
      </c>
      <c r="S1361" s="252">
        <v>100</v>
      </c>
      <c r="T1361" s="252"/>
      <c r="U1361" s="252"/>
      <c r="V1361" s="252"/>
      <c r="W1361" s="252"/>
      <c r="X1361" s="252"/>
      <c r="Y1361" s="252"/>
      <c r="Z1361" s="252"/>
      <c r="AA1361" s="252"/>
      <c r="AB1361" s="252"/>
      <c r="AC1361" s="252"/>
      <c r="AD1361" s="252"/>
      <c r="AE1361" s="271"/>
      <c r="AF1361" s="238" t="str">
        <f t="shared" si="21"/>
        <v>tabaco20/21Comercialização</v>
      </c>
    </row>
    <row r="1362" spans="1:64" ht="14.65" hidden="1" customHeight="1">
      <c r="A1362" s="254" t="s">
        <v>102</v>
      </c>
      <c r="B1362" s="254" t="s">
        <v>78</v>
      </c>
      <c r="C1362" s="256" t="s">
        <v>75</v>
      </c>
      <c r="D1362" s="261"/>
      <c r="E1362" s="261"/>
      <c r="F1362" s="261"/>
      <c r="G1362" s="261">
        <v>48</v>
      </c>
      <c r="H1362" s="261">
        <v>64</v>
      </c>
      <c r="I1362" s="261">
        <v>77</v>
      </c>
      <c r="J1362" s="261">
        <v>98</v>
      </c>
      <c r="K1362" s="261">
        <v>100</v>
      </c>
      <c r="L1362" s="261"/>
      <c r="M1362" s="261"/>
      <c r="N1362" s="261"/>
      <c r="O1362" s="261"/>
      <c r="P1362" s="261"/>
      <c r="Q1362" s="261"/>
      <c r="R1362" s="261"/>
      <c r="S1362" s="261"/>
      <c r="T1362" s="261"/>
      <c r="U1362" s="261"/>
      <c r="V1362" s="261"/>
      <c r="W1362" s="261"/>
      <c r="X1362" s="261"/>
      <c r="Y1362" s="261"/>
      <c r="Z1362" s="261"/>
      <c r="AA1362" s="261"/>
      <c r="AB1362" s="261"/>
      <c r="AC1362" s="261"/>
      <c r="AD1362" s="261"/>
      <c r="AE1362" s="262"/>
      <c r="AF1362" s="238" t="str">
        <f t="shared" si="21"/>
        <v>MANDIOCA20/21Plantio</v>
      </c>
      <c r="AG1362" s="262"/>
      <c r="AH1362" s="262"/>
      <c r="AI1362" s="262"/>
      <c r="AJ1362" s="262"/>
      <c r="AK1362" s="262"/>
      <c r="AL1362" s="262"/>
      <c r="AM1362" s="262"/>
      <c r="AN1362" s="262"/>
      <c r="AO1362" s="262"/>
      <c r="AP1362" s="262"/>
      <c r="AQ1362" s="262"/>
      <c r="AR1362" s="262"/>
      <c r="AS1362" s="262"/>
      <c r="AT1362" s="262"/>
      <c r="AU1362" s="262"/>
      <c r="AV1362" s="262"/>
      <c r="AW1362" s="262"/>
      <c r="AX1362" s="262"/>
      <c r="AY1362" s="262"/>
      <c r="AZ1362" s="262"/>
      <c r="BA1362" s="262"/>
      <c r="BB1362" s="262"/>
      <c r="BC1362" s="262"/>
      <c r="BD1362" s="262"/>
      <c r="BE1362" s="262"/>
      <c r="BF1362" s="262"/>
      <c r="BG1362" s="262"/>
      <c r="BH1362" s="262"/>
      <c r="BI1362" s="262"/>
      <c r="BJ1362" s="262"/>
      <c r="BK1362" s="262"/>
      <c r="BL1362" s="262"/>
    </row>
    <row r="1363" spans="1:64" ht="14.65" hidden="1" customHeight="1">
      <c r="A1363" s="263" t="s">
        <v>102</v>
      </c>
      <c r="B1363" s="263" t="s">
        <v>78</v>
      </c>
      <c r="C1363" s="265" t="s">
        <v>76</v>
      </c>
      <c r="D1363" s="267"/>
      <c r="E1363" s="267"/>
      <c r="F1363" s="267"/>
      <c r="G1363" s="267"/>
      <c r="H1363" s="267"/>
      <c r="I1363" s="267"/>
      <c r="J1363" s="267"/>
      <c r="K1363" s="268"/>
      <c r="L1363" s="267">
        <v>2</v>
      </c>
      <c r="M1363" s="267">
        <v>8</v>
      </c>
      <c r="N1363" s="267">
        <v>15</v>
      </c>
      <c r="O1363" s="267">
        <v>24</v>
      </c>
      <c r="P1363" s="267">
        <v>29</v>
      </c>
      <c r="Q1363" s="267">
        <v>37</v>
      </c>
      <c r="R1363" s="267">
        <v>46</v>
      </c>
      <c r="S1363" s="267">
        <v>53</v>
      </c>
      <c r="T1363" s="267">
        <v>62</v>
      </c>
      <c r="U1363" s="267">
        <v>73</v>
      </c>
      <c r="V1363" s="267">
        <v>85</v>
      </c>
      <c r="W1363" s="267">
        <v>99</v>
      </c>
      <c r="X1363" s="267">
        <v>100</v>
      </c>
      <c r="Y1363" s="267"/>
      <c r="Z1363" s="267"/>
      <c r="AA1363" s="267"/>
      <c r="AB1363" s="267"/>
      <c r="AC1363" s="267"/>
      <c r="AD1363" s="267"/>
      <c r="AE1363" s="268"/>
      <c r="AF1363" s="238" t="str">
        <f t="shared" si="21"/>
        <v>MANDIOCA20/21Colheita</v>
      </c>
      <c r="AG1363" s="268"/>
      <c r="AH1363" s="268"/>
      <c r="AI1363" s="268"/>
      <c r="AJ1363" s="268"/>
      <c r="AK1363" s="268"/>
      <c r="AL1363" s="268"/>
      <c r="AM1363" s="268"/>
      <c r="AN1363" s="268"/>
      <c r="AO1363" s="268"/>
      <c r="AP1363" s="268"/>
      <c r="AQ1363" s="268"/>
      <c r="AR1363" s="268"/>
      <c r="AS1363" s="268"/>
      <c r="AT1363" s="268"/>
      <c r="AU1363" s="268"/>
      <c r="AV1363" s="268"/>
      <c r="AW1363" s="268"/>
      <c r="AX1363" s="268"/>
      <c r="AY1363" s="268"/>
      <c r="AZ1363" s="268"/>
      <c r="BA1363" s="268"/>
      <c r="BB1363" s="268"/>
      <c r="BC1363" s="268"/>
      <c r="BD1363" s="268"/>
      <c r="BE1363" s="268"/>
      <c r="BF1363" s="268"/>
      <c r="BG1363" s="268"/>
      <c r="BH1363" s="268"/>
      <c r="BI1363" s="268"/>
      <c r="BJ1363" s="268"/>
      <c r="BK1363" s="268"/>
      <c r="BL1363" s="268"/>
    </row>
    <row r="1364" spans="1:64" ht="14.65" hidden="1" customHeight="1">
      <c r="A1364" s="238" t="s">
        <v>102</v>
      </c>
      <c r="B1364" s="238" t="s">
        <v>78</v>
      </c>
      <c r="C1364" s="243" t="s">
        <v>77</v>
      </c>
      <c r="D1364" s="245"/>
      <c r="E1364" s="245"/>
      <c r="F1364" s="245"/>
      <c r="G1364" s="245"/>
      <c r="H1364" s="245"/>
      <c r="I1364" s="245"/>
      <c r="J1364" s="245"/>
      <c r="K1364" s="245"/>
      <c r="L1364" s="245">
        <v>2</v>
      </c>
      <c r="M1364" s="245">
        <v>9</v>
      </c>
      <c r="N1364" s="245">
        <v>14</v>
      </c>
      <c r="O1364" s="245">
        <v>24</v>
      </c>
      <c r="P1364" s="245">
        <v>29</v>
      </c>
      <c r="Q1364" s="245">
        <v>37</v>
      </c>
      <c r="R1364" s="245">
        <v>47</v>
      </c>
      <c r="S1364" s="245">
        <v>52</v>
      </c>
      <c r="T1364" s="245">
        <v>63</v>
      </c>
      <c r="U1364" s="245">
        <v>71</v>
      </c>
      <c r="V1364" s="245">
        <v>86</v>
      </c>
      <c r="W1364" s="245">
        <v>99</v>
      </c>
      <c r="X1364" s="245">
        <v>100</v>
      </c>
      <c r="Y1364" s="245"/>
      <c r="Z1364" s="245"/>
      <c r="AA1364" s="245"/>
      <c r="AB1364" s="245"/>
      <c r="AC1364" s="245"/>
      <c r="AD1364" s="245"/>
      <c r="AE1364" s="242"/>
      <c r="AF1364" s="238" t="str">
        <f t="shared" si="21"/>
        <v>MANDIOCA20/21Comercialização</v>
      </c>
      <c r="AG1364" s="242"/>
      <c r="AH1364" s="242"/>
      <c r="AI1364" s="242"/>
      <c r="AJ1364" s="242"/>
      <c r="AK1364" s="242"/>
      <c r="AL1364" s="242"/>
      <c r="AM1364" s="242"/>
      <c r="AN1364" s="242"/>
      <c r="AO1364" s="242"/>
      <c r="AP1364" s="242"/>
      <c r="AQ1364" s="242"/>
      <c r="AR1364" s="242"/>
      <c r="AS1364" s="242"/>
      <c r="AT1364" s="242"/>
      <c r="AU1364" s="242"/>
      <c r="AV1364" s="242"/>
      <c r="AW1364" s="242"/>
      <c r="AX1364" s="242"/>
      <c r="AY1364" s="242"/>
      <c r="AZ1364" s="242"/>
      <c r="BA1364" s="242"/>
      <c r="BB1364" s="242"/>
      <c r="BC1364" s="242"/>
      <c r="BD1364" s="242"/>
      <c r="BE1364" s="242"/>
      <c r="BF1364" s="242"/>
      <c r="BG1364" s="242"/>
      <c r="BH1364" s="242"/>
      <c r="BI1364" s="242"/>
      <c r="BJ1364" s="242"/>
      <c r="BK1364" s="242"/>
      <c r="BL1364" s="242"/>
    </row>
    <row r="1365" spans="1:64" ht="14.65" hidden="1" customHeight="1">
      <c r="A1365" s="254" t="s">
        <v>103</v>
      </c>
      <c r="B1365" s="254" t="s">
        <v>78</v>
      </c>
      <c r="C1365" s="256" t="s">
        <v>75</v>
      </c>
      <c r="D1365" s="261"/>
      <c r="E1365" s="261"/>
      <c r="F1365" s="261"/>
      <c r="G1365" s="261">
        <v>1</v>
      </c>
      <c r="H1365" s="261">
        <v>34</v>
      </c>
      <c r="I1365" s="261">
        <v>92</v>
      </c>
      <c r="J1365" s="261">
        <v>100</v>
      </c>
      <c r="K1365" s="262"/>
      <c r="L1365" s="261"/>
      <c r="M1365" s="261"/>
      <c r="N1365" s="261"/>
      <c r="O1365" s="261"/>
      <c r="P1365" s="261"/>
      <c r="Q1365" s="261"/>
      <c r="R1365" s="261"/>
      <c r="S1365" s="261"/>
      <c r="T1365" s="261"/>
      <c r="U1365" s="261"/>
      <c r="V1365" s="261"/>
      <c r="W1365" s="261"/>
      <c r="X1365" s="261"/>
      <c r="Y1365" s="261"/>
      <c r="Z1365" s="261"/>
      <c r="AA1365" s="261"/>
      <c r="AB1365" s="261"/>
      <c r="AC1365" s="261"/>
      <c r="AD1365" s="261"/>
      <c r="AE1365" s="262"/>
      <c r="AF1365" s="238" t="str">
        <f t="shared" si="21"/>
        <v>MILHO (1ª SAFRA)20/21Plantio</v>
      </c>
      <c r="AG1365" s="262"/>
      <c r="AH1365" s="262"/>
      <c r="AI1365" s="262"/>
      <c r="AJ1365" s="262"/>
      <c r="AK1365" s="262"/>
      <c r="AL1365" s="262"/>
      <c r="AM1365" s="262"/>
      <c r="AN1365" s="262"/>
      <c r="AO1365" s="262"/>
      <c r="AP1365" s="262"/>
      <c r="AQ1365" s="262"/>
      <c r="AR1365" s="262"/>
      <c r="AS1365" s="262"/>
      <c r="AT1365" s="262"/>
      <c r="AU1365" s="262"/>
      <c r="AV1365" s="262"/>
      <c r="AW1365" s="262"/>
      <c r="AX1365" s="262"/>
      <c r="AY1365" s="262"/>
      <c r="AZ1365" s="262"/>
      <c r="BA1365" s="262"/>
      <c r="BB1365" s="262"/>
      <c r="BC1365" s="262"/>
      <c r="BD1365" s="262"/>
      <c r="BE1365" s="262"/>
      <c r="BF1365" s="262"/>
      <c r="BG1365" s="262"/>
      <c r="BH1365" s="262"/>
      <c r="BI1365" s="262"/>
      <c r="BJ1365" s="262"/>
      <c r="BK1365" s="262"/>
      <c r="BL1365" s="262"/>
    </row>
    <row r="1366" spans="1:64" ht="14.65" hidden="1" customHeight="1">
      <c r="A1366" s="263" t="s">
        <v>103</v>
      </c>
      <c r="B1366" s="263" t="s">
        <v>78</v>
      </c>
      <c r="C1366" s="265" t="s">
        <v>76</v>
      </c>
      <c r="D1366" s="267"/>
      <c r="E1366" s="267"/>
      <c r="F1366" s="267"/>
      <c r="G1366" s="267"/>
      <c r="H1366" s="267"/>
      <c r="I1366" s="267"/>
      <c r="J1366" s="267"/>
      <c r="K1366" s="268"/>
      <c r="L1366" s="267">
        <v>1</v>
      </c>
      <c r="M1366" s="267">
        <v>34</v>
      </c>
      <c r="N1366" s="267">
        <v>74</v>
      </c>
      <c r="O1366" s="267">
        <v>97</v>
      </c>
      <c r="P1366" s="267">
        <v>100</v>
      </c>
      <c r="Q1366" s="267"/>
      <c r="R1366" s="267"/>
      <c r="S1366" s="267"/>
      <c r="T1366" s="267"/>
      <c r="U1366" s="267"/>
      <c r="V1366" s="267"/>
      <c r="W1366" s="267"/>
      <c r="X1366" s="267"/>
      <c r="Y1366" s="267"/>
      <c r="Z1366" s="267"/>
      <c r="AA1366" s="267"/>
      <c r="AB1366" s="267"/>
      <c r="AC1366" s="267"/>
      <c r="AD1366" s="267"/>
      <c r="AE1366" s="268"/>
      <c r="AF1366" s="238" t="str">
        <f t="shared" si="21"/>
        <v>MILHO (1ª SAFRA)20/21Colheita</v>
      </c>
      <c r="AG1366" s="268"/>
      <c r="AH1366" s="268"/>
      <c r="AI1366" s="268"/>
      <c r="AJ1366" s="268"/>
      <c r="AK1366" s="268"/>
      <c r="AL1366" s="268"/>
      <c r="AM1366" s="268"/>
      <c r="AN1366" s="268"/>
      <c r="AO1366" s="268"/>
      <c r="AP1366" s="268"/>
      <c r="AQ1366" s="268"/>
      <c r="AR1366" s="268"/>
      <c r="AS1366" s="268"/>
      <c r="AT1366" s="268"/>
      <c r="AU1366" s="268"/>
      <c r="AV1366" s="268"/>
      <c r="AW1366" s="268"/>
      <c r="AX1366" s="268"/>
      <c r="AY1366" s="268"/>
      <c r="AZ1366" s="268"/>
      <c r="BA1366" s="268"/>
      <c r="BB1366" s="268"/>
      <c r="BC1366" s="268"/>
      <c r="BD1366" s="268"/>
      <c r="BE1366" s="268"/>
      <c r="BF1366" s="268"/>
      <c r="BG1366" s="268"/>
      <c r="BH1366" s="268"/>
      <c r="BI1366" s="268"/>
      <c r="BJ1366" s="268"/>
      <c r="BK1366" s="268"/>
      <c r="BL1366" s="268"/>
    </row>
    <row r="1367" spans="1:64" ht="14.65" hidden="1" customHeight="1">
      <c r="A1367" s="238" t="s">
        <v>103</v>
      </c>
      <c r="B1367" s="238" t="s">
        <v>78</v>
      </c>
      <c r="C1367" s="243" t="s">
        <v>77</v>
      </c>
      <c r="D1367" s="245"/>
      <c r="E1367" s="245"/>
      <c r="F1367" s="245"/>
      <c r="G1367" s="245">
        <v>6</v>
      </c>
      <c r="H1367" s="245">
        <v>8</v>
      </c>
      <c r="I1367" s="245">
        <v>14</v>
      </c>
      <c r="J1367" s="245">
        <v>16</v>
      </c>
      <c r="K1367" s="245">
        <v>17</v>
      </c>
      <c r="L1367" s="245">
        <v>17</v>
      </c>
      <c r="M1367" s="245">
        <v>23</v>
      </c>
      <c r="N1367" s="245">
        <v>45</v>
      </c>
      <c r="O1367" s="245">
        <v>67</v>
      </c>
      <c r="P1367" s="245">
        <v>79</v>
      </c>
      <c r="Q1367" s="245">
        <v>86</v>
      </c>
      <c r="R1367" s="245">
        <v>87</v>
      </c>
      <c r="S1367" s="245">
        <v>94</v>
      </c>
      <c r="T1367" s="245">
        <v>96</v>
      </c>
      <c r="U1367" s="245">
        <v>97</v>
      </c>
      <c r="V1367" s="245">
        <v>98</v>
      </c>
      <c r="W1367" s="245">
        <v>98</v>
      </c>
      <c r="X1367" s="245">
        <v>99</v>
      </c>
      <c r="Y1367" s="245">
        <v>100</v>
      </c>
      <c r="Z1367" s="245"/>
      <c r="AA1367" s="245"/>
      <c r="AB1367" s="245"/>
      <c r="AC1367" s="245"/>
      <c r="AD1367" s="245"/>
      <c r="AE1367" s="242"/>
      <c r="AF1367" s="238" t="str">
        <f t="shared" si="21"/>
        <v>MILHO (1ª SAFRA)20/21Comercialização</v>
      </c>
      <c r="AG1367" s="242"/>
      <c r="AH1367" s="242"/>
      <c r="AI1367" s="242"/>
      <c r="AJ1367" s="242"/>
      <c r="AK1367" s="242"/>
      <c r="AL1367" s="242"/>
      <c r="AM1367" s="242"/>
      <c r="AN1367" s="242"/>
      <c r="AO1367" s="242"/>
      <c r="AP1367" s="242"/>
      <c r="AQ1367" s="242"/>
      <c r="AR1367" s="242"/>
      <c r="AS1367" s="242"/>
      <c r="AT1367" s="242"/>
      <c r="AU1367" s="242"/>
      <c r="AV1367" s="242"/>
      <c r="AW1367" s="242"/>
      <c r="AX1367" s="242"/>
      <c r="AY1367" s="242"/>
      <c r="AZ1367" s="242"/>
      <c r="BA1367" s="242"/>
      <c r="BB1367" s="242"/>
      <c r="BC1367" s="242"/>
      <c r="BD1367" s="242"/>
      <c r="BE1367" s="242"/>
      <c r="BF1367" s="242"/>
      <c r="BG1367" s="242"/>
      <c r="BH1367" s="242"/>
      <c r="BI1367" s="242"/>
      <c r="BJ1367" s="242"/>
      <c r="BK1367" s="242"/>
      <c r="BL1367" s="242"/>
    </row>
    <row r="1368" spans="1:64" ht="14.65" hidden="1" customHeight="1">
      <c r="A1368" s="254" t="s">
        <v>104</v>
      </c>
      <c r="B1368" s="254" t="s">
        <v>78</v>
      </c>
      <c r="C1368" s="256" t="s">
        <v>75</v>
      </c>
      <c r="D1368" s="260"/>
      <c r="E1368" s="260"/>
      <c r="F1368" s="260"/>
      <c r="G1368" s="261"/>
      <c r="H1368" s="261"/>
      <c r="I1368" s="261"/>
      <c r="J1368" s="261"/>
      <c r="K1368" s="262"/>
      <c r="L1368" s="261">
        <v>1</v>
      </c>
      <c r="M1368" s="262">
        <v>11</v>
      </c>
      <c r="N1368" s="261">
        <v>89</v>
      </c>
      <c r="O1368" s="261">
        <v>99</v>
      </c>
      <c r="P1368" s="261">
        <v>99</v>
      </c>
      <c r="Q1368" s="261">
        <v>100</v>
      </c>
      <c r="R1368" s="261"/>
      <c r="S1368" s="261"/>
      <c r="T1368" s="261"/>
      <c r="U1368" s="261"/>
      <c r="V1368" s="261"/>
      <c r="W1368" s="261"/>
      <c r="X1368" s="261"/>
      <c r="Y1368" s="261"/>
      <c r="Z1368" s="261"/>
      <c r="AA1368" s="261"/>
      <c r="AB1368" s="261"/>
      <c r="AC1368" s="261"/>
      <c r="AD1368" s="261"/>
      <c r="AE1368" s="262"/>
      <c r="AF1368" s="238" t="str">
        <f t="shared" si="21"/>
        <v>MILHO (2ª SAFRA)20/21Plantio</v>
      </c>
      <c r="AG1368" s="262"/>
      <c r="AH1368" s="262"/>
      <c r="AI1368" s="262"/>
      <c r="AJ1368" s="262"/>
      <c r="AK1368" s="262"/>
      <c r="AL1368" s="262"/>
      <c r="AM1368" s="262"/>
      <c r="AN1368" s="262"/>
      <c r="AO1368" s="262"/>
      <c r="AP1368" s="262"/>
      <c r="AQ1368" s="262"/>
      <c r="AR1368" s="262"/>
      <c r="AS1368" s="262"/>
      <c r="AT1368" s="262"/>
      <c r="AU1368" s="262"/>
      <c r="AV1368" s="262"/>
      <c r="AW1368" s="262"/>
      <c r="AX1368" s="262"/>
      <c r="AY1368" s="262"/>
      <c r="AZ1368" s="262"/>
      <c r="BA1368" s="262"/>
      <c r="BB1368" s="262"/>
      <c r="BC1368" s="262"/>
      <c r="BD1368" s="262"/>
      <c r="BE1368" s="262"/>
      <c r="BF1368" s="262"/>
      <c r="BG1368" s="262"/>
      <c r="BH1368" s="262"/>
      <c r="BI1368" s="262"/>
      <c r="BJ1368" s="262"/>
      <c r="BK1368" s="262"/>
      <c r="BL1368" s="262"/>
    </row>
    <row r="1369" spans="1:64" ht="14.65" hidden="1" customHeight="1">
      <c r="A1369" s="263" t="s">
        <v>104</v>
      </c>
      <c r="B1369" s="263" t="s">
        <v>78</v>
      </c>
      <c r="C1369" s="265" t="s">
        <v>76</v>
      </c>
      <c r="D1369" s="266"/>
      <c r="E1369" s="266"/>
      <c r="F1369" s="266"/>
      <c r="G1369" s="267"/>
      <c r="H1369" s="267"/>
      <c r="I1369" s="267"/>
      <c r="J1369" s="267"/>
      <c r="K1369" s="268"/>
      <c r="L1369" s="267"/>
      <c r="M1369" s="268"/>
      <c r="N1369" s="267"/>
      <c r="O1369" s="267"/>
      <c r="P1369" s="267"/>
      <c r="Q1369" s="267">
        <v>1</v>
      </c>
      <c r="R1369" s="267">
        <v>7</v>
      </c>
      <c r="S1369" s="267">
        <v>64</v>
      </c>
      <c r="T1369" s="267">
        <v>98</v>
      </c>
      <c r="U1369" s="267">
        <v>100</v>
      </c>
      <c r="V1369" s="267"/>
      <c r="W1369" s="267"/>
      <c r="X1369" s="267"/>
      <c r="Y1369" s="267"/>
      <c r="Z1369" s="267"/>
      <c r="AA1369" s="267"/>
      <c r="AB1369" s="267"/>
      <c r="AC1369" s="267"/>
      <c r="AD1369" s="267"/>
      <c r="AE1369" s="268"/>
      <c r="AF1369" s="238" t="str">
        <f t="shared" si="21"/>
        <v>MILHO (2ª SAFRA)20/21Colheita</v>
      </c>
      <c r="AG1369" s="268"/>
      <c r="AH1369" s="268"/>
      <c r="AI1369" s="268"/>
      <c r="AJ1369" s="268"/>
      <c r="AK1369" s="268"/>
      <c r="AL1369" s="268"/>
      <c r="AM1369" s="268"/>
      <c r="AN1369" s="268"/>
      <c r="AO1369" s="268"/>
      <c r="AP1369" s="268"/>
      <c r="AQ1369" s="268"/>
      <c r="AR1369" s="268"/>
      <c r="AS1369" s="268"/>
      <c r="AT1369" s="268"/>
      <c r="AU1369" s="268"/>
      <c r="AV1369" s="268"/>
      <c r="AW1369" s="268"/>
      <c r="AX1369" s="268"/>
      <c r="AY1369" s="268"/>
      <c r="AZ1369" s="268"/>
      <c r="BA1369" s="268"/>
      <c r="BB1369" s="268"/>
      <c r="BC1369" s="268"/>
      <c r="BD1369" s="268"/>
      <c r="BE1369" s="268"/>
      <c r="BF1369" s="268"/>
      <c r="BG1369" s="268"/>
      <c r="BH1369" s="268"/>
      <c r="BI1369" s="268"/>
      <c r="BJ1369" s="268"/>
      <c r="BK1369" s="268"/>
      <c r="BL1369" s="268"/>
    </row>
    <row r="1370" spans="1:64" ht="14.65" hidden="1" customHeight="1">
      <c r="A1370" s="238" t="s">
        <v>104</v>
      </c>
      <c r="B1370" s="238" t="s">
        <v>78</v>
      </c>
      <c r="C1370" s="243" t="s">
        <v>77</v>
      </c>
      <c r="D1370" s="244"/>
      <c r="E1370" s="244"/>
      <c r="F1370" s="244"/>
      <c r="G1370" s="245"/>
      <c r="H1370" s="245"/>
      <c r="I1370" s="245"/>
      <c r="J1370" s="245"/>
      <c r="K1370" s="245">
        <v>3</v>
      </c>
      <c r="L1370" s="245">
        <v>6</v>
      </c>
      <c r="M1370" s="245">
        <v>8</v>
      </c>
      <c r="N1370" s="245">
        <v>13</v>
      </c>
      <c r="O1370" s="245">
        <v>16</v>
      </c>
      <c r="P1370" s="245">
        <v>20</v>
      </c>
      <c r="Q1370" s="245">
        <v>23</v>
      </c>
      <c r="R1370" s="245">
        <v>42</v>
      </c>
      <c r="S1370" s="245">
        <v>60</v>
      </c>
      <c r="T1370" s="245">
        <v>73</v>
      </c>
      <c r="U1370" s="245">
        <v>73</v>
      </c>
      <c r="V1370" s="245">
        <v>78</v>
      </c>
      <c r="W1370" s="245">
        <v>84</v>
      </c>
      <c r="X1370" s="245">
        <v>86</v>
      </c>
      <c r="Y1370" s="245">
        <v>90</v>
      </c>
      <c r="Z1370" s="245">
        <v>93</v>
      </c>
      <c r="AA1370" s="245">
        <v>97</v>
      </c>
      <c r="AB1370" s="245">
        <v>98</v>
      </c>
      <c r="AC1370" s="245">
        <v>100</v>
      </c>
      <c r="AD1370" s="245"/>
      <c r="AE1370" s="242"/>
      <c r="AF1370" s="238" t="str">
        <f t="shared" si="21"/>
        <v>MILHO (2ª SAFRA)20/21Comercialização</v>
      </c>
      <c r="AG1370" s="242"/>
      <c r="AH1370" s="242"/>
      <c r="AI1370" s="242"/>
      <c r="AJ1370" s="242"/>
      <c r="AK1370" s="242"/>
      <c r="AL1370" s="242"/>
      <c r="AM1370" s="242"/>
      <c r="AN1370" s="242"/>
      <c r="AO1370" s="242"/>
      <c r="AP1370" s="242"/>
      <c r="AQ1370" s="242"/>
      <c r="AR1370" s="242"/>
      <c r="AS1370" s="242"/>
      <c r="AT1370" s="242"/>
      <c r="AU1370" s="242"/>
      <c r="AV1370" s="242"/>
      <c r="AW1370" s="242"/>
      <c r="AX1370" s="242"/>
      <c r="AY1370" s="242"/>
      <c r="AZ1370" s="242"/>
      <c r="BA1370" s="242"/>
      <c r="BB1370" s="242"/>
      <c r="BC1370" s="242"/>
      <c r="BD1370" s="242"/>
      <c r="BE1370" s="242"/>
      <c r="BF1370" s="242"/>
      <c r="BG1370" s="242"/>
      <c r="BH1370" s="242"/>
      <c r="BI1370" s="242"/>
      <c r="BJ1370" s="242"/>
      <c r="BK1370" s="242"/>
      <c r="BL1370" s="242"/>
    </row>
    <row r="1371" spans="1:64" ht="14.65" hidden="1" customHeight="1">
      <c r="A1371" s="254" t="s">
        <v>105</v>
      </c>
      <c r="B1371" s="254" t="s">
        <v>78</v>
      </c>
      <c r="C1371" s="256" t="s">
        <v>75</v>
      </c>
      <c r="D1371" s="261"/>
      <c r="E1371" s="261"/>
      <c r="F1371" s="261"/>
      <c r="G1371" s="261">
        <v>49</v>
      </c>
      <c r="H1371" s="261">
        <v>91</v>
      </c>
      <c r="I1371" s="261">
        <v>97</v>
      </c>
      <c r="J1371" s="261">
        <v>100</v>
      </c>
      <c r="K1371" s="262"/>
      <c r="L1371" s="261"/>
      <c r="M1371" s="261"/>
      <c r="N1371" s="261"/>
      <c r="O1371" s="261"/>
      <c r="P1371" s="261"/>
      <c r="Q1371" s="261"/>
      <c r="R1371" s="261"/>
      <c r="S1371" s="261"/>
      <c r="T1371" s="261"/>
      <c r="U1371" s="261"/>
      <c r="V1371" s="261"/>
      <c r="W1371" s="261"/>
      <c r="X1371" s="261"/>
      <c r="Y1371" s="261"/>
      <c r="Z1371" s="261"/>
      <c r="AA1371" s="261"/>
      <c r="AB1371" s="261"/>
      <c r="AC1371" s="261"/>
      <c r="AD1371" s="261"/>
      <c r="AE1371" s="262"/>
      <c r="AF1371" s="238" t="str">
        <f t="shared" si="21"/>
        <v>SERICICULTURA20/21Plantio</v>
      </c>
      <c r="AG1371" s="262"/>
      <c r="AH1371" s="262"/>
      <c r="AI1371" s="262"/>
      <c r="AJ1371" s="262"/>
      <c r="AK1371" s="262"/>
      <c r="AL1371" s="262"/>
      <c r="AM1371" s="262"/>
      <c r="AN1371" s="262"/>
      <c r="AO1371" s="262"/>
      <c r="AP1371" s="262"/>
      <c r="AQ1371" s="262"/>
      <c r="AR1371" s="262"/>
      <c r="AS1371" s="262"/>
      <c r="AT1371" s="262"/>
      <c r="AU1371" s="262"/>
      <c r="AV1371" s="262"/>
      <c r="AW1371" s="262"/>
      <c r="AX1371" s="262"/>
      <c r="AY1371" s="262"/>
      <c r="AZ1371" s="262"/>
      <c r="BA1371" s="262"/>
      <c r="BB1371" s="262"/>
      <c r="BC1371" s="262"/>
      <c r="BD1371" s="262"/>
      <c r="BE1371" s="262"/>
      <c r="BF1371" s="262"/>
      <c r="BG1371" s="262"/>
      <c r="BH1371" s="262"/>
      <c r="BI1371" s="262"/>
      <c r="BJ1371" s="262"/>
      <c r="BK1371" s="262"/>
      <c r="BL1371" s="262"/>
    </row>
    <row r="1372" spans="1:64" ht="14.65" hidden="1" customHeight="1">
      <c r="A1372" s="263" t="s">
        <v>105</v>
      </c>
      <c r="B1372" s="263" t="s">
        <v>78</v>
      </c>
      <c r="C1372" s="265" t="s">
        <v>76</v>
      </c>
      <c r="D1372" s="267"/>
      <c r="E1372" s="267"/>
      <c r="F1372" s="267"/>
      <c r="G1372" s="267"/>
      <c r="H1372" s="267">
        <v>1</v>
      </c>
      <c r="I1372" s="267">
        <v>12</v>
      </c>
      <c r="J1372" s="267">
        <v>22</v>
      </c>
      <c r="K1372" s="267">
        <v>32</v>
      </c>
      <c r="L1372" s="268">
        <v>43</v>
      </c>
      <c r="M1372" s="268">
        <v>56</v>
      </c>
      <c r="N1372" s="267">
        <v>66</v>
      </c>
      <c r="O1372" s="267">
        <v>84</v>
      </c>
      <c r="P1372" s="267">
        <v>92</v>
      </c>
      <c r="Q1372" s="267">
        <v>99</v>
      </c>
      <c r="R1372" s="267">
        <v>100</v>
      </c>
      <c r="S1372" s="267"/>
      <c r="T1372" s="267"/>
      <c r="U1372" s="267"/>
      <c r="V1372" s="267"/>
      <c r="W1372" s="267"/>
      <c r="X1372" s="267"/>
      <c r="Y1372" s="267"/>
      <c r="Z1372" s="267"/>
      <c r="AA1372" s="267"/>
      <c r="AB1372" s="267"/>
      <c r="AC1372" s="267"/>
      <c r="AD1372" s="267"/>
      <c r="AE1372" s="268"/>
      <c r="AF1372" s="238" t="str">
        <f t="shared" si="21"/>
        <v>SERICICULTURA20/21Colheita</v>
      </c>
      <c r="AG1372" s="268"/>
      <c r="AH1372" s="268"/>
      <c r="AI1372" s="268"/>
      <c r="AJ1372" s="268"/>
      <c r="AK1372" s="268"/>
      <c r="AL1372" s="268"/>
      <c r="AM1372" s="268"/>
      <c r="AN1372" s="268"/>
      <c r="AO1372" s="268"/>
      <c r="AP1372" s="268"/>
      <c r="AQ1372" s="268"/>
      <c r="AR1372" s="268"/>
      <c r="AS1372" s="268"/>
      <c r="AT1372" s="268"/>
      <c r="AU1372" s="268"/>
      <c r="AV1372" s="268"/>
      <c r="AW1372" s="268"/>
      <c r="AX1372" s="268"/>
      <c r="AY1372" s="268"/>
      <c r="AZ1372" s="268"/>
      <c r="BA1372" s="268"/>
      <c r="BB1372" s="268"/>
      <c r="BC1372" s="268"/>
      <c r="BD1372" s="268"/>
      <c r="BE1372" s="268"/>
      <c r="BF1372" s="268"/>
      <c r="BG1372" s="268"/>
      <c r="BH1372" s="268"/>
      <c r="BI1372" s="268"/>
      <c r="BJ1372" s="268"/>
      <c r="BK1372" s="268"/>
      <c r="BL1372" s="268"/>
    </row>
    <row r="1373" spans="1:64" ht="14.65" hidden="1" customHeight="1">
      <c r="A1373" s="238" t="s">
        <v>105</v>
      </c>
      <c r="B1373" s="238" t="s">
        <v>78</v>
      </c>
      <c r="C1373" s="243" t="s">
        <v>77</v>
      </c>
      <c r="D1373" s="245"/>
      <c r="E1373" s="245"/>
      <c r="F1373" s="245"/>
      <c r="G1373" s="245"/>
      <c r="H1373" s="245">
        <v>1</v>
      </c>
      <c r="I1373" s="245">
        <v>12</v>
      </c>
      <c r="J1373" s="245">
        <v>20</v>
      </c>
      <c r="K1373" s="245">
        <v>30</v>
      </c>
      <c r="L1373" s="245">
        <v>41</v>
      </c>
      <c r="M1373" s="245">
        <v>54</v>
      </c>
      <c r="N1373" s="245">
        <v>65</v>
      </c>
      <c r="O1373" s="245">
        <v>80</v>
      </c>
      <c r="P1373" s="245">
        <v>91</v>
      </c>
      <c r="Q1373" s="245">
        <v>99</v>
      </c>
      <c r="R1373" s="245">
        <v>100</v>
      </c>
      <c r="S1373" s="245"/>
      <c r="T1373" s="245"/>
      <c r="U1373" s="245"/>
      <c r="V1373" s="245"/>
      <c r="W1373" s="245"/>
      <c r="X1373" s="245"/>
      <c r="Y1373" s="245"/>
      <c r="Z1373" s="245"/>
      <c r="AA1373" s="245"/>
      <c r="AB1373" s="245"/>
      <c r="AC1373" s="245"/>
      <c r="AD1373" s="245"/>
      <c r="AE1373" s="242"/>
      <c r="AF1373" s="238" t="str">
        <f t="shared" si="21"/>
        <v>SERICICULTURA20/21Comercialização</v>
      </c>
      <c r="AG1373" s="242"/>
      <c r="AH1373" s="242"/>
      <c r="AI1373" s="242"/>
      <c r="AJ1373" s="242"/>
      <c r="AK1373" s="242"/>
      <c r="AL1373" s="242"/>
      <c r="AM1373" s="242"/>
      <c r="AN1373" s="242"/>
      <c r="AO1373" s="242"/>
      <c r="AP1373" s="242"/>
      <c r="AQ1373" s="242"/>
      <c r="AR1373" s="242"/>
      <c r="AS1373" s="242"/>
      <c r="AT1373" s="242"/>
      <c r="AU1373" s="242"/>
      <c r="AV1373" s="242"/>
      <c r="AW1373" s="242"/>
      <c r="AX1373" s="242"/>
      <c r="AY1373" s="242"/>
      <c r="AZ1373" s="242"/>
      <c r="BA1373" s="242"/>
      <c r="BB1373" s="242"/>
      <c r="BC1373" s="242"/>
      <c r="BD1373" s="242"/>
      <c r="BE1373" s="242"/>
      <c r="BF1373" s="242"/>
      <c r="BG1373" s="242"/>
      <c r="BH1373" s="242"/>
      <c r="BI1373" s="242"/>
      <c r="BJ1373" s="242"/>
      <c r="BK1373" s="242"/>
      <c r="BL1373" s="242"/>
    </row>
    <row r="1374" spans="1:64" ht="14.65" hidden="1" customHeight="1">
      <c r="A1374" s="254" t="s">
        <v>106</v>
      </c>
      <c r="B1374" s="254" t="s">
        <v>78</v>
      </c>
      <c r="C1374" s="256" t="s">
        <v>75</v>
      </c>
      <c r="D1374" s="261"/>
      <c r="E1374" s="261"/>
      <c r="F1374" s="261"/>
      <c r="G1374" s="261"/>
      <c r="H1374" s="261"/>
      <c r="I1374" s="261">
        <v>61</v>
      </c>
      <c r="J1374" s="261">
        <v>97</v>
      </c>
      <c r="K1374" s="261">
        <v>100</v>
      </c>
      <c r="L1374" s="261"/>
      <c r="M1374" s="261"/>
      <c r="N1374" s="262"/>
      <c r="O1374" s="261"/>
      <c r="P1374" s="261"/>
      <c r="Q1374" s="261"/>
      <c r="R1374" s="261"/>
      <c r="S1374" s="261"/>
      <c r="T1374" s="261"/>
      <c r="U1374" s="261"/>
      <c r="V1374" s="261"/>
      <c r="W1374" s="261"/>
      <c r="X1374" s="261"/>
      <c r="Y1374" s="261"/>
      <c r="Z1374" s="261"/>
      <c r="AA1374" s="261"/>
      <c r="AB1374" s="261"/>
      <c r="AC1374" s="261"/>
      <c r="AD1374" s="261"/>
      <c r="AE1374" s="262"/>
      <c r="AF1374" s="238" t="str">
        <f t="shared" si="21"/>
        <v>SOJA (1ª SAFRA)20/21Plantio</v>
      </c>
      <c r="AG1374" s="262"/>
      <c r="AH1374" s="262"/>
      <c r="AI1374" s="262"/>
      <c r="AJ1374" s="262"/>
      <c r="AK1374" s="262"/>
      <c r="AL1374" s="262"/>
      <c r="AM1374" s="262"/>
      <c r="AN1374" s="262"/>
      <c r="AO1374" s="262"/>
      <c r="AP1374" s="262"/>
      <c r="AQ1374" s="262"/>
      <c r="AR1374" s="262"/>
      <c r="AS1374" s="262"/>
      <c r="AT1374" s="262"/>
      <c r="AU1374" s="262"/>
      <c r="AV1374" s="262"/>
      <c r="AW1374" s="262"/>
      <c r="AX1374" s="262"/>
      <c r="AY1374" s="262"/>
      <c r="AZ1374" s="262"/>
      <c r="BA1374" s="262"/>
      <c r="BB1374" s="262"/>
      <c r="BC1374" s="262"/>
      <c r="BD1374" s="262"/>
      <c r="BE1374" s="262"/>
      <c r="BF1374" s="262"/>
      <c r="BG1374" s="262"/>
      <c r="BH1374" s="262"/>
      <c r="BI1374" s="262"/>
      <c r="BJ1374" s="262"/>
      <c r="BK1374" s="262"/>
      <c r="BL1374" s="262"/>
    </row>
    <row r="1375" spans="1:64" ht="14.65" hidden="1" customHeight="1">
      <c r="A1375" s="263" t="s">
        <v>106</v>
      </c>
      <c r="B1375" s="263" t="s">
        <v>78</v>
      </c>
      <c r="C1375" s="265" t="s">
        <v>76</v>
      </c>
      <c r="D1375" s="267"/>
      <c r="E1375" s="267"/>
      <c r="F1375" s="267"/>
      <c r="G1375" s="267"/>
      <c r="H1375" s="267"/>
      <c r="I1375" s="267"/>
      <c r="J1375" s="267"/>
      <c r="K1375" s="267"/>
      <c r="L1375" s="267">
        <v>0</v>
      </c>
      <c r="M1375" s="267">
        <v>8</v>
      </c>
      <c r="N1375" s="268">
        <v>75</v>
      </c>
      <c r="O1375" s="267">
        <v>100</v>
      </c>
      <c r="P1375" s="267"/>
      <c r="Q1375" s="267"/>
      <c r="R1375" s="267"/>
      <c r="S1375" s="267"/>
      <c r="T1375" s="267"/>
      <c r="U1375" s="267"/>
      <c r="V1375" s="267"/>
      <c r="W1375" s="267"/>
      <c r="X1375" s="267"/>
      <c r="Y1375" s="267"/>
      <c r="Z1375" s="267"/>
      <c r="AA1375" s="267"/>
      <c r="AB1375" s="267"/>
      <c r="AC1375" s="267"/>
      <c r="AD1375" s="267"/>
      <c r="AE1375" s="268"/>
      <c r="AF1375" s="238" t="str">
        <f t="shared" si="21"/>
        <v>SOJA (1ª SAFRA)20/21Colheita</v>
      </c>
      <c r="AG1375" s="268"/>
      <c r="AH1375" s="268"/>
      <c r="AI1375" s="268"/>
      <c r="AJ1375" s="268"/>
      <c r="AK1375" s="268"/>
      <c r="AL1375" s="268"/>
      <c r="AM1375" s="268"/>
      <c r="AN1375" s="268"/>
      <c r="AO1375" s="268"/>
      <c r="AP1375" s="268"/>
      <c r="AQ1375" s="268"/>
      <c r="AR1375" s="268"/>
      <c r="AS1375" s="268"/>
      <c r="AT1375" s="268"/>
      <c r="AU1375" s="268"/>
      <c r="AV1375" s="268"/>
      <c r="AW1375" s="268"/>
      <c r="AX1375" s="268"/>
      <c r="AY1375" s="268"/>
      <c r="AZ1375" s="268"/>
      <c r="BA1375" s="268"/>
      <c r="BB1375" s="268"/>
      <c r="BC1375" s="268"/>
      <c r="BD1375" s="268"/>
      <c r="BE1375" s="268"/>
      <c r="BF1375" s="268"/>
      <c r="BG1375" s="268"/>
      <c r="BH1375" s="268"/>
      <c r="BI1375" s="268"/>
      <c r="BJ1375" s="268"/>
      <c r="BK1375" s="268"/>
      <c r="BL1375" s="268"/>
    </row>
    <row r="1376" spans="1:64" ht="14.65" hidden="1" customHeight="1">
      <c r="A1376" s="238" t="s">
        <v>106</v>
      </c>
      <c r="B1376" s="238" t="s">
        <v>78</v>
      </c>
      <c r="C1376" s="243" t="s">
        <v>77</v>
      </c>
      <c r="D1376" s="245"/>
      <c r="E1376" s="245"/>
      <c r="F1376" s="245"/>
      <c r="G1376" s="245">
        <v>32</v>
      </c>
      <c r="H1376" s="245">
        <v>37</v>
      </c>
      <c r="I1376" s="245">
        <v>40</v>
      </c>
      <c r="J1376" s="245">
        <v>43</v>
      </c>
      <c r="K1376" s="245">
        <v>43</v>
      </c>
      <c r="L1376" s="245">
        <v>44</v>
      </c>
      <c r="M1376" s="245">
        <v>45</v>
      </c>
      <c r="N1376" s="245">
        <v>53</v>
      </c>
      <c r="O1376" s="245">
        <v>67</v>
      </c>
      <c r="P1376" s="245">
        <v>72</v>
      </c>
      <c r="Q1376" s="245">
        <v>77</v>
      </c>
      <c r="R1376" s="245">
        <v>81</v>
      </c>
      <c r="S1376" s="245">
        <v>84</v>
      </c>
      <c r="T1376" s="245">
        <v>86</v>
      </c>
      <c r="U1376" s="245">
        <v>88</v>
      </c>
      <c r="V1376" s="245">
        <v>89</v>
      </c>
      <c r="W1376" s="245">
        <v>92</v>
      </c>
      <c r="X1376" s="245">
        <v>93</v>
      </c>
      <c r="Y1376" s="245">
        <v>95</v>
      </c>
      <c r="Z1376" s="245">
        <v>96</v>
      </c>
      <c r="AA1376" s="245">
        <v>98</v>
      </c>
      <c r="AB1376" s="245">
        <v>98</v>
      </c>
      <c r="AC1376" s="245">
        <v>100</v>
      </c>
      <c r="AD1376" s="245"/>
      <c r="AE1376" s="242"/>
      <c r="AF1376" s="238" t="str">
        <f t="shared" si="21"/>
        <v>SOJA (1ª SAFRA)20/21Comercialização</v>
      </c>
      <c r="AG1376" s="242"/>
      <c r="AH1376" s="242"/>
      <c r="AI1376" s="242"/>
      <c r="AJ1376" s="242"/>
      <c r="AK1376" s="242"/>
      <c r="AL1376" s="242"/>
      <c r="AM1376" s="242"/>
      <c r="AN1376" s="242"/>
      <c r="AO1376" s="242"/>
      <c r="AP1376" s="242"/>
      <c r="AQ1376" s="242"/>
      <c r="AR1376" s="242"/>
      <c r="AS1376" s="242"/>
      <c r="AT1376" s="242"/>
      <c r="AU1376" s="242"/>
      <c r="AV1376" s="242"/>
      <c r="AW1376" s="242"/>
      <c r="AX1376" s="242"/>
      <c r="AY1376" s="242"/>
      <c r="AZ1376" s="242"/>
      <c r="BA1376" s="242"/>
      <c r="BB1376" s="242"/>
      <c r="BC1376" s="242"/>
      <c r="BD1376" s="242"/>
      <c r="BE1376" s="242"/>
      <c r="BF1376" s="242"/>
      <c r="BG1376" s="242"/>
      <c r="BH1376" s="242"/>
      <c r="BI1376" s="242"/>
      <c r="BJ1376" s="242"/>
      <c r="BK1376" s="242"/>
      <c r="BL1376" s="242"/>
    </row>
    <row r="1377" spans="1:64" ht="14.65" hidden="1" customHeight="1">
      <c r="A1377" s="254" t="s">
        <v>107</v>
      </c>
      <c r="B1377" s="254" t="s">
        <v>78</v>
      </c>
      <c r="C1377" s="256" t="s">
        <v>75</v>
      </c>
      <c r="D1377" s="261"/>
      <c r="E1377" s="261"/>
      <c r="F1377" s="261"/>
      <c r="G1377" s="261"/>
      <c r="H1377" s="261"/>
      <c r="I1377" s="261"/>
      <c r="J1377" s="261"/>
      <c r="K1377" s="261"/>
      <c r="L1377" s="261">
        <v>61</v>
      </c>
      <c r="M1377" s="261">
        <v>98</v>
      </c>
      <c r="N1377" s="262">
        <v>100</v>
      </c>
      <c r="O1377" s="261"/>
      <c r="P1377" s="261"/>
      <c r="Q1377" s="261"/>
      <c r="R1377" s="261"/>
      <c r="S1377" s="261"/>
      <c r="T1377" s="261"/>
      <c r="U1377" s="261"/>
      <c r="V1377" s="261"/>
      <c r="W1377" s="261"/>
      <c r="X1377" s="261"/>
      <c r="Y1377" s="261"/>
      <c r="Z1377" s="261"/>
      <c r="AA1377" s="261"/>
      <c r="AB1377" s="261"/>
      <c r="AC1377" s="261"/>
      <c r="AD1377" s="261"/>
      <c r="AE1377" s="262"/>
      <c r="AF1377" s="238" t="str">
        <f t="shared" si="21"/>
        <v>SOJA (2ª SAFRA)20/21Plantio</v>
      </c>
      <c r="AG1377" s="262"/>
      <c r="AH1377" s="262"/>
      <c r="AI1377" s="262"/>
      <c r="AJ1377" s="262"/>
      <c r="AK1377" s="262"/>
      <c r="AL1377" s="262"/>
      <c r="AM1377" s="262"/>
      <c r="AN1377" s="262"/>
      <c r="AO1377" s="262"/>
      <c r="AP1377" s="262"/>
      <c r="AQ1377" s="262"/>
      <c r="AR1377" s="262"/>
      <c r="AS1377" s="262"/>
      <c r="AT1377" s="262"/>
      <c r="AU1377" s="262"/>
      <c r="AV1377" s="262"/>
      <c r="AW1377" s="262"/>
      <c r="AX1377" s="262"/>
      <c r="AY1377" s="262"/>
      <c r="AZ1377" s="262"/>
      <c r="BA1377" s="262"/>
      <c r="BB1377" s="262"/>
      <c r="BC1377" s="262"/>
      <c r="BD1377" s="262"/>
      <c r="BE1377" s="262"/>
      <c r="BF1377" s="262"/>
      <c r="BG1377" s="262"/>
      <c r="BH1377" s="262"/>
      <c r="BI1377" s="262"/>
      <c r="BJ1377" s="262"/>
      <c r="BK1377" s="262"/>
      <c r="BL1377" s="262"/>
    </row>
    <row r="1378" spans="1:64" ht="14.65" hidden="1" customHeight="1">
      <c r="A1378" s="263" t="s">
        <v>107</v>
      </c>
      <c r="B1378" s="263" t="s">
        <v>78</v>
      </c>
      <c r="C1378" s="265" t="s">
        <v>76</v>
      </c>
      <c r="D1378" s="267"/>
      <c r="E1378" s="267"/>
      <c r="F1378" s="267"/>
      <c r="G1378" s="267"/>
      <c r="H1378" s="267"/>
      <c r="I1378" s="267"/>
      <c r="J1378" s="267"/>
      <c r="K1378" s="267"/>
      <c r="L1378" s="267"/>
      <c r="M1378" s="267"/>
      <c r="N1378" s="268"/>
      <c r="O1378" s="267">
        <v>10</v>
      </c>
      <c r="P1378" s="267">
        <v>96</v>
      </c>
      <c r="Q1378" s="267">
        <v>100</v>
      </c>
      <c r="R1378" s="267"/>
      <c r="S1378" s="267"/>
      <c r="T1378" s="267"/>
      <c r="U1378" s="267"/>
      <c r="V1378" s="267"/>
      <c r="W1378" s="267"/>
      <c r="X1378" s="267"/>
      <c r="Y1378" s="267"/>
      <c r="Z1378" s="267"/>
      <c r="AA1378" s="267"/>
      <c r="AB1378" s="267"/>
      <c r="AC1378" s="267"/>
      <c r="AD1378" s="267"/>
      <c r="AE1378" s="268"/>
      <c r="AF1378" s="238" t="str">
        <f t="shared" si="21"/>
        <v>SOJA (2ª SAFRA)20/21Colheita</v>
      </c>
      <c r="AG1378" s="268"/>
      <c r="AH1378" s="268"/>
      <c r="AI1378" s="268"/>
      <c r="AJ1378" s="268"/>
      <c r="AK1378" s="268"/>
      <c r="AL1378" s="268"/>
      <c r="AM1378" s="268"/>
      <c r="AN1378" s="268"/>
      <c r="AO1378" s="268"/>
      <c r="AP1378" s="268"/>
      <c r="AQ1378" s="268"/>
      <c r="AR1378" s="268"/>
      <c r="AS1378" s="268"/>
      <c r="AT1378" s="268"/>
      <c r="AU1378" s="268"/>
      <c r="AV1378" s="268"/>
      <c r="AW1378" s="268"/>
      <c r="AX1378" s="268"/>
      <c r="AY1378" s="268"/>
      <c r="AZ1378" s="268"/>
      <c r="BA1378" s="268"/>
      <c r="BB1378" s="268"/>
      <c r="BC1378" s="268"/>
      <c r="BD1378" s="268"/>
      <c r="BE1378" s="268"/>
      <c r="BF1378" s="268"/>
      <c r="BG1378" s="268"/>
      <c r="BH1378" s="268"/>
      <c r="BI1378" s="268"/>
      <c r="BJ1378" s="268"/>
      <c r="BK1378" s="268"/>
      <c r="BL1378" s="268"/>
    </row>
    <row r="1379" spans="1:64" ht="14.65" hidden="1" customHeight="1">
      <c r="A1379" s="238" t="s">
        <v>107</v>
      </c>
      <c r="B1379" s="238" t="s">
        <v>78</v>
      </c>
      <c r="C1379" s="243" t="s">
        <v>77</v>
      </c>
      <c r="D1379" s="245"/>
      <c r="E1379" s="245"/>
      <c r="F1379" s="245"/>
      <c r="G1379" s="245"/>
      <c r="H1379" s="245"/>
      <c r="I1379" s="245"/>
      <c r="J1379" s="245"/>
      <c r="K1379" s="245"/>
      <c r="L1379" s="245"/>
      <c r="M1379" s="245">
        <v>6</v>
      </c>
      <c r="N1379" s="245">
        <v>6</v>
      </c>
      <c r="O1379" s="245">
        <v>11.2</v>
      </c>
      <c r="P1379" s="245">
        <v>56</v>
      </c>
      <c r="Q1379" s="245">
        <v>76</v>
      </c>
      <c r="R1379" s="245">
        <v>83</v>
      </c>
      <c r="S1379" s="245">
        <v>89</v>
      </c>
      <c r="T1379" s="245">
        <v>94</v>
      </c>
      <c r="U1379" s="245">
        <v>100</v>
      </c>
      <c r="V1379" s="245"/>
      <c r="W1379" s="245"/>
      <c r="X1379" s="245"/>
      <c r="Y1379" s="245"/>
      <c r="Z1379" s="245"/>
      <c r="AA1379" s="245"/>
      <c r="AB1379" s="245"/>
      <c r="AC1379" s="245"/>
      <c r="AD1379" s="245"/>
      <c r="AE1379" s="242"/>
      <c r="AF1379" s="238" t="str">
        <f t="shared" si="21"/>
        <v>SOJA (2ª SAFRA)20/21Comercialização</v>
      </c>
      <c r="AG1379" s="242"/>
      <c r="AH1379" s="242"/>
      <c r="AI1379" s="242"/>
      <c r="AJ1379" s="242"/>
      <c r="AK1379" s="242"/>
      <c r="AL1379" s="242"/>
      <c r="AM1379" s="242"/>
      <c r="AN1379" s="242"/>
      <c r="AO1379" s="242"/>
      <c r="AP1379" s="242"/>
      <c r="AQ1379" s="242"/>
      <c r="AR1379" s="242"/>
      <c r="AS1379" s="242"/>
      <c r="AT1379" s="242"/>
      <c r="AU1379" s="242"/>
      <c r="AV1379" s="242"/>
      <c r="AW1379" s="242"/>
      <c r="AX1379" s="242"/>
      <c r="AY1379" s="242"/>
      <c r="AZ1379" s="242"/>
      <c r="BA1379" s="242"/>
      <c r="BB1379" s="242"/>
      <c r="BC1379" s="242"/>
      <c r="BD1379" s="242"/>
      <c r="BE1379" s="242"/>
      <c r="BF1379" s="242"/>
      <c r="BG1379" s="242"/>
      <c r="BH1379" s="242"/>
      <c r="BI1379" s="242"/>
      <c r="BJ1379" s="242"/>
      <c r="BK1379" s="242"/>
      <c r="BL1379" s="242"/>
    </row>
    <row r="1380" spans="1:64" ht="14.65" hidden="1" customHeight="1">
      <c r="A1380" s="254" t="s">
        <v>108</v>
      </c>
      <c r="B1380" s="254" t="s">
        <v>78</v>
      </c>
      <c r="C1380" s="256" t="s">
        <v>75</v>
      </c>
      <c r="D1380" s="261"/>
      <c r="E1380" s="261"/>
      <c r="F1380" s="261"/>
      <c r="G1380" s="261">
        <v>8</v>
      </c>
      <c r="H1380" s="261">
        <v>45</v>
      </c>
      <c r="I1380" s="261">
        <v>73</v>
      </c>
      <c r="J1380" s="261">
        <v>92</v>
      </c>
      <c r="K1380" s="261">
        <v>97</v>
      </c>
      <c r="L1380" s="261">
        <v>98</v>
      </c>
      <c r="M1380" s="262">
        <v>98</v>
      </c>
      <c r="N1380" s="261">
        <v>98</v>
      </c>
      <c r="O1380" s="261">
        <v>100</v>
      </c>
      <c r="P1380" s="261"/>
      <c r="Q1380" s="261"/>
      <c r="R1380" s="261"/>
      <c r="S1380" s="261"/>
      <c r="T1380" s="261"/>
      <c r="U1380" s="261"/>
      <c r="V1380" s="261"/>
      <c r="W1380" s="261"/>
      <c r="X1380" s="261"/>
      <c r="Y1380" s="261"/>
      <c r="Z1380" s="261"/>
      <c r="AA1380" s="261"/>
      <c r="AB1380" s="261"/>
      <c r="AC1380" s="261"/>
      <c r="AD1380" s="261"/>
      <c r="AE1380" s="262"/>
      <c r="AF1380" s="238" t="str">
        <f t="shared" si="21"/>
        <v>TOMATE (1ª SAFRA)20/21Plantio</v>
      </c>
      <c r="AG1380" s="262"/>
      <c r="AH1380" s="262"/>
      <c r="AI1380" s="262"/>
      <c r="AJ1380" s="262"/>
      <c r="AK1380" s="262"/>
      <c r="AL1380" s="262"/>
      <c r="AM1380" s="262"/>
      <c r="AN1380" s="262"/>
      <c r="AO1380" s="262"/>
      <c r="AP1380" s="262"/>
      <c r="AQ1380" s="262"/>
      <c r="AR1380" s="262"/>
      <c r="AS1380" s="262"/>
      <c r="AT1380" s="262"/>
      <c r="AU1380" s="262"/>
      <c r="AV1380" s="262"/>
      <c r="AW1380" s="262"/>
      <c r="AX1380" s="262"/>
      <c r="AY1380" s="262"/>
      <c r="AZ1380" s="262"/>
      <c r="BA1380" s="262"/>
      <c r="BB1380" s="262"/>
      <c r="BC1380" s="262"/>
      <c r="BD1380" s="262"/>
      <c r="BE1380" s="262"/>
      <c r="BF1380" s="262"/>
      <c r="BG1380" s="262"/>
      <c r="BH1380" s="262"/>
      <c r="BI1380" s="262"/>
      <c r="BJ1380" s="262"/>
      <c r="BK1380" s="262"/>
      <c r="BL1380" s="262"/>
    </row>
    <row r="1381" spans="1:64" ht="14.65" hidden="1" customHeight="1">
      <c r="A1381" s="263" t="s">
        <v>108</v>
      </c>
      <c r="B1381" s="263" t="s">
        <v>78</v>
      </c>
      <c r="C1381" s="265" t="s">
        <v>76</v>
      </c>
      <c r="D1381" s="267"/>
      <c r="E1381" s="267"/>
      <c r="F1381" s="267"/>
      <c r="G1381" s="267"/>
      <c r="H1381" s="267"/>
      <c r="I1381" s="267">
        <v>3</v>
      </c>
      <c r="J1381" s="267">
        <v>14</v>
      </c>
      <c r="K1381" s="267">
        <v>42</v>
      </c>
      <c r="L1381" s="267">
        <v>62</v>
      </c>
      <c r="M1381" s="268">
        <v>76</v>
      </c>
      <c r="N1381" s="267">
        <v>89</v>
      </c>
      <c r="O1381" s="267">
        <v>95</v>
      </c>
      <c r="P1381" s="267">
        <v>99</v>
      </c>
      <c r="Q1381" s="267">
        <v>100</v>
      </c>
      <c r="R1381" s="267"/>
      <c r="S1381" s="267"/>
      <c r="T1381" s="267"/>
      <c r="U1381" s="267"/>
      <c r="V1381" s="267"/>
      <c r="W1381" s="267"/>
      <c r="X1381" s="267"/>
      <c r="Y1381" s="267"/>
      <c r="Z1381" s="267"/>
      <c r="AA1381" s="267"/>
      <c r="AB1381" s="267"/>
      <c r="AC1381" s="267"/>
      <c r="AD1381" s="267"/>
      <c r="AE1381" s="268"/>
      <c r="AF1381" s="238" t="str">
        <f t="shared" si="21"/>
        <v>TOMATE (1ª SAFRA)20/21Colheita</v>
      </c>
      <c r="AG1381" s="268"/>
      <c r="AH1381" s="268"/>
      <c r="AI1381" s="268"/>
      <c r="AJ1381" s="268"/>
      <c r="AK1381" s="268"/>
      <c r="AL1381" s="268"/>
      <c r="AM1381" s="268"/>
      <c r="AN1381" s="268"/>
      <c r="AO1381" s="268"/>
      <c r="AP1381" s="268"/>
      <c r="AQ1381" s="268"/>
      <c r="AR1381" s="268"/>
      <c r="AS1381" s="268"/>
      <c r="AT1381" s="268"/>
      <c r="AU1381" s="268"/>
      <c r="AV1381" s="268"/>
      <c r="AW1381" s="268"/>
      <c r="AX1381" s="268"/>
      <c r="AY1381" s="268"/>
      <c r="AZ1381" s="268"/>
      <c r="BA1381" s="268"/>
      <c r="BB1381" s="268"/>
      <c r="BC1381" s="268"/>
      <c r="BD1381" s="268"/>
      <c r="BE1381" s="268"/>
      <c r="BF1381" s="268"/>
      <c r="BG1381" s="268"/>
      <c r="BH1381" s="268"/>
      <c r="BI1381" s="268"/>
      <c r="BJ1381" s="268"/>
      <c r="BK1381" s="268"/>
      <c r="BL1381" s="268"/>
    </row>
    <row r="1382" spans="1:64" ht="14.65" hidden="1" customHeight="1">
      <c r="A1382" s="238" t="s">
        <v>108</v>
      </c>
      <c r="B1382" s="238" t="s">
        <v>78</v>
      </c>
      <c r="C1382" s="243" t="s">
        <v>77</v>
      </c>
      <c r="D1382" s="245"/>
      <c r="E1382" s="245"/>
      <c r="F1382" s="245"/>
      <c r="G1382" s="245"/>
      <c r="H1382" s="245"/>
      <c r="I1382" s="245">
        <v>2</v>
      </c>
      <c r="J1382" s="245">
        <v>13</v>
      </c>
      <c r="K1382" s="245">
        <v>41</v>
      </c>
      <c r="L1382" s="245">
        <v>65</v>
      </c>
      <c r="M1382" s="245">
        <v>77</v>
      </c>
      <c r="N1382" s="245">
        <v>89</v>
      </c>
      <c r="O1382" s="245">
        <v>97</v>
      </c>
      <c r="P1382" s="245">
        <v>99</v>
      </c>
      <c r="Q1382" s="245">
        <v>100</v>
      </c>
      <c r="R1382" s="245"/>
      <c r="S1382" s="245"/>
      <c r="T1382" s="245"/>
      <c r="U1382" s="245"/>
      <c r="V1382" s="245"/>
      <c r="W1382" s="245"/>
      <c r="X1382" s="245"/>
      <c r="Y1382" s="245"/>
      <c r="Z1382" s="245"/>
      <c r="AA1382" s="245"/>
      <c r="AB1382" s="245"/>
      <c r="AC1382" s="245"/>
      <c r="AD1382" s="245"/>
      <c r="AE1382" s="242"/>
      <c r="AF1382" s="238" t="str">
        <f t="shared" si="21"/>
        <v>TOMATE (1ª SAFRA)20/21Comercialização</v>
      </c>
      <c r="AG1382" s="242"/>
      <c r="AH1382" s="242"/>
      <c r="AI1382" s="242"/>
      <c r="AJ1382" s="242"/>
      <c r="AK1382" s="242"/>
      <c r="AL1382" s="242"/>
      <c r="AM1382" s="242"/>
      <c r="AN1382" s="242"/>
      <c r="AO1382" s="242"/>
      <c r="AP1382" s="242"/>
      <c r="AQ1382" s="242"/>
      <c r="AR1382" s="242"/>
      <c r="AS1382" s="242"/>
      <c r="AT1382" s="242"/>
      <c r="AU1382" s="242"/>
      <c r="AV1382" s="242"/>
      <c r="AW1382" s="242"/>
      <c r="AX1382" s="242"/>
      <c r="AY1382" s="242"/>
      <c r="AZ1382" s="242"/>
      <c r="BA1382" s="242"/>
      <c r="BB1382" s="242"/>
      <c r="BC1382" s="242"/>
      <c r="BD1382" s="242"/>
      <c r="BE1382" s="242"/>
      <c r="BF1382" s="242"/>
      <c r="BG1382" s="242"/>
      <c r="BH1382" s="242"/>
      <c r="BI1382" s="242"/>
      <c r="BJ1382" s="242"/>
      <c r="BK1382" s="242"/>
      <c r="BL1382" s="242"/>
    </row>
    <row r="1383" spans="1:64" ht="14.65" hidden="1" customHeight="1">
      <c r="A1383" s="254" t="s">
        <v>109</v>
      </c>
      <c r="B1383" s="254" t="s">
        <v>78</v>
      </c>
      <c r="C1383" s="256" t="s">
        <v>75</v>
      </c>
      <c r="D1383" s="261"/>
      <c r="E1383" s="261"/>
      <c r="F1383" s="261"/>
      <c r="G1383" s="261"/>
      <c r="H1383" s="261"/>
      <c r="I1383" s="261"/>
      <c r="J1383" s="261"/>
      <c r="K1383" s="262"/>
      <c r="L1383" s="261">
        <v>16</v>
      </c>
      <c r="M1383" s="262">
        <v>54</v>
      </c>
      <c r="N1383" s="261">
        <v>73</v>
      </c>
      <c r="O1383" s="261">
        <v>96</v>
      </c>
      <c r="P1383" s="261">
        <v>98</v>
      </c>
      <c r="Q1383" s="261">
        <v>100</v>
      </c>
      <c r="R1383" s="261"/>
      <c r="S1383" s="261"/>
      <c r="T1383" s="261"/>
      <c r="U1383" s="261"/>
      <c r="V1383" s="261"/>
      <c r="W1383" s="261"/>
      <c r="X1383" s="261"/>
      <c r="Y1383" s="261"/>
      <c r="Z1383" s="261"/>
      <c r="AA1383" s="261"/>
      <c r="AB1383" s="261"/>
      <c r="AC1383" s="261"/>
      <c r="AD1383" s="261"/>
      <c r="AE1383" s="262"/>
      <c r="AF1383" s="238" t="str">
        <f t="shared" si="21"/>
        <v>TOMATE (2ª SAFRA)20/21Plantio</v>
      </c>
      <c r="AG1383" s="262"/>
      <c r="AH1383" s="262"/>
      <c r="AI1383" s="262"/>
      <c r="AJ1383" s="262"/>
      <c r="AK1383" s="262"/>
      <c r="AL1383" s="262"/>
      <c r="AM1383" s="262"/>
      <c r="AN1383" s="262"/>
      <c r="AO1383" s="262"/>
      <c r="AP1383" s="262"/>
      <c r="AQ1383" s="262"/>
      <c r="AR1383" s="262"/>
      <c r="AS1383" s="262"/>
      <c r="AT1383" s="262"/>
      <c r="AU1383" s="262"/>
      <c r="AV1383" s="262"/>
      <c r="AW1383" s="262"/>
      <c r="AX1383" s="262"/>
      <c r="AY1383" s="262"/>
      <c r="AZ1383" s="262"/>
      <c r="BA1383" s="262"/>
      <c r="BB1383" s="262"/>
      <c r="BC1383" s="262"/>
      <c r="BD1383" s="262"/>
      <c r="BE1383" s="262"/>
      <c r="BF1383" s="262"/>
      <c r="BG1383" s="262"/>
      <c r="BH1383" s="262"/>
      <c r="BI1383" s="262"/>
      <c r="BJ1383" s="262"/>
      <c r="BK1383" s="262"/>
      <c r="BL1383" s="262"/>
    </row>
    <row r="1384" spans="1:64" ht="14.65" hidden="1" customHeight="1">
      <c r="A1384" s="263" t="s">
        <v>109</v>
      </c>
      <c r="B1384" s="263" t="s">
        <v>78</v>
      </c>
      <c r="C1384" s="265" t="s">
        <v>76</v>
      </c>
      <c r="D1384" s="267"/>
      <c r="E1384" s="267"/>
      <c r="F1384" s="267"/>
      <c r="G1384" s="267"/>
      <c r="H1384" s="267"/>
      <c r="I1384" s="267"/>
      <c r="J1384" s="267"/>
      <c r="K1384" s="268"/>
      <c r="L1384" s="267"/>
      <c r="M1384" s="268"/>
      <c r="N1384" s="267">
        <v>5</v>
      </c>
      <c r="O1384" s="267">
        <v>37</v>
      </c>
      <c r="P1384" s="267">
        <v>56</v>
      </c>
      <c r="Q1384" s="267">
        <v>71</v>
      </c>
      <c r="R1384" s="267">
        <v>75</v>
      </c>
      <c r="S1384" s="267">
        <v>94</v>
      </c>
      <c r="T1384" s="267">
        <v>99</v>
      </c>
      <c r="U1384" s="267">
        <v>99</v>
      </c>
      <c r="V1384" s="267">
        <v>100</v>
      </c>
      <c r="W1384" s="267"/>
      <c r="X1384" s="267"/>
      <c r="Y1384" s="267"/>
      <c r="Z1384" s="267"/>
      <c r="AA1384" s="267"/>
      <c r="AB1384" s="267"/>
      <c r="AC1384" s="267"/>
      <c r="AD1384" s="267"/>
      <c r="AE1384" s="268"/>
      <c r="AF1384" s="238" t="str">
        <f t="shared" si="21"/>
        <v>TOMATE (2ª SAFRA)20/21Colheita</v>
      </c>
      <c r="AG1384" s="268"/>
      <c r="AH1384" s="268"/>
      <c r="AI1384" s="268"/>
      <c r="AJ1384" s="268"/>
      <c r="AK1384" s="268"/>
      <c r="AL1384" s="268"/>
      <c r="AM1384" s="268"/>
      <c r="AN1384" s="268"/>
      <c r="AO1384" s="268"/>
      <c r="AP1384" s="268"/>
      <c r="AQ1384" s="268"/>
      <c r="AR1384" s="268"/>
      <c r="AS1384" s="268"/>
      <c r="AT1384" s="268"/>
      <c r="AU1384" s="268"/>
      <c r="AV1384" s="268"/>
      <c r="AW1384" s="268"/>
      <c r="AX1384" s="268"/>
      <c r="AY1384" s="268"/>
      <c r="AZ1384" s="268"/>
      <c r="BA1384" s="268"/>
      <c r="BB1384" s="268"/>
      <c r="BC1384" s="268"/>
      <c r="BD1384" s="268"/>
      <c r="BE1384" s="268"/>
      <c r="BF1384" s="268"/>
      <c r="BG1384" s="268"/>
      <c r="BH1384" s="268"/>
      <c r="BI1384" s="268"/>
      <c r="BJ1384" s="268"/>
      <c r="BK1384" s="268"/>
      <c r="BL1384" s="268"/>
    </row>
    <row r="1385" spans="1:64" ht="14.65" hidden="1" customHeight="1">
      <c r="A1385" s="238" t="s">
        <v>109</v>
      </c>
      <c r="B1385" s="238" t="s">
        <v>78</v>
      </c>
      <c r="C1385" s="243" t="s">
        <v>77</v>
      </c>
      <c r="D1385" s="245"/>
      <c r="E1385" s="245"/>
      <c r="F1385" s="245"/>
      <c r="G1385" s="245"/>
      <c r="H1385" s="245"/>
      <c r="I1385" s="245"/>
      <c r="J1385" s="245"/>
      <c r="K1385" s="245"/>
      <c r="L1385" s="245"/>
      <c r="M1385" s="245"/>
      <c r="N1385" s="245">
        <v>4</v>
      </c>
      <c r="O1385" s="245">
        <v>33</v>
      </c>
      <c r="P1385" s="245">
        <v>48</v>
      </c>
      <c r="Q1385" s="245">
        <v>71</v>
      </c>
      <c r="R1385" s="245">
        <v>72</v>
      </c>
      <c r="S1385" s="245">
        <v>93</v>
      </c>
      <c r="T1385" s="245">
        <v>99</v>
      </c>
      <c r="U1385" s="245">
        <v>99</v>
      </c>
      <c r="V1385" s="245">
        <v>100</v>
      </c>
      <c r="W1385" s="245"/>
      <c r="X1385" s="245"/>
      <c r="Y1385" s="245"/>
      <c r="Z1385" s="245"/>
      <c r="AA1385" s="245"/>
      <c r="AB1385" s="245"/>
      <c r="AC1385" s="245"/>
      <c r="AD1385" s="245"/>
      <c r="AE1385" s="242"/>
      <c r="AF1385" s="238" t="str">
        <f t="shared" si="21"/>
        <v>TOMATE (2ª SAFRA)20/21Comercialização</v>
      </c>
      <c r="AG1385" s="242"/>
      <c r="AH1385" s="242"/>
      <c r="AI1385" s="242"/>
      <c r="AJ1385" s="242"/>
      <c r="AK1385" s="242"/>
      <c r="AL1385" s="242"/>
      <c r="AM1385" s="242"/>
      <c r="AN1385" s="242"/>
      <c r="AO1385" s="242"/>
      <c r="AP1385" s="242"/>
      <c r="AQ1385" s="242"/>
      <c r="AR1385" s="242"/>
      <c r="AS1385" s="242"/>
      <c r="AT1385" s="242"/>
      <c r="AU1385" s="242"/>
      <c r="AV1385" s="242"/>
      <c r="AW1385" s="242"/>
      <c r="AX1385" s="242"/>
      <c r="AY1385" s="242"/>
      <c r="AZ1385" s="242"/>
      <c r="BA1385" s="242"/>
      <c r="BB1385" s="242"/>
      <c r="BC1385" s="242"/>
      <c r="BD1385" s="242"/>
      <c r="BE1385" s="242"/>
      <c r="BF1385" s="242"/>
      <c r="BG1385" s="242"/>
      <c r="BH1385" s="242"/>
      <c r="BI1385" s="242"/>
      <c r="BJ1385" s="242"/>
      <c r="BK1385" s="242"/>
      <c r="BL1385" s="242"/>
    </row>
    <row r="1386" spans="1:64" ht="14.65" hidden="1" customHeight="1">
      <c r="A1386" s="254" t="s">
        <v>110</v>
      </c>
      <c r="B1386" s="254" t="s">
        <v>78</v>
      </c>
      <c r="C1386" s="256" t="s">
        <v>75</v>
      </c>
      <c r="D1386" s="261"/>
      <c r="E1386" s="261"/>
      <c r="F1386" s="261"/>
      <c r="G1386" s="261"/>
      <c r="H1386" s="261"/>
      <c r="I1386" s="261"/>
      <c r="J1386" s="261"/>
      <c r="K1386" s="262"/>
      <c r="L1386" s="261"/>
      <c r="M1386" s="262"/>
      <c r="N1386" s="261"/>
      <c r="O1386" s="261">
        <v>5</v>
      </c>
      <c r="P1386" s="261">
        <v>58</v>
      </c>
      <c r="Q1386" s="261">
        <v>92</v>
      </c>
      <c r="R1386" s="261">
        <v>100</v>
      </c>
      <c r="S1386" s="261"/>
      <c r="T1386" s="261"/>
      <c r="U1386" s="261"/>
      <c r="V1386" s="261"/>
      <c r="W1386" s="261"/>
      <c r="X1386" s="261"/>
      <c r="Y1386" s="261"/>
      <c r="Z1386" s="261"/>
      <c r="AA1386" s="261"/>
      <c r="AB1386" s="261"/>
      <c r="AC1386" s="261"/>
      <c r="AD1386" s="261"/>
      <c r="AE1386" s="262"/>
      <c r="AF1386" s="254" t="str">
        <f t="shared" si="21"/>
        <v>TRIGO20/21Plantio</v>
      </c>
      <c r="AG1386" s="262"/>
      <c r="AH1386" s="262"/>
      <c r="AI1386" s="262"/>
      <c r="AJ1386" s="262"/>
      <c r="AK1386" s="262"/>
      <c r="AL1386" s="262"/>
      <c r="AM1386" s="262"/>
      <c r="AN1386" s="262"/>
      <c r="AO1386" s="262"/>
      <c r="AP1386" s="262"/>
      <c r="AQ1386" s="262"/>
      <c r="AR1386" s="262"/>
      <c r="AS1386" s="262"/>
      <c r="AT1386" s="262"/>
      <c r="AU1386" s="262"/>
      <c r="AV1386" s="262"/>
      <c r="AW1386" s="262"/>
      <c r="AX1386" s="262"/>
      <c r="AY1386" s="262"/>
      <c r="AZ1386" s="262"/>
      <c r="BA1386" s="262"/>
      <c r="BB1386" s="262"/>
      <c r="BC1386" s="262"/>
      <c r="BD1386" s="262"/>
      <c r="BE1386" s="262"/>
      <c r="BF1386" s="262"/>
      <c r="BG1386" s="262"/>
      <c r="BH1386" s="262"/>
      <c r="BI1386" s="262"/>
      <c r="BJ1386" s="262"/>
      <c r="BK1386" s="262"/>
      <c r="BL1386" s="262"/>
    </row>
    <row r="1387" spans="1:64" ht="14.65" hidden="1" customHeight="1">
      <c r="A1387" s="263" t="s">
        <v>110</v>
      </c>
      <c r="B1387" s="263" t="s">
        <v>78</v>
      </c>
      <c r="C1387" s="265" t="s">
        <v>76</v>
      </c>
      <c r="D1387" s="267"/>
      <c r="E1387" s="267"/>
      <c r="F1387" s="267"/>
      <c r="G1387" s="267"/>
      <c r="H1387" s="267"/>
      <c r="I1387" s="267"/>
      <c r="J1387" s="267"/>
      <c r="K1387" s="268"/>
      <c r="L1387" s="267"/>
      <c r="M1387" s="268"/>
      <c r="N1387" s="267"/>
      <c r="O1387" s="267"/>
      <c r="P1387" s="267"/>
      <c r="Q1387" s="267"/>
      <c r="R1387" s="267"/>
      <c r="S1387" s="267"/>
      <c r="T1387" s="267">
        <v>11</v>
      </c>
      <c r="U1387" s="267">
        <v>82</v>
      </c>
      <c r="V1387" s="267">
        <v>99</v>
      </c>
      <c r="W1387" s="267">
        <v>100</v>
      </c>
      <c r="X1387" s="267"/>
      <c r="Y1387" s="267"/>
      <c r="Z1387" s="267"/>
      <c r="AA1387" s="267"/>
      <c r="AB1387" s="267"/>
      <c r="AC1387" s="267"/>
      <c r="AD1387" s="267"/>
      <c r="AE1387" s="268"/>
      <c r="AF1387" s="263" t="str">
        <f t="shared" si="21"/>
        <v>TRIGO20/21Colheita</v>
      </c>
      <c r="AG1387" s="268"/>
      <c r="AH1387" s="268"/>
      <c r="AI1387" s="268"/>
      <c r="AJ1387" s="268"/>
      <c r="AK1387" s="268"/>
      <c r="AL1387" s="268"/>
      <c r="AM1387" s="268"/>
      <c r="AN1387" s="268"/>
      <c r="AO1387" s="268"/>
      <c r="AP1387" s="268"/>
      <c r="AQ1387" s="268"/>
      <c r="AR1387" s="268"/>
      <c r="AS1387" s="268"/>
      <c r="AT1387" s="268"/>
      <c r="AU1387" s="268"/>
      <c r="AV1387" s="268"/>
      <c r="AW1387" s="268"/>
      <c r="AX1387" s="268"/>
      <c r="AY1387" s="268"/>
      <c r="AZ1387" s="268"/>
      <c r="BA1387" s="268"/>
      <c r="BB1387" s="268"/>
      <c r="BC1387" s="268"/>
      <c r="BD1387" s="268"/>
      <c r="BE1387" s="268"/>
      <c r="BF1387" s="268"/>
      <c r="BG1387" s="268"/>
      <c r="BH1387" s="268"/>
      <c r="BI1387" s="268"/>
      <c r="BJ1387" s="268"/>
      <c r="BK1387" s="268"/>
      <c r="BL1387" s="268"/>
    </row>
    <row r="1388" spans="1:64" ht="14.65" hidden="1" customHeight="1">
      <c r="A1388" s="238" t="s">
        <v>110</v>
      </c>
      <c r="B1388" s="238" t="s">
        <v>78</v>
      </c>
      <c r="C1388" s="243" t="s">
        <v>77</v>
      </c>
      <c r="D1388" s="245"/>
      <c r="E1388" s="245"/>
      <c r="F1388" s="245"/>
      <c r="G1388" s="245"/>
      <c r="H1388" s="245"/>
      <c r="I1388" s="245"/>
      <c r="J1388" s="245"/>
      <c r="K1388" s="245"/>
      <c r="L1388" s="245"/>
      <c r="M1388" s="245"/>
      <c r="N1388" s="245"/>
      <c r="O1388" s="245">
        <v>4</v>
      </c>
      <c r="P1388" s="245">
        <v>7</v>
      </c>
      <c r="Q1388" s="245">
        <v>8</v>
      </c>
      <c r="R1388" s="245">
        <v>8</v>
      </c>
      <c r="S1388" s="245">
        <v>9</v>
      </c>
      <c r="T1388" s="245">
        <v>11</v>
      </c>
      <c r="U1388" s="245">
        <v>39</v>
      </c>
      <c r="V1388" s="245">
        <v>64</v>
      </c>
      <c r="W1388" s="245">
        <v>78</v>
      </c>
      <c r="X1388" s="245">
        <v>89</v>
      </c>
      <c r="Y1388" s="245">
        <v>91</v>
      </c>
      <c r="Z1388" s="245">
        <v>98</v>
      </c>
      <c r="AA1388" s="245">
        <v>99</v>
      </c>
      <c r="AB1388" s="245">
        <v>100</v>
      </c>
      <c r="AC1388" s="245"/>
      <c r="AD1388" s="245"/>
      <c r="AE1388" s="242"/>
      <c r="AF1388" s="238" t="str">
        <f t="shared" si="21"/>
        <v>TRIGO20/21Comercialização</v>
      </c>
      <c r="AG1388" s="242"/>
      <c r="AH1388" s="242"/>
      <c r="AI1388" s="242"/>
      <c r="AJ1388" s="242"/>
      <c r="AK1388" s="242"/>
      <c r="AL1388" s="242"/>
      <c r="AM1388" s="242"/>
      <c r="AN1388" s="242"/>
      <c r="AO1388" s="242"/>
      <c r="AP1388" s="242"/>
      <c r="AQ1388" s="242"/>
      <c r="AR1388" s="242"/>
      <c r="AS1388" s="242"/>
      <c r="AT1388" s="242"/>
      <c r="AU1388" s="242"/>
      <c r="AV1388" s="242"/>
      <c r="AW1388" s="242"/>
      <c r="AX1388" s="242"/>
      <c r="AY1388" s="242"/>
      <c r="AZ1388" s="242"/>
      <c r="BA1388" s="242"/>
      <c r="BB1388" s="242"/>
      <c r="BC1388" s="242"/>
      <c r="BD1388" s="242"/>
      <c r="BE1388" s="242"/>
      <c r="BF1388" s="242"/>
      <c r="BG1388" s="242"/>
      <c r="BH1388" s="242"/>
      <c r="BI1388" s="242"/>
      <c r="BJ1388" s="242"/>
      <c r="BK1388" s="242"/>
      <c r="BL1388" s="242"/>
    </row>
    <row r="1389" spans="1:64" ht="14.65" hidden="1" customHeight="1">
      <c r="A1389" s="254" t="s">
        <v>111</v>
      </c>
      <c r="B1389" s="254" t="s">
        <v>78</v>
      </c>
      <c r="C1389" s="256" t="s">
        <v>75</v>
      </c>
      <c r="D1389" s="260"/>
      <c r="E1389" s="260"/>
      <c r="F1389" s="260"/>
      <c r="G1389" s="261"/>
      <c r="H1389" s="261"/>
      <c r="I1389" s="261"/>
      <c r="J1389" s="261"/>
      <c r="K1389" s="261"/>
      <c r="L1389" s="261"/>
      <c r="M1389" s="261"/>
      <c r="N1389" s="261"/>
      <c r="O1389" s="261"/>
      <c r="P1389" s="261">
        <v>17</v>
      </c>
      <c r="Q1389" s="261">
        <v>73</v>
      </c>
      <c r="R1389" s="261">
        <v>100</v>
      </c>
      <c r="S1389" s="261"/>
      <c r="T1389" s="261"/>
      <c r="U1389" s="261"/>
      <c r="V1389" s="261"/>
      <c r="W1389" s="261"/>
      <c r="X1389" s="261"/>
      <c r="Y1389" s="261"/>
      <c r="Z1389" s="261"/>
      <c r="AA1389" s="261"/>
      <c r="AB1389" s="261"/>
      <c r="AC1389" s="261"/>
      <c r="AD1389" s="261"/>
      <c r="AE1389" s="262"/>
      <c r="AF1389" s="254" t="str">
        <f t="shared" si="21"/>
        <v>TRITICALE20/21Plantio</v>
      </c>
      <c r="AG1389" s="262"/>
      <c r="AH1389" s="262"/>
      <c r="AI1389" s="262"/>
      <c r="AJ1389" s="262"/>
      <c r="AK1389" s="262"/>
      <c r="AL1389" s="262"/>
      <c r="AM1389" s="262"/>
      <c r="AN1389" s="262"/>
      <c r="AO1389" s="262"/>
      <c r="AP1389" s="262"/>
      <c r="AQ1389" s="262"/>
      <c r="AR1389" s="262"/>
      <c r="AS1389" s="262"/>
      <c r="AT1389" s="262"/>
      <c r="AU1389" s="262"/>
      <c r="AV1389" s="262"/>
      <c r="AW1389" s="262"/>
      <c r="AX1389" s="262"/>
      <c r="AY1389" s="262"/>
      <c r="AZ1389" s="262"/>
      <c r="BA1389" s="262"/>
      <c r="BB1389" s="262"/>
      <c r="BC1389" s="262"/>
      <c r="BD1389" s="262"/>
      <c r="BE1389" s="262"/>
      <c r="BF1389" s="262"/>
      <c r="BG1389" s="262"/>
      <c r="BH1389" s="262"/>
      <c r="BI1389" s="262"/>
      <c r="BJ1389" s="262"/>
      <c r="BK1389" s="262"/>
      <c r="BL1389" s="262"/>
    </row>
    <row r="1390" spans="1:64" ht="14.65" hidden="1" customHeight="1">
      <c r="A1390" s="263" t="s">
        <v>111</v>
      </c>
      <c r="B1390" s="263" t="s">
        <v>78</v>
      </c>
      <c r="C1390" s="265" t="s">
        <v>76</v>
      </c>
      <c r="D1390" s="266"/>
      <c r="E1390" s="266"/>
      <c r="F1390" s="266"/>
      <c r="G1390" s="267"/>
      <c r="H1390" s="267"/>
      <c r="I1390" s="267"/>
      <c r="J1390" s="267"/>
      <c r="K1390" s="267"/>
      <c r="L1390" s="267"/>
      <c r="M1390" s="267"/>
      <c r="N1390" s="267"/>
      <c r="O1390" s="267"/>
      <c r="P1390" s="267"/>
      <c r="Q1390" s="267"/>
      <c r="R1390" s="267"/>
      <c r="S1390" s="267"/>
      <c r="T1390" s="267">
        <v>8</v>
      </c>
      <c r="U1390" s="267">
        <v>47</v>
      </c>
      <c r="V1390" s="267">
        <v>92</v>
      </c>
      <c r="W1390" s="267">
        <v>100</v>
      </c>
      <c r="X1390" s="267"/>
      <c r="Y1390" s="267"/>
      <c r="Z1390" s="267"/>
      <c r="AA1390" s="267"/>
      <c r="AB1390" s="267"/>
      <c r="AC1390" s="267"/>
      <c r="AD1390" s="267"/>
      <c r="AE1390" s="268"/>
      <c r="AF1390" s="263" t="str">
        <f t="shared" si="21"/>
        <v>TRITICALE20/21Colheita</v>
      </c>
      <c r="AG1390" s="268"/>
      <c r="AH1390" s="268"/>
      <c r="AI1390" s="268"/>
      <c r="AJ1390" s="268"/>
      <c r="AK1390" s="268"/>
      <c r="AL1390" s="268"/>
      <c r="AM1390" s="268"/>
      <c r="AN1390" s="268"/>
      <c r="AO1390" s="268"/>
      <c r="AP1390" s="268"/>
      <c r="AQ1390" s="268"/>
      <c r="AR1390" s="268"/>
      <c r="AS1390" s="268"/>
      <c r="AT1390" s="268"/>
      <c r="AU1390" s="268"/>
      <c r="AV1390" s="268"/>
      <c r="AW1390" s="268"/>
      <c r="AX1390" s="268"/>
      <c r="AY1390" s="268"/>
      <c r="AZ1390" s="268"/>
      <c r="BA1390" s="268"/>
      <c r="BB1390" s="268"/>
      <c r="BC1390" s="268"/>
      <c r="BD1390" s="268"/>
      <c r="BE1390" s="268"/>
      <c r="BF1390" s="268"/>
      <c r="BG1390" s="268"/>
      <c r="BH1390" s="268"/>
      <c r="BI1390" s="268"/>
      <c r="BJ1390" s="268"/>
      <c r="BK1390" s="268"/>
      <c r="BL1390" s="268"/>
    </row>
    <row r="1391" spans="1:64" ht="14.65" hidden="1" customHeight="1">
      <c r="A1391" s="238" t="s">
        <v>111</v>
      </c>
      <c r="B1391" s="238" t="s">
        <v>78</v>
      </c>
      <c r="C1391" s="243" t="s">
        <v>77</v>
      </c>
      <c r="D1391" s="244"/>
      <c r="E1391" s="244"/>
      <c r="F1391" s="244"/>
      <c r="G1391" s="245"/>
      <c r="H1391" s="245"/>
      <c r="I1391" s="245"/>
      <c r="J1391" s="245"/>
      <c r="K1391" s="245"/>
      <c r="L1391" s="245"/>
      <c r="M1391" s="245"/>
      <c r="N1391" s="245"/>
      <c r="O1391" s="245"/>
      <c r="P1391" s="245"/>
      <c r="Q1391" s="245"/>
      <c r="R1391" s="245"/>
      <c r="S1391" s="245"/>
      <c r="T1391" s="245">
        <v>5</v>
      </c>
      <c r="U1391" s="245">
        <v>15</v>
      </c>
      <c r="V1391" s="245">
        <v>47</v>
      </c>
      <c r="W1391" s="245">
        <v>79</v>
      </c>
      <c r="X1391" s="245">
        <v>93</v>
      </c>
      <c r="Y1391" s="245">
        <v>100</v>
      </c>
      <c r="Z1391" s="245"/>
      <c r="AA1391" s="245"/>
      <c r="AB1391" s="245"/>
      <c r="AC1391" s="245"/>
      <c r="AD1391" s="245"/>
      <c r="AE1391" s="242"/>
      <c r="AF1391" s="238" t="str">
        <f t="shared" si="21"/>
        <v>TRITICALE20/21Comercialização</v>
      </c>
      <c r="AG1391" s="242"/>
      <c r="AH1391" s="242"/>
      <c r="AI1391" s="242"/>
      <c r="AJ1391" s="242"/>
      <c r="AK1391" s="242"/>
      <c r="AL1391" s="242"/>
      <c r="AM1391" s="242"/>
      <c r="AN1391" s="242"/>
      <c r="AO1391" s="242"/>
      <c r="AP1391" s="242"/>
      <c r="AQ1391" s="242"/>
      <c r="AR1391" s="242"/>
      <c r="AS1391" s="242"/>
      <c r="AT1391" s="242"/>
      <c r="AU1391" s="242"/>
      <c r="AV1391" s="242"/>
      <c r="AW1391" s="242"/>
      <c r="AX1391" s="242"/>
      <c r="AY1391" s="242"/>
      <c r="AZ1391" s="242"/>
      <c r="BA1391" s="242"/>
      <c r="BB1391" s="242"/>
      <c r="BC1391" s="242"/>
      <c r="BD1391" s="242"/>
      <c r="BE1391" s="242"/>
      <c r="BF1391" s="242"/>
      <c r="BG1391" s="242"/>
      <c r="BH1391" s="242"/>
      <c r="BI1391" s="242"/>
      <c r="BJ1391" s="242"/>
      <c r="BK1391" s="242"/>
      <c r="BL1391" s="242"/>
    </row>
    <row r="1392" spans="1:64" ht="14.65" hidden="1" customHeight="1">
      <c r="A1392" s="254" t="s">
        <v>84</v>
      </c>
      <c r="B1392" s="254" t="s">
        <v>74</v>
      </c>
      <c r="C1392" s="256" t="s">
        <v>75</v>
      </c>
      <c r="D1392" s="260"/>
      <c r="E1392" s="260"/>
      <c r="F1392" s="260"/>
      <c r="G1392" s="261"/>
      <c r="H1392" s="261"/>
      <c r="I1392" s="261"/>
      <c r="J1392" s="261"/>
      <c r="K1392" s="261"/>
      <c r="L1392" s="261"/>
      <c r="M1392" s="261"/>
      <c r="N1392" s="261"/>
      <c r="O1392" s="261">
        <v>22</v>
      </c>
      <c r="P1392" s="261">
        <v>57</v>
      </c>
      <c r="Q1392" s="261">
        <v>92</v>
      </c>
      <c r="R1392" s="261">
        <v>100</v>
      </c>
      <c r="S1392" s="261"/>
      <c r="T1392" s="261"/>
      <c r="U1392" s="261"/>
      <c r="V1392" s="261"/>
      <c r="W1392" s="261"/>
      <c r="X1392" s="261"/>
      <c r="Y1392" s="261"/>
      <c r="Z1392" s="261"/>
      <c r="AA1392" s="261"/>
      <c r="AB1392" s="261"/>
      <c r="AC1392" s="261"/>
      <c r="AD1392" s="261"/>
      <c r="AE1392" s="262"/>
      <c r="AF1392" s="254" t="str">
        <f t="shared" si="21"/>
        <v>ALHO21/22Plantio</v>
      </c>
      <c r="AG1392" s="262"/>
      <c r="AH1392" s="262"/>
      <c r="AI1392" s="262"/>
      <c r="AJ1392" s="262"/>
      <c r="AK1392" s="262"/>
      <c r="AL1392" s="262"/>
      <c r="AM1392" s="262"/>
      <c r="AN1392" s="262"/>
      <c r="AO1392" s="262"/>
      <c r="AP1392" s="262"/>
      <c r="AQ1392" s="262"/>
      <c r="AR1392" s="262"/>
      <c r="AS1392" s="262"/>
      <c r="AT1392" s="262"/>
      <c r="AU1392" s="262"/>
      <c r="AV1392" s="262"/>
      <c r="AW1392" s="262"/>
      <c r="AX1392" s="262"/>
      <c r="AY1392" s="262"/>
      <c r="AZ1392" s="262"/>
      <c r="BA1392" s="262"/>
      <c r="BB1392" s="262"/>
      <c r="BC1392" s="262"/>
      <c r="BD1392" s="262"/>
      <c r="BE1392" s="262"/>
      <c r="BF1392" s="262"/>
      <c r="BG1392" s="262"/>
      <c r="BH1392" s="262"/>
      <c r="BI1392" s="262"/>
      <c r="BJ1392" s="262"/>
      <c r="BK1392" s="262"/>
      <c r="BL1392" s="262"/>
    </row>
    <row r="1393" spans="1:64" ht="14.65" hidden="1" customHeight="1">
      <c r="A1393" s="263" t="s">
        <v>84</v>
      </c>
      <c r="B1393" s="263" t="s">
        <v>74</v>
      </c>
      <c r="C1393" s="265" t="s">
        <v>76</v>
      </c>
      <c r="D1393" s="266"/>
      <c r="E1393" s="266"/>
      <c r="F1393" s="266"/>
      <c r="G1393" s="267"/>
      <c r="H1393" s="267"/>
      <c r="I1393" s="267"/>
      <c r="J1393" s="267"/>
      <c r="K1393" s="267"/>
      <c r="L1393" s="267"/>
      <c r="M1393" s="267"/>
      <c r="N1393" s="267"/>
      <c r="O1393" s="267"/>
      <c r="P1393" s="267"/>
      <c r="Q1393" s="267"/>
      <c r="R1393" s="267"/>
      <c r="S1393" s="267">
        <v>1</v>
      </c>
      <c r="T1393" s="267">
        <v>41</v>
      </c>
      <c r="U1393" s="267">
        <v>54</v>
      </c>
      <c r="V1393" s="267">
        <v>79</v>
      </c>
      <c r="W1393" s="267">
        <v>95</v>
      </c>
      <c r="X1393" s="267">
        <v>100</v>
      </c>
      <c r="Y1393" s="267"/>
      <c r="Z1393" s="267"/>
      <c r="AA1393" s="267"/>
      <c r="AB1393" s="267"/>
      <c r="AC1393" s="267"/>
      <c r="AD1393" s="267"/>
      <c r="AE1393" s="268"/>
      <c r="AF1393" s="263" t="str">
        <f t="shared" si="21"/>
        <v>ALHO21/22Colheita</v>
      </c>
      <c r="AG1393" s="268"/>
      <c r="AH1393" s="268"/>
      <c r="AI1393" s="268"/>
      <c r="AJ1393" s="268"/>
      <c r="AK1393" s="268"/>
      <c r="AL1393" s="268"/>
      <c r="AM1393" s="268"/>
      <c r="AN1393" s="268"/>
      <c r="AO1393" s="268"/>
      <c r="AP1393" s="268"/>
      <c r="AQ1393" s="268"/>
      <c r="AR1393" s="268"/>
      <c r="AS1393" s="268"/>
      <c r="AT1393" s="268"/>
      <c r="AU1393" s="268"/>
      <c r="AV1393" s="268"/>
      <c r="AW1393" s="268"/>
      <c r="AX1393" s="268"/>
      <c r="AY1393" s="268"/>
      <c r="AZ1393" s="268"/>
      <c r="BA1393" s="268"/>
      <c r="BB1393" s="268"/>
      <c r="BC1393" s="268"/>
      <c r="BD1393" s="268"/>
      <c r="BE1393" s="268"/>
      <c r="BF1393" s="268"/>
      <c r="BG1393" s="268"/>
      <c r="BH1393" s="268"/>
      <c r="BI1393" s="268"/>
      <c r="BJ1393" s="268"/>
      <c r="BK1393" s="268"/>
      <c r="BL1393" s="268"/>
    </row>
    <row r="1394" spans="1:64" ht="14.65" hidden="1" customHeight="1">
      <c r="A1394" s="238" t="s">
        <v>84</v>
      </c>
      <c r="B1394" s="238" t="s">
        <v>74</v>
      </c>
      <c r="C1394" s="243" t="s">
        <v>77</v>
      </c>
      <c r="D1394" s="244"/>
      <c r="E1394" s="244"/>
      <c r="F1394" s="244"/>
      <c r="G1394" s="245"/>
      <c r="H1394" s="245"/>
      <c r="I1394" s="245"/>
      <c r="J1394" s="245"/>
      <c r="K1394" s="245"/>
      <c r="L1394" s="245"/>
      <c r="M1394" s="245"/>
      <c r="N1394" s="245"/>
      <c r="O1394" s="245"/>
      <c r="P1394" s="245"/>
      <c r="Q1394" s="245"/>
      <c r="R1394" s="245"/>
      <c r="S1394" s="245">
        <v>0</v>
      </c>
      <c r="T1394" s="245">
        <v>4</v>
      </c>
      <c r="U1394" s="245">
        <v>19</v>
      </c>
      <c r="V1394" s="245">
        <v>52</v>
      </c>
      <c r="W1394" s="245">
        <v>81</v>
      </c>
      <c r="X1394" s="245">
        <v>92</v>
      </c>
      <c r="Y1394" s="245">
        <v>97</v>
      </c>
      <c r="Z1394" s="245">
        <v>98</v>
      </c>
      <c r="AA1394" s="245">
        <v>100</v>
      </c>
      <c r="AB1394" s="245"/>
      <c r="AC1394" s="245"/>
      <c r="AD1394" s="245"/>
      <c r="AE1394" s="242"/>
      <c r="AF1394" s="238" t="str">
        <f t="shared" si="21"/>
        <v>ALHO21/22Comercialização</v>
      </c>
      <c r="AG1394" s="242"/>
      <c r="AH1394" s="242"/>
      <c r="AI1394" s="242"/>
      <c r="AJ1394" s="242"/>
      <c r="AK1394" s="242"/>
      <c r="AL1394" s="242"/>
      <c r="AM1394" s="242"/>
      <c r="AN1394" s="242"/>
      <c r="AO1394" s="242"/>
      <c r="AP1394" s="242"/>
      <c r="AQ1394" s="242"/>
      <c r="AR1394" s="242"/>
      <c r="AS1394" s="242"/>
      <c r="AT1394" s="242"/>
      <c r="AU1394" s="242"/>
      <c r="AV1394" s="242"/>
      <c r="AW1394" s="242"/>
      <c r="AX1394" s="242"/>
      <c r="AY1394" s="242"/>
      <c r="AZ1394" s="242"/>
      <c r="BA1394" s="242"/>
      <c r="BB1394" s="242"/>
      <c r="BC1394" s="242"/>
      <c r="BD1394" s="242"/>
      <c r="BE1394" s="242"/>
      <c r="BF1394" s="242"/>
      <c r="BG1394" s="242"/>
      <c r="BH1394" s="242"/>
      <c r="BI1394" s="242"/>
      <c r="BJ1394" s="242"/>
      <c r="BK1394" s="242"/>
      <c r="BL1394" s="242"/>
    </row>
    <row r="1395" spans="1:64" ht="14.65" hidden="1" customHeight="1">
      <c r="A1395" s="254" t="s">
        <v>85</v>
      </c>
      <c r="B1395" s="254" t="s">
        <v>74</v>
      </c>
      <c r="C1395" s="256" t="s">
        <v>75</v>
      </c>
      <c r="D1395" s="261"/>
      <c r="E1395" s="261"/>
      <c r="F1395" s="261"/>
      <c r="G1395" s="261"/>
      <c r="H1395" s="261">
        <v>7</v>
      </c>
      <c r="I1395" s="261">
        <v>49</v>
      </c>
      <c r="J1395" s="261">
        <v>83</v>
      </c>
      <c r="K1395" s="261">
        <v>100</v>
      </c>
      <c r="L1395" s="261"/>
      <c r="M1395" s="261"/>
      <c r="N1395" s="261"/>
      <c r="O1395" s="261"/>
      <c r="P1395" s="261"/>
      <c r="Q1395" s="261"/>
      <c r="R1395" s="261"/>
      <c r="S1395" s="261"/>
      <c r="T1395" s="261"/>
      <c r="U1395" s="261"/>
      <c r="V1395" s="261"/>
      <c r="W1395" s="261"/>
      <c r="X1395" s="261"/>
      <c r="Y1395" s="261"/>
      <c r="Z1395" s="261"/>
      <c r="AA1395" s="261"/>
      <c r="AB1395" s="261"/>
      <c r="AC1395" s="261"/>
      <c r="AD1395" s="261"/>
      <c r="AE1395" s="262"/>
      <c r="AF1395" s="238" t="str">
        <f t="shared" si="21"/>
        <v>AMENDOIM (1ª SAFRA)21/22Plantio</v>
      </c>
      <c r="AG1395" s="262"/>
      <c r="AH1395" s="262"/>
      <c r="AI1395" s="262"/>
      <c r="AJ1395" s="262"/>
      <c r="AK1395" s="262"/>
      <c r="AL1395" s="262"/>
      <c r="AM1395" s="262"/>
      <c r="AN1395" s="262"/>
      <c r="AO1395" s="262"/>
      <c r="AP1395" s="262"/>
      <c r="AQ1395" s="262"/>
      <c r="AR1395" s="262"/>
      <c r="AS1395" s="262"/>
      <c r="AT1395" s="262"/>
      <c r="AU1395" s="262"/>
      <c r="AV1395" s="262"/>
      <c r="AW1395" s="262"/>
      <c r="AX1395" s="262"/>
      <c r="AY1395" s="262"/>
      <c r="AZ1395" s="262"/>
      <c r="BA1395" s="262"/>
      <c r="BB1395" s="262"/>
      <c r="BC1395" s="262"/>
      <c r="BD1395" s="262"/>
      <c r="BE1395" s="262"/>
      <c r="BF1395" s="262"/>
      <c r="BG1395" s="262"/>
      <c r="BH1395" s="262"/>
      <c r="BI1395" s="262"/>
      <c r="BJ1395" s="262"/>
      <c r="BK1395" s="262"/>
      <c r="BL1395" s="262"/>
    </row>
    <row r="1396" spans="1:64" ht="14.65" hidden="1" customHeight="1">
      <c r="A1396" s="263" t="s">
        <v>85</v>
      </c>
      <c r="B1396" s="263" t="s">
        <v>74</v>
      </c>
      <c r="C1396" s="265" t="s">
        <v>76</v>
      </c>
      <c r="D1396" s="267"/>
      <c r="E1396" s="267"/>
      <c r="F1396" s="267"/>
      <c r="G1396" s="267"/>
      <c r="H1396" s="267"/>
      <c r="I1396" s="267"/>
      <c r="J1396" s="267"/>
      <c r="K1396" s="267"/>
      <c r="L1396" s="267">
        <v>3</v>
      </c>
      <c r="M1396" s="267">
        <v>9</v>
      </c>
      <c r="N1396" s="267">
        <v>18</v>
      </c>
      <c r="O1396" s="267">
        <v>60</v>
      </c>
      <c r="P1396" s="267">
        <v>77</v>
      </c>
      <c r="Q1396" s="267">
        <v>94</v>
      </c>
      <c r="R1396" s="267">
        <v>100</v>
      </c>
      <c r="S1396" s="267"/>
      <c r="T1396" s="267"/>
      <c r="U1396" s="267"/>
      <c r="V1396" s="267"/>
      <c r="W1396" s="267"/>
      <c r="X1396" s="267"/>
      <c r="Y1396" s="267"/>
      <c r="Z1396" s="267"/>
      <c r="AA1396" s="267"/>
      <c r="AB1396" s="267"/>
      <c r="AC1396" s="267"/>
      <c r="AD1396" s="267"/>
      <c r="AE1396" s="268"/>
      <c r="AF1396" s="238" t="str">
        <f t="shared" si="21"/>
        <v>AMENDOIM (1ª SAFRA)21/22Colheita</v>
      </c>
      <c r="AG1396" s="268"/>
      <c r="AH1396" s="268"/>
      <c r="AI1396" s="268"/>
      <c r="AJ1396" s="268"/>
      <c r="AK1396" s="268"/>
      <c r="AL1396" s="268"/>
      <c r="AM1396" s="268"/>
      <c r="AN1396" s="268"/>
      <c r="AO1396" s="268"/>
      <c r="AP1396" s="268"/>
      <c r="AQ1396" s="268"/>
      <c r="AR1396" s="268"/>
      <c r="AS1396" s="268"/>
      <c r="AT1396" s="268"/>
      <c r="AU1396" s="268"/>
      <c r="AV1396" s="268"/>
      <c r="AW1396" s="268"/>
      <c r="AX1396" s="268"/>
      <c r="AY1396" s="268"/>
      <c r="AZ1396" s="268"/>
      <c r="BA1396" s="268"/>
      <c r="BB1396" s="268"/>
      <c r="BC1396" s="268"/>
      <c r="BD1396" s="268"/>
      <c r="BE1396" s="268"/>
      <c r="BF1396" s="268"/>
      <c r="BG1396" s="268"/>
      <c r="BH1396" s="268"/>
      <c r="BI1396" s="268"/>
      <c r="BJ1396" s="268"/>
      <c r="BK1396" s="268"/>
      <c r="BL1396" s="268"/>
    </row>
    <row r="1397" spans="1:64" ht="14.65" hidden="1" customHeight="1">
      <c r="A1397" s="257" t="s">
        <v>85</v>
      </c>
      <c r="B1397" s="238" t="s">
        <v>74</v>
      </c>
      <c r="C1397" s="243" t="s">
        <v>77</v>
      </c>
      <c r="D1397" s="245"/>
      <c r="E1397" s="245"/>
      <c r="F1397" s="245"/>
      <c r="G1397" s="245"/>
      <c r="H1397" s="245"/>
      <c r="I1397" s="245"/>
      <c r="J1397" s="245"/>
      <c r="K1397" s="245"/>
      <c r="L1397" s="309"/>
      <c r="M1397" s="309">
        <v>2</v>
      </c>
      <c r="N1397" s="245">
        <v>5</v>
      </c>
      <c r="O1397" s="245">
        <v>20</v>
      </c>
      <c r="P1397" s="245">
        <v>24</v>
      </c>
      <c r="Q1397" s="245">
        <v>42</v>
      </c>
      <c r="R1397" s="245">
        <v>49</v>
      </c>
      <c r="S1397" s="245">
        <v>100</v>
      </c>
      <c r="T1397" s="245"/>
      <c r="U1397" s="245"/>
      <c r="V1397" s="245"/>
      <c r="W1397" s="245"/>
      <c r="X1397" s="245"/>
      <c r="Y1397" s="245"/>
      <c r="Z1397" s="245"/>
      <c r="AA1397" s="245"/>
      <c r="AB1397" s="245"/>
      <c r="AC1397" s="245"/>
      <c r="AD1397" s="245"/>
      <c r="AE1397" s="242"/>
      <c r="AF1397" s="238" t="str">
        <f t="shared" si="21"/>
        <v>AMENDOIM (1ª SAFRA)21/22Comercialização</v>
      </c>
      <c r="AG1397" s="242"/>
      <c r="AH1397" s="242"/>
      <c r="AI1397" s="242"/>
      <c r="AJ1397" s="242"/>
      <c r="AK1397" s="242"/>
      <c r="AL1397" s="242"/>
      <c r="AM1397" s="242"/>
      <c r="AN1397" s="242"/>
      <c r="AO1397" s="242"/>
      <c r="AP1397" s="242"/>
      <c r="AQ1397" s="242"/>
      <c r="AR1397" s="242"/>
      <c r="AS1397" s="242"/>
      <c r="AT1397" s="242"/>
      <c r="AU1397" s="242"/>
      <c r="AV1397" s="242"/>
      <c r="AW1397" s="242"/>
      <c r="AX1397" s="242"/>
      <c r="AY1397" s="242"/>
      <c r="AZ1397" s="242"/>
      <c r="BA1397" s="242"/>
      <c r="BB1397" s="242"/>
      <c r="BC1397" s="242"/>
      <c r="BD1397" s="242"/>
      <c r="BE1397" s="242"/>
      <c r="BF1397" s="242"/>
      <c r="BG1397" s="242"/>
      <c r="BH1397" s="242"/>
      <c r="BI1397" s="242"/>
      <c r="BJ1397" s="242"/>
      <c r="BK1397" s="242"/>
      <c r="BL1397" s="242"/>
    </row>
    <row r="1398" spans="1:64" ht="14.65" hidden="1" customHeight="1">
      <c r="A1398" s="254" t="s">
        <v>86</v>
      </c>
      <c r="B1398" s="254" t="s">
        <v>74</v>
      </c>
      <c r="C1398" s="256" t="s">
        <v>75</v>
      </c>
      <c r="D1398" s="261"/>
      <c r="E1398" s="261"/>
      <c r="F1398" s="261"/>
      <c r="G1398" s="261">
        <v>9</v>
      </c>
      <c r="H1398" s="261">
        <v>40</v>
      </c>
      <c r="I1398" s="261">
        <v>49</v>
      </c>
      <c r="J1398" s="261">
        <v>97</v>
      </c>
      <c r="K1398" s="261">
        <v>100</v>
      </c>
      <c r="L1398" s="262"/>
      <c r="M1398" s="262"/>
      <c r="N1398" s="261"/>
      <c r="O1398" s="261"/>
      <c r="P1398" s="261"/>
      <c r="Q1398" s="261"/>
      <c r="R1398" s="261"/>
      <c r="S1398" s="261"/>
      <c r="T1398" s="261"/>
      <c r="U1398" s="261"/>
      <c r="V1398" s="261"/>
      <c r="W1398" s="261"/>
      <c r="X1398" s="261"/>
      <c r="Y1398" s="261"/>
      <c r="Z1398" s="261"/>
      <c r="AA1398" s="261"/>
      <c r="AB1398" s="261"/>
      <c r="AC1398" s="261"/>
      <c r="AD1398" s="261"/>
      <c r="AE1398" s="262"/>
      <c r="AF1398" s="238" t="str">
        <f t="shared" si="21"/>
        <v>ARROZ IRRIGADO21/22Plantio</v>
      </c>
      <c r="AG1398" s="262"/>
      <c r="AH1398" s="262"/>
      <c r="AI1398" s="262"/>
      <c r="AJ1398" s="262"/>
      <c r="AK1398" s="262"/>
      <c r="AL1398" s="262"/>
      <c r="AM1398" s="262"/>
      <c r="AN1398" s="262"/>
      <c r="AO1398" s="262"/>
      <c r="AP1398" s="262"/>
      <c r="AQ1398" s="262"/>
      <c r="AR1398" s="262"/>
      <c r="AS1398" s="262"/>
      <c r="AT1398" s="262"/>
      <c r="AU1398" s="262"/>
      <c r="AV1398" s="262"/>
      <c r="AW1398" s="262"/>
      <c r="AX1398" s="262"/>
      <c r="AY1398" s="262"/>
      <c r="AZ1398" s="262"/>
      <c r="BA1398" s="262"/>
      <c r="BB1398" s="262"/>
      <c r="BC1398" s="262"/>
      <c r="BD1398" s="262"/>
      <c r="BE1398" s="262"/>
      <c r="BF1398" s="262"/>
      <c r="BG1398" s="262"/>
      <c r="BH1398" s="262"/>
      <c r="BI1398" s="262"/>
      <c r="BJ1398" s="262"/>
      <c r="BK1398" s="262"/>
      <c r="BL1398" s="262"/>
    </row>
    <row r="1399" spans="1:64" ht="14.65" hidden="1" customHeight="1">
      <c r="A1399" s="263" t="s">
        <v>86</v>
      </c>
      <c r="B1399" s="263" t="s">
        <v>74</v>
      </c>
      <c r="C1399" s="265" t="s">
        <v>76</v>
      </c>
      <c r="D1399" s="267"/>
      <c r="E1399" s="267"/>
      <c r="F1399" s="267"/>
      <c r="G1399" s="267"/>
      <c r="H1399" s="267"/>
      <c r="I1399" s="267"/>
      <c r="J1399" s="267"/>
      <c r="K1399" s="267">
        <v>9</v>
      </c>
      <c r="L1399" s="267">
        <v>20</v>
      </c>
      <c r="M1399" s="267">
        <v>45</v>
      </c>
      <c r="N1399" s="267">
        <v>65</v>
      </c>
      <c r="O1399" s="267">
        <v>76</v>
      </c>
      <c r="P1399" s="267">
        <v>92</v>
      </c>
      <c r="Q1399" s="267">
        <v>100</v>
      </c>
      <c r="R1399" s="267"/>
      <c r="S1399" s="267"/>
      <c r="T1399" s="267"/>
      <c r="U1399" s="267"/>
      <c r="V1399" s="267"/>
      <c r="W1399" s="267"/>
      <c r="X1399" s="267"/>
      <c r="Y1399" s="267"/>
      <c r="Z1399" s="267"/>
      <c r="AA1399" s="267"/>
      <c r="AB1399" s="267"/>
      <c r="AC1399" s="267"/>
      <c r="AD1399" s="267"/>
      <c r="AE1399" s="268"/>
      <c r="AF1399" s="238" t="str">
        <f t="shared" si="21"/>
        <v>ARROZ IRRIGADO21/22Colheita</v>
      </c>
      <c r="AG1399" s="268"/>
      <c r="AH1399" s="268"/>
      <c r="AI1399" s="268"/>
      <c r="AJ1399" s="268"/>
      <c r="AK1399" s="268"/>
      <c r="AL1399" s="268"/>
      <c r="AM1399" s="268"/>
      <c r="AN1399" s="268"/>
      <c r="AO1399" s="268"/>
      <c r="AP1399" s="268"/>
      <c r="AQ1399" s="268"/>
      <c r="AR1399" s="268"/>
      <c r="AS1399" s="268"/>
      <c r="AT1399" s="268"/>
      <c r="AU1399" s="268"/>
      <c r="AV1399" s="268"/>
      <c r="AW1399" s="268"/>
      <c r="AX1399" s="268"/>
      <c r="AY1399" s="268"/>
      <c r="AZ1399" s="268"/>
      <c r="BA1399" s="268"/>
      <c r="BB1399" s="268"/>
      <c r="BC1399" s="268"/>
      <c r="BD1399" s="268"/>
      <c r="BE1399" s="268"/>
      <c r="BF1399" s="268"/>
      <c r="BG1399" s="268"/>
      <c r="BH1399" s="268"/>
      <c r="BI1399" s="268"/>
      <c r="BJ1399" s="268"/>
      <c r="BK1399" s="268"/>
      <c r="BL1399" s="268"/>
    </row>
    <row r="1400" spans="1:64" ht="14.65" hidden="1" customHeight="1">
      <c r="A1400" s="238" t="s">
        <v>86</v>
      </c>
      <c r="B1400" s="238" t="s">
        <v>74</v>
      </c>
      <c r="C1400" s="243" t="s">
        <v>77</v>
      </c>
      <c r="D1400" s="245"/>
      <c r="E1400" s="245"/>
      <c r="F1400" s="245"/>
      <c r="G1400" s="245"/>
      <c r="H1400" s="245"/>
      <c r="I1400" s="245"/>
      <c r="J1400" s="245"/>
      <c r="K1400" s="245"/>
      <c r="L1400" s="309">
        <v>6</v>
      </c>
      <c r="M1400" s="309">
        <v>12</v>
      </c>
      <c r="N1400" s="245">
        <v>24</v>
      </c>
      <c r="O1400" s="245">
        <v>35</v>
      </c>
      <c r="P1400" s="245">
        <v>65</v>
      </c>
      <c r="Q1400" s="245">
        <v>74</v>
      </c>
      <c r="R1400" s="245">
        <v>78</v>
      </c>
      <c r="S1400" s="245">
        <v>81</v>
      </c>
      <c r="T1400" s="245">
        <v>84</v>
      </c>
      <c r="U1400" s="245">
        <v>87</v>
      </c>
      <c r="V1400" s="245">
        <v>92</v>
      </c>
      <c r="W1400" s="245">
        <v>99</v>
      </c>
      <c r="X1400" s="245">
        <v>100</v>
      </c>
      <c r="Y1400" s="245"/>
      <c r="Z1400" s="245"/>
      <c r="AA1400" s="245"/>
      <c r="AB1400" s="245"/>
      <c r="AC1400" s="245"/>
      <c r="AD1400" s="245"/>
      <c r="AE1400" s="242"/>
      <c r="AF1400" s="238" t="str">
        <f t="shared" si="21"/>
        <v>ARROZ IRRIGADO21/22Comercialização</v>
      </c>
      <c r="AG1400" s="242"/>
      <c r="AH1400" s="242"/>
      <c r="AI1400" s="242"/>
      <c r="AJ1400" s="242"/>
      <c r="AK1400" s="242"/>
      <c r="AL1400" s="242"/>
      <c r="AM1400" s="242"/>
      <c r="AN1400" s="242"/>
      <c r="AO1400" s="242"/>
      <c r="AP1400" s="242"/>
      <c r="AQ1400" s="242"/>
      <c r="AR1400" s="242"/>
      <c r="AS1400" s="242"/>
      <c r="AT1400" s="242"/>
      <c r="AU1400" s="242"/>
      <c r="AV1400" s="242"/>
      <c r="AW1400" s="242"/>
      <c r="AX1400" s="242"/>
      <c r="AY1400" s="242"/>
      <c r="AZ1400" s="242"/>
      <c r="BA1400" s="242"/>
      <c r="BB1400" s="242"/>
      <c r="BC1400" s="242"/>
      <c r="BD1400" s="242"/>
      <c r="BE1400" s="242"/>
      <c r="BF1400" s="242"/>
      <c r="BG1400" s="242"/>
      <c r="BH1400" s="242"/>
      <c r="BI1400" s="242"/>
      <c r="BJ1400" s="242"/>
      <c r="BK1400" s="242"/>
      <c r="BL1400" s="242"/>
    </row>
    <row r="1401" spans="1:64" ht="14.65" hidden="1" customHeight="1">
      <c r="A1401" s="254" t="s">
        <v>87</v>
      </c>
      <c r="B1401" s="254" t="s">
        <v>74</v>
      </c>
      <c r="C1401" s="256" t="s">
        <v>75</v>
      </c>
      <c r="D1401" s="261"/>
      <c r="E1401" s="261"/>
      <c r="F1401" s="261"/>
      <c r="G1401" s="261"/>
      <c r="H1401" s="261">
        <v>5</v>
      </c>
      <c r="I1401" s="261">
        <v>69</v>
      </c>
      <c r="J1401" s="261">
        <v>88</v>
      </c>
      <c r="K1401" s="261">
        <v>100</v>
      </c>
      <c r="L1401" s="261"/>
      <c r="M1401" s="261"/>
      <c r="N1401" s="261"/>
      <c r="O1401" s="261"/>
      <c r="P1401" s="261"/>
      <c r="Q1401" s="261"/>
      <c r="R1401" s="261"/>
      <c r="S1401" s="261"/>
      <c r="T1401" s="261"/>
      <c r="U1401" s="261"/>
      <c r="V1401" s="261"/>
      <c r="W1401" s="261"/>
      <c r="X1401" s="261"/>
      <c r="Y1401" s="261"/>
      <c r="Z1401" s="261"/>
      <c r="AA1401" s="261"/>
      <c r="AB1401" s="261"/>
      <c r="AC1401" s="261"/>
      <c r="AD1401" s="261"/>
      <c r="AE1401" s="262"/>
      <c r="AF1401" s="238" t="str">
        <f t="shared" si="21"/>
        <v>ARROZ SEQUEIRO21/22Plantio</v>
      </c>
      <c r="AG1401" s="262"/>
      <c r="AH1401" s="262"/>
      <c r="AI1401" s="262"/>
      <c r="AJ1401" s="262"/>
      <c r="AK1401" s="262"/>
      <c r="AL1401" s="262"/>
      <c r="AM1401" s="262"/>
      <c r="AN1401" s="262"/>
      <c r="AO1401" s="262"/>
      <c r="AP1401" s="262"/>
      <c r="AQ1401" s="262"/>
      <c r="AR1401" s="262"/>
      <c r="AS1401" s="262"/>
      <c r="AT1401" s="262"/>
      <c r="AU1401" s="262"/>
      <c r="AV1401" s="262"/>
      <c r="AW1401" s="262"/>
      <c r="AX1401" s="262"/>
      <c r="AY1401" s="262"/>
      <c r="AZ1401" s="262"/>
      <c r="BA1401" s="262"/>
      <c r="BB1401" s="262"/>
      <c r="BC1401" s="262"/>
      <c r="BD1401" s="262"/>
      <c r="BE1401" s="262"/>
      <c r="BF1401" s="262"/>
      <c r="BG1401" s="262"/>
      <c r="BH1401" s="262"/>
      <c r="BI1401" s="262"/>
      <c r="BJ1401" s="262"/>
      <c r="BK1401" s="262"/>
      <c r="BL1401" s="262"/>
    </row>
    <row r="1402" spans="1:64" ht="14.65" hidden="1" customHeight="1">
      <c r="A1402" s="263" t="s">
        <v>87</v>
      </c>
      <c r="B1402" s="263" t="s">
        <v>74</v>
      </c>
      <c r="C1402" s="265" t="s">
        <v>76</v>
      </c>
      <c r="D1402" s="267"/>
      <c r="E1402" s="267"/>
      <c r="F1402" s="267"/>
      <c r="G1402" s="267"/>
      <c r="H1402" s="267"/>
      <c r="I1402" s="267"/>
      <c r="J1402" s="267"/>
      <c r="K1402" s="267"/>
      <c r="L1402" s="268">
        <v>1</v>
      </c>
      <c r="M1402" s="267">
        <v>3</v>
      </c>
      <c r="N1402" s="267">
        <v>57</v>
      </c>
      <c r="O1402" s="267">
        <v>97</v>
      </c>
      <c r="P1402" s="267">
        <v>100</v>
      </c>
      <c r="Q1402" s="267"/>
      <c r="R1402" s="267"/>
      <c r="S1402" s="267"/>
      <c r="T1402" s="267"/>
      <c r="U1402" s="267"/>
      <c r="V1402" s="267"/>
      <c r="W1402" s="267"/>
      <c r="X1402" s="267"/>
      <c r="Y1402" s="267"/>
      <c r="Z1402" s="267"/>
      <c r="AA1402" s="267"/>
      <c r="AB1402" s="267"/>
      <c r="AC1402" s="267"/>
      <c r="AD1402" s="267"/>
      <c r="AE1402" s="268"/>
      <c r="AF1402" s="238" t="str">
        <f t="shared" si="21"/>
        <v>ARROZ SEQUEIRO21/22Colheita</v>
      </c>
      <c r="AG1402" s="268"/>
      <c r="AH1402" s="268"/>
      <c r="AI1402" s="268"/>
      <c r="AJ1402" s="268"/>
      <c r="AK1402" s="268"/>
      <c r="AL1402" s="268"/>
      <c r="AM1402" s="268"/>
      <c r="AN1402" s="268"/>
      <c r="AO1402" s="268"/>
      <c r="AP1402" s="268"/>
      <c r="AQ1402" s="268"/>
      <c r="AR1402" s="268"/>
      <c r="AS1402" s="268"/>
      <c r="AT1402" s="268"/>
      <c r="AU1402" s="268"/>
      <c r="AV1402" s="268"/>
      <c r="AW1402" s="268"/>
      <c r="AX1402" s="268"/>
      <c r="AY1402" s="268"/>
      <c r="AZ1402" s="268"/>
      <c r="BA1402" s="268"/>
      <c r="BB1402" s="268"/>
      <c r="BC1402" s="268"/>
      <c r="BD1402" s="268"/>
      <c r="BE1402" s="268"/>
      <c r="BF1402" s="268"/>
      <c r="BG1402" s="268"/>
      <c r="BH1402" s="268"/>
      <c r="BI1402" s="268"/>
      <c r="BJ1402" s="268"/>
      <c r="BK1402" s="268"/>
      <c r="BL1402" s="268"/>
    </row>
    <row r="1403" spans="1:64" ht="14.65" hidden="1" customHeight="1">
      <c r="A1403" s="238" t="s">
        <v>87</v>
      </c>
      <c r="B1403" s="238" t="s">
        <v>74</v>
      </c>
      <c r="C1403" s="243" t="s">
        <v>77</v>
      </c>
      <c r="D1403" s="245"/>
      <c r="E1403" s="245"/>
      <c r="F1403" s="245"/>
      <c r="G1403" s="245"/>
      <c r="H1403" s="245"/>
      <c r="I1403" s="245"/>
      <c r="J1403" s="245"/>
      <c r="K1403" s="245"/>
      <c r="L1403" s="245">
        <v>0</v>
      </c>
      <c r="M1403" s="245">
        <v>1</v>
      </c>
      <c r="N1403" s="245">
        <v>16</v>
      </c>
      <c r="O1403" s="245">
        <v>35</v>
      </c>
      <c r="P1403" s="245">
        <v>55</v>
      </c>
      <c r="Q1403" s="245">
        <v>70</v>
      </c>
      <c r="R1403" s="245">
        <v>82</v>
      </c>
      <c r="S1403" s="245">
        <v>88</v>
      </c>
      <c r="T1403" s="245">
        <v>97</v>
      </c>
      <c r="U1403" s="245">
        <v>98</v>
      </c>
      <c r="V1403" s="245">
        <v>99</v>
      </c>
      <c r="W1403" s="245">
        <v>100</v>
      </c>
      <c r="X1403" s="245"/>
      <c r="Y1403" s="245"/>
      <c r="Z1403" s="245"/>
      <c r="AA1403" s="245"/>
      <c r="AB1403" s="245"/>
      <c r="AC1403" s="245"/>
      <c r="AD1403" s="245"/>
      <c r="AE1403" s="242"/>
      <c r="AF1403" s="238" t="str">
        <f t="shared" si="21"/>
        <v>ARROZ SEQUEIRO21/22Comercialização</v>
      </c>
      <c r="AG1403" s="242"/>
      <c r="AH1403" s="242"/>
      <c r="AI1403" s="242"/>
      <c r="AJ1403" s="242"/>
      <c r="AK1403" s="242"/>
      <c r="AL1403" s="242"/>
      <c r="AM1403" s="242"/>
      <c r="AN1403" s="242"/>
      <c r="AO1403" s="242"/>
      <c r="AP1403" s="242"/>
      <c r="AQ1403" s="242"/>
      <c r="AR1403" s="242"/>
      <c r="AS1403" s="242"/>
      <c r="AT1403" s="242"/>
      <c r="AU1403" s="242"/>
      <c r="AV1403" s="242"/>
      <c r="AW1403" s="242"/>
      <c r="AX1403" s="242"/>
      <c r="AY1403" s="242"/>
      <c r="AZ1403" s="242"/>
      <c r="BA1403" s="242"/>
      <c r="BB1403" s="242"/>
      <c r="BC1403" s="242"/>
      <c r="BD1403" s="242"/>
      <c r="BE1403" s="242"/>
      <c r="BF1403" s="242"/>
      <c r="BG1403" s="242"/>
      <c r="BH1403" s="242"/>
      <c r="BI1403" s="242"/>
      <c r="BJ1403" s="242"/>
      <c r="BK1403" s="242"/>
      <c r="BL1403" s="242"/>
    </row>
    <row r="1404" spans="1:64" ht="14.65" hidden="1" customHeight="1">
      <c r="A1404" s="254" t="s">
        <v>88</v>
      </c>
      <c r="B1404" s="254" t="s">
        <v>74</v>
      </c>
      <c r="C1404" s="256" t="s">
        <v>75</v>
      </c>
      <c r="D1404" s="260"/>
      <c r="E1404" s="260"/>
      <c r="F1404" s="260"/>
      <c r="G1404" s="261"/>
      <c r="H1404" s="261"/>
      <c r="I1404" s="261"/>
      <c r="J1404" s="261"/>
      <c r="K1404" s="261"/>
      <c r="L1404" s="261"/>
      <c r="M1404" s="261"/>
      <c r="N1404" s="261"/>
      <c r="O1404" s="261">
        <v>10</v>
      </c>
      <c r="P1404" s="261">
        <v>64</v>
      </c>
      <c r="Q1404" s="261">
        <v>97</v>
      </c>
      <c r="R1404" s="261">
        <v>100</v>
      </c>
      <c r="S1404" s="261"/>
      <c r="T1404" s="261"/>
      <c r="U1404" s="261"/>
      <c r="V1404" s="261"/>
      <c r="W1404" s="261"/>
      <c r="X1404" s="261"/>
      <c r="Y1404" s="261"/>
      <c r="Z1404" s="261"/>
      <c r="AA1404" s="261"/>
      <c r="AB1404" s="261"/>
      <c r="AC1404" s="261"/>
      <c r="AD1404" s="261"/>
      <c r="AE1404" s="262"/>
      <c r="AF1404" s="254" t="str">
        <f t="shared" si="21"/>
        <v>AVEIA BRANCA21/22Plantio</v>
      </c>
      <c r="AG1404" s="262"/>
      <c r="AH1404" s="262"/>
      <c r="AI1404" s="262"/>
      <c r="AJ1404" s="262"/>
      <c r="AK1404" s="262"/>
      <c r="AL1404" s="262"/>
      <c r="AM1404" s="262"/>
      <c r="AN1404" s="262"/>
      <c r="AO1404" s="262"/>
      <c r="AP1404" s="262"/>
      <c r="AQ1404" s="262"/>
      <c r="AR1404" s="262"/>
      <c r="AS1404" s="262"/>
      <c r="AT1404" s="262"/>
      <c r="AU1404" s="262"/>
      <c r="AV1404" s="262"/>
      <c r="AW1404" s="262"/>
      <c r="AX1404" s="262"/>
      <c r="AY1404" s="262"/>
      <c r="AZ1404" s="262"/>
      <c r="BA1404" s="262"/>
      <c r="BB1404" s="262"/>
      <c r="BC1404" s="262"/>
      <c r="BD1404" s="262"/>
      <c r="BE1404" s="262"/>
      <c r="BF1404" s="262"/>
      <c r="BG1404" s="262"/>
      <c r="BH1404" s="262"/>
      <c r="BI1404" s="262"/>
      <c r="BJ1404" s="262"/>
      <c r="BK1404" s="262"/>
      <c r="BL1404" s="262"/>
    </row>
    <row r="1405" spans="1:64" ht="14.65" hidden="1" customHeight="1">
      <c r="A1405" s="263" t="s">
        <v>88</v>
      </c>
      <c r="B1405" s="263" t="s">
        <v>74</v>
      </c>
      <c r="C1405" s="265" t="s">
        <v>76</v>
      </c>
      <c r="D1405" s="266"/>
      <c r="E1405" s="266"/>
      <c r="F1405" s="266"/>
      <c r="G1405" s="267"/>
      <c r="H1405" s="267"/>
      <c r="I1405" s="267"/>
      <c r="J1405" s="267"/>
      <c r="K1405" s="267"/>
      <c r="L1405" s="267"/>
      <c r="M1405" s="267"/>
      <c r="N1405" s="267"/>
      <c r="O1405" s="267"/>
      <c r="P1405" s="267"/>
      <c r="Q1405" s="267"/>
      <c r="R1405" s="267">
        <v>1</v>
      </c>
      <c r="S1405" s="267">
        <v>5</v>
      </c>
      <c r="T1405" s="267">
        <v>54</v>
      </c>
      <c r="U1405" s="267">
        <v>82</v>
      </c>
      <c r="V1405" s="267">
        <v>100</v>
      </c>
      <c r="W1405" s="267"/>
      <c r="X1405" s="267"/>
      <c r="Y1405" s="267"/>
      <c r="Z1405" s="267"/>
      <c r="AA1405" s="267"/>
      <c r="AB1405" s="267"/>
      <c r="AC1405" s="267"/>
      <c r="AD1405" s="267"/>
      <c r="AE1405" s="268"/>
      <c r="AF1405" s="263" t="str">
        <f t="shared" si="21"/>
        <v>AVEIA BRANCA21/22Colheita</v>
      </c>
      <c r="AG1405" s="268"/>
      <c r="AH1405" s="268"/>
      <c r="AI1405" s="268"/>
      <c r="AJ1405" s="268"/>
      <c r="AK1405" s="268"/>
      <c r="AL1405" s="268"/>
      <c r="AM1405" s="268"/>
      <c r="AN1405" s="268"/>
      <c r="AO1405" s="268"/>
      <c r="AP1405" s="268"/>
      <c r="AQ1405" s="268"/>
      <c r="AR1405" s="268"/>
      <c r="AS1405" s="268"/>
      <c r="AT1405" s="268"/>
      <c r="AU1405" s="268"/>
      <c r="AV1405" s="268"/>
      <c r="AW1405" s="268"/>
      <c r="AX1405" s="268"/>
      <c r="AY1405" s="268"/>
      <c r="AZ1405" s="268"/>
      <c r="BA1405" s="268"/>
      <c r="BB1405" s="268"/>
      <c r="BC1405" s="268"/>
      <c r="BD1405" s="268"/>
      <c r="BE1405" s="268"/>
      <c r="BF1405" s="268"/>
      <c r="BG1405" s="268"/>
      <c r="BH1405" s="268"/>
      <c r="BI1405" s="268"/>
      <c r="BJ1405" s="268"/>
      <c r="BK1405" s="268"/>
      <c r="BL1405" s="268"/>
    </row>
    <row r="1406" spans="1:64" ht="14.65" hidden="1" customHeight="1">
      <c r="A1406" s="238" t="s">
        <v>88</v>
      </c>
      <c r="B1406" s="238" t="s">
        <v>74</v>
      </c>
      <c r="C1406" s="243" t="s">
        <v>77</v>
      </c>
      <c r="D1406" s="244"/>
      <c r="E1406" s="244"/>
      <c r="F1406" s="244"/>
      <c r="G1406" s="245"/>
      <c r="H1406" s="245"/>
      <c r="I1406" s="245"/>
      <c r="J1406" s="245"/>
      <c r="K1406" s="245"/>
      <c r="L1406" s="245"/>
      <c r="M1406" s="245"/>
      <c r="N1406" s="245"/>
      <c r="O1406" s="245"/>
      <c r="P1406" s="245"/>
      <c r="Q1406" s="245"/>
      <c r="R1406" s="245">
        <v>1</v>
      </c>
      <c r="S1406" s="245">
        <v>1</v>
      </c>
      <c r="T1406" s="245">
        <v>24</v>
      </c>
      <c r="U1406" s="245">
        <v>39</v>
      </c>
      <c r="V1406" s="245">
        <v>67</v>
      </c>
      <c r="W1406" s="245">
        <v>82</v>
      </c>
      <c r="X1406" s="245">
        <v>93</v>
      </c>
      <c r="Y1406" s="245">
        <v>96</v>
      </c>
      <c r="Z1406" s="252">
        <v>97</v>
      </c>
      <c r="AA1406" s="245">
        <v>100</v>
      </c>
      <c r="AB1406" s="245"/>
      <c r="AC1406" s="245"/>
      <c r="AD1406" s="245"/>
      <c r="AE1406" s="242"/>
      <c r="AF1406" s="238" t="str">
        <f t="shared" si="21"/>
        <v>AVEIA BRANCA21/22Comercialização</v>
      </c>
      <c r="AG1406" s="242"/>
      <c r="AH1406" s="242"/>
      <c r="AI1406" s="242"/>
      <c r="AJ1406" s="242"/>
      <c r="AK1406" s="242"/>
      <c r="AL1406" s="242"/>
      <c r="AM1406" s="242"/>
      <c r="AN1406" s="242"/>
      <c r="AO1406" s="242"/>
      <c r="AP1406" s="242"/>
      <c r="AQ1406" s="242"/>
      <c r="AR1406" s="242"/>
      <c r="AS1406" s="242"/>
      <c r="AT1406" s="242"/>
      <c r="AU1406" s="242"/>
      <c r="AV1406" s="242"/>
      <c r="AW1406" s="242"/>
      <c r="AX1406" s="242"/>
      <c r="AY1406" s="242"/>
      <c r="AZ1406" s="242"/>
      <c r="BA1406" s="242"/>
      <c r="BB1406" s="242"/>
      <c r="BC1406" s="242"/>
      <c r="BD1406" s="242"/>
      <c r="BE1406" s="242"/>
      <c r="BF1406" s="242"/>
      <c r="BG1406" s="242"/>
      <c r="BH1406" s="242"/>
      <c r="BI1406" s="242"/>
      <c r="BJ1406" s="242"/>
      <c r="BK1406" s="242"/>
      <c r="BL1406" s="242"/>
    </row>
    <row r="1407" spans="1:64" ht="14.65" hidden="1" customHeight="1">
      <c r="A1407" s="254" t="s">
        <v>89</v>
      </c>
      <c r="B1407" s="254" t="s">
        <v>74</v>
      </c>
      <c r="C1407" s="256" t="s">
        <v>75</v>
      </c>
      <c r="D1407" s="260"/>
      <c r="E1407" s="260"/>
      <c r="F1407" s="260"/>
      <c r="G1407" s="261"/>
      <c r="H1407" s="261"/>
      <c r="I1407" s="261"/>
      <c r="J1407" s="261"/>
      <c r="K1407" s="261"/>
      <c r="L1407" s="261"/>
      <c r="M1407" s="261"/>
      <c r="N1407" s="261"/>
      <c r="O1407" s="261">
        <v>7</v>
      </c>
      <c r="P1407" s="261">
        <v>64</v>
      </c>
      <c r="Q1407" s="261">
        <v>97</v>
      </c>
      <c r="R1407" s="261">
        <v>100</v>
      </c>
      <c r="S1407" s="261"/>
      <c r="T1407" s="261"/>
      <c r="U1407" s="261"/>
      <c r="V1407" s="261"/>
      <c r="W1407" s="261"/>
      <c r="X1407" s="261"/>
      <c r="Y1407" s="261"/>
      <c r="Z1407" s="261"/>
      <c r="AA1407" s="261"/>
      <c r="AB1407" s="261"/>
      <c r="AC1407" s="261"/>
      <c r="AD1407" s="261"/>
      <c r="AE1407" s="262"/>
      <c r="AF1407" s="254" t="str">
        <f t="shared" si="21"/>
        <v>AVEIA PRETA21/22Plantio</v>
      </c>
      <c r="AG1407" s="262"/>
      <c r="AH1407" s="262"/>
      <c r="AI1407" s="262"/>
      <c r="AJ1407" s="262"/>
      <c r="AK1407" s="262"/>
      <c r="AL1407" s="262"/>
      <c r="AM1407" s="262"/>
      <c r="AN1407" s="262"/>
      <c r="AO1407" s="262"/>
      <c r="AP1407" s="262"/>
      <c r="AQ1407" s="262"/>
      <c r="AR1407" s="262"/>
      <c r="AS1407" s="262"/>
      <c r="AT1407" s="262"/>
      <c r="AU1407" s="262"/>
      <c r="AV1407" s="262"/>
      <c r="AW1407" s="262"/>
      <c r="AX1407" s="262"/>
      <c r="AY1407" s="262"/>
      <c r="AZ1407" s="262"/>
      <c r="BA1407" s="262"/>
      <c r="BB1407" s="262"/>
      <c r="BC1407" s="262"/>
      <c r="BD1407" s="262"/>
      <c r="BE1407" s="262"/>
      <c r="BF1407" s="262"/>
      <c r="BG1407" s="262"/>
      <c r="BH1407" s="262"/>
      <c r="BI1407" s="262"/>
      <c r="BJ1407" s="262"/>
      <c r="BK1407" s="262"/>
      <c r="BL1407" s="262"/>
    </row>
    <row r="1408" spans="1:64" ht="14.65" hidden="1" customHeight="1">
      <c r="A1408" s="263" t="s">
        <v>89</v>
      </c>
      <c r="B1408" s="263" t="s">
        <v>74</v>
      </c>
      <c r="C1408" s="265" t="s">
        <v>76</v>
      </c>
      <c r="D1408" s="266"/>
      <c r="E1408" s="266"/>
      <c r="F1408" s="266"/>
      <c r="G1408" s="267"/>
      <c r="H1408" s="267"/>
      <c r="I1408" s="267"/>
      <c r="J1408" s="267"/>
      <c r="K1408" s="267"/>
      <c r="L1408" s="267"/>
      <c r="M1408" s="267"/>
      <c r="N1408" s="267"/>
      <c r="O1408" s="267"/>
      <c r="P1408" s="267"/>
      <c r="Q1408" s="267"/>
      <c r="R1408" s="267">
        <v>1</v>
      </c>
      <c r="S1408" s="267">
        <v>7</v>
      </c>
      <c r="T1408" s="267">
        <v>43</v>
      </c>
      <c r="U1408" s="267">
        <v>84</v>
      </c>
      <c r="V1408" s="267">
        <v>100</v>
      </c>
      <c r="W1408" s="267"/>
      <c r="X1408" s="267"/>
      <c r="Y1408" s="267"/>
      <c r="Z1408" s="267"/>
      <c r="AA1408" s="267"/>
      <c r="AB1408" s="267"/>
      <c r="AC1408" s="267"/>
      <c r="AD1408" s="267"/>
      <c r="AE1408" s="268"/>
      <c r="AF1408" s="263" t="str">
        <f t="shared" si="21"/>
        <v>AVEIA PRETA21/22Colheita</v>
      </c>
      <c r="AG1408" s="268"/>
      <c r="AH1408" s="268"/>
      <c r="AI1408" s="268"/>
      <c r="AJ1408" s="268"/>
      <c r="AK1408" s="268"/>
      <c r="AL1408" s="268"/>
      <c r="AM1408" s="268"/>
      <c r="AN1408" s="268"/>
      <c r="AO1408" s="268"/>
      <c r="AP1408" s="268"/>
      <c r="AQ1408" s="268"/>
      <c r="AR1408" s="268"/>
      <c r="AS1408" s="268"/>
      <c r="AT1408" s="268"/>
      <c r="AU1408" s="268"/>
      <c r="AV1408" s="268"/>
      <c r="AW1408" s="268"/>
      <c r="AX1408" s="268"/>
      <c r="AY1408" s="268"/>
      <c r="AZ1408" s="268"/>
      <c r="BA1408" s="268"/>
      <c r="BB1408" s="268"/>
      <c r="BC1408" s="268"/>
      <c r="BD1408" s="268"/>
      <c r="BE1408" s="268"/>
      <c r="BF1408" s="268"/>
      <c r="BG1408" s="268"/>
      <c r="BH1408" s="268"/>
      <c r="BI1408" s="268"/>
      <c r="BJ1408" s="268"/>
      <c r="BK1408" s="268"/>
      <c r="BL1408" s="268"/>
    </row>
    <row r="1409" spans="1:64" ht="14.65" hidden="1" customHeight="1">
      <c r="A1409" s="238" t="s">
        <v>89</v>
      </c>
      <c r="B1409" s="238" t="s">
        <v>74</v>
      </c>
      <c r="C1409" s="243" t="s">
        <v>77</v>
      </c>
      <c r="D1409" s="244"/>
      <c r="E1409" s="244"/>
      <c r="F1409" s="244"/>
      <c r="G1409" s="245"/>
      <c r="H1409" s="245"/>
      <c r="I1409" s="245"/>
      <c r="J1409" s="245"/>
      <c r="K1409" s="245"/>
      <c r="L1409" s="245"/>
      <c r="M1409" s="245"/>
      <c r="N1409" s="245"/>
      <c r="O1409" s="245"/>
      <c r="P1409" s="245"/>
      <c r="Q1409" s="245"/>
      <c r="R1409" s="245">
        <v>1</v>
      </c>
      <c r="S1409" s="245">
        <v>5</v>
      </c>
      <c r="T1409" s="245">
        <v>21</v>
      </c>
      <c r="U1409" s="245">
        <v>42</v>
      </c>
      <c r="V1409" s="245">
        <v>63</v>
      </c>
      <c r="W1409" s="245">
        <v>72</v>
      </c>
      <c r="X1409" s="245">
        <v>79</v>
      </c>
      <c r="Y1409" s="245">
        <v>88</v>
      </c>
      <c r="Z1409" s="252">
        <v>95</v>
      </c>
      <c r="AA1409" s="245">
        <v>99</v>
      </c>
      <c r="AB1409" s="245">
        <v>100</v>
      </c>
      <c r="AC1409" s="245"/>
      <c r="AD1409" s="245"/>
      <c r="AE1409" s="242"/>
      <c r="AF1409" s="238" t="str">
        <f t="shared" si="21"/>
        <v>AVEIA PRETA21/22Comercialização</v>
      </c>
      <c r="AG1409" s="271"/>
      <c r="AH1409" s="271"/>
      <c r="AI1409" s="271"/>
      <c r="AJ1409" s="271"/>
      <c r="AK1409" s="271"/>
      <c r="AL1409" s="271"/>
      <c r="AM1409" s="271"/>
      <c r="AN1409" s="271"/>
      <c r="AO1409" s="271"/>
      <c r="AP1409" s="271"/>
      <c r="AQ1409" s="271"/>
      <c r="AR1409" s="271"/>
      <c r="AS1409" s="271"/>
      <c r="AT1409" s="271"/>
      <c r="AU1409" s="271"/>
      <c r="AV1409" s="271"/>
      <c r="AW1409" s="271"/>
      <c r="AX1409" s="271"/>
      <c r="AY1409" s="271"/>
      <c r="AZ1409" s="271"/>
      <c r="BA1409" s="271"/>
      <c r="BB1409" s="271"/>
      <c r="BC1409" s="271"/>
      <c r="BD1409" s="271"/>
      <c r="BE1409" s="271"/>
      <c r="BF1409" s="271"/>
      <c r="BG1409" s="271"/>
      <c r="BH1409" s="271"/>
      <c r="BI1409" s="271"/>
      <c r="BJ1409" s="271"/>
      <c r="BK1409" s="271"/>
      <c r="BL1409" s="271"/>
    </row>
    <row r="1410" spans="1:64" ht="14.65" hidden="1" customHeight="1">
      <c r="A1410" s="254" t="s">
        <v>90</v>
      </c>
      <c r="B1410" s="254" t="s">
        <v>74</v>
      </c>
      <c r="C1410" s="256" t="s">
        <v>75</v>
      </c>
      <c r="D1410" s="261"/>
      <c r="E1410" s="261"/>
      <c r="F1410" s="261"/>
      <c r="G1410" s="261">
        <v>29</v>
      </c>
      <c r="H1410" s="261">
        <v>78</v>
      </c>
      <c r="I1410" s="261">
        <v>95</v>
      </c>
      <c r="J1410" s="261">
        <v>100</v>
      </c>
      <c r="K1410" s="261"/>
      <c r="L1410" s="261"/>
      <c r="M1410" s="261"/>
      <c r="N1410" s="261"/>
      <c r="O1410" s="261"/>
      <c r="P1410" s="261"/>
      <c r="Q1410" s="261"/>
      <c r="R1410" s="261"/>
      <c r="S1410" s="261"/>
      <c r="T1410" s="261"/>
      <c r="U1410" s="261"/>
      <c r="V1410" s="261"/>
      <c r="W1410" s="261"/>
      <c r="X1410" s="261"/>
      <c r="Y1410" s="261"/>
      <c r="Z1410" s="261"/>
      <c r="AA1410" s="261"/>
      <c r="AB1410" s="261"/>
      <c r="AC1410" s="261"/>
      <c r="AD1410" s="261"/>
      <c r="AE1410" s="262"/>
      <c r="AF1410" s="238" t="str">
        <f t="shared" ref="AF1410:AF1475" si="22">A1410&amp;B1410&amp;C1410</f>
        <v>BATATA (1ª SAFRA)21/22Plantio</v>
      </c>
      <c r="AG1410" s="262"/>
      <c r="AH1410" s="262"/>
      <c r="AI1410" s="262"/>
      <c r="AJ1410" s="262"/>
      <c r="AK1410" s="262"/>
      <c r="AL1410" s="262"/>
      <c r="AM1410" s="262"/>
      <c r="AN1410" s="262"/>
      <c r="AO1410" s="262"/>
      <c r="AP1410" s="262"/>
      <c r="AQ1410" s="262"/>
      <c r="AR1410" s="262"/>
      <c r="AS1410" s="262"/>
      <c r="AT1410" s="262"/>
      <c r="AU1410" s="262"/>
      <c r="AV1410" s="262"/>
      <c r="AW1410" s="262"/>
      <c r="AX1410" s="262"/>
      <c r="AY1410" s="262"/>
      <c r="AZ1410" s="262"/>
      <c r="BA1410" s="262"/>
      <c r="BB1410" s="262"/>
      <c r="BC1410" s="262"/>
      <c r="BD1410" s="262"/>
      <c r="BE1410" s="262"/>
      <c r="BF1410" s="262"/>
      <c r="BG1410" s="262"/>
      <c r="BH1410" s="262"/>
      <c r="BI1410" s="262"/>
      <c r="BJ1410" s="262"/>
      <c r="BK1410" s="262"/>
      <c r="BL1410" s="262"/>
    </row>
    <row r="1411" spans="1:64" ht="14.65" hidden="1" customHeight="1">
      <c r="A1411" s="263" t="s">
        <v>90</v>
      </c>
      <c r="B1411" s="263" t="s">
        <v>74</v>
      </c>
      <c r="C1411" s="265" t="s">
        <v>76</v>
      </c>
      <c r="D1411" s="267"/>
      <c r="E1411" s="267"/>
      <c r="F1411" s="267"/>
      <c r="G1411" s="267"/>
      <c r="H1411" s="267"/>
      <c r="I1411" s="267"/>
      <c r="J1411" s="267">
        <v>4</v>
      </c>
      <c r="K1411" s="267">
        <v>40</v>
      </c>
      <c r="L1411" s="267">
        <v>86</v>
      </c>
      <c r="M1411" s="267">
        <v>98</v>
      </c>
      <c r="N1411" s="267">
        <v>100</v>
      </c>
      <c r="O1411" s="267"/>
      <c r="P1411" s="267"/>
      <c r="Q1411" s="267"/>
      <c r="R1411" s="267"/>
      <c r="S1411" s="267"/>
      <c r="T1411" s="267"/>
      <c r="U1411" s="267"/>
      <c r="V1411" s="267"/>
      <c r="W1411" s="267"/>
      <c r="X1411" s="267"/>
      <c r="Y1411" s="267"/>
      <c r="Z1411" s="267"/>
      <c r="AA1411" s="267"/>
      <c r="AB1411" s="267"/>
      <c r="AC1411" s="267"/>
      <c r="AD1411" s="267"/>
      <c r="AE1411" s="268"/>
      <c r="AF1411" s="238" t="str">
        <f t="shared" si="22"/>
        <v>BATATA (1ª SAFRA)21/22Colheita</v>
      </c>
      <c r="AG1411" s="268"/>
      <c r="AH1411" s="268"/>
      <c r="AI1411" s="268"/>
      <c r="AJ1411" s="268"/>
      <c r="AK1411" s="268"/>
      <c r="AL1411" s="268"/>
      <c r="AM1411" s="268"/>
      <c r="AN1411" s="268"/>
      <c r="AO1411" s="268"/>
      <c r="AP1411" s="268"/>
      <c r="AQ1411" s="268"/>
      <c r="AR1411" s="268"/>
      <c r="AS1411" s="268"/>
      <c r="AT1411" s="268"/>
      <c r="AU1411" s="268"/>
      <c r="AV1411" s="268"/>
      <c r="AW1411" s="268"/>
      <c r="AX1411" s="268"/>
      <c r="AY1411" s="268"/>
      <c r="AZ1411" s="268"/>
      <c r="BA1411" s="268"/>
      <c r="BB1411" s="268"/>
      <c r="BC1411" s="268"/>
      <c r="BD1411" s="268"/>
      <c r="BE1411" s="268"/>
      <c r="BF1411" s="268"/>
      <c r="BG1411" s="268"/>
      <c r="BH1411" s="268"/>
      <c r="BI1411" s="268"/>
      <c r="BJ1411" s="268"/>
      <c r="BK1411" s="268"/>
      <c r="BL1411" s="268"/>
    </row>
    <row r="1412" spans="1:64" ht="14.65" hidden="1" customHeight="1">
      <c r="A1412" s="238" t="s">
        <v>90</v>
      </c>
      <c r="B1412" s="238" t="s">
        <v>74</v>
      </c>
      <c r="C1412" s="243" t="s">
        <v>77</v>
      </c>
      <c r="D1412" s="245"/>
      <c r="E1412" s="245"/>
      <c r="F1412" s="245"/>
      <c r="G1412" s="245"/>
      <c r="H1412" s="245"/>
      <c r="I1412" s="245"/>
      <c r="J1412" s="245">
        <v>4</v>
      </c>
      <c r="K1412" s="245">
        <v>22</v>
      </c>
      <c r="L1412" s="245">
        <v>84</v>
      </c>
      <c r="M1412" s="245">
        <v>98</v>
      </c>
      <c r="N1412" s="245">
        <v>100</v>
      </c>
      <c r="O1412" s="245"/>
      <c r="P1412" s="245"/>
      <c r="Q1412" s="245"/>
      <c r="R1412" s="245"/>
      <c r="S1412" s="245"/>
      <c r="T1412" s="245"/>
      <c r="U1412" s="245"/>
      <c r="V1412" s="245"/>
      <c r="W1412" s="245"/>
      <c r="X1412" s="245"/>
      <c r="Y1412" s="245"/>
      <c r="Z1412" s="245"/>
      <c r="AA1412" s="245"/>
      <c r="AB1412" s="245"/>
      <c r="AC1412" s="245"/>
      <c r="AD1412" s="245"/>
      <c r="AE1412" s="242"/>
      <c r="AF1412" s="238" t="str">
        <f t="shared" si="22"/>
        <v>BATATA (1ª SAFRA)21/22Comercialização</v>
      </c>
      <c r="AG1412" s="242"/>
      <c r="AH1412" s="242"/>
      <c r="AI1412" s="242"/>
      <c r="AJ1412" s="242"/>
      <c r="AK1412" s="242"/>
      <c r="AL1412" s="242"/>
      <c r="AM1412" s="242"/>
      <c r="AN1412" s="242"/>
      <c r="AO1412" s="242"/>
      <c r="AP1412" s="242"/>
      <c r="AQ1412" s="242"/>
      <c r="AR1412" s="242"/>
      <c r="AS1412" s="242"/>
      <c r="AT1412" s="242"/>
      <c r="AU1412" s="242"/>
      <c r="AV1412" s="242"/>
      <c r="AW1412" s="242"/>
      <c r="AX1412" s="242"/>
      <c r="AY1412" s="242"/>
      <c r="AZ1412" s="242"/>
      <c r="BA1412" s="242"/>
      <c r="BB1412" s="242"/>
      <c r="BC1412" s="242"/>
      <c r="BD1412" s="242"/>
      <c r="BE1412" s="242"/>
      <c r="BF1412" s="242"/>
      <c r="BG1412" s="242"/>
      <c r="BH1412" s="242"/>
      <c r="BI1412" s="242"/>
      <c r="BJ1412" s="242"/>
      <c r="BK1412" s="242"/>
      <c r="BL1412" s="242"/>
    </row>
    <row r="1413" spans="1:64" ht="14.65" hidden="1" customHeight="1">
      <c r="A1413" s="254" t="s">
        <v>91</v>
      </c>
      <c r="B1413" s="254" t="s">
        <v>74</v>
      </c>
      <c r="C1413" s="256" t="s">
        <v>75</v>
      </c>
      <c r="D1413" s="261"/>
      <c r="E1413" s="261"/>
      <c r="F1413" s="261"/>
      <c r="G1413" s="261"/>
      <c r="H1413" s="261"/>
      <c r="I1413" s="261"/>
      <c r="J1413" s="261"/>
      <c r="K1413" s="261">
        <v>14</v>
      </c>
      <c r="L1413" s="262">
        <v>42</v>
      </c>
      <c r="M1413" s="261">
        <v>82</v>
      </c>
      <c r="N1413" s="262">
        <v>94</v>
      </c>
      <c r="O1413" s="261">
        <v>96</v>
      </c>
      <c r="P1413" s="261">
        <v>99</v>
      </c>
      <c r="Q1413" s="261">
        <v>99</v>
      </c>
      <c r="R1413" s="261">
        <v>100</v>
      </c>
      <c r="S1413" s="261"/>
      <c r="T1413" s="261"/>
      <c r="U1413" s="261"/>
      <c r="V1413" s="261"/>
      <c r="W1413" s="261"/>
      <c r="X1413" s="261"/>
      <c r="Y1413" s="261"/>
      <c r="Z1413" s="261"/>
      <c r="AA1413" s="261"/>
      <c r="AB1413" s="261"/>
      <c r="AC1413" s="261"/>
      <c r="AD1413" s="261"/>
      <c r="AE1413" s="262"/>
      <c r="AF1413" s="238" t="str">
        <f t="shared" si="22"/>
        <v>BATATA (2ª SAFRA)21/22Plantio</v>
      </c>
      <c r="AG1413" s="262"/>
      <c r="AH1413" s="262"/>
      <c r="AI1413" s="262"/>
      <c r="AJ1413" s="262"/>
      <c r="AK1413" s="262"/>
      <c r="AL1413" s="262"/>
      <c r="AM1413" s="262"/>
      <c r="AN1413" s="262"/>
      <c r="AO1413" s="262"/>
      <c r="AP1413" s="262"/>
      <c r="AQ1413" s="262"/>
      <c r="AR1413" s="262"/>
      <c r="AS1413" s="262"/>
      <c r="AT1413" s="262"/>
      <c r="AU1413" s="262"/>
      <c r="AV1413" s="262"/>
      <c r="AW1413" s="262"/>
      <c r="AX1413" s="262"/>
      <c r="AY1413" s="262"/>
      <c r="AZ1413" s="262"/>
      <c r="BA1413" s="262"/>
      <c r="BB1413" s="262"/>
      <c r="BC1413" s="262"/>
      <c r="BD1413" s="262"/>
      <c r="BE1413" s="262"/>
      <c r="BF1413" s="262"/>
      <c r="BG1413" s="262"/>
      <c r="BH1413" s="262"/>
      <c r="BI1413" s="262"/>
      <c r="BJ1413" s="262"/>
      <c r="BK1413" s="262"/>
      <c r="BL1413" s="262"/>
    </row>
    <row r="1414" spans="1:64" ht="14.65" hidden="1" customHeight="1">
      <c r="A1414" s="263" t="s">
        <v>91</v>
      </c>
      <c r="B1414" s="263" t="s">
        <v>74</v>
      </c>
      <c r="C1414" s="265" t="s">
        <v>76</v>
      </c>
      <c r="D1414" s="267"/>
      <c r="E1414" s="267"/>
      <c r="F1414" s="267"/>
      <c r="G1414" s="267"/>
      <c r="H1414" s="267"/>
      <c r="I1414" s="267"/>
      <c r="J1414" s="267"/>
      <c r="K1414" s="268"/>
      <c r="L1414" s="267"/>
      <c r="M1414" s="268"/>
      <c r="N1414" s="267">
        <v>12</v>
      </c>
      <c r="O1414" s="267">
        <v>28</v>
      </c>
      <c r="P1414" s="267">
        <v>37</v>
      </c>
      <c r="Q1414" s="267">
        <v>80</v>
      </c>
      <c r="R1414" s="267">
        <v>89</v>
      </c>
      <c r="S1414" s="267">
        <v>94</v>
      </c>
      <c r="T1414" s="267">
        <v>98</v>
      </c>
      <c r="U1414" s="267">
        <v>98</v>
      </c>
      <c r="V1414" s="267">
        <v>99</v>
      </c>
      <c r="W1414" s="267">
        <v>100</v>
      </c>
      <c r="X1414" s="267"/>
      <c r="Y1414" s="267"/>
      <c r="Z1414" s="267"/>
      <c r="AA1414" s="267"/>
      <c r="AB1414" s="267"/>
      <c r="AC1414" s="267"/>
      <c r="AD1414" s="267"/>
      <c r="AE1414" s="268"/>
      <c r="AF1414" s="238" t="str">
        <f t="shared" si="22"/>
        <v>BATATA (2ª SAFRA)21/22Colheita</v>
      </c>
      <c r="AG1414" s="268"/>
      <c r="AH1414" s="268"/>
      <c r="AI1414" s="268"/>
      <c r="AJ1414" s="268"/>
      <c r="AK1414" s="268"/>
      <c r="AL1414" s="268"/>
      <c r="AM1414" s="268"/>
      <c r="AN1414" s="268"/>
      <c r="AO1414" s="268"/>
      <c r="AP1414" s="268"/>
      <c r="AQ1414" s="268"/>
      <c r="AR1414" s="268"/>
      <c r="AS1414" s="268"/>
      <c r="AT1414" s="268"/>
      <c r="AU1414" s="268"/>
      <c r="AV1414" s="268"/>
      <c r="AW1414" s="268"/>
      <c r="AX1414" s="268"/>
      <c r="AY1414" s="268"/>
      <c r="AZ1414" s="268"/>
      <c r="BA1414" s="268"/>
      <c r="BB1414" s="268"/>
      <c r="BC1414" s="268"/>
      <c r="BD1414" s="268"/>
      <c r="BE1414" s="268"/>
      <c r="BF1414" s="268"/>
      <c r="BG1414" s="268"/>
      <c r="BH1414" s="268"/>
      <c r="BI1414" s="268"/>
      <c r="BJ1414" s="268"/>
      <c r="BK1414" s="268"/>
      <c r="BL1414" s="268"/>
    </row>
    <row r="1415" spans="1:64" ht="14.65" hidden="1" customHeight="1">
      <c r="A1415" s="238" t="s">
        <v>91</v>
      </c>
      <c r="B1415" s="238" t="s">
        <v>74</v>
      </c>
      <c r="C1415" s="243" t="s">
        <v>77</v>
      </c>
      <c r="D1415" s="245"/>
      <c r="E1415" s="245"/>
      <c r="F1415" s="245"/>
      <c r="G1415" s="245"/>
      <c r="H1415" s="245"/>
      <c r="I1415" s="245"/>
      <c r="J1415" s="245"/>
      <c r="K1415" s="245"/>
      <c r="L1415" s="245"/>
      <c r="M1415" s="245"/>
      <c r="N1415" s="245">
        <v>14</v>
      </c>
      <c r="O1415" s="245">
        <v>33</v>
      </c>
      <c r="P1415" s="245">
        <v>45</v>
      </c>
      <c r="Q1415" s="245">
        <v>80</v>
      </c>
      <c r="R1415" s="245">
        <v>89</v>
      </c>
      <c r="S1415" s="245">
        <v>93</v>
      </c>
      <c r="T1415" s="245">
        <v>98</v>
      </c>
      <c r="U1415" s="245">
        <v>98</v>
      </c>
      <c r="V1415" s="245">
        <v>99</v>
      </c>
      <c r="W1415" s="245">
        <v>100</v>
      </c>
      <c r="X1415" s="245"/>
      <c r="Y1415" s="245"/>
      <c r="Z1415" s="245"/>
      <c r="AA1415" s="245"/>
      <c r="AB1415" s="245"/>
      <c r="AC1415" s="245"/>
      <c r="AD1415" s="245"/>
      <c r="AE1415" s="242"/>
      <c r="AF1415" s="238" t="str">
        <f t="shared" si="22"/>
        <v>BATATA (2ª SAFRA)21/22Comercialização</v>
      </c>
      <c r="AG1415" s="242"/>
      <c r="AH1415" s="242"/>
      <c r="AI1415" s="242"/>
      <c r="AJ1415" s="242"/>
      <c r="AK1415" s="242"/>
      <c r="AL1415" s="242"/>
      <c r="AM1415" s="242"/>
      <c r="AN1415" s="242"/>
      <c r="AO1415" s="242"/>
      <c r="AP1415" s="242"/>
      <c r="AQ1415" s="242"/>
      <c r="AR1415" s="242"/>
      <c r="AS1415" s="242"/>
      <c r="AT1415" s="242"/>
      <c r="AU1415" s="242"/>
      <c r="AV1415" s="242"/>
      <c r="AW1415" s="242"/>
      <c r="AX1415" s="242"/>
      <c r="AY1415" s="242"/>
      <c r="AZ1415" s="242"/>
      <c r="BA1415" s="242"/>
      <c r="BB1415" s="242"/>
      <c r="BC1415" s="242"/>
      <c r="BD1415" s="242"/>
      <c r="BE1415" s="242"/>
      <c r="BF1415" s="242"/>
      <c r="BG1415" s="242"/>
      <c r="BH1415" s="242"/>
      <c r="BI1415" s="242"/>
      <c r="BJ1415" s="242"/>
      <c r="BK1415" s="242"/>
      <c r="BL1415" s="242"/>
    </row>
    <row r="1416" spans="1:64" ht="14.65" hidden="1" customHeight="1">
      <c r="A1416" s="254" t="s">
        <v>92</v>
      </c>
      <c r="B1416" s="254" t="s">
        <v>74</v>
      </c>
      <c r="C1416" s="256" t="s">
        <v>75</v>
      </c>
      <c r="D1416" s="261"/>
      <c r="E1416" s="261"/>
      <c r="F1416" s="261"/>
      <c r="G1416" s="261"/>
      <c r="H1416" s="261"/>
      <c r="I1416" s="261"/>
      <c r="J1416" s="261"/>
      <c r="K1416" s="261"/>
      <c r="L1416" s="261"/>
      <c r="M1416" s="261"/>
      <c r="N1416" s="261"/>
      <c r="O1416" s="261"/>
      <c r="P1416" s="261"/>
      <c r="Q1416" s="261"/>
      <c r="R1416" s="261"/>
      <c r="S1416" s="261"/>
      <c r="T1416" s="261"/>
      <c r="U1416" s="261"/>
      <c r="V1416" s="261"/>
      <c r="W1416" s="261"/>
      <c r="X1416" s="261"/>
      <c r="Y1416" s="261"/>
      <c r="Z1416" s="261"/>
      <c r="AA1416" s="261"/>
      <c r="AB1416" s="261"/>
      <c r="AC1416" s="261"/>
      <c r="AD1416" s="261"/>
      <c r="AE1416" s="262"/>
      <c r="AF1416" s="238" t="str">
        <f t="shared" si="22"/>
        <v>CAFÉ21/22Plantio</v>
      </c>
      <c r="AG1416" s="262"/>
      <c r="AH1416" s="262"/>
      <c r="AI1416" s="262"/>
      <c r="AJ1416" s="262"/>
      <c r="AK1416" s="262"/>
      <c r="AL1416" s="262"/>
      <c r="AM1416" s="262"/>
      <c r="AN1416" s="262"/>
      <c r="AO1416" s="262"/>
      <c r="AP1416" s="262"/>
      <c r="AQ1416" s="262"/>
      <c r="AR1416" s="262"/>
      <c r="AS1416" s="262"/>
      <c r="AT1416" s="262"/>
      <c r="AU1416" s="262"/>
      <c r="AV1416" s="262"/>
      <c r="AW1416" s="262"/>
      <c r="AX1416" s="262"/>
      <c r="AY1416" s="262"/>
      <c r="AZ1416" s="262"/>
      <c r="BA1416" s="262"/>
      <c r="BB1416" s="262"/>
      <c r="BC1416" s="262"/>
      <c r="BD1416" s="262"/>
      <c r="BE1416" s="262"/>
      <c r="BF1416" s="262"/>
      <c r="BG1416" s="262"/>
      <c r="BH1416" s="262"/>
      <c r="BI1416" s="262"/>
      <c r="BJ1416" s="262"/>
      <c r="BK1416" s="262"/>
      <c r="BL1416" s="262"/>
    </row>
    <row r="1417" spans="1:64" ht="14.65" hidden="1" customHeight="1">
      <c r="A1417" s="263" t="s">
        <v>92</v>
      </c>
      <c r="B1417" s="263" t="s">
        <v>74</v>
      </c>
      <c r="C1417" s="265" t="s">
        <v>76</v>
      </c>
      <c r="D1417" s="267"/>
      <c r="E1417" s="267"/>
      <c r="F1417" s="267"/>
      <c r="G1417" s="267"/>
      <c r="H1417" s="267"/>
      <c r="I1417" s="267"/>
      <c r="J1417" s="267"/>
      <c r="K1417" s="268"/>
      <c r="L1417" s="267"/>
      <c r="M1417" s="267"/>
      <c r="N1417" s="267"/>
      <c r="O1417" s="267">
        <v>1</v>
      </c>
      <c r="P1417" s="267">
        <v>13</v>
      </c>
      <c r="Q1417" s="267">
        <v>40</v>
      </c>
      <c r="R1417" s="267">
        <v>72</v>
      </c>
      <c r="S1417" s="267">
        <v>92</v>
      </c>
      <c r="T1417" s="267">
        <v>100</v>
      </c>
      <c r="U1417" s="267"/>
      <c r="V1417" s="267"/>
      <c r="W1417" s="267"/>
      <c r="X1417" s="267"/>
      <c r="Y1417" s="267"/>
      <c r="Z1417" s="267"/>
      <c r="AA1417" s="267"/>
      <c r="AB1417" s="267"/>
      <c r="AC1417" s="267"/>
      <c r="AD1417" s="267"/>
      <c r="AE1417" s="268"/>
      <c r="AF1417" s="238" t="str">
        <f t="shared" si="22"/>
        <v>CAFÉ21/22Colheita</v>
      </c>
      <c r="AG1417" s="268"/>
      <c r="AH1417" s="268"/>
      <c r="AI1417" s="268"/>
      <c r="AJ1417" s="268"/>
      <c r="AK1417" s="268"/>
      <c r="AL1417" s="268"/>
      <c r="AM1417" s="268"/>
      <c r="AN1417" s="268"/>
      <c r="AO1417" s="268"/>
      <c r="AP1417" s="268"/>
      <c r="AQ1417" s="268"/>
      <c r="AR1417" s="268"/>
      <c r="AS1417" s="268"/>
      <c r="AT1417" s="268"/>
      <c r="AU1417" s="268"/>
      <c r="AV1417" s="268"/>
      <c r="AW1417" s="268"/>
      <c r="AX1417" s="268"/>
      <c r="AY1417" s="268"/>
      <c r="AZ1417" s="268"/>
      <c r="BA1417" s="268"/>
      <c r="BB1417" s="268"/>
      <c r="BC1417" s="268"/>
      <c r="BD1417" s="268"/>
      <c r="BE1417" s="268"/>
      <c r="BF1417" s="268"/>
      <c r="BG1417" s="268"/>
      <c r="BH1417" s="268"/>
      <c r="BI1417" s="268"/>
      <c r="BJ1417" s="268"/>
      <c r="BK1417" s="268"/>
      <c r="BL1417" s="268"/>
    </row>
    <row r="1418" spans="1:64" ht="14.65" hidden="1" customHeight="1">
      <c r="A1418" s="238" t="s">
        <v>92</v>
      </c>
      <c r="B1418" s="238" t="s">
        <v>74</v>
      </c>
      <c r="C1418" s="243" t="s">
        <v>77</v>
      </c>
      <c r="D1418" s="245"/>
      <c r="E1418" s="245"/>
      <c r="F1418" s="245"/>
      <c r="G1418" s="245"/>
      <c r="H1418" s="245"/>
      <c r="I1418" s="245"/>
      <c r="J1418" s="245"/>
      <c r="K1418" s="245"/>
      <c r="L1418" s="245"/>
      <c r="M1418" s="245"/>
      <c r="N1418" s="245"/>
      <c r="O1418" s="245"/>
      <c r="P1418" s="245">
        <v>2</v>
      </c>
      <c r="Q1418" s="245">
        <v>12</v>
      </c>
      <c r="R1418" s="245">
        <v>24</v>
      </c>
      <c r="S1418" s="245">
        <v>36</v>
      </c>
      <c r="T1418" s="245">
        <v>49</v>
      </c>
      <c r="U1418" s="245">
        <v>54</v>
      </c>
      <c r="V1418" s="245">
        <v>69</v>
      </c>
      <c r="W1418" s="245">
        <v>73</v>
      </c>
      <c r="X1418" s="245">
        <v>78</v>
      </c>
      <c r="Y1418" s="245">
        <v>84</v>
      </c>
      <c r="Z1418" s="245">
        <v>86</v>
      </c>
      <c r="AA1418" s="245">
        <v>88</v>
      </c>
      <c r="AB1418" s="245">
        <v>89</v>
      </c>
      <c r="AC1418" s="245"/>
      <c r="AD1418" s="245"/>
      <c r="AE1418" s="242"/>
      <c r="AF1418" s="238" t="str">
        <f t="shared" si="22"/>
        <v>CAFÉ21/22Comercialização</v>
      </c>
      <c r="AG1418" s="242"/>
      <c r="AH1418" s="242"/>
      <c r="AI1418" s="242"/>
      <c r="AJ1418" s="242"/>
      <c r="AK1418" s="242"/>
      <c r="AL1418" s="242"/>
      <c r="AM1418" s="242"/>
      <c r="AN1418" s="242"/>
      <c r="AO1418" s="242"/>
      <c r="AP1418" s="242"/>
      <c r="AQ1418" s="242"/>
      <c r="AR1418" s="242"/>
      <c r="AS1418" s="242"/>
      <c r="AT1418" s="242"/>
      <c r="AU1418" s="242"/>
      <c r="AV1418" s="242"/>
      <c r="AW1418" s="242"/>
      <c r="AX1418" s="242"/>
      <c r="AY1418" s="242"/>
      <c r="AZ1418" s="242"/>
      <c r="BA1418" s="242"/>
      <c r="BB1418" s="242"/>
      <c r="BC1418" s="242"/>
      <c r="BD1418" s="242"/>
      <c r="BE1418" s="242"/>
      <c r="BF1418" s="242"/>
      <c r="BG1418" s="242"/>
      <c r="BH1418" s="242"/>
      <c r="BI1418" s="242"/>
      <c r="BJ1418" s="242"/>
      <c r="BK1418" s="242"/>
      <c r="BL1418" s="242"/>
    </row>
    <row r="1419" spans="1:64" ht="14.65" hidden="1" customHeight="1">
      <c r="A1419" s="254" t="s">
        <v>93</v>
      </c>
      <c r="B1419" s="254" t="s">
        <v>74</v>
      </c>
      <c r="C1419" s="256" t="s">
        <v>75</v>
      </c>
      <c r="D1419" s="261"/>
      <c r="E1419" s="261"/>
      <c r="F1419" s="261"/>
      <c r="G1419" s="261"/>
      <c r="H1419" s="261"/>
      <c r="I1419" s="261"/>
      <c r="J1419" s="261"/>
      <c r="K1419" s="261"/>
      <c r="L1419" s="261"/>
      <c r="M1419" s="261"/>
      <c r="N1419" s="261"/>
      <c r="O1419" s="261"/>
      <c r="P1419" s="261"/>
      <c r="Q1419" s="261"/>
      <c r="R1419" s="261"/>
      <c r="S1419" s="261"/>
      <c r="T1419" s="261"/>
      <c r="U1419" s="261"/>
      <c r="V1419" s="261"/>
      <c r="W1419" s="261"/>
      <c r="X1419" s="261"/>
      <c r="Y1419" s="261"/>
      <c r="Z1419" s="261"/>
      <c r="AA1419" s="261"/>
      <c r="AB1419" s="261"/>
      <c r="AC1419" s="261"/>
      <c r="AD1419" s="261"/>
      <c r="AE1419" s="262"/>
      <c r="AF1419" s="238" t="str">
        <f t="shared" si="22"/>
        <v>CANA-DE-AÇÚCAR21/22Plantio</v>
      </c>
      <c r="AG1419" s="262"/>
      <c r="AH1419" s="262"/>
      <c r="AI1419" s="262"/>
      <c r="AJ1419" s="262"/>
      <c r="AK1419" s="262"/>
      <c r="AL1419" s="262"/>
      <c r="AM1419" s="262"/>
      <c r="AN1419" s="262"/>
      <c r="AO1419" s="262"/>
      <c r="AP1419" s="262"/>
      <c r="AQ1419" s="262"/>
      <c r="AR1419" s="262"/>
      <c r="AS1419" s="262"/>
      <c r="AT1419" s="262"/>
      <c r="AU1419" s="262"/>
      <c r="AV1419" s="262"/>
      <c r="AW1419" s="262"/>
      <c r="AX1419" s="262"/>
      <c r="AY1419" s="262"/>
      <c r="AZ1419" s="262"/>
      <c r="BA1419" s="262"/>
      <c r="BB1419" s="262"/>
      <c r="BC1419" s="262"/>
      <c r="BD1419" s="262"/>
      <c r="BE1419" s="262"/>
      <c r="BF1419" s="262"/>
      <c r="BG1419" s="262"/>
      <c r="BH1419" s="262"/>
      <c r="BI1419" s="262"/>
      <c r="BJ1419" s="262"/>
      <c r="BK1419" s="262"/>
      <c r="BL1419" s="262"/>
    </row>
    <row r="1420" spans="1:64" ht="14.65" hidden="1" customHeight="1">
      <c r="A1420" s="263" t="s">
        <v>93</v>
      </c>
      <c r="B1420" s="263" t="s">
        <v>74</v>
      </c>
      <c r="C1420" s="265" t="s">
        <v>76</v>
      </c>
      <c r="D1420" s="267"/>
      <c r="E1420" s="267"/>
      <c r="F1420" s="267"/>
      <c r="G1420" s="267"/>
      <c r="H1420" s="267"/>
      <c r="I1420" s="267"/>
      <c r="J1420" s="267"/>
      <c r="K1420" s="268"/>
      <c r="L1420" s="267">
        <v>0</v>
      </c>
      <c r="M1420" s="267">
        <v>0</v>
      </c>
      <c r="N1420" s="267">
        <v>0</v>
      </c>
      <c r="O1420" s="267">
        <v>1</v>
      </c>
      <c r="P1420" s="267">
        <v>10</v>
      </c>
      <c r="Q1420" s="267">
        <v>23</v>
      </c>
      <c r="R1420" s="267">
        <v>37</v>
      </c>
      <c r="S1420" s="267">
        <v>51</v>
      </c>
      <c r="T1420" s="267">
        <v>71</v>
      </c>
      <c r="U1420" s="267">
        <v>78</v>
      </c>
      <c r="V1420" s="267">
        <v>90</v>
      </c>
      <c r="W1420" s="267">
        <v>99</v>
      </c>
      <c r="X1420" s="267">
        <v>99</v>
      </c>
      <c r="Y1420" s="267">
        <v>99</v>
      </c>
      <c r="Z1420" s="267">
        <v>99</v>
      </c>
      <c r="AA1420" s="267">
        <v>99</v>
      </c>
      <c r="AB1420" s="267">
        <v>100</v>
      </c>
      <c r="AC1420" s="267"/>
      <c r="AD1420" s="267"/>
      <c r="AE1420" s="268"/>
      <c r="AF1420" s="238" t="str">
        <f t="shared" si="22"/>
        <v>CANA-DE-AÇÚCAR21/22Colheita</v>
      </c>
      <c r="AG1420" s="268"/>
      <c r="AH1420" s="268"/>
      <c r="AI1420" s="268"/>
      <c r="AJ1420" s="268"/>
      <c r="AK1420" s="268"/>
      <c r="AL1420" s="268"/>
      <c r="AM1420" s="268"/>
      <c r="AN1420" s="268"/>
      <c r="AO1420" s="268"/>
      <c r="AP1420" s="268"/>
      <c r="AQ1420" s="268"/>
      <c r="AR1420" s="268"/>
      <c r="AS1420" s="268"/>
      <c r="AT1420" s="268"/>
      <c r="AU1420" s="268"/>
      <c r="AV1420" s="268"/>
      <c r="AW1420" s="268"/>
      <c r="AX1420" s="268"/>
      <c r="AY1420" s="268"/>
      <c r="AZ1420" s="268"/>
      <c r="BA1420" s="268"/>
      <c r="BB1420" s="268"/>
      <c r="BC1420" s="268"/>
      <c r="BD1420" s="268"/>
      <c r="BE1420" s="268"/>
      <c r="BF1420" s="268"/>
      <c r="BG1420" s="268"/>
      <c r="BH1420" s="268"/>
      <c r="BI1420" s="268"/>
      <c r="BJ1420" s="268"/>
      <c r="BK1420" s="268"/>
      <c r="BL1420" s="268"/>
    </row>
    <row r="1421" spans="1:64" ht="14.65" hidden="1" customHeight="1">
      <c r="A1421" s="238" t="s">
        <v>93</v>
      </c>
      <c r="B1421" s="238" t="s">
        <v>74</v>
      </c>
      <c r="C1421" s="243" t="s">
        <v>77</v>
      </c>
      <c r="D1421" s="245"/>
      <c r="E1421" s="245"/>
      <c r="F1421" s="245"/>
      <c r="G1421" s="245"/>
      <c r="H1421" s="245"/>
      <c r="I1421" s="245"/>
      <c r="J1421" s="245"/>
      <c r="K1421" s="245"/>
      <c r="L1421" s="245"/>
      <c r="M1421" s="245"/>
      <c r="N1421" s="245"/>
      <c r="O1421" s="245">
        <v>2</v>
      </c>
      <c r="P1421" s="245">
        <v>11</v>
      </c>
      <c r="Q1421" s="245">
        <v>21</v>
      </c>
      <c r="R1421" s="245">
        <v>35</v>
      </c>
      <c r="S1421" s="245">
        <v>52</v>
      </c>
      <c r="T1421" s="245">
        <v>71</v>
      </c>
      <c r="U1421" s="245">
        <v>78</v>
      </c>
      <c r="V1421" s="245">
        <v>90</v>
      </c>
      <c r="W1421" s="245">
        <v>99</v>
      </c>
      <c r="X1421" s="245">
        <v>99</v>
      </c>
      <c r="Y1421" s="245">
        <v>99</v>
      </c>
      <c r="Z1421" s="245">
        <v>99</v>
      </c>
      <c r="AA1421" s="245">
        <v>99</v>
      </c>
      <c r="AB1421" s="245">
        <v>100</v>
      </c>
      <c r="AC1421" s="245"/>
      <c r="AD1421" s="245"/>
      <c r="AE1421" s="242"/>
      <c r="AF1421" s="238" t="str">
        <f t="shared" si="22"/>
        <v>CANA-DE-AÇÚCAR21/22Comercialização</v>
      </c>
      <c r="AG1421" s="242"/>
      <c r="AH1421" s="242"/>
      <c r="AI1421" s="242"/>
      <c r="AJ1421" s="242"/>
      <c r="AK1421" s="242"/>
      <c r="AL1421" s="242"/>
      <c r="AM1421" s="242"/>
      <c r="AN1421" s="242"/>
      <c r="AO1421" s="242"/>
      <c r="AP1421" s="242"/>
      <c r="AQ1421" s="242"/>
      <c r="AR1421" s="242"/>
      <c r="AS1421" s="242"/>
      <c r="AT1421" s="242"/>
      <c r="AU1421" s="242"/>
      <c r="AV1421" s="242"/>
      <c r="AW1421" s="242"/>
      <c r="AX1421" s="242"/>
      <c r="AY1421" s="242"/>
      <c r="AZ1421" s="242"/>
      <c r="BA1421" s="242"/>
      <c r="BB1421" s="242"/>
      <c r="BC1421" s="242"/>
      <c r="BD1421" s="242"/>
      <c r="BE1421" s="242"/>
      <c r="BF1421" s="242"/>
      <c r="BG1421" s="242"/>
      <c r="BH1421" s="242"/>
      <c r="BI1421" s="242"/>
      <c r="BJ1421" s="242"/>
      <c r="BK1421" s="242"/>
      <c r="BL1421" s="242"/>
    </row>
    <row r="1422" spans="1:64" ht="14.65" hidden="1" customHeight="1">
      <c r="A1422" s="254" t="s">
        <v>94</v>
      </c>
      <c r="B1422" s="254" t="s">
        <v>74</v>
      </c>
      <c r="C1422" s="256" t="s">
        <v>75</v>
      </c>
      <c r="D1422" s="260"/>
      <c r="E1422" s="260"/>
      <c r="F1422" s="260"/>
      <c r="G1422" s="261"/>
      <c r="H1422" s="261"/>
      <c r="I1422" s="261"/>
      <c r="J1422" s="261"/>
      <c r="K1422" s="261"/>
      <c r="L1422" s="261"/>
      <c r="M1422" s="261"/>
      <c r="N1422" s="261"/>
      <c r="O1422" s="261">
        <v>2</v>
      </c>
      <c r="P1422" s="261">
        <v>100</v>
      </c>
      <c r="Q1422" s="261"/>
      <c r="R1422" s="261"/>
      <c r="S1422" s="261"/>
      <c r="T1422" s="261"/>
      <c r="U1422" s="261"/>
      <c r="V1422" s="261"/>
      <c r="W1422" s="261"/>
      <c r="X1422" s="261"/>
      <c r="Y1422" s="261"/>
      <c r="Z1422" s="261"/>
      <c r="AA1422" s="261"/>
      <c r="AB1422" s="261"/>
      <c r="AC1422" s="261"/>
      <c r="AD1422" s="261"/>
      <c r="AE1422" s="262"/>
      <c r="AF1422" s="254" t="str">
        <f t="shared" si="22"/>
        <v>CANOLA21/22Plantio</v>
      </c>
      <c r="AG1422" s="262"/>
      <c r="AH1422" s="262"/>
      <c r="AI1422" s="262"/>
      <c r="AJ1422" s="262"/>
      <c r="AK1422" s="262"/>
      <c r="AL1422" s="262"/>
      <c r="AM1422" s="262"/>
      <c r="AN1422" s="262"/>
      <c r="AO1422" s="262"/>
      <c r="AP1422" s="262"/>
      <c r="AQ1422" s="262"/>
      <c r="AR1422" s="262"/>
      <c r="AS1422" s="262"/>
      <c r="AT1422" s="262"/>
      <c r="AU1422" s="262"/>
      <c r="AV1422" s="262"/>
      <c r="AW1422" s="262"/>
      <c r="AX1422" s="262"/>
      <c r="AY1422" s="262"/>
      <c r="AZ1422" s="262"/>
      <c r="BA1422" s="262"/>
      <c r="BB1422" s="262"/>
      <c r="BC1422" s="262"/>
      <c r="BD1422" s="262"/>
      <c r="BE1422" s="262"/>
      <c r="BF1422" s="262"/>
      <c r="BG1422" s="262"/>
      <c r="BH1422" s="262"/>
      <c r="BI1422" s="262"/>
      <c r="BJ1422" s="262"/>
      <c r="BK1422" s="262"/>
      <c r="BL1422" s="262"/>
    </row>
    <row r="1423" spans="1:64" ht="14.65" hidden="1" customHeight="1">
      <c r="A1423" s="263" t="s">
        <v>94</v>
      </c>
      <c r="B1423" s="263" t="s">
        <v>74</v>
      </c>
      <c r="C1423" s="265" t="s">
        <v>76</v>
      </c>
      <c r="D1423" s="266"/>
      <c r="E1423" s="266"/>
      <c r="F1423" s="266"/>
      <c r="G1423" s="267"/>
      <c r="H1423" s="267"/>
      <c r="I1423" s="267"/>
      <c r="J1423" s="267"/>
      <c r="K1423" s="267"/>
      <c r="L1423" s="267"/>
      <c r="M1423" s="267"/>
      <c r="N1423" s="267"/>
      <c r="O1423" s="267"/>
      <c r="P1423" s="267"/>
      <c r="Q1423" s="267"/>
      <c r="R1423" s="267"/>
      <c r="S1423" s="267"/>
      <c r="T1423" s="267">
        <v>35</v>
      </c>
      <c r="U1423" s="267">
        <v>74</v>
      </c>
      <c r="V1423" s="267">
        <v>100</v>
      </c>
      <c r="W1423" s="267"/>
      <c r="X1423" s="267"/>
      <c r="Y1423" s="267"/>
      <c r="Z1423" s="267"/>
      <c r="AA1423" s="267"/>
      <c r="AB1423" s="267"/>
      <c r="AC1423" s="267"/>
      <c r="AD1423" s="267"/>
      <c r="AE1423" s="268"/>
      <c r="AF1423" s="263" t="str">
        <f t="shared" si="22"/>
        <v>CANOLA21/22Colheita</v>
      </c>
      <c r="AG1423" s="268"/>
      <c r="AH1423" s="268"/>
      <c r="AI1423" s="268"/>
      <c r="AJ1423" s="268"/>
      <c r="AK1423" s="268"/>
      <c r="AL1423" s="268"/>
      <c r="AM1423" s="268"/>
      <c r="AN1423" s="268"/>
      <c r="AO1423" s="268"/>
      <c r="AP1423" s="268"/>
      <c r="AQ1423" s="268"/>
      <c r="AR1423" s="268"/>
      <c r="AS1423" s="268"/>
      <c r="AT1423" s="268"/>
      <c r="AU1423" s="268"/>
      <c r="AV1423" s="268"/>
      <c r="AW1423" s="268"/>
      <c r="AX1423" s="268"/>
      <c r="AY1423" s="268"/>
      <c r="AZ1423" s="268"/>
      <c r="BA1423" s="268"/>
      <c r="BB1423" s="268"/>
      <c r="BC1423" s="268"/>
      <c r="BD1423" s="268"/>
      <c r="BE1423" s="268"/>
      <c r="BF1423" s="268"/>
      <c r="BG1423" s="268"/>
      <c r="BH1423" s="268"/>
      <c r="BI1423" s="268"/>
      <c r="BJ1423" s="268"/>
      <c r="BK1423" s="268"/>
      <c r="BL1423" s="268"/>
    </row>
    <row r="1424" spans="1:64" ht="14.65" hidden="1" customHeight="1">
      <c r="A1424" s="238" t="s">
        <v>94</v>
      </c>
      <c r="B1424" s="238" t="s">
        <v>74</v>
      </c>
      <c r="C1424" s="243" t="s">
        <v>77</v>
      </c>
      <c r="D1424" s="244"/>
      <c r="E1424" s="244"/>
      <c r="F1424" s="244"/>
      <c r="G1424" s="245"/>
      <c r="H1424" s="245"/>
      <c r="I1424" s="245"/>
      <c r="J1424" s="245"/>
      <c r="K1424" s="245"/>
      <c r="L1424" s="245"/>
      <c r="M1424" s="245"/>
      <c r="N1424" s="245"/>
      <c r="O1424" s="245"/>
      <c r="P1424" s="245"/>
      <c r="Q1424" s="245"/>
      <c r="R1424" s="245"/>
      <c r="S1424" s="245"/>
      <c r="T1424" s="245">
        <v>3</v>
      </c>
      <c r="U1424" s="245">
        <v>20</v>
      </c>
      <c r="V1424" s="245">
        <v>94</v>
      </c>
      <c r="W1424" s="245">
        <v>95</v>
      </c>
      <c r="X1424" s="245">
        <v>100</v>
      </c>
      <c r="Y1424" s="245"/>
      <c r="Z1424" s="252"/>
      <c r="AA1424" s="245"/>
      <c r="AB1424" s="245"/>
      <c r="AC1424" s="245"/>
      <c r="AD1424" s="245"/>
      <c r="AE1424" s="242"/>
      <c r="AF1424" s="238" t="str">
        <f t="shared" si="22"/>
        <v>CANOLA21/22Comercialização</v>
      </c>
      <c r="AG1424" s="242"/>
      <c r="AH1424" s="242"/>
      <c r="AI1424" s="242"/>
      <c r="AJ1424" s="242"/>
      <c r="AK1424" s="242"/>
      <c r="AL1424" s="242"/>
      <c r="AM1424" s="242"/>
      <c r="AN1424" s="242"/>
      <c r="AO1424" s="242"/>
      <c r="AP1424" s="242"/>
      <c r="AQ1424" s="242"/>
      <c r="AR1424" s="242"/>
      <c r="AS1424" s="242"/>
      <c r="AT1424" s="242"/>
      <c r="AU1424" s="242"/>
      <c r="AV1424" s="242"/>
      <c r="AW1424" s="242"/>
      <c r="AX1424" s="242"/>
      <c r="AY1424" s="242"/>
      <c r="AZ1424" s="242"/>
      <c r="BA1424" s="242"/>
      <c r="BB1424" s="242"/>
      <c r="BC1424" s="242"/>
      <c r="BD1424" s="242"/>
      <c r="BE1424" s="242"/>
      <c r="BF1424" s="242"/>
      <c r="BG1424" s="242"/>
      <c r="BH1424" s="242"/>
      <c r="BI1424" s="242"/>
      <c r="BJ1424" s="242"/>
      <c r="BK1424" s="242"/>
      <c r="BL1424" s="242"/>
    </row>
    <row r="1425" spans="1:64" ht="14.65" hidden="1" customHeight="1">
      <c r="A1425" s="254" t="s">
        <v>95</v>
      </c>
      <c r="B1425" s="254" t="s">
        <v>74</v>
      </c>
      <c r="C1425" s="256" t="s">
        <v>75</v>
      </c>
      <c r="D1425" s="261">
        <v>3</v>
      </c>
      <c r="E1425" s="261">
        <v>35</v>
      </c>
      <c r="F1425" s="261">
        <v>71</v>
      </c>
      <c r="G1425" s="261">
        <v>100</v>
      </c>
      <c r="H1425" s="261"/>
      <c r="I1425" s="261"/>
      <c r="J1425" s="261"/>
      <c r="K1425" s="261"/>
      <c r="L1425" s="261"/>
      <c r="M1425" s="261"/>
      <c r="N1425" s="261"/>
      <c r="O1425" s="261"/>
      <c r="P1425" s="261"/>
      <c r="Q1425" s="261"/>
      <c r="R1425" s="261"/>
      <c r="S1425" s="261"/>
      <c r="T1425" s="261"/>
      <c r="U1425" s="261"/>
      <c r="V1425" s="261"/>
      <c r="W1425" s="261"/>
      <c r="X1425" s="261"/>
      <c r="Y1425" s="261"/>
      <c r="Z1425" s="261"/>
      <c r="AA1425" s="261"/>
      <c r="AB1425" s="261"/>
      <c r="AC1425" s="261"/>
      <c r="AD1425" s="261"/>
      <c r="AE1425" s="262"/>
      <c r="AF1425" s="238" t="str">
        <f t="shared" si="22"/>
        <v>CEBOLA21/22Plantio</v>
      </c>
      <c r="AG1425" s="262"/>
      <c r="AH1425" s="262"/>
      <c r="AI1425" s="262"/>
      <c r="AJ1425" s="262"/>
      <c r="AK1425" s="262"/>
      <c r="AL1425" s="262"/>
      <c r="AM1425" s="262"/>
      <c r="AN1425" s="262"/>
      <c r="AO1425" s="262"/>
      <c r="AP1425" s="262"/>
      <c r="AQ1425" s="262"/>
      <c r="AR1425" s="262"/>
      <c r="AS1425" s="262"/>
      <c r="AT1425" s="262"/>
      <c r="AU1425" s="262"/>
      <c r="AV1425" s="262"/>
      <c r="AW1425" s="262"/>
      <c r="AX1425" s="262"/>
      <c r="AY1425" s="262"/>
      <c r="AZ1425" s="262"/>
      <c r="BA1425" s="262"/>
      <c r="BB1425" s="262"/>
      <c r="BC1425" s="262"/>
      <c r="BD1425" s="262"/>
      <c r="BE1425" s="262"/>
      <c r="BF1425" s="262"/>
      <c r="BG1425" s="262"/>
      <c r="BH1425" s="262"/>
      <c r="BI1425" s="262"/>
      <c r="BJ1425" s="262"/>
      <c r="BK1425" s="262"/>
      <c r="BL1425" s="262"/>
    </row>
    <row r="1426" spans="1:64" ht="14.65" hidden="1" customHeight="1">
      <c r="A1426" s="263" t="s">
        <v>95</v>
      </c>
      <c r="B1426" s="263" t="s">
        <v>74</v>
      </c>
      <c r="C1426" s="265" t="s">
        <v>76</v>
      </c>
      <c r="D1426" s="267"/>
      <c r="E1426" s="267"/>
      <c r="F1426" s="267"/>
      <c r="G1426" s="267"/>
      <c r="H1426" s="267"/>
      <c r="I1426" s="267">
        <v>1</v>
      </c>
      <c r="J1426" s="267">
        <v>20</v>
      </c>
      <c r="K1426" s="267">
        <v>56</v>
      </c>
      <c r="L1426" s="267">
        <v>96</v>
      </c>
      <c r="M1426" s="267">
        <v>100</v>
      </c>
      <c r="N1426" s="267"/>
      <c r="O1426" s="267"/>
      <c r="P1426" s="267"/>
      <c r="Q1426" s="267"/>
      <c r="R1426" s="267"/>
      <c r="S1426" s="267"/>
      <c r="T1426" s="267"/>
      <c r="U1426" s="267"/>
      <c r="V1426" s="267"/>
      <c r="W1426" s="267"/>
      <c r="X1426" s="267"/>
      <c r="Y1426" s="267"/>
      <c r="Z1426" s="267"/>
      <c r="AA1426" s="267"/>
      <c r="AB1426" s="267"/>
      <c r="AC1426" s="267"/>
      <c r="AD1426" s="267"/>
      <c r="AE1426" s="268"/>
      <c r="AF1426" s="238" t="str">
        <f t="shared" si="22"/>
        <v>CEBOLA21/22Colheita</v>
      </c>
      <c r="AG1426" s="268"/>
      <c r="AH1426" s="268"/>
      <c r="AI1426" s="268"/>
      <c r="AJ1426" s="268"/>
      <c r="AK1426" s="268"/>
      <c r="AL1426" s="268"/>
      <c r="AM1426" s="268"/>
      <c r="AN1426" s="268"/>
      <c r="AO1426" s="268"/>
      <c r="AP1426" s="268"/>
      <c r="AQ1426" s="268"/>
      <c r="AR1426" s="268"/>
      <c r="AS1426" s="268"/>
      <c r="AT1426" s="268"/>
      <c r="AU1426" s="268"/>
      <c r="AV1426" s="268"/>
      <c r="AW1426" s="268"/>
      <c r="AX1426" s="268"/>
      <c r="AY1426" s="268"/>
      <c r="AZ1426" s="268"/>
      <c r="BA1426" s="268"/>
      <c r="BB1426" s="268"/>
      <c r="BC1426" s="268"/>
      <c r="BD1426" s="268"/>
      <c r="BE1426" s="268"/>
      <c r="BF1426" s="268"/>
      <c r="BG1426" s="268"/>
      <c r="BH1426" s="268"/>
      <c r="BI1426" s="268"/>
      <c r="BJ1426" s="268"/>
      <c r="BK1426" s="268"/>
      <c r="BL1426" s="268"/>
    </row>
    <row r="1427" spans="1:64" ht="14.65" hidden="1" customHeight="1">
      <c r="A1427" s="257" t="s">
        <v>95</v>
      </c>
      <c r="B1427" s="238" t="s">
        <v>74</v>
      </c>
      <c r="C1427" s="243" t="s">
        <v>77</v>
      </c>
      <c r="D1427" s="245"/>
      <c r="E1427" s="245"/>
      <c r="F1427" s="245"/>
      <c r="G1427" s="245"/>
      <c r="H1427" s="245"/>
      <c r="I1427" s="245">
        <v>0</v>
      </c>
      <c r="J1427" s="245">
        <v>9</v>
      </c>
      <c r="K1427" s="245">
        <v>26</v>
      </c>
      <c r="L1427" s="245">
        <v>39</v>
      </c>
      <c r="M1427" s="245">
        <v>79</v>
      </c>
      <c r="N1427" s="245">
        <v>100</v>
      </c>
      <c r="O1427" s="245"/>
      <c r="P1427" s="245"/>
      <c r="Q1427" s="245"/>
      <c r="R1427" s="245"/>
      <c r="S1427" s="245"/>
      <c r="T1427" s="245"/>
      <c r="U1427" s="245"/>
      <c r="V1427" s="245"/>
      <c r="W1427" s="245"/>
      <c r="X1427" s="245"/>
      <c r="Y1427" s="245"/>
      <c r="Z1427" s="245"/>
      <c r="AA1427" s="245"/>
      <c r="AB1427" s="245"/>
      <c r="AC1427" s="245"/>
      <c r="AD1427" s="245"/>
      <c r="AE1427" s="242"/>
      <c r="AF1427" s="238" t="str">
        <f t="shared" si="22"/>
        <v>CEBOLA21/22Comercialização</v>
      </c>
      <c r="AG1427" s="242"/>
      <c r="AH1427" s="242"/>
      <c r="AI1427" s="242"/>
      <c r="AJ1427" s="242"/>
      <c r="AK1427" s="242"/>
      <c r="AL1427" s="242"/>
      <c r="AM1427" s="242"/>
      <c r="AN1427" s="242"/>
      <c r="AO1427" s="242"/>
      <c r="AP1427" s="242"/>
      <c r="AQ1427" s="242"/>
      <c r="AR1427" s="242"/>
      <c r="AS1427" s="242"/>
      <c r="AT1427" s="242"/>
      <c r="AU1427" s="242"/>
      <c r="AV1427" s="242"/>
      <c r="AW1427" s="242"/>
      <c r="AX1427" s="242"/>
      <c r="AY1427" s="242"/>
      <c r="AZ1427" s="242"/>
      <c r="BA1427" s="242"/>
      <c r="BB1427" s="242"/>
      <c r="BC1427" s="242"/>
      <c r="BD1427" s="242"/>
      <c r="BE1427" s="242"/>
      <c r="BF1427" s="242"/>
      <c r="BG1427" s="242"/>
      <c r="BH1427" s="242"/>
      <c r="BI1427" s="242"/>
      <c r="BJ1427" s="242"/>
      <c r="BK1427" s="242"/>
      <c r="BL1427" s="242"/>
    </row>
    <row r="1428" spans="1:64" ht="14.65" hidden="1" customHeight="1">
      <c r="A1428" s="254" t="s">
        <v>96</v>
      </c>
      <c r="B1428" s="254" t="s">
        <v>74</v>
      </c>
      <c r="C1428" s="256" t="s">
        <v>75</v>
      </c>
      <c r="D1428" s="260"/>
      <c r="E1428" s="260"/>
      <c r="F1428" s="260"/>
      <c r="G1428" s="261"/>
      <c r="H1428" s="261"/>
      <c r="I1428" s="261"/>
      <c r="J1428" s="261"/>
      <c r="K1428" s="261"/>
      <c r="L1428" s="261"/>
      <c r="M1428" s="261"/>
      <c r="N1428" s="261"/>
      <c r="O1428" s="261"/>
      <c r="P1428" s="261"/>
      <c r="Q1428" s="261">
        <v>76</v>
      </c>
      <c r="R1428" s="261">
        <v>100</v>
      </c>
      <c r="S1428" s="261"/>
      <c r="T1428" s="261"/>
      <c r="U1428" s="261"/>
      <c r="V1428" s="261"/>
      <c r="W1428" s="261"/>
      <c r="X1428" s="261"/>
      <c r="Y1428" s="261"/>
      <c r="Z1428" s="261"/>
      <c r="AA1428" s="261"/>
      <c r="AB1428" s="261"/>
      <c r="AC1428" s="261"/>
      <c r="AD1428" s="261"/>
      <c r="AE1428" s="262"/>
      <c r="AF1428" s="254" t="str">
        <f t="shared" si="22"/>
        <v>CENTEIO21/22Plantio</v>
      </c>
      <c r="AG1428" s="262"/>
      <c r="AH1428" s="262"/>
      <c r="AI1428" s="262"/>
      <c r="AJ1428" s="262"/>
      <c r="AK1428" s="262"/>
      <c r="AL1428" s="262"/>
      <c r="AM1428" s="262"/>
      <c r="AN1428" s="262"/>
      <c r="AO1428" s="262"/>
      <c r="AP1428" s="262"/>
      <c r="AQ1428" s="262"/>
      <c r="AR1428" s="262"/>
      <c r="AS1428" s="262"/>
      <c r="AT1428" s="262"/>
      <c r="AU1428" s="262"/>
      <c r="AV1428" s="262"/>
      <c r="AW1428" s="262"/>
      <c r="AX1428" s="262"/>
      <c r="AY1428" s="262"/>
      <c r="AZ1428" s="262"/>
      <c r="BA1428" s="262"/>
      <c r="BB1428" s="262"/>
      <c r="BC1428" s="262"/>
      <c r="BD1428" s="262"/>
      <c r="BE1428" s="262"/>
      <c r="BF1428" s="262"/>
      <c r="BG1428" s="262"/>
      <c r="BH1428" s="262"/>
      <c r="BI1428" s="262"/>
      <c r="BJ1428" s="262"/>
      <c r="BK1428" s="262"/>
      <c r="BL1428" s="262"/>
    </row>
    <row r="1429" spans="1:64" ht="14.65" hidden="1" customHeight="1">
      <c r="A1429" s="263" t="s">
        <v>96</v>
      </c>
      <c r="B1429" s="263" t="s">
        <v>74</v>
      </c>
      <c r="C1429" s="265" t="s">
        <v>76</v>
      </c>
      <c r="D1429" s="266"/>
      <c r="E1429" s="266"/>
      <c r="F1429" s="266"/>
      <c r="G1429" s="267"/>
      <c r="H1429" s="267"/>
      <c r="I1429" s="267"/>
      <c r="J1429" s="267"/>
      <c r="K1429" s="267"/>
      <c r="L1429" s="267"/>
      <c r="M1429" s="267"/>
      <c r="N1429" s="267"/>
      <c r="O1429" s="267"/>
      <c r="P1429" s="267"/>
      <c r="Q1429" s="267"/>
      <c r="R1429" s="267"/>
      <c r="S1429" s="267"/>
      <c r="T1429" s="267"/>
      <c r="U1429" s="267">
        <v>7</v>
      </c>
      <c r="V1429" s="267">
        <v>95</v>
      </c>
      <c r="W1429" s="267">
        <v>100</v>
      </c>
      <c r="X1429" s="267"/>
      <c r="Y1429" s="267"/>
      <c r="Z1429" s="267"/>
      <c r="AA1429" s="267"/>
      <c r="AB1429" s="267"/>
      <c r="AC1429" s="267"/>
      <c r="AD1429" s="267"/>
      <c r="AE1429" s="268"/>
      <c r="AF1429" s="263" t="str">
        <f t="shared" si="22"/>
        <v>CENTEIO21/22Colheita</v>
      </c>
      <c r="AG1429" s="268"/>
      <c r="AH1429" s="268"/>
      <c r="AI1429" s="268"/>
      <c r="AJ1429" s="268"/>
      <c r="AK1429" s="268"/>
      <c r="AL1429" s="268"/>
      <c r="AM1429" s="268"/>
      <c r="AN1429" s="268"/>
      <c r="AO1429" s="268"/>
      <c r="AP1429" s="268"/>
      <c r="AQ1429" s="268"/>
      <c r="AR1429" s="268"/>
      <c r="AS1429" s="268"/>
      <c r="AT1429" s="268"/>
      <c r="AU1429" s="268"/>
      <c r="AV1429" s="268"/>
      <c r="AW1429" s="268"/>
      <c r="AX1429" s="268"/>
      <c r="AY1429" s="268"/>
      <c r="AZ1429" s="268"/>
      <c r="BA1429" s="268"/>
      <c r="BB1429" s="268"/>
      <c r="BC1429" s="268"/>
      <c r="BD1429" s="268"/>
      <c r="BE1429" s="268"/>
      <c r="BF1429" s="268"/>
      <c r="BG1429" s="268"/>
      <c r="BH1429" s="268"/>
      <c r="BI1429" s="268"/>
      <c r="BJ1429" s="268"/>
      <c r="BK1429" s="268"/>
      <c r="BL1429" s="268"/>
    </row>
    <row r="1430" spans="1:64" ht="14.65" hidden="1" customHeight="1">
      <c r="A1430" s="238" t="s">
        <v>96</v>
      </c>
      <c r="B1430" s="238" t="s">
        <v>74</v>
      </c>
      <c r="C1430" s="243" t="s">
        <v>77</v>
      </c>
      <c r="D1430" s="244"/>
      <c r="E1430" s="244"/>
      <c r="F1430" s="244"/>
      <c r="G1430" s="245"/>
      <c r="H1430" s="245"/>
      <c r="I1430" s="245"/>
      <c r="J1430" s="245"/>
      <c r="K1430" s="245"/>
      <c r="L1430" s="245"/>
      <c r="M1430" s="245"/>
      <c r="N1430" s="245"/>
      <c r="O1430" s="245"/>
      <c r="P1430" s="245"/>
      <c r="Q1430" s="245"/>
      <c r="R1430" s="245"/>
      <c r="S1430" s="245"/>
      <c r="T1430" s="245"/>
      <c r="U1430" s="245"/>
      <c r="V1430" s="245">
        <v>26</v>
      </c>
      <c r="W1430" s="245">
        <v>58</v>
      </c>
      <c r="X1430" s="245">
        <v>85</v>
      </c>
      <c r="Y1430" s="245">
        <v>96</v>
      </c>
      <c r="Z1430" s="252">
        <v>100</v>
      </c>
      <c r="AA1430" s="245"/>
      <c r="AB1430" s="245"/>
      <c r="AC1430" s="245"/>
      <c r="AD1430" s="245"/>
      <c r="AE1430" s="242"/>
      <c r="AF1430" s="238" t="str">
        <f t="shared" si="22"/>
        <v>CENTEIO21/22Comercialização</v>
      </c>
      <c r="AG1430" s="242"/>
      <c r="AH1430" s="242"/>
      <c r="AI1430" s="242"/>
      <c r="AJ1430" s="242"/>
      <c r="AK1430" s="242"/>
      <c r="AL1430" s="242"/>
      <c r="AM1430" s="242"/>
      <c r="AN1430" s="242"/>
      <c r="AO1430" s="242"/>
      <c r="AP1430" s="242"/>
      <c r="AQ1430" s="242"/>
      <c r="AR1430" s="242"/>
      <c r="AS1430" s="242"/>
      <c r="AT1430" s="242"/>
      <c r="AU1430" s="242"/>
      <c r="AV1430" s="242"/>
      <c r="AW1430" s="242"/>
      <c r="AX1430" s="242"/>
      <c r="AY1430" s="242"/>
      <c r="AZ1430" s="242"/>
      <c r="BA1430" s="242"/>
      <c r="BB1430" s="242"/>
      <c r="BC1430" s="242"/>
      <c r="BD1430" s="242"/>
      <c r="BE1430" s="242"/>
      <c r="BF1430" s="242"/>
      <c r="BG1430" s="242"/>
      <c r="BH1430" s="242"/>
      <c r="BI1430" s="242"/>
      <c r="BJ1430" s="242"/>
      <c r="BK1430" s="242"/>
      <c r="BL1430" s="242"/>
    </row>
    <row r="1431" spans="1:64" ht="14.65" hidden="1" customHeight="1">
      <c r="A1431" s="254" t="s">
        <v>97</v>
      </c>
      <c r="B1431" s="254" t="s">
        <v>74</v>
      </c>
      <c r="C1431" s="256" t="s">
        <v>75</v>
      </c>
      <c r="D1431" s="260"/>
      <c r="E1431" s="260"/>
      <c r="F1431" s="260"/>
      <c r="G1431" s="261"/>
      <c r="H1431" s="261"/>
      <c r="I1431" s="261"/>
      <c r="J1431" s="261"/>
      <c r="K1431" s="261"/>
      <c r="L1431" s="261"/>
      <c r="M1431" s="261"/>
      <c r="N1431" s="261"/>
      <c r="O1431" s="261">
        <v>0</v>
      </c>
      <c r="P1431" s="261">
        <v>2</v>
      </c>
      <c r="Q1431" s="261">
        <v>90</v>
      </c>
      <c r="R1431" s="261">
        <v>100</v>
      </c>
      <c r="S1431" s="261"/>
      <c r="T1431" s="261"/>
      <c r="U1431" s="261"/>
      <c r="V1431" s="261"/>
      <c r="W1431" s="261"/>
      <c r="X1431" s="261"/>
      <c r="Y1431" s="261"/>
      <c r="Z1431" s="261"/>
      <c r="AA1431" s="261"/>
      <c r="AB1431" s="261"/>
      <c r="AC1431" s="261"/>
      <c r="AD1431" s="261"/>
      <c r="AE1431" s="262"/>
      <c r="AF1431" s="254" t="str">
        <f t="shared" si="22"/>
        <v>CEVADA21/22Plantio</v>
      </c>
      <c r="AG1431" s="262"/>
      <c r="AH1431" s="262"/>
      <c r="AI1431" s="262"/>
      <c r="AJ1431" s="262"/>
      <c r="AK1431" s="262"/>
      <c r="AL1431" s="262"/>
      <c r="AM1431" s="262"/>
      <c r="AN1431" s="262"/>
      <c r="AO1431" s="262"/>
      <c r="AP1431" s="262"/>
      <c r="AQ1431" s="262"/>
      <c r="AR1431" s="262"/>
      <c r="AS1431" s="262"/>
      <c r="AT1431" s="262"/>
      <c r="AU1431" s="262"/>
      <c r="AV1431" s="262"/>
      <c r="AW1431" s="262"/>
      <c r="AX1431" s="262"/>
      <c r="AY1431" s="262"/>
      <c r="AZ1431" s="262"/>
      <c r="BA1431" s="262"/>
      <c r="BB1431" s="262"/>
      <c r="BC1431" s="262"/>
      <c r="BD1431" s="262"/>
      <c r="BE1431" s="262"/>
      <c r="BF1431" s="262"/>
      <c r="BG1431" s="262"/>
      <c r="BH1431" s="262"/>
      <c r="BI1431" s="262"/>
      <c r="BJ1431" s="262"/>
      <c r="BK1431" s="262"/>
      <c r="BL1431" s="262"/>
    </row>
    <row r="1432" spans="1:64" ht="14.65" hidden="1" customHeight="1">
      <c r="A1432" s="263" t="s">
        <v>97</v>
      </c>
      <c r="B1432" s="263" t="s">
        <v>74</v>
      </c>
      <c r="C1432" s="265" t="s">
        <v>76</v>
      </c>
      <c r="D1432" s="266"/>
      <c r="E1432" s="266"/>
      <c r="F1432" s="266"/>
      <c r="G1432" s="267"/>
      <c r="H1432" s="267"/>
      <c r="I1432" s="267"/>
      <c r="J1432" s="267"/>
      <c r="K1432" s="267"/>
      <c r="L1432" s="267"/>
      <c r="M1432" s="267"/>
      <c r="N1432" s="267"/>
      <c r="O1432" s="267"/>
      <c r="P1432" s="267"/>
      <c r="Q1432" s="267"/>
      <c r="R1432" s="267"/>
      <c r="S1432" s="267"/>
      <c r="T1432" s="267">
        <v>3</v>
      </c>
      <c r="U1432" s="267">
        <v>8</v>
      </c>
      <c r="V1432" s="267">
        <v>99</v>
      </c>
      <c r="W1432" s="267">
        <v>100</v>
      </c>
      <c r="X1432" s="267"/>
      <c r="Y1432" s="267"/>
      <c r="Z1432" s="267"/>
      <c r="AA1432" s="267"/>
      <c r="AB1432" s="267"/>
      <c r="AC1432" s="267"/>
      <c r="AD1432" s="267"/>
      <c r="AE1432" s="268"/>
      <c r="AF1432" s="263" t="str">
        <f t="shared" si="22"/>
        <v>CEVADA21/22Colheita</v>
      </c>
      <c r="AG1432" s="268"/>
      <c r="AH1432" s="268"/>
      <c r="AI1432" s="268"/>
      <c r="AJ1432" s="268"/>
      <c r="AK1432" s="268"/>
      <c r="AL1432" s="268"/>
      <c r="AM1432" s="268"/>
      <c r="AN1432" s="268"/>
      <c r="AO1432" s="268"/>
      <c r="AP1432" s="268"/>
      <c r="AQ1432" s="268"/>
      <c r="AR1432" s="268"/>
      <c r="AS1432" s="268"/>
      <c r="AT1432" s="268"/>
      <c r="AU1432" s="268"/>
      <c r="AV1432" s="268"/>
      <c r="AW1432" s="268"/>
      <c r="AX1432" s="268"/>
      <c r="AY1432" s="268"/>
      <c r="AZ1432" s="268"/>
      <c r="BA1432" s="268"/>
      <c r="BB1432" s="268"/>
      <c r="BC1432" s="268"/>
      <c r="BD1432" s="268"/>
      <c r="BE1432" s="268"/>
      <c r="BF1432" s="268"/>
      <c r="BG1432" s="268"/>
      <c r="BH1432" s="268"/>
      <c r="BI1432" s="268"/>
      <c r="BJ1432" s="268"/>
      <c r="BK1432" s="268"/>
      <c r="BL1432" s="268"/>
    </row>
    <row r="1433" spans="1:64" ht="14.65" hidden="1" customHeight="1">
      <c r="A1433" s="238" t="s">
        <v>97</v>
      </c>
      <c r="B1433" s="238" t="s">
        <v>74</v>
      </c>
      <c r="C1433" s="243" t="s">
        <v>77</v>
      </c>
      <c r="D1433" s="244"/>
      <c r="E1433" s="244"/>
      <c r="F1433" s="244"/>
      <c r="G1433" s="245"/>
      <c r="H1433" s="245"/>
      <c r="I1433" s="245"/>
      <c r="J1433" s="245"/>
      <c r="K1433" s="245"/>
      <c r="L1433" s="245"/>
      <c r="M1433" s="245"/>
      <c r="N1433" s="245"/>
      <c r="O1433" s="245"/>
      <c r="P1433" s="245"/>
      <c r="Q1433" s="245">
        <v>29</v>
      </c>
      <c r="R1433" s="245">
        <v>29</v>
      </c>
      <c r="S1433" s="245">
        <v>29</v>
      </c>
      <c r="T1433" s="245">
        <v>29</v>
      </c>
      <c r="U1433" s="245">
        <v>32</v>
      </c>
      <c r="V1433" s="245">
        <v>54</v>
      </c>
      <c r="W1433" s="245">
        <v>75</v>
      </c>
      <c r="X1433" s="245">
        <v>94</v>
      </c>
      <c r="Y1433" s="245">
        <v>100</v>
      </c>
      <c r="Z1433" s="252"/>
      <c r="AA1433" s="245"/>
      <c r="AB1433" s="245"/>
      <c r="AC1433" s="245"/>
      <c r="AD1433" s="245"/>
      <c r="AE1433" s="242"/>
      <c r="AF1433" s="238" t="str">
        <f t="shared" si="22"/>
        <v>CEVADA21/22Comercialização</v>
      </c>
      <c r="AG1433" s="242"/>
      <c r="AH1433" s="242"/>
      <c r="AI1433" s="242"/>
      <c r="AJ1433" s="242"/>
      <c r="AK1433" s="242"/>
      <c r="AL1433" s="242"/>
      <c r="AM1433" s="242"/>
      <c r="AN1433" s="242"/>
      <c r="AO1433" s="242"/>
      <c r="AP1433" s="242"/>
      <c r="AQ1433" s="242"/>
      <c r="AR1433" s="242"/>
      <c r="AS1433" s="242"/>
      <c r="AT1433" s="242"/>
      <c r="AU1433" s="242"/>
      <c r="AV1433" s="242"/>
      <c r="AW1433" s="242"/>
      <c r="AX1433" s="242"/>
      <c r="AY1433" s="242"/>
      <c r="AZ1433" s="242"/>
      <c r="BA1433" s="242"/>
      <c r="BB1433" s="242"/>
      <c r="BC1433" s="242"/>
      <c r="BD1433" s="242"/>
      <c r="BE1433" s="242"/>
      <c r="BF1433" s="242"/>
      <c r="BG1433" s="242"/>
      <c r="BH1433" s="242"/>
      <c r="BI1433" s="242"/>
      <c r="BJ1433" s="242"/>
      <c r="BK1433" s="242"/>
      <c r="BL1433" s="242"/>
    </row>
    <row r="1434" spans="1:64" ht="14.65" hidden="1" customHeight="1">
      <c r="A1434" s="254" t="s">
        <v>58</v>
      </c>
      <c r="B1434" s="254" t="s">
        <v>74</v>
      </c>
      <c r="C1434" s="256" t="s">
        <v>75</v>
      </c>
      <c r="D1434" s="261"/>
      <c r="E1434" s="261"/>
      <c r="F1434" s="261"/>
      <c r="G1434" s="261">
        <v>0</v>
      </c>
      <c r="H1434" s="261">
        <v>22</v>
      </c>
      <c r="I1434" s="261">
        <v>88</v>
      </c>
      <c r="J1434" s="261">
        <v>99</v>
      </c>
      <c r="K1434" s="261">
        <v>100</v>
      </c>
      <c r="L1434" s="261"/>
      <c r="M1434" s="261"/>
      <c r="N1434" s="261"/>
      <c r="O1434" s="261"/>
      <c r="P1434" s="261"/>
      <c r="Q1434" s="261"/>
      <c r="R1434" s="261"/>
      <c r="S1434" s="261"/>
      <c r="T1434" s="261"/>
      <c r="U1434" s="261"/>
      <c r="V1434" s="261"/>
      <c r="W1434" s="261"/>
      <c r="X1434" s="261"/>
      <c r="Y1434" s="261"/>
      <c r="Z1434" s="261"/>
      <c r="AA1434" s="261"/>
      <c r="AB1434" s="261"/>
      <c r="AC1434" s="261"/>
      <c r="AD1434" s="261"/>
      <c r="AE1434" s="262"/>
      <c r="AF1434" s="238" t="str">
        <f t="shared" si="22"/>
        <v>FEIJÃO (1ª SAFRA)21/22Plantio</v>
      </c>
      <c r="AG1434" s="262"/>
      <c r="AH1434" s="262"/>
      <c r="AI1434" s="262"/>
      <c r="AJ1434" s="262"/>
      <c r="AK1434" s="262"/>
      <c r="AL1434" s="262"/>
      <c r="AM1434" s="262"/>
      <c r="AN1434" s="262"/>
      <c r="AO1434" s="262"/>
      <c r="AP1434" s="262"/>
      <c r="AQ1434" s="262"/>
      <c r="AR1434" s="262"/>
      <c r="AS1434" s="262"/>
      <c r="AT1434" s="262"/>
      <c r="AU1434" s="262"/>
      <c r="AV1434" s="262"/>
      <c r="AW1434" s="262"/>
      <c r="AX1434" s="262"/>
      <c r="AY1434" s="262"/>
      <c r="AZ1434" s="262"/>
      <c r="BA1434" s="262"/>
      <c r="BB1434" s="262"/>
      <c r="BC1434" s="262"/>
      <c r="BD1434" s="262"/>
      <c r="BE1434" s="262"/>
      <c r="BF1434" s="262"/>
      <c r="BG1434" s="262"/>
      <c r="BH1434" s="262"/>
      <c r="BI1434" s="262"/>
      <c r="BJ1434" s="262"/>
      <c r="BK1434" s="262"/>
      <c r="BL1434" s="262"/>
    </row>
    <row r="1435" spans="1:64" ht="14.65" hidden="1" customHeight="1">
      <c r="A1435" s="263" t="s">
        <v>58</v>
      </c>
      <c r="B1435" s="263" t="s">
        <v>74</v>
      </c>
      <c r="C1435" s="265" t="s">
        <v>76</v>
      </c>
      <c r="D1435" s="267"/>
      <c r="E1435" s="267"/>
      <c r="F1435" s="267"/>
      <c r="G1435" s="267"/>
      <c r="H1435" s="267"/>
      <c r="I1435" s="267"/>
      <c r="J1435" s="267"/>
      <c r="K1435" s="267">
        <v>11</v>
      </c>
      <c r="L1435" s="267">
        <v>83</v>
      </c>
      <c r="M1435" s="267">
        <v>97</v>
      </c>
      <c r="N1435" s="267">
        <v>100</v>
      </c>
      <c r="O1435" s="267"/>
      <c r="P1435" s="267"/>
      <c r="Q1435" s="267"/>
      <c r="R1435" s="267"/>
      <c r="S1435" s="267"/>
      <c r="T1435" s="267"/>
      <c r="U1435" s="267"/>
      <c r="V1435" s="267"/>
      <c r="W1435" s="267"/>
      <c r="X1435" s="267"/>
      <c r="Y1435" s="267"/>
      <c r="Z1435" s="267"/>
      <c r="AA1435" s="267"/>
      <c r="AB1435" s="267"/>
      <c r="AC1435" s="267"/>
      <c r="AD1435" s="267"/>
      <c r="AE1435" s="268"/>
      <c r="AF1435" s="238" t="str">
        <f t="shared" si="22"/>
        <v>FEIJÃO (1ª SAFRA)21/22Colheita</v>
      </c>
      <c r="AG1435" s="268"/>
      <c r="AH1435" s="268"/>
      <c r="AI1435" s="268"/>
      <c r="AJ1435" s="268"/>
      <c r="AK1435" s="268"/>
      <c r="AL1435" s="268"/>
      <c r="AM1435" s="268"/>
      <c r="AN1435" s="268"/>
      <c r="AO1435" s="268"/>
      <c r="AP1435" s="268"/>
      <c r="AQ1435" s="268"/>
      <c r="AR1435" s="268"/>
      <c r="AS1435" s="268"/>
      <c r="AT1435" s="268"/>
      <c r="AU1435" s="268"/>
      <c r="AV1435" s="268"/>
      <c r="AW1435" s="268"/>
      <c r="AX1435" s="268"/>
      <c r="AY1435" s="268"/>
      <c r="AZ1435" s="268"/>
      <c r="BA1435" s="268"/>
      <c r="BB1435" s="268"/>
      <c r="BC1435" s="268"/>
      <c r="BD1435" s="268"/>
      <c r="BE1435" s="268"/>
      <c r="BF1435" s="268"/>
      <c r="BG1435" s="268"/>
      <c r="BH1435" s="268"/>
      <c r="BI1435" s="268"/>
      <c r="BJ1435" s="268"/>
      <c r="BK1435" s="268"/>
      <c r="BL1435" s="268"/>
    </row>
    <row r="1436" spans="1:64" ht="14.65" hidden="1" customHeight="1">
      <c r="A1436" s="238" t="s">
        <v>58</v>
      </c>
      <c r="B1436" s="238" t="s">
        <v>74</v>
      </c>
      <c r="C1436" s="243" t="s">
        <v>77</v>
      </c>
      <c r="D1436" s="245"/>
      <c r="E1436" s="245"/>
      <c r="F1436" s="245"/>
      <c r="G1436" s="245"/>
      <c r="H1436" s="245"/>
      <c r="I1436" s="245"/>
      <c r="J1436" s="245"/>
      <c r="K1436" s="245"/>
      <c r="L1436" s="245">
        <v>47</v>
      </c>
      <c r="M1436" s="245">
        <v>71</v>
      </c>
      <c r="N1436" s="245">
        <v>80</v>
      </c>
      <c r="O1436" s="245">
        <v>92</v>
      </c>
      <c r="P1436" s="245">
        <v>99</v>
      </c>
      <c r="Q1436" s="245">
        <v>100</v>
      </c>
      <c r="R1436" s="245"/>
      <c r="S1436" s="245"/>
      <c r="T1436" s="245"/>
      <c r="U1436" s="245"/>
      <c r="V1436" s="245"/>
      <c r="W1436" s="245"/>
      <c r="X1436" s="245"/>
      <c r="Y1436" s="245"/>
      <c r="Z1436" s="245"/>
      <c r="AA1436" s="245"/>
      <c r="AB1436" s="245"/>
      <c r="AC1436" s="245"/>
      <c r="AD1436" s="245"/>
      <c r="AE1436" s="242"/>
      <c r="AF1436" s="238" t="str">
        <f t="shared" si="22"/>
        <v>FEIJÃO (1ª SAFRA)21/22Comercialização</v>
      </c>
      <c r="AG1436" s="242"/>
      <c r="AH1436" s="242"/>
      <c r="AI1436" s="242"/>
      <c r="AJ1436" s="242"/>
      <c r="AK1436" s="242"/>
      <c r="AL1436" s="242"/>
      <c r="AM1436" s="242"/>
      <c r="AN1436" s="242"/>
      <c r="AO1436" s="242"/>
      <c r="AP1436" s="242"/>
      <c r="AQ1436" s="242"/>
      <c r="AR1436" s="242"/>
      <c r="AS1436" s="242"/>
      <c r="AT1436" s="242"/>
      <c r="AU1436" s="242"/>
      <c r="AV1436" s="242"/>
      <c r="AW1436" s="242"/>
      <c r="AX1436" s="242"/>
      <c r="AY1436" s="242"/>
      <c r="AZ1436" s="242"/>
      <c r="BA1436" s="242"/>
      <c r="BB1436" s="242"/>
      <c r="BC1436" s="242"/>
      <c r="BD1436" s="242"/>
      <c r="BE1436" s="242"/>
      <c r="BF1436" s="242"/>
      <c r="BG1436" s="242"/>
      <c r="BH1436" s="242"/>
      <c r="BI1436" s="242"/>
      <c r="BJ1436" s="242"/>
      <c r="BK1436" s="242"/>
      <c r="BL1436" s="242"/>
    </row>
    <row r="1437" spans="1:64" ht="14.65" hidden="1" customHeight="1">
      <c r="A1437" s="254" t="s">
        <v>98</v>
      </c>
      <c r="B1437" s="254" t="s">
        <v>74</v>
      </c>
      <c r="C1437" s="256" t="s">
        <v>75</v>
      </c>
      <c r="D1437" s="261"/>
      <c r="E1437" s="261"/>
      <c r="F1437" s="261"/>
      <c r="G1437" s="261"/>
      <c r="H1437" s="261"/>
      <c r="I1437" s="261"/>
      <c r="J1437" s="261"/>
      <c r="K1437" s="262"/>
      <c r="L1437" s="261">
        <v>20</v>
      </c>
      <c r="M1437" s="262">
        <v>77</v>
      </c>
      <c r="N1437" s="261">
        <v>100</v>
      </c>
      <c r="O1437" s="261"/>
      <c r="P1437" s="261"/>
      <c r="Q1437" s="261"/>
      <c r="R1437" s="261"/>
      <c r="S1437" s="261"/>
      <c r="T1437" s="261"/>
      <c r="U1437" s="261"/>
      <c r="V1437" s="261"/>
      <c r="W1437" s="261"/>
      <c r="X1437" s="261"/>
      <c r="Y1437" s="261"/>
      <c r="Z1437" s="261"/>
      <c r="AA1437" s="261"/>
      <c r="AB1437" s="261"/>
      <c r="AC1437" s="261"/>
      <c r="AD1437" s="261"/>
      <c r="AE1437" s="262"/>
      <c r="AF1437" s="238" t="str">
        <f t="shared" si="22"/>
        <v>FEIJÃO (2ª SAFRA)21/22Plantio</v>
      </c>
      <c r="AG1437" s="262"/>
      <c r="AH1437" s="262"/>
      <c r="AI1437" s="262"/>
      <c r="AJ1437" s="262"/>
      <c r="AK1437" s="262"/>
      <c r="AL1437" s="262"/>
      <c r="AM1437" s="262"/>
      <c r="AN1437" s="262"/>
      <c r="AO1437" s="262"/>
      <c r="AP1437" s="262"/>
      <c r="AQ1437" s="262"/>
      <c r="AR1437" s="262"/>
      <c r="AS1437" s="262"/>
      <c r="AT1437" s="262"/>
      <c r="AU1437" s="262"/>
      <c r="AV1437" s="262"/>
      <c r="AW1437" s="262"/>
      <c r="AX1437" s="262"/>
      <c r="AY1437" s="262"/>
      <c r="AZ1437" s="262"/>
      <c r="BA1437" s="262"/>
      <c r="BB1437" s="262"/>
      <c r="BC1437" s="262"/>
      <c r="BD1437" s="262"/>
      <c r="BE1437" s="262"/>
      <c r="BF1437" s="262"/>
      <c r="BG1437" s="262"/>
      <c r="BH1437" s="262"/>
      <c r="BI1437" s="262"/>
      <c r="BJ1437" s="262"/>
      <c r="BK1437" s="262"/>
      <c r="BL1437" s="262"/>
    </row>
    <row r="1438" spans="1:64" ht="14.65" hidden="1" customHeight="1">
      <c r="A1438" s="263" t="s">
        <v>98</v>
      </c>
      <c r="B1438" s="263" t="s">
        <v>74</v>
      </c>
      <c r="C1438" s="265" t="s">
        <v>76</v>
      </c>
      <c r="D1438" s="267"/>
      <c r="E1438" s="267"/>
      <c r="F1438" s="267"/>
      <c r="G1438" s="267"/>
      <c r="H1438" s="267"/>
      <c r="I1438" s="267"/>
      <c r="J1438" s="267"/>
      <c r="K1438" s="268"/>
      <c r="L1438" s="267"/>
      <c r="M1438" s="268"/>
      <c r="N1438" s="267"/>
      <c r="O1438" s="267">
        <v>1</v>
      </c>
      <c r="P1438" s="267">
        <v>39</v>
      </c>
      <c r="Q1438" s="267">
        <v>96</v>
      </c>
      <c r="R1438" s="267">
        <v>100</v>
      </c>
      <c r="S1438" s="267"/>
      <c r="T1438" s="267"/>
      <c r="U1438" s="267"/>
      <c r="V1438" s="267"/>
      <c r="W1438" s="267"/>
      <c r="X1438" s="267"/>
      <c r="Y1438" s="267"/>
      <c r="Z1438" s="267"/>
      <c r="AA1438" s="267"/>
      <c r="AB1438" s="267"/>
      <c r="AC1438" s="267"/>
      <c r="AD1438" s="267"/>
      <c r="AE1438" s="268"/>
      <c r="AF1438" s="238" t="str">
        <f t="shared" si="22"/>
        <v>FEIJÃO (2ª SAFRA)21/22Colheita</v>
      </c>
      <c r="AG1438" s="268"/>
      <c r="AH1438" s="268"/>
      <c r="AI1438" s="268"/>
      <c r="AJ1438" s="268"/>
      <c r="AK1438" s="268"/>
      <c r="AL1438" s="268"/>
      <c r="AM1438" s="268"/>
      <c r="AN1438" s="268"/>
      <c r="AO1438" s="268"/>
      <c r="AP1438" s="268"/>
      <c r="AQ1438" s="268"/>
      <c r="AR1438" s="268"/>
      <c r="AS1438" s="268"/>
      <c r="AT1438" s="268"/>
      <c r="AU1438" s="268"/>
      <c r="AV1438" s="268"/>
      <c r="AW1438" s="268"/>
      <c r="AX1438" s="268"/>
      <c r="AY1438" s="268"/>
      <c r="AZ1438" s="268"/>
      <c r="BA1438" s="268"/>
      <c r="BB1438" s="268"/>
      <c r="BC1438" s="268"/>
      <c r="BD1438" s="268"/>
      <c r="BE1438" s="268"/>
      <c r="BF1438" s="268"/>
      <c r="BG1438" s="268"/>
      <c r="BH1438" s="268"/>
      <c r="BI1438" s="268"/>
      <c r="BJ1438" s="268"/>
      <c r="BK1438" s="268"/>
      <c r="BL1438" s="268"/>
    </row>
    <row r="1439" spans="1:64" ht="14.65" hidden="1" customHeight="1">
      <c r="A1439" s="238" t="s">
        <v>98</v>
      </c>
      <c r="B1439" s="238" t="s">
        <v>74</v>
      </c>
      <c r="C1439" s="243" t="s">
        <v>77</v>
      </c>
      <c r="D1439" s="245"/>
      <c r="E1439" s="245"/>
      <c r="F1439" s="245"/>
      <c r="G1439" s="245"/>
      <c r="H1439" s="245"/>
      <c r="I1439" s="245"/>
      <c r="J1439" s="245"/>
      <c r="K1439" s="245"/>
      <c r="L1439" s="245"/>
      <c r="M1439" s="245"/>
      <c r="N1439" s="245"/>
      <c r="O1439" s="245">
        <v>0</v>
      </c>
      <c r="P1439" s="245">
        <v>24</v>
      </c>
      <c r="Q1439" s="245">
        <v>73</v>
      </c>
      <c r="R1439" s="245">
        <v>85</v>
      </c>
      <c r="S1439" s="245">
        <v>90</v>
      </c>
      <c r="T1439" s="245">
        <v>93</v>
      </c>
      <c r="U1439" s="245">
        <v>96</v>
      </c>
      <c r="V1439" s="245">
        <v>98</v>
      </c>
      <c r="W1439" s="245">
        <v>99</v>
      </c>
      <c r="X1439" s="245">
        <v>100</v>
      </c>
      <c r="Y1439" s="245"/>
      <c r="Z1439" s="245"/>
      <c r="AA1439" s="245"/>
      <c r="AB1439" s="245"/>
      <c r="AC1439" s="245"/>
      <c r="AD1439" s="245"/>
      <c r="AE1439" s="242"/>
      <c r="AF1439" s="238" t="str">
        <f t="shared" si="22"/>
        <v>FEIJÃO (2ª SAFRA)21/22Comercialização</v>
      </c>
      <c r="AG1439" s="242"/>
      <c r="AH1439" s="242"/>
      <c r="AI1439" s="242"/>
      <c r="AJ1439" s="242"/>
      <c r="AK1439" s="242"/>
      <c r="AL1439" s="242"/>
      <c r="AM1439" s="242"/>
      <c r="AN1439" s="242"/>
      <c r="AO1439" s="242"/>
      <c r="AP1439" s="242"/>
      <c r="AQ1439" s="242"/>
      <c r="AR1439" s="242"/>
      <c r="AS1439" s="242"/>
      <c r="AT1439" s="242"/>
      <c r="AU1439" s="242"/>
      <c r="AV1439" s="242"/>
      <c r="AW1439" s="242"/>
      <c r="AX1439" s="242"/>
      <c r="AY1439" s="242"/>
      <c r="AZ1439" s="242"/>
      <c r="BA1439" s="242"/>
      <c r="BB1439" s="242"/>
      <c r="BC1439" s="242"/>
      <c r="BD1439" s="242"/>
      <c r="BE1439" s="242"/>
      <c r="BF1439" s="242"/>
      <c r="BG1439" s="242"/>
      <c r="BH1439" s="242"/>
      <c r="BI1439" s="242"/>
      <c r="BJ1439" s="242"/>
      <c r="BK1439" s="242"/>
      <c r="BL1439" s="242"/>
    </row>
    <row r="1440" spans="1:64" ht="14.65" hidden="1" customHeight="1">
      <c r="A1440" s="254" t="s">
        <v>99</v>
      </c>
      <c r="B1440" s="254" t="s">
        <v>74</v>
      </c>
      <c r="C1440" s="256" t="s">
        <v>75</v>
      </c>
      <c r="D1440" s="261"/>
      <c r="E1440" s="261"/>
      <c r="F1440" s="261"/>
      <c r="G1440" s="261"/>
      <c r="H1440" s="261"/>
      <c r="I1440" s="261"/>
      <c r="J1440" s="261"/>
      <c r="K1440" s="262"/>
      <c r="L1440" s="261"/>
      <c r="M1440" s="262"/>
      <c r="N1440" s="261"/>
      <c r="O1440" s="261"/>
      <c r="P1440" s="261">
        <v>10</v>
      </c>
      <c r="Q1440" s="261">
        <v>100</v>
      </c>
      <c r="R1440" s="261"/>
      <c r="S1440" s="261"/>
      <c r="T1440" s="261"/>
      <c r="U1440" s="261"/>
      <c r="V1440" s="261"/>
      <c r="W1440" s="261"/>
      <c r="X1440" s="261"/>
      <c r="Y1440" s="261"/>
      <c r="Z1440" s="261"/>
      <c r="AA1440" s="261"/>
      <c r="AB1440" s="261"/>
      <c r="AC1440" s="261"/>
      <c r="AD1440" s="261"/>
      <c r="AE1440" s="262"/>
      <c r="AF1440" s="238" t="str">
        <f t="shared" si="22"/>
        <v>FEIJÃO (3ª SAFRA)21/22Plantio</v>
      </c>
      <c r="AG1440" s="262"/>
      <c r="AH1440" s="262"/>
      <c r="AI1440" s="262"/>
      <c r="AJ1440" s="262"/>
      <c r="AK1440" s="262"/>
      <c r="AL1440" s="262"/>
      <c r="AM1440" s="262"/>
      <c r="AN1440" s="262"/>
      <c r="AO1440" s="262"/>
      <c r="AP1440" s="262"/>
      <c r="AQ1440" s="262"/>
      <c r="AR1440" s="262"/>
      <c r="AS1440" s="262"/>
      <c r="AT1440" s="262"/>
      <c r="AU1440" s="262"/>
      <c r="AV1440" s="262"/>
      <c r="AW1440" s="262"/>
      <c r="AX1440" s="262"/>
      <c r="AY1440" s="262"/>
      <c r="AZ1440" s="262"/>
      <c r="BA1440" s="262"/>
      <c r="BB1440" s="262"/>
      <c r="BC1440" s="262"/>
      <c r="BD1440" s="262"/>
      <c r="BE1440" s="262"/>
      <c r="BF1440" s="262"/>
      <c r="BG1440" s="262"/>
      <c r="BH1440" s="262"/>
      <c r="BI1440" s="262"/>
      <c r="BJ1440" s="262"/>
      <c r="BK1440" s="262"/>
      <c r="BL1440" s="262"/>
    </row>
    <row r="1441" spans="1:64" ht="14.65" hidden="1" customHeight="1">
      <c r="A1441" s="263" t="s">
        <v>99</v>
      </c>
      <c r="B1441" s="263" t="s">
        <v>74</v>
      </c>
      <c r="C1441" s="265" t="s">
        <v>76</v>
      </c>
      <c r="D1441" s="267"/>
      <c r="E1441" s="267"/>
      <c r="F1441" s="267"/>
      <c r="G1441" s="267"/>
      <c r="H1441" s="267"/>
      <c r="I1441" s="267"/>
      <c r="J1441" s="267"/>
      <c r="K1441" s="268"/>
      <c r="L1441" s="267"/>
      <c r="M1441" s="268"/>
      <c r="N1441" s="267"/>
      <c r="O1441" s="267"/>
      <c r="P1441" s="267"/>
      <c r="Q1441" s="267"/>
      <c r="R1441" s="267"/>
      <c r="S1441" s="267">
        <v>40</v>
      </c>
      <c r="T1441" s="267">
        <v>40</v>
      </c>
      <c r="U1441" s="267">
        <v>40</v>
      </c>
      <c r="V1441" s="267">
        <v>100</v>
      </c>
      <c r="W1441" s="267"/>
      <c r="X1441" s="267"/>
      <c r="Y1441" s="267"/>
      <c r="Z1441" s="267"/>
      <c r="AA1441" s="267"/>
      <c r="AB1441" s="267"/>
      <c r="AC1441" s="267"/>
      <c r="AD1441" s="267"/>
      <c r="AE1441" s="268"/>
      <c r="AF1441" s="238" t="str">
        <f t="shared" si="22"/>
        <v>FEIJÃO (3ª SAFRA)21/22Colheita</v>
      </c>
      <c r="AG1441" s="268"/>
      <c r="AH1441" s="268"/>
      <c r="AI1441" s="268"/>
      <c r="AJ1441" s="268"/>
      <c r="AK1441" s="268"/>
      <c r="AL1441" s="268"/>
      <c r="AM1441" s="268"/>
      <c r="AN1441" s="268"/>
      <c r="AO1441" s="268"/>
      <c r="AP1441" s="268"/>
      <c r="AQ1441" s="268"/>
      <c r="AR1441" s="268"/>
      <c r="AS1441" s="268"/>
      <c r="AT1441" s="268"/>
      <c r="AU1441" s="268"/>
      <c r="AV1441" s="268"/>
      <c r="AW1441" s="268"/>
      <c r="AX1441" s="268"/>
      <c r="AY1441" s="268"/>
      <c r="AZ1441" s="268"/>
      <c r="BA1441" s="268"/>
      <c r="BB1441" s="268"/>
      <c r="BC1441" s="268"/>
      <c r="BD1441" s="268"/>
      <c r="BE1441" s="268"/>
      <c r="BF1441" s="268"/>
      <c r="BG1441" s="268"/>
      <c r="BH1441" s="268"/>
      <c r="BI1441" s="268"/>
      <c r="BJ1441" s="268"/>
      <c r="BK1441" s="268"/>
      <c r="BL1441" s="268"/>
    </row>
    <row r="1442" spans="1:64" ht="14.65" hidden="1" customHeight="1">
      <c r="A1442" s="238" t="s">
        <v>99</v>
      </c>
      <c r="B1442" s="238" t="s">
        <v>74</v>
      </c>
      <c r="C1442" s="243" t="s">
        <v>77</v>
      </c>
      <c r="D1442" s="245"/>
      <c r="E1442" s="245"/>
      <c r="F1442" s="245"/>
      <c r="G1442" s="245"/>
      <c r="H1442" s="245"/>
      <c r="I1442" s="245"/>
      <c r="J1442" s="245"/>
      <c r="K1442" s="245"/>
      <c r="L1442" s="245"/>
      <c r="M1442" s="245"/>
      <c r="N1442" s="245"/>
      <c r="O1442" s="245"/>
      <c r="P1442" s="245"/>
      <c r="Q1442" s="245"/>
      <c r="R1442" s="245"/>
      <c r="S1442" s="245">
        <v>25</v>
      </c>
      <c r="T1442" s="245">
        <v>25</v>
      </c>
      <c r="U1442" s="245">
        <v>25</v>
      </c>
      <c r="V1442" s="245">
        <v>88</v>
      </c>
      <c r="W1442" s="245">
        <v>100</v>
      </c>
      <c r="X1442" s="245"/>
      <c r="Y1442" s="245"/>
      <c r="Z1442" s="245"/>
      <c r="AA1442" s="245"/>
      <c r="AB1442" s="245"/>
      <c r="AC1442" s="245"/>
      <c r="AD1442" s="245"/>
      <c r="AE1442" s="242"/>
      <c r="AF1442" s="238" t="str">
        <f t="shared" si="22"/>
        <v>FEIJÃO (3ª SAFRA)21/22Comercialização</v>
      </c>
      <c r="AG1442" s="242"/>
      <c r="AH1442" s="242"/>
      <c r="AI1442" s="242"/>
      <c r="AJ1442" s="242"/>
      <c r="AK1442" s="242"/>
      <c r="AL1442" s="242"/>
      <c r="AM1442" s="242"/>
      <c r="AN1442" s="242"/>
      <c r="AO1442" s="242"/>
      <c r="AP1442" s="242"/>
      <c r="AQ1442" s="242"/>
      <c r="AR1442" s="242"/>
      <c r="AS1442" s="242"/>
      <c r="AT1442" s="242"/>
      <c r="AU1442" s="242"/>
      <c r="AV1442" s="242"/>
      <c r="AW1442" s="242"/>
      <c r="AX1442" s="242"/>
      <c r="AY1442" s="242"/>
      <c r="AZ1442" s="242"/>
      <c r="BA1442" s="242"/>
      <c r="BB1442" s="242"/>
      <c r="BC1442" s="242"/>
      <c r="BD1442" s="242"/>
      <c r="BE1442" s="242"/>
      <c r="BF1442" s="242"/>
      <c r="BG1442" s="242"/>
      <c r="BH1442" s="242"/>
      <c r="BI1442" s="242"/>
      <c r="BJ1442" s="242"/>
      <c r="BK1442" s="242"/>
      <c r="BL1442" s="242"/>
    </row>
    <row r="1443" spans="1:64" ht="15.75" hidden="1" customHeight="1">
      <c r="A1443" s="254" t="s">
        <v>294</v>
      </c>
      <c r="B1443" s="254" t="s">
        <v>74</v>
      </c>
      <c r="C1443" s="256" t="s">
        <v>75</v>
      </c>
      <c r="D1443" s="261"/>
      <c r="E1443" s="261"/>
      <c r="F1443" s="261"/>
      <c r="G1443" s="261">
        <v>5</v>
      </c>
      <c r="H1443" s="261">
        <v>44</v>
      </c>
      <c r="I1443" s="261">
        <v>100</v>
      </c>
      <c r="J1443" s="261"/>
      <c r="K1443" s="261"/>
      <c r="L1443" s="261"/>
      <c r="M1443" s="261"/>
      <c r="N1443" s="261"/>
      <c r="O1443" s="261"/>
      <c r="P1443" s="261"/>
      <c r="Q1443" s="261"/>
      <c r="R1443" s="261"/>
      <c r="S1443" s="261"/>
      <c r="T1443" s="261"/>
      <c r="U1443" s="261"/>
      <c r="V1443" s="261"/>
      <c r="W1443" s="261"/>
      <c r="X1443" s="261"/>
      <c r="Y1443" s="261"/>
      <c r="Z1443" s="261"/>
      <c r="AA1443" s="261"/>
      <c r="AB1443" s="261"/>
      <c r="AC1443" s="261"/>
      <c r="AD1443" s="261"/>
      <c r="AE1443" s="262"/>
      <c r="AF1443" s="238" t="str">
        <f t="shared" si="22"/>
        <v>tabaco21/22Plantio</v>
      </c>
      <c r="AG1443" s="277"/>
      <c r="AH1443" s="277"/>
      <c r="AI1443" s="277"/>
      <c r="AJ1443" s="277"/>
      <c r="AK1443" s="277"/>
      <c r="AL1443" s="277"/>
      <c r="AM1443" s="277"/>
      <c r="AN1443" s="277"/>
      <c r="AO1443" s="277"/>
      <c r="AP1443" s="277"/>
      <c r="AQ1443" s="277"/>
      <c r="AR1443" s="277"/>
      <c r="AS1443" s="277"/>
      <c r="AT1443" s="277"/>
      <c r="AU1443" s="277"/>
      <c r="AV1443" s="277"/>
      <c r="AW1443" s="277"/>
      <c r="AX1443" s="277"/>
      <c r="AY1443" s="277"/>
      <c r="AZ1443" s="277"/>
      <c r="BA1443" s="277"/>
      <c r="BB1443" s="277"/>
      <c r="BC1443" s="277"/>
      <c r="BD1443" s="277"/>
      <c r="BE1443" s="277"/>
      <c r="BF1443" s="277"/>
      <c r="BG1443" s="277"/>
      <c r="BH1443" s="277"/>
      <c r="BI1443" s="277"/>
      <c r="BJ1443" s="277"/>
      <c r="BK1443" s="277"/>
      <c r="BL1443" s="277"/>
    </row>
    <row r="1444" spans="1:64" ht="15.75" hidden="1" customHeight="1">
      <c r="A1444" s="263" t="s">
        <v>294</v>
      </c>
      <c r="B1444" s="263" t="s">
        <v>74</v>
      </c>
      <c r="C1444" s="265" t="s">
        <v>76</v>
      </c>
      <c r="D1444" s="267"/>
      <c r="E1444" s="267"/>
      <c r="F1444" s="267"/>
      <c r="G1444" s="267"/>
      <c r="H1444" s="267"/>
      <c r="I1444" s="267"/>
      <c r="J1444" s="267">
        <v>1</v>
      </c>
      <c r="K1444" s="267">
        <v>12</v>
      </c>
      <c r="L1444" s="267">
        <v>54</v>
      </c>
      <c r="M1444" s="267">
        <v>82</v>
      </c>
      <c r="N1444" s="267">
        <v>100</v>
      </c>
      <c r="O1444" s="267"/>
      <c r="P1444" s="267"/>
      <c r="Q1444" s="267"/>
      <c r="R1444" s="267"/>
      <c r="S1444" s="267"/>
      <c r="T1444" s="267"/>
      <c r="U1444" s="267"/>
      <c r="V1444" s="267"/>
      <c r="W1444" s="267"/>
      <c r="X1444" s="267"/>
      <c r="Y1444" s="267"/>
      <c r="Z1444" s="267"/>
      <c r="AA1444" s="267"/>
      <c r="AB1444" s="267"/>
      <c r="AC1444" s="267"/>
      <c r="AD1444" s="267"/>
      <c r="AE1444" s="268"/>
      <c r="AF1444" s="238" t="str">
        <f t="shared" si="22"/>
        <v>tabaco21/22Colheita</v>
      </c>
      <c r="AG1444" s="281"/>
      <c r="AH1444" s="281"/>
      <c r="AI1444" s="281"/>
      <c r="AJ1444" s="281"/>
      <c r="AK1444" s="281"/>
      <c r="AL1444" s="281"/>
      <c r="AM1444" s="281"/>
      <c r="AN1444" s="281"/>
      <c r="AO1444" s="281"/>
      <c r="AP1444" s="281"/>
      <c r="AQ1444" s="281"/>
      <c r="AR1444" s="281"/>
      <c r="AS1444" s="281"/>
      <c r="AT1444" s="281"/>
      <c r="AU1444" s="281"/>
      <c r="AV1444" s="281"/>
      <c r="AW1444" s="281"/>
      <c r="AX1444" s="281"/>
      <c r="AY1444" s="281"/>
      <c r="AZ1444" s="281"/>
      <c r="BA1444" s="281"/>
      <c r="BB1444" s="281"/>
      <c r="BC1444" s="281"/>
      <c r="BD1444" s="281"/>
      <c r="BE1444" s="281"/>
      <c r="BF1444" s="281"/>
      <c r="BG1444" s="281"/>
      <c r="BH1444" s="281"/>
      <c r="BI1444" s="281"/>
      <c r="BJ1444" s="281"/>
      <c r="BK1444" s="281"/>
      <c r="BL1444" s="281"/>
    </row>
    <row r="1445" spans="1:64" ht="19.5" hidden="1" customHeight="1">
      <c r="A1445" s="257" t="s">
        <v>294</v>
      </c>
      <c r="B1445" s="238" t="s">
        <v>74</v>
      </c>
      <c r="C1445" s="259" t="s">
        <v>77</v>
      </c>
      <c r="D1445" s="252"/>
      <c r="E1445" s="252"/>
      <c r="F1445" s="252"/>
      <c r="G1445" s="252"/>
      <c r="H1445" s="252"/>
      <c r="I1445" s="252"/>
      <c r="J1445" s="252"/>
      <c r="K1445" s="309">
        <v>0.4</v>
      </c>
      <c r="L1445" s="252">
        <v>6</v>
      </c>
      <c r="M1445" s="252">
        <v>13</v>
      </c>
      <c r="N1445" s="252">
        <v>40</v>
      </c>
      <c r="O1445" s="252">
        <v>69</v>
      </c>
      <c r="P1445" s="252">
        <v>85</v>
      </c>
      <c r="Q1445" s="252">
        <v>94</v>
      </c>
      <c r="R1445" s="252">
        <v>99</v>
      </c>
      <c r="S1445" s="252">
        <v>100</v>
      </c>
      <c r="T1445" s="252"/>
      <c r="U1445" s="252"/>
      <c r="V1445" s="252"/>
      <c r="W1445" s="252"/>
      <c r="X1445" s="252"/>
      <c r="Y1445" s="252"/>
      <c r="Z1445" s="252"/>
      <c r="AA1445" s="252"/>
      <c r="AB1445" s="252"/>
      <c r="AC1445" s="252"/>
      <c r="AD1445" s="252"/>
      <c r="AE1445" s="271"/>
      <c r="AF1445" s="238" t="str">
        <f t="shared" si="22"/>
        <v>tabaco21/22Comercialização</v>
      </c>
    </row>
    <row r="1446" spans="1:64" ht="14.65" hidden="1" customHeight="1">
      <c r="A1446" s="254" t="s">
        <v>102</v>
      </c>
      <c r="B1446" s="254" t="s">
        <v>74</v>
      </c>
      <c r="C1446" s="256" t="s">
        <v>75</v>
      </c>
      <c r="D1446" s="261"/>
      <c r="E1446" s="261"/>
      <c r="F1446" s="261"/>
      <c r="G1446" s="261"/>
      <c r="H1446" s="261">
        <v>63</v>
      </c>
      <c r="I1446" s="261">
        <v>92</v>
      </c>
      <c r="J1446" s="261">
        <v>97</v>
      </c>
      <c r="K1446" s="261">
        <v>100</v>
      </c>
      <c r="L1446" s="261"/>
      <c r="M1446" s="261"/>
      <c r="N1446" s="261"/>
      <c r="O1446" s="261"/>
      <c r="P1446" s="261"/>
      <c r="Q1446" s="261"/>
      <c r="R1446" s="261"/>
      <c r="S1446" s="261"/>
      <c r="T1446" s="261"/>
      <c r="U1446" s="261"/>
      <c r="V1446" s="261"/>
      <c r="W1446" s="261"/>
      <c r="X1446" s="261"/>
      <c r="Y1446" s="261"/>
      <c r="Z1446" s="261"/>
      <c r="AA1446" s="261"/>
      <c r="AB1446" s="261"/>
      <c r="AC1446" s="261"/>
      <c r="AD1446" s="261"/>
      <c r="AE1446" s="262"/>
      <c r="AF1446" s="238" t="str">
        <f t="shared" si="22"/>
        <v>MANDIOCA21/22Plantio</v>
      </c>
      <c r="AG1446" s="262"/>
      <c r="AH1446" s="262"/>
      <c r="AI1446" s="262"/>
      <c r="AJ1446" s="262"/>
      <c r="AK1446" s="262"/>
      <c r="AL1446" s="262"/>
      <c r="AM1446" s="262"/>
      <c r="AN1446" s="262"/>
      <c r="AO1446" s="262"/>
      <c r="AP1446" s="262"/>
      <c r="AQ1446" s="262"/>
      <c r="AR1446" s="262"/>
      <c r="AS1446" s="262"/>
      <c r="AT1446" s="262"/>
      <c r="AU1446" s="262"/>
      <c r="AV1446" s="262"/>
      <c r="AW1446" s="262"/>
      <c r="AX1446" s="262"/>
      <c r="AY1446" s="262"/>
      <c r="AZ1446" s="262"/>
      <c r="BA1446" s="262"/>
      <c r="BB1446" s="262"/>
      <c r="BC1446" s="262"/>
      <c r="BD1446" s="262"/>
      <c r="BE1446" s="262"/>
      <c r="BF1446" s="262"/>
      <c r="BG1446" s="262"/>
      <c r="BH1446" s="262"/>
      <c r="BI1446" s="262"/>
      <c r="BJ1446" s="262"/>
      <c r="BK1446" s="262"/>
      <c r="BL1446" s="262"/>
    </row>
    <row r="1447" spans="1:64" ht="14.65" hidden="1" customHeight="1">
      <c r="A1447" s="263" t="s">
        <v>102</v>
      </c>
      <c r="B1447" s="263" t="s">
        <v>74</v>
      </c>
      <c r="C1447" s="265" t="s">
        <v>76</v>
      </c>
      <c r="D1447" s="267"/>
      <c r="E1447" s="267"/>
      <c r="F1447" s="267"/>
      <c r="G1447" s="267"/>
      <c r="H1447" s="267"/>
      <c r="I1447" s="267"/>
      <c r="J1447" s="267">
        <v>0</v>
      </c>
      <c r="K1447" s="268">
        <v>0</v>
      </c>
      <c r="L1447" s="267">
        <v>3</v>
      </c>
      <c r="M1447" s="267">
        <v>11</v>
      </c>
      <c r="N1447" s="267">
        <v>18</v>
      </c>
      <c r="O1447" s="267">
        <v>26</v>
      </c>
      <c r="P1447" s="267">
        <v>38</v>
      </c>
      <c r="Q1447" s="267">
        <v>50</v>
      </c>
      <c r="R1447" s="267">
        <v>60</v>
      </c>
      <c r="S1447" s="267">
        <v>67</v>
      </c>
      <c r="T1447" s="267">
        <v>73</v>
      </c>
      <c r="U1447" s="267">
        <v>83</v>
      </c>
      <c r="V1447" s="267">
        <v>91</v>
      </c>
      <c r="W1447" s="267">
        <v>96</v>
      </c>
      <c r="X1447" s="267">
        <v>100</v>
      </c>
      <c r="Y1447" s="267"/>
      <c r="Z1447" s="267"/>
      <c r="AA1447" s="267"/>
      <c r="AB1447" s="267"/>
      <c r="AC1447" s="267"/>
      <c r="AD1447" s="267"/>
      <c r="AE1447" s="268"/>
      <c r="AF1447" s="238" t="str">
        <f t="shared" si="22"/>
        <v>MANDIOCA21/22Colheita</v>
      </c>
      <c r="AG1447" s="268"/>
      <c r="AH1447" s="268"/>
      <c r="AI1447" s="268"/>
      <c r="AJ1447" s="268"/>
      <c r="AK1447" s="268"/>
      <c r="AL1447" s="268"/>
      <c r="AM1447" s="268"/>
      <c r="AN1447" s="268"/>
      <c r="AO1447" s="268"/>
      <c r="AP1447" s="268"/>
      <c r="AQ1447" s="268"/>
      <c r="AR1447" s="268"/>
      <c r="AS1447" s="268"/>
      <c r="AT1447" s="268"/>
      <c r="AU1447" s="268"/>
      <c r="AV1447" s="268"/>
      <c r="AW1447" s="268"/>
      <c r="AX1447" s="268"/>
      <c r="AY1447" s="268"/>
      <c r="AZ1447" s="268"/>
      <c r="BA1447" s="268"/>
      <c r="BB1447" s="268"/>
      <c r="BC1447" s="268"/>
      <c r="BD1447" s="268"/>
      <c r="BE1447" s="268"/>
      <c r="BF1447" s="268"/>
      <c r="BG1447" s="268"/>
      <c r="BH1447" s="268"/>
      <c r="BI1447" s="268"/>
      <c r="BJ1447" s="268"/>
      <c r="BK1447" s="268"/>
      <c r="BL1447" s="268"/>
    </row>
    <row r="1448" spans="1:64" ht="14.65" hidden="1" customHeight="1">
      <c r="A1448" s="238" t="s">
        <v>102</v>
      </c>
      <c r="B1448" s="238" t="s">
        <v>74</v>
      </c>
      <c r="C1448" s="243" t="s">
        <v>77</v>
      </c>
      <c r="D1448" s="245"/>
      <c r="E1448" s="245"/>
      <c r="F1448" s="245"/>
      <c r="G1448" s="245"/>
      <c r="H1448" s="245"/>
      <c r="I1448" s="245"/>
      <c r="J1448" s="245">
        <v>0</v>
      </c>
      <c r="K1448" s="245">
        <v>0</v>
      </c>
      <c r="L1448" s="245">
        <v>3</v>
      </c>
      <c r="M1448" s="245">
        <v>11</v>
      </c>
      <c r="N1448" s="245">
        <v>18</v>
      </c>
      <c r="O1448" s="245">
        <v>26</v>
      </c>
      <c r="P1448" s="245">
        <v>40</v>
      </c>
      <c r="Q1448" s="245">
        <v>51</v>
      </c>
      <c r="R1448" s="245">
        <v>59</v>
      </c>
      <c r="S1448" s="245">
        <v>67</v>
      </c>
      <c r="T1448" s="245">
        <v>74</v>
      </c>
      <c r="U1448" s="245">
        <v>83</v>
      </c>
      <c r="V1448" s="245">
        <v>91</v>
      </c>
      <c r="W1448" s="245">
        <v>95</v>
      </c>
      <c r="X1448" s="245">
        <v>100</v>
      </c>
      <c r="Y1448" s="245"/>
      <c r="Z1448" s="245"/>
      <c r="AA1448" s="245"/>
      <c r="AB1448" s="245"/>
      <c r="AC1448" s="245"/>
      <c r="AD1448" s="245"/>
      <c r="AE1448" s="242"/>
      <c r="AF1448" s="238" t="str">
        <f t="shared" si="22"/>
        <v>MANDIOCA21/22Comercialização</v>
      </c>
      <c r="AG1448" s="242"/>
      <c r="AH1448" s="242"/>
      <c r="AI1448" s="242"/>
      <c r="AJ1448" s="242"/>
      <c r="AK1448" s="242"/>
      <c r="AL1448" s="242"/>
      <c r="AM1448" s="242"/>
      <c r="AN1448" s="242"/>
      <c r="AO1448" s="242"/>
      <c r="AP1448" s="242"/>
      <c r="AQ1448" s="242"/>
      <c r="AR1448" s="242"/>
      <c r="AS1448" s="242"/>
      <c r="AT1448" s="242"/>
      <c r="AU1448" s="242"/>
      <c r="AV1448" s="242"/>
      <c r="AW1448" s="242"/>
      <c r="AX1448" s="242"/>
      <c r="AY1448" s="242"/>
      <c r="AZ1448" s="242"/>
      <c r="BA1448" s="242"/>
      <c r="BB1448" s="242"/>
      <c r="BC1448" s="242"/>
      <c r="BD1448" s="242"/>
      <c r="BE1448" s="242"/>
      <c r="BF1448" s="242"/>
      <c r="BG1448" s="242"/>
      <c r="BH1448" s="242"/>
      <c r="BI1448" s="242"/>
      <c r="BJ1448" s="242"/>
      <c r="BK1448" s="242"/>
      <c r="BL1448" s="242"/>
    </row>
    <row r="1449" spans="1:64" ht="14.65" hidden="1" customHeight="1">
      <c r="A1449" s="254" t="s">
        <v>103</v>
      </c>
      <c r="B1449" s="254" t="s">
        <v>74</v>
      </c>
      <c r="C1449" s="256" t="s">
        <v>75</v>
      </c>
      <c r="D1449" s="261"/>
      <c r="E1449" s="261"/>
      <c r="F1449" s="261"/>
      <c r="G1449" s="261">
        <v>0</v>
      </c>
      <c r="H1449" s="261">
        <v>45</v>
      </c>
      <c r="I1449" s="261">
        <v>93</v>
      </c>
      <c r="J1449" s="261">
        <v>100</v>
      </c>
      <c r="K1449" s="262"/>
      <c r="L1449" s="261"/>
      <c r="M1449" s="261"/>
      <c r="N1449" s="261"/>
      <c r="O1449" s="261"/>
      <c r="P1449" s="261"/>
      <c r="Q1449" s="261"/>
      <c r="R1449" s="261"/>
      <c r="S1449" s="261"/>
      <c r="T1449" s="261"/>
      <c r="U1449" s="261"/>
      <c r="V1449" s="261"/>
      <c r="W1449" s="261"/>
      <c r="X1449" s="261"/>
      <c r="Y1449" s="261"/>
      <c r="Z1449" s="261"/>
      <c r="AA1449" s="261"/>
      <c r="AB1449" s="261"/>
      <c r="AC1449" s="261"/>
      <c r="AD1449" s="261"/>
      <c r="AE1449" s="262"/>
      <c r="AF1449" s="238" t="str">
        <f t="shared" si="22"/>
        <v>MILHO (1ª SAFRA)21/22Plantio</v>
      </c>
      <c r="AG1449" s="262"/>
      <c r="AH1449" s="262"/>
      <c r="AI1449" s="262"/>
      <c r="AJ1449" s="262"/>
      <c r="AK1449" s="262"/>
      <c r="AL1449" s="262"/>
      <c r="AM1449" s="262"/>
      <c r="AN1449" s="262"/>
      <c r="AO1449" s="262"/>
      <c r="AP1449" s="262"/>
      <c r="AQ1449" s="262"/>
      <c r="AR1449" s="262"/>
      <c r="AS1449" s="262"/>
      <c r="AT1449" s="262"/>
      <c r="AU1449" s="262"/>
      <c r="AV1449" s="262"/>
      <c r="AW1449" s="262"/>
      <c r="AX1449" s="262"/>
      <c r="AY1449" s="262"/>
      <c r="AZ1449" s="262"/>
      <c r="BA1449" s="262"/>
      <c r="BB1449" s="262"/>
      <c r="BC1449" s="262"/>
      <c r="BD1449" s="262"/>
      <c r="BE1449" s="262"/>
      <c r="BF1449" s="262"/>
      <c r="BG1449" s="262"/>
      <c r="BH1449" s="262"/>
      <c r="BI1449" s="262"/>
      <c r="BJ1449" s="262"/>
      <c r="BK1449" s="262"/>
      <c r="BL1449" s="262"/>
    </row>
    <row r="1450" spans="1:64" ht="14.65" hidden="1" customHeight="1">
      <c r="A1450" s="263" t="s">
        <v>103</v>
      </c>
      <c r="B1450" s="263" t="s">
        <v>74</v>
      </c>
      <c r="C1450" s="265" t="s">
        <v>76</v>
      </c>
      <c r="D1450" s="267"/>
      <c r="E1450" s="267"/>
      <c r="F1450" s="267"/>
      <c r="G1450" s="267"/>
      <c r="H1450" s="267"/>
      <c r="I1450" s="267"/>
      <c r="J1450" s="267"/>
      <c r="K1450" s="268"/>
      <c r="L1450" s="267">
        <v>8</v>
      </c>
      <c r="M1450" s="267">
        <v>38</v>
      </c>
      <c r="N1450" s="267">
        <v>85</v>
      </c>
      <c r="O1450" s="267">
        <v>96</v>
      </c>
      <c r="P1450" s="267">
        <v>99</v>
      </c>
      <c r="Q1450" s="267">
        <v>100</v>
      </c>
      <c r="R1450" s="267"/>
      <c r="S1450" s="267"/>
      <c r="T1450" s="267"/>
      <c r="U1450" s="267"/>
      <c r="V1450" s="267"/>
      <c r="W1450" s="267"/>
      <c r="X1450" s="267"/>
      <c r="Y1450" s="267"/>
      <c r="Z1450" s="267"/>
      <c r="AA1450" s="267"/>
      <c r="AB1450" s="267"/>
      <c r="AC1450" s="267"/>
      <c r="AD1450" s="267"/>
      <c r="AE1450" s="268"/>
      <c r="AF1450" s="238" t="str">
        <f t="shared" si="22"/>
        <v>MILHO (1ª SAFRA)21/22Colheita</v>
      </c>
      <c r="AG1450" s="268"/>
      <c r="AH1450" s="268"/>
      <c r="AI1450" s="268"/>
      <c r="AJ1450" s="268"/>
      <c r="AK1450" s="268"/>
      <c r="AL1450" s="268"/>
      <c r="AM1450" s="268"/>
      <c r="AN1450" s="268"/>
      <c r="AO1450" s="268"/>
      <c r="AP1450" s="268"/>
      <c r="AQ1450" s="268"/>
      <c r="AR1450" s="268"/>
      <c r="AS1450" s="268"/>
      <c r="AT1450" s="268"/>
      <c r="AU1450" s="268"/>
      <c r="AV1450" s="268"/>
      <c r="AW1450" s="268"/>
      <c r="AX1450" s="268"/>
      <c r="AY1450" s="268"/>
      <c r="AZ1450" s="268"/>
      <c r="BA1450" s="268"/>
      <c r="BB1450" s="268"/>
      <c r="BC1450" s="268"/>
      <c r="BD1450" s="268"/>
      <c r="BE1450" s="268"/>
      <c r="BF1450" s="268"/>
      <c r="BG1450" s="268"/>
      <c r="BH1450" s="268"/>
      <c r="BI1450" s="268"/>
      <c r="BJ1450" s="268"/>
      <c r="BK1450" s="268"/>
      <c r="BL1450" s="268"/>
    </row>
    <row r="1451" spans="1:64" ht="14.65" hidden="1" customHeight="1">
      <c r="A1451" s="238" t="s">
        <v>103</v>
      </c>
      <c r="B1451" s="238" t="s">
        <v>74</v>
      </c>
      <c r="C1451" s="243" t="s">
        <v>77</v>
      </c>
      <c r="D1451" s="245"/>
      <c r="E1451" s="245"/>
      <c r="F1451" s="245"/>
      <c r="G1451" s="245">
        <v>1</v>
      </c>
      <c r="H1451" s="245">
        <v>3</v>
      </c>
      <c r="I1451" s="245">
        <v>3</v>
      </c>
      <c r="J1451" s="245">
        <v>4</v>
      </c>
      <c r="K1451" s="245">
        <v>4</v>
      </c>
      <c r="L1451" s="245">
        <v>7</v>
      </c>
      <c r="M1451" s="245">
        <v>14</v>
      </c>
      <c r="N1451" s="245">
        <v>40</v>
      </c>
      <c r="O1451" s="245">
        <v>64</v>
      </c>
      <c r="P1451" s="245">
        <v>78</v>
      </c>
      <c r="Q1451" s="245">
        <v>84</v>
      </c>
      <c r="R1451" s="245">
        <v>87</v>
      </c>
      <c r="S1451" s="245">
        <v>90</v>
      </c>
      <c r="T1451" s="245">
        <v>91</v>
      </c>
      <c r="U1451" s="245">
        <v>92</v>
      </c>
      <c r="V1451" s="245">
        <v>94</v>
      </c>
      <c r="W1451" s="245">
        <v>95</v>
      </c>
      <c r="X1451" s="245">
        <v>96</v>
      </c>
      <c r="Y1451" s="245">
        <v>98</v>
      </c>
      <c r="Z1451" s="245">
        <v>98</v>
      </c>
      <c r="AA1451" s="245">
        <v>99</v>
      </c>
      <c r="AB1451" s="245">
        <v>100</v>
      </c>
      <c r="AC1451" s="245"/>
      <c r="AD1451" s="245"/>
      <c r="AE1451" s="242"/>
      <c r="AF1451" s="238" t="str">
        <f t="shared" si="22"/>
        <v>MILHO (1ª SAFRA)21/22Comercialização</v>
      </c>
      <c r="AG1451" s="242"/>
      <c r="AH1451" s="242"/>
      <c r="AI1451" s="242"/>
      <c r="AJ1451" s="242"/>
      <c r="AK1451" s="242"/>
      <c r="AL1451" s="242"/>
      <c r="AM1451" s="242"/>
      <c r="AN1451" s="242"/>
      <c r="AO1451" s="242"/>
      <c r="AP1451" s="242"/>
      <c r="AQ1451" s="242"/>
      <c r="AR1451" s="242"/>
      <c r="AS1451" s="242"/>
      <c r="AT1451" s="242"/>
      <c r="AU1451" s="242"/>
      <c r="AV1451" s="242"/>
      <c r="AW1451" s="242"/>
      <c r="AX1451" s="242"/>
      <c r="AY1451" s="242"/>
      <c r="AZ1451" s="242"/>
      <c r="BA1451" s="242"/>
      <c r="BB1451" s="242"/>
      <c r="BC1451" s="242"/>
      <c r="BD1451" s="242"/>
      <c r="BE1451" s="242"/>
      <c r="BF1451" s="242"/>
      <c r="BG1451" s="242"/>
      <c r="BH1451" s="242"/>
      <c r="BI1451" s="242"/>
      <c r="BJ1451" s="242"/>
      <c r="BK1451" s="242"/>
      <c r="BL1451" s="242"/>
    </row>
    <row r="1452" spans="1:64" ht="14.65" hidden="1" customHeight="1">
      <c r="A1452" s="254" t="s">
        <v>104</v>
      </c>
      <c r="B1452" s="254" t="s">
        <v>74</v>
      </c>
      <c r="C1452" s="256" t="s">
        <v>75</v>
      </c>
      <c r="D1452" s="260"/>
      <c r="E1452" s="260"/>
      <c r="F1452" s="260"/>
      <c r="G1452" s="261"/>
      <c r="H1452" s="261"/>
      <c r="I1452" s="261"/>
      <c r="J1452" s="261"/>
      <c r="K1452" s="262"/>
      <c r="L1452" s="261">
        <v>5</v>
      </c>
      <c r="M1452" s="262">
        <v>36</v>
      </c>
      <c r="N1452" s="261">
        <v>97</v>
      </c>
      <c r="O1452" s="261">
        <v>100</v>
      </c>
      <c r="P1452" s="261"/>
      <c r="Q1452" s="261"/>
      <c r="R1452" s="261"/>
      <c r="S1452" s="261"/>
      <c r="T1452" s="261"/>
      <c r="U1452" s="261"/>
      <c r="V1452" s="261"/>
      <c r="W1452" s="261"/>
      <c r="X1452" s="261"/>
      <c r="Y1452" s="261"/>
      <c r="Z1452" s="261"/>
      <c r="AA1452" s="261"/>
      <c r="AB1452" s="261"/>
      <c r="AC1452" s="261"/>
      <c r="AD1452" s="261"/>
      <c r="AE1452" s="262"/>
      <c r="AF1452" s="238" t="str">
        <f t="shared" si="22"/>
        <v>MILHO (2ª SAFRA)21/22Plantio</v>
      </c>
      <c r="AG1452" s="262"/>
      <c r="AH1452" s="262"/>
      <c r="AI1452" s="262"/>
      <c r="AJ1452" s="262"/>
      <c r="AK1452" s="262"/>
      <c r="AL1452" s="262"/>
      <c r="AM1452" s="262"/>
      <c r="AN1452" s="262"/>
      <c r="AO1452" s="262"/>
      <c r="AP1452" s="262"/>
      <c r="AQ1452" s="262"/>
      <c r="AR1452" s="262"/>
      <c r="AS1452" s="262"/>
      <c r="AT1452" s="262"/>
      <c r="AU1452" s="262"/>
      <c r="AV1452" s="262"/>
      <c r="AW1452" s="262"/>
      <c r="AX1452" s="262"/>
      <c r="AY1452" s="262"/>
      <c r="AZ1452" s="262"/>
      <c r="BA1452" s="262"/>
      <c r="BB1452" s="262"/>
      <c r="BC1452" s="262"/>
      <c r="BD1452" s="262"/>
      <c r="BE1452" s="262"/>
      <c r="BF1452" s="262"/>
      <c r="BG1452" s="262"/>
      <c r="BH1452" s="262"/>
      <c r="BI1452" s="262"/>
      <c r="BJ1452" s="262"/>
      <c r="BK1452" s="262"/>
      <c r="BL1452" s="262"/>
    </row>
    <row r="1453" spans="1:64" ht="14.65" hidden="1" customHeight="1">
      <c r="A1453" s="263" t="s">
        <v>104</v>
      </c>
      <c r="B1453" s="263" t="s">
        <v>74</v>
      </c>
      <c r="C1453" s="265" t="s">
        <v>76</v>
      </c>
      <c r="D1453" s="266"/>
      <c r="E1453" s="266"/>
      <c r="F1453" s="266"/>
      <c r="G1453" s="267"/>
      <c r="H1453" s="267"/>
      <c r="I1453" s="267"/>
      <c r="J1453" s="267"/>
      <c r="K1453" s="268"/>
      <c r="L1453" s="267"/>
      <c r="M1453" s="268"/>
      <c r="N1453" s="267"/>
      <c r="O1453" s="267"/>
      <c r="P1453" s="267">
        <v>0</v>
      </c>
      <c r="Q1453" s="267">
        <v>6</v>
      </c>
      <c r="R1453" s="267">
        <v>45</v>
      </c>
      <c r="S1453" s="267">
        <v>84</v>
      </c>
      <c r="T1453" s="267">
        <v>100</v>
      </c>
      <c r="U1453" s="267"/>
      <c r="V1453" s="267"/>
      <c r="W1453" s="267"/>
      <c r="X1453" s="267"/>
      <c r="Y1453" s="267"/>
      <c r="Z1453" s="267"/>
      <c r="AA1453" s="267"/>
      <c r="AB1453" s="267"/>
      <c r="AC1453" s="267"/>
      <c r="AD1453" s="267"/>
      <c r="AE1453" s="268"/>
      <c r="AF1453" s="238" t="str">
        <f t="shared" si="22"/>
        <v>MILHO (2ª SAFRA)21/22Colheita</v>
      </c>
      <c r="AG1453" s="268"/>
      <c r="AH1453" s="268"/>
      <c r="AI1453" s="268"/>
      <c r="AJ1453" s="268"/>
      <c r="AK1453" s="268"/>
      <c r="AL1453" s="268"/>
      <c r="AM1453" s="268"/>
      <c r="AN1453" s="268"/>
      <c r="AO1453" s="268"/>
      <c r="AP1453" s="268"/>
      <c r="AQ1453" s="268"/>
      <c r="AR1453" s="268"/>
      <c r="AS1453" s="268"/>
      <c r="AT1453" s="268"/>
      <c r="AU1453" s="268"/>
      <c r="AV1453" s="268"/>
      <c r="AW1453" s="268"/>
      <c r="AX1453" s="268"/>
      <c r="AY1453" s="268"/>
      <c r="AZ1453" s="268"/>
      <c r="BA1453" s="268"/>
      <c r="BB1453" s="268"/>
      <c r="BC1453" s="268"/>
      <c r="BD1453" s="268"/>
      <c r="BE1453" s="268"/>
      <c r="BF1453" s="268"/>
      <c r="BG1453" s="268"/>
      <c r="BH1453" s="268"/>
      <c r="BI1453" s="268"/>
      <c r="BJ1453" s="268"/>
      <c r="BK1453" s="268"/>
      <c r="BL1453" s="268"/>
    </row>
    <row r="1454" spans="1:64" ht="14.65" hidden="1" customHeight="1">
      <c r="A1454" s="238" t="s">
        <v>104</v>
      </c>
      <c r="B1454" s="238" t="s">
        <v>74</v>
      </c>
      <c r="C1454" s="243" t="s">
        <v>77</v>
      </c>
      <c r="D1454" s="244"/>
      <c r="E1454" s="244"/>
      <c r="F1454" s="244"/>
      <c r="G1454" s="245"/>
      <c r="H1454" s="245"/>
      <c r="I1454" s="245"/>
      <c r="J1454" s="245"/>
      <c r="K1454" s="245">
        <v>3</v>
      </c>
      <c r="L1454" s="245">
        <v>3</v>
      </c>
      <c r="M1454" s="245">
        <v>3</v>
      </c>
      <c r="N1454" s="245">
        <v>3</v>
      </c>
      <c r="O1454" s="245">
        <v>5</v>
      </c>
      <c r="P1454" s="245">
        <v>5</v>
      </c>
      <c r="Q1454" s="245">
        <v>6</v>
      </c>
      <c r="R1454" s="245">
        <v>21</v>
      </c>
      <c r="S1454" s="245">
        <v>35</v>
      </c>
      <c r="T1454" s="245">
        <v>48</v>
      </c>
      <c r="U1454" s="245">
        <v>58</v>
      </c>
      <c r="V1454" s="245">
        <v>67</v>
      </c>
      <c r="W1454" s="245">
        <v>73</v>
      </c>
      <c r="X1454" s="245">
        <v>80</v>
      </c>
      <c r="Y1454" s="245">
        <v>85</v>
      </c>
      <c r="Z1454" s="245">
        <v>90</v>
      </c>
      <c r="AA1454" s="245">
        <v>91</v>
      </c>
      <c r="AB1454" s="245">
        <v>96</v>
      </c>
      <c r="AC1454" s="245"/>
      <c r="AD1454" s="245"/>
      <c r="AE1454" s="242"/>
      <c r="AF1454" s="238" t="str">
        <f t="shared" si="22"/>
        <v>MILHO (2ª SAFRA)21/22Comercialização</v>
      </c>
      <c r="AG1454" s="242"/>
      <c r="AH1454" s="242"/>
      <c r="AI1454" s="242"/>
      <c r="AJ1454" s="242"/>
      <c r="AK1454" s="242"/>
      <c r="AL1454" s="242"/>
      <c r="AM1454" s="242"/>
      <c r="AN1454" s="242"/>
      <c r="AO1454" s="242"/>
      <c r="AP1454" s="242"/>
      <c r="AQ1454" s="242"/>
      <c r="AR1454" s="242"/>
      <c r="AS1454" s="242"/>
      <c r="AT1454" s="242"/>
      <c r="AU1454" s="242"/>
      <c r="AV1454" s="242"/>
      <c r="AW1454" s="242"/>
      <c r="AX1454" s="242"/>
      <c r="AY1454" s="242"/>
      <c r="AZ1454" s="242"/>
      <c r="BA1454" s="242"/>
      <c r="BB1454" s="242"/>
      <c r="BC1454" s="242"/>
      <c r="BD1454" s="242"/>
      <c r="BE1454" s="242"/>
      <c r="BF1454" s="242"/>
      <c r="BG1454" s="242"/>
      <c r="BH1454" s="242"/>
      <c r="BI1454" s="242"/>
      <c r="BJ1454" s="242"/>
      <c r="BK1454" s="242"/>
      <c r="BL1454" s="242"/>
    </row>
    <row r="1455" spans="1:64" ht="14.65" hidden="1" customHeight="1">
      <c r="A1455" s="254" t="s">
        <v>105</v>
      </c>
      <c r="B1455" s="254" t="s">
        <v>74</v>
      </c>
      <c r="C1455" s="256" t="s">
        <v>75</v>
      </c>
      <c r="D1455" s="261"/>
      <c r="E1455" s="261"/>
      <c r="F1455" s="261"/>
      <c r="G1455" s="261">
        <v>27</v>
      </c>
      <c r="H1455" s="261">
        <v>91</v>
      </c>
      <c r="I1455" s="261">
        <v>100</v>
      </c>
      <c r="J1455" s="261"/>
      <c r="K1455" s="262"/>
      <c r="L1455" s="261"/>
      <c r="M1455" s="261"/>
      <c r="N1455" s="261"/>
      <c r="O1455" s="261"/>
      <c r="P1455" s="261"/>
      <c r="Q1455" s="261"/>
      <c r="R1455" s="261"/>
      <c r="S1455" s="261"/>
      <c r="T1455" s="261"/>
      <c r="U1455" s="261"/>
      <c r="V1455" s="261"/>
      <c r="W1455" s="261"/>
      <c r="X1455" s="261"/>
      <c r="Y1455" s="261"/>
      <c r="Z1455" s="261"/>
      <c r="AA1455" s="261"/>
      <c r="AB1455" s="261"/>
      <c r="AC1455" s="261"/>
      <c r="AD1455" s="261"/>
      <c r="AE1455" s="262"/>
      <c r="AF1455" s="238" t="str">
        <f t="shared" si="22"/>
        <v>SERICICULTURA21/22Plantio</v>
      </c>
      <c r="AG1455" s="262"/>
      <c r="AH1455" s="262"/>
      <c r="AI1455" s="262"/>
      <c r="AJ1455" s="262"/>
      <c r="AK1455" s="262"/>
      <c r="AL1455" s="262"/>
      <c r="AM1455" s="262"/>
      <c r="AN1455" s="262"/>
      <c r="AO1455" s="262"/>
      <c r="AP1455" s="262"/>
      <c r="AQ1455" s="262"/>
      <c r="AR1455" s="262"/>
      <c r="AS1455" s="262"/>
      <c r="AT1455" s="262"/>
      <c r="AU1455" s="262"/>
      <c r="AV1455" s="262"/>
      <c r="AW1455" s="262"/>
      <c r="AX1455" s="262"/>
      <c r="AY1455" s="262"/>
      <c r="AZ1455" s="262"/>
      <c r="BA1455" s="262"/>
      <c r="BB1455" s="262"/>
      <c r="BC1455" s="262"/>
      <c r="BD1455" s="262"/>
      <c r="BE1455" s="262"/>
      <c r="BF1455" s="262"/>
      <c r="BG1455" s="262"/>
      <c r="BH1455" s="262"/>
      <c r="BI1455" s="262"/>
      <c r="BJ1455" s="262"/>
      <c r="BK1455" s="262"/>
      <c r="BL1455" s="262"/>
    </row>
    <row r="1456" spans="1:64" ht="14.65" hidden="1" customHeight="1">
      <c r="A1456" s="263" t="s">
        <v>105</v>
      </c>
      <c r="B1456" s="263" t="s">
        <v>74</v>
      </c>
      <c r="C1456" s="265" t="s">
        <v>76</v>
      </c>
      <c r="D1456" s="267"/>
      <c r="E1456" s="267"/>
      <c r="F1456" s="267"/>
      <c r="G1456" s="267"/>
      <c r="H1456" s="267"/>
      <c r="I1456" s="267">
        <v>10</v>
      </c>
      <c r="J1456" s="267">
        <v>21</v>
      </c>
      <c r="K1456" s="267">
        <v>29</v>
      </c>
      <c r="L1456" s="268">
        <v>44</v>
      </c>
      <c r="M1456" s="268">
        <v>59</v>
      </c>
      <c r="N1456" s="267">
        <v>73</v>
      </c>
      <c r="O1456" s="267">
        <v>84</v>
      </c>
      <c r="P1456" s="267">
        <v>95</v>
      </c>
      <c r="Q1456" s="267">
        <v>98</v>
      </c>
      <c r="R1456" s="267">
        <v>100</v>
      </c>
      <c r="S1456" s="267"/>
      <c r="T1456" s="267"/>
      <c r="U1456" s="267"/>
      <c r="V1456" s="267"/>
      <c r="W1456" s="267"/>
      <c r="X1456" s="267"/>
      <c r="Y1456" s="267"/>
      <c r="Z1456" s="267"/>
      <c r="AA1456" s="267"/>
      <c r="AB1456" s="267"/>
      <c r="AC1456" s="267"/>
      <c r="AD1456" s="267"/>
      <c r="AE1456" s="268"/>
      <c r="AF1456" s="238" t="str">
        <f t="shared" si="22"/>
        <v>SERICICULTURA21/22Colheita</v>
      </c>
      <c r="AG1456" s="268"/>
      <c r="AH1456" s="268"/>
      <c r="AI1456" s="268"/>
      <c r="AJ1456" s="268"/>
      <c r="AK1456" s="268"/>
      <c r="AL1456" s="268"/>
      <c r="AM1456" s="268"/>
      <c r="AN1456" s="268"/>
      <c r="AO1456" s="268"/>
      <c r="AP1456" s="268"/>
      <c r="AQ1456" s="268"/>
      <c r="AR1456" s="268"/>
      <c r="AS1456" s="268"/>
      <c r="AT1456" s="268"/>
      <c r="AU1456" s="268"/>
      <c r="AV1456" s="268"/>
      <c r="AW1456" s="268"/>
      <c r="AX1456" s="268"/>
      <c r="AY1456" s="268"/>
      <c r="AZ1456" s="268"/>
      <c r="BA1456" s="268"/>
      <c r="BB1456" s="268"/>
      <c r="BC1456" s="268"/>
      <c r="BD1456" s="268"/>
      <c r="BE1456" s="268"/>
      <c r="BF1456" s="268"/>
      <c r="BG1456" s="268"/>
      <c r="BH1456" s="268"/>
      <c r="BI1456" s="268"/>
      <c r="BJ1456" s="268"/>
      <c r="BK1456" s="268"/>
      <c r="BL1456" s="268"/>
    </row>
    <row r="1457" spans="1:64" ht="14.65" hidden="1" customHeight="1">
      <c r="A1457" s="238" t="s">
        <v>105</v>
      </c>
      <c r="B1457" s="238" t="s">
        <v>74</v>
      </c>
      <c r="C1457" s="243" t="s">
        <v>77</v>
      </c>
      <c r="D1457" s="245"/>
      <c r="E1457" s="245"/>
      <c r="F1457" s="245"/>
      <c r="G1457" s="245"/>
      <c r="H1457" s="245"/>
      <c r="I1457" s="245">
        <v>9</v>
      </c>
      <c r="J1457" s="245">
        <v>17</v>
      </c>
      <c r="K1457" s="245">
        <v>28</v>
      </c>
      <c r="L1457" s="245">
        <v>46</v>
      </c>
      <c r="M1457" s="245">
        <v>60</v>
      </c>
      <c r="N1457" s="245">
        <v>71.099999999999994</v>
      </c>
      <c r="O1457" s="245">
        <v>85</v>
      </c>
      <c r="P1457" s="245">
        <v>93</v>
      </c>
      <c r="Q1457" s="245">
        <v>99</v>
      </c>
      <c r="R1457" s="245">
        <v>100</v>
      </c>
      <c r="S1457" s="245"/>
      <c r="T1457" s="245"/>
      <c r="U1457" s="245"/>
      <c r="V1457" s="245"/>
      <c r="W1457" s="245"/>
      <c r="X1457" s="245"/>
      <c r="Y1457" s="245"/>
      <c r="Z1457" s="245"/>
      <c r="AA1457" s="245"/>
      <c r="AB1457" s="245"/>
      <c r="AC1457" s="245"/>
      <c r="AD1457" s="245"/>
      <c r="AE1457" s="242"/>
      <c r="AF1457" s="238" t="str">
        <f t="shared" si="22"/>
        <v>SERICICULTURA21/22Comercialização</v>
      </c>
      <c r="AG1457" s="242"/>
      <c r="AH1457" s="242"/>
      <c r="AI1457" s="242"/>
      <c r="AJ1457" s="242"/>
      <c r="AK1457" s="242"/>
      <c r="AL1457" s="242"/>
      <c r="AM1457" s="242"/>
      <c r="AN1457" s="242"/>
      <c r="AO1457" s="242"/>
      <c r="AP1457" s="242"/>
      <c r="AQ1457" s="242"/>
      <c r="AR1457" s="242"/>
      <c r="AS1457" s="242"/>
      <c r="AT1457" s="242"/>
      <c r="AU1457" s="242"/>
      <c r="AV1457" s="242"/>
      <c r="AW1457" s="242"/>
      <c r="AX1457" s="242"/>
      <c r="AY1457" s="242"/>
      <c r="AZ1457" s="242"/>
      <c r="BA1457" s="242"/>
      <c r="BB1457" s="242"/>
      <c r="BC1457" s="242"/>
      <c r="BD1457" s="242"/>
      <c r="BE1457" s="242"/>
      <c r="BF1457" s="242"/>
      <c r="BG1457" s="242"/>
      <c r="BH1457" s="242"/>
      <c r="BI1457" s="242"/>
      <c r="BJ1457" s="242"/>
      <c r="BK1457" s="242"/>
      <c r="BL1457" s="242"/>
    </row>
    <row r="1458" spans="1:64" ht="14.65" hidden="1" customHeight="1">
      <c r="A1458" s="254" t="s">
        <v>106</v>
      </c>
      <c r="B1458" s="254" t="s">
        <v>74</v>
      </c>
      <c r="C1458" s="256" t="s">
        <v>75</v>
      </c>
      <c r="D1458" s="261"/>
      <c r="E1458" s="261"/>
      <c r="F1458" s="261"/>
      <c r="G1458" s="261"/>
      <c r="H1458" s="261">
        <v>3</v>
      </c>
      <c r="I1458" s="261">
        <v>60</v>
      </c>
      <c r="J1458" s="261">
        <v>97</v>
      </c>
      <c r="K1458" s="261">
        <v>100</v>
      </c>
      <c r="L1458" s="261"/>
      <c r="M1458" s="261"/>
      <c r="N1458" s="262"/>
      <c r="O1458" s="261"/>
      <c r="P1458" s="261"/>
      <c r="Q1458" s="261"/>
      <c r="R1458" s="261"/>
      <c r="S1458" s="261"/>
      <c r="T1458" s="261"/>
      <c r="U1458" s="261"/>
      <c r="V1458" s="261"/>
      <c r="W1458" s="261"/>
      <c r="X1458" s="261"/>
      <c r="Y1458" s="261"/>
      <c r="Z1458" s="261"/>
      <c r="AA1458" s="261"/>
      <c r="AB1458" s="261"/>
      <c r="AC1458" s="261"/>
      <c r="AD1458" s="261"/>
      <c r="AE1458" s="262"/>
      <c r="AF1458" s="238" t="str">
        <f t="shared" si="22"/>
        <v>SOJA (1ª SAFRA)21/22Plantio</v>
      </c>
      <c r="AG1458" s="262"/>
      <c r="AH1458" s="262"/>
      <c r="AI1458" s="262"/>
      <c r="AJ1458" s="262"/>
      <c r="AK1458" s="262"/>
      <c r="AL1458" s="262"/>
      <c r="AM1458" s="262"/>
      <c r="AN1458" s="262"/>
      <c r="AO1458" s="262"/>
      <c r="AP1458" s="262"/>
      <c r="AQ1458" s="262"/>
      <c r="AR1458" s="262"/>
      <c r="AS1458" s="262"/>
      <c r="AT1458" s="262"/>
      <c r="AU1458" s="262"/>
      <c r="AV1458" s="262"/>
      <c r="AW1458" s="262"/>
      <c r="AX1458" s="262"/>
      <c r="AY1458" s="262"/>
      <c r="AZ1458" s="262"/>
      <c r="BA1458" s="262"/>
      <c r="BB1458" s="262"/>
      <c r="BC1458" s="262"/>
      <c r="BD1458" s="262"/>
      <c r="BE1458" s="262"/>
      <c r="BF1458" s="262"/>
      <c r="BG1458" s="262"/>
      <c r="BH1458" s="262"/>
      <c r="BI1458" s="262"/>
      <c r="BJ1458" s="262"/>
      <c r="BK1458" s="262"/>
      <c r="BL1458" s="262"/>
    </row>
    <row r="1459" spans="1:64" ht="14.65" hidden="1" customHeight="1">
      <c r="A1459" s="263" t="s">
        <v>106</v>
      </c>
      <c r="B1459" s="263" t="s">
        <v>74</v>
      </c>
      <c r="C1459" s="265" t="s">
        <v>76</v>
      </c>
      <c r="D1459" s="267"/>
      <c r="E1459" s="267"/>
      <c r="F1459" s="267"/>
      <c r="G1459" s="267"/>
      <c r="H1459" s="267"/>
      <c r="I1459" s="267"/>
      <c r="J1459" s="267"/>
      <c r="K1459" s="267"/>
      <c r="L1459" s="267">
        <v>8</v>
      </c>
      <c r="M1459" s="267">
        <v>29</v>
      </c>
      <c r="N1459" s="268">
        <v>83</v>
      </c>
      <c r="O1459" s="267">
        <v>98</v>
      </c>
      <c r="P1459" s="267">
        <v>100</v>
      </c>
      <c r="Q1459" s="267"/>
      <c r="R1459" s="267"/>
      <c r="S1459" s="267"/>
      <c r="T1459" s="267"/>
      <c r="U1459" s="267"/>
      <c r="V1459" s="267"/>
      <c r="W1459" s="267"/>
      <c r="X1459" s="267"/>
      <c r="Y1459" s="267"/>
      <c r="Z1459" s="267"/>
      <c r="AA1459" s="267"/>
      <c r="AB1459" s="267"/>
      <c r="AC1459" s="267"/>
      <c r="AD1459" s="267"/>
      <c r="AE1459" s="268"/>
      <c r="AF1459" s="238" t="str">
        <f t="shared" si="22"/>
        <v>SOJA (1ª SAFRA)21/22Colheita</v>
      </c>
      <c r="AG1459" s="268"/>
      <c r="AH1459" s="268"/>
      <c r="AI1459" s="268"/>
      <c r="AJ1459" s="268"/>
      <c r="AK1459" s="268"/>
      <c r="AL1459" s="268"/>
      <c r="AM1459" s="268"/>
      <c r="AN1459" s="268"/>
      <c r="AO1459" s="268"/>
      <c r="AP1459" s="268"/>
      <c r="AQ1459" s="268"/>
      <c r="AR1459" s="268"/>
      <c r="AS1459" s="268"/>
      <c r="AT1459" s="268"/>
      <c r="AU1459" s="268"/>
      <c r="AV1459" s="268"/>
      <c r="AW1459" s="268"/>
      <c r="AX1459" s="268"/>
      <c r="AY1459" s="268"/>
      <c r="AZ1459" s="268"/>
      <c r="BA1459" s="268"/>
      <c r="BB1459" s="268"/>
      <c r="BC1459" s="268"/>
      <c r="BD1459" s="268"/>
      <c r="BE1459" s="268"/>
      <c r="BF1459" s="268"/>
      <c r="BG1459" s="268"/>
      <c r="BH1459" s="268"/>
      <c r="BI1459" s="268"/>
      <c r="BJ1459" s="268"/>
      <c r="BK1459" s="268"/>
      <c r="BL1459" s="268"/>
    </row>
    <row r="1460" spans="1:64" ht="14.65" hidden="1" customHeight="1">
      <c r="A1460" s="238" t="s">
        <v>106</v>
      </c>
      <c r="B1460" s="238" t="s">
        <v>74</v>
      </c>
      <c r="C1460" s="243" t="s">
        <v>77</v>
      </c>
      <c r="D1460" s="245"/>
      <c r="E1460" s="245"/>
      <c r="F1460" s="245"/>
      <c r="G1460" s="245">
        <v>3</v>
      </c>
      <c r="H1460" s="245">
        <v>5</v>
      </c>
      <c r="I1460" s="245">
        <v>8</v>
      </c>
      <c r="J1460" s="245">
        <v>8</v>
      </c>
      <c r="K1460" s="245">
        <v>11</v>
      </c>
      <c r="L1460" s="245">
        <v>15</v>
      </c>
      <c r="M1460" s="245">
        <v>19</v>
      </c>
      <c r="N1460" s="245">
        <v>34</v>
      </c>
      <c r="O1460" s="245">
        <v>48</v>
      </c>
      <c r="P1460" s="245">
        <v>60</v>
      </c>
      <c r="Q1460" s="245">
        <v>68</v>
      </c>
      <c r="R1460" s="245">
        <v>72</v>
      </c>
      <c r="S1460" s="245">
        <v>75</v>
      </c>
      <c r="T1460" s="245">
        <v>81</v>
      </c>
      <c r="U1460" s="245">
        <v>84</v>
      </c>
      <c r="V1460" s="245">
        <v>87</v>
      </c>
      <c r="W1460" s="245">
        <v>90</v>
      </c>
      <c r="X1460" s="245">
        <v>91</v>
      </c>
      <c r="Y1460" s="245">
        <v>93</v>
      </c>
      <c r="Z1460" s="245">
        <v>95</v>
      </c>
      <c r="AA1460" s="245">
        <v>96</v>
      </c>
      <c r="AB1460" s="245">
        <v>97</v>
      </c>
      <c r="AC1460" s="245"/>
      <c r="AD1460" s="245"/>
      <c r="AE1460" s="242"/>
      <c r="AF1460" s="238" t="str">
        <f t="shared" si="22"/>
        <v>SOJA (1ª SAFRA)21/22Comercialização</v>
      </c>
      <c r="AG1460" s="242"/>
      <c r="AH1460" s="242"/>
      <c r="AI1460" s="242"/>
      <c r="AJ1460" s="242"/>
      <c r="AK1460" s="242"/>
      <c r="AL1460" s="242"/>
      <c r="AM1460" s="242"/>
      <c r="AN1460" s="242"/>
      <c r="AO1460" s="242"/>
      <c r="AP1460" s="242"/>
      <c r="AQ1460" s="242"/>
      <c r="AR1460" s="242"/>
      <c r="AS1460" s="242"/>
      <c r="AT1460" s="242"/>
      <c r="AU1460" s="242"/>
      <c r="AV1460" s="242"/>
      <c r="AW1460" s="242"/>
      <c r="AX1460" s="242"/>
      <c r="AY1460" s="242"/>
      <c r="AZ1460" s="242"/>
      <c r="BA1460" s="242"/>
      <c r="BB1460" s="242"/>
      <c r="BC1460" s="242"/>
      <c r="BD1460" s="242"/>
      <c r="BE1460" s="242"/>
      <c r="BF1460" s="242"/>
      <c r="BG1460" s="242"/>
      <c r="BH1460" s="242"/>
      <c r="BI1460" s="242"/>
      <c r="BJ1460" s="242"/>
      <c r="BK1460" s="242"/>
      <c r="BL1460" s="242"/>
    </row>
    <row r="1461" spans="1:64" ht="14.65" hidden="1" customHeight="1">
      <c r="A1461" s="254" t="s">
        <v>107</v>
      </c>
      <c r="B1461" s="254" t="s">
        <v>74</v>
      </c>
      <c r="C1461" s="256" t="s">
        <v>75</v>
      </c>
      <c r="D1461" s="261"/>
      <c r="E1461" s="261"/>
      <c r="F1461" s="261"/>
      <c r="G1461" s="261"/>
      <c r="H1461" s="261"/>
      <c r="I1461" s="261"/>
      <c r="J1461" s="261"/>
      <c r="K1461" s="261"/>
      <c r="L1461" s="261">
        <v>32</v>
      </c>
      <c r="M1461" s="261">
        <v>86</v>
      </c>
      <c r="N1461" s="262">
        <v>100</v>
      </c>
      <c r="O1461" s="261"/>
      <c r="P1461" s="261"/>
      <c r="Q1461" s="261"/>
      <c r="R1461" s="261"/>
      <c r="S1461" s="261"/>
      <c r="T1461" s="261"/>
      <c r="U1461" s="261"/>
      <c r="V1461" s="261"/>
      <c r="W1461" s="261"/>
      <c r="X1461" s="261"/>
      <c r="Y1461" s="261"/>
      <c r="Z1461" s="261"/>
      <c r="AA1461" s="261"/>
      <c r="AB1461" s="261"/>
      <c r="AC1461" s="261"/>
      <c r="AD1461" s="261"/>
      <c r="AE1461" s="262"/>
      <c r="AF1461" s="238" t="str">
        <f t="shared" si="22"/>
        <v>SOJA (2ª SAFRA)21/22Plantio</v>
      </c>
      <c r="AG1461" s="262"/>
      <c r="AH1461" s="262"/>
      <c r="AI1461" s="262"/>
      <c r="AJ1461" s="262"/>
      <c r="AK1461" s="262"/>
      <c r="AL1461" s="262"/>
      <c r="AM1461" s="262"/>
      <c r="AN1461" s="262"/>
      <c r="AO1461" s="262"/>
      <c r="AP1461" s="262"/>
      <c r="AQ1461" s="262"/>
      <c r="AR1461" s="262"/>
      <c r="AS1461" s="262"/>
      <c r="AT1461" s="262"/>
      <c r="AU1461" s="262"/>
      <c r="AV1461" s="262"/>
      <c r="AW1461" s="262"/>
      <c r="AX1461" s="262"/>
      <c r="AY1461" s="262"/>
      <c r="AZ1461" s="262"/>
      <c r="BA1461" s="262"/>
      <c r="BB1461" s="262"/>
      <c r="BC1461" s="262"/>
      <c r="BD1461" s="262"/>
      <c r="BE1461" s="262"/>
      <c r="BF1461" s="262"/>
      <c r="BG1461" s="262"/>
      <c r="BH1461" s="262"/>
      <c r="BI1461" s="262"/>
      <c r="BJ1461" s="262"/>
      <c r="BK1461" s="262"/>
      <c r="BL1461" s="262"/>
    </row>
    <row r="1462" spans="1:64" ht="14.65" hidden="1" customHeight="1">
      <c r="A1462" s="263" t="s">
        <v>107</v>
      </c>
      <c r="B1462" s="263" t="s">
        <v>74</v>
      </c>
      <c r="C1462" s="265" t="s">
        <v>76</v>
      </c>
      <c r="D1462" s="267"/>
      <c r="E1462" s="267"/>
      <c r="F1462" s="267"/>
      <c r="G1462" s="267"/>
      <c r="H1462" s="267"/>
      <c r="I1462" s="267"/>
      <c r="J1462" s="267"/>
      <c r="K1462" s="267"/>
      <c r="L1462" s="267"/>
      <c r="M1462" s="267"/>
      <c r="N1462" s="268"/>
      <c r="O1462" s="267">
        <v>3</v>
      </c>
      <c r="P1462" s="267">
        <v>83</v>
      </c>
      <c r="Q1462" s="267">
        <v>100</v>
      </c>
      <c r="R1462" s="267"/>
      <c r="S1462" s="267"/>
      <c r="T1462" s="267"/>
      <c r="U1462" s="267"/>
      <c r="V1462" s="267"/>
      <c r="W1462" s="267"/>
      <c r="X1462" s="267"/>
      <c r="Y1462" s="267"/>
      <c r="Z1462" s="267"/>
      <c r="AA1462" s="267"/>
      <c r="AB1462" s="267"/>
      <c r="AC1462" s="267"/>
      <c r="AD1462" s="267"/>
      <c r="AE1462" s="268"/>
      <c r="AF1462" s="238" t="str">
        <f t="shared" si="22"/>
        <v>SOJA (2ª SAFRA)21/22Colheita</v>
      </c>
      <c r="AG1462" s="268"/>
      <c r="AH1462" s="268"/>
      <c r="AI1462" s="268"/>
      <c r="AJ1462" s="268"/>
      <c r="AK1462" s="268"/>
      <c r="AL1462" s="268"/>
      <c r="AM1462" s="268"/>
      <c r="AN1462" s="268"/>
      <c r="AO1462" s="268"/>
      <c r="AP1462" s="268"/>
      <c r="AQ1462" s="268"/>
      <c r="AR1462" s="268"/>
      <c r="AS1462" s="268"/>
      <c r="AT1462" s="268"/>
      <c r="AU1462" s="268"/>
      <c r="AV1462" s="268"/>
      <c r="AW1462" s="268"/>
      <c r="AX1462" s="268"/>
      <c r="AY1462" s="268"/>
      <c r="AZ1462" s="268"/>
      <c r="BA1462" s="268"/>
      <c r="BB1462" s="268"/>
      <c r="BC1462" s="268"/>
      <c r="BD1462" s="268"/>
      <c r="BE1462" s="268"/>
      <c r="BF1462" s="268"/>
      <c r="BG1462" s="268"/>
      <c r="BH1462" s="268"/>
      <c r="BI1462" s="268"/>
      <c r="BJ1462" s="268"/>
      <c r="BK1462" s="268"/>
      <c r="BL1462" s="268"/>
    </row>
    <row r="1463" spans="1:64" ht="14.65" hidden="1" customHeight="1">
      <c r="A1463" s="238" t="s">
        <v>107</v>
      </c>
      <c r="B1463" s="238" t="s">
        <v>74</v>
      </c>
      <c r="C1463" s="243" t="s">
        <v>77</v>
      </c>
      <c r="D1463" s="245"/>
      <c r="E1463" s="245"/>
      <c r="F1463" s="245"/>
      <c r="G1463" s="245"/>
      <c r="H1463" s="245"/>
      <c r="I1463" s="245"/>
      <c r="J1463" s="245"/>
      <c r="K1463" s="245"/>
      <c r="L1463" s="245"/>
      <c r="M1463" s="245"/>
      <c r="N1463" s="245"/>
      <c r="O1463" s="245">
        <v>0</v>
      </c>
      <c r="P1463" s="245">
        <v>39</v>
      </c>
      <c r="Q1463" s="245">
        <v>64</v>
      </c>
      <c r="R1463" s="245">
        <v>68</v>
      </c>
      <c r="S1463" s="245">
        <v>72</v>
      </c>
      <c r="T1463" s="245">
        <v>79</v>
      </c>
      <c r="U1463" s="245">
        <v>81</v>
      </c>
      <c r="V1463" s="245">
        <v>87</v>
      </c>
      <c r="W1463" s="245">
        <v>90</v>
      </c>
      <c r="X1463" s="245">
        <v>93</v>
      </c>
      <c r="Y1463" s="245">
        <v>96</v>
      </c>
      <c r="Z1463" s="245">
        <v>97</v>
      </c>
      <c r="AA1463" s="245">
        <v>99</v>
      </c>
      <c r="AB1463" s="245">
        <v>100</v>
      </c>
      <c r="AC1463" s="245"/>
      <c r="AD1463" s="245"/>
      <c r="AE1463" s="242"/>
      <c r="AF1463" s="238" t="str">
        <f t="shared" si="22"/>
        <v>SOJA (2ª SAFRA)21/22Comercialização</v>
      </c>
      <c r="AG1463" s="242"/>
      <c r="AH1463" s="242"/>
      <c r="AI1463" s="242"/>
      <c r="AJ1463" s="242"/>
      <c r="AK1463" s="242"/>
      <c r="AL1463" s="242"/>
      <c r="AM1463" s="242"/>
      <c r="AN1463" s="242"/>
      <c r="AO1463" s="242"/>
      <c r="AP1463" s="242"/>
      <c r="AQ1463" s="242"/>
      <c r="AR1463" s="242"/>
      <c r="AS1463" s="242"/>
      <c r="AT1463" s="242"/>
      <c r="AU1463" s="242"/>
      <c r="AV1463" s="242"/>
      <c r="AW1463" s="242"/>
      <c r="AX1463" s="242"/>
      <c r="AY1463" s="242"/>
      <c r="AZ1463" s="242"/>
      <c r="BA1463" s="242"/>
      <c r="BB1463" s="242"/>
      <c r="BC1463" s="242"/>
      <c r="BD1463" s="242"/>
      <c r="BE1463" s="242"/>
      <c r="BF1463" s="242"/>
      <c r="BG1463" s="242"/>
      <c r="BH1463" s="242"/>
      <c r="BI1463" s="242"/>
      <c r="BJ1463" s="242"/>
      <c r="BK1463" s="242"/>
      <c r="BL1463" s="242"/>
    </row>
    <row r="1464" spans="1:64" ht="14.65" hidden="1" customHeight="1">
      <c r="A1464" s="254" t="s">
        <v>108</v>
      </c>
      <c r="B1464" s="254" t="s">
        <v>74</v>
      </c>
      <c r="C1464" s="256" t="s">
        <v>75</v>
      </c>
      <c r="D1464" s="261"/>
      <c r="E1464" s="261"/>
      <c r="F1464" s="261"/>
      <c r="G1464" s="261">
        <v>3</v>
      </c>
      <c r="H1464" s="261">
        <v>51</v>
      </c>
      <c r="I1464" s="261">
        <v>65</v>
      </c>
      <c r="J1464" s="261">
        <v>84</v>
      </c>
      <c r="K1464" s="261">
        <v>94</v>
      </c>
      <c r="L1464" s="261">
        <v>98</v>
      </c>
      <c r="M1464" s="262"/>
      <c r="N1464" s="261"/>
      <c r="O1464" s="261"/>
      <c r="P1464" s="261"/>
      <c r="Q1464" s="261"/>
      <c r="R1464" s="261"/>
      <c r="S1464" s="261"/>
      <c r="T1464" s="261"/>
      <c r="U1464" s="261"/>
      <c r="V1464" s="261"/>
      <c r="W1464" s="261"/>
      <c r="X1464" s="261"/>
      <c r="Y1464" s="261"/>
      <c r="Z1464" s="261"/>
      <c r="AA1464" s="261"/>
      <c r="AB1464" s="261"/>
      <c r="AC1464" s="261"/>
      <c r="AD1464" s="261"/>
      <c r="AE1464" s="262"/>
      <c r="AF1464" s="238" t="str">
        <f t="shared" si="22"/>
        <v>TOMATE (1ª SAFRA)21/22Plantio</v>
      </c>
      <c r="AG1464" s="262"/>
      <c r="AH1464" s="262"/>
      <c r="AI1464" s="262"/>
      <c r="AJ1464" s="262"/>
      <c r="AK1464" s="262"/>
      <c r="AL1464" s="262"/>
      <c r="AM1464" s="262"/>
      <c r="AN1464" s="262"/>
      <c r="AO1464" s="262"/>
      <c r="AP1464" s="262"/>
      <c r="AQ1464" s="262"/>
      <c r="AR1464" s="262"/>
      <c r="AS1464" s="262"/>
      <c r="AT1464" s="262"/>
      <c r="AU1464" s="262"/>
      <c r="AV1464" s="262"/>
      <c r="AW1464" s="262"/>
      <c r="AX1464" s="262"/>
      <c r="AY1464" s="262"/>
      <c r="AZ1464" s="262"/>
      <c r="BA1464" s="262"/>
      <c r="BB1464" s="262"/>
      <c r="BC1464" s="262"/>
      <c r="BD1464" s="262"/>
      <c r="BE1464" s="262"/>
      <c r="BF1464" s="262"/>
      <c r="BG1464" s="262"/>
      <c r="BH1464" s="262"/>
      <c r="BI1464" s="262"/>
      <c r="BJ1464" s="262"/>
      <c r="BK1464" s="262"/>
      <c r="BL1464" s="262"/>
    </row>
    <row r="1465" spans="1:64" ht="14.65" hidden="1" customHeight="1">
      <c r="A1465" s="263" t="s">
        <v>108</v>
      </c>
      <c r="B1465" s="263" t="s">
        <v>74</v>
      </c>
      <c r="C1465" s="265" t="s">
        <v>76</v>
      </c>
      <c r="D1465" s="267"/>
      <c r="E1465" s="267"/>
      <c r="F1465" s="267"/>
      <c r="G1465" s="267"/>
      <c r="H1465" s="267"/>
      <c r="I1465" s="267">
        <v>3</v>
      </c>
      <c r="J1465" s="267">
        <v>12</v>
      </c>
      <c r="K1465" s="267">
        <v>36</v>
      </c>
      <c r="L1465" s="267">
        <v>57</v>
      </c>
      <c r="M1465" s="268">
        <v>77</v>
      </c>
      <c r="N1465" s="267">
        <v>90</v>
      </c>
      <c r="O1465" s="267">
        <v>97</v>
      </c>
      <c r="P1465" s="267">
        <v>98</v>
      </c>
      <c r="Q1465" s="267">
        <v>100</v>
      </c>
      <c r="R1465" s="267"/>
      <c r="S1465" s="267"/>
      <c r="T1465" s="267"/>
      <c r="U1465" s="267"/>
      <c r="V1465" s="267"/>
      <c r="W1465" s="267"/>
      <c r="X1465" s="267"/>
      <c r="Y1465" s="267"/>
      <c r="Z1465" s="267"/>
      <c r="AA1465" s="267"/>
      <c r="AB1465" s="267"/>
      <c r="AC1465" s="267"/>
      <c r="AD1465" s="267"/>
      <c r="AE1465" s="268"/>
      <c r="AF1465" s="238" t="str">
        <f t="shared" si="22"/>
        <v>TOMATE (1ª SAFRA)21/22Colheita</v>
      </c>
      <c r="AG1465" s="268"/>
      <c r="AH1465" s="268"/>
      <c r="AI1465" s="268"/>
      <c r="AJ1465" s="268"/>
      <c r="AK1465" s="268"/>
      <c r="AL1465" s="268"/>
      <c r="AM1465" s="268"/>
      <c r="AN1465" s="268"/>
      <c r="AO1465" s="268"/>
      <c r="AP1465" s="268"/>
      <c r="AQ1465" s="268"/>
      <c r="AR1465" s="268"/>
      <c r="AS1465" s="268"/>
      <c r="AT1465" s="268"/>
      <c r="AU1465" s="268"/>
      <c r="AV1465" s="268"/>
      <c r="AW1465" s="268"/>
      <c r="AX1465" s="268"/>
      <c r="AY1465" s="268"/>
      <c r="AZ1465" s="268"/>
      <c r="BA1465" s="268"/>
      <c r="BB1465" s="268"/>
      <c r="BC1465" s="268"/>
      <c r="BD1465" s="268"/>
      <c r="BE1465" s="268"/>
      <c r="BF1465" s="268"/>
      <c r="BG1465" s="268"/>
      <c r="BH1465" s="268"/>
      <c r="BI1465" s="268"/>
      <c r="BJ1465" s="268"/>
      <c r="BK1465" s="268"/>
      <c r="BL1465" s="268"/>
    </row>
    <row r="1466" spans="1:64" ht="14.65" hidden="1" customHeight="1">
      <c r="A1466" s="238" t="s">
        <v>108</v>
      </c>
      <c r="B1466" s="238" t="s">
        <v>74</v>
      </c>
      <c r="C1466" s="243" t="s">
        <v>77</v>
      </c>
      <c r="D1466" s="245"/>
      <c r="E1466" s="245"/>
      <c r="F1466" s="245"/>
      <c r="G1466" s="245"/>
      <c r="H1466" s="245"/>
      <c r="I1466" s="245">
        <v>2</v>
      </c>
      <c r="J1466" s="245">
        <v>10</v>
      </c>
      <c r="K1466" s="245">
        <v>32</v>
      </c>
      <c r="L1466" s="245">
        <v>56</v>
      </c>
      <c r="M1466" s="245">
        <v>79</v>
      </c>
      <c r="N1466" s="245">
        <v>91</v>
      </c>
      <c r="O1466" s="245">
        <v>98</v>
      </c>
      <c r="P1466" s="245">
        <v>99</v>
      </c>
      <c r="Q1466" s="245">
        <v>100</v>
      </c>
      <c r="R1466" s="245"/>
      <c r="S1466" s="245"/>
      <c r="T1466" s="245"/>
      <c r="U1466" s="245"/>
      <c r="V1466" s="245"/>
      <c r="W1466" s="245"/>
      <c r="X1466" s="245"/>
      <c r="Y1466" s="245"/>
      <c r="Z1466" s="245"/>
      <c r="AA1466" s="245"/>
      <c r="AB1466" s="245"/>
      <c r="AC1466" s="245"/>
      <c r="AD1466" s="245"/>
      <c r="AE1466" s="242"/>
      <c r="AF1466" s="238" t="str">
        <f t="shared" si="22"/>
        <v>TOMATE (1ª SAFRA)21/22Comercialização</v>
      </c>
      <c r="AG1466" s="242"/>
      <c r="AH1466" s="242"/>
      <c r="AI1466" s="242"/>
      <c r="AJ1466" s="242"/>
      <c r="AK1466" s="242"/>
      <c r="AL1466" s="242"/>
      <c r="AM1466" s="242"/>
      <c r="AN1466" s="242"/>
      <c r="AO1466" s="242"/>
      <c r="AP1466" s="242"/>
      <c r="AQ1466" s="242"/>
      <c r="AR1466" s="242"/>
      <c r="AS1466" s="242"/>
      <c r="AT1466" s="242"/>
      <c r="AU1466" s="242"/>
      <c r="AV1466" s="242"/>
      <c r="AW1466" s="242"/>
      <c r="AX1466" s="242"/>
      <c r="AY1466" s="242"/>
      <c r="AZ1466" s="242"/>
      <c r="BA1466" s="242"/>
      <c r="BB1466" s="242"/>
      <c r="BC1466" s="242"/>
      <c r="BD1466" s="242"/>
      <c r="BE1466" s="242"/>
      <c r="BF1466" s="242"/>
      <c r="BG1466" s="242"/>
      <c r="BH1466" s="242"/>
      <c r="BI1466" s="242"/>
      <c r="BJ1466" s="242"/>
      <c r="BK1466" s="242"/>
      <c r="BL1466" s="242"/>
    </row>
    <row r="1467" spans="1:64" ht="14.65" hidden="1" customHeight="1">
      <c r="A1467" s="254" t="s">
        <v>109</v>
      </c>
      <c r="B1467" s="254" t="s">
        <v>74</v>
      </c>
      <c r="C1467" s="256" t="s">
        <v>75</v>
      </c>
      <c r="D1467" s="261"/>
      <c r="E1467" s="261"/>
      <c r="F1467" s="261"/>
      <c r="G1467" s="261"/>
      <c r="H1467" s="261"/>
      <c r="I1467" s="261"/>
      <c r="J1467" s="261"/>
      <c r="K1467" s="262"/>
      <c r="L1467" s="261">
        <v>22</v>
      </c>
      <c r="M1467" s="262">
        <v>49</v>
      </c>
      <c r="N1467" s="261">
        <v>74</v>
      </c>
      <c r="O1467" s="261">
        <v>89</v>
      </c>
      <c r="P1467" s="261">
        <v>95</v>
      </c>
      <c r="Q1467" s="261">
        <v>96</v>
      </c>
      <c r="R1467" s="261">
        <v>100</v>
      </c>
      <c r="S1467" s="261"/>
      <c r="T1467" s="261"/>
      <c r="U1467" s="261"/>
      <c r="V1467" s="261"/>
      <c r="W1467" s="261"/>
      <c r="X1467" s="261"/>
      <c r="Y1467" s="261"/>
      <c r="Z1467" s="261"/>
      <c r="AA1467" s="261"/>
      <c r="AB1467" s="261"/>
      <c r="AC1467" s="261"/>
      <c r="AD1467" s="261"/>
      <c r="AE1467" s="262"/>
      <c r="AF1467" s="238" t="str">
        <f t="shared" si="22"/>
        <v>TOMATE (2ª SAFRA)21/22Plantio</v>
      </c>
      <c r="AG1467" s="262"/>
      <c r="AH1467" s="262"/>
      <c r="AI1467" s="262"/>
      <c r="AJ1467" s="262"/>
      <c r="AK1467" s="262"/>
      <c r="AL1467" s="262"/>
      <c r="AM1467" s="262"/>
      <c r="AN1467" s="262"/>
      <c r="AO1467" s="262"/>
      <c r="AP1467" s="262"/>
      <c r="AQ1467" s="262"/>
      <c r="AR1467" s="262"/>
      <c r="AS1467" s="262"/>
      <c r="AT1467" s="262"/>
      <c r="AU1467" s="262"/>
      <c r="AV1467" s="262"/>
      <c r="AW1467" s="262"/>
      <c r="AX1467" s="262"/>
      <c r="AY1467" s="262"/>
      <c r="AZ1467" s="262"/>
      <c r="BA1467" s="262"/>
      <c r="BB1467" s="262"/>
      <c r="BC1467" s="262"/>
      <c r="BD1467" s="262"/>
      <c r="BE1467" s="262"/>
      <c r="BF1467" s="262"/>
      <c r="BG1467" s="262"/>
      <c r="BH1467" s="262"/>
      <c r="BI1467" s="262"/>
      <c r="BJ1467" s="262"/>
      <c r="BK1467" s="262"/>
      <c r="BL1467" s="262"/>
    </row>
    <row r="1468" spans="1:64" ht="14.65" hidden="1" customHeight="1">
      <c r="A1468" s="263" t="s">
        <v>109</v>
      </c>
      <c r="B1468" s="263" t="s">
        <v>74</v>
      </c>
      <c r="C1468" s="265" t="s">
        <v>76</v>
      </c>
      <c r="D1468" s="267"/>
      <c r="E1468" s="267"/>
      <c r="F1468" s="267"/>
      <c r="G1468" s="267"/>
      <c r="H1468" s="267"/>
      <c r="I1468" s="267"/>
      <c r="J1468" s="267"/>
      <c r="K1468" s="268"/>
      <c r="L1468" s="267"/>
      <c r="M1468" s="268"/>
      <c r="N1468" s="267">
        <v>3</v>
      </c>
      <c r="O1468" s="267">
        <v>30</v>
      </c>
      <c r="P1468" s="267">
        <v>48</v>
      </c>
      <c r="Q1468" s="267">
        <v>75</v>
      </c>
      <c r="R1468" s="267">
        <v>89</v>
      </c>
      <c r="S1468" s="267">
        <v>96</v>
      </c>
      <c r="T1468" s="267">
        <v>98</v>
      </c>
      <c r="U1468" s="267">
        <v>99</v>
      </c>
      <c r="V1468" s="267">
        <v>100</v>
      </c>
      <c r="W1468" s="267"/>
      <c r="X1468" s="267"/>
      <c r="Y1468" s="267"/>
      <c r="Z1468" s="267"/>
      <c r="AA1468" s="267"/>
      <c r="AB1468" s="267"/>
      <c r="AC1468" s="267"/>
      <c r="AD1468" s="267"/>
      <c r="AE1468" s="268"/>
      <c r="AF1468" s="238" t="str">
        <f t="shared" si="22"/>
        <v>TOMATE (2ª SAFRA)21/22Colheita</v>
      </c>
      <c r="AG1468" s="268"/>
      <c r="AH1468" s="268"/>
      <c r="AI1468" s="268"/>
      <c r="AJ1468" s="268"/>
      <c r="AK1468" s="268"/>
      <c r="AL1468" s="268"/>
      <c r="AM1468" s="268"/>
      <c r="AN1468" s="268"/>
      <c r="AO1468" s="268"/>
      <c r="AP1468" s="268"/>
      <c r="AQ1468" s="268"/>
      <c r="AR1468" s="268"/>
      <c r="AS1468" s="268"/>
      <c r="AT1468" s="268"/>
      <c r="AU1468" s="268"/>
      <c r="AV1468" s="268"/>
      <c r="AW1468" s="268"/>
      <c r="AX1468" s="268"/>
      <c r="AY1468" s="268"/>
      <c r="AZ1468" s="268"/>
      <c r="BA1468" s="268"/>
      <c r="BB1468" s="268"/>
      <c r="BC1468" s="268"/>
      <c r="BD1468" s="268"/>
      <c r="BE1468" s="268"/>
      <c r="BF1468" s="268"/>
      <c r="BG1468" s="268"/>
      <c r="BH1468" s="268"/>
      <c r="BI1468" s="268"/>
      <c r="BJ1468" s="268"/>
      <c r="BK1468" s="268"/>
      <c r="BL1468" s="268"/>
    </row>
    <row r="1469" spans="1:64" ht="14.65" hidden="1" customHeight="1">
      <c r="A1469" s="238" t="s">
        <v>109</v>
      </c>
      <c r="B1469" s="238" t="s">
        <v>74</v>
      </c>
      <c r="C1469" s="243" t="s">
        <v>77</v>
      </c>
      <c r="D1469" s="245"/>
      <c r="E1469" s="245"/>
      <c r="F1469" s="245"/>
      <c r="G1469" s="245"/>
      <c r="H1469" s="245"/>
      <c r="I1469" s="245"/>
      <c r="J1469" s="245"/>
      <c r="K1469" s="245"/>
      <c r="L1469" s="245"/>
      <c r="M1469" s="245"/>
      <c r="N1469" s="245">
        <v>2</v>
      </c>
      <c r="O1469" s="245">
        <v>26</v>
      </c>
      <c r="P1469" s="245">
        <v>45</v>
      </c>
      <c r="Q1469" s="245">
        <v>71</v>
      </c>
      <c r="R1469" s="245">
        <v>88</v>
      </c>
      <c r="S1469" s="245">
        <v>96</v>
      </c>
      <c r="T1469" s="245">
        <v>98</v>
      </c>
      <c r="U1469" s="245">
        <v>99</v>
      </c>
      <c r="V1469" s="245">
        <v>100</v>
      </c>
      <c r="W1469" s="245"/>
      <c r="X1469" s="245"/>
      <c r="Y1469" s="245"/>
      <c r="Z1469" s="245"/>
      <c r="AA1469" s="245"/>
      <c r="AB1469" s="245"/>
      <c r="AC1469" s="245"/>
      <c r="AD1469" s="245"/>
      <c r="AE1469" s="242"/>
      <c r="AF1469" s="238" t="str">
        <f t="shared" si="22"/>
        <v>TOMATE (2ª SAFRA)21/22Comercialização</v>
      </c>
      <c r="AG1469" s="242"/>
      <c r="AH1469" s="242"/>
      <c r="AI1469" s="242"/>
      <c r="AJ1469" s="242"/>
      <c r="AK1469" s="242"/>
      <c r="AL1469" s="242"/>
      <c r="AM1469" s="242"/>
      <c r="AN1469" s="242"/>
      <c r="AO1469" s="242"/>
      <c r="AP1469" s="242"/>
      <c r="AQ1469" s="242"/>
      <c r="AR1469" s="242"/>
      <c r="AS1469" s="242"/>
      <c r="AT1469" s="242"/>
      <c r="AU1469" s="242"/>
      <c r="AV1469" s="242"/>
      <c r="AW1469" s="242"/>
      <c r="AX1469" s="242"/>
      <c r="AY1469" s="242"/>
      <c r="AZ1469" s="242"/>
      <c r="BA1469" s="242"/>
      <c r="BB1469" s="242"/>
      <c r="BC1469" s="242"/>
      <c r="BD1469" s="242"/>
      <c r="BE1469" s="242"/>
      <c r="BF1469" s="242"/>
      <c r="BG1469" s="242"/>
      <c r="BH1469" s="242"/>
      <c r="BI1469" s="242"/>
      <c r="BJ1469" s="242"/>
      <c r="BK1469" s="242"/>
      <c r="BL1469" s="242"/>
    </row>
    <row r="1470" spans="1:64" ht="14.65" hidden="1" customHeight="1">
      <c r="A1470" s="254" t="s">
        <v>110</v>
      </c>
      <c r="B1470" s="254" t="s">
        <v>74</v>
      </c>
      <c r="C1470" s="256" t="s">
        <v>75</v>
      </c>
      <c r="D1470" s="261"/>
      <c r="E1470" s="261"/>
      <c r="F1470" s="261"/>
      <c r="G1470" s="261"/>
      <c r="H1470" s="261"/>
      <c r="I1470" s="261"/>
      <c r="J1470" s="261"/>
      <c r="K1470" s="262"/>
      <c r="L1470" s="261"/>
      <c r="M1470" s="262"/>
      <c r="N1470" s="261"/>
      <c r="O1470" s="261">
        <v>3</v>
      </c>
      <c r="P1470" s="261">
        <v>53</v>
      </c>
      <c r="Q1470" s="261">
        <v>88</v>
      </c>
      <c r="R1470" s="261">
        <v>100</v>
      </c>
      <c r="S1470" s="261"/>
      <c r="T1470" s="261"/>
      <c r="U1470" s="261"/>
      <c r="V1470" s="261"/>
      <c r="W1470" s="261"/>
      <c r="X1470" s="261"/>
      <c r="Y1470" s="261"/>
      <c r="Z1470" s="261"/>
      <c r="AA1470" s="261"/>
      <c r="AB1470" s="261"/>
      <c r="AC1470" s="261"/>
      <c r="AD1470" s="261"/>
      <c r="AE1470" s="262"/>
      <c r="AF1470" s="254" t="str">
        <f t="shared" si="22"/>
        <v>TRIGO21/22Plantio</v>
      </c>
      <c r="AG1470" s="262"/>
      <c r="AH1470" s="262"/>
      <c r="AI1470" s="262"/>
      <c r="AJ1470" s="262"/>
      <c r="AK1470" s="262"/>
      <c r="AL1470" s="262"/>
      <c r="AM1470" s="262"/>
      <c r="AN1470" s="262"/>
      <c r="AO1470" s="262"/>
      <c r="AP1470" s="262"/>
      <c r="AQ1470" s="262"/>
      <c r="AR1470" s="262"/>
      <c r="AS1470" s="262"/>
      <c r="AT1470" s="262"/>
      <c r="AU1470" s="262"/>
      <c r="AV1470" s="262"/>
      <c r="AW1470" s="262"/>
      <c r="AX1470" s="262"/>
      <c r="AY1470" s="262"/>
      <c r="AZ1470" s="262"/>
      <c r="BA1470" s="262"/>
      <c r="BB1470" s="262"/>
      <c r="BC1470" s="262"/>
      <c r="BD1470" s="262"/>
      <c r="BE1470" s="262"/>
      <c r="BF1470" s="262"/>
      <c r="BG1470" s="262"/>
      <c r="BH1470" s="262"/>
      <c r="BI1470" s="262"/>
      <c r="BJ1470" s="262"/>
      <c r="BK1470" s="262"/>
      <c r="BL1470" s="262"/>
    </row>
    <row r="1471" spans="1:64" ht="14.65" hidden="1" customHeight="1">
      <c r="A1471" s="263" t="s">
        <v>110</v>
      </c>
      <c r="B1471" s="263" t="s">
        <v>74</v>
      </c>
      <c r="C1471" s="265" t="s">
        <v>76</v>
      </c>
      <c r="D1471" s="267"/>
      <c r="E1471" s="267"/>
      <c r="F1471" s="267"/>
      <c r="G1471" s="267"/>
      <c r="H1471" s="267"/>
      <c r="I1471" s="267"/>
      <c r="J1471" s="267"/>
      <c r="K1471" s="268"/>
      <c r="L1471" s="267"/>
      <c r="M1471" s="268"/>
      <c r="N1471" s="267"/>
      <c r="O1471" s="267"/>
      <c r="P1471" s="267"/>
      <c r="Q1471" s="267">
        <v>0</v>
      </c>
      <c r="R1471" s="267">
        <v>0</v>
      </c>
      <c r="S1471" s="267">
        <v>2</v>
      </c>
      <c r="T1471" s="267">
        <v>37</v>
      </c>
      <c r="U1471" s="267">
        <v>63</v>
      </c>
      <c r="V1471" s="267">
        <v>98</v>
      </c>
      <c r="W1471" s="267">
        <v>100</v>
      </c>
      <c r="X1471" s="267">
        <v>100</v>
      </c>
      <c r="Y1471" s="267">
        <v>100</v>
      </c>
      <c r="Z1471" s="267">
        <v>100</v>
      </c>
      <c r="AA1471" s="267">
        <v>100</v>
      </c>
      <c r="AB1471" s="267">
        <v>100</v>
      </c>
      <c r="AC1471" s="267"/>
      <c r="AD1471" s="267"/>
      <c r="AE1471" s="268"/>
      <c r="AF1471" s="263" t="str">
        <f t="shared" si="22"/>
        <v>TRIGO21/22Colheita</v>
      </c>
      <c r="AG1471" s="268"/>
      <c r="AH1471" s="268"/>
      <c r="AI1471" s="268"/>
      <c r="AJ1471" s="268"/>
      <c r="AK1471" s="268"/>
      <c r="AL1471" s="268"/>
      <c r="AM1471" s="268"/>
      <c r="AN1471" s="268"/>
      <c r="AO1471" s="268"/>
      <c r="AP1471" s="268"/>
      <c r="AQ1471" s="268"/>
      <c r="AR1471" s="268"/>
      <c r="AS1471" s="268"/>
      <c r="AT1471" s="268"/>
      <c r="AU1471" s="268"/>
      <c r="AV1471" s="268"/>
      <c r="AW1471" s="268"/>
      <c r="AX1471" s="268"/>
      <c r="AY1471" s="268"/>
      <c r="AZ1471" s="268"/>
      <c r="BA1471" s="268"/>
      <c r="BB1471" s="268"/>
      <c r="BC1471" s="268"/>
      <c r="BD1471" s="268"/>
      <c r="BE1471" s="268"/>
      <c r="BF1471" s="268"/>
      <c r="BG1471" s="268"/>
      <c r="BH1471" s="268"/>
      <c r="BI1471" s="268"/>
      <c r="BJ1471" s="268"/>
      <c r="BK1471" s="268"/>
      <c r="BL1471" s="268"/>
    </row>
    <row r="1472" spans="1:64" ht="14.65" hidden="1" customHeight="1">
      <c r="A1472" s="238" t="s">
        <v>110</v>
      </c>
      <c r="B1472" s="238" t="s">
        <v>74</v>
      </c>
      <c r="C1472" s="243" t="s">
        <v>77</v>
      </c>
      <c r="D1472" s="245"/>
      <c r="E1472" s="245"/>
      <c r="F1472" s="245"/>
      <c r="G1472" s="245"/>
      <c r="H1472" s="245"/>
      <c r="I1472" s="245"/>
      <c r="J1472" s="245"/>
      <c r="K1472" s="245"/>
      <c r="L1472" s="245"/>
      <c r="M1472" s="245"/>
      <c r="N1472" s="245"/>
      <c r="O1472" s="245">
        <v>2</v>
      </c>
      <c r="P1472" s="245">
        <v>2</v>
      </c>
      <c r="Q1472" s="245">
        <v>4</v>
      </c>
      <c r="R1472" s="245">
        <v>4</v>
      </c>
      <c r="S1472" s="245">
        <v>4</v>
      </c>
      <c r="T1472" s="245">
        <v>20</v>
      </c>
      <c r="U1472" s="245">
        <v>32</v>
      </c>
      <c r="V1472" s="245">
        <v>62</v>
      </c>
      <c r="W1472" s="245">
        <v>78</v>
      </c>
      <c r="X1472" s="245">
        <v>82</v>
      </c>
      <c r="Y1472" s="245">
        <v>88</v>
      </c>
      <c r="Z1472" s="245">
        <v>92</v>
      </c>
      <c r="AA1472" s="245">
        <v>94</v>
      </c>
      <c r="AB1472" s="245">
        <v>96</v>
      </c>
      <c r="AC1472" s="245"/>
      <c r="AD1472" s="245"/>
      <c r="AE1472" s="242"/>
      <c r="AF1472" s="238" t="str">
        <f t="shared" si="22"/>
        <v>TRIGO21/22Comercialização</v>
      </c>
      <c r="AG1472" s="242"/>
      <c r="AH1472" s="242"/>
      <c r="AI1472" s="242"/>
      <c r="AJ1472" s="242"/>
      <c r="AK1472" s="242"/>
      <c r="AL1472" s="242"/>
      <c r="AM1472" s="242"/>
      <c r="AN1472" s="242"/>
      <c r="AO1472" s="242"/>
      <c r="AP1472" s="242"/>
      <c r="AQ1472" s="242"/>
      <c r="AR1472" s="242"/>
      <c r="AS1472" s="242"/>
      <c r="AT1472" s="242"/>
      <c r="AU1472" s="242"/>
      <c r="AV1472" s="242"/>
      <c r="AW1472" s="242"/>
      <c r="AX1472" s="242"/>
      <c r="AY1472" s="242"/>
      <c r="AZ1472" s="242"/>
      <c r="BA1472" s="242"/>
      <c r="BB1472" s="242"/>
      <c r="BC1472" s="242"/>
      <c r="BD1472" s="242"/>
      <c r="BE1472" s="242"/>
      <c r="BF1472" s="242"/>
      <c r="BG1472" s="242"/>
      <c r="BH1472" s="242"/>
      <c r="BI1472" s="242"/>
      <c r="BJ1472" s="242"/>
      <c r="BK1472" s="242"/>
      <c r="BL1472" s="242"/>
    </row>
    <row r="1473" spans="1:64" ht="14.65" hidden="1" customHeight="1">
      <c r="A1473" s="254" t="s">
        <v>111</v>
      </c>
      <c r="B1473" s="254" t="s">
        <v>74</v>
      </c>
      <c r="C1473" s="256" t="s">
        <v>75</v>
      </c>
      <c r="D1473" s="260"/>
      <c r="E1473" s="260"/>
      <c r="F1473" s="260"/>
      <c r="G1473" s="261"/>
      <c r="H1473" s="261"/>
      <c r="I1473" s="261"/>
      <c r="J1473" s="261"/>
      <c r="K1473" s="261"/>
      <c r="L1473" s="261"/>
      <c r="M1473" s="261"/>
      <c r="N1473" s="261"/>
      <c r="O1473" s="261">
        <v>3</v>
      </c>
      <c r="P1473" s="261">
        <v>12</v>
      </c>
      <c r="Q1473" s="261">
        <v>62</v>
      </c>
      <c r="R1473" s="261">
        <v>100</v>
      </c>
      <c r="S1473" s="261"/>
      <c r="T1473" s="261"/>
      <c r="U1473" s="261"/>
      <c r="V1473" s="261"/>
      <c r="W1473" s="261"/>
      <c r="X1473" s="261"/>
      <c r="Y1473" s="261"/>
      <c r="Z1473" s="261"/>
      <c r="AA1473" s="261"/>
      <c r="AB1473" s="261"/>
      <c r="AC1473" s="261"/>
      <c r="AD1473" s="261"/>
      <c r="AE1473" s="262"/>
      <c r="AF1473" s="254" t="str">
        <f t="shared" si="22"/>
        <v>TRITICALE21/22Plantio</v>
      </c>
      <c r="AG1473" s="262"/>
      <c r="AH1473" s="262"/>
      <c r="AI1473" s="262"/>
      <c r="AJ1473" s="262"/>
      <c r="AK1473" s="262"/>
      <c r="AL1473" s="262"/>
      <c r="AM1473" s="262"/>
      <c r="AN1473" s="262"/>
      <c r="AO1473" s="262"/>
      <c r="AP1473" s="262"/>
      <c r="AQ1473" s="262"/>
      <c r="AR1473" s="262"/>
      <c r="AS1473" s="262"/>
      <c r="AT1473" s="262"/>
      <c r="AU1473" s="262"/>
      <c r="AV1473" s="262"/>
      <c r="AW1473" s="262"/>
      <c r="AX1473" s="262"/>
      <c r="AY1473" s="262"/>
      <c r="AZ1473" s="262"/>
      <c r="BA1473" s="262"/>
      <c r="BB1473" s="262"/>
      <c r="BC1473" s="262"/>
      <c r="BD1473" s="262"/>
      <c r="BE1473" s="262"/>
      <c r="BF1473" s="262"/>
      <c r="BG1473" s="262"/>
      <c r="BH1473" s="262"/>
      <c r="BI1473" s="262"/>
      <c r="BJ1473" s="262"/>
      <c r="BK1473" s="262"/>
      <c r="BL1473" s="262"/>
    </row>
    <row r="1474" spans="1:64" ht="14.65" hidden="1" customHeight="1">
      <c r="A1474" s="263" t="s">
        <v>111</v>
      </c>
      <c r="B1474" s="263" t="s">
        <v>74</v>
      </c>
      <c r="C1474" s="265" t="s">
        <v>76</v>
      </c>
      <c r="D1474" s="266"/>
      <c r="E1474" s="266"/>
      <c r="F1474" s="266"/>
      <c r="G1474" s="267"/>
      <c r="H1474" s="267"/>
      <c r="I1474" s="267"/>
      <c r="J1474" s="267"/>
      <c r="K1474" s="267"/>
      <c r="L1474" s="267"/>
      <c r="M1474" s="267"/>
      <c r="N1474" s="267"/>
      <c r="O1474" s="267"/>
      <c r="P1474" s="267"/>
      <c r="Q1474" s="267"/>
      <c r="R1474" s="267"/>
      <c r="S1474" s="267"/>
      <c r="T1474" s="267">
        <v>13</v>
      </c>
      <c r="U1474" s="267">
        <v>21</v>
      </c>
      <c r="V1474" s="267">
        <v>100</v>
      </c>
      <c r="W1474" s="267"/>
      <c r="X1474" s="267"/>
      <c r="Y1474" s="267"/>
      <c r="Z1474" s="267"/>
      <c r="AA1474" s="267"/>
      <c r="AB1474" s="267"/>
      <c r="AC1474" s="267"/>
      <c r="AD1474" s="267"/>
      <c r="AE1474" s="268"/>
      <c r="AF1474" s="263" t="str">
        <f t="shared" si="22"/>
        <v>TRITICALE21/22Colheita</v>
      </c>
      <c r="AG1474" s="268"/>
      <c r="AH1474" s="268"/>
      <c r="AI1474" s="268"/>
      <c r="AJ1474" s="268"/>
      <c r="AK1474" s="268"/>
      <c r="AL1474" s="268"/>
      <c r="AM1474" s="268"/>
      <c r="AN1474" s="268"/>
      <c r="AO1474" s="268"/>
      <c r="AP1474" s="268"/>
      <c r="AQ1474" s="268"/>
      <c r="AR1474" s="268"/>
      <c r="AS1474" s="268"/>
      <c r="AT1474" s="268"/>
      <c r="AU1474" s="268"/>
      <c r="AV1474" s="268"/>
      <c r="AW1474" s="268"/>
      <c r="AX1474" s="268"/>
      <c r="AY1474" s="268"/>
      <c r="AZ1474" s="268"/>
      <c r="BA1474" s="268"/>
      <c r="BB1474" s="268"/>
      <c r="BC1474" s="268"/>
      <c r="BD1474" s="268"/>
      <c r="BE1474" s="268"/>
      <c r="BF1474" s="268"/>
      <c r="BG1474" s="268"/>
      <c r="BH1474" s="268"/>
      <c r="BI1474" s="268"/>
      <c r="BJ1474" s="268"/>
      <c r="BK1474" s="268"/>
      <c r="BL1474" s="268"/>
    </row>
    <row r="1475" spans="1:64" ht="14.65" hidden="1" customHeight="1">
      <c r="A1475" s="238" t="s">
        <v>111</v>
      </c>
      <c r="B1475" s="238" t="s">
        <v>74</v>
      </c>
      <c r="C1475" s="243" t="s">
        <v>77</v>
      </c>
      <c r="D1475" s="244"/>
      <c r="E1475" s="244"/>
      <c r="F1475" s="244"/>
      <c r="G1475" s="245"/>
      <c r="H1475" s="245"/>
      <c r="I1475" s="245"/>
      <c r="J1475" s="245"/>
      <c r="K1475" s="245"/>
      <c r="L1475" s="245"/>
      <c r="M1475" s="245"/>
      <c r="N1475" s="245"/>
      <c r="O1475" s="245"/>
      <c r="P1475" s="245"/>
      <c r="Q1475" s="245"/>
      <c r="R1475" s="245"/>
      <c r="S1475" s="245"/>
      <c r="T1475" s="245">
        <v>6</v>
      </c>
      <c r="U1475" s="245">
        <v>6</v>
      </c>
      <c r="V1475" s="245">
        <v>52</v>
      </c>
      <c r="W1475" s="245">
        <v>68</v>
      </c>
      <c r="X1475" s="245">
        <v>84</v>
      </c>
      <c r="Y1475" s="245">
        <v>99</v>
      </c>
      <c r="Z1475" s="245">
        <v>100</v>
      </c>
      <c r="AA1475" s="245"/>
      <c r="AB1475" s="245"/>
      <c r="AC1475" s="245"/>
      <c r="AD1475" s="245"/>
      <c r="AE1475" s="242"/>
      <c r="AF1475" s="238" t="str">
        <f t="shared" si="22"/>
        <v>TRITICALE21/22Comercialização</v>
      </c>
      <c r="AG1475" s="242"/>
      <c r="AH1475" s="242"/>
      <c r="AI1475" s="242"/>
      <c r="AJ1475" s="242"/>
      <c r="AK1475" s="242"/>
      <c r="AL1475" s="242"/>
      <c r="AM1475" s="242"/>
      <c r="AN1475" s="242"/>
      <c r="AO1475" s="242"/>
      <c r="AP1475" s="242"/>
      <c r="AQ1475" s="242"/>
      <c r="AR1475" s="242"/>
      <c r="AS1475" s="242"/>
      <c r="AT1475" s="242"/>
      <c r="AU1475" s="242"/>
      <c r="AV1475" s="242"/>
      <c r="AW1475" s="242"/>
      <c r="AX1475" s="242"/>
      <c r="AY1475" s="242"/>
      <c r="AZ1475" s="242"/>
      <c r="BA1475" s="242"/>
      <c r="BB1475" s="242"/>
      <c r="BC1475" s="242"/>
      <c r="BD1475" s="242"/>
      <c r="BE1475" s="242"/>
      <c r="BF1475" s="242"/>
      <c r="BG1475" s="242"/>
      <c r="BH1475" s="242"/>
      <c r="BI1475" s="242"/>
      <c r="BJ1475" s="242"/>
      <c r="BK1475" s="242"/>
      <c r="BL1475" s="242"/>
    </row>
    <row r="1476" spans="1:64" ht="14.65" hidden="1" customHeight="1">
      <c r="A1476" s="254" t="s">
        <v>95</v>
      </c>
      <c r="B1476" s="254" t="s">
        <v>262</v>
      </c>
      <c r="C1476" s="256" t="s">
        <v>75</v>
      </c>
      <c r="D1476" s="261">
        <v>13</v>
      </c>
      <c r="E1476" s="261">
        <v>46</v>
      </c>
      <c r="F1476" s="261">
        <v>75</v>
      </c>
      <c r="G1476" s="261">
        <v>100</v>
      </c>
      <c r="H1476" s="261"/>
      <c r="I1476" s="261"/>
      <c r="J1476" s="261"/>
      <c r="K1476" s="261"/>
      <c r="L1476" s="261"/>
      <c r="M1476" s="261"/>
      <c r="N1476" s="261"/>
      <c r="O1476" s="261"/>
      <c r="P1476" s="261"/>
      <c r="Q1476" s="261"/>
      <c r="R1476" s="261"/>
      <c r="S1476" s="261"/>
      <c r="T1476" s="261"/>
      <c r="U1476" s="261"/>
      <c r="V1476" s="261"/>
      <c r="W1476" s="261"/>
      <c r="X1476" s="261"/>
      <c r="Y1476" s="261"/>
      <c r="Z1476" s="261"/>
      <c r="AA1476" s="261"/>
      <c r="AB1476" s="261"/>
      <c r="AC1476" s="261"/>
      <c r="AD1476" s="261"/>
      <c r="AE1476" s="262"/>
      <c r="AF1476" s="238" t="str">
        <f>A1476&amp;B1476&amp;C1476</f>
        <v>CEBOLA22/23Plantio</v>
      </c>
      <c r="AG1476" s="262"/>
      <c r="AH1476" s="262"/>
      <c r="AI1476" s="262"/>
      <c r="AJ1476" s="262"/>
      <c r="AK1476" s="262"/>
      <c r="AL1476" s="262"/>
      <c r="AM1476" s="262"/>
      <c r="AN1476" s="262"/>
      <c r="AO1476" s="262"/>
      <c r="AP1476" s="262"/>
      <c r="AQ1476" s="262"/>
      <c r="AR1476" s="262"/>
      <c r="AS1476" s="262"/>
      <c r="AT1476" s="262"/>
      <c r="AU1476" s="262"/>
      <c r="AV1476" s="262"/>
      <c r="AW1476" s="262"/>
      <c r="AX1476" s="262"/>
      <c r="AY1476" s="262"/>
      <c r="AZ1476" s="262"/>
      <c r="BA1476" s="262"/>
      <c r="BB1476" s="262"/>
      <c r="BC1476" s="262"/>
      <c r="BD1476" s="262"/>
      <c r="BE1476" s="262"/>
      <c r="BF1476" s="262"/>
      <c r="BG1476" s="262"/>
      <c r="BH1476" s="262"/>
      <c r="BI1476" s="262"/>
      <c r="BJ1476" s="262"/>
      <c r="BK1476" s="262"/>
      <c r="BL1476" s="262"/>
    </row>
    <row r="1477" spans="1:64" ht="14.65" hidden="1" customHeight="1">
      <c r="A1477" s="263" t="s">
        <v>95</v>
      </c>
      <c r="B1477" s="263" t="s">
        <v>262</v>
      </c>
      <c r="C1477" s="265" t="s">
        <v>76</v>
      </c>
      <c r="D1477" s="267"/>
      <c r="E1477" s="267"/>
      <c r="F1477" s="267"/>
      <c r="G1477" s="267"/>
      <c r="H1477" s="267"/>
      <c r="I1477" s="267">
        <v>1</v>
      </c>
      <c r="J1477" s="267">
        <v>22</v>
      </c>
      <c r="K1477" s="267">
        <v>68</v>
      </c>
      <c r="L1477" s="267">
        <v>93</v>
      </c>
      <c r="M1477" s="267">
        <v>100</v>
      </c>
      <c r="N1477" s="267"/>
      <c r="O1477" s="267"/>
      <c r="P1477" s="267"/>
      <c r="Q1477" s="267"/>
      <c r="R1477" s="267"/>
      <c r="S1477" s="267"/>
      <c r="T1477" s="267"/>
      <c r="U1477" s="267"/>
      <c r="V1477" s="267"/>
      <c r="W1477" s="267"/>
      <c r="X1477" s="267"/>
      <c r="Y1477" s="267"/>
      <c r="Z1477" s="267"/>
      <c r="AA1477" s="267"/>
      <c r="AB1477" s="267"/>
      <c r="AC1477" s="267"/>
      <c r="AD1477" s="267"/>
      <c r="AE1477" s="268"/>
      <c r="AF1477" s="238" t="str">
        <f>A1477&amp;B1477&amp;C1477</f>
        <v>CEBOLA22/23Colheita</v>
      </c>
      <c r="AG1477" s="268"/>
      <c r="AH1477" s="268"/>
      <c r="AI1477" s="268"/>
      <c r="AJ1477" s="268"/>
      <c r="AK1477" s="268"/>
      <c r="AL1477" s="268"/>
      <c r="AM1477" s="268"/>
      <c r="AN1477" s="268"/>
      <c r="AO1477" s="268"/>
      <c r="AP1477" s="268"/>
      <c r="AQ1477" s="268"/>
      <c r="AR1477" s="268"/>
      <c r="AS1477" s="268"/>
      <c r="AT1477" s="268"/>
      <c r="AU1477" s="268"/>
      <c r="AV1477" s="268"/>
      <c r="AW1477" s="268"/>
      <c r="AX1477" s="268"/>
      <c r="AY1477" s="268"/>
      <c r="AZ1477" s="268"/>
      <c r="BA1477" s="268"/>
      <c r="BB1477" s="268"/>
      <c r="BC1477" s="268"/>
      <c r="BD1477" s="268"/>
      <c r="BE1477" s="268"/>
      <c r="BF1477" s="268"/>
      <c r="BG1477" s="268"/>
      <c r="BH1477" s="268"/>
      <c r="BI1477" s="268"/>
      <c r="BJ1477" s="268"/>
      <c r="BK1477" s="268"/>
      <c r="BL1477" s="268"/>
    </row>
    <row r="1478" spans="1:64" ht="14.65" hidden="1" customHeight="1">
      <c r="A1478" s="257" t="s">
        <v>95</v>
      </c>
      <c r="B1478" s="238" t="s">
        <v>262</v>
      </c>
      <c r="C1478" s="243" t="s">
        <v>77</v>
      </c>
      <c r="D1478" s="245"/>
      <c r="E1478" s="245"/>
      <c r="F1478" s="245"/>
      <c r="G1478" s="245"/>
      <c r="H1478" s="245"/>
      <c r="I1478" s="245"/>
      <c r="J1478" s="245">
        <v>10</v>
      </c>
      <c r="K1478" s="245">
        <v>46</v>
      </c>
      <c r="L1478" s="245">
        <v>69</v>
      </c>
      <c r="M1478" s="245">
        <v>87</v>
      </c>
      <c r="N1478" s="245">
        <v>98</v>
      </c>
      <c r="O1478" s="245">
        <v>100</v>
      </c>
      <c r="P1478" s="245"/>
      <c r="Q1478" s="245"/>
      <c r="R1478" s="245"/>
      <c r="S1478" s="245"/>
      <c r="T1478" s="245"/>
      <c r="U1478" s="245"/>
      <c r="V1478" s="245"/>
      <c r="W1478" s="245"/>
      <c r="X1478" s="245"/>
      <c r="Y1478" s="245"/>
      <c r="Z1478" s="245"/>
      <c r="AA1478" s="245"/>
      <c r="AB1478" s="245"/>
      <c r="AC1478" s="245"/>
      <c r="AD1478" s="245"/>
      <c r="AE1478" s="242"/>
      <c r="AF1478" s="238" t="str">
        <f>A1478&amp;B1478&amp;C1478</f>
        <v>CEBOLA22/23Comercialização</v>
      </c>
      <c r="AG1478" s="242"/>
      <c r="AH1478" s="242"/>
      <c r="AI1478" s="242"/>
      <c r="AJ1478" s="242"/>
      <c r="AK1478" s="242"/>
      <c r="AL1478" s="242"/>
      <c r="AM1478" s="242"/>
      <c r="AN1478" s="242"/>
      <c r="AO1478" s="242"/>
      <c r="AP1478" s="242"/>
      <c r="AQ1478" s="242"/>
      <c r="AR1478" s="242"/>
      <c r="AS1478" s="242"/>
      <c r="AT1478" s="242"/>
      <c r="AU1478" s="242"/>
      <c r="AV1478" s="242"/>
      <c r="AW1478" s="242"/>
      <c r="AX1478" s="242"/>
      <c r="AY1478" s="242"/>
      <c r="AZ1478" s="242"/>
      <c r="BA1478" s="242"/>
      <c r="BB1478" s="242"/>
      <c r="BC1478" s="242"/>
      <c r="BD1478" s="242"/>
      <c r="BE1478" s="242"/>
      <c r="BF1478" s="242"/>
      <c r="BG1478" s="242"/>
      <c r="BH1478" s="242"/>
      <c r="BI1478" s="242"/>
      <c r="BJ1478" s="242"/>
      <c r="BK1478" s="242"/>
      <c r="BL1478" s="242"/>
    </row>
    <row r="1479" spans="1:64" ht="14.65" hidden="1" customHeight="1">
      <c r="A1479" s="254" t="s">
        <v>84</v>
      </c>
      <c r="B1479" s="254" t="s">
        <v>262</v>
      </c>
      <c r="C1479" s="256" t="s">
        <v>75</v>
      </c>
      <c r="D1479" s="260"/>
      <c r="E1479" s="260"/>
      <c r="F1479" s="260"/>
      <c r="G1479" s="261"/>
      <c r="H1479" s="261"/>
      <c r="I1479" s="261"/>
      <c r="J1479" s="261"/>
      <c r="K1479" s="261"/>
      <c r="L1479" s="261"/>
      <c r="M1479" s="261"/>
      <c r="N1479" s="261"/>
      <c r="O1479" s="261"/>
      <c r="P1479" s="261"/>
      <c r="Q1479" s="261"/>
      <c r="R1479" s="261"/>
      <c r="S1479" s="261"/>
      <c r="T1479" s="261"/>
      <c r="U1479" s="261"/>
      <c r="V1479" s="261"/>
      <c r="W1479" s="261"/>
      <c r="X1479" s="261"/>
      <c r="Y1479" s="261"/>
      <c r="Z1479" s="261"/>
      <c r="AA1479" s="261"/>
      <c r="AB1479" s="261"/>
      <c r="AC1479" s="261"/>
      <c r="AD1479" s="261"/>
      <c r="AE1479" s="262"/>
      <c r="AF1479" s="254" t="str">
        <f t="shared" ref="AF1479:AF1539" si="23">A1479&amp;B1479&amp;C1479</f>
        <v>ALHO22/23Plantio</v>
      </c>
      <c r="AG1479" s="262"/>
      <c r="AH1479" s="262"/>
      <c r="AI1479" s="262"/>
      <c r="AJ1479" s="262"/>
      <c r="AK1479" s="262"/>
      <c r="AL1479" s="262"/>
      <c r="AM1479" s="262"/>
      <c r="AN1479" s="262"/>
      <c r="AO1479" s="262"/>
      <c r="AP1479" s="262"/>
      <c r="AQ1479" s="262"/>
      <c r="AR1479" s="262"/>
      <c r="AS1479" s="262"/>
      <c r="AT1479" s="262"/>
      <c r="AU1479" s="262"/>
      <c r="AV1479" s="262"/>
      <c r="AW1479" s="262"/>
      <c r="AX1479" s="262"/>
      <c r="AY1479" s="262"/>
      <c r="AZ1479" s="262"/>
      <c r="BA1479" s="262"/>
      <c r="BB1479" s="262"/>
      <c r="BC1479" s="262"/>
      <c r="BD1479" s="262"/>
      <c r="BE1479" s="262"/>
      <c r="BF1479" s="262"/>
      <c r="BG1479" s="262"/>
      <c r="BH1479" s="262"/>
      <c r="BI1479" s="262"/>
      <c r="BJ1479" s="262"/>
      <c r="BK1479" s="262"/>
      <c r="BL1479" s="262"/>
    </row>
    <row r="1480" spans="1:64" ht="14.65" hidden="1" customHeight="1">
      <c r="A1480" s="263" t="s">
        <v>84</v>
      </c>
      <c r="B1480" s="263" t="s">
        <v>262</v>
      </c>
      <c r="C1480" s="265" t="s">
        <v>76</v>
      </c>
      <c r="D1480" s="266"/>
      <c r="E1480" s="266"/>
      <c r="F1480" s="266"/>
      <c r="G1480" s="267"/>
      <c r="H1480" s="267"/>
      <c r="I1480" s="267"/>
      <c r="J1480" s="267"/>
      <c r="K1480" s="267"/>
      <c r="L1480" s="267"/>
      <c r="M1480" s="267"/>
      <c r="N1480" s="267"/>
      <c r="O1480" s="267"/>
      <c r="P1480" s="267"/>
      <c r="Q1480" s="267"/>
      <c r="R1480" s="267"/>
      <c r="S1480" s="267"/>
      <c r="T1480" s="267"/>
      <c r="U1480" s="267"/>
      <c r="V1480" s="267"/>
      <c r="W1480" s="267"/>
      <c r="X1480" s="267"/>
      <c r="Y1480" s="267"/>
      <c r="Z1480" s="267"/>
      <c r="AA1480" s="267"/>
      <c r="AB1480" s="267"/>
      <c r="AC1480" s="267"/>
      <c r="AD1480" s="267"/>
      <c r="AE1480" s="268"/>
      <c r="AF1480" s="263" t="str">
        <f t="shared" si="23"/>
        <v>ALHO22/23Colheita</v>
      </c>
      <c r="AG1480" s="268"/>
      <c r="AH1480" s="268"/>
      <c r="AI1480" s="268"/>
      <c r="AJ1480" s="268"/>
      <c r="AK1480" s="268"/>
      <c r="AL1480" s="268"/>
      <c r="AM1480" s="268"/>
      <c r="AN1480" s="268"/>
      <c r="AO1480" s="268"/>
      <c r="AP1480" s="268"/>
      <c r="AQ1480" s="268"/>
      <c r="AR1480" s="268"/>
      <c r="AS1480" s="268"/>
      <c r="AT1480" s="268"/>
      <c r="AU1480" s="268"/>
      <c r="AV1480" s="268"/>
      <c r="AW1480" s="268"/>
      <c r="AX1480" s="268"/>
      <c r="AY1480" s="268"/>
      <c r="AZ1480" s="268"/>
      <c r="BA1480" s="268"/>
      <c r="BB1480" s="268"/>
      <c r="BC1480" s="268"/>
      <c r="BD1480" s="268"/>
      <c r="BE1480" s="268"/>
      <c r="BF1480" s="268"/>
      <c r="BG1480" s="268"/>
      <c r="BH1480" s="268"/>
      <c r="BI1480" s="268"/>
      <c r="BJ1480" s="268"/>
      <c r="BK1480" s="268"/>
      <c r="BL1480" s="268"/>
    </row>
    <row r="1481" spans="1:64" ht="14.65" hidden="1" customHeight="1">
      <c r="A1481" s="238" t="s">
        <v>84</v>
      </c>
      <c r="B1481" s="238" t="s">
        <v>262</v>
      </c>
      <c r="C1481" s="243" t="s">
        <v>77</v>
      </c>
      <c r="D1481" s="244"/>
      <c r="E1481" s="244"/>
      <c r="F1481" s="244"/>
      <c r="G1481" s="245"/>
      <c r="H1481" s="245"/>
      <c r="I1481" s="245"/>
      <c r="J1481" s="245"/>
      <c r="K1481" s="245"/>
      <c r="L1481" s="245"/>
      <c r="M1481" s="245"/>
      <c r="N1481" s="245"/>
      <c r="O1481" s="245"/>
      <c r="P1481" s="245"/>
      <c r="Q1481" s="245"/>
      <c r="R1481" s="245"/>
      <c r="S1481" s="245"/>
      <c r="T1481" s="245"/>
      <c r="U1481" s="245"/>
      <c r="V1481" s="245"/>
      <c r="W1481" s="245"/>
      <c r="X1481" s="245"/>
      <c r="Y1481" s="245"/>
      <c r="Z1481" s="245"/>
      <c r="AA1481" s="245"/>
      <c r="AB1481" s="245"/>
      <c r="AC1481" s="245"/>
      <c r="AD1481" s="245"/>
      <c r="AE1481" s="242"/>
      <c r="AF1481" s="238" t="str">
        <f t="shared" si="23"/>
        <v>ALHO22/23Comercialização</v>
      </c>
      <c r="AG1481" s="242"/>
      <c r="AH1481" s="242"/>
      <c r="AI1481" s="242"/>
      <c r="AJ1481" s="242"/>
      <c r="AK1481" s="242"/>
      <c r="AL1481" s="242"/>
      <c r="AM1481" s="242"/>
      <c r="AN1481" s="242"/>
      <c r="AO1481" s="242"/>
      <c r="AP1481" s="242"/>
      <c r="AQ1481" s="242"/>
      <c r="AR1481" s="242"/>
      <c r="AS1481" s="242"/>
      <c r="AT1481" s="242"/>
      <c r="AU1481" s="242"/>
      <c r="AV1481" s="242"/>
      <c r="AW1481" s="242"/>
      <c r="AX1481" s="242"/>
      <c r="AY1481" s="242"/>
      <c r="AZ1481" s="242"/>
      <c r="BA1481" s="242"/>
      <c r="BB1481" s="242"/>
      <c r="BC1481" s="242"/>
      <c r="BD1481" s="242"/>
      <c r="BE1481" s="242"/>
      <c r="BF1481" s="242"/>
      <c r="BG1481" s="242"/>
      <c r="BH1481" s="242"/>
      <c r="BI1481" s="242"/>
      <c r="BJ1481" s="242"/>
      <c r="BK1481" s="242"/>
      <c r="BL1481" s="242"/>
    </row>
    <row r="1482" spans="1:64" ht="14.65" hidden="1" customHeight="1">
      <c r="A1482" s="254" t="s">
        <v>85</v>
      </c>
      <c r="B1482" s="254" t="s">
        <v>262</v>
      </c>
      <c r="C1482" s="256" t="s">
        <v>75</v>
      </c>
      <c r="D1482" s="261"/>
      <c r="E1482" s="261"/>
      <c r="F1482" s="261"/>
      <c r="G1482" s="261"/>
      <c r="H1482" s="261">
        <v>9</v>
      </c>
      <c r="I1482" s="261">
        <v>27</v>
      </c>
      <c r="J1482" s="261">
        <v>97</v>
      </c>
      <c r="K1482" s="261">
        <v>98</v>
      </c>
      <c r="L1482" s="261">
        <v>100</v>
      </c>
      <c r="M1482" s="261"/>
      <c r="N1482" s="261"/>
      <c r="O1482" s="261"/>
      <c r="P1482" s="261"/>
      <c r="Q1482" s="261"/>
      <c r="R1482" s="261"/>
      <c r="S1482" s="261"/>
      <c r="T1482" s="261"/>
      <c r="U1482" s="261"/>
      <c r="V1482" s="261"/>
      <c r="W1482" s="261"/>
      <c r="X1482" s="261"/>
      <c r="Y1482" s="261"/>
      <c r="Z1482" s="261"/>
      <c r="AA1482" s="261"/>
      <c r="AB1482" s="261"/>
      <c r="AC1482" s="261"/>
      <c r="AD1482" s="261"/>
      <c r="AE1482" s="262"/>
      <c r="AF1482" s="238" t="str">
        <f t="shared" si="23"/>
        <v>AMENDOIM (1ª SAFRA)22/23Plantio</v>
      </c>
      <c r="AG1482" s="262"/>
      <c r="AH1482" s="262"/>
      <c r="AI1482" s="262"/>
      <c r="AJ1482" s="262"/>
      <c r="AK1482" s="262"/>
      <c r="AL1482" s="262"/>
      <c r="AM1482" s="262"/>
      <c r="AN1482" s="262"/>
      <c r="AO1482" s="262"/>
      <c r="AP1482" s="262"/>
      <c r="AQ1482" s="262"/>
      <c r="AR1482" s="262"/>
      <c r="AS1482" s="262"/>
      <c r="AT1482" s="262"/>
      <c r="AU1482" s="262"/>
      <c r="AV1482" s="262"/>
      <c r="AW1482" s="262"/>
      <c r="AX1482" s="262"/>
      <c r="AY1482" s="262"/>
      <c r="AZ1482" s="262"/>
      <c r="BA1482" s="262"/>
      <c r="BB1482" s="262"/>
      <c r="BC1482" s="262"/>
      <c r="BD1482" s="262"/>
      <c r="BE1482" s="262"/>
      <c r="BF1482" s="262"/>
      <c r="BG1482" s="262"/>
      <c r="BH1482" s="262"/>
      <c r="BI1482" s="262"/>
      <c r="BJ1482" s="262"/>
      <c r="BK1482" s="262"/>
      <c r="BL1482" s="262"/>
    </row>
    <row r="1483" spans="1:64" ht="14.65" hidden="1" customHeight="1">
      <c r="A1483" s="263" t="s">
        <v>85</v>
      </c>
      <c r="B1483" s="263" t="s">
        <v>262</v>
      </c>
      <c r="C1483" s="265" t="s">
        <v>76</v>
      </c>
      <c r="D1483" s="267"/>
      <c r="E1483" s="267"/>
      <c r="F1483" s="267"/>
      <c r="G1483" s="267"/>
      <c r="H1483" s="267"/>
      <c r="I1483" s="267"/>
      <c r="J1483" s="267"/>
      <c r="K1483" s="267">
        <v>0</v>
      </c>
      <c r="L1483" s="267">
        <v>0</v>
      </c>
      <c r="M1483" s="267">
        <v>6</v>
      </c>
      <c r="N1483" s="267">
        <v>53</v>
      </c>
      <c r="O1483" s="267">
        <v>81</v>
      </c>
      <c r="P1483" s="267">
        <v>100</v>
      </c>
      <c r="Q1483" s="267"/>
      <c r="R1483" s="267"/>
      <c r="S1483" s="267"/>
      <c r="T1483" s="267"/>
      <c r="U1483" s="267"/>
      <c r="V1483" s="267"/>
      <c r="W1483" s="267"/>
      <c r="X1483" s="267"/>
      <c r="Y1483" s="267"/>
      <c r="Z1483" s="267"/>
      <c r="AA1483" s="267"/>
      <c r="AB1483" s="267"/>
      <c r="AC1483" s="267"/>
      <c r="AD1483" s="267"/>
      <c r="AE1483" s="268"/>
      <c r="AF1483" s="238" t="str">
        <f t="shared" si="23"/>
        <v>AMENDOIM (1ª SAFRA)22/23Colheita</v>
      </c>
      <c r="AG1483" s="268"/>
      <c r="AH1483" s="268"/>
      <c r="AI1483" s="268"/>
      <c r="AJ1483" s="268"/>
      <c r="AK1483" s="268"/>
      <c r="AL1483" s="268"/>
      <c r="AM1483" s="268"/>
      <c r="AN1483" s="268"/>
      <c r="AO1483" s="268"/>
      <c r="AP1483" s="268"/>
      <c r="AQ1483" s="268"/>
      <c r="AR1483" s="268"/>
      <c r="AS1483" s="268"/>
      <c r="AT1483" s="268"/>
      <c r="AU1483" s="268"/>
      <c r="AV1483" s="268"/>
      <c r="AW1483" s="268"/>
      <c r="AX1483" s="268"/>
      <c r="AY1483" s="268"/>
      <c r="AZ1483" s="268"/>
      <c r="BA1483" s="268"/>
      <c r="BB1483" s="268"/>
      <c r="BC1483" s="268"/>
      <c r="BD1483" s="268"/>
      <c r="BE1483" s="268"/>
      <c r="BF1483" s="268"/>
      <c r="BG1483" s="268"/>
      <c r="BH1483" s="268"/>
      <c r="BI1483" s="268"/>
      <c r="BJ1483" s="268"/>
      <c r="BK1483" s="268"/>
      <c r="BL1483" s="268"/>
    </row>
    <row r="1484" spans="1:64" ht="14.65" hidden="1" customHeight="1">
      <c r="A1484" s="257" t="s">
        <v>85</v>
      </c>
      <c r="B1484" s="238" t="s">
        <v>262</v>
      </c>
      <c r="C1484" s="243" t="s">
        <v>77</v>
      </c>
      <c r="D1484" s="245"/>
      <c r="E1484" s="245"/>
      <c r="F1484" s="245"/>
      <c r="G1484" s="245"/>
      <c r="H1484" s="245"/>
      <c r="I1484" s="245"/>
      <c r="J1484" s="245"/>
      <c r="K1484" s="245">
        <v>0</v>
      </c>
      <c r="L1484" s="309">
        <v>0</v>
      </c>
      <c r="M1484" s="309">
        <v>0</v>
      </c>
      <c r="N1484" s="245">
        <v>1</v>
      </c>
      <c r="O1484" s="245">
        <v>6</v>
      </c>
      <c r="P1484" s="245">
        <v>11</v>
      </c>
      <c r="Q1484" s="245">
        <v>12</v>
      </c>
      <c r="R1484" s="245">
        <v>14</v>
      </c>
      <c r="S1484" s="245">
        <v>30</v>
      </c>
      <c r="T1484" s="245">
        <v>39</v>
      </c>
      <c r="U1484" s="245">
        <v>63</v>
      </c>
      <c r="V1484" s="245">
        <v>63</v>
      </c>
      <c r="W1484" s="245">
        <v>65</v>
      </c>
      <c r="X1484" s="245">
        <v>76.099999999999994</v>
      </c>
      <c r="Y1484" s="245">
        <v>85.9</v>
      </c>
      <c r="Z1484" s="245">
        <v>87.1</v>
      </c>
      <c r="AA1484" s="245">
        <v>88.6</v>
      </c>
      <c r="AB1484" s="245">
        <v>90.4</v>
      </c>
      <c r="AC1484" s="245">
        <v>90.4</v>
      </c>
      <c r="AD1484" s="245"/>
      <c r="AE1484" s="242"/>
      <c r="AF1484" s="238" t="str">
        <f t="shared" si="23"/>
        <v>AMENDOIM (1ª SAFRA)22/23Comercialização</v>
      </c>
      <c r="AG1484" s="242"/>
      <c r="AH1484" s="242"/>
      <c r="AI1484" s="242"/>
      <c r="AJ1484" s="242"/>
      <c r="AK1484" s="242"/>
      <c r="AL1484" s="242"/>
      <c r="AM1484" s="242"/>
      <c r="AN1484" s="242"/>
      <c r="AO1484" s="242"/>
      <c r="AP1484" s="242"/>
      <c r="AQ1484" s="242"/>
      <c r="AR1484" s="242"/>
      <c r="AS1484" s="242"/>
      <c r="AT1484" s="242"/>
      <c r="AU1484" s="242"/>
      <c r="AV1484" s="242"/>
      <c r="AW1484" s="242"/>
      <c r="AX1484" s="242"/>
      <c r="AY1484" s="242"/>
      <c r="AZ1484" s="242"/>
      <c r="BA1484" s="242"/>
      <c r="BB1484" s="242"/>
      <c r="BC1484" s="242"/>
      <c r="BD1484" s="242"/>
      <c r="BE1484" s="242"/>
      <c r="BF1484" s="242"/>
      <c r="BG1484" s="242"/>
      <c r="BH1484" s="242"/>
      <c r="BI1484" s="242"/>
      <c r="BJ1484" s="242"/>
      <c r="BK1484" s="242"/>
      <c r="BL1484" s="242"/>
    </row>
    <row r="1485" spans="1:64" ht="14.65" hidden="1" customHeight="1">
      <c r="A1485" s="254" t="s">
        <v>87</v>
      </c>
      <c r="B1485" s="254" t="s">
        <v>262</v>
      </c>
      <c r="C1485" s="256" t="s">
        <v>75</v>
      </c>
      <c r="D1485" s="261"/>
      <c r="E1485" s="261"/>
      <c r="F1485" s="261"/>
      <c r="G1485" s="261"/>
      <c r="H1485" s="261">
        <v>8</v>
      </c>
      <c r="I1485" s="261">
        <v>67</v>
      </c>
      <c r="J1485" s="261">
        <v>95</v>
      </c>
      <c r="K1485" s="261">
        <v>100</v>
      </c>
      <c r="L1485" s="261"/>
      <c r="M1485" s="261"/>
      <c r="N1485" s="261"/>
      <c r="O1485" s="261"/>
      <c r="P1485" s="261"/>
      <c r="Q1485" s="261"/>
      <c r="R1485" s="261"/>
      <c r="S1485" s="261"/>
      <c r="T1485" s="261"/>
      <c r="U1485" s="261"/>
      <c r="V1485" s="261"/>
      <c r="W1485" s="261"/>
      <c r="X1485" s="261"/>
      <c r="Y1485" s="261"/>
      <c r="Z1485" s="261"/>
      <c r="AA1485" s="261"/>
      <c r="AB1485" s="261"/>
      <c r="AC1485" s="261"/>
      <c r="AD1485" s="261"/>
      <c r="AE1485" s="262"/>
      <c r="AF1485" s="238" t="str">
        <f t="shared" si="23"/>
        <v>ARROZ SEQUEIRO22/23Plantio</v>
      </c>
      <c r="AG1485" s="262"/>
      <c r="AH1485" s="262"/>
      <c r="AI1485" s="262"/>
      <c r="AJ1485" s="262"/>
      <c r="AK1485" s="262"/>
      <c r="AL1485" s="262"/>
      <c r="AM1485" s="262"/>
      <c r="AN1485" s="262"/>
      <c r="AO1485" s="262"/>
      <c r="AP1485" s="262"/>
      <c r="AQ1485" s="262"/>
      <c r="AR1485" s="262"/>
      <c r="AS1485" s="262"/>
      <c r="AT1485" s="262"/>
      <c r="AU1485" s="262"/>
      <c r="AV1485" s="262"/>
      <c r="AW1485" s="262"/>
      <c r="AX1485" s="262"/>
      <c r="AY1485" s="262"/>
      <c r="AZ1485" s="262"/>
      <c r="BA1485" s="262"/>
      <c r="BB1485" s="262"/>
      <c r="BC1485" s="262"/>
      <c r="BD1485" s="262"/>
      <c r="BE1485" s="262"/>
      <c r="BF1485" s="262"/>
      <c r="BG1485" s="262"/>
      <c r="BH1485" s="262"/>
      <c r="BI1485" s="262"/>
      <c r="BJ1485" s="262"/>
      <c r="BK1485" s="262"/>
      <c r="BL1485" s="262"/>
    </row>
    <row r="1486" spans="1:64" ht="14.65" hidden="1" customHeight="1">
      <c r="A1486" s="263" t="s">
        <v>87</v>
      </c>
      <c r="B1486" s="263" t="s">
        <v>262</v>
      </c>
      <c r="C1486" s="265" t="s">
        <v>76</v>
      </c>
      <c r="D1486" s="267"/>
      <c r="E1486" s="267"/>
      <c r="F1486" s="267"/>
      <c r="G1486" s="267"/>
      <c r="H1486" s="267"/>
      <c r="I1486" s="267"/>
      <c r="J1486" s="267"/>
      <c r="K1486" s="267">
        <v>0</v>
      </c>
      <c r="L1486" s="268">
        <v>0</v>
      </c>
      <c r="M1486" s="267">
        <v>2</v>
      </c>
      <c r="N1486" s="267">
        <v>65</v>
      </c>
      <c r="O1486" s="267">
        <v>99</v>
      </c>
      <c r="P1486" s="267">
        <v>100</v>
      </c>
      <c r="Q1486" s="267"/>
      <c r="R1486" s="267"/>
      <c r="S1486" s="267"/>
      <c r="T1486" s="267"/>
      <c r="U1486" s="267"/>
      <c r="V1486" s="267"/>
      <c r="W1486" s="267"/>
      <c r="X1486" s="267"/>
      <c r="Y1486" s="267"/>
      <c r="Z1486" s="267"/>
      <c r="AA1486" s="267"/>
      <c r="AB1486" s="267"/>
      <c r="AC1486" s="267"/>
      <c r="AD1486" s="267"/>
      <c r="AE1486" s="268"/>
      <c r="AF1486" s="238" t="str">
        <f t="shared" si="23"/>
        <v>ARROZ SEQUEIRO22/23Colheita</v>
      </c>
      <c r="AG1486" s="268"/>
      <c r="AH1486" s="268"/>
      <c r="AI1486" s="268"/>
      <c r="AJ1486" s="268"/>
      <c r="AK1486" s="268"/>
      <c r="AL1486" s="268"/>
      <c r="AM1486" s="268"/>
      <c r="AN1486" s="268"/>
      <c r="AO1486" s="268"/>
      <c r="AP1486" s="268"/>
      <c r="AQ1486" s="268"/>
      <c r="AR1486" s="268"/>
      <c r="AS1486" s="268"/>
      <c r="AT1486" s="268"/>
      <c r="AU1486" s="268"/>
      <c r="AV1486" s="268"/>
      <c r="AW1486" s="268"/>
      <c r="AX1486" s="268"/>
      <c r="AY1486" s="268"/>
      <c r="AZ1486" s="268"/>
      <c r="BA1486" s="268"/>
      <c r="BB1486" s="268"/>
      <c r="BC1486" s="268"/>
      <c r="BD1486" s="268"/>
      <c r="BE1486" s="268"/>
      <c r="BF1486" s="268"/>
      <c r="BG1486" s="268"/>
      <c r="BH1486" s="268"/>
      <c r="BI1486" s="268"/>
      <c r="BJ1486" s="268"/>
      <c r="BK1486" s="268"/>
      <c r="BL1486" s="268"/>
    </row>
    <row r="1487" spans="1:64" ht="14.65" hidden="1" customHeight="1">
      <c r="A1487" s="238" t="s">
        <v>87</v>
      </c>
      <c r="B1487" s="238" t="s">
        <v>262</v>
      </c>
      <c r="C1487" s="243" t="s">
        <v>77</v>
      </c>
      <c r="D1487" s="245"/>
      <c r="E1487" s="245"/>
      <c r="F1487" s="245"/>
      <c r="G1487" s="245"/>
      <c r="H1487" s="245"/>
      <c r="I1487" s="245"/>
      <c r="J1487" s="245"/>
      <c r="K1487" s="245"/>
      <c r="L1487" s="245"/>
      <c r="M1487" s="245">
        <v>1</v>
      </c>
      <c r="N1487" s="245">
        <v>14</v>
      </c>
      <c r="O1487" s="245">
        <v>41</v>
      </c>
      <c r="P1487" s="245">
        <v>59</v>
      </c>
      <c r="Q1487" s="245">
        <v>71</v>
      </c>
      <c r="R1487" s="245">
        <v>83</v>
      </c>
      <c r="S1487" s="245">
        <v>88</v>
      </c>
      <c r="T1487" s="245">
        <v>91</v>
      </c>
      <c r="U1487" s="245">
        <v>94</v>
      </c>
      <c r="V1487" s="245">
        <v>98</v>
      </c>
      <c r="W1487" s="245">
        <v>98</v>
      </c>
      <c r="X1487" s="245">
        <v>100</v>
      </c>
      <c r="Y1487" s="245"/>
      <c r="Z1487" s="245"/>
      <c r="AA1487" s="245"/>
      <c r="AB1487" s="245"/>
      <c r="AC1487" s="245"/>
      <c r="AD1487" s="245"/>
      <c r="AE1487" s="242"/>
      <c r="AF1487" s="238" t="str">
        <f t="shared" si="23"/>
        <v>ARROZ SEQUEIRO22/23Comercialização</v>
      </c>
      <c r="AG1487" s="242"/>
      <c r="AH1487" s="242"/>
      <c r="AI1487" s="242"/>
      <c r="AJ1487" s="242"/>
      <c r="AK1487" s="242"/>
      <c r="AL1487" s="242"/>
      <c r="AM1487" s="242"/>
      <c r="AN1487" s="242"/>
      <c r="AO1487" s="242"/>
      <c r="AP1487" s="242"/>
      <c r="AQ1487" s="242"/>
      <c r="AR1487" s="242"/>
      <c r="AS1487" s="242"/>
      <c r="AT1487" s="242"/>
      <c r="AU1487" s="242"/>
      <c r="AV1487" s="242"/>
      <c r="AW1487" s="242"/>
      <c r="AX1487" s="242"/>
      <c r="AY1487" s="242"/>
      <c r="AZ1487" s="242"/>
      <c r="BA1487" s="242"/>
      <c r="BB1487" s="242"/>
      <c r="BC1487" s="242"/>
      <c r="BD1487" s="242"/>
      <c r="BE1487" s="242"/>
      <c r="BF1487" s="242"/>
      <c r="BG1487" s="242"/>
      <c r="BH1487" s="242"/>
      <c r="BI1487" s="242"/>
      <c r="BJ1487" s="242"/>
      <c r="BK1487" s="242"/>
      <c r="BL1487" s="242"/>
    </row>
    <row r="1488" spans="1:64" ht="14.65" hidden="1" customHeight="1">
      <c r="A1488" s="254" t="s">
        <v>86</v>
      </c>
      <c r="B1488" s="254" t="s">
        <v>262</v>
      </c>
      <c r="C1488" s="256" t="s">
        <v>75</v>
      </c>
      <c r="D1488" s="261"/>
      <c r="E1488" s="261"/>
      <c r="F1488" s="261"/>
      <c r="G1488" s="261">
        <v>30</v>
      </c>
      <c r="H1488" s="261">
        <v>56</v>
      </c>
      <c r="I1488" s="261">
        <v>73</v>
      </c>
      <c r="J1488" s="261">
        <v>100</v>
      </c>
      <c r="K1488" s="261"/>
      <c r="L1488" s="262"/>
      <c r="M1488" s="262"/>
      <c r="N1488" s="261"/>
      <c r="O1488" s="261"/>
      <c r="P1488" s="261"/>
      <c r="Q1488" s="261"/>
      <c r="R1488" s="261"/>
      <c r="S1488" s="261"/>
      <c r="T1488" s="261"/>
      <c r="U1488" s="261"/>
      <c r="V1488" s="261"/>
      <c r="W1488" s="261"/>
      <c r="X1488" s="261"/>
      <c r="Y1488" s="261"/>
      <c r="Z1488" s="261"/>
      <c r="AA1488" s="261"/>
      <c r="AB1488" s="261"/>
      <c r="AC1488" s="261"/>
      <c r="AD1488" s="261"/>
      <c r="AE1488" s="262"/>
      <c r="AF1488" s="238" t="str">
        <f>A1488&amp;B1488&amp;C1488</f>
        <v>ARROZ IRRIGADO22/23Plantio</v>
      </c>
      <c r="AG1488" s="262"/>
      <c r="AH1488" s="262"/>
      <c r="AI1488" s="262"/>
      <c r="AJ1488" s="262"/>
      <c r="AK1488" s="262"/>
      <c r="AL1488" s="262"/>
      <c r="AM1488" s="262"/>
      <c r="AN1488" s="262"/>
      <c r="AO1488" s="262"/>
      <c r="AP1488" s="262"/>
      <c r="AQ1488" s="262"/>
      <c r="AR1488" s="262"/>
      <c r="AS1488" s="262"/>
      <c r="AT1488" s="262"/>
      <c r="AU1488" s="262"/>
      <c r="AV1488" s="262"/>
      <c r="AW1488" s="262"/>
      <c r="AX1488" s="262"/>
      <c r="AY1488" s="262"/>
      <c r="AZ1488" s="262"/>
      <c r="BA1488" s="262"/>
      <c r="BB1488" s="262"/>
      <c r="BC1488" s="262"/>
      <c r="BD1488" s="262"/>
      <c r="BE1488" s="262"/>
      <c r="BF1488" s="262"/>
      <c r="BG1488" s="262"/>
      <c r="BH1488" s="262"/>
      <c r="BI1488" s="262"/>
      <c r="BJ1488" s="262"/>
      <c r="BK1488" s="262"/>
      <c r="BL1488" s="262"/>
    </row>
    <row r="1489" spans="1:64" ht="14.65" hidden="1" customHeight="1">
      <c r="A1489" s="263" t="s">
        <v>86</v>
      </c>
      <c r="B1489" s="263" t="s">
        <v>262</v>
      </c>
      <c r="C1489" s="265" t="s">
        <v>76</v>
      </c>
      <c r="D1489" s="267"/>
      <c r="E1489" s="267"/>
      <c r="F1489" s="267"/>
      <c r="G1489" s="267"/>
      <c r="H1489" s="267"/>
      <c r="I1489" s="267"/>
      <c r="J1489" s="267"/>
      <c r="K1489" s="267"/>
      <c r="L1489" s="267">
        <v>17</v>
      </c>
      <c r="M1489" s="267">
        <v>31</v>
      </c>
      <c r="N1489" s="267">
        <v>66</v>
      </c>
      <c r="O1489" s="267">
        <v>82</v>
      </c>
      <c r="P1489" s="267">
        <v>92</v>
      </c>
      <c r="Q1489" s="267">
        <v>100</v>
      </c>
      <c r="R1489" s="267"/>
      <c r="S1489" s="267"/>
      <c r="T1489" s="267"/>
      <c r="U1489" s="267"/>
      <c r="V1489" s="267"/>
      <c r="W1489" s="267"/>
      <c r="X1489" s="267"/>
      <c r="Y1489" s="267"/>
      <c r="Z1489" s="267"/>
      <c r="AA1489" s="267"/>
      <c r="AB1489" s="267"/>
      <c r="AC1489" s="267"/>
      <c r="AD1489" s="267"/>
      <c r="AE1489" s="268"/>
      <c r="AF1489" s="238" t="str">
        <f>A1489&amp;B1489&amp;C1489</f>
        <v>ARROZ IRRIGADO22/23Colheita</v>
      </c>
      <c r="AG1489" s="268"/>
      <c r="AH1489" s="268"/>
      <c r="AI1489" s="268"/>
      <c r="AJ1489" s="268"/>
      <c r="AK1489" s="268"/>
      <c r="AL1489" s="268"/>
      <c r="AM1489" s="268"/>
      <c r="AN1489" s="268"/>
      <c r="AO1489" s="268"/>
      <c r="AP1489" s="268"/>
      <c r="AQ1489" s="268"/>
      <c r="AR1489" s="268"/>
      <c r="AS1489" s="268"/>
      <c r="AT1489" s="268"/>
      <c r="AU1489" s="268"/>
      <c r="AV1489" s="268"/>
      <c r="AW1489" s="268"/>
      <c r="AX1489" s="268"/>
      <c r="AY1489" s="268"/>
      <c r="AZ1489" s="268"/>
      <c r="BA1489" s="268"/>
      <c r="BB1489" s="268"/>
      <c r="BC1489" s="268"/>
      <c r="BD1489" s="268"/>
      <c r="BE1489" s="268"/>
      <c r="BF1489" s="268"/>
      <c r="BG1489" s="268"/>
      <c r="BH1489" s="268"/>
      <c r="BI1489" s="268"/>
      <c r="BJ1489" s="268"/>
      <c r="BK1489" s="268"/>
      <c r="BL1489" s="268"/>
    </row>
    <row r="1490" spans="1:64" ht="14.65" hidden="1" customHeight="1">
      <c r="A1490" s="238" t="s">
        <v>86</v>
      </c>
      <c r="B1490" s="238" t="s">
        <v>262</v>
      </c>
      <c r="C1490" s="243" t="s">
        <v>77</v>
      </c>
      <c r="D1490" s="245"/>
      <c r="E1490" s="245"/>
      <c r="F1490" s="245"/>
      <c r="G1490" s="245"/>
      <c r="H1490" s="245"/>
      <c r="I1490" s="245"/>
      <c r="J1490" s="245"/>
      <c r="K1490" s="245"/>
      <c r="L1490" s="309">
        <v>1</v>
      </c>
      <c r="M1490" s="309">
        <v>6</v>
      </c>
      <c r="N1490" s="245">
        <v>22</v>
      </c>
      <c r="O1490" s="245">
        <v>39</v>
      </c>
      <c r="P1490" s="245">
        <v>57</v>
      </c>
      <c r="Q1490" s="245">
        <v>68</v>
      </c>
      <c r="R1490" s="245">
        <v>73</v>
      </c>
      <c r="S1490" s="245">
        <v>76</v>
      </c>
      <c r="T1490" s="245">
        <v>81</v>
      </c>
      <c r="U1490" s="245">
        <v>86</v>
      </c>
      <c r="V1490" s="245">
        <v>88</v>
      </c>
      <c r="W1490" s="245">
        <v>91</v>
      </c>
      <c r="X1490" s="245">
        <v>100</v>
      </c>
      <c r="Y1490" s="245"/>
      <c r="Z1490" s="245"/>
      <c r="AA1490" s="245"/>
      <c r="AB1490" s="245"/>
      <c r="AC1490" s="245"/>
      <c r="AD1490" s="245"/>
      <c r="AE1490" s="242"/>
      <c r="AF1490" s="238" t="str">
        <f>A1490&amp;B1490&amp;C1490</f>
        <v>ARROZ IRRIGADO22/23Comercialização</v>
      </c>
      <c r="AG1490" s="242"/>
      <c r="AH1490" s="242"/>
      <c r="AI1490" s="242"/>
      <c r="AJ1490" s="242"/>
      <c r="AK1490" s="242"/>
      <c r="AL1490" s="242"/>
      <c r="AM1490" s="242"/>
      <c r="AN1490" s="242"/>
      <c r="AO1490" s="242"/>
      <c r="AP1490" s="242"/>
      <c r="AQ1490" s="242"/>
      <c r="AR1490" s="242"/>
      <c r="AS1490" s="242"/>
      <c r="AT1490" s="242"/>
      <c r="AU1490" s="242"/>
      <c r="AV1490" s="242"/>
      <c r="AW1490" s="242"/>
      <c r="AX1490" s="242"/>
      <c r="AY1490" s="242"/>
      <c r="AZ1490" s="242"/>
      <c r="BA1490" s="242"/>
      <c r="BB1490" s="242"/>
      <c r="BC1490" s="242"/>
      <c r="BD1490" s="242"/>
      <c r="BE1490" s="242"/>
      <c r="BF1490" s="242"/>
      <c r="BG1490" s="242"/>
      <c r="BH1490" s="242"/>
      <c r="BI1490" s="242"/>
      <c r="BJ1490" s="242"/>
      <c r="BK1490" s="242"/>
      <c r="BL1490" s="242"/>
    </row>
    <row r="1491" spans="1:64" ht="14.65" hidden="1" customHeight="1">
      <c r="A1491" s="254" t="s">
        <v>88</v>
      </c>
      <c r="B1491" s="254" t="s">
        <v>262</v>
      </c>
      <c r="C1491" s="256" t="s">
        <v>75</v>
      </c>
      <c r="D1491" s="260"/>
      <c r="E1491" s="260"/>
      <c r="F1491" s="260"/>
      <c r="G1491" s="261"/>
      <c r="H1491" s="261"/>
      <c r="I1491" s="261"/>
      <c r="J1491" s="261"/>
      <c r="K1491" s="261"/>
      <c r="L1491" s="261"/>
      <c r="M1491" s="261"/>
      <c r="N1491" s="261"/>
      <c r="O1491" s="261">
        <v>18</v>
      </c>
      <c r="P1491" s="261">
        <v>78</v>
      </c>
      <c r="Q1491" s="261">
        <v>99</v>
      </c>
      <c r="R1491" s="261">
        <v>100</v>
      </c>
      <c r="S1491" s="261"/>
      <c r="T1491" s="261"/>
      <c r="U1491" s="261"/>
      <c r="V1491" s="261"/>
      <c r="W1491" s="261"/>
      <c r="X1491" s="261"/>
      <c r="Y1491" s="261"/>
      <c r="Z1491" s="261"/>
      <c r="AA1491" s="261"/>
      <c r="AB1491" s="261"/>
      <c r="AC1491" s="261"/>
      <c r="AD1491" s="261"/>
      <c r="AE1491" s="262"/>
      <c r="AF1491" s="254" t="str">
        <f t="shared" si="23"/>
        <v>AVEIA BRANCA22/23Plantio</v>
      </c>
      <c r="AG1491" s="262"/>
      <c r="AH1491" s="262"/>
      <c r="AI1491" s="262"/>
      <c r="AJ1491" s="262"/>
      <c r="AK1491" s="262"/>
      <c r="AL1491" s="262"/>
      <c r="AM1491" s="262"/>
      <c r="AN1491" s="262"/>
      <c r="AO1491" s="262"/>
      <c r="AP1491" s="262"/>
      <c r="AQ1491" s="262"/>
      <c r="AR1491" s="262"/>
      <c r="AS1491" s="262"/>
      <c r="AT1491" s="262"/>
      <c r="AU1491" s="262"/>
      <c r="AV1491" s="262"/>
      <c r="AW1491" s="262"/>
      <c r="AX1491" s="262"/>
      <c r="AY1491" s="262"/>
      <c r="AZ1491" s="262"/>
      <c r="BA1491" s="262"/>
      <c r="BB1491" s="262"/>
      <c r="BC1491" s="262"/>
      <c r="BD1491" s="262"/>
      <c r="BE1491" s="262"/>
      <c r="BF1491" s="262"/>
      <c r="BG1491" s="262"/>
      <c r="BH1491" s="262"/>
      <c r="BI1491" s="262"/>
      <c r="BJ1491" s="262"/>
      <c r="BK1491" s="262"/>
      <c r="BL1491" s="262"/>
    </row>
    <row r="1492" spans="1:64" ht="14.65" hidden="1" customHeight="1">
      <c r="A1492" s="263" t="s">
        <v>88</v>
      </c>
      <c r="B1492" s="263" t="s">
        <v>262</v>
      </c>
      <c r="C1492" s="265" t="s">
        <v>76</v>
      </c>
      <c r="D1492" s="266"/>
      <c r="E1492" s="266"/>
      <c r="F1492" s="266"/>
      <c r="G1492" s="267"/>
      <c r="H1492" s="267"/>
      <c r="I1492" s="267"/>
      <c r="J1492" s="267"/>
      <c r="K1492" s="267"/>
      <c r="L1492" s="267"/>
      <c r="M1492" s="267"/>
      <c r="N1492" s="267"/>
      <c r="O1492" s="267"/>
      <c r="P1492" s="267"/>
      <c r="Q1492" s="267"/>
      <c r="R1492" s="267"/>
      <c r="S1492" s="267">
        <v>16</v>
      </c>
      <c r="T1492" s="267">
        <v>65</v>
      </c>
      <c r="U1492" s="267">
        <v>91</v>
      </c>
      <c r="V1492" s="267">
        <v>100</v>
      </c>
      <c r="W1492" s="267"/>
      <c r="X1492" s="267"/>
      <c r="Y1492" s="267"/>
      <c r="Z1492" s="267"/>
      <c r="AA1492" s="267"/>
      <c r="AB1492" s="267"/>
      <c r="AC1492" s="267"/>
      <c r="AD1492" s="267"/>
      <c r="AE1492" s="268"/>
      <c r="AF1492" s="263" t="str">
        <f t="shared" si="23"/>
        <v>AVEIA BRANCA22/23Colheita</v>
      </c>
      <c r="AG1492" s="268"/>
      <c r="AH1492" s="268"/>
      <c r="AI1492" s="268"/>
      <c r="AJ1492" s="268"/>
      <c r="AK1492" s="268"/>
      <c r="AL1492" s="268"/>
      <c r="AM1492" s="268"/>
      <c r="AN1492" s="268"/>
      <c r="AO1492" s="268"/>
      <c r="AP1492" s="268"/>
      <c r="AQ1492" s="268"/>
      <c r="AR1492" s="268"/>
      <c r="AS1492" s="268"/>
      <c r="AT1492" s="268"/>
      <c r="AU1492" s="268"/>
      <c r="AV1492" s="268"/>
      <c r="AW1492" s="268"/>
      <c r="AX1492" s="268"/>
      <c r="AY1492" s="268"/>
      <c r="AZ1492" s="268"/>
      <c r="BA1492" s="268"/>
      <c r="BB1492" s="268"/>
      <c r="BC1492" s="268"/>
      <c r="BD1492" s="268"/>
      <c r="BE1492" s="268"/>
      <c r="BF1492" s="268"/>
      <c r="BG1492" s="268"/>
      <c r="BH1492" s="268"/>
      <c r="BI1492" s="268"/>
      <c r="BJ1492" s="268"/>
      <c r="BK1492" s="268"/>
      <c r="BL1492" s="268"/>
    </row>
    <row r="1493" spans="1:64" ht="14.65" hidden="1" customHeight="1">
      <c r="A1493" s="238" t="s">
        <v>88</v>
      </c>
      <c r="B1493" s="238" t="s">
        <v>262</v>
      </c>
      <c r="C1493" s="243" t="s">
        <v>77</v>
      </c>
      <c r="D1493" s="244"/>
      <c r="E1493" s="244"/>
      <c r="F1493" s="244"/>
      <c r="G1493" s="245"/>
      <c r="H1493" s="245"/>
      <c r="I1493" s="245"/>
      <c r="J1493" s="245"/>
      <c r="K1493" s="245"/>
      <c r="L1493" s="245"/>
      <c r="M1493" s="245"/>
      <c r="N1493" s="245"/>
      <c r="O1493" s="245"/>
      <c r="P1493" s="245"/>
      <c r="Q1493" s="245"/>
      <c r="R1493" s="245"/>
      <c r="S1493" s="245">
        <v>10</v>
      </c>
      <c r="T1493" s="245">
        <v>27</v>
      </c>
      <c r="U1493" s="245">
        <v>50</v>
      </c>
      <c r="V1493" s="245">
        <v>79</v>
      </c>
      <c r="W1493" s="245">
        <v>88</v>
      </c>
      <c r="X1493" s="245">
        <v>93.8</v>
      </c>
      <c r="Y1493" s="245">
        <v>98.5</v>
      </c>
      <c r="Z1493" s="252">
        <v>99.3</v>
      </c>
      <c r="AA1493" s="245">
        <v>100</v>
      </c>
      <c r="AB1493" s="245"/>
      <c r="AC1493" s="245"/>
      <c r="AD1493" s="245"/>
      <c r="AE1493" s="242"/>
      <c r="AF1493" s="238" t="str">
        <f t="shared" si="23"/>
        <v>AVEIA BRANCA22/23Comercialização</v>
      </c>
      <c r="AG1493" s="242"/>
      <c r="AH1493" s="242"/>
      <c r="AI1493" s="242"/>
      <c r="AJ1493" s="242"/>
      <c r="AK1493" s="242"/>
      <c r="AL1493" s="242"/>
      <c r="AM1493" s="242"/>
      <c r="AN1493" s="242"/>
      <c r="AO1493" s="242"/>
      <c r="AP1493" s="242"/>
      <c r="AQ1493" s="242"/>
      <c r="AR1493" s="242"/>
      <c r="AS1493" s="242"/>
      <c r="AT1493" s="242"/>
      <c r="AU1493" s="242"/>
      <c r="AV1493" s="242"/>
      <c r="AW1493" s="242"/>
      <c r="AX1493" s="242"/>
      <c r="AY1493" s="242"/>
      <c r="AZ1493" s="242"/>
      <c r="BA1493" s="242"/>
      <c r="BB1493" s="242"/>
      <c r="BC1493" s="242"/>
      <c r="BD1493" s="242"/>
      <c r="BE1493" s="242"/>
      <c r="BF1493" s="242"/>
      <c r="BG1493" s="242"/>
      <c r="BH1493" s="242"/>
      <c r="BI1493" s="242"/>
      <c r="BJ1493" s="242"/>
      <c r="BK1493" s="242"/>
      <c r="BL1493" s="242"/>
    </row>
    <row r="1494" spans="1:64" ht="14.65" hidden="1" customHeight="1">
      <c r="A1494" s="254" t="s">
        <v>89</v>
      </c>
      <c r="B1494" s="254" t="s">
        <v>262</v>
      </c>
      <c r="C1494" s="256" t="s">
        <v>75</v>
      </c>
      <c r="D1494" s="260"/>
      <c r="E1494" s="260"/>
      <c r="F1494" s="260"/>
      <c r="G1494" s="261"/>
      <c r="H1494" s="261"/>
      <c r="I1494" s="261"/>
      <c r="J1494" s="261"/>
      <c r="K1494" s="261"/>
      <c r="L1494" s="261"/>
      <c r="M1494" s="261"/>
      <c r="N1494" s="261">
        <v>0</v>
      </c>
      <c r="O1494" s="261">
        <v>12</v>
      </c>
      <c r="P1494" s="261">
        <v>66</v>
      </c>
      <c r="Q1494" s="261">
        <v>99</v>
      </c>
      <c r="R1494" s="261">
        <v>100</v>
      </c>
      <c r="S1494" s="261"/>
      <c r="T1494" s="261"/>
      <c r="U1494" s="261"/>
      <c r="V1494" s="261"/>
      <c r="W1494" s="261"/>
      <c r="X1494" s="261"/>
      <c r="Y1494" s="261"/>
      <c r="Z1494" s="261"/>
      <c r="AA1494" s="261"/>
      <c r="AB1494" s="261"/>
      <c r="AC1494" s="261"/>
      <c r="AD1494" s="261"/>
      <c r="AE1494" s="262"/>
      <c r="AF1494" s="254" t="str">
        <f t="shared" si="23"/>
        <v>AVEIA PRETA22/23Plantio</v>
      </c>
      <c r="AG1494" s="262"/>
      <c r="AH1494" s="262"/>
      <c r="AI1494" s="262"/>
      <c r="AJ1494" s="262"/>
      <c r="AK1494" s="262"/>
      <c r="AL1494" s="262"/>
      <c r="AM1494" s="262"/>
      <c r="AN1494" s="262"/>
      <c r="AO1494" s="262"/>
      <c r="AP1494" s="262"/>
      <c r="AQ1494" s="262"/>
      <c r="AR1494" s="262"/>
      <c r="AS1494" s="262"/>
      <c r="AT1494" s="262"/>
      <c r="AU1494" s="262"/>
      <c r="AV1494" s="262"/>
      <c r="AW1494" s="262"/>
      <c r="AX1494" s="262"/>
      <c r="AY1494" s="262"/>
      <c r="AZ1494" s="262"/>
      <c r="BA1494" s="262"/>
      <c r="BB1494" s="262"/>
      <c r="BC1494" s="262"/>
      <c r="BD1494" s="262"/>
      <c r="BE1494" s="262"/>
      <c r="BF1494" s="262"/>
      <c r="BG1494" s="262"/>
      <c r="BH1494" s="262"/>
      <c r="BI1494" s="262"/>
      <c r="BJ1494" s="262"/>
      <c r="BK1494" s="262"/>
      <c r="BL1494" s="262"/>
    </row>
    <row r="1495" spans="1:64" ht="14.65" hidden="1" customHeight="1">
      <c r="A1495" s="263" t="s">
        <v>89</v>
      </c>
      <c r="B1495" s="263" t="s">
        <v>262</v>
      </c>
      <c r="C1495" s="265" t="s">
        <v>76</v>
      </c>
      <c r="D1495" s="266"/>
      <c r="E1495" s="266"/>
      <c r="F1495" s="266"/>
      <c r="G1495" s="267"/>
      <c r="H1495" s="267"/>
      <c r="I1495" s="267"/>
      <c r="J1495" s="267"/>
      <c r="K1495" s="267"/>
      <c r="L1495" s="267"/>
      <c r="M1495" s="267"/>
      <c r="N1495" s="267"/>
      <c r="O1495" s="267"/>
      <c r="P1495" s="267"/>
      <c r="Q1495" s="267"/>
      <c r="R1495" s="267"/>
      <c r="S1495" s="267">
        <v>12</v>
      </c>
      <c r="T1495" s="267">
        <v>62</v>
      </c>
      <c r="U1495" s="267">
        <v>88</v>
      </c>
      <c r="V1495" s="267">
        <v>100</v>
      </c>
      <c r="W1495" s="267"/>
      <c r="X1495" s="267"/>
      <c r="Y1495" s="267"/>
      <c r="Z1495" s="267"/>
      <c r="AA1495" s="267"/>
      <c r="AB1495" s="267"/>
      <c r="AC1495" s="267"/>
      <c r="AD1495" s="267"/>
      <c r="AE1495" s="268"/>
      <c r="AF1495" s="263" t="str">
        <f t="shared" si="23"/>
        <v>AVEIA PRETA22/23Colheita</v>
      </c>
      <c r="AG1495" s="268"/>
      <c r="AH1495" s="268"/>
      <c r="AI1495" s="268"/>
      <c r="AJ1495" s="268"/>
      <c r="AK1495" s="268"/>
      <c r="AL1495" s="268"/>
      <c r="AM1495" s="268"/>
      <c r="AN1495" s="268"/>
      <c r="AO1495" s="268"/>
      <c r="AP1495" s="268"/>
      <c r="AQ1495" s="268"/>
      <c r="AR1495" s="268"/>
      <c r="AS1495" s="268"/>
      <c r="AT1495" s="268"/>
      <c r="AU1495" s="268"/>
      <c r="AV1495" s="268"/>
      <c r="AW1495" s="268"/>
      <c r="AX1495" s="268"/>
      <c r="AY1495" s="268"/>
      <c r="AZ1495" s="268"/>
      <c r="BA1495" s="268"/>
      <c r="BB1495" s="268"/>
      <c r="BC1495" s="268"/>
      <c r="BD1495" s="268"/>
      <c r="BE1495" s="268"/>
      <c r="BF1495" s="268"/>
      <c r="BG1495" s="268"/>
      <c r="BH1495" s="268"/>
      <c r="BI1495" s="268"/>
      <c r="BJ1495" s="268"/>
      <c r="BK1495" s="268"/>
      <c r="BL1495" s="268"/>
    </row>
    <row r="1496" spans="1:64" ht="14.65" hidden="1" customHeight="1">
      <c r="A1496" s="238" t="s">
        <v>89</v>
      </c>
      <c r="B1496" s="238" t="s">
        <v>262</v>
      </c>
      <c r="C1496" s="243" t="s">
        <v>77</v>
      </c>
      <c r="D1496" s="244"/>
      <c r="E1496" s="244"/>
      <c r="F1496" s="244"/>
      <c r="G1496" s="245"/>
      <c r="H1496" s="245"/>
      <c r="I1496" s="245"/>
      <c r="J1496" s="245"/>
      <c r="K1496" s="245"/>
      <c r="L1496" s="245"/>
      <c r="M1496" s="245"/>
      <c r="N1496" s="245"/>
      <c r="O1496" s="245"/>
      <c r="P1496" s="245"/>
      <c r="Q1496" s="245"/>
      <c r="R1496" s="245"/>
      <c r="S1496" s="245">
        <v>7</v>
      </c>
      <c r="T1496" s="245">
        <v>25</v>
      </c>
      <c r="U1496" s="245">
        <v>51</v>
      </c>
      <c r="V1496" s="245">
        <v>67</v>
      </c>
      <c r="W1496" s="245">
        <v>85</v>
      </c>
      <c r="X1496" s="245">
        <v>91.7</v>
      </c>
      <c r="Y1496" s="245">
        <v>97.8</v>
      </c>
      <c r="Z1496" s="252">
        <v>98.8</v>
      </c>
      <c r="AA1496" s="245">
        <v>100</v>
      </c>
      <c r="AB1496" s="245"/>
      <c r="AC1496" s="245"/>
      <c r="AD1496" s="245"/>
      <c r="AE1496" s="242"/>
      <c r="AF1496" s="238" t="str">
        <f t="shared" si="23"/>
        <v>AVEIA PRETA22/23Comercialização</v>
      </c>
      <c r="AG1496" s="271"/>
      <c r="AH1496" s="271"/>
      <c r="AI1496" s="271"/>
      <c r="AJ1496" s="271"/>
      <c r="AK1496" s="271"/>
      <c r="AL1496" s="271"/>
      <c r="AM1496" s="271"/>
      <c r="AN1496" s="271"/>
      <c r="AO1496" s="271"/>
      <c r="AP1496" s="271"/>
      <c r="AQ1496" s="271"/>
      <c r="AR1496" s="271"/>
      <c r="AS1496" s="271"/>
      <c r="AT1496" s="271"/>
      <c r="AU1496" s="271"/>
      <c r="AV1496" s="271"/>
      <c r="AW1496" s="271"/>
      <c r="AX1496" s="271"/>
      <c r="AY1496" s="271"/>
      <c r="AZ1496" s="271"/>
      <c r="BA1496" s="271"/>
      <c r="BB1496" s="271"/>
      <c r="BC1496" s="271"/>
      <c r="BD1496" s="271"/>
      <c r="BE1496" s="271"/>
      <c r="BF1496" s="271"/>
      <c r="BG1496" s="271"/>
      <c r="BH1496" s="271"/>
      <c r="BI1496" s="271"/>
      <c r="BJ1496" s="271"/>
      <c r="BK1496" s="271"/>
      <c r="BL1496" s="271"/>
    </row>
    <row r="1497" spans="1:64" ht="14.65" hidden="1" customHeight="1">
      <c r="A1497" s="254" t="s">
        <v>90</v>
      </c>
      <c r="B1497" s="254" t="s">
        <v>262</v>
      </c>
      <c r="C1497" s="256" t="s">
        <v>75</v>
      </c>
      <c r="D1497" s="261"/>
      <c r="E1497" s="261"/>
      <c r="F1497" s="261"/>
      <c r="G1497" s="261"/>
      <c r="H1497" s="261">
        <v>80</v>
      </c>
      <c r="I1497" s="261">
        <v>91</v>
      </c>
      <c r="J1497" s="261">
        <v>100</v>
      </c>
      <c r="K1497" s="261"/>
      <c r="L1497" s="261"/>
      <c r="M1497" s="261"/>
      <c r="N1497" s="261"/>
      <c r="O1497" s="261"/>
      <c r="P1497" s="261"/>
      <c r="Q1497" s="261"/>
      <c r="R1497" s="261"/>
      <c r="S1497" s="261"/>
      <c r="T1497" s="261"/>
      <c r="U1497" s="261"/>
      <c r="V1497" s="261"/>
      <c r="W1497" s="261"/>
      <c r="X1497" s="261"/>
      <c r="Y1497" s="261"/>
      <c r="Z1497" s="261"/>
      <c r="AA1497" s="261"/>
      <c r="AB1497" s="261"/>
      <c r="AC1497" s="261"/>
      <c r="AD1497" s="261"/>
      <c r="AE1497" s="262"/>
      <c r="AF1497" s="238" t="str">
        <f t="shared" si="23"/>
        <v>BATATA (1ª SAFRA)22/23Plantio</v>
      </c>
      <c r="AG1497" s="262"/>
      <c r="AH1497" s="262"/>
      <c r="AI1497" s="262"/>
      <c r="AJ1497" s="262"/>
      <c r="AK1497" s="262"/>
      <c r="AL1497" s="262"/>
      <c r="AM1497" s="262"/>
      <c r="AN1497" s="262"/>
      <c r="AO1497" s="262"/>
      <c r="AP1497" s="262"/>
      <c r="AQ1497" s="262"/>
      <c r="AR1497" s="262"/>
      <c r="AS1497" s="262"/>
      <c r="AT1497" s="262"/>
      <c r="AU1497" s="262"/>
      <c r="AV1497" s="262"/>
      <c r="AW1497" s="262"/>
      <c r="AX1497" s="262"/>
      <c r="AY1497" s="262"/>
      <c r="AZ1497" s="262"/>
      <c r="BA1497" s="262"/>
      <c r="BB1497" s="262"/>
      <c r="BC1497" s="262"/>
      <c r="BD1497" s="262"/>
      <c r="BE1497" s="262"/>
      <c r="BF1497" s="262"/>
      <c r="BG1497" s="262"/>
      <c r="BH1497" s="262"/>
      <c r="BI1497" s="262"/>
      <c r="BJ1497" s="262"/>
      <c r="BK1497" s="262"/>
      <c r="BL1497" s="262"/>
    </row>
    <row r="1498" spans="1:64" ht="14.65" hidden="1" customHeight="1">
      <c r="A1498" s="263" t="s">
        <v>90</v>
      </c>
      <c r="B1498" s="263" t="s">
        <v>262</v>
      </c>
      <c r="C1498" s="265" t="s">
        <v>76</v>
      </c>
      <c r="D1498" s="267"/>
      <c r="E1498" s="267"/>
      <c r="F1498" s="267"/>
      <c r="G1498" s="267"/>
      <c r="H1498" s="267"/>
      <c r="I1498" s="267"/>
      <c r="J1498" s="267">
        <v>14</v>
      </c>
      <c r="K1498" s="267">
        <v>40</v>
      </c>
      <c r="L1498" s="267">
        <v>80</v>
      </c>
      <c r="M1498" s="267">
        <v>97</v>
      </c>
      <c r="N1498" s="267">
        <v>100</v>
      </c>
      <c r="O1498" s="267"/>
      <c r="P1498" s="267"/>
      <c r="Q1498" s="267"/>
      <c r="R1498" s="267"/>
      <c r="S1498" s="267"/>
      <c r="T1498" s="267"/>
      <c r="U1498" s="267"/>
      <c r="V1498" s="267"/>
      <c r="W1498" s="267"/>
      <c r="X1498" s="267"/>
      <c r="Y1498" s="267"/>
      <c r="Z1498" s="267"/>
      <c r="AA1498" s="267"/>
      <c r="AB1498" s="267"/>
      <c r="AC1498" s="267"/>
      <c r="AD1498" s="267"/>
      <c r="AE1498" s="268"/>
      <c r="AF1498" s="238" t="str">
        <f t="shared" si="23"/>
        <v>BATATA (1ª SAFRA)22/23Colheita</v>
      </c>
      <c r="AG1498" s="268"/>
      <c r="AH1498" s="268"/>
      <c r="AI1498" s="268"/>
      <c r="AJ1498" s="268"/>
      <c r="AK1498" s="268"/>
      <c r="AL1498" s="268"/>
      <c r="AM1498" s="268"/>
      <c r="AN1498" s="268"/>
      <c r="AO1498" s="268"/>
      <c r="AP1498" s="268"/>
      <c r="AQ1498" s="268"/>
      <c r="AR1498" s="268"/>
      <c r="AS1498" s="268"/>
      <c r="AT1498" s="268"/>
      <c r="AU1498" s="268"/>
      <c r="AV1498" s="268"/>
      <c r="AW1498" s="268"/>
      <c r="AX1498" s="268"/>
      <c r="AY1498" s="268"/>
      <c r="AZ1498" s="268"/>
      <c r="BA1498" s="268"/>
      <c r="BB1498" s="268"/>
      <c r="BC1498" s="268"/>
      <c r="BD1498" s="268"/>
      <c r="BE1498" s="268"/>
      <c r="BF1498" s="268"/>
      <c r="BG1498" s="268"/>
      <c r="BH1498" s="268"/>
      <c r="BI1498" s="268"/>
      <c r="BJ1498" s="268"/>
      <c r="BK1498" s="268"/>
      <c r="BL1498" s="268"/>
    </row>
    <row r="1499" spans="1:64" ht="14.65" hidden="1" customHeight="1">
      <c r="A1499" s="238" t="s">
        <v>90</v>
      </c>
      <c r="B1499" s="238" t="s">
        <v>262</v>
      </c>
      <c r="C1499" s="243" t="s">
        <v>77</v>
      </c>
      <c r="D1499" s="245"/>
      <c r="E1499" s="245"/>
      <c r="F1499" s="245"/>
      <c r="G1499" s="245"/>
      <c r="H1499" s="245"/>
      <c r="I1499" s="245"/>
      <c r="J1499" s="245">
        <v>13</v>
      </c>
      <c r="K1499" s="245">
        <v>37</v>
      </c>
      <c r="L1499" s="245">
        <v>79</v>
      </c>
      <c r="M1499" s="245">
        <v>97</v>
      </c>
      <c r="N1499" s="245">
        <v>100</v>
      </c>
      <c r="O1499" s="245"/>
      <c r="P1499" s="245"/>
      <c r="Q1499" s="245"/>
      <c r="R1499" s="245"/>
      <c r="S1499" s="245"/>
      <c r="T1499" s="245"/>
      <c r="U1499" s="245"/>
      <c r="V1499" s="245"/>
      <c r="W1499" s="245"/>
      <c r="X1499" s="245"/>
      <c r="Y1499" s="245"/>
      <c r="Z1499" s="245"/>
      <c r="AA1499" s="245"/>
      <c r="AB1499" s="245"/>
      <c r="AC1499" s="245"/>
      <c r="AD1499" s="245"/>
      <c r="AE1499" s="242"/>
      <c r="AF1499" s="238" t="str">
        <f t="shared" si="23"/>
        <v>BATATA (1ª SAFRA)22/23Comercialização</v>
      </c>
      <c r="AG1499" s="242"/>
      <c r="AH1499" s="242"/>
      <c r="AI1499" s="242"/>
      <c r="AJ1499" s="242"/>
      <c r="AK1499" s="242"/>
      <c r="AL1499" s="242"/>
      <c r="AM1499" s="242"/>
      <c r="AN1499" s="242"/>
      <c r="AO1499" s="242"/>
      <c r="AP1499" s="242"/>
      <c r="AQ1499" s="242"/>
      <c r="AR1499" s="242"/>
      <c r="AS1499" s="242"/>
      <c r="AT1499" s="242"/>
      <c r="AU1499" s="242"/>
      <c r="AV1499" s="242"/>
      <c r="AW1499" s="242"/>
      <c r="AX1499" s="242"/>
      <c r="AY1499" s="242"/>
      <c r="AZ1499" s="242"/>
      <c r="BA1499" s="242"/>
      <c r="BB1499" s="242"/>
      <c r="BC1499" s="242"/>
      <c r="BD1499" s="242"/>
      <c r="BE1499" s="242"/>
      <c r="BF1499" s="242"/>
      <c r="BG1499" s="242"/>
      <c r="BH1499" s="242"/>
      <c r="BI1499" s="242"/>
      <c r="BJ1499" s="242"/>
      <c r="BK1499" s="242"/>
      <c r="BL1499" s="242"/>
    </row>
    <row r="1500" spans="1:64" ht="14.65" hidden="1" customHeight="1">
      <c r="A1500" s="254" t="s">
        <v>91</v>
      </c>
      <c r="B1500" s="254" t="s">
        <v>262</v>
      </c>
      <c r="C1500" s="256" t="s">
        <v>75</v>
      </c>
      <c r="D1500" s="261"/>
      <c r="E1500" s="261"/>
      <c r="F1500" s="261"/>
      <c r="G1500" s="261"/>
      <c r="H1500" s="261"/>
      <c r="I1500" s="261"/>
      <c r="J1500" s="261"/>
      <c r="K1500" s="261">
        <v>18</v>
      </c>
      <c r="L1500" s="262">
        <v>35</v>
      </c>
      <c r="M1500" s="261">
        <v>73</v>
      </c>
      <c r="N1500" s="262">
        <v>92</v>
      </c>
      <c r="O1500" s="261">
        <v>93</v>
      </c>
      <c r="P1500" s="261">
        <v>98</v>
      </c>
      <c r="Q1500" s="261">
        <v>99</v>
      </c>
      <c r="R1500" s="261">
        <v>100</v>
      </c>
      <c r="S1500" s="261"/>
      <c r="T1500" s="261"/>
      <c r="U1500" s="261"/>
      <c r="V1500" s="261"/>
      <c r="W1500" s="261"/>
      <c r="X1500" s="261"/>
      <c r="Y1500" s="261"/>
      <c r="Z1500" s="261"/>
      <c r="AA1500" s="261"/>
      <c r="AB1500" s="261"/>
      <c r="AC1500" s="261"/>
      <c r="AD1500" s="261"/>
      <c r="AE1500" s="262"/>
      <c r="AF1500" s="238" t="str">
        <f t="shared" si="23"/>
        <v>BATATA (2ª SAFRA)22/23Plantio</v>
      </c>
      <c r="AG1500" s="262"/>
      <c r="AH1500" s="262"/>
      <c r="AI1500" s="262"/>
      <c r="AJ1500" s="262"/>
      <c r="AK1500" s="262"/>
      <c r="AL1500" s="262"/>
      <c r="AM1500" s="262"/>
      <c r="AN1500" s="262"/>
      <c r="AO1500" s="262"/>
      <c r="AP1500" s="262"/>
      <c r="AQ1500" s="262"/>
      <c r="AR1500" s="262"/>
      <c r="AS1500" s="262"/>
      <c r="AT1500" s="262"/>
      <c r="AU1500" s="262"/>
      <c r="AV1500" s="262"/>
      <c r="AW1500" s="262"/>
      <c r="AX1500" s="262"/>
      <c r="AY1500" s="262"/>
      <c r="AZ1500" s="262"/>
      <c r="BA1500" s="262"/>
      <c r="BB1500" s="262"/>
      <c r="BC1500" s="262"/>
      <c r="BD1500" s="262"/>
      <c r="BE1500" s="262"/>
      <c r="BF1500" s="262"/>
      <c r="BG1500" s="262"/>
      <c r="BH1500" s="262"/>
      <c r="BI1500" s="262"/>
      <c r="BJ1500" s="262"/>
      <c r="BK1500" s="262"/>
      <c r="BL1500" s="262"/>
    </row>
    <row r="1501" spans="1:64" ht="14.65" hidden="1" customHeight="1">
      <c r="A1501" s="263" t="s">
        <v>91</v>
      </c>
      <c r="B1501" s="263" t="s">
        <v>262</v>
      </c>
      <c r="C1501" s="265" t="s">
        <v>76</v>
      </c>
      <c r="D1501" s="267"/>
      <c r="E1501" s="267"/>
      <c r="F1501" s="267"/>
      <c r="G1501" s="267"/>
      <c r="H1501" s="267"/>
      <c r="I1501" s="267"/>
      <c r="J1501" s="267"/>
      <c r="K1501" s="268"/>
      <c r="L1501" s="267"/>
      <c r="M1501" s="268"/>
      <c r="N1501" s="267">
        <v>11</v>
      </c>
      <c r="O1501" s="267">
        <v>26</v>
      </c>
      <c r="P1501" s="267">
        <v>38</v>
      </c>
      <c r="Q1501" s="267">
        <v>69</v>
      </c>
      <c r="R1501" s="267">
        <v>88</v>
      </c>
      <c r="S1501" s="267">
        <v>94</v>
      </c>
      <c r="T1501" s="267">
        <v>96</v>
      </c>
      <c r="U1501" s="267">
        <v>97</v>
      </c>
      <c r="V1501" s="267">
        <v>99</v>
      </c>
      <c r="W1501" s="267">
        <v>100</v>
      </c>
      <c r="X1501" s="267"/>
      <c r="Y1501" s="267"/>
      <c r="Z1501" s="267"/>
      <c r="AA1501" s="267"/>
      <c r="AB1501" s="267"/>
      <c r="AC1501" s="267"/>
      <c r="AD1501" s="267"/>
      <c r="AE1501" s="268"/>
      <c r="AF1501" s="238" t="str">
        <f t="shared" si="23"/>
        <v>BATATA (2ª SAFRA)22/23Colheita</v>
      </c>
      <c r="AG1501" s="268"/>
      <c r="AH1501" s="268"/>
      <c r="AI1501" s="268"/>
      <c r="AJ1501" s="268"/>
      <c r="AK1501" s="268"/>
      <c r="AL1501" s="268"/>
      <c r="AM1501" s="268"/>
      <c r="AN1501" s="268"/>
      <c r="AO1501" s="268"/>
      <c r="AP1501" s="268"/>
      <c r="AQ1501" s="268"/>
      <c r="AR1501" s="268"/>
      <c r="AS1501" s="268"/>
      <c r="AT1501" s="268"/>
      <c r="AU1501" s="268"/>
      <c r="AV1501" s="268"/>
      <c r="AW1501" s="268"/>
      <c r="AX1501" s="268"/>
      <c r="AY1501" s="268"/>
      <c r="AZ1501" s="268"/>
      <c r="BA1501" s="268"/>
      <c r="BB1501" s="268"/>
      <c r="BC1501" s="268"/>
      <c r="BD1501" s="268"/>
      <c r="BE1501" s="268"/>
      <c r="BF1501" s="268"/>
      <c r="BG1501" s="268"/>
      <c r="BH1501" s="268"/>
      <c r="BI1501" s="268"/>
      <c r="BJ1501" s="268"/>
      <c r="BK1501" s="268"/>
      <c r="BL1501" s="268"/>
    </row>
    <row r="1502" spans="1:64" ht="14.65" hidden="1" customHeight="1">
      <c r="A1502" s="238" t="s">
        <v>91</v>
      </c>
      <c r="B1502" s="238" t="s">
        <v>262</v>
      </c>
      <c r="C1502" s="243" t="s">
        <v>77</v>
      </c>
      <c r="D1502" s="245"/>
      <c r="E1502" s="245"/>
      <c r="F1502" s="245"/>
      <c r="G1502" s="245"/>
      <c r="H1502" s="245"/>
      <c r="I1502" s="245"/>
      <c r="J1502" s="245"/>
      <c r="K1502" s="245"/>
      <c r="L1502" s="245"/>
      <c r="M1502" s="245"/>
      <c r="N1502" s="245">
        <v>14</v>
      </c>
      <c r="O1502" s="245">
        <v>32</v>
      </c>
      <c r="P1502" s="245">
        <v>46</v>
      </c>
      <c r="Q1502" s="245">
        <v>72</v>
      </c>
      <c r="R1502" s="245">
        <v>88</v>
      </c>
      <c r="S1502" s="245">
        <v>93</v>
      </c>
      <c r="T1502" s="245">
        <v>96</v>
      </c>
      <c r="U1502" s="245">
        <v>97</v>
      </c>
      <c r="V1502" s="245">
        <v>99</v>
      </c>
      <c r="W1502" s="245">
        <v>100</v>
      </c>
      <c r="X1502" s="245"/>
      <c r="Y1502" s="245"/>
      <c r="Z1502" s="245"/>
      <c r="AA1502" s="245"/>
      <c r="AB1502" s="245"/>
      <c r="AC1502" s="245"/>
      <c r="AD1502" s="245"/>
      <c r="AE1502" s="242"/>
      <c r="AF1502" s="238" t="str">
        <f t="shared" si="23"/>
        <v>BATATA (2ª SAFRA)22/23Comercialização</v>
      </c>
      <c r="AG1502" s="242"/>
      <c r="AH1502" s="242"/>
      <c r="AI1502" s="242"/>
      <c r="AJ1502" s="242"/>
      <c r="AK1502" s="242"/>
      <c r="AL1502" s="242"/>
      <c r="AM1502" s="242"/>
      <c r="AN1502" s="242"/>
      <c r="AO1502" s="242"/>
      <c r="AP1502" s="242"/>
      <c r="AQ1502" s="242"/>
      <c r="AR1502" s="242"/>
      <c r="AS1502" s="242"/>
      <c r="AT1502" s="242"/>
      <c r="AU1502" s="242"/>
      <c r="AV1502" s="242"/>
      <c r="AW1502" s="242"/>
      <c r="AX1502" s="242"/>
      <c r="AY1502" s="242"/>
      <c r="AZ1502" s="242"/>
      <c r="BA1502" s="242"/>
      <c r="BB1502" s="242"/>
      <c r="BC1502" s="242"/>
      <c r="BD1502" s="242"/>
      <c r="BE1502" s="242"/>
      <c r="BF1502" s="242"/>
      <c r="BG1502" s="242"/>
      <c r="BH1502" s="242"/>
      <c r="BI1502" s="242"/>
      <c r="BJ1502" s="242"/>
      <c r="BK1502" s="242"/>
      <c r="BL1502" s="242"/>
    </row>
    <row r="1503" spans="1:64" ht="14.65" hidden="1" customHeight="1">
      <c r="A1503" s="254" t="s">
        <v>92</v>
      </c>
      <c r="B1503" s="254" t="s">
        <v>262</v>
      </c>
      <c r="C1503" s="256" t="s">
        <v>75</v>
      </c>
      <c r="D1503" s="261"/>
      <c r="E1503" s="261"/>
      <c r="F1503" s="261"/>
      <c r="G1503" s="261"/>
      <c r="H1503" s="261"/>
      <c r="I1503" s="261"/>
      <c r="J1503" s="261"/>
      <c r="K1503" s="261">
        <v>100</v>
      </c>
      <c r="L1503" s="261"/>
      <c r="M1503" s="261"/>
      <c r="N1503" s="261"/>
      <c r="O1503" s="261"/>
      <c r="P1503" s="261"/>
      <c r="Q1503" s="261"/>
      <c r="R1503" s="261"/>
      <c r="S1503" s="261"/>
      <c r="T1503" s="261"/>
      <c r="U1503" s="261"/>
      <c r="V1503" s="261"/>
      <c r="W1503" s="261"/>
      <c r="X1503" s="261"/>
      <c r="Y1503" s="261"/>
      <c r="Z1503" s="261"/>
      <c r="AA1503" s="261"/>
      <c r="AB1503" s="261"/>
      <c r="AC1503" s="261"/>
      <c r="AD1503" s="261"/>
      <c r="AE1503" s="262"/>
      <c r="AF1503" s="238" t="str">
        <f t="shared" si="23"/>
        <v>CAFÉ22/23Plantio</v>
      </c>
      <c r="AG1503" s="262"/>
      <c r="AH1503" s="262"/>
      <c r="AI1503" s="262"/>
      <c r="AJ1503" s="262"/>
      <c r="AK1503" s="262"/>
      <c r="AL1503" s="262"/>
      <c r="AM1503" s="262"/>
      <c r="AN1503" s="262"/>
      <c r="AO1503" s="262"/>
      <c r="AP1503" s="262"/>
      <c r="AQ1503" s="262"/>
      <c r="AR1503" s="262"/>
      <c r="AS1503" s="262"/>
      <c r="AT1503" s="262"/>
      <c r="AU1503" s="262"/>
      <c r="AV1503" s="262"/>
      <c r="AW1503" s="262"/>
      <c r="AX1503" s="262"/>
      <c r="AY1503" s="262"/>
      <c r="AZ1503" s="262"/>
      <c r="BA1503" s="262"/>
      <c r="BB1503" s="262"/>
      <c r="BC1503" s="262"/>
      <c r="BD1503" s="262"/>
      <c r="BE1503" s="262"/>
      <c r="BF1503" s="262"/>
      <c r="BG1503" s="262"/>
      <c r="BH1503" s="262"/>
      <c r="BI1503" s="262"/>
      <c r="BJ1503" s="262"/>
      <c r="BK1503" s="262"/>
      <c r="BL1503" s="262"/>
    </row>
    <row r="1504" spans="1:64" ht="14.65" hidden="1" customHeight="1">
      <c r="A1504" s="263" t="s">
        <v>92</v>
      </c>
      <c r="B1504" s="263" t="s">
        <v>262</v>
      </c>
      <c r="C1504" s="265" t="s">
        <v>76</v>
      </c>
      <c r="D1504" s="267"/>
      <c r="E1504" s="267"/>
      <c r="F1504" s="267"/>
      <c r="G1504" s="267"/>
      <c r="H1504" s="267"/>
      <c r="I1504" s="267"/>
      <c r="J1504" s="267"/>
      <c r="K1504" s="268"/>
      <c r="L1504" s="267"/>
      <c r="M1504" s="267"/>
      <c r="N1504" s="267"/>
      <c r="O1504" s="267">
        <v>1</v>
      </c>
      <c r="P1504" s="267">
        <v>7</v>
      </c>
      <c r="Q1504" s="267">
        <v>23</v>
      </c>
      <c r="R1504" s="267">
        <v>52</v>
      </c>
      <c r="S1504" s="267">
        <v>82</v>
      </c>
      <c r="T1504" s="267">
        <v>95</v>
      </c>
      <c r="U1504" s="267">
        <v>100</v>
      </c>
      <c r="V1504" s="267"/>
      <c r="W1504" s="267"/>
      <c r="X1504" s="267"/>
      <c r="Y1504" s="267"/>
      <c r="Z1504" s="267"/>
      <c r="AA1504" s="267"/>
      <c r="AB1504" s="267"/>
      <c r="AC1504" s="267"/>
      <c r="AD1504" s="267"/>
      <c r="AE1504" s="268"/>
      <c r="AF1504" s="238" t="str">
        <f t="shared" si="23"/>
        <v>CAFÉ22/23Colheita</v>
      </c>
      <c r="AG1504" s="268"/>
      <c r="AH1504" s="268"/>
      <c r="AI1504" s="268"/>
      <c r="AJ1504" s="268"/>
      <c r="AK1504" s="268"/>
      <c r="AL1504" s="268"/>
      <c r="AM1504" s="268"/>
      <c r="AN1504" s="268"/>
      <c r="AO1504" s="268"/>
      <c r="AP1504" s="268"/>
      <c r="AQ1504" s="268"/>
      <c r="AR1504" s="268"/>
      <c r="AS1504" s="268"/>
      <c r="AT1504" s="268"/>
      <c r="AU1504" s="268"/>
      <c r="AV1504" s="268"/>
      <c r="AW1504" s="268"/>
      <c r="AX1504" s="268"/>
      <c r="AY1504" s="268"/>
      <c r="AZ1504" s="268"/>
      <c r="BA1504" s="268"/>
      <c r="BB1504" s="268"/>
      <c r="BC1504" s="268"/>
      <c r="BD1504" s="268"/>
      <c r="BE1504" s="268"/>
      <c r="BF1504" s="268"/>
      <c r="BG1504" s="268"/>
      <c r="BH1504" s="268"/>
      <c r="BI1504" s="268"/>
      <c r="BJ1504" s="268"/>
      <c r="BK1504" s="268"/>
      <c r="BL1504" s="268"/>
    </row>
    <row r="1505" spans="1:64" ht="14.65" hidden="1" customHeight="1">
      <c r="A1505" s="238" t="s">
        <v>92</v>
      </c>
      <c r="B1505" s="238" t="s">
        <v>262</v>
      </c>
      <c r="C1505" s="243" t="s">
        <v>77</v>
      </c>
      <c r="D1505" s="245"/>
      <c r="E1505" s="245"/>
      <c r="F1505" s="245"/>
      <c r="G1505" s="245"/>
      <c r="H1505" s="245"/>
      <c r="I1505" s="245"/>
      <c r="J1505" s="245"/>
      <c r="K1505" s="245"/>
      <c r="L1505" s="245"/>
      <c r="M1505" s="245"/>
      <c r="N1505" s="245"/>
      <c r="O1505" s="245"/>
      <c r="P1505" s="245">
        <v>0</v>
      </c>
      <c r="Q1505" s="245">
        <v>1</v>
      </c>
      <c r="R1505" s="245">
        <v>2</v>
      </c>
      <c r="S1505" s="245">
        <v>5</v>
      </c>
      <c r="T1505" s="245">
        <v>13</v>
      </c>
      <c r="U1505" s="245">
        <v>17</v>
      </c>
      <c r="V1505" s="245">
        <v>48</v>
      </c>
      <c r="W1505" s="245">
        <v>54</v>
      </c>
      <c r="X1505" s="245">
        <v>63.7</v>
      </c>
      <c r="Y1505" s="245">
        <v>72.7</v>
      </c>
      <c r="Z1505" s="245">
        <v>76.7</v>
      </c>
      <c r="AA1505" s="245">
        <v>81.7</v>
      </c>
      <c r="AB1505" s="245">
        <v>84.3</v>
      </c>
      <c r="AC1505" s="245">
        <v>89</v>
      </c>
      <c r="AD1505" s="245"/>
      <c r="AE1505" s="242"/>
      <c r="AF1505" s="238" t="str">
        <f t="shared" si="23"/>
        <v>CAFÉ22/23Comercialização</v>
      </c>
      <c r="AG1505" s="242"/>
      <c r="AH1505" s="242"/>
      <c r="AI1505" s="242"/>
      <c r="AJ1505" s="242"/>
      <c r="AK1505" s="242"/>
      <c r="AL1505" s="242"/>
      <c r="AM1505" s="242"/>
      <c r="AN1505" s="242"/>
      <c r="AO1505" s="242"/>
      <c r="AP1505" s="242"/>
      <c r="AQ1505" s="242"/>
      <c r="AR1505" s="242"/>
      <c r="AS1505" s="242"/>
      <c r="AT1505" s="242"/>
      <c r="AU1505" s="242"/>
      <c r="AV1505" s="242"/>
      <c r="AW1505" s="242"/>
      <c r="AX1505" s="242"/>
      <c r="AY1505" s="242"/>
      <c r="AZ1505" s="242"/>
      <c r="BA1505" s="242"/>
      <c r="BB1505" s="242"/>
      <c r="BC1505" s="242"/>
      <c r="BD1505" s="242"/>
      <c r="BE1505" s="242"/>
      <c r="BF1505" s="242"/>
      <c r="BG1505" s="242"/>
      <c r="BH1505" s="242"/>
      <c r="BI1505" s="242"/>
      <c r="BJ1505" s="242"/>
      <c r="BK1505" s="242"/>
      <c r="BL1505" s="242"/>
    </row>
    <row r="1506" spans="1:64" ht="14.65" hidden="1" customHeight="1">
      <c r="A1506" s="254" t="s">
        <v>93</v>
      </c>
      <c r="B1506" s="254" t="s">
        <v>262</v>
      </c>
      <c r="C1506" s="256" t="s">
        <v>75</v>
      </c>
      <c r="D1506" s="261"/>
      <c r="E1506" s="261"/>
      <c r="F1506" s="261"/>
      <c r="G1506" s="261"/>
      <c r="H1506" s="261"/>
      <c r="I1506" s="261"/>
      <c r="J1506" s="261"/>
      <c r="K1506" s="261">
        <v>85</v>
      </c>
      <c r="L1506" s="261">
        <v>100</v>
      </c>
      <c r="M1506" s="261"/>
      <c r="N1506" s="261"/>
      <c r="O1506" s="261"/>
      <c r="P1506" s="261"/>
      <c r="Q1506" s="261"/>
      <c r="R1506" s="261"/>
      <c r="S1506" s="261"/>
      <c r="T1506" s="261"/>
      <c r="U1506" s="261"/>
      <c r="V1506" s="261"/>
      <c r="W1506" s="261"/>
      <c r="X1506" s="261"/>
      <c r="Y1506" s="261"/>
      <c r="Z1506" s="261"/>
      <c r="AA1506" s="261"/>
      <c r="AB1506" s="261"/>
      <c r="AC1506" s="261"/>
      <c r="AD1506" s="261"/>
      <c r="AE1506" s="262"/>
      <c r="AF1506" s="238" t="str">
        <f t="shared" si="23"/>
        <v>CANA-DE-AÇÚCAR22/23Plantio</v>
      </c>
      <c r="AG1506" s="262"/>
      <c r="AH1506" s="262"/>
      <c r="AI1506" s="262"/>
      <c r="AJ1506" s="262"/>
      <c r="AK1506" s="262"/>
      <c r="AL1506" s="262"/>
      <c r="AM1506" s="262"/>
      <c r="AN1506" s="262"/>
      <c r="AO1506" s="262"/>
      <c r="AP1506" s="262"/>
      <c r="AQ1506" s="262"/>
      <c r="AR1506" s="262"/>
      <c r="AS1506" s="262"/>
      <c r="AT1506" s="262"/>
      <c r="AU1506" s="262"/>
      <c r="AV1506" s="262"/>
      <c r="AW1506" s="262"/>
      <c r="AX1506" s="262"/>
      <c r="AY1506" s="262"/>
      <c r="AZ1506" s="262"/>
      <c r="BA1506" s="262"/>
      <c r="BB1506" s="262"/>
      <c r="BC1506" s="262"/>
      <c r="BD1506" s="262"/>
      <c r="BE1506" s="262"/>
      <c r="BF1506" s="262"/>
      <c r="BG1506" s="262"/>
      <c r="BH1506" s="262"/>
      <c r="BI1506" s="262"/>
      <c r="BJ1506" s="262"/>
      <c r="BK1506" s="262"/>
      <c r="BL1506" s="262"/>
    </row>
    <row r="1507" spans="1:64" ht="14.65" hidden="1" customHeight="1">
      <c r="A1507" s="263" t="s">
        <v>93</v>
      </c>
      <c r="B1507" s="263" t="s">
        <v>262</v>
      </c>
      <c r="C1507" s="265" t="s">
        <v>76</v>
      </c>
      <c r="D1507" s="267"/>
      <c r="E1507" s="267"/>
      <c r="F1507" s="267"/>
      <c r="G1507" s="267"/>
      <c r="H1507" s="267"/>
      <c r="I1507" s="267"/>
      <c r="J1507" s="267"/>
      <c r="K1507" s="268"/>
      <c r="L1507" s="267"/>
      <c r="M1507" s="267">
        <v>0</v>
      </c>
      <c r="N1507" s="267">
        <v>0</v>
      </c>
      <c r="O1507" s="267">
        <v>8</v>
      </c>
      <c r="P1507" s="267">
        <v>18</v>
      </c>
      <c r="Q1507" s="267">
        <v>30</v>
      </c>
      <c r="R1507" s="267">
        <v>49</v>
      </c>
      <c r="S1507" s="267">
        <v>64</v>
      </c>
      <c r="T1507" s="267">
        <v>79</v>
      </c>
      <c r="U1507" s="267">
        <v>89</v>
      </c>
      <c r="V1507" s="267">
        <v>95</v>
      </c>
      <c r="W1507" s="267">
        <v>97</v>
      </c>
      <c r="X1507" s="267">
        <v>100</v>
      </c>
      <c r="Y1507" s="267"/>
      <c r="Z1507" s="267"/>
      <c r="AA1507" s="267"/>
      <c r="AB1507" s="267"/>
      <c r="AC1507" s="267"/>
      <c r="AD1507" s="267"/>
      <c r="AE1507" s="268"/>
      <c r="AF1507" s="238" t="str">
        <f t="shared" si="23"/>
        <v>CANA-DE-AÇÚCAR22/23Colheita</v>
      </c>
      <c r="AG1507" s="268"/>
      <c r="AH1507" s="268"/>
      <c r="AI1507" s="268"/>
      <c r="AJ1507" s="268"/>
      <c r="AK1507" s="268"/>
      <c r="AL1507" s="268"/>
      <c r="AM1507" s="268"/>
      <c r="AN1507" s="268"/>
      <c r="AO1507" s="268"/>
      <c r="AP1507" s="268"/>
      <c r="AQ1507" s="268"/>
      <c r="AR1507" s="268"/>
      <c r="AS1507" s="268"/>
      <c r="AT1507" s="268"/>
      <c r="AU1507" s="268"/>
      <c r="AV1507" s="268"/>
      <c r="AW1507" s="268"/>
      <c r="AX1507" s="268"/>
      <c r="AY1507" s="268"/>
      <c r="AZ1507" s="268"/>
      <c r="BA1507" s="268"/>
      <c r="BB1507" s="268"/>
      <c r="BC1507" s="268"/>
      <c r="BD1507" s="268"/>
      <c r="BE1507" s="268"/>
      <c r="BF1507" s="268"/>
      <c r="BG1507" s="268"/>
      <c r="BH1507" s="268"/>
      <c r="BI1507" s="268"/>
      <c r="BJ1507" s="268"/>
      <c r="BK1507" s="268"/>
      <c r="BL1507" s="268"/>
    </row>
    <row r="1508" spans="1:64" ht="14.65" hidden="1" customHeight="1">
      <c r="A1508" s="238" t="s">
        <v>93</v>
      </c>
      <c r="B1508" s="238" t="s">
        <v>262</v>
      </c>
      <c r="C1508" s="243" t="s">
        <v>77</v>
      </c>
      <c r="D1508" s="245"/>
      <c r="E1508" s="245"/>
      <c r="F1508" s="245"/>
      <c r="G1508" s="245"/>
      <c r="H1508" s="245"/>
      <c r="I1508" s="245"/>
      <c r="J1508" s="245"/>
      <c r="K1508" s="245"/>
      <c r="L1508" s="245"/>
      <c r="M1508" s="245">
        <v>0</v>
      </c>
      <c r="N1508" s="245">
        <v>0</v>
      </c>
      <c r="O1508" s="245">
        <v>8</v>
      </c>
      <c r="P1508" s="245">
        <v>18</v>
      </c>
      <c r="Q1508" s="245">
        <v>31</v>
      </c>
      <c r="R1508" s="245">
        <v>51</v>
      </c>
      <c r="S1508" s="245">
        <v>65</v>
      </c>
      <c r="T1508" s="245">
        <v>79</v>
      </c>
      <c r="U1508" s="245">
        <v>89</v>
      </c>
      <c r="V1508" s="245">
        <v>95</v>
      </c>
      <c r="W1508" s="245">
        <v>98</v>
      </c>
      <c r="X1508" s="245">
        <v>100</v>
      </c>
      <c r="Y1508" s="245"/>
      <c r="Z1508" s="245"/>
      <c r="AA1508" s="245"/>
      <c r="AB1508" s="245"/>
      <c r="AC1508" s="245"/>
      <c r="AD1508" s="245"/>
      <c r="AE1508" s="242"/>
      <c r="AF1508" s="238" t="str">
        <f t="shared" si="23"/>
        <v>CANA-DE-AÇÚCAR22/23Comercialização</v>
      </c>
      <c r="AG1508" s="242"/>
      <c r="AH1508" s="242"/>
      <c r="AI1508" s="242"/>
      <c r="AJ1508" s="242"/>
      <c r="AK1508" s="242"/>
      <c r="AL1508" s="242"/>
      <c r="AM1508" s="242"/>
      <c r="AN1508" s="242"/>
      <c r="AO1508" s="242"/>
      <c r="AP1508" s="242"/>
      <c r="AQ1508" s="242"/>
      <c r="AR1508" s="242"/>
      <c r="AS1508" s="242"/>
      <c r="AT1508" s="242"/>
      <c r="AU1508" s="242"/>
      <c r="AV1508" s="242"/>
      <c r="AW1508" s="242"/>
      <c r="AX1508" s="242"/>
      <c r="AY1508" s="242"/>
      <c r="AZ1508" s="242"/>
      <c r="BA1508" s="242"/>
      <c r="BB1508" s="242"/>
      <c r="BC1508" s="242"/>
      <c r="BD1508" s="242"/>
      <c r="BE1508" s="242"/>
      <c r="BF1508" s="242"/>
      <c r="BG1508" s="242"/>
      <c r="BH1508" s="242"/>
      <c r="BI1508" s="242"/>
      <c r="BJ1508" s="242"/>
      <c r="BK1508" s="242"/>
      <c r="BL1508" s="242"/>
    </row>
    <row r="1509" spans="1:64" ht="14.65" hidden="1" customHeight="1">
      <c r="A1509" s="254" t="s">
        <v>94</v>
      </c>
      <c r="B1509" s="254" t="s">
        <v>262</v>
      </c>
      <c r="C1509" s="256" t="s">
        <v>75</v>
      </c>
      <c r="D1509" s="260"/>
      <c r="E1509" s="260"/>
      <c r="F1509" s="260"/>
      <c r="G1509" s="261"/>
      <c r="H1509" s="261"/>
      <c r="I1509" s="261"/>
      <c r="J1509" s="261"/>
      <c r="K1509" s="261"/>
      <c r="L1509" s="261"/>
      <c r="M1509" s="261"/>
      <c r="N1509" s="261"/>
      <c r="O1509" s="261">
        <v>3</v>
      </c>
      <c r="P1509" s="261">
        <v>60</v>
      </c>
      <c r="Q1509" s="261">
        <v>100</v>
      </c>
      <c r="R1509" s="261"/>
      <c r="S1509" s="261"/>
      <c r="T1509" s="261"/>
      <c r="U1509" s="261"/>
      <c r="V1509" s="261"/>
      <c r="W1509" s="261"/>
      <c r="X1509" s="261"/>
      <c r="Y1509" s="261"/>
      <c r="Z1509" s="261"/>
      <c r="AA1509" s="261"/>
      <c r="AB1509" s="261"/>
      <c r="AC1509" s="261"/>
      <c r="AD1509" s="261"/>
      <c r="AE1509" s="262"/>
      <c r="AF1509" s="254" t="str">
        <f t="shared" si="23"/>
        <v>CANOLA22/23Plantio</v>
      </c>
      <c r="AG1509" s="262"/>
      <c r="AH1509" s="262"/>
      <c r="AI1509" s="262"/>
      <c r="AJ1509" s="262"/>
      <c r="AK1509" s="262"/>
      <c r="AL1509" s="262"/>
      <c r="AM1509" s="262"/>
      <c r="AN1509" s="262"/>
      <c r="AO1509" s="262"/>
      <c r="AP1509" s="262"/>
      <c r="AQ1509" s="262"/>
      <c r="AR1509" s="262"/>
      <c r="AS1509" s="262"/>
      <c r="AT1509" s="262"/>
      <c r="AU1509" s="262"/>
      <c r="AV1509" s="262"/>
      <c r="AW1509" s="262"/>
      <c r="AX1509" s="262"/>
      <c r="AY1509" s="262"/>
      <c r="AZ1509" s="262"/>
      <c r="BA1509" s="262"/>
      <c r="BB1509" s="262"/>
      <c r="BC1509" s="262"/>
      <c r="BD1509" s="262"/>
      <c r="BE1509" s="262"/>
      <c r="BF1509" s="262"/>
      <c r="BG1509" s="262"/>
      <c r="BH1509" s="262"/>
      <c r="BI1509" s="262"/>
      <c r="BJ1509" s="262"/>
      <c r="BK1509" s="262"/>
      <c r="BL1509" s="262"/>
    </row>
    <row r="1510" spans="1:64" ht="14.65" hidden="1" customHeight="1">
      <c r="A1510" s="263" t="s">
        <v>94</v>
      </c>
      <c r="B1510" s="263" t="s">
        <v>262</v>
      </c>
      <c r="C1510" s="265" t="s">
        <v>76</v>
      </c>
      <c r="D1510" s="266"/>
      <c r="E1510" s="266"/>
      <c r="F1510" s="266"/>
      <c r="G1510" s="267"/>
      <c r="H1510" s="267"/>
      <c r="I1510" s="267"/>
      <c r="J1510" s="267"/>
      <c r="K1510" s="267"/>
      <c r="L1510" s="267"/>
      <c r="M1510" s="267"/>
      <c r="N1510" s="267"/>
      <c r="O1510" s="267"/>
      <c r="P1510" s="267"/>
      <c r="Q1510" s="267"/>
      <c r="R1510" s="267"/>
      <c r="S1510" s="267">
        <v>12</v>
      </c>
      <c r="T1510" s="267">
        <v>65</v>
      </c>
      <c r="U1510" s="267">
        <v>100</v>
      </c>
      <c r="V1510" s="267"/>
      <c r="W1510" s="267"/>
      <c r="X1510" s="267"/>
      <c r="Y1510" s="267"/>
      <c r="Z1510" s="267"/>
      <c r="AA1510" s="267"/>
      <c r="AB1510" s="267"/>
      <c r="AC1510" s="267"/>
      <c r="AD1510" s="267"/>
      <c r="AE1510" s="268"/>
      <c r="AF1510" s="263" t="str">
        <f t="shared" si="23"/>
        <v>CANOLA22/23Colheita</v>
      </c>
      <c r="AG1510" s="268"/>
      <c r="AH1510" s="268"/>
      <c r="AI1510" s="268"/>
      <c r="AJ1510" s="268"/>
      <c r="AK1510" s="268"/>
      <c r="AL1510" s="268"/>
      <c r="AM1510" s="268"/>
      <c r="AN1510" s="268"/>
      <c r="AO1510" s="268"/>
      <c r="AP1510" s="268"/>
      <c r="AQ1510" s="268"/>
      <c r="AR1510" s="268"/>
      <c r="AS1510" s="268"/>
      <c r="AT1510" s="268"/>
      <c r="AU1510" s="268"/>
      <c r="AV1510" s="268"/>
      <c r="AW1510" s="268"/>
      <c r="AX1510" s="268"/>
      <c r="AY1510" s="268"/>
      <c r="AZ1510" s="268"/>
      <c r="BA1510" s="268"/>
      <c r="BB1510" s="268"/>
      <c r="BC1510" s="268"/>
      <c r="BD1510" s="268"/>
      <c r="BE1510" s="268"/>
      <c r="BF1510" s="268"/>
      <c r="BG1510" s="268"/>
      <c r="BH1510" s="268"/>
      <c r="BI1510" s="268"/>
      <c r="BJ1510" s="268"/>
      <c r="BK1510" s="268"/>
      <c r="BL1510" s="268"/>
    </row>
    <row r="1511" spans="1:64" ht="14.65" hidden="1" customHeight="1">
      <c r="A1511" s="238" t="s">
        <v>94</v>
      </c>
      <c r="B1511" s="238" t="s">
        <v>262</v>
      </c>
      <c r="C1511" s="243" t="s">
        <v>77</v>
      </c>
      <c r="D1511" s="244"/>
      <c r="E1511" s="244"/>
      <c r="F1511" s="244"/>
      <c r="G1511" s="245"/>
      <c r="H1511" s="245"/>
      <c r="I1511" s="245"/>
      <c r="J1511" s="245"/>
      <c r="K1511" s="245"/>
      <c r="L1511" s="245"/>
      <c r="M1511" s="245"/>
      <c r="N1511" s="245"/>
      <c r="O1511" s="245"/>
      <c r="P1511" s="245"/>
      <c r="Q1511" s="245"/>
      <c r="R1511" s="245"/>
      <c r="S1511" s="245"/>
      <c r="T1511" s="245">
        <v>3</v>
      </c>
      <c r="U1511" s="245">
        <v>33</v>
      </c>
      <c r="V1511" s="245">
        <v>100</v>
      </c>
      <c r="W1511" s="245"/>
      <c r="X1511" s="245"/>
      <c r="Y1511" s="245"/>
      <c r="Z1511" s="252"/>
      <c r="AA1511" s="245"/>
      <c r="AB1511" s="245"/>
      <c r="AC1511" s="245"/>
      <c r="AD1511" s="245"/>
      <c r="AE1511" s="242"/>
      <c r="AF1511" s="238" t="str">
        <f t="shared" si="23"/>
        <v>CANOLA22/23Comercialização</v>
      </c>
      <c r="AG1511" s="242"/>
      <c r="AH1511" s="242"/>
      <c r="AI1511" s="242"/>
      <c r="AJ1511" s="242"/>
      <c r="AK1511" s="242"/>
      <c r="AL1511" s="242"/>
      <c r="AM1511" s="242"/>
      <c r="AN1511" s="242"/>
      <c r="AO1511" s="242"/>
      <c r="AP1511" s="242"/>
      <c r="AQ1511" s="242"/>
      <c r="AR1511" s="242"/>
      <c r="AS1511" s="242"/>
      <c r="AT1511" s="242"/>
      <c r="AU1511" s="242"/>
      <c r="AV1511" s="242"/>
      <c r="AW1511" s="242"/>
      <c r="AX1511" s="242"/>
      <c r="AY1511" s="242"/>
      <c r="AZ1511" s="242"/>
      <c r="BA1511" s="242"/>
      <c r="BB1511" s="242"/>
      <c r="BC1511" s="242"/>
      <c r="BD1511" s="242"/>
      <c r="BE1511" s="242"/>
      <c r="BF1511" s="242"/>
      <c r="BG1511" s="242"/>
      <c r="BH1511" s="242"/>
      <c r="BI1511" s="242"/>
      <c r="BJ1511" s="242"/>
      <c r="BK1511" s="242"/>
      <c r="BL1511" s="242"/>
    </row>
    <row r="1512" spans="1:64" ht="14.65" hidden="1" customHeight="1">
      <c r="A1512" s="254" t="s">
        <v>96</v>
      </c>
      <c r="B1512" s="254" t="s">
        <v>262</v>
      </c>
      <c r="C1512" s="256" t="s">
        <v>75</v>
      </c>
      <c r="D1512" s="260"/>
      <c r="E1512" s="260"/>
      <c r="F1512" s="260"/>
      <c r="G1512" s="261"/>
      <c r="H1512" s="261"/>
      <c r="I1512" s="261"/>
      <c r="J1512" s="261"/>
      <c r="K1512" s="261"/>
      <c r="L1512" s="261"/>
      <c r="M1512" s="261"/>
      <c r="N1512" s="261"/>
      <c r="O1512" s="261"/>
      <c r="P1512" s="261"/>
      <c r="Q1512" s="261">
        <v>74</v>
      </c>
      <c r="R1512" s="261">
        <v>100</v>
      </c>
      <c r="S1512" s="261"/>
      <c r="T1512" s="261"/>
      <c r="U1512" s="261"/>
      <c r="V1512" s="261"/>
      <c r="W1512" s="261"/>
      <c r="X1512" s="261"/>
      <c r="Y1512" s="261"/>
      <c r="Z1512" s="261"/>
      <c r="AA1512" s="261"/>
      <c r="AB1512" s="261"/>
      <c r="AC1512" s="261"/>
      <c r="AD1512" s="261"/>
      <c r="AE1512" s="262"/>
      <c r="AF1512" s="254" t="str">
        <f t="shared" si="23"/>
        <v>CENTEIO22/23Plantio</v>
      </c>
      <c r="AG1512" s="262"/>
      <c r="AH1512" s="262"/>
      <c r="AI1512" s="262"/>
      <c r="AJ1512" s="262"/>
      <c r="AK1512" s="262"/>
      <c r="AL1512" s="262"/>
      <c r="AM1512" s="262"/>
      <c r="AN1512" s="262"/>
      <c r="AO1512" s="262"/>
      <c r="AP1512" s="262"/>
      <c r="AQ1512" s="262"/>
      <c r="AR1512" s="262"/>
      <c r="AS1512" s="262"/>
      <c r="AT1512" s="262"/>
      <c r="AU1512" s="262"/>
      <c r="AV1512" s="262"/>
      <c r="AW1512" s="262"/>
      <c r="AX1512" s="262"/>
      <c r="AY1512" s="262"/>
      <c r="AZ1512" s="262"/>
      <c r="BA1512" s="262"/>
      <c r="BB1512" s="262"/>
      <c r="BC1512" s="262"/>
      <c r="BD1512" s="262"/>
      <c r="BE1512" s="262"/>
      <c r="BF1512" s="262"/>
      <c r="BG1512" s="262"/>
      <c r="BH1512" s="262"/>
      <c r="BI1512" s="262"/>
      <c r="BJ1512" s="262"/>
      <c r="BK1512" s="262"/>
      <c r="BL1512" s="262"/>
    </row>
    <row r="1513" spans="1:64" ht="14.65" hidden="1" customHeight="1">
      <c r="A1513" s="263" t="s">
        <v>96</v>
      </c>
      <c r="B1513" s="263" t="s">
        <v>262</v>
      </c>
      <c r="C1513" s="265" t="s">
        <v>76</v>
      </c>
      <c r="D1513" s="266"/>
      <c r="E1513" s="266"/>
      <c r="F1513" s="266"/>
      <c r="G1513" s="267"/>
      <c r="H1513" s="267"/>
      <c r="I1513" s="267"/>
      <c r="J1513" s="267"/>
      <c r="K1513" s="267"/>
      <c r="L1513" s="267"/>
      <c r="M1513" s="267"/>
      <c r="N1513" s="267"/>
      <c r="O1513" s="267"/>
      <c r="P1513" s="267"/>
      <c r="Q1513" s="267"/>
      <c r="R1513" s="267"/>
      <c r="S1513" s="267"/>
      <c r="T1513" s="267"/>
      <c r="U1513" s="267">
        <v>18</v>
      </c>
      <c r="V1513" s="267">
        <v>100</v>
      </c>
      <c r="W1513" s="267"/>
      <c r="X1513" s="267"/>
      <c r="Y1513" s="267"/>
      <c r="Z1513" s="267"/>
      <c r="AA1513" s="267"/>
      <c r="AB1513" s="267"/>
      <c r="AC1513" s="267"/>
      <c r="AD1513" s="267"/>
      <c r="AE1513" s="268"/>
      <c r="AF1513" s="263" t="str">
        <f t="shared" si="23"/>
        <v>CENTEIO22/23Colheita</v>
      </c>
      <c r="AG1513" s="268"/>
      <c r="AH1513" s="268"/>
      <c r="AI1513" s="268"/>
      <c r="AJ1513" s="268"/>
      <c r="AK1513" s="268"/>
      <c r="AL1513" s="268"/>
      <c r="AM1513" s="268"/>
      <c r="AN1513" s="268"/>
      <c r="AO1513" s="268"/>
      <c r="AP1513" s="268"/>
      <c r="AQ1513" s="268"/>
      <c r="AR1513" s="268"/>
      <c r="AS1513" s="268"/>
      <c r="AT1513" s="268"/>
      <c r="AU1513" s="268"/>
      <c r="AV1513" s="268"/>
      <c r="AW1513" s="268"/>
      <c r="AX1513" s="268"/>
      <c r="AY1513" s="268"/>
      <c r="AZ1513" s="268"/>
      <c r="BA1513" s="268"/>
      <c r="BB1513" s="268"/>
      <c r="BC1513" s="268"/>
      <c r="BD1513" s="268"/>
      <c r="BE1513" s="268"/>
      <c r="BF1513" s="268"/>
      <c r="BG1513" s="268"/>
      <c r="BH1513" s="268"/>
      <c r="BI1513" s="268"/>
      <c r="BJ1513" s="268"/>
      <c r="BK1513" s="268"/>
      <c r="BL1513" s="268"/>
    </row>
    <row r="1514" spans="1:64" ht="14.65" hidden="1" customHeight="1">
      <c r="A1514" s="238" t="s">
        <v>96</v>
      </c>
      <c r="B1514" s="238" t="s">
        <v>262</v>
      </c>
      <c r="C1514" s="243" t="s">
        <v>77</v>
      </c>
      <c r="D1514" s="244"/>
      <c r="E1514" s="244"/>
      <c r="F1514" s="244"/>
      <c r="G1514" s="245"/>
      <c r="H1514" s="245"/>
      <c r="I1514" s="245"/>
      <c r="J1514" s="245"/>
      <c r="K1514" s="245"/>
      <c r="L1514" s="245"/>
      <c r="M1514" s="245"/>
      <c r="N1514" s="245"/>
      <c r="O1514" s="245"/>
      <c r="P1514" s="245"/>
      <c r="Q1514" s="245"/>
      <c r="R1514" s="245"/>
      <c r="S1514" s="245"/>
      <c r="T1514" s="245"/>
      <c r="U1514" s="245">
        <v>9</v>
      </c>
      <c r="V1514" s="245">
        <v>49</v>
      </c>
      <c r="W1514" s="245">
        <v>90</v>
      </c>
      <c r="X1514" s="245">
        <v>97.1</v>
      </c>
      <c r="Y1514" s="245">
        <v>98.6</v>
      </c>
      <c r="Z1514" s="252">
        <v>100</v>
      </c>
      <c r="AA1514" s="245"/>
      <c r="AB1514" s="245"/>
      <c r="AC1514" s="245"/>
      <c r="AD1514" s="245"/>
      <c r="AE1514" s="242"/>
      <c r="AF1514" s="238" t="str">
        <f t="shared" si="23"/>
        <v>CENTEIO22/23Comercialização</v>
      </c>
      <c r="AG1514" s="242"/>
      <c r="AH1514" s="242"/>
      <c r="AI1514" s="242"/>
      <c r="AJ1514" s="242"/>
      <c r="AK1514" s="242"/>
      <c r="AL1514" s="242"/>
      <c r="AM1514" s="242"/>
      <c r="AN1514" s="242"/>
      <c r="AO1514" s="242"/>
      <c r="AP1514" s="242"/>
      <c r="AQ1514" s="242"/>
      <c r="AR1514" s="242"/>
      <c r="AS1514" s="242"/>
      <c r="AT1514" s="242"/>
      <c r="AU1514" s="242"/>
      <c r="AV1514" s="242"/>
      <c r="AW1514" s="242"/>
      <c r="AX1514" s="242"/>
      <c r="AY1514" s="242"/>
      <c r="AZ1514" s="242"/>
      <c r="BA1514" s="242"/>
      <c r="BB1514" s="242"/>
      <c r="BC1514" s="242"/>
      <c r="BD1514" s="242"/>
      <c r="BE1514" s="242"/>
      <c r="BF1514" s="242"/>
      <c r="BG1514" s="242"/>
      <c r="BH1514" s="242"/>
      <c r="BI1514" s="242"/>
      <c r="BJ1514" s="242"/>
      <c r="BK1514" s="242"/>
      <c r="BL1514" s="242"/>
    </row>
    <row r="1515" spans="1:64" ht="14.65" hidden="1" customHeight="1">
      <c r="A1515" s="254" t="s">
        <v>97</v>
      </c>
      <c r="B1515" s="254" t="s">
        <v>262</v>
      </c>
      <c r="C1515" s="256" t="s">
        <v>75</v>
      </c>
      <c r="D1515" s="260"/>
      <c r="E1515" s="260"/>
      <c r="F1515" s="260"/>
      <c r="G1515" s="261"/>
      <c r="H1515" s="261"/>
      <c r="I1515" s="261"/>
      <c r="J1515" s="261"/>
      <c r="K1515" s="261"/>
      <c r="L1515" s="261"/>
      <c r="M1515" s="261"/>
      <c r="N1515" s="261"/>
      <c r="O1515" s="261"/>
      <c r="P1515" s="261">
        <v>2</v>
      </c>
      <c r="Q1515" s="261">
        <v>86</v>
      </c>
      <c r="R1515" s="261">
        <v>100</v>
      </c>
      <c r="S1515" s="261"/>
      <c r="T1515" s="261"/>
      <c r="U1515" s="261"/>
      <c r="V1515" s="261"/>
      <c r="W1515" s="261"/>
      <c r="X1515" s="261"/>
      <c r="Y1515" s="261"/>
      <c r="Z1515" s="261"/>
      <c r="AA1515" s="261"/>
      <c r="AB1515" s="261"/>
      <c r="AC1515" s="261"/>
      <c r="AD1515" s="261"/>
      <c r="AE1515" s="262"/>
      <c r="AF1515" s="254" t="str">
        <f t="shared" si="23"/>
        <v>CEVADA22/23Plantio</v>
      </c>
      <c r="AG1515" s="262"/>
      <c r="AH1515" s="262"/>
      <c r="AI1515" s="262"/>
      <c r="AJ1515" s="262"/>
      <c r="AK1515" s="262"/>
      <c r="AL1515" s="262"/>
      <c r="AM1515" s="262"/>
      <c r="AN1515" s="262"/>
      <c r="AO1515" s="262"/>
      <c r="AP1515" s="262"/>
      <c r="AQ1515" s="262"/>
      <c r="AR1515" s="262"/>
      <c r="AS1515" s="262"/>
      <c r="AT1515" s="262"/>
      <c r="AU1515" s="262"/>
      <c r="AV1515" s="262"/>
      <c r="AW1515" s="262"/>
      <c r="AX1515" s="262"/>
      <c r="AY1515" s="262"/>
      <c r="AZ1515" s="262"/>
      <c r="BA1515" s="262"/>
      <c r="BB1515" s="262"/>
      <c r="BC1515" s="262"/>
      <c r="BD1515" s="262"/>
      <c r="BE1515" s="262"/>
      <c r="BF1515" s="262"/>
      <c r="BG1515" s="262"/>
      <c r="BH1515" s="262"/>
      <c r="BI1515" s="262"/>
      <c r="BJ1515" s="262"/>
      <c r="BK1515" s="262"/>
      <c r="BL1515" s="262"/>
    </row>
    <row r="1516" spans="1:64" ht="14.65" hidden="1" customHeight="1">
      <c r="A1516" s="263" t="s">
        <v>97</v>
      </c>
      <c r="B1516" s="263" t="s">
        <v>262</v>
      </c>
      <c r="C1516" s="265" t="s">
        <v>76</v>
      </c>
      <c r="D1516" s="266"/>
      <c r="E1516" s="266"/>
      <c r="F1516" s="266"/>
      <c r="G1516" s="267"/>
      <c r="H1516" s="267"/>
      <c r="I1516" s="267"/>
      <c r="J1516" s="267"/>
      <c r="K1516" s="267"/>
      <c r="L1516" s="267"/>
      <c r="M1516" s="267"/>
      <c r="N1516" s="267"/>
      <c r="O1516" s="267"/>
      <c r="P1516" s="267"/>
      <c r="Q1516" s="267"/>
      <c r="R1516" s="267"/>
      <c r="S1516" s="267">
        <v>0</v>
      </c>
      <c r="T1516" s="267">
        <v>7</v>
      </c>
      <c r="U1516" s="267">
        <v>32</v>
      </c>
      <c r="V1516" s="267">
        <v>100</v>
      </c>
      <c r="W1516" s="267"/>
      <c r="X1516" s="267"/>
      <c r="Y1516" s="267"/>
      <c r="Z1516" s="267"/>
      <c r="AA1516" s="267"/>
      <c r="AB1516" s="267"/>
      <c r="AC1516" s="267"/>
      <c r="AD1516" s="267"/>
      <c r="AE1516" s="268"/>
      <c r="AF1516" s="263" t="str">
        <f t="shared" si="23"/>
        <v>CEVADA22/23Colheita</v>
      </c>
      <c r="AG1516" s="268"/>
      <c r="AH1516" s="268"/>
      <c r="AI1516" s="268"/>
      <c r="AJ1516" s="268"/>
      <c r="AK1516" s="268"/>
      <c r="AL1516" s="268"/>
      <c r="AM1516" s="268"/>
      <c r="AN1516" s="268"/>
      <c r="AO1516" s="268"/>
      <c r="AP1516" s="268"/>
      <c r="AQ1516" s="268"/>
      <c r="AR1516" s="268"/>
      <c r="AS1516" s="268"/>
      <c r="AT1516" s="268"/>
      <c r="AU1516" s="268"/>
      <c r="AV1516" s="268"/>
      <c r="AW1516" s="268"/>
      <c r="AX1516" s="268"/>
      <c r="AY1516" s="268"/>
      <c r="AZ1516" s="268"/>
      <c r="BA1516" s="268"/>
      <c r="BB1516" s="268"/>
      <c r="BC1516" s="268"/>
      <c r="BD1516" s="268"/>
      <c r="BE1516" s="268"/>
      <c r="BF1516" s="268"/>
      <c r="BG1516" s="268"/>
      <c r="BH1516" s="268"/>
      <c r="BI1516" s="268"/>
      <c r="BJ1516" s="268"/>
      <c r="BK1516" s="268"/>
      <c r="BL1516" s="268"/>
    </row>
    <row r="1517" spans="1:64" ht="14.65" hidden="1" customHeight="1">
      <c r="A1517" s="238" t="s">
        <v>97</v>
      </c>
      <c r="B1517" s="238" t="s">
        <v>262</v>
      </c>
      <c r="C1517" s="243" t="s">
        <v>77</v>
      </c>
      <c r="D1517" s="244"/>
      <c r="E1517" s="244"/>
      <c r="F1517" s="244"/>
      <c r="G1517" s="245"/>
      <c r="H1517" s="245"/>
      <c r="I1517" s="245"/>
      <c r="J1517" s="245"/>
      <c r="K1517" s="245"/>
      <c r="L1517" s="245"/>
      <c r="M1517" s="245"/>
      <c r="N1517" s="245">
        <v>29</v>
      </c>
      <c r="O1517" s="245">
        <v>29</v>
      </c>
      <c r="P1517" s="245">
        <v>29</v>
      </c>
      <c r="Q1517" s="245">
        <v>29</v>
      </c>
      <c r="R1517" s="245">
        <v>29</v>
      </c>
      <c r="S1517" s="245">
        <v>29</v>
      </c>
      <c r="T1517" s="245">
        <v>29</v>
      </c>
      <c r="U1517" s="245">
        <v>38</v>
      </c>
      <c r="V1517" s="245">
        <v>75</v>
      </c>
      <c r="W1517" s="245">
        <v>89</v>
      </c>
      <c r="X1517" s="245">
        <v>98.6</v>
      </c>
      <c r="Y1517" s="245">
        <v>100</v>
      </c>
      <c r="Z1517" s="252"/>
      <c r="AA1517" s="245"/>
      <c r="AB1517" s="245"/>
      <c r="AC1517" s="245"/>
      <c r="AD1517" s="245"/>
      <c r="AE1517" s="242"/>
      <c r="AF1517" s="238" t="str">
        <f t="shared" si="23"/>
        <v>CEVADA22/23Comercialização</v>
      </c>
      <c r="AG1517" s="242"/>
      <c r="AH1517" s="242"/>
      <c r="AI1517" s="242"/>
      <c r="AJ1517" s="242"/>
      <c r="AK1517" s="242"/>
      <c r="AL1517" s="242"/>
      <c r="AM1517" s="242"/>
      <c r="AN1517" s="242"/>
      <c r="AO1517" s="242"/>
      <c r="AP1517" s="242"/>
      <c r="AQ1517" s="242"/>
      <c r="AR1517" s="242"/>
      <c r="AS1517" s="242"/>
      <c r="AT1517" s="242"/>
      <c r="AU1517" s="242"/>
      <c r="AV1517" s="242"/>
      <c r="AW1517" s="242"/>
      <c r="AX1517" s="242"/>
      <c r="AY1517" s="242"/>
      <c r="AZ1517" s="242"/>
      <c r="BA1517" s="242"/>
      <c r="BB1517" s="242"/>
      <c r="BC1517" s="242"/>
      <c r="BD1517" s="242"/>
      <c r="BE1517" s="242"/>
      <c r="BF1517" s="242"/>
      <c r="BG1517" s="242"/>
      <c r="BH1517" s="242"/>
      <c r="BI1517" s="242"/>
      <c r="BJ1517" s="242"/>
      <c r="BK1517" s="242"/>
      <c r="BL1517" s="242"/>
    </row>
    <row r="1518" spans="1:64" ht="14.65" hidden="1" customHeight="1">
      <c r="A1518" s="254" t="s">
        <v>58</v>
      </c>
      <c r="B1518" s="254" t="s">
        <v>262</v>
      </c>
      <c r="C1518" s="256" t="s">
        <v>75</v>
      </c>
      <c r="D1518" s="261"/>
      <c r="E1518" s="261"/>
      <c r="F1518" s="261"/>
      <c r="G1518" s="261">
        <v>1</v>
      </c>
      <c r="H1518" s="261">
        <v>41</v>
      </c>
      <c r="I1518" s="261">
        <v>64</v>
      </c>
      <c r="J1518" s="261">
        <v>99</v>
      </c>
      <c r="K1518" s="261">
        <v>100</v>
      </c>
      <c r="L1518" s="261"/>
      <c r="M1518" s="261"/>
      <c r="N1518" s="261"/>
      <c r="O1518" s="261"/>
      <c r="P1518" s="261"/>
      <c r="Q1518" s="261"/>
      <c r="R1518" s="261"/>
      <c r="S1518" s="261"/>
      <c r="T1518" s="261"/>
      <c r="U1518" s="261"/>
      <c r="V1518" s="261"/>
      <c r="W1518" s="261"/>
      <c r="X1518" s="261"/>
      <c r="Y1518" s="261"/>
      <c r="Z1518" s="261"/>
      <c r="AA1518" s="261"/>
      <c r="AB1518" s="261"/>
      <c r="AC1518" s="261"/>
      <c r="AD1518" s="261"/>
      <c r="AE1518" s="262"/>
      <c r="AF1518" s="238" t="str">
        <f t="shared" si="23"/>
        <v>FEIJÃO (1ª SAFRA)22/23Plantio</v>
      </c>
      <c r="AG1518" s="262"/>
      <c r="AH1518" s="262"/>
      <c r="AI1518" s="262"/>
      <c r="AJ1518" s="262"/>
      <c r="AK1518" s="262"/>
      <c r="AL1518" s="262"/>
      <c r="AM1518" s="262"/>
      <c r="AN1518" s="262"/>
      <c r="AO1518" s="262"/>
      <c r="AP1518" s="262"/>
      <c r="AQ1518" s="262"/>
      <c r="AR1518" s="262"/>
      <c r="AS1518" s="262"/>
      <c r="AT1518" s="262"/>
      <c r="AU1518" s="262"/>
      <c r="AV1518" s="262"/>
      <c r="AW1518" s="262"/>
      <c r="AX1518" s="262"/>
      <c r="AY1518" s="262"/>
      <c r="AZ1518" s="262"/>
      <c r="BA1518" s="262"/>
      <c r="BB1518" s="262"/>
      <c r="BC1518" s="262"/>
      <c r="BD1518" s="262"/>
      <c r="BE1518" s="262"/>
      <c r="BF1518" s="262"/>
      <c r="BG1518" s="262"/>
      <c r="BH1518" s="262"/>
      <c r="BI1518" s="262"/>
      <c r="BJ1518" s="262"/>
      <c r="BK1518" s="262"/>
      <c r="BL1518" s="262"/>
    </row>
    <row r="1519" spans="1:64" ht="14.65" hidden="1" customHeight="1">
      <c r="A1519" s="263" t="s">
        <v>58</v>
      </c>
      <c r="B1519" s="263" t="s">
        <v>262</v>
      </c>
      <c r="C1519" s="265" t="s">
        <v>76</v>
      </c>
      <c r="D1519" s="267"/>
      <c r="E1519" s="267"/>
      <c r="F1519" s="267"/>
      <c r="G1519" s="267"/>
      <c r="H1519" s="267"/>
      <c r="I1519" s="267"/>
      <c r="J1519" s="267"/>
      <c r="K1519" s="267">
        <v>7</v>
      </c>
      <c r="L1519" s="267">
        <v>52</v>
      </c>
      <c r="M1519" s="267">
        <v>95</v>
      </c>
      <c r="N1519" s="267">
        <v>100</v>
      </c>
      <c r="O1519" s="267"/>
      <c r="P1519" s="267"/>
      <c r="Q1519" s="267"/>
      <c r="R1519" s="267"/>
      <c r="S1519" s="267"/>
      <c r="T1519" s="267"/>
      <c r="U1519" s="267"/>
      <c r="V1519" s="267"/>
      <c r="W1519" s="267"/>
      <c r="X1519" s="267"/>
      <c r="Y1519" s="267"/>
      <c r="Z1519" s="267"/>
      <c r="AA1519" s="267"/>
      <c r="AB1519" s="267"/>
      <c r="AC1519" s="267"/>
      <c r="AD1519" s="267"/>
      <c r="AE1519" s="268"/>
      <c r="AF1519" s="238" t="str">
        <f t="shared" si="23"/>
        <v>FEIJÃO (1ª SAFRA)22/23Colheita</v>
      </c>
      <c r="AG1519" s="268"/>
      <c r="AH1519" s="268"/>
      <c r="AI1519" s="268"/>
      <c r="AJ1519" s="268"/>
      <c r="AK1519" s="268"/>
      <c r="AL1519" s="268"/>
      <c r="AM1519" s="268"/>
      <c r="AN1519" s="268"/>
      <c r="AO1519" s="268"/>
      <c r="AP1519" s="268"/>
      <c r="AQ1519" s="268"/>
      <c r="AR1519" s="268"/>
      <c r="AS1519" s="268"/>
      <c r="AT1519" s="268"/>
      <c r="AU1519" s="268"/>
      <c r="AV1519" s="268"/>
      <c r="AW1519" s="268"/>
      <c r="AX1519" s="268"/>
      <c r="AY1519" s="268"/>
      <c r="AZ1519" s="268"/>
      <c r="BA1519" s="268"/>
      <c r="BB1519" s="268"/>
      <c r="BC1519" s="268"/>
      <c r="BD1519" s="268"/>
      <c r="BE1519" s="268"/>
      <c r="BF1519" s="268"/>
      <c r="BG1519" s="268"/>
      <c r="BH1519" s="268"/>
      <c r="BI1519" s="268"/>
      <c r="BJ1519" s="268"/>
      <c r="BK1519" s="268"/>
      <c r="BL1519" s="268"/>
    </row>
    <row r="1520" spans="1:64" ht="14.65" hidden="1" customHeight="1">
      <c r="A1520" s="238" t="s">
        <v>58</v>
      </c>
      <c r="B1520" s="238" t="s">
        <v>262</v>
      </c>
      <c r="C1520" s="243" t="s">
        <v>77</v>
      </c>
      <c r="D1520" s="245"/>
      <c r="E1520" s="245"/>
      <c r="F1520" s="245"/>
      <c r="G1520" s="245"/>
      <c r="H1520" s="245"/>
      <c r="I1520" s="245"/>
      <c r="J1520" s="245"/>
      <c r="K1520" s="245">
        <v>1</v>
      </c>
      <c r="L1520" s="245">
        <v>26</v>
      </c>
      <c r="M1520" s="245">
        <v>58</v>
      </c>
      <c r="N1520" s="245">
        <v>86</v>
      </c>
      <c r="O1520" s="245">
        <v>93</v>
      </c>
      <c r="P1520" s="245">
        <v>97</v>
      </c>
      <c r="Q1520" s="245">
        <v>99</v>
      </c>
      <c r="R1520" s="245">
        <v>100</v>
      </c>
      <c r="S1520" s="245"/>
      <c r="T1520" s="245"/>
      <c r="U1520" s="245"/>
      <c r="V1520" s="245"/>
      <c r="W1520" s="245"/>
      <c r="X1520" s="245"/>
      <c r="Y1520" s="245"/>
      <c r="Z1520" s="245"/>
      <c r="AA1520" s="245"/>
      <c r="AB1520" s="245"/>
      <c r="AC1520" s="245"/>
      <c r="AD1520" s="245"/>
      <c r="AE1520" s="242"/>
      <c r="AF1520" s="238" t="str">
        <f t="shared" si="23"/>
        <v>FEIJÃO (1ª SAFRA)22/23Comercialização</v>
      </c>
      <c r="AG1520" s="242"/>
      <c r="AH1520" s="242"/>
      <c r="AI1520" s="242"/>
      <c r="AJ1520" s="242"/>
      <c r="AK1520" s="242"/>
      <c r="AL1520" s="242"/>
      <c r="AM1520" s="242"/>
      <c r="AN1520" s="242"/>
      <c r="AO1520" s="242"/>
      <c r="AP1520" s="242"/>
      <c r="AQ1520" s="242"/>
      <c r="AR1520" s="242"/>
      <c r="AS1520" s="242"/>
      <c r="AT1520" s="242"/>
      <c r="AU1520" s="242"/>
      <c r="AV1520" s="242"/>
      <c r="AW1520" s="242"/>
      <c r="AX1520" s="242"/>
      <c r="AY1520" s="242"/>
      <c r="AZ1520" s="242"/>
      <c r="BA1520" s="242"/>
      <c r="BB1520" s="242"/>
      <c r="BC1520" s="242"/>
      <c r="BD1520" s="242"/>
      <c r="BE1520" s="242"/>
      <c r="BF1520" s="242"/>
      <c r="BG1520" s="242"/>
      <c r="BH1520" s="242"/>
      <c r="BI1520" s="242"/>
      <c r="BJ1520" s="242"/>
      <c r="BK1520" s="242"/>
      <c r="BL1520" s="242"/>
    </row>
    <row r="1521" spans="1:64" ht="14.65" hidden="1" customHeight="1">
      <c r="A1521" s="254" t="s">
        <v>98</v>
      </c>
      <c r="B1521" s="254" t="s">
        <v>262</v>
      </c>
      <c r="C1521" s="256" t="s">
        <v>75</v>
      </c>
      <c r="D1521" s="261"/>
      <c r="E1521" s="261"/>
      <c r="F1521" s="261"/>
      <c r="G1521" s="261"/>
      <c r="H1521" s="261"/>
      <c r="I1521" s="261"/>
      <c r="J1521" s="261"/>
      <c r="K1521" s="262">
        <v>0</v>
      </c>
      <c r="L1521" s="261">
        <v>7</v>
      </c>
      <c r="M1521" s="262">
        <v>70</v>
      </c>
      <c r="N1521" s="261">
        <v>100</v>
      </c>
      <c r="O1521" s="261"/>
      <c r="P1521" s="261"/>
      <c r="Q1521" s="261"/>
      <c r="R1521" s="261"/>
      <c r="S1521" s="261"/>
      <c r="T1521" s="261"/>
      <c r="U1521" s="261"/>
      <c r="V1521" s="261"/>
      <c r="W1521" s="261"/>
      <c r="X1521" s="261"/>
      <c r="Y1521" s="261"/>
      <c r="Z1521" s="261"/>
      <c r="AA1521" s="261"/>
      <c r="AB1521" s="261"/>
      <c r="AC1521" s="261"/>
      <c r="AD1521" s="261"/>
      <c r="AE1521" s="262"/>
      <c r="AF1521" s="238" t="str">
        <f t="shared" si="23"/>
        <v>FEIJÃO (2ª SAFRA)22/23Plantio</v>
      </c>
      <c r="AG1521" s="262"/>
      <c r="AH1521" s="262"/>
      <c r="AI1521" s="262"/>
      <c r="AJ1521" s="262"/>
      <c r="AK1521" s="262"/>
      <c r="AL1521" s="262"/>
      <c r="AM1521" s="262"/>
      <c r="AN1521" s="262"/>
      <c r="AO1521" s="262"/>
      <c r="AP1521" s="262"/>
      <c r="AQ1521" s="262"/>
      <c r="AR1521" s="262"/>
      <c r="AS1521" s="262"/>
      <c r="AT1521" s="262"/>
      <c r="AU1521" s="262"/>
      <c r="AV1521" s="262"/>
      <c r="AW1521" s="262"/>
      <c r="AX1521" s="262"/>
      <c r="AY1521" s="262"/>
      <c r="AZ1521" s="262"/>
      <c r="BA1521" s="262"/>
      <c r="BB1521" s="262"/>
      <c r="BC1521" s="262"/>
      <c r="BD1521" s="262"/>
      <c r="BE1521" s="262"/>
      <c r="BF1521" s="262"/>
      <c r="BG1521" s="262"/>
      <c r="BH1521" s="262"/>
      <c r="BI1521" s="262"/>
      <c r="BJ1521" s="262"/>
      <c r="BK1521" s="262"/>
      <c r="BL1521" s="262"/>
    </row>
    <row r="1522" spans="1:64" ht="14.65" hidden="1" customHeight="1">
      <c r="A1522" s="263" t="s">
        <v>98</v>
      </c>
      <c r="B1522" s="263" t="s">
        <v>262</v>
      </c>
      <c r="C1522" s="265" t="s">
        <v>76</v>
      </c>
      <c r="D1522" s="267"/>
      <c r="E1522" s="267"/>
      <c r="F1522" s="267"/>
      <c r="G1522" s="267"/>
      <c r="H1522" s="267"/>
      <c r="I1522" s="267"/>
      <c r="J1522" s="267"/>
      <c r="K1522" s="268"/>
      <c r="L1522" s="267"/>
      <c r="M1522" s="268"/>
      <c r="N1522" s="267">
        <v>0</v>
      </c>
      <c r="O1522" s="267">
        <v>2</v>
      </c>
      <c r="P1522" s="267">
        <v>26</v>
      </c>
      <c r="Q1522" s="267">
        <v>81</v>
      </c>
      <c r="R1522" s="267">
        <v>100</v>
      </c>
      <c r="S1522" s="267"/>
      <c r="T1522" s="267"/>
      <c r="U1522" s="267"/>
      <c r="V1522" s="267"/>
      <c r="W1522" s="267"/>
      <c r="X1522" s="267"/>
      <c r="Y1522" s="267"/>
      <c r="Z1522" s="267"/>
      <c r="AA1522" s="267"/>
      <c r="AB1522" s="267"/>
      <c r="AC1522" s="267"/>
      <c r="AD1522" s="267"/>
      <c r="AE1522" s="268"/>
      <c r="AF1522" s="238" t="str">
        <f t="shared" si="23"/>
        <v>FEIJÃO (2ª SAFRA)22/23Colheita</v>
      </c>
      <c r="AG1522" s="268"/>
      <c r="AH1522" s="268"/>
      <c r="AI1522" s="268"/>
      <c r="AJ1522" s="268"/>
      <c r="AK1522" s="268"/>
      <c r="AL1522" s="268"/>
      <c r="AM1522" s="268"/>
      <c r="AN1522" s="268"/>
      <c r="AO1522" s="268"/>
      <c r="AP1522" s="268"/>
      <c r="AQ1522" s="268"/>
      <c r="AR1522" s="268"/>
      <c r="AS1522" s="268"/>
      <c r="AT1522" s="268"/>
      <c r="AU1522" s="268"/>
      <c r="AV1522" s="268"/>
      <c r="AW1522" s="268"/>
      <c r="AX1522" s="268"/>
      <c r="AY1522" s="268"/>
      <c r="AZ1522" s="268"/>
      <c r="BA1522" s="268"/>
      <c r="BB1522" s="268"/>
      <c r="BC1522" s="268"/>
      <c r="BD1522" s="268"/>
      <c r="BE1522" s="268"/>
      <c r="BF1522" s="268"/>
      <c r="BG1522" s="268"/>
      <c r="BH1522" s="268"/>
      <c r="BI1522" s="268"/>
      <c r="BJ1522" s="268"/>
      <c r="BK1522" s="268"/>
      <c r="BL1522" s="268"/>
    </row>
    <row r="1523" spans="1:64" ht="14.65" hidden="1" customHeight="1">
      <c r="A1523" s="238" t="s">
        <v>98</v>
      </c>
      <c r="B1523" s="238" t="s">
        <v>262</v>
      </c>
      <c r="C1523" s="243" t="s">
        <v>77</v>
      </c>
      <c r="D1523" s="245"/>
      <c r="E1523" s="245"/>
      <c r="F1523" s="245"/>
      <c r="G1523" s="245"/>
      <c r="H1523" s="245"/>
      <c r="I1523" s="245"/>
      <c r="J1523" s="245"/>
      <c r="K1523" s="245"/>
      <c r="L1523" s="245"/>
      <c r="M1523" s="245"/>
      <c r="N1523" s="245">
        <v>0</v>
      </c>
      <c r="O1523" s="245">
        <v>1</v>
      </c>
      <c r="P1523" s="245">
        <v>16</v>
      </c>
      <c r="Q1523" s="245">
        <v>54</v>
      </c>
      <c r="R1523" s="245">
        <v>83</v>
      </c>
      <c r="S1523" s="245">
        <v>92</v>
      </c>
      <c r="T1523" s="245">
        <v>96</v>
      </c>
      <c r="U1523" s="245">
        <v>98</v>
      </c>
      <c r="V1523" s="245">
        <v>99</v>
      </c>
      <c r="W1523" s="245">
        <v>100</v>
      </c>
      <c r="X1523" s="245"/>
      <c r="Y1523" s="245"/>
      <c r="Z1523" s="245"/>
      <c r="AA1523" s="245"/>
      <c r="AB1523" s="245"/>
      <c r="AC1523" s="245"/>
      <c r="AD1523" s="245"/>
      <c r="AE1523" s="242"/>
      <c r="AF1523" s="238" t="str">
        <f t="shared" si="23"/>
        <v>FEIJÃO (2ª SAFRA)22/23Comercialização</v>
      </c>
      <c r="AG1523" s="242"/>
      <c r="AH1523" s="242"/>
      <c r="AI1523" s="242"/>
      <c r="AJ1523" s="242"/>
      <c r="AK1523" s="242"/>
      <c r="AL1523" s="242"/>
      <c r="AM1523" s="242"/>
      <c r="AN1523" s="242"/>
      <c r="AO1523" s="242"/>
      <c r="AP1523" s="242"/>
      <c r="AQ1523" s="242"/>
      <c r="AR1523" s="242"/>
      <c r="AS1523" s="242"/>
      <c r="AT1523" s="242"/>
      <c r="AU1523" s="242"/>
      <c r="AV1523" s="242"/>
      <c r="AW1523" s="242"/>
      <c r="AX1523" s="242"/>
      <c r="AY1523" s="242"/>
      <c r="AZ1523" s="242"/>
      <c r="BA1523" s="242"/>
      <c r="BB1523" s="242"/>
      <c r="BC1523" s="242"/>
      <c r="BD1523" s="242"/>
      <c r="BE1523" s="242"/>
      <c r="BF1523" s="242"/>
      <c r="BG1523" s="242"/>
      <c r="BH1523" s="242"/>
      <c r="BI1523" s="242"/>
      <c r="BJ1523" s="242"/>
      <c r="BK1523" s="242"/>
      <c r="BL1523" s="242"/>
    </row>
    <row r="1524" spans="1:64" ht="14.65" hidden="1" customHeight="1">
      <c r="A1524" s="254" t="s">
        <v>99</v>
      </c>
      <c r="B1524" s="254" t="s">
        <v>262</v>
      </c>
      <c r="C1524" s="256" t="s">
        <v>75</v>
      </c>
      <c r="D1524" s="261"/>
      <c r="E1524" s="261"/>
      <c r="F1524" s="261"/>
      <c r="G1524" s="261"/>
      <c r="H1524" s="261"/>
      <c r="I1524" s="261"/>
      <c r="J1524" s="261"/>
      <c r="K1524" s="262"/>
      <c r="L1524" s="261"/>
      <c r="M1524" s="262"/>
      <c r="N1524" s="261"/>
      <c r="O1524" s="261">
        <v>66</v>
      </c>
      <c r="P1524" s="261">
        <v>100</v>
      </c>
      <c r="Q1524" s="261"/>
      <c r="R1524" s="261"/>
      <c r="S1524" s="261"/>
      <c r="T1524" s="261"/>
      <c r="U1524" s="261"/>
      <c r="V1524" s="261"/>
      <c r="W1524" s="261"/>
      <c r="X1524" s="261"/>
      <c r="Y1524" s="261"/>
      <c r="Z1524" s="261"/>
      <c r="AA1524" s="261"/>
      <c r="AB1524" s="261"/>
      <c r="AC1524" s="261"/>
      <c r="AD1524" s="261"/>
      <c r="AE1524" s="262"/>
      <c r="AF1524" s="238" t="str">
        <f t="shared" si="23"/>
        <v>FEIJÃO (3ª SAFRA)22/23Plantio</v>
      </c>
      <c r="AG1524" s="262"/>
      <c r="AH1524" s="262"/>
      <c r="AI1524" s="262"/>
      <c r="AJ1524" s="262"/>
      <c r="AK1524" s="262"/>
      <c r="AL1524" s="262"/>
      <c r="AM1524" s="262"/>
      <c r="AN1524" s="262"/>
      <c r="AO1524" s="262"/>
      <c r="AP1524" s="262"/>
      <c r="AQ1524" s="262"/>
      <c r="AR1524" s="262"/>
      <c r="AS1524" s="262"/>
      <c r="AT1524" s="262"/>
      <c r="AU1524" s="262"/>
      <c r="AV1524" s="262"/>
      <c r="AW1524" s="262"/>
      <c r="AX1524" s="262"/>
      <c r="AY1524" s="262"/>
      <c r="AZ1524" s="262"/>
      <c r="BA1524" s="262"/>
      <c r="BB1524" s="262"/>
      <c r="BC1524" s="262"/>
      <c r="BD1524" s="262"/>
      <c r="BE1524" s="262"/>
      <c r="BF1524" s="262"/>
      <c r="BG1524" s="262"/>
      <c r="BH1524" s="262"/>
      <c r="BI1524" s="262"/>
      <c r="BJ1524" s="262"/>
      <c r="BK1524" s="262"/>
      <c r="BL1524" s="262"/>
    </row>
    <row r="1525" spans="1:64" ht="14.65" hidden="1" customHeight="1">
      <c r="A1525" s="263" t="s">
        <v>99</v>
      </c>
      <c r="B1525" s="263" t="s">
        <v>262</v>
      </c>
      <c r="C1525" s="265" t="s">
        <v>76</v>
      </c>
      <c r="D1525" s="267"/>
      <c r="E1525" s="267"/>
      <c r="F1525" s="267"/>
      <c r="G1525" s="267"/>
      <c r="H1525" s="267"/>
      <c r="I1525" s="267"/>
      <c r="J1525" s="267"/>
      <c r="K1525" s="268"/>
      <c r="L1525" s="267"/>
      <c r="M1525" s="268"/>
      <c r="N1525" s="267"/>
      <c r="O1525" s="267"/>
      <c r="P1525" s="267"/>
      <c r="Q1525" s="267"/>
      <c r="R1525" s="267"/>
      <c r="S1525" s="267">
        <v>56</v>
      </c>
      <c r="T1525" s="267">
        <v>71</v>
      </c>
      <c r="U1525" s="267">
        <v>100</v>
      </c>
      <c r="V1525" s="267"/>
      <c r="W1525" s="267"/>
      <c r="X1525" s="267"/>
      <c r="Y1525" s="267"/>
      <c r="Z1525" s="267"/>
      <c r="AA1525" s="267"/>
      <c r="AB1525" s="267"/>
      <c r="AC1525" s="267"/>
      <c r="AD1525" s="267"/>
      <c r="AE1525" s="268"/>
      <c r="AF1525" s="238" t="str">
        <f t="shared" si="23"/>
        <v>FEIJÃO (3ª SAFRA)22/23Colheita</v>
      </c>
      <c r="AG1525" s="268"/>
      <c r="AH1525" s="268"/>
      <c r="AI1525" s="268"/>
      <c r="AJ1525" s="268"/>
      <c r="AK1525" s="268"/>
      <c r="AL1525" s="268"/>
      <c r="AM1525" s="268"/>
      <c r="AN1525" s="268"/>
      <c r="AO1525" s="268"/>
      <c r="AP1525" s="268"/>
      <c r="AQ1525" s="268"/>
      <c r="AR1525" s="268"/>
      <c r="AS1525" s="268"/>
      <c r="AT1525" s="268"/>
      <c r="AU1525" s="268"/>
      <c r="AV1525" s="268"/>
      <c r="AW1525" s="268"/>
      <c r="AX1525" s="268"/>
      <c r="AY1525" s="268"/>
      <c r="AZ1525" s="268"/>
      <c r="BA1525" s="268"/>
      <c r="BB1525" s="268"/>
      <c r="BC1525" s="268"/>
      <c r="BD1525" s="268"/>
      <c r="BE1525" s="268"/>
      <c r="BF1525" s="268"/>
      <c r="BG1525" s="268"/>
      <c r="BH1525" s="268"/>
      <c r="BI1525" s="268"/>
      <c r="BJ1525" s="268"/>
      <c r="BK1525" s="268"/>
      <c r="BL1525" s="268"/>
    </row>
    <row r="1526" spans="1:64" ht="14.65" hidden="1" customHeight="1">
      <c r="A1526" s="238" t="s">
        <v>99</v>
      </c>
      <c r="B1526" s="238" t="s">
        <v>262</v>
      </c>
      <c r="C1526" s="243" t="s">
        <v>77</v>
      </c>
      <c r="D1526" s="245"/>
      <c r="E1526" s="245"/>
      <c r="F1526" s="245"/>
      <c r="G1526" s="245"/>
      <c r="H1526" s="245"/>
      <c r="I1526" s="245"/>
      <c r="J1526" s="245"/>
      <c r="K1526" s="245"/>
      <c r="L1526" s="245"/>
      <c r="M1526" s="245"/>
      <c r="N1526" s="245"/>
      <c r="O1526" s="245"/>
      <c r="P1526" s="245"/>
      <c r="Q1526" s="245"/>
      <c r="R1526" s="245"/>
      <c r="S1526" s="245">
        <v>28</v>
      </c>
      <c r="T1526" s="245">
        <v>38</v>
      </c>
      <c r="U1526" s="245">
        <v>49</v>
      </c>
      <c r="V1526" s="245">
        <v>84</v>
      </c>
      <c r="W1526" s="245">
        <v>85</v>
      </c>
      <c r="X1526" s="245">
        <v>83.7</v>
      </c>
      <c r="Y1526" s="245">
        <v>100</v>
      </c>
      <c r="Z1526" s="245"/>
      <c r="AA1526" s="245"/>
      <c r="AB1526" s="245"/>
      <c r="AC1526" s="245"/>
      <c r="AD1526" s="245"/>
      <c r="AE1526" s="242"/>
      <c r="AF1526" s="238" t="str">
        <f t="shared" si="23"/>
        <v>FEIJÃO (3ª SAFRA)22/23Comercialização</v>
      </c>
      <c r="AG1526" s="242"/>
      <c r="AH1526" s="242"/>
      <c r="AI1526" s="242"/>
      <c r="AJ1526" s="242"/>
      <c r="AK1526" s="242"/>
      <c r="AL1526" s="242"/>
      <c r="AM1526" s="242"/>
      <c r="AN1526" s="242"/>
      <c r="AO1526" s="242"/>
      <c r="AP1526" s="242"/>
      <c r="AQ1526" s="242"/>
      <c r="AR1526" s="242"/>
      <c r="AS1526" s="242"/>
      <c r="AT1526" s="242"/>
      <c r="AU1526" s="242"/>
      <c r="AV1526" s="242"/>
      <c r="AW1526" s="242"/>
      <c r="AX1526" s="242"/>
      <c r="AY1526" s="242"/>
      <c r="AZ1526" s="242"/>
      <c r="BA1526" s="242"/>
      <c r="BB1526" s="242"/>
      <c r="BC1526" s="242"/>
      <c r="BD1526" s="242"/>
      <c r="BE1526" s="242"/>
      <c r="BF1526" s="242"/>
      <c r="BG1526" s="242"/>
      <c r="BH1526" s="242"/>
      <c r="BI1526" s="242"/>
      <c r="BJ1526" s="242"/>
      <c r="BK1526" s="242"/>
      <c r="BL1526" s="242"/>
    </row>
    <row r="1527" spans="1:64" ht="15.75" hidden="1" customHeight="1">
      <c r="A1527" s="254" t="s">
        <v>294</v>
      </c>
      <c r="B1527" s="254" t="s">
        <v>262</v>
      </c>
      <c r="C1527" s="256" t="s">
        <v>75</v>
      </c>
      <c r="D1527" s="261"/>
      <c r="E1527" s="261"/>
      <c r="F1527" s="261"/>
      <c r="G1527" s="261">
        <v>2</v>
      </c>
      <c r="H1527" s="261">
        <v>68</v>
      </c>
      <c r="I1527" s="261">
        <v>97</v>
      </c>
      <c r="J1527" s="261">
        <v>100</v>
      </c>
      <c r="K1527" s="261"/>
      <c r="L1527" s="261"/>
      <c r="M1527" s="261"/>
      <c r="N1527" s="261"/>
      <c r="O1527" s="261"/>
      <c r="P1527" s="261"/>
      <c r="Q1527" s="261"/>
      <c r="R1527" s="261"/>
      <c r="S1527" s="261"/>
      <c r="T1527" s="261"/>
      <c r="U1527" s="261"/>
      <c r="V1527" s="261"/>
      <c r="W1527" s="261"/>
      <c r="X1527" s="261"/>
      <c r="Y1527" s="261"/>
      <c r="Z1527" s="261"/>
      <c r="AA1527" s="261"/>
      <c r="AB1527" s="261"/>
      <c r="AC1527" s="261"/>
      <c r="AD1527" s="261"/>
      <c r="AE1527" s="262"/>
      <c r="AF1527" s="238" t="str">
        <f t="shared" si="23"/>
        <v>tabaco22/23Plantio</v>
      </c>
      <c r="AG1527" s="277"/>
      <c r="AH1527" s="277"/>
      <c r="AI1527" s="277"/>
      <c r="AJ1527" s="277"/>
      <c r="AK1527" s="277"/>
      <c r="AL1527" s="277"/>
      <c r="AM1527" s="277"/>
      <c r="AN1527" s="277"/>
      <c r="AO1527" s="277"/>
      <c r="AP1527" s="277"/>
      <c r="AQ1527" s="277"/>
      <c r="AR1527" s="277"/>
      <c r="AS1527" s="277"/>
      <c r="AT1527" s="277"/>
      <c r="AU1527" s="277"/>
      <c r="AV1527" s="277"/>
      <c r="AW1527" s="277"/>
      <c r="AX1527" s="277"/>
      <c r="AY1527" s="277"/>
      <c r="AZ1527" s="277"/>
      <c r="BA1527" s="277"/>
      <c r="BB1527" s="277"/>
      <c r="BC1527" s="277"/>
      <c r="BD1527" s="277"/>
      <c r="BE1527" s="277"/>
      <c r="BF1527" s="277"/>
      <c r="BG1527" s="277"/>
      <c r="BH1527" s="277"/>
      <c r="BI1527" s="277"/>
      <c r="BJ1527" s="277"/>
      <c r="BK1527" s="277"/>
      <c r="BL1527" s="277"/>
    </row>
    <row r="1528" spans="1:64" ht="15.75" hidden="1" customHeight="1">
      <c r="A1528" s="263" t="s">
        <v>294</v>
      </c>
      <c r="B1528" s="263" t="s">
        <v>262</v>
      </c>
      <c r="C1528" s="265" t="s">
        <v>76</v>
      </c>
      <c r="D1528" s="267"/>
      <c r="E1528" s="267"/>
      <c r="F1528" s="267"/>
      <c r="G1528" s="267"/>
      <c r="H1528" s="267"/>
      <c r="I1528" s="267"/>
      <c r="J1528" s="267">
        <v>1</v>
      </c>
      <c r="K1528" s="267">
        <v>10</v>
      </c>
      <c r="L1528" s="267">
        <v>27</v>
      </c>
      <c r="M1528" s="267">
        <v>93</v>
      </c>
      <c r="N1528" s="267">
        <v>100</v>
      </c>
      <c r="O1528" s="267"/>
      <c r="P1528" s="267"/>
      <c r="Q1528" s="267"/>
      <c r="R1528" s="267"/>
      <c r="S1528" s="267"/>
      <c r="T1528" s="267"/>
      <c r="U1528" s="267"/>
      <c r="V1528" s="267"/>
      <c r="W1528" s="267"/>
      <c r="X1528" s="267"/>
      <c r="Y1528" s="267"/>
      <c r="Z1528" s="267"/>
      <c r="AA1528" s="267"/>
      <c r="AB1528" s="267"/>
      <c r="AC1528" s="267"/>
      <c r="AD1528" s="267"/>
      <c r="AE1528" s="268"/>
      <c r="AF1528" s="238" t="str">
        <f t="shared" si="23"/>
        <v>tabaco22/23Colheita</v>
      </c>
      <c r="AG1528" s="281"/>
      <c r="AH1528" s="281"/>
      <c r="AI1528" s="281"/>
      <c r="AJ1528" s="281"/>
      <c r="AK1528" s="281"/>
      <c r="AL1528" s="281"/>
      <c r="AM1528" s="281"/>
      <c r="AN1528" s="281"/>
      <c r="AO1528" s="281"/>
      <c r="AP1528" s="281"/>
      <c r="AQ1528" s="281"/>
      <c r="AR1528" s="281"/>
      <c r="AS1528" s="281"/>
      <c r="AT1528" s="281"/>
      <c r="AU1528" s="281"/>
      <c r="AV1528" s="281"/>
      <c r="AW1528" s="281"/>
      <c r="AX1528" s="281"/>
      <c r="AY1528" s="281"/>
      <c r="AZ1528" s="281"/>
      <c r="BA1528" s="281"/>
      <c r="BB1528" s="281"/>
      <c r="BC1528" s="281"/>
      <c r="BD1528" s="281"/>
      <c r="BE1528" s="281"/>
      <c r="BF1528" s="281"/>
      <c r="BG1528" s="281"/>
      <c r="BH1528" s="281"/>
      <c r="BI1528" s="281"/>
      <c r="BJ1528" s="281"/>
      <c r="BK1528" s="281"/>
      <c r="BL1528" s="281"/>
    </row>
    <row r="1529" spans="1:64" ht="19.5" hidden="1" customHeight="1">
      <c r="A1529" s="257" t="s">
        <v>294</v>
      </c>
      <c r="B1529" s="238" t="s">
        <v>262</v>
      </c>
      <c r="C1529" s="259" t="s">
        <v>77</v>
      </c>
      <c r="D1529" s="252"/>
      <c r="E1529" s="252"/>
      <c r="F1529" s="252"/>
      <c r="G1529" s="252"/>
      <c r="H1529" s="252"/>
      <c r="I1529" s="252"/>
      <c r="J1529" s="252"/>
      <c r="K1529" s="309"/>
      <c r="L1529" s="252">
        <v>4</v>
      </c>
      <c r="M1529" s="252">
        <v>17</v>
      </c>
      <c r="N1529" s="252">
        <v>34</v>
      </c>
      <c r="O1529" s="252">
        <v>59</v>
      </c>
      <c r="P1529" s="252">
        <v>86</v>
      </c>
      <c r="Q1529" s="252">
        <v>97</v>
      </c>
      <c r="R1529" s="252">
        <v>100</v>
      </c>
      <c r="S1529" s="252"/>
      <c r="T1529" s="252"/>
      <c r="U1529" s="252"/>
      <c r="V1529" s="252"/>
      <c r="W1529" s="252"/>
      <c r="X1529" s="252"/>
      <c r="Y1529" s="252"/>
      <c r="Z1529" s="252"/>
      <c r="AA1529" s="252"/>
      <c r="AB1529" s="252"/>
      <c r="AC1529" s="252"/>
      <c r="AD1529" s="252"/>
      <c r="AE1529" s="271"/>
      <c r="AF1529" s="238" t="str">
        <f t="shared" si="23"/>
        <v>tabaco22/23Comercialização</v>
      </c>
    </row>
    <row r="1530" spans="1:64" ht="14.65" hidden="1" customHeight="1">
      <c r="A1530" s="254" t="s">
        <v>102</v>
      </c>
      <c r="B1530" s="254" t="s">
        <v>262</v>
      </c>
      <c r="C1530" s="256" t="s">
        <v>75</v>
      </c>
      <c r="D1530" s="261"/>
      <c r="E1530" s="261"/>
      <c r="F1530" s="261"/>
      <c r="G1530" s="261">
        <v>44</v>
      </c>
      <c r="H1530" s="261">
        <v>73</v>
      </c>
      <c r="I1530" s="261">
        <v>92</v>
      </c>
      <c r="J1530" s="261">
        <v>97</v>
      </c>
      <c r="K1530" s="261">
        <v>100</v>
      </c>
      <c r="L1530" s="261"/>
      <c r="M1530" s="261"/>
      <c r="N1530" s="261"/>
      <c r="O1530" s="261"/>
      <c r="P1530" s="261"/>
      <c r="Q1530" s="261"/>
      <c r="R1530" s="261"/>
      <c r="S1530" s="261"/>
      <c r="T1530" s="261"/>
      <c r="U1530" s="261"/>
      <c r="V1530" s="261"/>
      <c r="W1530" s="261"/>
      <c r="X1530" s="261"/>
      <c r="Y1530" s="261"/>
      <c r="Z1530" s="261"/>
      <c r="AA1530" s="261"/>
      <c r="AB1530" s="261"/>
      <c r="AC1530" s="261"/>
      <c r="AD1530" s="261"/>
      <c r="AE1530" s="262"/>
      <c r="AF1530" s="238" t="str">
        <f t="shared" si="23"/>
        <v>MANDIOCA22/23Plantio</v>
      </c>
      <c r="AG1530" s="262"/>
      <c r="AH1530" s="262"/>
      <c r="AI1530" s="262"/>
      <c r="AJ1530" s="262"/>
      <c r="AK1530" s="262"/>
      <c r="AL1530" s="262"/>
      <c r="AM1530" s="262"/>
      <c r="AN1530" s="262"/>
      <c r="AO1530" s="262"/>
      <c r="AP1530" s="262"/>
      <c r="AQ1530" s="262"/>
      <c r="AR1530" s="262"/>
      <c r="AS1530" s="262"/>
      <c r="AT1530" s="262"/>
      <c r="AU1530" s="262"/>
      <c r="AV1530" s="262"/>
      <c r="AW1530" s="262"/>
      <c r="AX1530" s="262"/>
      <c r="AY1530" s="262"/>
      <c r="AZ1530" s="262"/>
      <c r="BA1530" s="262"/>
      <c r="BB1530" s="262"/>
      <c r="BC1530" s="262"/>
      <c r="BD1530" s="262"/>
      <c r="BE1530" s="262"/>
      <c r="BF1530" s="262"/>
      <c r="BG1530" s="262"/>
      <c r="BH1530" s="262"/>
      <c r="BI1530" s="262"/>
      <c r="BJ1530" s="262"/>
      <c r="BK1530" s="262"/>
      <c r="BL1530" s="262"/>
    </row>
    <row r="1531" spans="1:64" ht="14.65" hidden="1" customHeight="1">
      <c r="A1531" s="263" t="s">
        <v>102</v>
      </c>
      <c r="B1531" s="263" t="s">
        <v>262</v>
      </c>
      <c r="C1531" s="265" t="s">
        <v>76</v>
      </c>
      <c r="D1531" s="267"/>
      <c r="E1531" s="267"/>
      <c r="F1531" s="267"/>
      <c r="G1531" s="267"/>
      <c r="H1531" s="267"/>
      <c r="I1531" s="267"/>
      <c r="J1531" s="267"/>
      <c r="K1531" s="268"/>
      <c r="L1531" s="267">
        <v>2</v>
      </c>
      <c r="M1531" s="267">
        <v>11</v>
      </c>
      <c r="N1531" s="267">
        <v>18</v>
      </c>
      <c r="O1531" s="267">
        <v>29</v>
      </c>
      <c r="P1531" s="267">
        <v>40</v>
      </c>
      <c r="Q1531" s="267">
        <v>49</v>
      </c>
      <c r="R1531" s="267">
        <v>58</v>
      </c>
      <c r="S1531" s="267">
        <v>70</v>
      </c>
      <c r="T1531" s="267">
        <v>82</v>
      </c>
      <c r="U1531" s="267">
        <v>89</v>
      </c>
      <c r="V1531" s="267">
        <v>92</v>
      </c>
      <c r="W1531" s="267">
        <v>97</v>
      </c>
      <c r="X1531" s="267">
        <v>100</v>
      </c>
      <c r="Y1531" s="267"/>
      <c r="Z1531" s="267"/>
      <c r="AA1531" s="267"/>
      <c r="AB1531" s="267"/>
      <c r="AC1531" s="267"/>
      <c r="AD1531" s="267"/>
      <c r="AE1531" s="268"/>
      <c r="AF1531" s="238" t="str">
        <f t="shared" si="23"/>
        <v>MANDIOCA22/23Colheita</v>
      </c>
      <c r="AG1531" s="268"/>
      <c r="AH1531" s="268"/>
      <c r="AI1531" s="268"/>
      <c r="AJ1531" s="268"/>
      <c r="AK1531" s="268"/>
      <c r="AL1531" s="268"/>
      <c r="AM1531" s="268"/>
      <c r="AN1531" s="268"/>
      <c r="AO1531" s="268"/>
      <c r="AP1531" s="268"/>
      <c r="AQ1531" s="268"/>
      <c r="AR1531" s="268"/>
      <c r="AS1531" s="268"/>
      <c r="AT1531" s="268"/>
      <c r="AU1531" s="268"/>
      <c r="AV1531" s="268"/>
      <c r="AW1531" s="268"/>
      <c r="AX1531" s="268"/>
      <c r="AY1531" s="268"/>
      <c r="AZ1531" s="268"/>
      <c r="BA1531" s="268"/>
      <c r="BB1531" s="268"/>
      <c r="BC1531" s="268"/>
      <c r="BD1531" s="268"/>
      <c r="BE1531" s="268"/>
      <c r="BF1531" s="268"/>
      <c r="BG1531" s="268"/>
      <c r="BH1531" s="268"/>
      <c r="BI1531" s="268"/>
      <c r="BJ1531" s="268"/>
      <c r="BK1531" s="268"/>
      <c r="BL1531" s="268"/>
    </row>
    <row r="1532" spans="1:64" ht="14.65" hidden="1" customHeight="1">
      <c r="A1532" s="238" t="s">
        <v>102</v>
      </c>
      <c r="B1532" s="238" t="s">
        <v>262</v>
      </c>
      <c r="C1532" s="243" t="s">
        <v>77</v>
      </c>
      <c r="D1532" s="245"/>
      <c r="E1532" s="245"/>
      <c r="F1532" s="245"/>
      <c r="G1532" s="245"/>
      <c r="H1532" s="245"/>
      <c r="I1532" s="245"/>
      <c r="J1532" s="245"/>
      <c r="K1532" s="245"/>
      <c r="L1532" s="245">
        <v>3</v>
      </c>
      <c r="M1532" s="245">
        <v>10</v>
      </c>
      <c r="N1532" s="245">
        <v>18</v>
      </c>
      <c r="O1532" s="245">
        <v>30</v>
      </c>
      <c r="P1532" s="245">
        <v>40</v>
      </c>
      <c r="Q1532" s="245">
        <v>49</v>
      </c>
      <c r="R1532" s="245">
        <v>58</v>
      </c>
      <c r="S1532" s="245">
        <v>70</v>
      </c>
      <c r="T1532" s="245">
        <v>82</v>
      </c>
      <c r="U1532" s="245">
        <v>89</v>
      </c>
      <c r="V1532" s="245">
        <v>92</v>
      </c>
      <c r="W1532" s="245">
        <v>97</v>
      </c>
      <c r="X1532" s="245">
        <v>99.9</v>
      </c>
      <c r="Y1532" s="245"/>
      <c r="Z1532" s="245"/>
      <c r="AA1532" s="245"/>
      <c r="AB1532" s="245"/>
      <c r="AC1532" s="245"/>
      <c r="AD1532" s="245"/>
      <c r="AE1532" s="242"/>
      <c r="AF1532" s="238" t="str">
        <f t="shared" si="23"/>
        <v>MANDIOCA22/23Comercialização</v>
      </c>
      <c r="AG1532" s="242"/>
      <c r="AH1532" s="242"/>
      <c r="AI1532" s="242"/>
      <c r="AJ1532" s="242"/>
      <c r="AK1532" s="242"/>
      <c r="AL1532" s="242"/>
      <c r="AM1532" s="242"/>
      <c r="AN1532" s="242"/>
      <c r="AO1532" s="242"/>
      <c r="AP1532" s="242"/>
      <c r="AQ1532" s="242"/>
      <c r="AR1532" s="242"/>
      <c r="AS1532" s="242"/>
      <c r="AT1532" s="242"/>
      <c r="AU1532" s="242"/>
      <c r="AV1532" s="242"/>
      <c r="AW1532" s="242"/>
      <c r="AX1532" s="242"/>
      <c r="AY1532" s="242"/>
      <c r="AZ1532" s="242"/>
      <c r="BA1532" s="242"/>
      <c r="BB1532" s="242"/>
      <c r="BC1532" s="242"/>
      <c r="BD1532" s="242"/>
      <c r="BE1532" s="242"/>
      <c r="BF1532" s="242"/>
      <c r="BG1532" s="242"/>
      <c r="BH1532" s="242"/>
      <c r="BI1532" s="242"/>
      <c r="BJ1532" s="242"/>
      <c r="BK1532" s="242"/>
      <c r="BL1532" s="242"/>
    </row>
    <row r="1533" spans="1:64" ht="14.65" hidden="1" customHeight="1">
      <c r="A1533" s="254" t="s">
        <v>103</v>
      </c>
      <c r="B1533" s="254" t="s">
        <v>262</v>
      </c>
      <c r="C1533" s="256" t="s">
        <v>75</v>
      </c>
      <c r="D1533" s="261"/>
      <c r="E1533" s="261"/>
      <c r="F1533" s="261"/>
      <c r="G1533" s="261"/>
      <c r="H1533" s="261">
        <v>58</v>
      </c>
      <c r="I1533" s="261">
        <v>82</v>
      </c>
      <c r="J1533" s="261">
        <v>99</v>
      </c>
      <c r="K1533" s="262">
        <v>100</v>
      </c>
      <c r="L1533" s="261"/>
      <c r="M1533" s="261"/>
      <c r="N1533" s="261"/>
      <c r="O1533" s="261"/>
      <c r="P1533" s="261"/>
      <c r="Q1533" s="261"/>
      <c r="R1533" s="261"/>
      <c r="S1533" s="261"/>
      <c r="T1533" s="261"/>
      <c r="U1533" s="261"/>
      <c r="V1533" s="261"/>
      <c r="W1533" s="261"/>
      <c r="X1533" s="261"/>
      <c r="Y1533" s="261"/>
      <c r="Z1533" s="261"/>
      <c r="AA1533" s="261"/>
      <c r="AB1533" s="261"/>
      <c r="AC1533" s="261"/>
      <c r="AD1533" s="261"/>
      <c r="AE1533" s="262"/>
      <c r="AF1533" s="238" t="str">
        <f t="shared" si="23"/>
        <v>MILHO (1ª SAFRA)22/23Plantio</v>
      </c>
      <c r="AG1533" s="262"/>
      <c r="AH1533" s="262"/>
      <c r="AI1533" s="262"/>
      <c r="AJ1533" s="262"/>
      <c r="AK1533" s="262"/>
      <c r="AL1533" s="262"/>
      <c r="AM1533" s="262"/>
      <c r="AN1533" s="262"/>
      <c r="AO1533" s="262"/>
      <c r="AP1533" s="262"/>
      <c r="AQ1533" s="262"/>
      <c r="AR1533" s="262"/>
      <c r="AS1533" s="262"/>
      <c r="AT1533" s="262"/>
      <c r="AU1533" s="262"/>
      <c r="AV1533" s="262"/>
      <c r="AW1533" s="262"/>
      <c r="AX1533" s="262"/>
      <c r="AY1533" s="262"/>
      <c r="AZ1533" s="262"/>
      <c r="BA1533" s="262"/>
      <c r="BB1533" s="262"/>
      <c r="BC1533" s="262"/>
      <c r="BD1533" s="262"/>
      <c r="BE1533" s="262"/>
      <c r="BF1533" s="262"/>
      <c r="BG1533" s="262"/>
      <c r="BH1533" s="262"/>
      <c r="BI1533" s="262"/>
      <c r="BJ1533" s="262"/>
      <c r="BK1533" s="262"/>
      <c r="BL1533" s="262"/>
    </row>
    <row r="1534" spans="1:64" ht="14.65" hidden="1" customHeight="1">
      <c r="A1534" s="263" t="s">
        <v>103</v>
      </c>
      <c r="B1534" s="263" t="s">
        <v>262</v>
      </c>
      <c r="C1534" s="265" t="s">
        <v>76</v>
      </c>
      <c r="D1534" s="267"/>
      <c r="E1534" s="267"/>
      <c r="F1534" s="267"/>
      <c r="G1534" s="267"/>
      <c r="H1534" s="267"/>
      <c r="I1534" s="267"/>
      <c r="J1534" s="267"/>
      <c r="K1534" s="268"/>
      <c r="L1534" s="267">
        <v>0</v>
      </c>
      <c r="M1534" s="267">
        <v>26</v>
      </c>
      <c r="N1534" s="267">
        <v>63</v>
      </c>
      <c r="O1534" s="267">
        <v>87</v>
      </c>
      <c r="P1534" s="267">
        <v>98</v>
      </c>
      <c r="Q1534" s="267">
        <v>100</v>
      </c>
      <c r="R1534" s="267"/>
      <c r="S1534" s="267"/>
      <c r="T1534" s="267"/>
      <c r="U1534" s="267"/>
      <c r="V1534" s="267"/>
      <c r="W1534" s="267"/>
      <c r="X1534" s="267"/>
      <c r="Y1534" s="267"/>
      <c r="Z1534" s="267"/>
      <c r="AA1534" s="267"/>
      <c r="AB1534" s="267"/>
      <c r="AC1534" s="267"/>
      <c r="AD1534" s="267"/>
      <c r="AE1534" s="268"/>
      <c r="AF1534" s="238" t="str">
        <f t="shared" si="23"/>
        <v>MILHO (1ª SAFRA)22/23Colheita</v>
      </c>
      <c r="AG1534" s="268"/>
      <c r="AH1534" s="268"/>
      <c r="AI1534" s="268"/>
      <c r="AJ1534" s="268"/>
      <c r="AK1534" s="268"/>
      <c r="AL1534" s="268"/>
      <c r="AM1534" s="268"/>
      <c r="AN1534" s="268"/>
      <c r="AO1534" s="268"/>
      <c r="AP1534" s="268"/>
      <c r="AQ1534" s="268"/>
      <c r="AR1534" s="268"/>
      <c r="AS1534" s="268"/>
      <c r="AT1534" s="268"/>
      <c r="AU1534" s="268"/>
      <c r="AV1534" s="268"/>
      <c r="AW1534" s="268"/>
      <c r="AX1534" s="268"/>
      <c r="AY1534" s="268"/>
      <c r="AZ1534" s="268"/>
      <c r="BA1534" s="268"/>
      <c r="BB1534" s="268"/>
      <c r="BC1534" s="268"/>
      <c r="BD1534" s="268"/>
      <c r="BE1534" s="268"/>
      <c r="BF1534" s="268"/>
      <c r="BG1534" s="268"/>
      <c r="BH1534" s="268"/>
      <c r="BI1534" s="268"/>
      <c r="BJ1534" s="268"/>
      <c r="BK1534" s="268"/>
      <c r="BL1534" s="268"/>
    </row>
    <row r="1535" spans="1:64" ht="14.65" hidden="1" customHeight="1">
      <c r="A1535" s="238" t="s">
        <v>103</v>
      </c>
      <c r="B1535" s="238" t="s">
        <v>262</v>
      </c>
      <c r="C1535" s="243" t="s">
        <v>77</v>
      </c>
      <c r="D1535" s="245"/>
      <c r="E1535" s="245"/>
      <c r="F1535" s="245"/>
      <c r="G1535" s="245"/>
      <c r="H1535" s="245">
        <v>3</v>
      </c>
      <c r="I1535" s="245">
        <v>3</v>
      </c>
      <c r="J1535" s="245">
        <v>4</v>
      </c>
      <c r="K1535" s="245">
        <v>4</v>
      </c>
      <c r="L1535" s="245">
        <v>5</v>
      </c>
      <c r="M1535" s="245">
        <v>10</v>
      </c>
      <c r="N1535" s="245">
        <v>25</v>
      </c>
      <c r="O1535" s="245">
        <v>43</v>
      </c>
      <c r="P1535" s="245">
        <v>52</v>
      </c>
      <c r="Q1535" s="245">
        <v>65</v>
      </c>
      <c r="R1535" s="245">
        <v>76</v>
      </c>
      <c r="S1535" s="245">
        <v>80</v>
      </c>
      <c r="T1535" s="245">
        <v>83</v>
      </c>
      <c r="U1535" s="245">
        <v>86</v>
      </c>
      <c r="V1535" s="245">
        <v>89</v>
      </c>
      <c r="W1535" s="245">
        <v>92</v>
      </c>
      <c r="X1535" s="245">
        <v>95.4</v>
      </c>
      <c r="Y1535" s="245">
        <v>95.9</v>
      </c>
      <c r="Z1535" s="245">
        <v>96.4</v>
      </c>
      <c r="AA1535" s="245">
        <v>98</v>
      </c>
      <c r="AB1535" s="245">
        <v>98.3</v>
      </c>
      <c r="AC1535" s="245">
        <v>98.8</v>
      </c>
      <c r="AD1535" s="245"/>
      <c r="AE1535" s="242"/>
      <c r="AF1535" s="238" t="str">
        <f t="shared" si="23"/>
        <v>MILHO (1ª SAFRA)22/23Comercialização</v>
      </c>
      <c r="AG1535" s="242"/>
      <c r="AH1535" s="242"/>
      <c r="AI1535" s="242"/>
      <c r="AJ1535" s="242"/>
      <c r="AK1535" s="242"/>
      <c r="AL1535" s="242"/>
      <c r="AM1535" s="242"/>
      <c r="AN1535" s="242"/>
      <c r="AO1535" s="242"/>
      <c r="AP1535" s="242"/>
      <c r="AQ1535" s="242"/>
      <c r="AR1535" s="242"/>
      <c r="AS1535" s="242"/>
      <c r="AT1535" s="242"/>
      <c r="AU1535" s="242"/>
      <c r="AV1535" s="242"/>
      <c r="AW1535" s="242"/>
      <c r="AX1535" s="242"/>
      <c r="AY1535" s="242"/>
      <c r="AZ1535" s="242"/>
      <c r="BA1535" s="242"/>
      <c r="BB1535" s="242"/>
      <c r="BC1535" s="242"/>
      <c r="BD1535" s="242"/>
      <c r="BE1535" s="242"/>
      <c r="BF1535" s="242"/>
      <c r="BG1535" s="242"/>
      <c r="BH1535" s="242"/>
      <c r="BI1535" s="242"/>
      <c r="BJ1535" s="242"/>
      <c r="BK1535" s="242"/>
      <c r="BL1535" s="242"/>
    </row>
    <row r="1536" spans="1:64" ht="14.65" hidden="1" customHeight="1">
      <c r="A1536" s="254" t="s">
        <v>104</v>
      </c>
      <c r="B1536" s="254" t="s">
        <v>262</v>
      </c>
      <c r="C1536" s="256" t="s">
        <v>75</v>
      </c>
      <c r="D1536" s="260"/>
      <c r="E1536" s="260"/>
      <c r="F1536" s="260"/>
      <c r="G1536" s="261"/>
      <c r="H1536" s="261"/>
      <c r="I1536" s="261"/>
      <c r="J1536" s="261"/>
      <c r="K1536" s="262"/>
      <c r="L1536" s="261">
        <v>1</v>
      </c>
      <c r="M1536" s="262">
        <v>26</v>
      </c>
      <c r="N1536" s="261">
        <v>93</v>
      </c>
      <c r="O1536" s="261">
        <v>100</v>
      </c>
      <c r="P1536" s="261"/>
      <c r="Q1536" s="261"/>
      <c r="R1536" s="261"/>
      <c r="S1536" s="261"/>
      <c r="T1536" s="261"/>
      <c r="U1536" s="261"/>
      <c r="V1536" s="261"/>
      <c r="W1536" s="261"/>
      <c r="X1536" s="261"/>
      <c r="Y1536" s="261"/>
      <c r="Z1536" s="261"/>
      <c r="AA1536" s="261"/>
      <c r="AB1536" s="261"/>
      <c r="AC1536" s="261"/>
      <c r="AD1536" s="261"/>
      <c r="AE1536" s="262"/>
      <c r="AF1536" s="238" t="str">
        <f t="shared" si="23"/>
        <v>MILHO (2ª SAFRA)22/23Plantio</v>
      </c>
      <c r="AG1536" s="262"/>
      <c r="AH1536" s="262"/>
      <c r="AI1536" s="262"/>
      <c r="AJ1536" s="262"/>
      <c r="AK1536" s="262"/>
      <c r="AL1536" s="262"/>
      <c r="AM1536" s="262"/>
      <c r="AN1536" s="262"/>
      <c r="AO1536" s="262"/>
      <c r="AP1536" s="262"/>
      <c r="AQ1536" s="262"/>
      <c r="AR1536" s="262"/>
      <c r="AS1536" s="262"/>
      <c r="AT1536" s="262"/>
      <c r="AU1536" s="262"/>
      <c r="AV1536" s="262"/>
      <c r="AW1536" s="262"/>
      <c r="AX1536" s="262"/>
      <c r="AY1536" s="262"/>
      <c r="AZ1536" s="262"/>
      <c r="BA1536" s="262"/>
      <c r="BB1536" s="262"/>
      <c r="BC1536" s="262"/>
      <c r="BD1536" s="262"/>
      <c r="BE1536" s="262"/>
      <c r="BF1536" s="262"/>
      <c r="BG1536" s="262"/>
      <c r="BH1536" s="262"/>
      <c r="BI1536" s="262"/>
      <c r="BJ1536" s="262"/>
      <c r="BK1536" s="262"/>
      <c r="BL1536" s="262"/>
    </row>
    <row r="1537" spans="1:64" ht="14.65" hidden="1" customHeight="1">
      <c r="A1537" s="263" t="s">
        <v>104</v>
      </c>
      <c r="B1537" s="263" t="s">
        <v>262</v>
      </c>
      <c r="C1537" s="265" t="s">
        <v>76</v>
      </c>
      <c r="D1537" s="266"/>
      <c r="E1537" s="266"/>
      <c r="F1537" s="266"/>
      <c r="G1537" s="267"/>
      <c r="H1537" s="267"/>
      <c r="I1537" s="267"/>
      <c r="J1537" s="267"/>
      <c r="K1537" s="268"/>
      <c r="L1537" s="267"/>
      <c r="M1537" s="268"/>
      <c r="N1537" s="267"/>
      <c r="O1537" s="267"/>
      <c r="P1537" s="267"/>
      <c r="Q1537" s="267">
        <v>0</v>
      </c>
      <c r="R1537" s="267">
        <v>11</v>
      </c>
      <c r="S1537" s="267">
        <v>63</v>
      </c>
      <c r="T1537" s="267">
        <v>99</v>
      </c>
      <c r="U1537" s="267">
        <v>100</v>
      </c>
      <c r="V1537" s="267"/>
      <c r="W1537" s="267"/>
      <c r="X1537" s="267"/>
      <c r="Y1537" s="267"/>
      <c r="Z1537" s="267"/>
      <c r="AA1537" s="267"/>
      <c r="AB1537" s="267"/>
      <c r="AC1537" s="267"/>
      <c r="AD1537" s="267"/>
      <c r="AE1537" s="268"/>
      <c r="AF1537" s="238" t="str">
        <f t="shared" si="23"/>
        <v>MILHO (2ª SAFRA)22/23Colheita</v>
      </c>
      <c r="AG1537" s="268"/>
      <c r="AH1537" s="268"/>
      <c r="AI1537" s="268"/>
      <c r="AJ1537" s="268"/>
      <c r="AK1537" s="268"/>
      <c r="AL1537" s="268"/>
      <c r="AM1537" s="268"/>
      <c r="AN1537" s="268"/>
      <c r="AO1537" s="268"/>
      <c r="AP1537" s="268"/>
      <c r="AQ1537" s="268"/>
      <c r="AR1537" s="268"/>
      <c r="AS1537" s="268"/>
      <c r="AT1537" s="268"/>
      <c r="AU1537" s="268"/>
      <c r="AV1537" s="268"/>
      <c r="AW1537" s="268"/>
      <c r="AX1537" s="268"/>
      <c r="AY1537" s="268"/>
      <c r="AZ1537" s="268"/>
      <c r="BA1537" s="268"/>
      <c r="BB1537" s="268"/>
      <c r="BC1537" s="268"/>
      <c r="BD1537" s="268"/>
      <c r="BE1537" s="268"/>
      <c r="BF1537" s="268"/>
      <c r="BG1537" s="268"/>
      <c r="BH1537" s="268"/>
      <c r="BI1537" s="268"/>
      <c r="BJ1537" s="268"/>
      <c r="BK1537" s="268"/>
      <c r="BL1537" s="268"/>
    </row>
    <row r="1538" spans="1:64" ht="14.65" hidden="1" customHeight="1">
      <c r="A1538" s="238" t="s">
        <v>104</v>
      </c>
      <c r="B1538" s="238" t="s">
        <v>262</v>
      </c>
      <c r="C1538" s="243" t="s">
        <v>77</v>
      </c>
      <c r="D1538" s="244"/>
      <c r="E1538" s="244"/>
      <c r="F1538" s="244"/>
      <c r="G1538" s="245"/>
      <c r="H1538" s="245"/>
      <c r="I1538" s="245"/>
      <c r="J1538" s="245"/>
      <c r="K1538" s="245"/>
      <c r="L1538" s="245">
        <v>1</v>
      </c>
      <c r="M1538" s="245">
        <v>2</v>
      </c>
      <c r="N1538" s="245">
        <v>2</v>
      </c>
      <c r="O1538" s="245">
        <v>3</v>
      </c>
      <c r="P1538" s="245">
        <v>8</v>
      </c>
      <c r="Q1538" s="245">
        <v>8</v>
      </c>
      <c r="R1538" s="245">
        <v>8</v>
      </c>
      <c r="S1538" s="245">
        <v>22</v>
      </c>
      <c r="T1538" s="245">
        <v>37</v>
      </c>
      <c r="U1538" s="245">
        <v>47</v>
      </c>
      <c r="V1538" s="245">
        <v>56</v>
      </c>
      <c r="W1538" s="245">
        <v>59</v>
      </c>
      <c r="X1538" s="245">
        <v>64.400000000000006</v>
      </c>
      <c r="Y1538" s="245">
        <v>71.7</v>
      </c>
      <c r="Z1538" s="245">
        <v>77.8</v>
      </c>
      <c r="AA1538" s="245">
        <v>81.400000000000006</v>
      </c>
      <c r="AB1538" s="245">
        <v>86.4</v>
      </c>
      <c r="AC1538" s="245">
        <v>85.5</v>
      </c>
      <c r="AD1538" s="245"/>
      <c r="AE1538" s="242"/>
      <c r="AF1538" s="238" t="str">
        <f t="shared" si="23"/>
        <v>MILHO (2ª SAFRA)22/23Comercialização</v>
      </c>
      <c r="AG1538" s="242"/>
      <c r="AH1538" s="242"/>
      <c r="AI1538" s="242"/>
      <c r="AJ1538" s="242"/>
      <c r="AK1538" s="242"/>
      <c r="AL1538" s="242"/>
      <c r="AM1538" s="242"/>
      <c r="AN1538" s="242"/>
      <c r="AO1538" s="242"/>
      <c r="AP1538" s="242"/>
      <c r="AQ1538" s="242"/>
      <c r="AR1538" s="242"/>
      <c r="AS1538" s="242"/>
      <c r="AT1538" s="242"/>
      <c r="AU1538" s="242"/>
      <c r="AV1538" s="242"/>
      <c r="AW1538" s="242"/>
      <c r="AX1538" s="242"/>
      <c r="AY1538" s="242"/>
      <c r="AZ1538" s="242"/>
      <c r="BA1538" s="242"/>
      <c r="BB1538" s="242"/>
      <c r="BC1538" s="242"/>
      <c r="BD1538" s="242"/>
      <c r="BE1538" s="242"/>
      <c r="BF1538" s="242"/>
      <c r="BG1538" s="242"/>
      <c r="BH1538" s="242"/>
      <c r="BI1538" s="242"/>
      <c r="BJ1538" s="242"/>
      <c r="BK1538" s="242"/>
      <c r="BL1538" s="242"/>
    </row>
    <row r="1539" spans="1:64" ht="14.65" hidden="1" customHeight="1">
      <c r="A1539" s="254" t="s">
        <v>105</v>
      </c>
      <c r="B1539" s="254" t="s">
        <v>262</v>
      </c>
      <c r="C1539" s="256" t="s">
        <v>75</v>
      </c>
      <c r="D1539" s="261"/>
      <c r="E1539" s="261"/>
      <c r="F1539" s="261"/>
      <c r="G1539" s="261">
        <v>95</v>
      </c>
      <c r="H1539" s="261">
        <v>100</v>
      </c>
      <c r="I1539" s="261"/>
      <c r="J1539" s="261"/>
      <c r="K1539" s="262"/>
      <c r="L1539" s="261"/>
      <c r="M1539" s="261"/>
      <c r="N1539" s="261"/>
      <c r="O1539" s="261"/>
      <c r="P1539" s="261"/>
      <c r="Q1539" s="261"/>
      <c r="R1539" s="261"/>
      <c r="S1539" s="261"/>
      <c r="T1539" s="261"/>
      <c r="U1539" s="261"/>
      <c r="V1539" s="261"/>
      <c r="W1539" s="261"/>
      <c r="X1539" s="261"/>
      <c r="Y1539" s="261"/>
      <c r="Z1539" s="261"/>
      <c r="AA1539" s="261"/>
      <c r="AB1539" s="261"/>
      <c r="AC1539" s="261"/>
      <c r="AD1539" s="261"/>
      <c r="AE1539" s="262"/>
      <c r="AF1539" s="238" t="str">
        <f t="shared" si="23"/>
        <v>SERICICULTURA22/23Plantio</v>
      </c>
      <c r="AG1539" s="262"/>
      <c r="AH1539" s="262"/>
      <c r="AI1539" s="262"/>
      <c r="AJ1539" s="262"/>
      <c r="AK1539" s="262"/>
      <c r="AL1539" s="262"/>
      <c r="AM1539" s="262"/>
      <c r="AN1539" s="262"/>
      <c r="AO1539" s="262"/>
      <c r="AP1539" s="262"/>
      <c r="AQ1539" s="262"/>
      <c r="AR1539" s="262"/>
      <c r="AS1539" s="262"/>
      <c r="AT1539" s="262"/>
      <c r="AU1539" s="262"/>
      <c r="AV1539" s="262"/>
      <c r="AW1539" s="262"/>
      <c r="AX1539" s="262"/>
      <c r="AY1539" s="262"/>
      <c r="AZ1539" s="262"/>
      <c r="BA1539" s="262"/>
      <c r="BB1539" s="262"/>
      <c r="BC1539" s="262"/>
      <c r="BD1539" s="262"/>
      <c r="BE1539" s="262"/>
      <c r="BF1539" s="262"/>
      <c r="BG1539" s="262"/>
      <c r="BH1539" s="262"/>
      <c r="BI1539" s="262"/>
      <c r="BJ1539" s="262"/>
      <c r="BK1539" s="262"/>
      <c r="BL1539" s="262"/>
    </row>
    <row r="1540" spans="1:64" ht="14.65" hidden="1" customHeight="1">
      <c r="A1540" s="263" t="s">
        <v>105</v>
      </c>
      <c r="B1540" s="263" t="s">
        <v>262</v>
      </c>
      <c r="C1540" s="265" t="s">
        <v>76</v>
      </c>
      <c r="D1540" s="267"/>
      <c r="E1540" s="267"/>
      <c r="F1540" s="267"/>
      <c r="G1540" s="267"/>
      <c r="H1540" s="267">
        <v>3</v>
      </c>
      <c r="I1540" s="267">
        <v>12</v>
      </c>
      <c r="J1540" s="267">
        <v>24</v>
      </c>
      <c r="K1540" s="267">
        <v>37</v>
      </c>
      <c r="L1540" s="268">
        <v>47</v>
      </c>
      <c r="M1540" s="268">
        <v>61</v>
      </c>
      <c r="N1540" s="267">
        <v>70</v>
      </c>
      <c r="O1540" s="267">
        <v>79</v>
      </c>
      <c r="P1540" s="267">
        <v>94</v>
      </c>
      <c r="Q1540" s="267">
        <v>100</v>
      </c>
      <c r="R1540" s="267"/>
      <c r="S1540" s="267"/>
      <c r="T1540" s="267"/>
      <c r="U1540" s="267"/>
      <c r="V1540" s="267"/>
      <c r="W1540" s="267"/>
      <c r="X1540" s="267"/>
      <c r="Y1540" s="267"/>
      <c r="Z1540" s="267"/>
      <c r="AA1540" s="267"/>
      <c r="AB1540" s="267"/>
      <c r="AC1540" s="267"/>
      <c r="AD1540" s="267"/>
      <c r="AE1540" s="268"/>
      <c r="AF1540" s="238" t="str">
        <f t="shared" ref="AF1540:AF1559" si="24">A1540&amp;B1540&amp;C1540</f>
        <v>SERICICULTURA22/23Colheita</v>
      </c>
      <c r="AG1540" s="268"/>
      <c r="AH1540" s="268"/>
      <c r="AI1540" s="268"/>
      <c r="AJ1540" s="268"/>
      <c r="AK1540" s="268"/>
      <c r="AL1540" s="268"/>
      <c r="AM1540" s="268"/>
      <c r="AN1540" s="268"/>
      <c r="AO1540" s="268"/>
      <c r="AP1540" s="268"/>
      <c r="AQ1540" s="268"/>
      <c r="AR1540" s="268"/>
      <c r="AS1540" s="268"/>
      <c r="AT1540" s="268"/>
      <c r="AU1540" s="268"/>
      <c r="AV1540" s="268"/>
      <c r="AW1540" s="268"/>
      <c r="AX1540" s="268"/>
      <c r="AY1540" s="268"/>
      <c r="AZ1540" s="268"/>
      <c r="BA1540" s="268"/>
      <c r="BB1540" s="268"/>
      <c r="BC1540" s="268"/>
      <c r="BD1540" s="268"/>
      <c r="BE1540" s="268"/>
      <c r="BF1540" s="268"/>
      <c r="BG1540" s="268"/>
      <c r="BH1540" s="268"/>
      <c r="BI1540" s="268"/>
      <c r="BJ1540" s="268"/>
      <c r="BK1540" s="268"/>
      <c r="BL1540" s="268"/>
    </row>
    <row r="1541" spans="1:64" ht="14.65" hidden="1" customHeight="1">
      <c r="A1541" s="238" t="s">
        <v>105</v>
      </c>
      <c r="B1541" s="238" t="s">
        <v>262</v>
      </c>
      <c r="C1541" s="243" t="s">
        <v>77</v>
      </c>
      <c r="D1541" s="245"/>
      <c r="E1541" s="245"/>
      <c r="F1541" s="245"/>
      <c r="G1541" s="245"/>
      <c r="H1541" s="245">
        <v>3</v>
      </c>
      <c r="I1541" s="245">
        <v>22</v>
      </c>
      <c r="J1541" s="245">
        <v>32</v>
      </c>
      <c r="K1541" s="245">
        <v>43</v>
      </c>
      <c r="L1541" s="245">
        <v>51</v>
      </c>
      <c r="M1541" s="245">
        <v>64</v>
      </c>
      <c r="N1541" s="245">
        <v>72</v>
      </c>
      <c r="O1541" s="245">
        <v>81</v>
      </c>
      <c r="P1541" s="245">
        <v>93</v>
      </c>
      <c r="Q1541" s="245">
        <v>99</v>
      </c>
      <c r="R1541" s="245">
        <v>100</v>
      </c>
      <c r="S1541" s="245"/>
      <c r="T1541" s="245"/>
      <c r="U1541" s="245"/>
      <c r="V1541" s="245"/>
      <c r="W1541" s="245"/>
      <c r="X1541" s="245"/>
      <c r="Y1541" s="245"/>
      <c r="Z1541" s="245"/>
      <c r="AA1541" s="245"/>
      <c r="AB1541" s="245"/>
      <c r="AC1541" s="245"/>
      <c r="AD1541" s="245"/>
      <c r="AE1541" s="242"/>
      <c r="AF1541" s="238" t="str">
        <f t="shared" si="24"/>
        <v>SERICICULTURA22/23Comercialização</v>
      </c>
      <c r="AG1541" s="242"/>
      <c r="AH1541" s="242"/>
      <c r="AI1541" s="242"/>
      <c r="AJ1541" s="242"/>
      <c r="AK1541" s="242"/>
      <c r="AL1541" s="242"/>
      <c r="AM1541" s="242"/>
      <c r="AN1541" s="242"/>
      <c r="AO1541" s="242"/>
      <c r="AP1541" s="242"/>
      <c r="AQ1541" s="242"/>
      <c r="AR1541" s="242"/>
      <c r="AS1541" s="242"/>
      <c r="AT1541" s="242"/>
      <c r="AU1541" s="242"/>
      <c r="AV1541" s="242"/>
      <c r="AW1541" s="242"/>
      <c r="AX1541" s="242"/>
      <c r="AY1541" s="242"/>
      <c r="AZ1541" s="242"/>
      <c r="BA1541" s="242"/>
      <c r="BB1541" s="242"/>
      <c r="BC1541" s="242"/>
      <c r="BD1541" s="242"/>
      <c r="BE1541" s="242"/>
      <c r="BF1541" s="242"/>
      <c r="BG1541" s="242"/>
      <c r="BH1541" s="242"/>
      <c r="BI1541" s="242"/>
      <c r="BJ1541" s="242"/>
      <c r="BK1541" s="242"/>
      <c r="BL1541" s="242"/>
    </row>
    <row r="1542" spans="1:64" ht="14.65" hidden="1" customHeight="1">
      <c r="A1542" s="254" t="s">
        <v>106</v>
      </c>
      <c r="B1542" s="254" t="s">
        <v>262</v>
      </c>
      <c r="C1542" s="256" t="s">
        <v>75</v>
      </c>
      <c r="D1542" s="261"/>
      <c r="E1542" s="261"/>
      <c r="F1542" s="261"/>
      <c r="G1542" s="261">
        <v>2</v>
      </c>
      <c r="H1542" s="261">
        <v>9</v>
      </c>
      <c r="I1542" s="261">
        <v>44</v>
      </c>
      <c r="J1542" s="261">
        <v>96</v>
      </c>
      <c r="K1542" s="261">
        <v>100</v>
      </c>
      <c r="L1542" s="261"/>
      <c r="M1542" s="261"/>
      <c r="N1542" s="262"/>
      <c r="O1542" s="261"/>
      <c r="P1542" s="261"/>
      <c r="Q1542" s="261"/>
      <c r="R1542" s="261"/>
      <c r="S1542" s="261"/>
      <c r="T1542" s="261"/>
      <c r="U1542" s="261"/>
      <c r="V1542" s="261"/>
      <c r="W1542" s="261"/>
      <c r="X1542" s="261"/>
      <c r="Y1542" s="261"/>
      <c r="Z1542" s="261"/>
      <c r="AA1542" s="261"/>
      <c r="AB1542" s="261"/>
      <c r="AC1542" s="261"/>
      <c r="AD1542" s="261"/>
      <c r="AE1542" s="262"/>
      <c r="AF1542" s="238" t="str">
        <f t="shared" si="24"/>
        <v>SOJA (1ª SAFRA)22/23Plantio</v>
      </c>
      <c r="AG1542" s="262"/>
      <c r="AH1542" s="262"/>
      <c r="AI1542" s="262"/>
      <c r="AJ1542" s="262"/>
      <c r="AK1542" s="262"/>
      <c r="AL1542" s="262"/>
      <c r="AM1542" s="262"/>
      <c r="AN1542" s="262"/>
      <c r="AO1542" s="262"/>
      <c r="AP1542" s="262"/>
      <c r="AQ1542" s="262"/>
      <c r="AR1542" s="262"/>
      <c r="AS1542" s="262"/>
      <c r="AT1542" s="262"/>
      <c r="AU1542" s="262"/>
      <c r="AV1542" s="262"/>
      <c r="AW1542" s="262"/>
      <c r="AX1542" s="262"/>
      <c r="AY1542" s="262"/>
      <c r="AZ1542" s="262"/>
      <c r="BA1542" s="262"/>
      <c r="BB1542" s="262"/>
      <c r="BC1542" s="262"/>
      <c r="BD1542" s="262"/>
      <c r="BE1542" s="262"/>
      <c r="BF1542" s="262"/>
      <c r="BG1542" s="262"/>
      <c r="BH1542" s="262"/>
      <c r="BI1542" s="262"/>
      <c r="BJ1542" s="262"/>
      <c r="BK1542" s="262"/>
      <c r="BL1542" s="262"/>
    </row>
    <row r="1543" spans="1:64" ht="14.65" hidden="1" customHeight="1">
      <c r="A1543" s="263" t="s">
        <v>106</v>
      </c>
      <c r="B1543" s="263" t="s">
        <v>262</v>
      </c>
      <c r="C1543" s="265" t="s">
        <v>76</v>
      </c>
      <c r="D1543" s="267"/>
      <c r="E1543" s="267"/>
      <c r="F1543" s="267"/>
      <c r="G1543" s="267"/>
      <c r="H1543" s="267"/>
      <c r="I1543" s="267"/>
      <c r="J1543" s="267"/>
      <c r="K1543" s="267"/>
      <c r="L1543" s="267">
        <v>0</v>
      </c>
      <c r="M1543" s="267">
        <v>17</v>
      </c>
      <c r="N1543" s="268">
        <v>77</v>
      </c>
      <c r="O1543" s="267">
        <v>98</v>
      </c>
      <c r="P1543" s="267">
        <v>100</v>
      </c>
      <c r="Q1543" s="267"/>
      <c r="R1543" s="267"/>
      <c r="S1543" s="267"/>
      <c r="T1543" s="267"/>
      <c r="U1543" s="267"/>
      <c r="V1543" s="267"/>
      <c r="W1543" s="267"/>
      <c r="X1543" s="267"/>
      <c r="Y1543" s="267"/>
      <c r="Z1543" s="267"/>
      <c r="AA1543" s="267"/>
      <c r="AB1543" s="267"/>
      <c r="AC1543" s="267"/>
      <c r="AD1543" s="267"/>
      <c r="AE1543" s="268"/>
      <c r="AF1543" s="238" t="str">
        <f t="shared" si="24"/>
        <v>SOJA (1ª SAFRA)22/23Colheita</v>
      </c>
      <c r="AG1543" s="268"/>
      <c r="AH1543" s="268"/>
      <c r="AI1543" s="268"/>
      <c r="AJ1543" s="268"/>
      <c r="AK1543" s="268"/>
      <c r="AL1543" s="268"/>
      <c r="AM1543" s="268"/>
      <c r="AN1543" s="268"/>
      <c r="AO1543" s="268"/>
      <c r="AP1543" s="268"/>
      <c r="AQ1543" s="268"/>
      <c r="AR1543" s="268"/>
      <c r="AS1543" s="268"/>
      <c r="AT1543" s="268"/>
      <c r="AU1543" s="268"/>
      <c r="AV1543" s="268"/>
      <c r="AW1543" s="268"/>
      <c r="AX1543" s="268"/>
      <c r="AY1543" s="268"/>
      <c r="AZ1543" s="268"/>
      <c r="BA1543" s="268"/>
      <c r="BB1543" s="268"/>
      <c r="BC1543" s="268"/>
      <c r="BD1543" s="268"/>
      <c r="BE1543" s="268"/>
      <c r="BF1543" s="268"/>
      <c r="BG1543" s="268"/>
      <c r="BH1543" s="268"/>
      <c r="BI1543" s="268"/>
      <c r="BJ1543" s="268"/>
      <c r="BK1543" s="268"/>
      <c r="BL1543" s="268"/>
    </row>
    <row r="1544" spans="1:64" ht="14.65" hidden="1" customHeight="1">
      <c r="A1544" s="238" t="s">
        <v>106</v>
      </c>
      <c r="B1544" s="238" t="s">
        <v>262</v>
      </c>
      <c r="C1544" s="243" t="s">
        <v>77</v>
      </c>
      <c r="D1544" s="245"/>
      <c r="E1544" s="245"/>
      <c r="F1544" s="245"/>
      <c r="G1544" s="245">
        <v>2</v>
      </c>
      <c r="H1544" s="245">
        <v>4</v>
      </c>
      <c r="I1544" s="245">
        <v>5</v>
      </c>
      <c r="J1544" s="245">
        <v>5</v>
      </c>
      <c r="K1544" s="245">
        <v>6</v>
      </c>
      <c r="L1544" s="245">
        <v>7</v>
      </c>
      <c r="M1544" s="245">
        <v>10</v>
      </c>
      <c r="N1544" s="245">
        <v>22</v>
      </c>
      <c r="O1544" s="245">
        <v>33</v>
      </c>
      <c r="P1544" s="245">
        <v>43</v>
      </c>
      <c r="Q1544" s="245">
        <v>51</v>
      </c>
      <c r="R1544" s="245">
        <v>58</v>
      </c>
      <c r="S1544" s="245">
        <v>64</v>
      </c>
      <c r="T1544" s="245">
        <v>68</v>
      </c>
      <c r="U1544" s="245">
        <v>72</v>
      </c>
      <c r="V1544" s="245">
        <v>77</v>
      </c>
      <c r="W1544" s="245">
        <v>80</v>
      </c>
      <c r="X1544" s="245">
        <v>83.5</v>
      </c>
      <c r="Y1544" s="245">
        <v>87</v>
      </c>
      <c r="Z1544" s="245">
        <v>90.2</v>
      </c>
      <c r="AA1544" s="245">
        <v>92</v>
      </c>
      <c r="AB1544" s="245">
        <v>92</v>
      </c>
      <c r="AC1544" s="245">
        <v>94.2</v>
      </c>
      <c r="AD1544" s="245"/>
      <c r="AE1544" s="242"/>
      <c r="AF1544" s="238" t="str">
        <f t="shared" si="24"/>
        <v>SOJA (1ª SAFRA)22/23Comercialização</v>
      </c>
      <c r="AG1544" s="242"/>
      <c r="AH1544" s="242"/>
      <c r="AI1544" s="242"/>
      <c r="AJ1544" s="242"/>
      <c r="AK1544" s="242"/>
      <c r="AL1544" s="242"/>
      <c r="AM1544" s="242"/>
      <c r="AN1544" s="242"/>
      <c r="AO1544" s="242"/>
      <c r="AP1544" s="242"/>
      <c r="AQ1544" s="242"/>
      <c r="AR1544" s="242"/>
      <c r="AS1544" s="242"/>
      <c r="AT1544" s="242"/>
      <c r="AU1544" s="242"/>
      <c r="AV1544" s="242"/>
      <c r="AW1544" s="242"/>
      <c r="AX1544" s="242"/>
      <c r="AY1544" s="242"/>
      <c r="AZ1544" s="242"/>
      <c r="BA1544" s="242"/>
      <c r="BB1544" s="242"/>
      <c r="BC1544" s="242"/>
      <c r="BD1544" s="242"/>
      <c r="BE1544" s="242"/>
      <c r="BF1544" s="242"/>
      <c r="BG1544" s="242"/>
      <c r="BH1544" s="242"/>
      <c r="BI1544" s="242"/>
      <c r="BJ1544" s="242"/>
      <c r="BK1544" s="242"/>
      <c r="BL1544" s="242"/>
    </row>
    <row r="1545" spans="1:64" ht="14.65" hidden="1" customHeight="1">
      <c r="A1545" s="254" t="s">
        <v>107</v>
      </c>
      <c r="B1545" s="254" t="s">
        <v>262</v>
      </c>
      <c r="C1545" s="256" t="s">
        <v>75</v>
      </c>
      <c r="D1545" s="261"/>
      <c r="E1545" s="261"/>
      <c r="F1545" s="261"/>
      <c r="G1545" s="261"/>
      <c r="H1545" s="261"/>
      <c r="I1545" s="261"/>
      <c r="J1545" s="261"/>
      <c r="K1545" s="261"/>
      <c r="L1545" s="261">
        <v>47</v>
      </c>
      <c r="M1545" s="261">
        <v>99</v>
      </c>
      <c r="N1545" s="262">
        <v>100</v>
      </c>
      <c r="O1545" s="261"/>
      <c r="P1545" s="261"/>
      <c r="Q1545" s="261"/>
      <c r="R1545" s="261"/>
      <c r="S1545" s="261"/>
      <c r="T1545" s="261"/>
      <c r="U1545" s="261"/>
      <c r="V1545" s="261"/>
      <c r="W1545" s="261"/>
      <c r="X1545" s="261"/>
      <c r="Y1545" s="261"/>
      <c r="Z1545" s="261"/>
      <c r="AA1545" s="261"/>
      <c r="AB1545" s="261"/>
      <c r="AC1545" s="261"/>
      <c r="AD1545" s="261"/>
      <c r="AE1545" s="262"/>
      <c r="AF1545" s="238" t="str">
        <f t="shared" si="24"/>
        <v>SOJA (2ª SAFRA)22/23Plantio</v>
      </c>
      <c r="AG1545" s="262"/>
      <c r="AH1545" s="262"/>
      <c r="AI1545" s="262"/>
      <c r="AJ1545" s="262"/>
      <c r="AK1545" s="262"/>
      <c r="AL1545" s="262"/>
      <c r="AM1545" s="262"/>
      <c r="AN1545" s="262"/>
      <c r="AO1545" s="262"/>
      <c r="AP1545" s="262"/>
      <c r="AQ1545" s="262"/>
      <c r="AR1545" s="262"/>
      <c r="AS1545" s="262"/>
      <c r="AT1545" s="262"/>
      <c r="AU1545" s="262"/>
      <c r="AV1545" s="262"/>
      <c r="AW1545" s="262"/>
      <c r="AX1545" s="262"/>
      <c r="AY1545" s="262"/>
      <c r="AZ1545" s="262"/>
      <c r="BA1545" s="262"/>
      <c r="BB1545" s="262"/>
      <c r="BC1545" s="262"/>
      <c r="BD1545" s="262"/>
      <c r="BE1545" s="262"/>
      <c r="BF1545" s="262"/>
      <c r="BG1545" s="262"/>
      <c r="BH1545" s="262"/>
      <c r="BI1545" s="262"/>
      <c r="BJ1545" s="262"/>
      <c r="BK1545" s="262"/>
      <c r="BL1545" s="262"/>
    </row>
    <row r="1546" spans="1:64" ht="14.65" hidden="1" customHeight="1">
      <c r="A1546" s="263" t="s">
        <v>107</v>
      </c>
      <c r="B1546" s="263" t="s">
        <v>262</v>
      </c>
      <c r="C1546" s="265" t="s">
        <v>76</v>
      </c>
      <c r="D1546" s="267"/>
      <c r="E1546" s="267"/>
      <c r="F1546" s="267"/>
      <c r="G1546" s="267"/>
      <c r="H1546" s="267"/>
      <c r="I1546" s="267"/>
      <c r="J1546" s="267"/>
      <c r="K1546" s="267"/>
      <c r="L1546" s="267"/>
      <c r="M1546" s="267"/>
      <c r="N1546" s="268"/>
      <c r="O1546" s="267"/>
      <c r="P1546" s="267">
        <v>71</v>
      </c>
      <c r="Q1546" s="267">
        <v>100</v>
      </c>
      <c r="R1546" s="267"/>
      <c r="S1546" s="267"/>
      <c r="T1546" s="267"/>
      <c r="U1546" s="267"/>
      <c r="V1546" s="267"/>
      <c r="W1546" s="267"/>
      <c r="X1546" s="267"/>
      <c r="Y1546" s="267"/>
      <c r="Z1546" s="267"/>
      <c r="AA1546" s="267"/>
      <c r="AB1546" s="267"/>
      <c r="AC1546" s="267"/>
      <c r="AD1546" s="267"/>
      <c r="AE1546" s="268"/>
      <c r="AF1546" s="238" t="str">
        <f t="shared" si="24"/>
        <v>SOJA (2ª SAFRA)22/23Colheita</v>
      </c>
      <c r="AG1546" s="268"/>
      <c r="AH1546" s="268"/>
      <c r="AI1546" s="268"/>
      <c r="AJ1546" s="268"/>
      <c r="AK1546" s="268"/>
      <c r="AL1546" s="268"/>
      <c r="AM1546" s="268"/>
      <c r="AN1546" s="268"/>
      <c r="AO1546" s="268"/>
      <c r="AP1546" s="268"/>
      <c r="AQ1546" s="268"/>
      <c r="AR1546" s="268"/>
      <c r="AS1546" s="268"/>
      <c r="AT1546" s="268"/>
      <c r="AU1546" s="268"/>
      <c r="AV1546" s="268"/>
      <c r="AW1546" s="268"/>
      <c r="AX1546" s="268"/>
      <c r="AY1546" s="268"/>
      <c r="AZ1546" s="268"/>
      <c r="BA1546" s="268"/>
      <c r="BB1546" s="268"/>
      <c r="BC1546" s="268"/>
      <c r="BD1546" s="268"/>
      <c r="BE1546" s="268"/>
      <c r="BF1546" s="268"/>
      <c r="BG1546" s="268"/>
      <c r="BH1546" s="268"/>
      <c r="BI1546" s="268"/>
      <c r="BJ1546" s="268"/>
      <c r="BK1546" s="268"/>
      <c r="BL1546" s="268"/>
    </row>
    <row r="1547" spans="1:64" ht="14.65" hidden="1" customHeight="1">
      <c r="A1547" s="238" t="s">
        <v>107</v>
      </c>
      <c r="B1547" s="238" t="s">
        <v>262</v>
      </c>
      <c r="C1547" s="243" t="s">
        <v>77</v>
      </c>
      <c r="D1547" s="245"/>
      <c r="E1547" s="245"/>
      <c r="F1547" s="245"/>
      <c r="G1547" s="245"/>
      <c r="H1547" s="245"/>
      <c r="I1547" s="245"/>
      <c r="J1547" s="245"/>
      <c r="K1547" s="245"/>
      <c r="L1547" s="245"/>
      <c r="M1547" s="245"/>
      <c r="N1547" s="245"/>
      <c r="O1547" s="245"/>
      <c r="P1547" s="245">
        <v>23</v>
      </c>
      <c r="Q1547" s="245">
        <v>39</v>
      </c>
      <c r="R1547" s="245">
        <v>55</v>
      </c>
      <c r="S1547" s="245">
        <v>70</v>
      </c>
      <c r="T1547" s="245">
        <v>81</v>
      </c>
      <c r="U1547" s="245">
        <v>83</v>
      </c>
      <c r="V1547" s="245">
        <v>92</v>
      </c>
      <c r="W1547" s="245">
        <v>95</v>
      </c>
      <c r="X1547" s="245">
        <v>96.4</v>
      </c>
      <c r="Y1547" s="245">
        <v>96.6</v>
      </c>
      <c r="Z1547" s="245">
        <v>97.8</v>
      </c>
      <c r="AA1547" s="245">
        <v>98.7</v>
      </c>
      <c r="AB1547" s="245">
        <v>98.7</v>
      </c>
      <c r="AC1547" s="245"/>
      <c r="AD1547" s="245"/>
      <c r="AE1547" s="242"/>
      <c r="AF1547" s="238" t="str">
        <f t="shared" si="24"/>
        <v>SOJA (2ª SAFRA)22/23Comercialização</v>
      </c>
      <c r="AG1547" s="242"/>
      <c r="AH1547" s="242"/>
      <c r="AI1547" s="242"/>
      <c r="AJ1547" s="242"/>
      <c r="AK1547" s="242"/>
      <c r="AL1547" s="242"/>
      <c r="AM1547" s="242"/>
      <c r="AN1547" s="242"/>
      <c r="AO1547" s="242"/>
      <c r="AP1547" s="242"/>
      <c r="AQ1547" s="242"/>
      <c r="AR1547" s="242"/>
      <c r="AS1547" s="242"/>
      <c r="AT1547" s="242"/>
      <c r="AU1547" s="242"/>
      <c r="AV1547" s="242"/>
      <c r="AW1547" s="242"/>
      <c r="AX1547" s="242"/>
      <c r="AY1547" s="242"/>
      <c r="AZ1547" s="242"/>
      <c r="BA1547" s="242"/>
      <c r="BB1547" s="242"/>
      <c r="BC1547" s="242"/>
      <c r="BD1547" s="242"/>
      <c r="BE1547" s="242"/>
      <c r="BF1547" s="242"/>
      <c r="BG1547" s="242"/>
      <c r="BH1547" s="242"/>
      <c r="BI1547" s="242"/>
      <c r="BJ1547" s="242"/>
      <c r="BK1547" s="242"/>
      <c r="BL1547" s="242"/>
    </row>
    <row r="1548" spans="1:64" ht="14.65" hidden="1" customHeight="1">
      <c r="A1548" s="254" t="s">
        <v>109</v>
      </c>
      <c r="B1548" s="254" t="s">
        <v>262</v>
      </c>
      <c r="C1548" s="256" t="s">
        <v>75</v>
      </c>
      <c r="D1548" s="261"/>
      <c r="E1548" s="261"/>
      <c r="F1548" s="261"/>
      <c r="G1548" s="261"/>
      <c r="H1548" s="261"/>
      <c r="I1548" s="261"/>
      <c r="J1548" s="261"/>
      <c r="K1548" s="262"/>
      <c r="L1548" s="261">
        <v>19</v>
      </c>
      <c r="M1548" s="262">
        <v>54</v>
      </c>
      <c r="N1548" s="261">
        <v>73</v>
      </c>
      <c r="O1548" s="261">
        <v>91</v>
      </c>
      <c r="P1548" s="261">
        <v>95</v>
      </c>
      <c r="Q1548" s="261">
        <v>97</v>
      </c>
      <c r="R1548" s="261">
        <v>100</v>
      </c>
      <c r="S1548" s="261"/>
      <c r="T1548" s="261"/>
      <c r="U1548" s="261"/>
      <c r="V1548" s="261"/>
      <c r="W1548" s="261"/>
      <c r="X1548" s="261"/>
      <c r="Y1548" s="261"/>
      <c r="Z1548" s="261"/>
      <c r="AA1548" s="261"/>
      <c r="AB1548" s="261"/>
      <c r="AC1548" s="261"/>
      <c r="AD1548" s="261"/>
      <c r="AE1548" s="262"/>
      <c r="AF1548" s="238" t="str">
        <f>A1548&amp;B1548&amp;C1548</f>
        <v>TOMATE (2ª SAFRA)22/23Plantio</v>
      </c>
      <c r="AG1548" s="262"/>
      <c r="AH1548" s="262"/>
      <c r="AI1548" s="262"/>
      <c r="AJ1548" s="262"/>
      <c r="AK1548" s="262"/>
      <c r="AL1548" s="262"/>
      <c r="AM1548" s="262"/>
      <c r="AN1548" s="262"/>
      <c r="AO1548" s="262"/>
      <c r="AP1548" s="262"/>
      <c r="AQ1548" s="262"/>
      <c r="AR1548" s="262"/>
      <c r="AS1548" s="262"/>
      <c r="AT1548" s="262"/>
      <c r="AU1548" s="262"/>
      <c r="AV1548" s="262"/>
      <c r="AW1548" s="262"/>
      <c r="AX1548" s="262"/>
      <c r="AY1548" s="262"/>
      <c r="AZ1548" s="262"/>
      <c r="BA1548" s="262"/>
      <c r="BB1548" s="262"/>
      <c r="BC1548" s="262"/>
      <c r="BD1548" s="262"/>
      <c r="BE1548" s="262"/>
      <c r="BF1548" s="262"/>
      <c r="BG1548" s="262"/>
      <c r="BH1548" s="262"/>
      <c r="BI1548" s="262"/>
      <c r="BJ1548" s="262"/>
      <c r="BK1548" s="262"/>
      <c r="BL1548" s="262"/>
    </row>
    <row r="1549" spans="1:64" ht="14.65" hidden="1" customHeight="1">
      <c r="A1549" s="263" t="s">
        <v>109</v>
      </c>
      <c r="B1549" s="263" t="s">
        <v>262</v>
      </c>
      <c r="C1549" s="265" t="s">
        <v>76</v>
      </c>
      <c r="D1549" s="267"/>
      <c r="E1549" s="267"/>
      <c r="F1549" s="267"/>
      <c r="G1549" s="267"/>
      <c r="H1549" s="267"/>
      <c r="I1549" s="267"/>
      <c r="J1549" s="267"/>
      <c r="K1549" s="268"/>
      <c r="L1549" s="267"/>
      <c r="M1549" s="268"/>
      <c r="N1549" s="267">
        <v>2</v>
      </c>
      <c r="O1549" s="267">
        <v>19</v>
      </c>
      <c r="P1549" s="267">
        <v>36</v>
      </c>
      <c r="Q1549" s="267">
        <v>57</v>
      </c>
      <c r="R1549" s="267">
        <v>72</v>
      </c>
      <c r="S1549" s="267">
        <v>91</v>
      </c>
      <c r="T1549" s="267">
        <v>96</v>
      </c>
      <c r="U1549" s="267">
        <v>99</v>
      </c>
      <c r="V1549" s="267">
        <v>100</v>
      </c>
      <c r="W1549" s="267"/>
      <c r="X1549" s="267"/>
      <c r="Y1549" s="267"/>
      <c r="Z1549" s="267"/>
      <c r="AA1549" s="267"/>
      <c r="AB1549" s="267"/>
      <c r="AC1549" s="267"/>
      <c r="AD1549" s="267"/>
      <c r="AE1549" s="268"/>
      <c r="AF1549" s="238" t="str">
        <f>A1549&amp;B1549&amp;C1549</f>
        <v>TOMATE (2ª SAFRA)22/23Colheita</v>
      </c>
      <c r="AG1549" s="268"/>
      <c r="AH1549" s="268"/>
      <c r="AI1549" s="268"/>
      <c r="AJ1549" s="268"/>
      <c r="AK1549" s="268"/>
      <c r="AL1549" s="268"/>
      <c r="AM1549" s="268"/>
      <c r="AN1549" s="268"/>
      <c r="AO1549" s="268"/>
      <c r="AP1549" s="268"/>
      <c r="AQ1549" s="268"/>
      <c r="AR1549" s="268"/>
      <c r="AS1549" s="268"/>
      <c r="AT1549" s="268"/>
      <c r="AU1549" s="268"/>
      <c r="AV1549" s="268"/>
      <c r="AW1549" s="268"/>
      <c r="AX1549" s="268"/>
      <c r="AY1549" s="268"/>
      <c r="AZ1549" s="268"/>
      <c r="BA1549" s="268"/>
      <c r="BB1549" s="268"/>
      <c r="BC1549" s="268"/>
      <c r="BD1549" s="268"/>
      <c r="BE1549" s="268"/>
      <c r="BF1549" s="268"/>
      <c r="BG1549" s="268"/>
      <c r="BH1549" s="268"/>
      <c r="BI1549" s="268"/>
      <c r="BJ1549" s="268"/>
      <c r="BK1549" s="268"/>
      <c r="BL1549" s="268"/>
    </row>
    <row r="1550" spans="1:64" ht="14.65" hidden="1" customHeight="1">
      <c r="A1550" s="238" t="s">
        <v>109</v>
      </c>
      <c r="B1550" s="238" t="s">
        <v>262</v>
      </c>
      <c r="C1550" s="243" t="s">
        <v>77</v>
      </c>
      <c r="D1550" s="245"/>
      <c r="E1550" s="245"/>
      <c r="F1550" s="245"/>
      <c r="G1550" s="245"/>
      <c r="H1550" s="245"/>
      <c r="I1550" s="245"/>
      <c r="J1550" s="245"/>
      <c r="K1550" s="245"/>
      <c r="L1550" s="245"/>
      <c r="M1550" s="245"/>
      <c r="N1550" s="245">
        <v>1</v>
      </c>
      <c r="O1550" s="245">
        <v>3</v>
      </c>
      <c r="P1550" s="245">
        <v>30</v>
      </c>
      <c r="Q1550" s="245">
        <v>52</v>
      </c>
      <c r="R1550" s="245">
        <v>67</v>
      </c>
      <c r="S1550" s="245">
        <v>88</v>
      </c>
      <c r="T1550" s="245">
        <v>95</v>
      </c>
      <c r="U1550" s="245">
        <v>99</v>
      </c>
      <c r="V1550" s="245">
        <v>100</v>
      </c>
      <c r="W1550" s="245"/>
      <c r="X1550" s="245"/>
      <c r="Y1550" s="245"/>
      <c r="Z1550" s="245"/>
      <c r="AA1550" s="245"/>
      <c r="AB1550" s="245"/>
      <c r="AC1550" s="245"/>
      <c r="AD1550" s="245"/>
      <c r="AE1550" s="242"/>
      <c r="AF1550" s="238" t="str">
        <f>A1550&amp;B1550&amp;C1550</f>
        <v>TOMATE (2ª SAFRA)22/23Comercialização</v>
      </c>
      <c r="AG1550" s="242"/>
      <c r="AH1550" s="242"/>
      <c r="AI1550" s="242"/>
      <c r="AJ1550" s="242"/>
      <c r="AK1550" s="242"/>
      <c r="AL1550" s="242"/>
      <c r="AM1550" s="242"/>
      <c r="AN1550" s="242"/>
      <c r="AO1550" s="242"/>
      <c r="AP1550" s="242"/>
      <c r="AQ1550" s="242"/>
      <c r="AR1550" s="242"/>
      <c r="AS1550" s="242"/>
      <c r="AT1550" s="242"/>
      <c r="AU1550" s="242"/>
      <c r="AV1550" s="242"/>
      <c r="AW1550" s="242"/>
      <c r="AX1550" s="242"/>
      <c r="AY1550" s="242"/>
      <c r="AZ1550" s="242"/>
      <c r="BA1550" s="242"/>
      <c r="BB1550" s="242"/>
      <c r="BC1550" s="242"/>
      <c r="BD1550" s="242"/>
      <c r="BE1550" s="242"/>
      <c r="BF1550" s="242"/>
      <c r="BG1550" s="242"/>
      <c r="BH1550" s="242"/>
      <c r="BI1550" s="242"/>
      <c r="BJ1550" s="242"/>
      <c r="BK1550" s="242"/>
      <c r="BL1550" s="242"/>
    </row>
    <row r="1551" spans="1:64" ht="14.65" hidden="1" customHeight="1">
      <c r="A1551" s="254" t="s">
        <v>108</v>
      </c>
      <c r="B1551" s="254" t="s">
        <v>262</v>
      </c>
      <c r="C1551" s="256" t="s">
        <v>75</v>
      </c>
      <c r="D1551" s="261"/>
      <c r="E1551" s="261"/>
      <c r="F1551" s="261"/>
      <c r="G1551" s="261">
        <v>1</v>
      </c>
      <c r="H1551" s="261">
        <v>51</v>
      </c>
      <c r="I1551" s="261">
        <v>71</v>
      </c>
      <c r="J1551" s="261">
        <v>85</v>
      </c>
      <c r="K1551" s="261">
        <v>92</v>
      </c>
      <c r="L1551" s="261">
        <v>98</v>
      </c>
      <c r="M1551" s="262">
        <v>99</v>
      </c>
      <c r="N1551" s="261">
        <v>99</v>
      </c>
      <c r="O1551" s="261">
        <v>100</v>
      </c>
      <c r="P1551" s="261"/>
      <c r="Q1551" s="261"/>
      <c r="R1551" s="261"/>
      <c r="S1551" s="261"/>
      <c r="T1551" s="261"/>
      <c r="U1551" s="261"/>
      <c r="V1551" s="261"/>
      <c r="W1551" s="261"/>
      <c r="X1551" s="261"/>
      <c r="Y1551" s="261"/>
      <c r="Z1551" s="261"/>
      <c r="AA1551" s="261"/>
      <c r="AB1551" s="261"/>
      <c r="AC1551" s="261"/>
      <c r="AD1551" s="261"/>
      <c r="AE1551" s="262"/>
      <c r="AF1551" s="238" t="str">
        <f t="shared" si="24"/>
        <v>TOMATE (1ª SAFRA)22/23Plantio</v>
      </c>
      <c r="AG1551" s="262"/>
      <c r="AH1551" s="262"/>
      <c r="AI1551" s="262"/>
      <c r="AJ1551" s="262"/>
      <c r="AK1551" s="262"/>
      <c r="AL1551" s="262"/>
      <c r="AM1551" s="262"/>
      <c r="AN1551" s="262"/>
      <c r="AO1551" s="262"/>
      <c r="AP1551" s="262"/>
      <c r="AQ1551" s="262"/>
      <c r="AR1551" s="262"/>
      <c r="AS1551" s="262"/>
      <c r="AT1551" s="262"/>
      <c r="AU1551" s="262"/>
      <c r="AV1551" s="262"/>
      <c r="AW1551" s="262"/>
      <c r="AX1551" s="262"/>
      <c r="AY1551" s="262"/>
      <c r="AZ1551" s="262"/>
      <c r="BA1551" s="262"/>
      <c r="BB1551" s="262"/>
      <c r="BC1551" s="262"/>
      <c r="BD1551" s="262"/>
      <c r="BE1551" s="262"/>
      <c r="BF1551" s="262"/>
      <c r="BG1551" s="262"/>
      <c r="BH1551" s="262"/>
      <c r="BI1551" s="262"/>
      <c r="BJ1551" s="262"/>
      <c r="BK1551" s="262"/>
      <c r="BL1551" s="262"/>
    </row>
    <row r="1552" spans="1:64" ht="14.65" hidden="1" customHeight="1">
      <c r="A1552" s="263" t="s">
        <v>108</v>
      </c>
      <c r="B1552" s="263" t="s">
        <v>262</v>
      </c>
      <c r="C1552" s="265" t="s">
        <v>76</v>
      </c>
      <c r="D1552" s="267"/>
      <c r="E1552" s="267"/>
      <c r="F1552" s="267"/>
      <c r="G1552" s="267"/>
      <c r="H1552" s="267"/>
      <c r="I1552" s="267">
        <v>3</v>
      </c>
      <c r="J1552" s="267">
        <v>11</v>
      </c>
      <c r="K1552" s="267">
        <v>36</v>
      </c>
      <c r="L1552" s="267">
        <v>58</v>
      </c>
      <c r="M1552" s="268">
        <v>78</v>
      </c>
      <c r="N1552" s="267">
        <v>89</v>
      </c>
      <c r="O1552" s="267">
        <v>95</v>
      </c>
      <c r="P1552" s="267">
        <v>98</v>
      </c>
      <c r="Q1552" s="267">
        <v>99</v>
      </c>
      <c r="R1552" s="267">
        <v>100</v>
      </c>
      <c r="S1552" s="267"/>
      <c r="T1552" s="267"/>
      <c r="U1552" s="267"/>
      <c r="V1552" s="267"/>
      <c r="W1552" s="267"/>
      <c r="X1552" s="267"/>
      <c r="Y1552" s="267"/>
      <c r="Z1552" s="267"/>
      <c r="AA1552" s="267"/>
      <c r="AB1552" s="267"/>
      <c r="AC1552" s="267"/>
      <c r="AD1552" s="267"/>
      <c r="AE1552" s="268"/>
      <c r="AF1552" s="238" t="str">
        <f t="shared" si="24"/>
        <v>TOMATE (1ª SAFRA)22/23Colheita</v>
      </c>
      <c r="AG1552" s="268"/>
      <c r="AH1552" s="268"/>
      <c r="AI1552" s="268"/>
      <c r="AJ1552" s="268"/>
      <c r="AK1552" s="268"/>
      <c r="AL1552" s="268"/>
      <c r="AM1552" s="268"/>
      <c r="AN1552" s="268"/>
      <c r="AO1552" s="268"/>
      <c r="AP1552" s="268"/>
      <c r="AQ1552" s="268"/>
      <c r="AR1552" s="268"/>
      <c r="AS1552" s="268"/>
      <c r="AT1552" s="268"/>
      <c r="AU1552" s="268"/>
      <c r="AV1552" s="268"/>
      <c r="AW1552" s="268"/>
      <c r="AX1552" s="268"/>
      <c r="AY1552" s="268"/>
      <c r="AZ1552" s="268"/>
      <c r="BA1552" s="268"/>
      <c r="BB1552" s="268"/>
      <c r="BC1552" s="268"/>
      <c r="BD1552" s="268"/>
      <c r="BE1552" s="268"/>
      <c r="BF1552" s="268"/>
      <c r="BG1552" s="268"/>
      <c r="BH1552" s="268"/>
      <c r="BI1552" s="268"/>
      <c r="BJ1552" s="268"/>
      <c r="BK1552" s="268"/>
      <c r="BL1552" s="268"/>
    </row>
    <row r="1553" spans="1:64" ht="14.65" hidden="1" customHeight="1">
      <c r="A1553" s="238" t="s">
        <v>108</v>
      </c>
      <c r="B1553" s="238" t="s">
        <v>262</v>
      </c>
      <c r="C1553" s="243" t="s">
        <v>77</v>
      </c>
      <c r="D1553" s="245"/>
      <c r="E1553" s="245"/>
      <c r="F1553" s="245"/>
      <c r="G1553" s="245"/>
      <c r="H1553" s="245"/>
      <c r="I1553" s="245">
        <v>2</v>
      </c>
      <c r="J1553" s="245">
        <v>6</v>
      </c>
      <c r="K1553" s="245">
        <v>30</v>
      </c>
      <c r="L1553" s="245">
        <v>56</v>
      </c>
      <c r="M1553" s="245">
        <v>78</v>
      </c>
      <c r="N1553" s="245">
        <v>88</v>
      </c>
      <c r="O1553" s="245">
        <v>96</v>
      </c>
      <c r="P1553" s="245">
        <v>98</v>
      </c>
      <c r="Q1553" s="245">
        <v>99</v>
      </c>
      <c r="R1553" s="245">
        <v>100</v>
      </c>
      <c r="S1553" s="245"/>
      <c r="T1553" s="245"/>
      <c r="U1553" s="245"/>
      <c r="V1553" s="245"/>
      <c r="W1553" s="245"/>
      <c r="X1553" s="245"/>
      <c r="Y1553" s="245"/>
      <c r="Z1553" s="245"/>
      <c r="AA1553" s="245"/>
      <c r="AB1553" s="245"/>
      <c r="AC1553" s="245"/>
      <c r="AD1553" s="245"/>
      <c r="AE1553" s="242"/>
      <c r="AF1553" s="238" t="str">
        <f t="shared" si="24"/>
        <v>TOMATE (1ª SAFRA)22/23Comercialização</v>
      </c>
      <c r="AG1553" s="242"/>
      <c r="AH1553" s="242"/>
      <c r="AI1553" s="242"/>
      <c r="AJ1553" s="242"/>
      <c r="AK1553" s="242"/>
      <c r="AL1553" s="242"/>
      <c r="AM1553" s="242"/>
      <c r="AN1553" s="242"/>
      <c r="AO1553" s="242"/>
      <c r="AP1553" s="242"/>
      <c r="AQ1553" s="242"/>
      <c r="AR1553" s="242"/>
      <c r="AS1553" s="242"/>
      <c r="AT1553" s="242"/>
      <c r="AU1553" s="242"/>
      <c r="AV1553" s="242"/>
      <c r="AW1553" s="242"/>
      <c r="AX1553" s="242"/>
      <c r="AY1553" s="242"/>
      <c r="AZ1553" s="242"/>
      <c r="BA1553" s="242"/>
      <c r="BB1553" s="242"/>
      <c r="BC1553" s="242"/>
      <c r="BD1553" s="242"/>
      <c r="BE1553" s="242"/>
      <c r="BF1553" s="242"/>
      <c r="BG1553" s="242"/>
      <c r="BH1553" s="242"/>
      <c r="BI1553" s="242"/>
      <c r="BJ1553" s="242"/>
      <c r="BK1553" s="242"/>
      <c r="BL1553" s="242"/>
    </row>
    <row r="1554" spans="1:64" ht="14.65" hidden="1" customHeight="1">
      <c r="A1554" s="254" t="s">
        <v>110</v>
      </c>
      <c r="B1554" s="254" t="s">
        <v>262</v>
      </c>
      <c r="C1554" s="256" t="s">
        <v>75</v>
      </c>
      <c r="D1554" s="261"/>
      <c r="E1554" s="261"/>
      <c r="F1554" s="261"/>
      <c r="G1554" s="261"/>
      <c r="H1554" s="261"/>
      <c r="I1554" s="261"/>
      <c r="J1554" s="261"/>
      <c r="K1554" s="262"/>
      <c r="L1554" s="261"/>
      <c r="M1554" s="262"/>
      <c r="N1554" s="261"/>
      <c r="O1554" s="261">
        <v>10</v>
      </c>
      <c r="P1554" s="261">
        <v>58</v>
      </c>
      <c r="Q1554" s="261">
        <v>91</v>
      </c>
      <c r="R1554" s="261">
        <v>100</v>
      </c>
      <c r="S1554" s="261"/>
      <c r="T1554" s="261"/>
      <c r="U1554" s="261"/>
      <c r="V1554" s="261"/>
      <c r="W1554" s="261"/>
      <c r="X1554" s="261"/>
      <c r="Y1554" s="261"/>
      <c r="Z1554" s="261"/>
      <c r="AA1554" s="261"/>
      <c r="AB1554" s="261"/>
      <c r="AC1554" s="261"/>
      <c r="AD1554" s="261"/>
      <c r="AE1554" s="262"/>
      <c r="AF1554" s="254" t="str">
        <f t="shared" si="24"/>
        <v>TRIGO22/23Plantio</v>
      </c>
      <c r="AG1554" s="262"/>
      <c r="AH1554" s="262"/>
      <c r="AI1554" s="262"/>
      <c r="AJ1554" s="262"/>
      <c r="AK1554" s="262"/>
      <c r="AL1554" s="262"/>
      <c r="AM1554" s="262"/>
      <c r="AN1554" s="262"/>
      <c r="AO1554" s="262"/>
      <c r="AP1554" s="262"/>
      <c r="AQ1554" s="262"/>
      <c r="AR1554" s="262"/>
      <c r="AS1554" s="262"/>
      <c r="AT1554" s="262"/>
      <c r="AU1554" s="262"/>
      <c r="AV1554" s="262"/>
      <c r="AW1554" s="262"/>
      <c r="AX1554" s="262"/>
      <c r="AY1554" s="262"/>
      <c r="AZ1554" s="262"/>
      <c r="BA1554" s="262"/>
      <c r="BB1554" s="262"/>
      <c r="BC1554" s="262"/>
      <c r="BD1554" s="262"/>
      <c r="BE1554" s="262"/>
      <c r="BF1554" s="262"/>
      <c r="BG1554" s="262"/>
      <c r="BH1554" s="262"/>
      <c r="BI1554" s="262"/>
      <c r="BJ1554" s="262"/>
      <c r="BK1554" s="262"/>
      <c r="BL1554" s="262"/>
    </row>
    <row r="1555" spans="1:64" ht="14.65" hidden="1" customHeight="1">
      <c r="A1555" s="263" t="s">
        <v>110</v>
      </c>
      <c r="B1555" s="263" t="s">
        <v>262</v>
      </c>
      <c r="C1555" s="265" t="s">
        <v>76</v>
      </c>
      <c r="D1555" s="267"/>
      <c r="E1555" s="267"/>
      <c r="F1555" s="267"/>
      <c r="G1555" s="267"/>
      <c r="H1555" s="267"/>
      <c r="I1555" s="267"/>
      <c r="J1555" s="267"/>
      <c r="K1555" s="268"/>
      <c r="L1555" s="267"/>
      <c r="M1555" s="268"/>
      <c r="N1555" s="267"/>
      <c r="O1555" s="267"/>
      <c r="P1555" s="267"/>
      <c r="Q1555" s="267"/>
      <c r="R1555" s="267"/>
      <c r="S1555" s="267">
        <v>13</v>
      </c>
      <c r="T1555" s="267">
        <v>60</v>
      </c>
      <c r="U1555" s="267">
        <v>84</v>
      </c>
      <c r="V1555" s="267">
        <v>100</v>
      </c>
      <c r="W1555" s="267"/>
      <c r="X1555" s="267"/>
      <c r="Y1555" s="267"/>
      <c r="Z1555" s="267"/>
      <c r="AA1555" s="267"/>
      <c r="AB1555" s="267"/>
      <c r="AC1555" s="267"/>
      <c r="AD1555" s="267"/>
      <c r="AE1555" s="268"/>
      <c r="AF1555" s="263" t="str">
        <f t="shared" si="24"/>
        <v>TRIGO22/23Colheita</v>
      </c>
      <c r="AG1555" s="268"/>
      <c r="AH1555" s="268"/>
      <c r="AI1555" s="268"/>
      <c r="AJ1555" s="268"/>
      <c r="AK1555" s="268"/>
      <c r="AL1555" s="268"/>
      <c r="AM1555" s="268"/>
      <c r="AN1555" s="268"/>
      <c r="AO1555" s="268"/>
      <c r="AP1555" s="268"/>
      <c r="AQ1555" s="268"/>
      <c r="AR1555" s="268"/>
      <c r="AS1555" s="268"/>
      <c r="AT1555" s="268"/>
      <c r="AU1555" s="268"/>
      <c r="AV1555" s="268"/>
      <c r="AW1555" s="268"/>
      <c r="AX1555" s="268"/>
      <c r="AY1555" s="268"/>
      <c r="AZ1555" s="268"/>
      <c r="BA1555" s="268"/>
      <c r="BB1555" s="268"/>
      <c r="BC1555" s="268"/>
      <c r="BD1555" s="268"/>
      <c r="BE1555" s="268"/>
      <c r="BF1555" s="268"/>
      <c r="BG1555" s="268"/>
      <c r="BH1555" s="268"/>
      <c r="BI1555" s="268"/>
      <c r="BJ1555" s="268"/>
      <c r="BK1555" s="268"/>
      <c r="BL1555" s="268"/>
    </row>
    <row r="1556" spans="1:64" ht="14.65" hidden="1" customHeight="1">
      <c r="A1556" s="238" t="s">
        <v>110</v>
      </c>
      <c r="B1556" s="238" t="s">
        <v>262</v>
      </c>
      <c r="C1556" s="243" t="s">
        <v>77</v>
      </c>
      <c r="D1556" s="245"/>
      <c r="E1556" s="245"/>
      <c r="F1556" s="245"/>
      <c r="G1556" s="245"/>
      <c r="H1556" s="245"/>
      <c r="I1556" s="245"/>
      <c r="J1556" s="245"/>
      <c r="K1556" s="245"/>
      <c r="L1556" s="245"/>
      <c r="M1556" s="245"/>
      <c r="N1556" s="245">
        <v>1</v>
      </c>
      <c r="O1556" s="245">
        <v>2</v>
      </c>
      <c r="P1556" s="245">
        <v>2</v>
      </c>
      <c r="Q1556" s="245">
        <v>2</v>
      </c>
      <c r="R1556" s="245">
        <v>2</v>
      </c>
      <c r="S1556" s="245">
        <v>5</v>
      </c>
      <c r="T1556" s="245">
        <v>21</v>
      </c>
      <c r="U1556" s="245">
        <v>35</v>
      </c>
      <c r="V1556" s="245">
        <v>60</v>
      </c>
      <c r="W1556" s="245">
        <v>70</v>
      </c>
      <c r="X1556" s="245">
        <v>78.900000000000006</v>
      </c>
      <c r="Y1556" s="245">
        <v>82.9</v>
      </c>
      <c r="Z1556" s="245">
        <v>87.4</v>
      </c>
      <c r="AA1556" s="245">
        <v>91.8</v>
      </c>
      <c r="AB1556" s="245">
        <v>93.6</v>
      </c>
      <c r="AC1556" s="245">
        <v>94.8</v>
      </c>
      <c r="AD1556" s="245"/>
      <c r="AE1556" s="242"/>
      <c r="AF1556" s="238" t="str">
        <f t="shared" si="24"/>
        <v>TRIGO22/23Comercialização</v>
      </c>
      <c r="AG1556" s="242"/>
      <c r="AH1556" s="242"/>
      <c r="AI1556" s="242"/>
      <c r="AJ1556" s="242"/>
      <c r="AK1556" s="242"/>
      <c r="AL1556" s="242"/>
      <c r="AM1556" s="242"/>
      <c r="AN1556" s="242"/>
      <c r="AO1556" s="242"/>
      <c r="AP1556" s="242"/>
      <c r="AQ1556" s="242"/>
      <c r="AR1556" s="242"/>
      <c r="AS1556" s="242"/>
      <c r="AT1556" s="242"/>
      <c r="AU1556" s="242"/>
      <c r="AV1556" s="242"/>
      <c r="AW1556" s="242"/>
      <c r="AX1556" s="242"/>
      <c r="AY1556" s="242"/>
      <c r="AZ1556" s="242"/>
      <c r="BA1556" s="242"/>
      <c r="BB1556" s="242"/>
      <c r="BC1556" s="242"/>
      <c r="BD1556" s="242"/>
      <c r="BE1556" s="242"/>
      <c r="BF1556" s="242"/>
      <c r="BG1556" s="242"/>
      <c r="BH1556" s="242"/>
      <c r="BI1556" s="242"/>
      <c r="BJ1556" s="242"/>
      <c r="BK1556" s="242"/>
      <c r="BL1556" s="242"/>
    </row>
    <row r="1557" spans="1:64" ht="14.65" hidden="1" customHeight="1">
      <c r="A1557" s="254" t="s">
        <v>111</v>
      </c>
      <c r="B1557" s="254" t="s">
        <v>262</v>
      </c>
      <c r="C1557" s="256" t="s">
        <v>75</v>
      </c>
      <c r="D1557" s="260"/>
      <c r="E1557" s="260"/>
      <c r="F1557" s="260"/>
      <c r="G1557" s="261"/>
      <c r="H1557" s="261"/>
      <c r="I1557" s="261"/>
      <c r="J1557" s="261"/>
      <c r="K1557" s="261"/>
      <c r="L1557" s="261"/>
      <c r="M1557" s="261"/>
      <c r="N1557" s="261"/>
      <c r="O1557" s="261">
        <v>3</v>
      </c>
      <c r="P1557" s="261">
        <v>21</v>
      </c>
      <c r="Q1557" s="261">
        <v>75</v>
      </c>
      <c r="R1557" s="261">
        <v>100</v>
      </c>
      <c r="S1557" s="261"/>
      <c r="T1557" s="261"/>
      <c r="U1557" s="261"/>
      <c r="V1557" s="261"/>
      <c r="W1557" s="261"/>
      <c r="X1557" s="261"/>
      <c r="Y1557" s="261"/>
      <c r="Z1557" s="261"/>
      <c r="AA1557" s="261"/>
      <c r="AB1557" s="261"/>
      <c r="AC1557" s="261"/>
      <c r="AD1557" s="261"/>
      <c r="AE1557" s="262"/>
      <c r="AF1557" s="254" t="str">
        <f t="shared" si="24"/>
        <v>TRITICALE22/23Plantio</v>
      </c>
      <c r="AG1557" s="262"/>
      <c r="AH1557" s="262"/>
      <c r="AI1557" s="262"/>
      <c r="AJ1557" s="262"/>
      <c r="AK1557" s="262"/>
      <c r="AL1557" s="262"/>
      <c r="AM1557" s="262"/>
      <c r="AN1557" s="262"/>
      <c r="AO1557" s="262"/>
      <c r="AP1557" s="262"/>
      <c r="AQ1557" s="262"/>
      <c r="AR1557" s="262"/>
      <c r="AS1557" s="262"/>
      <c r="AT1557" s="262"/>
      <c r="AU1557" s="262"/>
      <c r="AV1557" s="262"/>
      <c r="AW1557" s="262"/>
      <c r="AX1557" s="262"/>
      <c r="AY1557" s="262"/>
      <c r="AZ1557" s="262"/>
      <c r="BA1557" s="262"/>
      <c r="BB1557" s="262"/>
      <c r="BC1557" s="262"/>
      <c r="BD1557" s="262"/>
      <c r="BE1557" s="262"/>
      <c r="BF1557" s="262"/>
      <c r="BG1557" s="262"/>
      <c r="BH1557" s="262"/>
      <c r="BI1557" s="262"/>
      <c r="BJ1557" s="262"/>
      <c r="BK1557" s="262"/>
      <c r="BL1557" s="262"/>
    </row>
    <row r="1558" spans="1:64" ht="14.65" hidden="1" customHeight="1">
      <c r="A1558" s="263" t="s">
        <v>111</v>
      </c>
      <c r="B1558" s="263" t="s">
        <v>262</v>
      </c>
      <c r="C1558" s="265" t="s">
        <v>76</v>
      </c>
      <c r="D1558" s="266"/>
      <c r="E1558" s="266"/>
      <c r="F1558" s="266"/>
      <c r="G1558" s="267"/>
      <c r="H1558" s="267"/>
      <c r="I1558" s="267"/>
      <c r="J1558" s="267"/>
      <c r="K1558" s="267"/>
      <c r="L1558" s="267"/>
      <c r="M1558" s="267"/>
      <c r="N1558" s="267"/>
      <c r="O1558" s="267"/>
      <c r="P1558" s="267"/>
      <c r="Q1558" s="267"/>
      <c r="R1558" s="267"/>
      <c r="S1558" s="267">
        <v>0</v>
      </c>
      <c r="T1558" s="267">
        <v>12</v>
      </c>
      <c r="U1558" s="267">
        <v>31</v>
      </c>
      <c r="V1558" s="267">
        <v>100</v>
      </c>
      <c r="W1558" s="267"/>
      <c r="X1558" s="267"/>
      <c r="Y1558" s="267"/>
      <c r="Z1558" s="267"/>
      <c r="AA1558" s="267"/>
      <c r="AB1558" s="267"/>
      <c r="AC1558" s="267"/>
      <c r="AD1558" s="267"/>
      <c r="AE1558" s="268"/>
      <c r="AF1558" s="263" t="str">
        <f t="shared" si="24"/>
        <v>TRITICALE22/23Colheita</v>
      </c>
      <c r="AG1558" s="268"/>
      <c r="AH1558" s="268"/>
      <c r="AI1558" s="268"/>
      <c r="AJ1558" s="268"/>
      <c r="AK1558" s="268"/>
      <c r="AL1558" s="268"/>
      <c r="AM1558" s="268"/>
      <c r="AN1558" s="268"/>
      <c r="AO1558" s="268"/>
      <c r="AP1558" s="268"/>
      <c r="AQ1558" s="268"/>
      <c r="AR1558" s="268"/>
      <c r="AS1558" s="268"/>
      <c r="AT1558" s="268"/>
      <c r="AU1558" s="268"/>
      <c r="AV1558" s="268"/>
      <c r="AW1558" s="268"/>
      <c r="AX1558" s="268"/>
      <c r="AY1558" s="268"/>
      <c r="AZ1558" s="268"/>
      <c r="BA1558" s="268"/>
      <c r="BB1558" s="268"/>
      <c r="BC1558" s="268"/>
      <c r="BD1558" s="268"/>
      <c r="BE1558" s="268"/>
      <c r="BF1558" s="268"/>
      <c r="BG1558" s="268"/>
      <c r="BH1558" s="268"/>
      <c r="BI1558" s="268"/>
      <c r="BJ1558" s="268"/>
      <c r="BK1558" s="268"/>
      <c r="BL1558" s="268"/>
    </row>
    <row r="1559" spans="1:64" ht="14.65" hidden="1" customHeight="1">
      <c r="A1559" s="238" t="s">
        <v>111</v>
      </c>
      <c r="B1559" s="238" t="s">
        <v>262</v>
      </c>
      <c r="C1559" s="243" t="s">
        <v>77</v>
      </c>
      <c r="D1559" s="244"/>
      <c r="E1559" s="244"/>
      <c r="F1559" s="244"/>
      <c r="G1559" s="245"/>
      <c r="H1559" s="245"/>
      <c r="I1559" s="245"/>
      <c r="J1559" s="245"/>
      <c r="K1559" s="245"/>
      <c r="L1559" s="245"/>
      <c r="M1559" s="245"/>
      <c r="N1559" s="245"/>
      <c r="O1559" s="245"/>
      <c r="P1559" s="245"/>
      <c r="Q1559" s="245"/>
      <c r="R1559" s="245"/>
      <c r="S1559" s="245"/>
      <c r="T1559" s="245">
        <v>7</v>
      </c>
      <c r="U1559" s="245">
        <v>16</v>
      </c>
      <c r="V1559" s="245">
        <v>70</v>
      </c>
      <c r="W1559" s="245">
        <v>81</v>
      </c>
      <c r="X1559" s="245">
        <v>89.2</v>
      </c>
      <c r="Y1559" s="245">
        <v>94.7</v>
      </c>
      <c r="Z1559" s="245">
        <v>100</v>
      </c>
      <c r="AA1559" s="245"/>
      <c r="AB1559" s="245"/>
      <c r="AC1559" s="245"/>
      <c r="AD1559" s="245"/>
      <c r="AE1559" s="242"/>
      <c r="AF1559" s="238" t="str">
        <f t="shared" si="24"/>
        <v>TRITICALE22/23Comercialização</v>
      </c>
      <c r="AG1559" s="242"/>
      <c r="AH1559" s="242"/>
      <c r="AI1559" s="242"/>
      <c r="AJ1559" s="242"/>
      <c r="AK1559" s="242"/>
      <c r="AL1559" s="242"/>
      <c r="AM1559" s="242"/>
      <c r="AN1559" s="242"/>
      <c r="AO1559" s="242"/>
      <c r="AP1559" s="242"/>
      <c r="AQ1559" s="242"/>
      <c r="AR1559" s="242"/>
      <c r="AS1559" s="242"/>
      <c r="AT1559" s="242"/>
      <c r="AU1559" s="242"/>
      <c r="AV1559" s="242"/>
      <c r="AW1559" s="242"/>
      <c r="AX1559" s="242"/>
      <c r="AY1559" s="242"/>
      <c r="AZ1559" s="242"/>
      <c r="BA1559" s="242"/>
      <c r="BB1559" s="242"/>
      <c r="BC1559" s="242"/>
      <c r="BD1559" s="242"/>
      <c r="BE1559" s="242"/>
      <c r="BF1559" s="242"/>
      <c r="BG1559" s="242"/>
      <c r="BH1559" s="242"/>
      <c r="BI1559" s="242"/>
      <c r="BJ1559" s="242"/>
      <c r="BK1559" s="242"/>
      <c r="BL1559" s="242"/>
    </row>
    <row r="1560" spans="1:64" ht="14.65" customHeight="1">
      <c r="A1560" s="254" t="s">
        <v>95</v>
      </c>
      <c r="B1560" s="254" t="s">
        <v>265</v>
      </c>
      <c r="C1560" s="256" t="s">
        <v>75</v>
      </c>
      <c r="D1560" s="261">
        <v>15</v>
      </c>
      <c r="E1560" s="261">
        <v>59</v>
      </c>
      <c r="F1560" s="261">
        <v>92</v>
      </c>
      <c r="G1560" s="261">
        <v>100</v>
      </c>
      <c r="H1560" s="261"/>
      <c r="I1560" s="261"/>
      <c r="J1560" s="261"/>
      <c r="K1560" s="261"/>
      <c r="L1560" s="261"/>
      <c r="M1560" s="261"/>
      <c r="N1560" s="261"/>
      <c r="O1560" s="261"/>
      <c r="P1560" s="261"/>
      <c r="Q1560" s="261"/>
      <c r="R1560" s="261"/>
      <c r="S1560" s="261"/>
      <c r="T1560" s="261"/>
      <c r="U1560" s="261"/>
      <c r="V1560" s="261"/>
      <c r="W1560" s="261"/>
      <c r="X1560" s="261"/>
      <c r="Y1560" s="261"/>
      <c r="Z1560" s="261"/>
      <c r="AA1560" s="261"/>
      <c r="AB1560" s="261"/>
      <c r="AC1560" s="261"/>
      <c r="AD1560" s="261"/>
      <c r="AE1560" s="262"/>
      <c r="AF1560" s="238" t="str">
        <f>A1560&amp;B1560&amp;C1560</f>
        <v>CEBOLA23/24Plantio</v>
      </c>
      <c r="AG1560" s="262"/>
      <c r="AH1560" s="262"/>
      <c r="AI1560" s="262"/>
      <c r="AJ1560" s="262"/>
      <c r="AK1560" s="262"/>
      <c r="AL1560" s="262"/>
      <c r="AM1560" s="262"/>
      <c r="AN1560" s="262"/>
      <c r="AO1560" s="262"/>
      <c r="AP1560" s="262"/>
      <c r="AQ1560" s="262"/>
      <c r="AR1560" s="262"/>
      <c r="AS1560" s="262"/>
      <c r="AT1560" s="262"/>
      <c r="AU1560" s="262"/>
      <c r="AV1560" s="262"/>
      <c r="AW1560" s="262"/>
      <c r="AX1560" s="262"/>
      <c r="AY1560" s="262"/>
      <c r="AZ1560" s="262"/>
      <c r="BA1560" s="262"/>
      <c r="BB1560" s="262"/>
      <c r="BC1560" s="262"/>
      <c r="BD1560" s="262"/>
      <c r="BE1560" s="262"/>
      <c r="BF1560" s="262"/>
      <c r="BG1560" s="262"/>
      <c r="BH1560" s="262"/>
      <c r="BI1560" s="262"/>
      <c r="BJ1560" s="262"/>
      <c r="BK1560" s="262"/>
      <c r="BL1560" s="262"/>
    </row>
    <row r="1561" spans="1:64" ht="14.65" customHeight="1">
      <c r="A1561" s="263" t="s">
        <v>95</v>
      </c>
      <c r="B1561" s="263" t="s">
        <v>265</v>
      </c>
      <c r="C1561" s="265" t="s">
        <v>76</v>
      </c>
      <c r="D1561" s="267"/>
      <c r="E1561" s="267"/>
      <c r="F1561" s="267"/>
      <c r="G1561" s="267"/>
      <c r="H1561" s="267"/>
      <c r="I1561" s="267">
        <v>6</v>
      </c>
      <c r="J1561" s="267">
        <v>36</v>
      </c>
      <c r="K1561" s="267">
        <v>75</v>
      </c>
      <c r="L1561" s="267">
        <v>100</v>
      </c>
      <c r="M1561" s="267"/>
      <c r="N1561" s="267"/>
      <c r="O1561" s="267"/>
      <c r="P1561" s="267"/>
      <c r="Q1561" s="267"/>
      <c r="R1561" s="267"/>
      <c r="S1561" s="267"/>
      <c r="T1561" s="267"/>
      <c r="U1561" s="267"/>
      <c r="V1561" s="267"/>
      <c r="W1561" s="267"/>
      <c r="X1561" s="267"/>
      <c r="Y1561" s="267"/>
      <c r="Z1561" s="267"/>
      <c r="AA1561" s="267"/>
      <c r="AB1561" s="267"/>
      <c r="AC1561" s="267"/>
      <c r="AD1561" s="267"/>
      <c r="AE1561" s="268"/>
      <c r="AF1561" s="238" t="str">
        <f>A1561&amp;B1561&amp;C1561</f>
        <v>CEBOLA23/24Colheita</v>
      </c>
      <c r="AG1561" s="268"/>
      <c r="AH1561" s="268"/>
      <c r="AI1561" s="268"/>
      <c r="AJ1561" s="268"/>
      <c r="AK1561" s="268"/>
      <c r="AL1561" s="268"/>
      <c r="AM1561" s="268"/>
      <c r="AN1561" s="268"/>
      <c r="AO1561" s="268"/>
      <c r="AP1561" s="268"/>
      <c r="AQ1561" s="268"/>
      <c r="AR1561" s="268"/>
      <c r="AS1561" s="268"/>
      <c r="AT1561" s="268"/>
      <c r="AU1561" s="268"/>
      <c r="AV1561" s="268"/>
      <c r="AW1561" s="268"/>
      <c r="AX1561" s="268"/>
      <c r="AY1561" s="268"/>
      <c r="AZ1561" s="268"/>
      <c r="BA1561" s="268"/>
      <c r="BB1561" s="268"/>
      <c r="BC1561" s="268"/>
      <c r="BD1561" s="268"/>
      <c r="BE1561" s="268"/>
      <c r="BF1561" s="268"/>
      <c r="BG1561" s="268"/>
      <c r="BH1561" s="268"/>
      <c r="BI1561" s="268"/>
      <c r="BJ1561" s="268"/>
      <c r="BK1561" s="268"/>
      <c r="BL1561" s="268"/>
    </row>
    <row r="1562" spans="1:64" ht="14.65" customHeight="1">
      <c r="A1562" s="257" t="s">
        <v>95</v>
      </c>
      <c r="B1562" s="238" t="s">
        <v>265</v>
      </c>
      <c r="C1562" s="243" t="s">
        <v>77</v>
      </c>
      <c r="D1562" s="245"/>
      <c r="E1562" s="245"/>
      <c r="F1562" s="245"/>
      <c r="G1562" s="245"/>
      <c r="H1562" s="245"/>
      <c r="I1562" s="245">
        <v>4</v>
      </c>
      <c r="J1562" s="245">
        <v>26</v>
      </c>
      <c r="K1562" s="245">
        <v>59</v>
      </c>
      <c r="L1562" s="245">
        <v>78.8</v>
      </c>
      <c r="M1562" s="245">
        <v>89.3</v>
      </c>
      <c r="N1562" s="245">
        <v>99</v>
      </c>
      <c r="O1562" s="245">
        <v>99.6</v>
      </c>
      <c r="P1562" s="245"/>
      <c r="Q1562" s="245"/>
      <c r="R1562" s="245"/>
      <c r="S1562" s="245"/>
      <c r="T1562" s="245"/>
      <c r="U1562" s="245"/>
      <c r="V1562" s="245"/>
      <c r="W1562" s="245"/>
      <c r="X1562" s="245"/>
      <c r="Y1562" s="245"/>
      <c r="Z1562" s="245"/>
      <c r="AA1562" s="245"/>
      <c r="AB1562" s="245"/>
      <c r="AC1562" s="245"/>
      <c r="AD1562" s="245"/>
      <c r="AE1562" s="242"/>
      <c r="AF1562" s="238" t="str">
        <f>A1562&amp;B1562&amp;C1562</f>
        <v>CEBOLA23/24Comercialização</v>
      </c>
      <c r="AG1562" s="242"/>
      <c r="AH1562" s="242"/>
      <c r="AI1562" s="242"/>
      <c r="AJ1562" s="242"/>
      <c r="AK1562" s="242"/>
      <c r="AL1562" s="242"/>
      <c r="AM1562" s="242"/>
      <c r="AN1562" s="242"/>
      <c r="AO1562" s="242"/>
      <c r="AP1562" s="242"/>
      <c r="AQ1562" s="242"/>
      <c r="AR1562" s="242"/>
      <c r="AS1562" s="242"/>
      <c r="AT1562" s="242"/>
      <c r="AU1562" s="242"/>
      <c r="AV1562" s="242"/>
      <c r="AW1562" s="242"/>
      <c r="AX1562" s="242"/>
      <c r="AY1562" s="242"/>
      <c r="AZ1562" s="242"/>
      <c r="BA1562" s="242"/>
      <c r="BB1562" s="242"/>
      <c r="BC1562" s="242"/>
      <c r="BD1562" s="242"/>
      <c r="BE1562" s="242"/>
      <c r="BF1562" s="242"/>
      <c r="BG1562" s="242"/>
      <c r="BH1562" s="242"/>
      <c r="BI1562" s="242"/>
      <c r="BJ1562" s="242"/>
      <c r="BK1562" s="242"/>
      <c r="BL1562" s="242"/>
    </row>
    <row r="1563" spans="1:64" ht="14.65" customHeight="1">
      <c r="A1563" s="254" t="s">
        <v>84</v>
      </c>
      <c r="B1563" s="254" t="s">
        <v>265</v>
      </c>
      <c r="C1563" s="256" t="s">
        <v>75</v>
      </c>
      <c r="D1563" s="260"/>
      <c r="E1563" s="260"/>
      <c r="F1563" s="260"/>
      <c r="G1563" s="261"/>
      <c r="H1563" s="261"/>
      <c r="I1563" s="261"/>
      <c r="J1563" s="261"/>
      <c r="K1563" s="261"/>
      <c r="L1563" s="261"/>
      <c r="M1563" s="261"/>
      <c r="N1563" s="261"/>
      <c r="O1563" s="261"/>
      <c r="P1563" s="261"/>
      <c r="Q1563" s="261"/>
      <c r="R1563" s="261"/>
      <c r="S1563" s="261"/>
      <c r="T1563" s="261"/>
      <c r="U1563" s="261"/>
      <c r="V1563" s="261"/>
      <c r="W1563" s="261"/>
      <c r="X1563" s="261"/>
      <c r="Y1563" s="261"/>
      <c r="Z1563" s="261"/>
      <c r="AA1563" s="261"/>
      <c r="AB1563" s="261"/>
      <c r="AC1563" s="261"/>
      <c r="AD1563" s="261"/>
      <c r="AE1563" s="262"/>
      <c r="AF1563" s="254" t="str">
        <f t="shared" ref="AF1563:AF1571" si="25">A1563&amp;B1563&amp;C1563</f>
        <v>ALHO23/24Plantio</v>
      </c>
      <c r="AG1563" s="262"/>
      <c r="AH1563" s="262"/>
      <c r="AI1563" s="262"/>
      <c r="AJ1563" s="262"/>
      <c r="AK1563" s="262"/>
      <c r="AL1563" s="262"/>
      <c r="AM1563" s="262"/>
      <c r="AN1563" s="262"/>
      <c r="AO1563" s="262"/>
      <c r="AP1563" s="262"/>
      <c r="AQ1563" s="262"/>
      <c r="AR1563" s="262"/>
      <c r="AS1563" s="262"/>
      <c r="AT1563" s="262"/>
      <c r="AU1563" s="262"/>
      <c r="AV1563" s="262"/>
      <c r="AW1563" s="262"/>
      <c r="AX1563" s="262"/>
      <c r="AY1563" s="262"/>
      <c r="AZ1563" s="262"/>
      <c r="BA1563" s="262"/>
      <c r="BB1563" s="262"/>
      <c r="BC1563" s="262"/>
      <c r="BD1563" s="262"/>
      <c r="BE1563" s="262"/>
      <c r="BF1563" s="262"/>
      <c r="BG1563" s="262"/>
      <c r="BH1563" s="262"/>
      <c r="BI1563" s="262"/>
      <c r="BJ1563" s="262"/>
      <c r="BK1563" s="262"/>
      <c r="BL1563" s="262"/>
    </row>
    <row r="1564" spans="1:64" ht="14.65" customHeight="1">
      <c r="A1564" s="263" t="s">
        <v>84</v>
      </c>
      <c r="B1564" s="263" t="s">
        <v>265</v>
      </c>
      <c r="C1564" s="265" t="s">
        <v>76</v>
      </c>
      <c r="D1564" s="266"/>
      <c r="E1564" s="266"/>
      <c r="F1564" s="266"/>
      <c r="G1564" s="267"/>
      <c r="H1564" s="267"/>
      <c r="I1564" s="267"/>
      <c r="J1564" s="267"/>
      <c r="K1564" s="267"/>
      <c r="L1564" s="267"/>
      <c r="M1564" s="267"/>
      <c r="N1564" s="267"/>
      <c r="O1564" s="267"/>
      <c r="P1564" s="267"/>
      <c r="Q1564" s="267"/>
      <c r="R1564" s="267"/>
      <c r="S1564" s="267"/>
      <c r="T1564" s="267"/>
      <c r="U1564" s="267"/>
      <c r="V1564" s="267"/>
      <c r="W1564" s="267"/>
      <c r="X1564" s="267"/>
      <c r="Y1564" s="267"/>
      <c r="Z1564" s="267"/>
      <c r="AA1564" s="267"/>
      <c r="AB1564" s="267"/>
      <c r="AC1564" s="267"/>
      <c r="AD1564" s="267"/>
      <c r="AE1564" s="268"/>
      <c r="AF1564" s="263" t="str">
        <f t="shared" si="25"/>
        <v>ALHO23/24Colheita</v>
      </c>
      <c r="AG1564" s="268"/>
      <c r="AH1564" s="268"/>
      <c r="AI1564" s="268"/>
      <c r="AJ1564" s="268"/>
      <c r="AK1564" s="268"/>
      <c r="AL1564" s="268"/>
      <c r="AM1564" s="268"/>
      <c r="AN1564" s="268"/>
      <c r="AO1564" s="268"/>
      <c r="AP1564" s="268"/>
      <c r="AQ1564" s="268"/>
      <c r="AR1564" s="268"/>
      <c r="AS1564" s="268"/>
      <c r="AT1564" s="268"/>
      <c r="AU1564" s="268"/>
      <c r="AV1564" s="268"/>
      <c r="AW1564" s="268"/>
      <c r="AX1564" s="268"/>
      <c r="AY1564" s="268"/>
      <c r="AZ1564" s="268"/>
      <c r="BA1564" s="268"/>
      <c r="BB1564" s="268"/>
      <c r="BC1564" s="268"/>
      <c r="BD1564" s="268"/>
      <c r="BE1564" s="268"/>
      <c r="BF1564" s="268"/>
      <c r="BG1564" s="268"/>
      <c r="BH1564" s="268"/>
      <c r="BI1564" s="268"/>
      <c r="BJ1564" s="268"/>
      <c r="BK1564" s="268"/>
      <c r="BL1564" s="268"/>
    </row>
    <row r="1565" spans="1:64" ht="14.65" customHeight="1">
      <c r="A1565" s="238" t="s">
        <v>84</v>
      </c>
      <c r="B1565" s="238" t="s">
        <v>265</v>
      </c>
      <c r="C1565" s="243" t="s">
        <v>77</v>
      </c>
      <c r="D1565" s="244"/>
      <c r="E1565" s="244"/>
      <c r="F1565" s="244"/>
      <c r="G1565" s="245"/>
      <c r="H1565" s="245"/>
      <c r="I1565" s="245"/>
      <c r="J1565" s="245"/>
      <c r="K1565" s="245"/>
      <c r="L1565" s="245"/>
      <c r="M1565" s="245"/>
      <c r="N1565" s="245"/>
      <c r="O1565" s="245"/>
      <c r="P1565" s="245"/>
      <c r="Q1565" s="245"/>
      <c r="R1565" s="245"/>
      <c r="S1565" s="245"/>
      <c r="T1565" s="245"/>
      <c r="U1565" s="245"/>
      <c r="V1565" s="245"/>
      <c r="W1565" s="245"/>
      <c r="X1565" s="245"/>
      <c r="Y1565" s="245"/>
      <c r="Z1565" s="245"/>
      <c r="AA1565" s="245"/>
      <c r="AB1565" s="245"/>
      <c r="AC1565" s="245"/>
      <c r="AD1565" s="245"/>
      <c r="AE1565" s="242"/>
      <c r="AF1565" s="238" t="str">
        <f t="shared" si="25"/>
        <v>ALHO23/24Comercialização</v>
      </c>
      <c r="AG1565" s="242"/>
      <c r="AH1565" s="242"/>
      <c r="AI1565" s="242"/>
      <c r="AJ1565" s="242"/>
      <c r="AK1565" s="242"/>
      <c r="AL1565" s="242"/>
      <c r="AM1565" s="242"/>
      <c r="AN1565" s="242"/>
      <c r="AO1565" s="242"/>
      <c r="AP1565" s="242"/>
      <c r="AQ1565" s="242"/>
      <c r="AR1565" s="242"/>
      <c r="AS1565" s="242"/>
      <c r="AT1565" s="242"/>
      <c r="AU1565" s="242"/>
      <c r="AV1565" s="242"/>
      <c r="AW1565" s="242"/>
      <c r="AX1565" s="242"/>
      <c r="AY1565" s="242"/>
      <c r="AZ1565" s="242"/>
      <c r="BA1565" s="242"/>
      <c r="BB1565" s="242"/>
      <c r="BC1565" s="242"/>
      <c r="BD1565" s="242"/>
      <c r="BE1565" s="242"/>
      <c r="BF1565" s="242"/>
      <c r="BG1565" s="242"/>
      <c r="BH1565" s="242"/>
      <c r="BI1565" s="242"/>
      <c r="BJ1565" s="242"/>
      <c r="BK1565" s="242"/>
      <c r="BL1565" s="242"/>
    </row>
    <row r="1566" spans="1:64" ht="14.65" customHeight="1">
      <c r="A1566" s="254" t="s">
        <v>85</v>
      </c>
      <c r="B1566" s="254" t="s">
        <v>265</v>
      </c>
      <c r="C1566" s="256" t="s">
        <v>75</v>
      </c>
      <c r="D1566" s="261"/>
      <c r="E1566" s="261"/>
      <c r="F1566" s="261"/>
      <c r="G1566" s="261">
        <v>1</v>
      </c>
      <c r="H1566" s="261">
        <v>6</v>
      </c>
      <c r="I1566" s="261">
        <v>36</v>
      </c>
      <c r="J1566" s="261">
        <v>100</v>
      </c>
      <c r="K1566" s="261"/>
      <c r="L1566" s="261"/>
      <c r="M1566" s="261"/>
      <c r="N1566" s="261"/>
      <c r="O1566" s="261"/>
      <c r="P1566" s="261"/>
      <c r="Q1566" s="261"/>
      <c r="R1566" s="261"/>
      <c r="S1566" s="261"/>
      <c r="T1566" s="261"/>
      <c r="U1566" s="261"/>
      <c r="V1566" s="261"/>
      <c r="W1566" s="261"/>
      <c r="X1566" s="261"/>
      <c r="Y1566" s="261"/>
      <c r="Z1566" s="261"/>
      <c r="AA1566" s="261"/>
      <c r="AB1566" s="261"/>
      <c r="AC1566" s="261"/>
      <c r="AD1566" s="261"/>
      <c r="AE1566" s="262"/>
      <c r="AF1566" s="238" t="str">
        <f t="shared" si="25"/>
        <v>AMENDOIM (1ª SAFRA)23/24Plantio</v>
      </c>
      <c r="AG1566" s="262"/>
      <c r="AH1566" s="262"/>
      <c r="AI1566" s="262"/>
      <c r="AJ1566" s="262"/>
      <c r="AK1566" s="262"/>
      <c r="AL1566" s="262"/>
      <c r="AM1566" s="262"/>
      <c r="AN1566" s="262"/>
      <c r="AO1566" s="262"/>
      <c r="AP1566" s="262"/>
      <c r="AQ1566" s="262"/>
      <c r="AR1566" s="262"/>
      <c r="AS1566" s="262"/>
      <c r="AT1566" s="262"/>
      <c r="AU1566" s="262"/>
      <c r="AV1566" s="262"/>
      <c r="AW1566" s="262"/>
      <c r="AX1566" s="262"/>
      <c r="AY1566" s="262"/>
      <c r="AZ1566" s="262"/>
      <c r="BA1566" s="262"/>
      <c r="BB1566" s="262"/>
      <c r="BC1566" s="262"/>
      <c r="BD1566" s="262"/>
      <c r="BE1566" s="262"/>
      <c r="BF1566" s="262"/>
      <c r="BG1566" s="262"/>
      <c r="BH1566" s="262"/>
      <c r="BI1566" s="262"/>
      <c r="BJ1566" s="262"/>
      <c r="BK1566" s="262"/>
      <c r="BL1566" s="262"/>
    </row>
    <row r="1567" spans="1:64" ht="14.65" customHeight="1">
      <c r="A1567" s="263" t="s">
        <v>85</v>
      </c>
      <c r="B1567" s="263" t="s">
        <v>265</v>
      </c>
      <c r="C1567" s="265" t="s">
        <v>76</v>
      </c>
      <c r="D1567" s="267"/>
      <c r="E1567" s="267"/>
      <c r="F1567" s="267"/>
      <c r="G1567" s="267"/>
      <c r="H1567" s="267"/>
      <c r="I1567" s="267"/>
      <c r="J1567" s="267"/>
      <c r="K1567" s="267"/>
      <c r="L1567" s="267"/>
      <c r="M1567" s="267">
        <v>2</v>
      </c>
      <c r="N1567" s="267">
        <v>16</v>
      </c>
      <c r="O1567" s="267">
        <v>35</v>
      </c>
      <c r="P1567" s="267">
        <v>92</v>
      </c>
      <c r="Q1567" s="267">
        <v>100</v>
      </c>
      <c r="R1567" s="267"/>
      <c r="S1567" s="267"/>
      <c r="T1567" s="267"/>
      <c r="U1567" s="267"/>
      <c r="V1567" s="267"/>
      <c r="W1567" s="267"/>
      <c r="X1567" s="267"/>
      <c r="Y1567" s="267"/>
      <c r="Z1567" s="267"/>
      <c r="AA1567" s="267"/>
      <c r="AB1567" s="267"/>
      <c r="AC1567" s="267"/>
      <c r="AD1567" s="267"/>
      <c r="AE1567" s="268"/>
      <c r="AF1567" s="238" t="str">
        <f t="shared" si="25"/>
        <v>AMENDOIM (1ª SAFRA)23/24Colheita</v>
      </c>
      <c r="AG1567" s="268"/>
      <c r="AH1567" s="268"/>
      <c r="AI1567" s="268"/>
      <c r="AJ1567" s="268"/>
      <c r="AK1567" s="268"/>
      <c r="AL1567" s="268"/>
      <c r="AM1567" s="268"/>
      <c r="AN1567" s="268"/>
      <c r="AO1567" s="268"/>
      <c r="AP1567" s="268"/>
      <c r="AQ1567" s="268"/>
      <c r="AR1567" s="268"/>
      <c r="AS1567" s="268"/>
      <c r="AT1567" s="268"/>
      <c r="AU1567" s="268"/>
      <c r="AV1567" s="268"/>
      <c r="AW1567" s="268"/>
      <c r="AX1567" s="268"/>
      <c r="AY1567" s="268"/>
      <c r="AZ1567" s="268"/>
      <c r="BA1567" s="268"/>
      <c r="BB1567" s="268"/>
      <c r="BC1567" s="268"/>
      <c r="BD1567" s="268"/>
      <c r="BE1567" s="268"/>
      <c r="BF1567" s="268"/>
      <c r="BG1567" s="268"/>
      <c r="BH1567" s="268"/>
      <c r="BI1567" s="268"/>
      <c r="BJ1567" s="268"/>
      <c r="BK1567" s="268"/>
      <c r="BL1567" s="268"/>
    </row>
    <row r="1568" spans="1:64" ht="14.65" customHeight="1">
      <c r="A1568" s="257" t="s">
        <v>85</v>
      </c>
      <c r="B1568" s="238" t="s">
        <v>265</v>
      </c>
      <c r="C1568" s="243" t="s">
        <v>77</v>
      </c>
      <c r="D1568" s="245"/>
      <c r="E1568" s="245"/>
      <c r="F1568" s="245"/>
      <c r="G1568" s="245"/>
      <c r="H1568" s="245"/>
      <c r="I1568" s="245"/>
      <c r="J1568" s="245"/>
      <c r="K1568" s="245"/>
      <c r="L1568" s="309"/>
      <c r="M1568" s="309">
        <v>1</v>
      </c>
      <c r="N1568" s="245">
        <v>1.2</v>
      </c>
      <c r="O1568" s="245">
        <v>10.8</v>
      </c>
      <c r="P1568" s="245">
        <v>20.8</v>
      </c>
      <c r="Q1568" s="245">
        <v>28</v>
      </c>
      <c r="R1568" s="245">
        <v>36</v>
      </c>
      <c r="S1568" s="245">
        <v>60</v>
      </c>
      <c r="T1568" s="245">
        <v>64.099999999999994</v>
      </c>
      <c r="U1568" s="245">
        <v>68.099999999999994</v>
      </c>
      <c r="V1568" s="245">
        <v>80</v>
      </c>
      <c r="W1568" s="245">
        <v>82.5</v>
      </c>
      <c r="X1568" s="245">
        <v>83.7</v>
      </c>
      <c r="Y1568" s="245">
        <v>84.8</v>
      </c>
      <c r="Z1568" s="245">
        <v>85.6</v>
      </c>
      <c r="AA1568" s="245">
        <v>100</v>
      </c>
      <c r="AB1568" s="245"/>
      <c r="AC1568" s="245"/>
      <c r="AD1568" s="245"/>
      <c r="AE1568" s="242"/>
      <c r="AF1568" s="238" t="str">
        <f t="shared" si="25"/>
        <v>AMENDOIM (1ª SAFRA)23/24Comercialização</v>
      </c>
      <c r="AG1568" s="242"/>
      <c r="AH1568" s="242"/>
      <c r="AI1568" s="242"/>
      <c r="AJ1568" s="242"/>
      <c r="AK1568" s="242"/>
      <c r="AL1568" s="242"/>
      <c r="AM1568" s="242"/>
      <c r="AN1568" s="242"/>
      <c r="AO1568" s="242"/>
      <c r="AP1568" s="242"/>
      <c r="AQ1568" s="242"/>
      <c r="AR1568" s="242"/>
      <c r="AS1568" s="242"/>
      <c r="AT1568" s="242"/>
      <c r="AU1568" s="242"/>
      <c r="AV1568" s="242"/>
      <c r="AW1568" s="242"/>
      <c r="AX1568" s="242"/>
      <c r="AY1568" s="242"/>
      <c r="AZ1568" s="242"/>
      <c r="BA1568" s="242"/>
      <c r="BB1568" s="242"/>
      <c r="BC1568" s="242"/>
      <c r="BD1568" s="242"/>
      <c r="BE1568" s="242"/>
      <c r="BF1568" s="242"/>
      <c r="BG1568" s="242"/>
      <c r="BH1568" s="242"/>
      <c r="BI1568" s="242"/>
      <c r="BJ1568" s="242"/>
      <c r="BK1568" s="242"/>
      <c r="BL1568" s="242"/>
    </row>
    <row r="1569" spans="1:64" ht="14.65" customHeight="1">
      <c r="A1569" s="254" t="s">
        <v>87</v>
      </c>
      <c r="B1569" s="254" t="s">
        <v>265</v>
      </c>
      <c r="C1569" s="256" t="s">
        <v>75</v>
      </c>
      <c r="D1569" s="261"/>
      <c r="E1569" s="261"/>
      <c r="F1569" s="261"/>
      <c r="G1569" s="261"/>
      <c r="H1569" s="261">
        <v>6</v>
      </c>
      <c r="I1569" s="261">
        <v>50</v>
      </c>
      <c r="J1569" s="261">
        <v>97</v>
      </c>
      <c r="K1569" s="261">
        <v>100</v>
      </c>
      <c r="L1569" s="261"/>
      <c r="M1569" s="261"/>
      <c r="N1569" s="261"/>
      <c r="O1569" s="261"/>
      <c r="P1569" s="261"/>
      <c r="Q1569" s="261"/>
      <c r="R1569" s="261"/>
      <c r="S1569" s="261"/>
      <c r="T1569" s="261"/>
      <c r="U1569" s="261"/>
      <c r="V1569" s="261"/>
      <c r="W1569" s="261"/>
      <c r="X1569" s="261"/>
      <c r="Y1569" s="261"/>
      <c r="Z1569" s="261"/>
      <c r="AA1569" s="261"/>
      <c r="AB1569" s="261"/>
      <c r="AC1569" s="261"/>
      <c r="AD1569" s="261"/>
      <c r="AE1569" s="262"/>
      <c r="AF1569" s="238" t="str">
        <f t="shared" si="25"/>
        <v>ARROZ SEQUEIRO23/24Plantio</v>
      </c>
      <c r="AG1569" s="262"/>
      <c r="AH1569" s="262"/>
      <c r="AI1569" s="262"/>
      <c r="AJ1569" s="262"/>
      <c r="AK1569" s="262"/>
      <c r="AL1569" s="262"/>
      <c r="AM1569" s="262"/>
      <c r="AN1569" s="262"/>
      <c r="AO1569" s="262"/>
      <c r="AP1569" s="262"/>
      <c r="AQ1569" s="262"/>
      <c r="AR1569" s="262"/>
      <c r="AS1569" s="262"/>
      <c r="AT1569" s="262"/>
      <c r="AU1569" s="262"/>
      <c r="AV1569" s="262"/>
      <c r="AW1569" s="262"/>
      <c r="AX1569" s="262"/>
      <c r="AY1569" s="262"/>
      <c r="AZ1569" s="262"/>
      <c r="BA1569" s="262"/>
      <c r="BB1569" s="262"/>
      <c r="BC1569" s="262"/>
      <c r="BD1569" s="262"/>
      <c r="BE1569" s="262"/>
      <c r="BF1569" s="262"/>
      <c r="BG1569" s="262"/>
      <c r="BH1569" s="262"/>
      <c r="BI1569" s="262"/>
      <c r="BJ1569" s="262"/>
      <c r="BK1569" s="262"/>
      <c r="BL1569" s="262"/>
    </row>
    <row r="1570" spans="1:64" ht="14.65" customHeight="1">
      <c r="A1570" s="263" t="s">
        <v>87</v>
      </c>
      <c r="B1570" s="263" t="s">
        <v>265</v>
      </c>
      <c r="C1570" s="265" t="s">
        <v>76</v>
      </c>
      <c r="D1570" s="267"/>
      <c r="E1570" s="267"/>
      <c r="F1570" s="267"/>
      <c r="G1570" s="267"/>
      <c r="H1570" s="267"/>
      <c r="I1570" s="267"/>
      <c r="J1570" s="267"/>
      <c r="K1570" s="267"/>
      <c r="L1570" s="268">
        <v>1</v>
      </c>
      <c r="M1570" s="267">
        <v>7</v>
      </c>
      <c r="N1570" s="267">
        <v>33</v>
      </c>
      <c r="O1570" s="267">
        <v>96</v>
      </c>
      <c r="P1570" s="267">
        <v>99</v>
      </c>
      <c r="Q1570" s="267">
        <v>99</v>
      </c>
      <c r="R1570" s="267">
        <v>100</v>
      </c>
      <c r="S1570" s="267"/>
      <c r="T1570" s="267"/>
      <c r="U1570" s="267"/>
      <c r="V1570" s="267"/>
      <c r="W1570" s="267"/>
      <c r="X1570" s="267"/>
      <c r="Y1570" s="267"/>
      <c r="Z1570" s="267"/>
      <c r="AA1570" s="267"/>
      <c r="AB1570" s="267"/>
      <c r="AC1570" s="267"/>
      <c r="AD1570" s="267"/>
      <c r="AE1570" s="268"/>
      <c r="AF1570" s="238" t="str">
        <f t="shared" si="25"/>
        <v>ARROZ SEQUEIRO23/24Colheita</v>
      </c>
      <c r="AG1570" s="268"/>
      <c r="AH1570" s="268"/>
      <c r="AI1570" s="268"/>
      <c r="AJ1570" s="268"/>
      <c r="AK1570" s="268"/>
      <c r="AL1570" s="268"/>
      <c r="AM1570" s="268"/>
      <c r="AN1570" s="268"/>
      <c r="AO1570" s="268"/>
      <c r="AP1570" s="268"/>
      <c r="AQ1570" s="268"/>
      <c r="AR1570" s="268"/>
      <c r="AS1570" s="268"/>
      <c r="AT1570" s="268"/>
      <c r="AU1570" s="268"/>
      <c r="AV1570" s="268"/>
      <c r="AW1570" s="268"/>
      <c r="AX1570" s="268"/>
      <c r="AY1570" s="268"/>
      <c r="AZ1570" s="268"/>
      <c r="BA1570" s="268"/>
      <c r="BB1570" s="268"/>
      <c r="BC1570" s="268"/>
      <c r="BD1570" s="268"/>
      <c r="BE1570" s="268"/>
      <c r="BF1570" s="268"/>
      <c r="BG1570" s="268"/>
      <c r="BH1570" s="268"/>
      <c r="BI1570" s="268"/>
      <c r="BJ1570" s="268"/>
      <c r="BK1570" s="268"/>
      <c r="BL1570" s="268"/>
    </row>
    <row r="1571" spans="1:64" ht="14.65" customHeight="1">
      <c r="A1571" s="238" t="s">
        <v>87</v>
      </c>
      <c r="B1571" s="238" t="s">
        <v>265</v>
      </c>
      <c r="C1571" s="243" t="s">
        <v>77</v>
      </c>
      <c r="D1571" s="245"/>
      <c r="E1571" s="245"/>
      <c r="F1571" s="245"/>
      <c r="G1571" s="245"/>
      <c r="H1571" s="245"/>
      <c r="I1571" s="245"/>
      <c r="J1571" s="245"/>
      <c r="K1571" s="245"/>
      <c r="L1571" s="245"/>
      <c r="M1571" s="245">
        <v>4.4000000000000004</v>
      </c>
      <c r="N1571" s="245">
        <v>9.9</v>
      </c>
      <c r="O1571" s="245">
        <v>39</v>
      </c>
      <c r="P1571" s="245">
        <v>51</v>
      </c>
      <c r="Q1571" s="245">
        <v>65.2</v>
      </c>
      <c r="R1571" s="245">
        <v>71.7</v>
      </c>
      <c r="S1571" s="245">
        <v>82</v>
      </c>
      <c r="T1571" s="245">
        <v>88.2</v>
      </c>
      <c r="U1571" s="245">
        <v>94</v>
      </c>
      <c r="V1571" s="245">
        <v>96.6</v>
      </c>
      <c r="W1571" s="245">
        <v>100</v>
      </c>
      <c r="X1571" s="245"/>
      <c r="Y1571" s="245"/>
      <c r="Z1571" s="245"/>
      <c r="AA1571" s="245"/>
      <c r="AB1571" s="245"/>
      <c r="AC1571" s="245"/>
      <c r="AD1571" s="245"/>
      <c r="AE1571" s="242"/>
      <c r="AF1571" s="238" t="str">
        <f t="shared" si="25"/>
        <v>ARROZ SEQUEIRO23/24Comercialização</v>
      </c>
      <c r="AG1571" s="242"/>
      <c r="AH1571" s="242"/>
      <c r="AI1571" s="242"/>
      <c r="AJ1571" s="242"/>
      <c r="AK1571" s="242"/>
      <c r="AL1571" s="242"/>
      <c r="AM1571" s="242"/>
      <c r="AN1571" s="242"/>
      <c r="AO1571" s="242"/>
      <c r="AP1571" s="242"/>
      <c r="AQ1571" s="242"/>
      <c r="AR1571" s="242"/>
      <c r="AS1571" s="242"/>
      <c r="AT1571" s="242"/>
      <c r="AU1571" s="242"/>
      <c r="AV1571" s="242"/>
      <c r="AW1571" s="242"/>
      <c r="AX1571" s="242"/>
      <c r="AY1571" s="242"/>
      <c r="AZ1571" s="242"/>
      <c r="BA1571" s="242"/>
      <c r="BB1571" s="242"/>
      <c r="BC1571" s="242"/>
      <c r="BD1571" s="242"/>
      <c r="BE1571" s="242"/>
      <c r="BF1571" s="242"/>
      <c r="BG1571" s="242"/>
      <c r="BH1571" s="242"/>
      <c r="BI1571" s="242"/>
      <c r="BJ1571" s="242"/>
      <c r="BK1571" s="242"/>
      <c r="BL1571" s="242"/>
    </row>
    <row r="1572" spans="1:64" ht="14.65" customHeight="1">
      <c r="A1572" s="254" t="s">
        <v>86</v>
      </c>
      <c r="B1572" s="254" t="s">
        <v>265</v>
      </c>
      <c r="C1572" s="256" t="s">
        <v>75</v>
      </c>
      <c r="D1572" s="261"/>
      <c r="E1572" s="261"/>
      <c r="F1572" s="261"/>
      <c r="G1572" s="261">
        <v>45</v>
      </c>
      <c r="H1572" s="261">
        <v>58</v>
      </c>
      <c r="I1572" s="261">
        <v>81</v>
      </c>
      <c r="J1572" s="261">
        <v>93</v>
      </c>
      <c r="K1572" s="261">
        <v>99</v>
      </c>
      <c r="L1572" s="262">
        <v>100</v>
      </c>
      <c r="M1572" s="262"/>
      <c r="N1572" s="261"/>
      <c r="O1572" s="261"/>
      <c r="P1572" s="261"/>
      <c r="Q1572" s="261"/>
      <c r="R1572" s="261"/>
      <c r="S1572" s="261"/>
      <c r="T1572" s="261"/>
      <c r="U1572" s="261"/>
      <c r="V1572" s="261"/>
      <c r="W1572" s="261"/>
      <c r="X1572" s="261"/>
      <c r="Y1572" s="261"/>
      <c r="Z1572" s="261"/>
      <c r="AA1572" s="261"/>
      <c r="AB1572" s="261"/>
      <c r="AC1572" s="261"/>
      <c r="AD1572" s="261"/>
      <c r="AE1572" s="262"/>
      <c r="AF1572" s="238" t="str">
        <f>A1572&amp;B1572&amp;C1572</f>
        <v>ARROZ IRRIGADO23/24Plantio</v>
      </c>
      <c r="AG1572" s="262"/>
      <c r="AH1572" s="262"/>
      <c r="AI1572" s="262"/>
      <c r="AJ1572" s="262"/>
      <c r="AK1572" s="262"/>
      <c r="AL1572" s="262"/>
      <c r="AM1572" s="262"/>
      <c r="AN1572" s="262"/>
      <c r="AO1572" s="262"/>
      <c r="AP1572" s="262"/>
      <c r="AQ1572" s="262"/>
      <c r="AR1572" s="262"/>
      <c r="AS1572" s="262"/>
      <c r="AT1572" s="262"/>
      <c r="AU1572" s="262"/>
      <c r="AV1572" s="262"/>
      <c r="AW1572" s="262"/>
      <c r="AX1572" s="262"/>
      <c r="AY1572" s="262"/>
      <c r="AZ1572" s="262"/>
      <c r="BA1572" s="262"/>
      <c r="BB1572" s="262"/>
      <c r="BC1572" s="262"/>
      <c r="BD1572" s="262"/>
      <c r="BE1572" s="262"/>
      <c r="BF1572" s="262"/>
      <c r="BG1572" s="262"/>
      <c r="BH1572" s="262"/>
      <c r="BI1572" s="262"/>
      <c r="BJ1572" s="262"/>
      <c r="BK1572" s="262"/>
      <c r="BL1572" s="262"/>
    </row>
    <row r="1573" spans="1:64" ht="14.65" customHeight="1">
      <c r="A1573" s="263" t="s">
        <v>86</v>
      </c>
      <c r="B1573" s="263" t="s">
        <v>265</v>
      </c>
      <c r="C1573" s="265" t="s">
        <v>76</v>
      </c>
      <c r="D1573" s="267"/>
      <c r="E1573" s="267"/>
      <c r="F1573" s="267"/>
      <c r="G1573" s="267"/>
      <c r="H1573" s="267"/>
      <c r="I1573" s="267"/>
      <c r="J1573" s="267"/>
      <c r="K1573" s="267"/>
      <c r="L1573" s="267">
        <v>15</v>
      </c>
      <c r="M1573" s="267">
        <v>51</v>
      </c>
      <c r="N1573" s="267">
        <v>68</v>
      </c>
      <c r="O1573" s="267">
        <v>87</v>
      </c>
      <c r="P1573" s="267">
        <v>100</v>
      </c>
      <c r="Q1573" s="267"/>
      <c r="R1573" s="267"/>
      <c r="S1573" s="267"/>
      <c r="T1573" s="267"/>
      <c r="U1573" s="267"/>
      <c r="V1573" s="267"/>
      <c r="W1573" s="267"/>
      <c r="X1573" s="267"/>
      <c r="Y1573" s="267"/>
      <c r="Z1573" s="267"/>
      <c r="AA1573" s="267"/>
      <c r="AB1573" s="267"/>
      <c r="AC1573" s="267"/>
      <c r="AD1573" s="267"/>
      <c r="AE1573" s="268"/>
      <c r="AF1573" s="238" t="str">
        <f>A1573&amp;B1573&amp;C1573</f>
        <v>ARROZ IRRIGADO23/24Colheita</v>
      </c>
      <c r="AG1573" s="268"/>
      <c r="AH1573" s="268"/>
      <c r="AI1573" s="268"/>
      <c r="AJ1573" s="268"/>
      <c r="AK1573" s="268"/>
      <c r="AL1573" s="268"/>
      <c r="AM1573" s="268"/>
      <c r="AN1573" s="268"/>
      <c r="AO1573" s="268"/>
      <c r="AP1573" s="268"/>
      <c r="AQ1573" s="268"/>
      <c r="AR1573" s="268"/>
      <c r="AS1573" s="268"/>
      <c r="AT1573" s="268"/>
      <c r="AU1573" s="268"/>
      <c r="AV1573" s="268"/>
      <c r="AW1573" s="268"/>
      <c r="AX1573" s="268"/>
      <c r="AY1573" s="268"/>
      <c r="AZ1573" s="268"/>
      <c r="BA1573" s="268"/>
      <c r="BB1573" s="268"/>
      <c r="BC1573" s="268"/>
      <c r="BD1573" s="268"/>
      <c r="BE1573" s="268"/>
      <c r="BF1573" s="268"/>
      <c r="BG1573" s="268"/>
      <c r="BH1573" s="268"/>
      <c r="BI1573" s="268"/>
      <c r="BJ1573" s="268"/>
      <c r="BK1573" s="268"/>
      <c r="BL1573" s="268"/>
    </row>
    <row r="1574" spans="1:64" ht="14.65" customHeight="1">
      <c r="A1574" s="238" t="s">
        <v>86</v>
      </c>
      <c r="B1574" s="238" t="s">
        <v>265</v>
      </c>
      <c r="C1574" s="243" t="s">
        <v>77</v>
      </c>
      <c r="D1574" s="245"/>
      <c r="E1574" s="245"/>
      <c r="F1574" s="245"/>
      <c r="G1574" s="245"/>
      <c r="H1574" s="245"/>
      <c r="I1574" s="245"/>
      <c r="J1574" s="245"/>
      <c r="K1574" s="245"/>
      <c r="L1574" s="309">
        <v>6.1</v>
      </c>
      <c r="M1574" s="309">
        <v>34.700000000000003</v>
      </c>
      <c r="N1574" s="245">
        <v>45.3</v>
      </c>
      <c r="O1574" s="245">
        <v>54.5</v>
      </c>
      <c r="P1574" s="245">
        <v>59.1</v>
      </c>
      <c r="Q1574" s="245">
        <v>67.099999999999994</v>
      </c>
      <c r="R1574" s="245">
        <v>78</v>
      </c>
      <c r="S1574" s="245">
        <v>83</v>
      </c>
      <c r="T1574" s="245">
        <v>84.6</v>
      </c>
      <c r="U1574" s="245">
        <v>91.2</v>
      </c>
      <c r="V1574" s="245">
        <v>87.5</v>
      </c>
      <c r="W1574" s="245">
        <v>91.5</v>
      </c>
      <c r="X1574" s="245">
        <v>100</v>
      </c>
      <c r="Y1574" s="245"/>
      <c r="Z1574" s="245"/>
      <c r="AA1574" s="245"/>
      <c r="AB1574" s="245"/>
      <c r="AC1574" s="245"/>
      <c r="AD1574" s="245"/>
      <c r="AE1574" s="242"/>
      <c r="AF1574" s="238" t="str">
        <f>A1574&amp;B1574&amp;C1574</f>
        <v>ARROZ IRRIGADO23/24Comercialização</v>
      </c>
      <c r="AG1574" s="242"/>
      <c r="AH1574" s="242"/>
      <c r="AI1574" s="242"/>
      <c r="AJ1574" s="242"/>
      <c r="AK1574" s="242"/>
      <c r="AL1574" s="242"/>
      <c r="AM1574" s="242"/>
      <c r="AN1574" s="242"/>
      <c r="AO1574" s="242"/>
      <c r="AP1574" s="242"/>
      <c r="AQ1574" s="242"/>
      <c r="AR1574" s="242"/>
      <c r="AS1574" s="242"/>
      <c r="AT1574" s="242"/>
      <c r="AU1574" s="242"/>
      <c r="AV1574" s="242"/>
      <c r="AW1574" s="242"/>
      <c r="AX1574" s="242"/>
      <c r="AY1574" s="242"/>
      <c r="AZ1574" s="242"/>
      <c r="BA1574" s="242"/>
      <c r="BB1574" s="242"/>
      <c r="BC1574" s="242"/>
      <c r="BD1574" s="242"/>
      <c r="BE1574" s="242"/>
      <c r="BF1574" s="242"/>
      <c r="BG1574" s="242"/>
      <c r="BH1574" s="242"/>
      <c r="BI1574" s="242"/>
      <c r="BJ1574" s="242"/>
      <c r="BK1574" s="242"/>
      <c r="BL1574" s="242"/>
    </row>
    <row r="1575" spans="1:64" ht="14.65" customHeight="1">
      <c r="A1575" s="254" t="s">
        <v>88</v>
      </c>
      <c r="B1575" s="254" t="s">
        <v>265</v>
      </c>
      <c r="C1575" s="256" t="s">
        <v>75</v>
      </c>
      <c r="D1575" s="260"/>
      <c r="E1575" s="260"/>
      <c r="F1575" s="260"/>
      <c r="G1575" s="261"/>
      <c r="H1575" s="261"/>
      <c r="I1575" s="261"/>
      <c r="J1575" s="261"/>
      <c r="K1575" s="261"/>
      <c r="L1575" s="261"/>
      <c r="M1575" s="261"/>
      <c r="N1575" s="261">
        <v>1</v>
      </c>
      <c r="O1575" s="261">
        <v>9</v>
      </c>
      <c r="P1575" s="261">
        <v>52</v>
      </c>
      <c r="Q1575" s="261">
        <v>97</v>
      </c>
      <c r="R1575" s="261">
        <v>98</v>
      </c>
      <c r="S1575" s="261">
        <v>100</v>
      </c>
      <c r="T1575" s="261"/>
      <c r="U1575" s="261"/>
      <c r="V1575" s="261"/>
      <c r="W1575" s="261"/>
      <c r="X1575" s="261"/>
      <c r="Y1575" s="261"/>
      <c r="Z1575" s="261"/>
      <c r="AA1575" s="261"/>
      <c r="AB1575" s="261"/>
      <c r="AC1575" s="261"/>
      <c r="AD1575" s="261"/>
      <c r="AE1575" s="262"/>
      <c r="AF1575" s="254" t="str">
        <f t="shared" ref="AF1575:AF1628" si="26">A1575&amp;B1575&amp;C1575</f>
        <v>AVEIA BRANCA23/24Plantio</v>
      </c>
      <c r="AG1575" s="262"/>
      <c r="AH1575" s="262"/>
      <c r="AI1575" s="262"/>
      <c r="AJ1575" s="262"/>
      <c r="AK1575" s="262"/>
      <c r="AL1575" s="262"/>
      <c r="AM1575" s="262"/>
      <c r="AN1575" s="262"/>
      <c r="AO1575" s="262"/>
      <c r="AP1575" s="262"/>
      <c r="AQ1575" s="262"/>
      <c r="AR1575" s="262"/>
      <c r="AS1575" s="262"/>
      <c r="AT1575" s="262"/>
      <c r="AU1575" s="262"/>
      <c r="AV1575" s="262"/>
      <c r="AW1575" s="262"/>
      <c r="AX1575" s="262"/>
      <c r="AY1575" s="262"/>
      <c r="AZ1575" s="262"/>
      <c r="BA1575" s="262"/>
      <c r="BB1575" s="262"/>
      <c r="BC1575" s="262"/>
      <c r="BD1575" s="262"/>
      <c r="BE1575" s="262"/>
      <c r="BF1575" s="262"/>
      <c r="BG1575" s="262"/>
      <c r="BH1575" s="262"/>
      <c r="BI1575" s="262"/>
      <c r="BJ1575" s="262"/>
      <c r="BK1575" s="262"/>
      <c r="BL1575" s="262"/>
    </row>
    <row r="1576" spans="1:64" ht="14.65" customHeight="1">
      <c r="A1576" s="263" t="s">
        <v>88</v>
      </c>
      <c r="B1576" s="263" t="s">
        <v>265</v>
      </c>
      <c r="C1576" s="265" t="s">
        <v>76</v>
      </c>
      <c r="D1576" s="266"/>
      <c r="E1576" s="266"/>
      <c r="F1576" s="266"/>
      <c r="G1576" s="267"/>
      <c r="H1576" s="267"/>
      <c r="I1576" s="267"/>
      <c r="J1576" s="267"/>
      <c r="K1576" s="267"/>
      <c r="L1576" s="267"/>
      <c r="M1576" s="267"/>
      <c r="N1576" s="267"/>
      <c r="O1576" s="267"/>
      <c r="P1576" s="267"/>
      <c r="Q1576" s="267"/>
      <c r="R1576" s="267"/>
      <c r="S1576" s="267">
        <v>13</v>
      </c>
      <c r="T1576" s="267">
        <v>68</v>
      </c>
      <c r="U1576" s="267">
        <v>91</v>
      </c>
      <c r="V1576" s="267">
        <v>100</v>
      </c>
      <c r="W1576" s="267"/>
      <c r="X1576" s="267"/>
      <c r="Y1576" s="267"/>
      <c r="Z1576" s="267"/>
      <c r="AA1576" s="267"/>
      <c r="AB1576" s="267"/>
      <c r="AC1576" s="267"/>
      <c r="AD1576" s="267"/>
      <c r="AE1576" s="268"/>
      <c r="AF1576" s="263" t="str">
        <f t="shared" si="26"/>
        <v>AVEIA BRANCA23/24Colheita</v>
      </c>
      <c r="AG1576" s="268"/>
      <c r="AH1576" s="268"/>
      <c r="AI1576" s="268"/>
      <c r="AJ1576" s="268"/>
      <c r="AK1576" s="268"/>
      <c r="AL1576" s="268"/>
      <c r="AM1576" s="268"/>
      <c r="AN1576" s="268"/>
      <c r="AO1576" s="268"/>
      <c r="AP1576" s="268"/>
      <c r="AQ1576" s="268"/>
      <c r="AR1576" s="268"/>
      <c r="AS1576" s="268"/>
      <c r="AT1576" s="268"/>
      <c r="AU1576" s="268"/>
      <c r="AV1576" s="268"/>
      <c r="AW1576" s="268"/>
      <c r="AX1576" s="268"/>
      <c r="AY1576" s="268"/>
      <c r="AZ1576" s="268"/>
      <c r="BA1576" s="268"/>
      <c r="BB1576" s="268"/>
      <c r="BC1576" s="268"/>
      <c r="BD1576" s="268"/>
      <c r="BE1576" s="268"/>
      <c r="BF1576" s="268"/>
      <c r="BG1576" s="268"/>
      <c r="BH1576" s="268"/>
      <c r="BI1576" s="268"/>
      <c r="BJ1576" s="268"/>
      <c r="BK1576" s="268"/>
      <c r="BL1576" s="268"/>
    </row>
    <row r="1577" spans="1:64" ht="14.65" customHeight="1">
      <c r="A1577" s="238" t="s">
        <v>88</v>
      </c>
      <c r="B1577" s="238" t="s">
        <v>265</v>
      </c>
      <c r="C1577" s="243" t="s">
        <v>77</v>
      </c>
      <c r="D1577" s="244"/>
      <c r="E1577" s="244"/>
      <c r="F1577" s="244"/>
      <c r="G1577" s="245"/>
      <c r="H1577" s="245"/>
      <c r="I1577" s="245"/>
      <c r="J1577" s="245"/>
      <c r="K1577" s="245"/>
      <c r="L1577" s="245"/>
      <c r="M1577" s="245"/>
      <c r="N1577" s="245"/>
      <c r="O1577" s="245"/>
      <c r="P1577" s="245"/>
      <c r="Q1577" s="245"/>
      <c r="R1577" s="245"/>
      <c r="S1577" s="245">
        <v>3</v>
      </c>
      <c r="T1577" s="245">
        <v>18.8</v>
      </c>
      <c r="U1577" s="245">
        <v>46.1</v>
      </c>
      <c r="V1577" s="245">
        <v>71.5</v>
      </c>
      <c r="W1577" s="245">
        <v>85.4</v>
      </c>
      <c r="X1577" s="245">
        <v>91.4</v>
      </c>
      <c r="Y1577" s="245">
        <v>94.7</v>
      </c>
      <c r="Z1577" s="252">
        <v>96.9</v>
      </c>
      <c r="AA1577" s="245">
        <v>98.4</v>
      </c>
      <c r="AB1577" s="245"/>
      <c r="AC1577" s="245"/>
      <c r="AD1577" s="245"/>
      <c r="AE1577" s="242"/>
      <c r="AF1577" s="238" t="str">
        <f t="shared" si="26"/>
        <v>AVEIA BRANCA23/24Comercialização</v>
      </c>
      <c r="AG1577" s="242"/>
      <c r="AH1577" s="242"/>
      <c r="AI1577" s="242"/>
      <c r="AJ1577" s="242"/>
      <c r="AK1577" s="242"/>
      <c r="AL1577" s="242"/>
      <c r="AM1577" s="242"/>
      <c r="AN1577" s="242"/>
      <c r="AO1577" s="242"/>
      <c r="AP1577" s="242"/>
      <c r="AQ1577" s="242"/>
      <c r="AR1577" s="242"/>
      <c r="AS1577" s="242"/>
      <c r="AT1577" s="242"/>
      <c r="AU1577" s="242"/>
      <c r="AV1577" s="242"/>
      <c r="AW1577" s="242"/>
      <c r="AX1577" s="242"/>
      <c r="AY1577" s="242"/>
      <c r="AZ1577" s="242"/>
      <c r="BA1577" s="242"/>
      <c r="BB1577" s="242"/>
      <c r="BC1577" s="242"/>
      <c r="BD1577" s="242"/>
      <c r="BE1577" s="242"/>
      <c r="BF1577" s="242"/>
      <c r="BG1577" s="242"/>
      <c r="BH1577" s="242"/>
      <c r="BI1577" s="242"/>
      <c r="BJ1577" s="242"/>
      <c r="BK1577" s="242"/>
      <c r="BL1577" s="242"/>
    </row>
    <row r="1578" spans="1:64" ht="14.65" customHeight="1">
      <c r="A1578" s="254" t="s">
        <v>89</v>
      </c>
      <c r="B1578" s="254" t="s">
        <v>265</v>
      </c>
      <c r="C1578" s="256" t="s">
        <v>75</v>
      </c>
      <c r="D1578" s="260"/>
      <c r="E1578" s="260"/>
      <c r="F1578" s="260"/>
      <c r="G1578" s="261"/>
      <c r="H1578" s="261"/>
      <c r="I1578" s="261"/>
      <c r="J1578" s="261"/>
      <c r="K1578" s="261"/>
      <c r="L1578" s="261"/>
      <c r="M1578" s="261"/>
      <c r="N1578" s="261">
        <v>1</v>
      </c>
      <c r="O1578" s="261">
        <v>8</v>
      </c>
      <c r="P1578" s="261">
        <v>55</v>
      </c>
      <c r="Q1578" s="261">
        <v>95</v>
      </c>
      <c r="R1578" s="261">
        <v>99</v>
      </c>
      <c r="S1578" s="261">
        <v>100</v>
      </c>
      <c r="T1578" s="261"/>
      <c r="U1578" s="261"/>
      <c r="V1578" s="261"/>
      <c r="W1578" s="261"/>
      <c r="X1578" s="261"/>
      <c r="Y1578" s="261"/>
      <c r="Z1578" s="261"/>
      <c r="AA1578" s="261"/>
      <c r="AB1578" s="261"/>
      <c r="AC1578" s="261"/>
      <c r="AD1578" s="261"/>
      <c r="AE1578" s="262"/>
      <c r="AF1578" s="254" t="str">
        <f t="shared" si="26"/>
        <v>AVEIA PRETA23/24Plantio</v>
      </c>
      <c r="AG1578" s="262"/>
      <c r="AH1578" s="262"/>
      <c r="AI1578" s="262"/>
      <c r="AJ1578" s="262"/>
      <c r="AK1578" s="262"/>
      <c r="AL1578" s="262"/>
      <c r="AM1578" s="262"/>
      <c r="AN1578" s="262"/>
      <c r="AO1578" s="262"/>
      <c r="AP1578" s="262"/>
      <c r="AQ1578" s="262"/>
      <c r="AR1578" s="262"/>
      <c r="AS1578" s="262"/>
      <c r="AT1578" s="262"/>
      <c r="AU1578" s="262"/>
      <c r="AV1578" s="262"/>
      <c r="AW1578" s="262"/>
      <c r="AX1578" s="262"/>
      <c r="AY1578" s="262"/>
      <c r="AZ1578" s="262"/>
      <c r="BA1578" s="262"/>
      <c r="BB1578" s="262"/>
      <c r="BC1578" s="262"/>
      <c r="BD1578" s="262"/>
      <c r="BE1578" s="262"/>
      <c r="BF1578" s="262"/>
      <c r="BG1578" s="262"/>
      <c r="BH1578" s="262"/>
      <c r="BI1578" s="262"/>
      <c r="BJ1578" s="262"/>
      <c r="BK1578" s="262"/>
      <c r="BL1578" s="262"/>
    </row>
    <row r="1579" spans="1:64" ht="14.65" customHeight="1">
      <c r="A1579" s="263" t="s">
        <v>89</v>
      </c>
      <c r="B1579" s="263" t="s">
        <v>265</v>
      </c>
      <c r="C1579" s="265" t="s">
        <v>76</v>
      </c>
      <c r="D1579" s="266"/>
      <c r="E1579" s="266"/>
      <c r="F1579" s="266"/>
      <c r="G1579" s="267"/>
      <c r="H1579" s="267"/>
      <c r="I1579" s="267"/>
      <c r="J1579" s="267"/>
      <c r="K1579" s="267"/>
      <c r="L1579" s="267"/>
      <c r="M1579" s="267"/>
      <c r="N1579" s="267"/>
      <c r="O1579" s="267"/>
      <c r="P1579" s="267"/>
      <c r="Q1579" s="267"/>
      <c r="R1579" s="267"/>
      <c r="S1579" s="267">
        <v>9</v>
      </c>
      <c r="T1579" s="267">
        <v>65</v>
      </c>
      <c r="U1579" s="267">
        <v>95</v>
      </c>
      <c r="V1579" s="267">
        <v>100</v>
      </c>
      <c r="W1579" s="267"/>
      <c r="X1579" s="267"/>
      <c r="Y1579" s="267"/>
      <c r="Z1579" s="267"/>
      <c r="AA1579" s="267"/>
      <c r="AB1579" s="267"/>
      <c r="AC1579" s="267"/>
      <c r="AD1579" s="267"/>
      <c r="AE1579" s="268"/>
      <c r="AF1579" s="263" t="str">
        <f t="shared" si="26"/>
        <v>AVEIA PRETA23/24Colheita</v>
      </c>
      <c r="AG1579" s="268"/>
      <c r="AH1579" s="268"/>
      <c r="AI1579" s="268"/>
      <c r="AJ1579" s="268"/>
      <c r="AK1579" s="268"/>
      <c r="AL1579" s="268"/>
      <c r="AM1579" s="268"/>
      <c r="AN1579" s="268"/>
      <c r="AO1579" s="268"/>
      <c r="AP1579" s="268"/>
      <c r="AQ1579" s="268"/>
      <c r="AR1579" s="268"/>
      <c r="AS1579" s="268"/>
      <c r="AT1579" s="268"/>
      <c r="AU1579" s="268"/>
      <c r="AV1579" s="268"/>
      <c r="AW1579" s="268"/>
      <c r="AX1579" s="268"/>
      <c r="AY1579" s="268"/>
      <c r="AZ1579" s="268"/>
      <c r="BA1579" s="268"/>
      <c r="BB1579" s="268"/>
      <c r="BC1579" s="268"/>
      <c r="BD1579" s="268"/>
      <c r="BE1579" s="268"/>
      <c r="BF1579" s="268"/>
      <c r="BG1579" s="268"/>
      <c r="BH1579" s="268"/>
      <c r="BI1579" s="268"/>
      <c r="BJ1579" s="268"/>
      <c r="BK1579" s="268"/>
      <c r="BL1579" s="268"/>
    </row>
    <row r="1580" spans="1:64" ht="14.65" customHeight="1">
      <c r="A1580" s="238" t="s">
        <v>89</v>
      </c>
      <c r="B1580" s="238" t="s">
        <v>265</v>
      </c>
      <c r="C1580" s="243" t="s">
        <v>77</v>
      </c>
      <c r="D1580" s="244"/>
      <c r="E1580" s="244"/>
      <c r="F1580" s="244"/>
      <c r="G1580" s="245"/>
      <c r="H1580" s="245"/>
      <c r="I1580" s="245"/>
      <c r="J1580" s="245"/>
      <c r="K1580" s="245"/>
      <c r="L1580" s="245"/>
      <c r="M1580" s="245"/>
      <c r="N1580" s="245"/>
      <c r="O1580" s="245"/>
      <c r="P1580" s="245"/>
      <c r="Q1580" s="245"/>
      <c r="R1580" s="245"/>
      <c r="S1580" s="245">
        <v>3</v>
      </c>
      <c r="T1580" s="245">
        <v>16.899999999999999</v>
      </c>
      <c r="U1580" s="245">
        <v>49</v>
      </c>
      <c r="V1580" s="245">
        <v>61</v>
      </c>
      <c r="W1580" s="245">
        <v>76.599999999999994</v>
      </c>
      <c r="X1580" s="245">
        <v>86.5</v>
      </c>
      <c r="Y1580" s="245">
        <v>90.5</v>
      </c>
      <c r="Z1580" s="252">
        <v>92.7</v>
      </c>
      <c r="AA1580" s="245">
        <v>96.2</v>
      </c>
      <c r="AB1580" s="245"/>
      <c r="AC1580" s="245"/>
      <c r="AD1580" s="245"/>
      <c r="AE1580" s="242"/>
      <c r="AF1580" s="238" t="str">
        <f t="shared" si="26"/>
        <v>AVEIA PRETA23/24Comercialização</v>
      </c>
      <c r="AG1580" s="271"/>
      <c r="AH1580" s="271"/>
      <c r="AI1580" s="271"/>
      <c r="AJ1580" s="271"/>
      <c r="AK1580" s="271"/>
      <c r="AL1580" s="271"/>
      <c r="AM1580" s="271"/>
      <c r="AN1580" s="271"/>
      <c r="AO1580" s="271"/>
      <c r="AP1580" s="271"/>
      <c r="AQ1580" s="271"/>
      <c r="AR1580" s="271"/>
      <c r="AS1580" s="271"/>
      <c r="AT1580" s="271"/>
      <c r="AU1580" s="271"/>
      <c r="AV1580" s="271"/>
      <c r="AW1580" s="271"/>
      <c r="AX1580" s="271"/>
      <c r="AY1580" s="271"/>
      <c r="AZ1580" s="271"/>
      <c r="BA1580" s="271"/>
      <c r="BB1580" s="271"/>
      <c r="BC1580" s="271"/>
      <c r="BD1580" s="271"/>
      <c r="BE1580" s="271"/>
      <c r="BF1580" s="271"/>
      <c r="BG1580" s="271"/>
      <c r="BH1580" s="271"/>
      <c r="BI1580" s="271"/>
      <c r="BJ1580" s="271"/>
      <c r="BK1580" s="271"/>
      <c r="BL1580" s="271"/>
    </row>
    <row r="1581" spans="1:64" ht="14.65" customHeight="1">
      <c r="A1581" s="254" t="s">
        <v>90</v>
      </c>
      <c r="B1581" s="254" t="s">
        <v>265</v>
      </c>
      <c r="C1581" s="256" t="s">
        <v>75</v>
      </c>
      <c r="D1581" s="261"/>
      <c r="E1581" s="261"/>
      <c r="F1581" s="261"/>
      <c r="G1581" s="261">
        <v>8</v>
      </c>
      <c r="H1581" s="261">
        <v>81</v>
      </c>
      <c r="I1581" s="261">
        <v>94</v>
      </c>
      <c r="J1581" s="261">
        <v>100</v>
      </c>
      <c r="K1581" s="261"/>
      <c r="L1581" s="261"/>
      <c r="M1581" s="261"/>
      <c r="N1581" s="261"/>
      <c r="O1581" s="261"/>
      <c r="P1581" s="261"/>
      <c r="Q1581" s="261"/>
      <c r="R1581" s="261"/>
      <c r="S1581" s="261"/>
      <c r="T1581" s="261"/>
      <c r="U1581" s="261"/>
      <c r="V1581" s="261"/>
      <c r="W1581" s="261"/>
      <c r="X1581" s="261"/>
      <c r="Y1581" s="261"/>
      <c r="Z1581" s="261"/>
      <c r="AA1581" s="261"/>
      <c r="AB1581" s="261"/>
      <c r="AC1581" s="261"/>
      <c r="AD1581" s="261"/>
      <c r="AE1581" s="262"/>
      <c r="AF1581" s="238" t="str">
        <f t="shared" si="26"/>
        <v>BATATA (1ª SAFRA)23/24Plantio</v>
      </c>
      <c r="AG1581" s="262"/>
      <c r="AH1581" s="262"/>
      <c r="AI1581" s="262"/>
      <c r="AJ1581" s="262"/>
      <c r="AK1581" s="262"/>
      <c r="AL1581" s="262"/>
      <c r="AM1581" s="262"/>
      <c r="AN1581" s="262"/>
      <c r="AO1581" s="262"/>
      <c r="AP1581" s="262"/>
      <c r="AQ1581" s="262"/>
      <c r="AR1581" s="262"/>
      <c r="AS1581" s="262"/>
      <c r="AT1581" s="262"/>
      <c r="AU1581" s="262"/>
      <c r="AV1581" s="262"/>
      <c r="AW1581" s="262"/>
      <c r="AX1581" s="262"/>
      <c r="AY1581" s="262"/>
      <c r="AZ1581" s="262"/>
      <c r="BA1581" s="262"/>
      <c r="BB1581" s="262"/>
      <c r="BC1581" s="262"/>
      <c r="BD1581" s="262"/>
      <c r="BE1581" s="262"/>
      <c r="BF1581" s="262"/>
      <c r="BG1581" s="262"/>
      <c r="BH1581" s="262"/>
      <c r="BI1581" s="262"/>
      <c r="BJ1581" s="262"/>
      <c r="BK1581" s="262"/>
      <c r="BL1581" s="262"/>
    </row>
    <row r="1582" spans="1:64" ht="14.65" customHeight="1">
      <c r="A1582" s="263" t="s">
        <v>90</v>
      </c>
      <c r="B1582" s="263" t="s">
        <v>265</v>
      </c>
      <c r="C1582" s="265" t="s">
        <v>76</v>
      </c>
      <c r="D1582" s="267"/>
      <c r="E1582" s="267"/>
      <c r="F1582" s="267"/>
      <c r="G1582" s="267"/>
      <c r="H1582" s="267"/>
      <c r="I1582" s="267"/>
      <c r="J1582" s="267">
        <v>11</v>
      </c>
      <c r="K1582" s="267">
        <v>46</v>
      </c>
      <c r="L1582" s="267">
        <v>86</v>
      </c>
      <c r="M1582" s="267">
        <v>100</v>
      </c>
      <c r="N1582" s="267"/>
      <c r="O1582" s="267"/>
      <c r="P1582" s="267"/>
      <c r="Q1582" s="267"/>
      <c r="R1582" s="267"/>
      <c r="S1582" s="267"/>
      <c r="T1582" s="267"/>
      <c r="U1582" s="267"/>
      <c r="V1582" s="267"/>
      <c r="W1582" s="267"/>
      <c r="X1582" s="267"/>
      <c r="Y1582" s="267"/>
      <c r="Z1582" s="267"/>
      <c r="AA1582" s="267"/>
      <c r="AB1582" s="267"/>
      <c r="AC1582" s="267"/>
      <c r="AD1582" s="267"/>
      <c r="AE1582" s="268"/>
      <c r="AF1582" s="238" t="str">
        <f t="shared" si="26"/>
        <v>BATATA (1ª SAFRA)23/24Colheita</v>
      </c>
      <c r="AG1582" s="268"/>
      <c r="AH1582" s="268"/>
      <c r="AI1582" s="268"/>
      <c r="AJ1582" s="268"/>
      <c r="AK1582" s="268"/>
      <c r="AL1582" s="268"/>
      <c r="AM1582" s="268"/>
      <c r="AN1582" s="268"/>
      <c r="AO1582" s="268"/>
      <c r="AP1582" s="268"/>
      <c r="AQ1582" s="268"/>
      <c r="AR1582" s="268"/>
      <c r="AS1582" s="268"/>
      <c r="AT1582" s="268"/>
      <c r="AU1582" s="268"/>
      <c r="AV1582" s="268"/>
      <c r="AW1582" s="268"/>
      <c r="AX1582" s="268"/>
      <c r="AY1582" s="268"/>
      <c r="AZ1582" s="268"/>
      <c r="BA1582" s="268"/>
      <c r="BB1582" s="268"/>
      <c r="BC1582" s="268"/>
      <c r="BD1582" s="268"/>
      <c r="BE1582" s="268"/>
      <c r="BF1582" s="268"/>
      <c r="BG1582" s="268"/>
      <c r="BH1582" s="268"/>
      <c r="BI1582" s="268"/>
      <c r="BJ1582" s="268"/>
      <c r="BK1582" s="268"/>
      <c r="BL1582" s="268"/>
    </row>
    <row r="1583" spans="1:64" ht="14.65" customHeight="1">
      <c r="A1583" s="238" t="s">
        <v>90</v>
      </c>
      <c r="B1583" s="238" t="s">
        <v>265</v>
      </c>
      <c r="C1583" s="243" t="s">
        <v>77</v>
      </c>
      <c r="D1583" s="245"/>
      <c r="E1583" s="245"/>
      <c r="F1583" s="245"/>
      <c r="G1583" s="245"/>
      <c r="H1583" s="245"/>
      <c r="I1583" s="245"/>
      <c r="J1583" s="245">
        <v>10</v>
      </c>
      <c r="K1583" s="245">
        <v>41</v>
      </c>
      <c r="L1583" s="245">
        <v>81.8</v>
      </c>
      <c r="M1583" s="245">
        <v>99.7</v>
      </c>
      <c r="N1583" s="245"/>
      <c r="O1583" s="245"/>
      <c r="P1583" s="245"/>
      <c r="Q1583" s="245"/>
      <c r="R1583" s="245"/>
      <c r="S1583" s="245"/>
      <c r="T1583" s="245"/>
      <c r="U1583" s="245"/>
      <c r="V1583" s="245"/>
      <c r="W1583" s="245"/>
      <c r="X1583" s="245"/>
      <c r="Y1583" s="245"/>
      <c r="Z1583" s="245"/>
      <c r="AA1583" s="245"/>
      <c r="AB1583" s="245"/>
      <c r="AC1583" s="245"/>
      <c r="AD1583" s="245"/>
      <c r="AE1583" s="242"/>
      <c r="AF1583" s="238" t="str">
        <f t="shared" si="26"/>
        <v>BATATA (1ª SAFRA)23/24Comercialização</v>
      </c>
      <c r="AG1583" s="242"/>
      <c r="AH1583" s="242"/>
      <c r="AI1583" s="242"/>
      <c r="AJ1583" s="242"/>
      <c r="AK1583" s="242"/>
      <c r="AL1583" s="242"/>
      <c r="AM1583" s="242"/>
      <c r="AN1583" s="242"/>
      <c r="AO1583" s="242"/>
      <c r="AP1583" s="242"/>
      <c r="AQ1583" s="242"/>
      <c r="AR1583" s="242"/>
      <c r="AS1583" s="242"/>
      <c r="AT1583" s="242"/>
      <c r="AU1583" s="242"/>
      <c r="AV1583" s="242"/>
      <c r="AW1583" s="242"/>
      <c r="AX1583" s="242"/>
      <c r="AY1583" s="242"/>
      <c r="AZ1583" s="242"/>
      <c r="BA1583" s="242"/>
      <c r="BB1583" s="242"/>
      <c r="BC1583" s="242"/>
      <c r="BD1583" s="242"/>
      <c r="BE1583" s="242"/>
      <c r="BF1583" s="242"/>
      <c r="BG1583" s="242"/>
      <c r="BH1583" s="242"/>
      <c r="BI1583" s="242"/>
      <c r="BJ1583" s="242"/>
      <c r="BK1583" s="242"/>
      <c r="BL1583" s="242"/>
    </row>
    <row r="1584" spans="1:64" ht="14.65" customHeight="1">
      <c r="A1584" s="254" t="s">
        <v>91</v>
      </c>
      <c r="B1584" s="254" t="s">
        <v>265</v>
      </c>
      <c r="C1584" s="256" t="s">
        <v>75</v>
      </c>
      <c r="D1584" s="261"/>
      <c r="E1584" s="261"/>
      <c r="F1584" s="261"/>
      <c r="G1584" s="261"/>
      <c r="H1584" s="261"/>
      <c r="I1584" s="261"/>
      <c r="J1584" s="261"/>
      <c r="K1584" s="261">
        <v>22</v>
      </c>
      <c r="L1584" s="262">
        <v>47</v>
      </c>
      <c r="M1584" s="261">
        <v>78</v>
      </c>
      <c r="N1584" s="262">
        <v>88</v>
      </c>
      <c r="O1584" s="261">
        <v>93</v>
      </c>
      <c r="P1584" s="261">
        <v>94</v>
      </c>
      <c r="Q1584" s="261">
        <v>99</v>
      </c>
      <c r="R1584" s="261">
        <v>99</v>
      </c>
      <c r="S1584" s="261">
        <v>100</v>
      </c>
      <c r="T1584" s="261"/>
      <c r="U1584" s="261"/>
      <c r="V1584" s="261"/>
      <c r="W1584" s="261"/>
      <c r="X1584" s="261"/>
      <c r="Y1584" s="261"/>
      <c r="Z1584" s="261"/>
      <c r="AA1584" s="261"/>
      <c r="AB1584" s="261"/>
      <c r="AC1584" s="261"/>
      <c r="AD1584" s="261"/>
      <c r="AE1584" s="262"/>
      <c r="AF1584" s="238" t="str">
        <f t="shared" si="26"/>
        <v>BATATA (2ª SAFRA)23/24Plantio</v>
      </c>
      <c r="AG1584" s="262"/>
      <c r="AH1584" s="262"/>
      <c r="AI1584" s="262"/>
      <c r="AJ1584" s="262"/>
      <c r="AK1584" s="262"/>
      <c r="AL1584" s="262"/>
      <c r="AM1584" s="262"/>
      <c r="AN1584" s="262"/>
      <c r="AO1584" s="262"/>
      <c r="AP1584" s="262"/>
      <c r="AQ1584" s="262"/>
      <c r="AR1584" s="262"/>
      <c r="AS1584" s="262"/>
      <c r="AT1584" s="262"/>
      <c r="AU1584" s="262"/>
      <c r="AV1584" s="262"/>
      <c r="AW1584" s="262"/>
      <c r="AX1584" s="262"/>
      <c r="AY1584" s="262"/>
      <c r="AZ1584" s="262"/>
      <c r="BA1584" s="262"/>
      <c r="BB1584" s="262"/>
      <c r="BC1584" s="262"/>
      <c r="BD1584" s="262"/>
      <c r="BE1584" s="262"/>
      <c r="BF1584" s="262"/>
      <c r="BG1584" s="262"/>
      <c r="BH1584" s="262"/>
      <c r="BI1584" s="262"/>
      <c r="BJ1584" s="262"/>
      <c r="BK1584" s="262"/>
      <c r="BL1584" s="262"/>
    </row>
    <row r="1585" spans="1:64" ht="14.65" customHeight="1">
      <c r="A1585" s="263" t="s">
        <v>91</v>
      </c>
      <c r="B1585" s="263" t="s">
        <v>265</v>
      </c>
      <c r="C1585" s="265" t="s">
        <v>76</v>
      </c>
      <c r="D1585" s="267"/>
      <c r="E1585" s="267"/>
      <c r="F1585" s="267"/>
      <c r="G1585" s="267"/>
      <c r="H1585" s="267"/>
      <c r="I1585" s="267"/>
      <c r="J1585" s="267"/>
      <c r="K1585" s="268"/>
      <c r="L1585" s="267"/>
      <c r="M1585" s="268"/>
      <c r="N1585" s="267">
        <v>14</v>
      </c>
      <c r="O1585" s="267">
        <v>26</v>
      </c>
      <c r="P1585" s="267">
        <v>49</v>
      </c>
      <c r="Q1585" s="267">
        <v>82</v>
      </c>
      <c r="R1585" s="267">
        <v>89</v>
      </c>
      <c r="S1585" s="267">
        <v>93</v>
      </c>
      <c r="T1585" s="267">
        <v>97</v>
      </c>
      <c r="U1585" s="267">
        <v>99</v>
      </c>
      <c r="V1585" s="267">
        <v>100</v>
      </c>
      <c r="W1585" s="267"/>
      <c r="X1585" s="267"/>
      <c r="Y1585" s="267"/>
      <c r="Z1585" s="267"/>
      <c r="AA1585" s="267"/>
      <c r="AB1585" s="267"/>
      <c r="AC1585" s="267"/>
      <c r="AD1585" s="267"/>
      <c r="AE1585" s="268"/>
      <c r="AF1585" s="238" t="str">
        <f t="shared" si="26"/>
        <v>BATATA (2ª SAFRA)23/24Colheita</v>
      </c>
      <c r="AG1585" s="268"/>
      <c r="AH1585" s="268"/>
      <c r="AI1585" s="268"/>
      <c r="AJ1585" s="268"/>
      <c r="AK1585" s="268"/>
      <c r="AL1585" s="268"/>
      <c r="AM1585" s="268"/>
      <c r="AN1585" s="268"/>
      <c r="AO1585" s="268"/>
      <c r="AP1585" s="268"/>
      <c r="AQ1585" s="268"/>
      <c r="AR1585" s="268"/>
      <c r="AS1585" s="268"/>
      <c r="AT1585" s="268"/>
      <c r="AU1585" s="268"/>
      <c r="AV1585" s="268"/>
      <c r="AW1585" s="268"/>
      <c r="AX1585" s="268"/>
      <c r="AY1585" s="268"/>
      <c r="AZ1585" s="268"/>
      <c r="BA1585" s="268"/>
      <c r="BB1585" s="268"/>
      <c r="BC1585" s="268"/>
      <c r="BD1585" s="268"/>
      <c r="BE1585" s="268"/>
      <c r="BF1585" s="268"/>
      <c r="BG1585" s="268"/>
      <c r="BH1585" s="268"/>
      <c r="BI1585" s="268"/>
      <c r="BJ1585" s="268"/>
      <c r="BK1585" s="268"/>
      <c r="BL1585" s="268"/>
    </row>
    <row r="1586" spans="1:64" ht="14.65" customHeight="1">
      <c r="A1586" s="238" t="s">
        <v>91</v>
      </c>
      <c r="B1586" s="238" t="s">
        <v>265</v>
      </c>
      <c r="C1586" s="243" t="s">
        <v>77</v>
      </c>
      <c r="D1586" s="245"/>
      <c r="E1586" s="245"/>
      <c r="F1586" s="245"/>
      <c r="G1586" s="245"/>
      <c r="H1586" s="245"/>
      <c r="I1586" s="245"/>
      <c r="J1586" s="245"/>
      <c r="K1586" s="245"/>
      <c r="L1586" s="245"/>
      <c r="M1586" s="245"/>
      <c r="N1586" s="245">
        <v>14.7</v>
      </c>
      <c r="O1586" s="245">
        <v>28.1</v>
      </c>
      <c r="P1586" s="245">
        <v>50.5</v>
      </c>
      <c r="Q1586" s="245">
        <v>80.400000000000006</v>
      </c>
      <c r="R1586" s="245">
        <v>86.6</v>
      </c>
      <c r="S1586" s="245">
        <v>91</v>
      </c>
      <c r="T1586" s="245">
        <v>94.8</v>
      </c>
      <c r="U1586" s="245">
        <v>99.2</v>
      </c>
      <c r="V1586" s="245">
        <v>100</v>
      </c>
      <c r="W1586" s="245"/>
      <c r="X1586" s="245"/>
      <c r="Y1586" s="245"/>
      <c r="Z1586" s="245"/>
      <c r="AA1586" s="245"/>
      <c r="AB1586" s="245"/>
      <c r="AC1586" s="245"/>
      <c r="AD1586" s="245"/>
      <c r="AE1586" s="242"/>
      <c r="AF1586" s="238" t="str">
        <f t="shared" si="26"/>
        <v>BATATA (2ª SAFRA)23/24Comercialização</v>
      </c>
      <c r="AG1586" s="242"/>
      <c r="AH1586" s="242"/>
      <c r="AI1586" s="242"/>
      <c r="AJ1586" s="242"/>
      <c r="AK1586" s="242"/>
      <c r="AL1586" s="242"/>
      <c r="AM1586" s="242"/>
      <c r="AN1586" s="242"/>
      <c r="AO1586" s="242"/>
      <c r="AP1586" s="242"/>
      <c r="AQ1586" s="242"/>
      <c r="AR1586" s="242"/>
      <c r="AS1586" s="242"/>
      <c r="AT1586" s="242"/>
      <c r="AU1586" s="242"/>
      <c r="AV1586" s="242"/>
      <c r="AW1586" s="242"/>
      <c r="AX1586" s="242"/>
      <c r="AY1586" s="242"/>
      <c r="AZ1586" s="242"/>
      <c r="BA1586" s="242"/>
      <c r="BB1586" s="242"/>
      <c r="BC1586" s="242"/>
      <c r="BD1586" s="242"/>
      <c r="BE1586" s="242"/>
      <c r="BF1586" s="242"/>
      <c r="BG1586" s="242"/>
      <c r="BH1586" s="242"/>
      <c r="BI1586" s="242"/>
      <c r="BJ1586" s="242"/>
      <c r="BK1586" s="242"/>
      <c r="BL1586" s="242"/>
    </row>
    <row r="1587" spans="1:64" ht="14.65" customHeight="1">
      <c r="A1587" s="254" t="s">
        <v>92</v>
      </c>
      <c r="B1587" s="254" t="s">
        <v>265</v>
      </c>
      <c r="C1587" s="256" t="s">
        <v>75</v>
      </c>
      <c r="D1587" s="261"/>
      <c r="E1587" s="261"/>
      <c r="F1587" s="261"/>
      <c r="G1587" s="261"/>
      <c r="H1587" s="261"/>
      <c r="I1587" s="261"/>
      <c r="J1587" s="261"/>
      <c r="K1587" s="261"/>
      <c r="L1587" s="261"/>
      <c r="M1587" s="261"/>
      <c r="N1587" s="261"/>
      <c r="O1587" s="261">
        <v>100</v>
      </c>
      <c r="P1587" s="261"/>
      <c r="Q1587" s="261"/>
      <c r="R1587" s="261"/>
      <c r="S1587" s="261"/>
      <c r="T1587" s="261"/>
      <c r="U1587" s="261"/>
      <c r="V1587" s="261"/>
      <c r="W1587" s="261"/>
      <c r="X1587" s="261"/>
      <c r="Y1587" s="261"/>
      <c r="Z1587" s="261"/>
      <c r="AA1587" s="261"/>
      <c r="AB1587" s="261"/>
      <c r="AC1587" s="261"/>
      <c r="AD1587" s="261"/>
      <c r="AE1587" s="262"/>
      <c r="AF1587" s="238" t="str">
        <f t="shared" si="26"/>
        <v>CAFÉ23/24Plantio</v>
      </c>
      <c r="AG1587" s="262"/>
      <c r="AH1587" s="262"/>
      <c r="AI1587" s="262"/>
      <c r="AJ1587" s="262"/>
      <c r="AK1587" s="262"/>
      <c r="AL1587" s="262"/>
      <c r="AM1587" s="262"/>
      <c r="AN1587" s="262"/>
      <c r="AO1587" s="262"/>
      <c r="AP1587" s="262"/>
      <c r="AQ1587" s="262"/>
      <c r="AR1587" s="262"/>
      <c r="AS1587" s="262"/>
      <c r="AT1587" s="262"/>
      <c r="AU1587" s="262"/>
      <c r="AV1587" s="262"/>
      <c r="AW1587" s="262"/>
      <c r="AX1587" s="262"/>
      <c r="AY1587" s="262"/>
      <c r="AZ1587" s="262"/>
      <c r="BA1587" s="262"/>
      <c r="BB1587" s="262"/>
      <c r="BC1587" s="262"/>
      <c r="BD1587" s="262"/>
      <c r="BE1587" s="262"/>
      <c r="BF1587" s="262"/>
      <c r="BG1587" s="262"/>
      <c r="BH1587" s="262"/>
      <c r="BI1587" s="262"/>
      <c r="BJ1587" s="262"/>
      <c r="BK1587" s="262"/>
      <c r="BL1587" s="262"/>
    </row>
    <row r="1588" spans="1:64" ht="14.65" customHeight="1">
      <c r="A1588" s="263" t="s">
        <v>92</v>
      </c>
      <c r="B1588" s="263" t="s">
        <v>265</v>
      </c>
      <c r="C1588" s="265" t="s">
        <v>76</v>
      </c>
      <c r="D1588" s="267"/>
      <c r="E1588" s="267"/>
      <c r="F1588" s="267"/>
      <c r="G1588" s="267"/>
      <c r="H1588" s="267"/>
      <c r="I1588" s="267"/>
      <c r="J1588" s="267"/>
      <c r="K1588" s="268"/>
      <c r="L1588" s="267"/>
      <c r="M1588" s="267"/>
      <c r="N1588" s="267"/>
      <c r="O1588" s="267">
        <v>1</v>
      </c>
      <c r="P1588" s="267">
        <v>10</v>
      </c>
      <c r="Q1588" s="267">
        <v>36</v>
      </c>
      <c r="R1588" s="267">
        <v>68</v>
      </c>
      <c r="S1588" s="267">
        <v>97</v>
      </c>
      <c r="T1588" s="267">
        <v>99</v>
      </c>
      <c r="U1588" s="267">
        <v>100</v>
      </c>
      <c r="V1588" s="267"/>
      <c r="W1588" s="267"/>
      <c r="X1588" s="267"/>
      <c r="Y1588" s="267"/>
      <c r="Z1588" s="267"/>
      <c r="AA1588" s="267"/>
      <c r="AB1588" s="267"/>
      <c r="AC1588" s="267"/>
      <c r="AD1588" s="267"/>
      <c r="AE1588" s="268"/>
      <c r="AF1588" s="238" t="str">
        <f t="shared" si="26"/>
        <v>CAFÉ23/24Colheita</v>
      </c>
      <c r="AG1588" s="268"/>
      <c r="AH1588" s="268"/>
      <c r="AI1588" s="268"/>
      <c r="AJ1588" s="268"/>
      <c r="AK1588" s="268"/>
      <c r="AL1588" s="268"/>
      <c r="AM1588" s="268"/>
      <c r="AN1588" s="268"/>
      <c r="AO1588" s="268"/>
      <c r="AP1588" s="268"/>
      <c r="AQ1588" s="268"/>
      <c r="AR1588" s="268"/>
      <c r="AS1588" s="268"/>
      <c r="AT1588" s="268"/>
      <c r="AU1588" s="268"/>
      <c r="AV1588" s="268"/>
      <c r="AW1588" s="268"/>
      <c r="AX1588" s="268"/>
      <c r="AY1588" s="268"/>
      <c r="AZ1588" s="268"/>
      <c r="BA1588" s="268"/>
      <c r="BB1588" s="268"/>
      <c r="BC1588" s="268"/>
      <c r="BD1588" s="268"/>
      <c r="BE1588" s="268"/>
      <c r="BF1588" s="268"/>
      <c r="BG1588" s="268"/>
      <c r="BH1588" s="268"/>
      <c r="BI1588" s="268"/>
      <c r="BJ1588" s="268"/>
      <c r="BK1588" s="268"/>
      <c r="BL1588" s="268"/>
    </row>
    <row r="1589" spans="1:64" ht="14.65" customHeight="1">
      <c r="A1589" s="238" t="s">
        <v>92</v>
      </c>
      <c r="B1589" s="238" t="s">
        <v>265</v>
      </c>
      <c r="C1589" s="243" t="s">
        <v>77</v>
      </c>
      <c r="D1589" s="245"/>
      <c r="E1589" s="245"/>
      <c r="F1589" s="245"/>
      <c r="G1589" s="245"/>
      <c r="H1589" s="245"/>
      <c r="I1589" s="245"/>
      <c r="J1589" s="245"/>
      <c r="K1589" s="245"/>
      <c r="L1589" s="245"/>
      <c r="M1589" s="245"/>
      <c r="N1589" s="245"/>
      <c r="O1589" s="245"/>
      <c r="P1589" s="245">
        <v>0.6</v>
      </c>
      <c r="Q1589" s="245">
        <v>10.8</v>
      </c>
      <c r="R1589" s="245">
        <v>18.899999999999999</v>
      </c>
      <c r="S1589" s="245">
        <v>36</v>
      </c>
      <c r="T1589" s="245">
        <v>40.700000000000003</v>
      </c>
      <c r="U1589" s="245">
        <v>46.4</v>
      </c>
      <c r="V1589" s="245">
        <v>49.6</v>
      </c>
      <c r="W1589" s="245">
        <v>65.2</v>
      </c>
      <c r="X1589" s="245">
        <v>67.2</v>
      </c>
      <c r="Y1589" s="245">
        <v>81.3</v>
      </c>
      <c r="Z1589" s="245">
        <v>93.2</v>
      </c>
      <c r="AA1589" s="245">
        <v>95.8</v>
      </c>
      <c r="AB1589" s="245"/>
      <c r="AC1589" s="245"/>
      <c r="AD1589" s="245"/>
      <c r="AE1589" s="242"/>
      <c r="AF1589" s="238" t="str">
        <f t="shared" si="26"/>
        <v>CAFÉ23/24Comercialização</v>
      </c>
      <c r="AG1589" s="242"/>
      <c r="AH1589" s="242"/>
      <c r="AI1589" s="242"/>
      <c r="AJ1589" s="242"/>
      <c r="AK1589" s="242"/>
      <c r="AL1589" s="242"/>
      <c r="AM1589" s="242"/>
      <c r="AN1589" s="242"/>
      <c r="AO1589" s="242"/>
      <c r="AP1589" s="242"/>
      <c r="AQ1589" s="242"/>
      <c r="AR1589" s="242"/>
      <c r="AS1589" s="242"/>
      <c r="AT1589" s="242"/>
      <c r="AU1589" s="242"/>
      <c r="AV1589" s="242"/>
      <c r="AW1589" s="242"/>
      <c r="AX1589" s="242"/>
      <c r="AY1589" s="242"/>
      <c r="AZ1589" s="242"/>
      <c r="BA1589" s="242"/>
      <c r="BB1589" s="242"/>
      <c r="BC1589" s="242"/>
      <c r="BD1589" s="242"/>
      <c r="BE1589" s="242"/>
      <c r="BF1589" s="242"/>
      <c r="BG1589" s="242"/>
      <c r="BH1589" s="242"/>
      <c r="BI1589" s="242"/>
      <c r="BJ1589" s="242"/>
      <c r="BK1589" s="242"/>
      <c r="BL1589" s="242"/>
    </row>
    <row r="1590" spans="1:64" ht="14.65" customHeight="1">
      <c r="A1590" s="254" t="s">
        <v>93</v>
      </c>
      <c r="B1590" s="254" t="s">
        <v>265</v>
      </c>
      <c r="C1590" s="256" t="s">
        <v>75</v>
      </c>
      <c r="D1590" s="261"/>
      <c r="E1590" s="261"/>
      <c r="F1590" s="261"/>
      <c r="G1590" s="261"/>
      <c r="H1590" s="261"/>
      <c r="I1590" s="261"/>
      <c r="J1590" s="261"/>
      <c r="K1590" s="261"/>
      <c r="L1590" s="261"/>
      <c r="M1590" s="261"/>
      <c r="N1590" s="261"/>
      <c r="O1590" s="261">
        <v>100</v>
      </c>
      <c r="P1590" s="261"/>
      <c r="Q1590" s="261"/>
      <c r="R1590" s="261"/>
      <c r="S1590" s="261"/>
      <c r="T1590" s="261"/>
      <c r="U1590" s="261"/>
      <c r="V1590" s="261"/>
      <c r="W1590" s="261"/>
      <c r="X1590" s="261"/>
      <c r="Y1590" s="261"/>
      <c r="Z1590" s="261"/>
      <c r="AA1590" s="261"/>
      <c r="AB1590" s="261"/>
      <c r="AC1590" s="261"/>
      <c r="AD1590" s="261"/>
      <c r="AE1590" s="262"/>
      <c r="AF1590" s="238" t="str">
        <f t="shared" si="26"/>
        <v>CANA-DE-AÇÚCAR23/24Plantio</v>
      </c>
      <c r="AG1590" s="262"/>
      <c r="AH1590" s="262"/>
      <c r="AI1590" s="262"/>
      <c r="AJ1590" s="262"/>
      <c r="AK1590" s="262"/>
      <c r="AL1590" s="262"/>
      <c r="AM1590" s="262"/>
      <c r="AN1590" s="262"/>
      <c r="AO1590" s="262"/>
      <c r="AP1590" s="262"/>
      <c r="AQ1590" s="262"/>
      <c r="AR1590" s="262"/>
      <c r="AS1590" s="262"/>
      <c r="AT1590" s="262"/>
      <c r="AU1590" s="262"/>
      <c r="AV1590" s="262"/>
      <c r="AW1590" s="262"/>
      <c r="AX1590" s="262"/>
      <c r="AY1590" s="262"/>
      <c r="AZ1590" s="262"/>
      <c r="BA1590" s="262"/>
      <c r="BB1590" s="262"/>
      <c r="BC1590" s="262"/>
      <c r="BD1590" s="262"/>
      <c r="BE1590" s="262"/>
      <c r="BF1590" s="262"/>
      <c r="BG1590" s="262"/>
      <c r="BH1590" s="262"/>
      <c r="BI1590" s="262"/>
      <c r="BJ1590" s="262"/>
      <c r="BK1590" s="262"/>
      <c r="BL1590" s="262"/>
    </row>
    <row r="1591" spans="1:64" ht="14.65" customHeight="1">
      <c r="A1591" s="263" t="s">
        <v>93</v>
      </c>
      <c r="B1591" s="263" t="s">
        <v>265</v>
      </c>
      <c r="C1591" s="265" t="s">
        <v>76</v>
      </c>
      <c r="D1591" s="267"/>
      <c r="E1591" s="267"/>
      <c r="F1591" s="267"/>
      <c r="G1591" s="267"/>
      <c r="H1591" s="267"/>
      <c r="I1591" s="267"/>
      <c r="J1591" s="267"/>
      <c r="K1591" s="268"/>
      <c r="L1591" s="267"/>
      <c r="M1591" s="267"/>
      <c r="N1591" s="267"/>
      <c r="O1591" s="267">
        <v>9</v>
      </c>
      <c r="P1591" s="267">
        <v>22</v>
      </c>
      <c r="Q1591" s="267">
        <v>36</v>
      </c>
      <c r="R1591" s="267">
        <v>52</v>
      </c>
      <c r="S1591" s="267">
        <v>68</v>
      </c>
      <c r="T1591" s="267">
        <v>83</v>
      </c>
      <c r="U1591" s="267">
        <v>91</v>
      </c>
      <c r="V1591" s="267">
        <v>98</v>
      </c>
      <c r="W1591" s="267">
        <v>100</v>
      </c>
      <c r="X1591" s="267"/>
      <c r="Y1591" s="267"/>
      <c r="Z1591" s="267"/>
      <c r="AA1591" s="267"/>
      <c r="AB1591" s="267"/>
      <c r="AC1591" s="267"/>
      <c r="AD1591" s="267"/>
      <c r="AE1591" s="268"/>
      <c r="AF1591" s="238" t="str">
        <f t="shared" si="26"/>
        <v>CANA-DE-AÇÚCAR23/24Colheita</v>
      </c>
      <c r="AG1591" s="268"/>
      <c r="AH1591" s="268"/>
      <c r="AI1591" s="268"/>
      <c r="AJ1591" s="268"/>
      <c r="AK1591" s="268"/>
      <c r="AL1591" s="268"/>
      <c r="AM1591" s="268"/>
      <c r="AN1591" s="268"/>
      <c r="AO1591" s="268"/>
      <c r="AP1591" s="268"/>
      <c r="AQ1591" s="268"/>
      <c r="AR1591" s="268"/>
      <c r="AS1591" s="268"/>
      <c r="AT1591" s="268"/>
      <c r="AU1591" s="268"/>
      <c r="AV1591" s="268"/>
      <c r="AW1591" s="268"/>
      <c r="AX1591" s="268"/>
      <c r="AY1591" s="268"/>
      <c r="AZ1591" s="268"/>
      <c r="BA1591" s="268"/>
      <c r="BB1591" s="268"/>
      <c r="BC1591" s="268"/>
      <c r="BD1591" s="268"/>
      <c r="BE1591" s="268"/>
      <c r="BF1591" s="268"/>
      <c r="BG1591" s="268"/>
      <c r="BH1591" s="268"/>
      <c r="BI1591" s="268"/>
      <c r="BJ1591" s="268"/>
      <c r="BK1591" s="268"/>
      <c r="BL1591" s="268"/>
    </row>
    <row r="1592" spans="1:64" ht="14.65" customHeight="1">
      <c r="A1592" s="238" t="s">
        <v>93</v>
      </c>
      <c r="B1592" s="238" t="s">
        <v>265</v>
      </c>
      <c r="C1592" s="243" t="s">
        <v>77</v>
      </c>
      <c r="D1592" s="245"/>
      <c r="E1592" s="245"/>
      <c r="F1592" s="245"/>
      <c r="G1592" s="245"/>
      <c r="H1592" s="245"/>
      <c r="I1592" s="245"/>
      <c r="J1592" s="245"/>
      <c r="K1592" s="245"/>
      <c r="L1592" s="245"/>
      <c r="M1592" s="245"/>
      <c r="N1592" s="245"/>
      <c r="O1592" s="245">
        <v>8.1</v>
      </c>
      <c r="P1592" s="245">
        <v>21.7</v>
      </c>
      <c r="Q1592" s="245">
        <v>31.5</v>
      </c>
      <c r="R1592" s="245">
        <v>52</v>
      </c>
      <c r="S1592" s="245">
        <v>68</v>
      </c>
      <c r="T1592" s="245">
        <v>83.3</v>
      </c>
      <c r="U1592" s="245">
        <v>91.5</v>
      </c>
      <c r="V1592" s="245">
        <v>98.3</v>
      </c>
      <c r="W1592" s="245">
        <v>100</v>
      </c>
      <c r="X1592" s="245"/>
      <c r="Y1592" s="245"/>
      <c r="Z1592" s="245"/>
      <c r="AA1592" s="245"/>
      <c r="AB1592" s="245"/>
      <c r="AC1592" s="245"/>
      <c r="AD1592" s="245"/>
      <c r="AE1592" s="242"/>
      <c r="AF1592" s="238" t="str">
        <f t="shared" si="26"/>
        <v>CANA-DE-AÇÚCAR23/24Comercialização</v>
      </c>
      <c r="AG1592" s="242"/>
      <c r="AH1592" s="242"/>
      <c r="AI1592" s="242"/>
      <c r="AJ1592" s="242"/>
      <c r="AK1592" s="242"/>
      <c r="AL1592" s="242"/>
      <c r="AM1592" s="242"/>
      <c r="AN1592" s="242"/>
      <c r="AO1592" s="242"/>
      <c r="AP1592" s="242"/>
      <c r="AQ1592" s="242"/>
      <c r="AR1592" s="242"/>
      <c r="AS1592" s="242"/>
      <c r="AT1592" s="242"/>
      <c r="AU1592" s="242"/>
      <c r="AV1592" s="242"/>
      <c r="AW1592" s="242"/>
      <c r="AX1592" s="242"/>
      <c r="AY1592" s="242"/>
      <c r="AZ1592" s="242"/>
      <c r="BA1592" s="242"/>
      <c r="BB1592" s="242"/>
      <c r="BC1592" s="242"/>
      <c r="BD1592" s="242"/>
      <c r="BE1592" s="242"/>
      <c r="BF1592" s="242"/>
      <c r="BG1592" s="242"/>
      <c r="BH1592" s="242"/>
      <c r="BI1592" s="242"/>
      <c r="BJ1592" s="242"/>
      <c r="BK1592" s="242"/>
      <c r="BL1592" s="242"/>
    </row>
    <row r="1593" spans="1:64" ht="14.65" customHeight="1">
      <c r="A1593" s="254" t="s">
        <v>94</v>
      </c>
      <c r="B1593" s="254" t="s">
        <v>265</v>
      </c>
      <c r="C1593" s="256" t="s">
        <v>75</v>
      </c>
      <c r="D1593" s="260"/>
      <c r="E1593" s="260"/>
      <c r="F1593" s="260"/>
      <c r="G1593" s="261"/>
      <c r="H1593" s="261"/>
      <c r="I1593" s="261"/>
      <c r="J1593" s="261"/>
      <c r="K1593" s="261"/>
      <c r="L1593" s="261"/>
      <c r="M1593" s="261"/>
      <c r="N1593" s="261"/>
      <c r="O1593" s="261">
        <v>2</v>
      </c>
      <c r="P1593" s="261">
        <v>100</v>
      </c>
      <c r="Q1593" s="261"/>
      <c r="R1593" s="261"/>
      <c r="S1593" s="261"/>
      <c r="T1593" s="261"/>
      <c r="U1593" s="261"/>
      <c r="V1593" s="261"/>
      <c r="W1593" s="261"/>
      <c r="X1593" s="261"/>
      <c r="Y1593" s="261"/>
      <c r="Z1593" s="261"/>
      <c r="AA1593" s="261"/>
      <c r="AB1593" s="261"/>
      <c r="AC1593" s="261"/>
      <c r="AD1593" s="261"/>
      <c r="AE1593" s="262"/>
      <c r="AF1593" s="254" t="str">
        <f t="shared" si="26"/>
        <v>CANOLA23/24Plantio</v>
      </c>
      <c r="AG1593" s="262"/>
      <c r="AH1593" s="262"/>
      <c r="AI1593" s="262"/>
      <c r="AJ1593" s="262"/>
      <c r="AK1593" s="262"/>
      <c r="AL1593" s="262"/>
      <c r="AM1593" s="262"/>
      <c r="AN1593" s="262"/>
      <c r="AO1593" s="262"/>
      <c r="AP1593" s="262"/>
      <c r="AQ1593" s="262"/>
      <c r="AR1593" s="262"/>
      <c r="AS1593" s="262"/>
      <c r="AT1593" s="262"/>
      <c r="AU1593" s="262"/>
      <c r="AV1593" s="262"/>
      <c r="AW1593" s="262"/>
      <c r="AX1593" s="262"/>
      <c r="AY1593" s="262"/>
      <c r="AZ1593" s="262"/>
      <c r="BA1593" s="262"/>
      <c r="BB1593" s="262"/>
      <c r="BC1593" s="262"/>
      <c r="BD1593" s="262"/>
      <c r="BE1593" s="262"/>
      <c r="BF1593" s="262"/>
      <c r="BG1593" s="262"/>
      <c r="BH1593" s="262"/>
      <c r="BI1593" s="262"/>
      <c r="BJ1593" s="262"/>
      <c r="BK1593" s="262"/>
      <c r="BL1593" s="262"/>
    </row>
    <row r="1594" spans="1:64" ht="14.65" customHeight="1">
      <c r="A1594" s="263" t="s">
        <v>94</v>
      </c>
      <c r="B1594" s="263" t="s">
        <v>265</v>
      </c>
      <c r="C1594" s="265" t="s">
        <v>76</v>
      </c>
      <c r="D1594" s="266"/>
      <c r="E1594" s="266"/>
      <c r="F1594" s="266"/>
      <c r="G1594" s="267"/>
      <c r="H1594" s="267"/>
      <c r="I1594" s="267"/>
      <c r="J1594" s="267"/>
      <c r="K1594" s="267"/>
      <c r="L1594" s="267"/>
      <c r="M1594" s="267"/>
      <c r="N1594" s="267"/>
      <c r="O1594" s="267"/>
      <c r="P1594" s="267"/>
      <c r="Q1594" s="267"/>
      <c r="R1594" s="267"/>
      <c r="S1594" s="267"/>
      <c r="T1594" s="267">
        <v>38</v>
      </c>
      <c r="U1594" s="267">
        <v>95</v>
      </c>
      <c r="V1594" s="267">
        <v>100</v>
      </c>
      <c r="W1594" s="267"/>
      <c r="X1594" s="267"/>
      <c r="Y1594" s="267"/>
      <c r="Z1594" s="267"/>
      <c r="AA1594" s="267"/>
      <c r="AB1594" s="267"/>
      <c r="AC1594" s="267"/>
      <c r="AD1594" s="267"/>
      <c r="AE1594" s="268"/>
      <c r="AF1594" s="263" t="str">
        <f t="shared" si="26"/>
        <v>CANOLA23/24Colheita</v>
      </c>
      <c r="AG1594" s="268"/>
      <c r="AH1594" s="268"/>
      <c r="AI1594" s="268"/>
      <c r="AJ1594" s="268"/>
      <c r="AK1594" s="268"/>
      <c r="AL1594" s="268"/>
      <c r="AM1594" s="268"/>
      <c r="AN1594" s="268"/>
      <c r="AO1594" s="268"/>
      <c r="AP1594" s="268"/>
      <c r="AQ1594" s="268"/>
      <c r="AR1594" s="268"/>
      <c r="AS1594" s="268"/>
      <c r="AT1594" s="268"/>
      <c r="AU1594" s="268"/>
      <c r="AV1594" s="268"/>
      <c r="AW1594" s="268"/>
      <c r="AX1594" s="268"/>
      <c r="AY1594" s="268"/>
      <c r="AZ1594" s="268"/>
      <c r="BA1594" s="268"/>
      <c r="BB1594" s="268"/>
      <c r="BC1594" s="268"/>
      <c r="BD1594" s="268"/>
      <c r="BE1594" s="268"/>
      <c r="BF1594" s="268"/>
      <c r="BG1594" s="268"/>
      <c r="BH1594" s="268"/>
      <c r="BI1594" s="268"/>
      <c r="BJ1594" s="268"/>
      <c r="BK1594" s="268"/>
      <c r="BL1594" s="268"/>
    </row>
    <row r="1595" spans="1:64" ht="14.65" customHeight="1">
      <c r="A1595" s="238" t="s">
        <v>94</v>
      </c>
      <c r="B1595" s="238" t="s">
        <v>265</v>
      </c>
      <c r="C1595" s="243" t="s">
        <v>77</v>
      </c>
      <c r="D1595" s="244"/>
      <c r="E1595" s="244"/>
      <c r="F1595" s="244"/>
      <c r="G1595" s="245"/>
      <c r="H1595" s="245"/>
      <c r="I1595" s="245"/>
      <c r="J1595" s="245"/>
      <c r="K1595" s="245"/>
      <c r="L1595" s="245"/>
      <c r="M1595" s="245"/>
      <c r="N1595" s="245"/>
      <c r="O1595" s="245"/>
      <c r="P1595" s="245"/>
      <c r="Q1595" s="245"/>
      <c r="R1595" s="245"/>
      <c r="S1595" s="245"/>
      <c r="T1595" s="245"/>
      <c r="U1595" s="245">
        <v>33.5</v>
      </c>
      <c r="V1595" s="245">
        <v>98</v>
      </c>
      <c r="W1595" s="245">
        <v>100</v>
      </c>
      <c r="X1595" s="245"/>
      <c r="Y1595" s="245"/>
      <c r="Z1595" s="252"/>
      <c r="AA1595" s="245"/>
      <c r="AB1595" s="245"/>
      <c r="AC1595" s="245"/>
      <c r="AD1595" s="245"/>
      <c r="AE1595" s="242"/>
      <c r="AF1595" s="238" t="str">
        <f t="shared" si="26"/>
        <v>CANOLA23/24Comercialização</v>
      </c>
      <c r="AG1595" s="242"/>
      <c r="AH1595" s="242"/>
      <c r="AI1595" s="242"/>
      <c r="AJ1595" s="242"/>
      <c r="AK1595" s="242"/>
      <c r="AL1595" s="242"/>
      <c r="AM1595" s="242"/>
      <c r="AN1595" s="242"/>
      <c r="AO1595" s="242"/>
      <c r="AP1595" s="242"/>
      <c r="AQ1595" s="242"/>
      <c r="AR1595" s="242"/>
      <c r="AS1595" s="242"/>
      <c r="AT1595" s="242"/>
      <c r="AU1595" s="242"/>
      <c r="AV1595" s="242"/>
      <c r="AW1595" s="242"/>
      <c r="AX1595" s="242"/>
      <c r="AY1595" s="242"/>
      <c r="AZ1595" s="242"/>
      <c r="BA1595" s="242"/>
      <c r="BB1595" s="242"/>
      <c r="BC1595" s="242"/>
      <c r="BD1595" s="242"/>
      <c r="BE1595" s="242"/>
      <c r="BF1595" s="242"/>
      <c r="BG1595" s="242"/>
      <c r="BH1595" s="242"/>
      <c r="BI1595" s="242"/>
      <c r="BJ1595" s="242"/>
      <c r="BK1595" s="242"/>
      <c r="BL1595" s="242"/>
    </row>
    <row r="1596" spans="1:64" ht="14.65" customHeight="1">
      <c r="A1596" s="254" t="s">
        <v>96</v>
      </c>
      <c r="B1596" s="254" t="s">
        <v>265</v>
      </c>
      <c r="C1596" s="256" t="s">
        <v>75</v>
      </c>
      <c r="D1596" s="260"/>
      <c r="E1596" s="260"/>
      <c r="F1596" s="260"/>
      <c r="G1596" s="261"/>
      <c r="H1596" s="261"/>
      <c r="I1596" s="261"/>
      <c r="J1596" s="261"/>
      <c r="K1596" s="261"/>
      <c r="L1596" s="261"/>
      <c r="M1596" s="261"/>
      <c r="N1596" s="261"/>
      <c r="O1596" s="261"/>
      <c r="P1596" s="261">
        <v>12</v>
      </c>
      <c r="Q1596" s="261">
        <v>78</v>
      </c>
      <c r="R1596" s="261">
        <v>100</v>
      </c>
      <c r="S1596" s="261"/>
      <c r="T1596" s="261"/>
      <c r="U1596" s="261"/>
      <c r="V1596" s="261"/>
      <c r="W1596" s="261"/>
      <c r="X1596" s="261"/>
      <c r="Y1596" s="261"/>
      <c r="Z1596" s="261"/>
      <c r="AA1596" s="261"/>
      <c r="AB1596" s="261"/>
      <c r="AC1596" s="261"/>
      <c r="AD1596" s="261"/>
      <c r="AE1596" s="262"/>
      <c r="AF1596" s="254" t="str">
        <f t="shared" si="26"/>
        <v>CENTEIO23/24Plantio</v>
      </c>
      <c r="AG1596" s="262"/>
      <c r="AH1596" s="262"/>
      <c r="AI1596" s="262"/>
      <c r="AJ1596" s="262"/>
      <c r="AK1596" s="262"/>
      <c r="AL1596" s="262"/>
      <c r="AM1596" s="262"/>
      <c r="AN1596" s="262"/>
      <c r="AO1596" s="262"/>
      <c r="AP1596" s="262"/>
      <c r="AQ1596" s="262"/>
      <c r="AR1596" s="262"/>
      <c r="AS1596" s="262"/>
      <c r="AT1596" s="262"/>
      <c r="AU1596" s="262"/>
      <c r="AV1596" s="262"/>
      <c r="AW1596" s="262"/>
      <c r="AX1596" s="262"/>
      <c r="AY1596" s="262"/>
      <c r="AZ1596" s="262"/>
      <c r="BA1596" s="262"/>
      <c r="BB1596" s="262"/>
      <c r="BC1596" s="262"/>
      <c r="BD1596" s="262"/>
      <c r="BE1596" s="262"/>
      <c r="BF1596" s="262"/>
      <c r="BG1596" s="262"/>
      <c r="BH1596" s="262"/>
      <c r="BI1596" s="262"/>
      <c r="BJ1596" s="262"/>
      <c r="BK1596" s="262"/>
      <c r="BL1596" s="262"/>
    </row>
    <row r="1597" spans="1:64" ht="14.65" customHeight="1">
      <c r="A1597" s="263" t="s">
        <v>96</v>
      </c>
      <c r="B1597" s="263" t="s">
        <v>265</v>
      </c>
      <c r="C1597" s="265" t="s">
        <v>76</v>
      </c>
      <c r="D1597" s="266"/>
      <c r="E1597" s="266"/>
      <c r="F1597" s="266"/>
      <c r="G1597" s="267"/>
      <c r="H1597" s="267"/>
      <c r="I1597" s="267"/>
      <c r="J1597" s="267"/>
      <c r="K1597" s="267"/>
      <c r="L1597" s="267"/>
      <c r="M1597" s="267"/>
      <c r="N1597" s="267"/>
      <c r="O1597" s="267"/>
      <c r="P1597" s="267"/>
      <c r="Q1597" s="267"/>
      <c r="R1597" s="267"/>
      <c r="S1597" s="267"/>
      <c r="T1597" s="267">
        <v>5</v>
      </c>
      <c r="U1597" s="267">
        <v>48</v>
      </c>
      <c r="V1597" s="267">
        <v>100</v>
      </c>
      <c r="W1597" s="267"/>
      <c r="X1597" s="267"/>
      <c r="Y1597" s="267"/>
      <c r="Z1597" s="267"/>
      <c r="AA1597" s="267"/>
      <c r="AB1597" s="267"/>
      <c r="AC1597" s="267"/>
      <c r="AD1597" s="267"/>
      <c r="AE1597" s="268"/>
      <c r="AF1597" s="263" t="str">
        <f t="shared" si="26"/>
        <v>CENTEIO23/24Colheita</v>
      </c>
      <c r="AG1597" s="268"/>
      <c r="AH1597" s="268"/>
      <c r="AI1597" s="268"/>
      <c r="AJ1597" s="268"/>
      <c r="AK1597" s="268"/>
      <c r="AL1597" s="268"/>
      <c r="AM1597" s="268"/>
      <c r="AN1597" s="268"/>
      <c r="AO1597" s="268"/>
      <c r="AP1597" s="268"/>
      <c r="AQ1597" s="268"/>
      <c r="AR1597" s="268"/>
      <c r="AS1597" s="268"/>
      <c r="AT1597" s="268"/>
      <c r="AU1597" s="268"/>
      <c r="AV1597" s="268"/>
      <c r="AW1597" s="268"/>
      <c r="AX1597" s="268"/>
      <c r="AY1597" s="268"/>
      <c r="AZ1597" s="268"/>
      <c r="BA1597" s="268"/>
      <c r="BB1597" s="268"/>
      <c r="BC1597" s="268"/>
      <c r="BD1597" s="268"/>
      <c r="BE1597" s="268"/>
      <c r="BF1597" s="268"/>
      <c r="BG1597" s="268"/>
      <c r="BH1597" s="268"/>
      <c r="BI1597" s="268"/>
      <c r="BJ1597" s="268"/>
      <c r="BK1597" s="268"/>
      <c r="BL1597" s="268"/>
    </row>
    <row r="1598" spans="1:64" ht="14.65" customHeight="1">
      <c r="A1598" s="238" t="s">
        <v>96</v>
      </c>
      <c r="B1598" s="238" t="s">
        <v>265</v>
      </c>
      <c r="C1598" s="243" t="s">
        <v>77</v>
      </c>
      <c r="D1598" s="244"/>
      <c r="E1598" s="244"/>
      <c r="F1598" s="244"/>
      <c r="G1598" s="245"/>
      <c r="H1598" s="245"/>
      <c r="I1598" s="245"/>
      <c r="J1598" s="245"/>
      <c r="K1598" s="245"/>
      <c r="L1598" s="245"/>
      <c r="M1598" s="245"/>
      <c r="N1598" s="245"/>
      <c r="O1598" s="245"/>
      <c r="P1598" s="245"/>
      <c r="Q1598" s="245"/>
      <c r="R1598" s="245"/>
      <c r="S1598" s="245"/>
      <c r="T1598" s="245">
        <v>1.6</v>
      </c>
      <c r="U1598" s="245">
        <v>11.4</v>
      </c>
      <c r="V1598" s="245">
        <v>51.9</v>
      </c>
      <c r="W1598" s="245">
        <v>84.4</v>
      </c>
      <c r="X1598" s="245">
        <v>94.7</v>
      </c>
      <c r="Y1598" s="245">
        <v>98.4</v>
      </c>
      <c r="Z1598" s="252">
        <v>100</v>
      </c>
      <c r="AA1598" s="245"/>
      <c r="AB1598" s="245"/>
      <c r="AC1598" s="245"/>
      <c r="AD1598" s="245"/>
      <c r="AE1598" s="242"/>
      <c r="AF1598" s="238" t="str">
        <f t="shared" si="26"/>
        <v>CENTEIO23/24Comercialização</v>
      </c>
      <c r="AG1598" s="242"/>
      <c r="AH1598" s="242"/>
      <c r="AI1598" s="242"/>
      <c r="AJ1598" s="242"/>
      <c r="AK1598" s="242"/>
      <c r="AL1598" s="242"/>
      <c r="AM1598" s="242"/>
      <c r="AN1598" s="242"/>
      <c r="AO1598" s="242"/>
      <c r="AP1598" s="242"/>
      <c r="AQ1598" s="242"/>
      <c r="AR1598" s="242"/>
      <c r="AS1598" s="242"/>
      <c r="AT1598" s="242"/>
      <c r="AU1598" s="242"/>
      <c r="AV1598" s="242"/>
      <c r="AW1598" s="242"/>
      <c r="AX1598" s="242"/>
      <c r="AY1598" s="242"/>
      <c r="AZ1598" s="242"/>
      <c r="BA1598" s="242"/>
      <c r="BB1598" s="242"/>
      <c r="BC1598" s="242"/>
      <c r="BD1598" s="242"/>
      <c r="BE1598" s="242"/>
      <c r="BF1598" s="242"/>
      <c r="BG1598" s="242"/>
      <c r="BH1598" s="242"/>
      <c r="BI1598" s="242"/>
      <c r="BJ1598" s="242"/>
      <c r="BK1598" s="242"/>
      <c r="BL1598" s="242"/>
    </row>
    <row r="1599" spans="1:64" ht="14.65" customHeight="1">
      <c r="A1599" s="254" t="s">
        <v>97</v>
      </c>
      <c r="B1599" s="254" t="s">
        <v>265</v>
      </c>
      <c r="C1599" s="256" t="s">
        <v>75</v>
      </c>
      <c r="D1599" s="260"/>
      <c r="E1599" s="260"/>
      <c r="F1599" s="260"/>
      <c r="G1599" s="261"/>
      <c r="H1599" s="261"/>
      <c r="I1599" s="261"/>
      <c r="J1599" s="261"/>
      <c r="K1599" s="261"/>
      <c r="L1599" s="261"/>
      <c r="M1599" s="261"/>
      <c r="N1599" s="261"/>
      <c r="O1599" s="261">
        <v>1</v>
      </c>
      <c r="P1599" s="261">
        <v>28</v>
      </c>
      <c r="Q1599" s="261">
        <v>90</v>
      </c>
      <c r="R1599" s="261">
        <v>100</v>
      </c>
      <c r="S1599" s="261"/>
      <c r="T1599" s="261"/>
      <c r="U1599" s="261"/>
      <c r="V1599" s="261"/>
      <c r="W1599" s="261"/>
      <c r="X1599" s="261"/>
      <c r="Y1599" s="261"/>
      <c r="Z1599" s="261"/>
      <c r="AA1599" s="261"/>
      <c r="AB1599" s="261"/>
      <c r="AC1599" s="261"/>
      <c r="AD1599" s="261"/>
      <c r="AE1599" s="262"/>
      <c r="AF1599" s="254" t="str">
        <f t="shared" si="26"/>
        <v>CEVADA23/24Plantio</v>
      </c>
      <c r="AG1599" s="262"/>
      <c r="AH1599" s="262"/>
      <c r="AI1599" s="262"/>
      <c r="AJ1599" s="262"/>
      <c r="AK1599" s="262"/>
      <c r="AL1599" s="262"/>
      <c r="AM1599" s="262"/>
      <c r="AN1599" s="262"/>
      <c r="AO1599" s="262"/>
      <c r="AP1599" s="262"/>
      <c r="AQ1599" s="262"/>
      <c r="AR1599" s="262"/>
      <c r="AS1599" s="262"/>
      <c r="AT1599" s="262"/>
      <c r="AU1599" s="262"/>
      <c r="AV1599" s="262"/>
      <c r="AW1599" s="262"/>
      <c r="AX1599" s="262"/>
      <c r="AY1599" s="262"/>
      <c r="AZ1599" s="262"/>
      <c r="BA1599" s="262"/>
      <c r="BB1599" s="262"/>
      <c r="BC1599" s="262"/>
      <c r="BD1599" s="262"/>
      <c r="BE1599" s="262"/>
      <c r="BF1599" s="262"/>
      <c r="BG1599" s="262"/>
      <c r="BH1599" s="262"/>
      <c r="BI1599" s="262"/>
      <c r="BJ1599" s="262"/>
      <c r="BK1599" s="262"/>
      <c r="BL1599" s="262"/>
    </row>
    <row r="1600" spans="1:64" ht="14.65" customHeight="1">
      <c r="A1600" s="263" t="s">
        <v>97</v>
      </c>
      <c r="B1600" s="263" t="s">
        <v>265</v>
      </c>
      <c r="C1600" s="265" t="s">
        <v>76</v>
      </c>
      <c r="D1600" s="266"/>
      <c r="E1600" s="266"/>
      <c r="F1600" s="266"/>
      <c r="G1600" s="267"/>
      <c r="H1600" s="267"/>
      <c r="I1600" s="267"/>
      <c r="J1600" s="267"/>
      <c r="K1600" s="267"/>
      <c r="L1600" s="267"/>
      <c r="M1600" s="267"/>
      <c r="N1600" s="267"/>
      <c r="O1600" s="267"/>
      <c r="P1600" s="267"/>
      <c r="Q1600" s="267"/>
      <c r="R1600" s="267"/>
      <c r="S1600" s="267">
        <v>2</v>
      </c>
      <c r="T1600" s="267">
        <v>11</v>
      </c>
      <c r="U1600" s="267">
        <v>45</v>
      </c>
      <c r="V1600" s="267">
        <v>100</v>
      </c>
      <c r="W1600" s="267"/>
      <c r="X1600" s="267"/>
      <c r="Y1600" s="267"/>
      <c r="Z1600" s="267"/>
      <c r="AA1600" s="267"/>
      <c r="AB1600" s="267"/>
      <c r="AC1600" s="267"/>
      <c r="AD1600" s="267"/>
      <c r="AE1600" s="268"/>
      <c r="AF1600" s="263" t="str">
        <f t="shared" si="26"/>
        <v>CEVADA23/24Colheita</v>
      </c>
      <c r="AG1600" s="268"/>
      <c r="AH1600" s="268"/>
      <c r="AI1600" s="268"/>
      <c r="AJ1600" s="268"/>
      <c r="AK1600" s="268"/>
      <c r="AL1600" s="268"/>
      <c r="AM1600" s="268"/>
      <c r="AN1600" s="268"/>
      <c r="AO1600" s="268"/>
      <c r="AP1600" s="268"/>
      <c r="AQ1600" s="268"/>
      <c r="AR1600" s="268"/>
      <c r="AS1600" s="268"/>
      <c r="AT1600" s="268"/>
      <c r="AU1600" s="268"/>
      <c r="AV1600" s="268"/>
      <c r="AW1600" s="268"/>
      <c r="AX1600" s="268"/>
      <c r="AY1600" s="268"/>
      <c r="AZ1600" s="268"/>
      <c r="BA1600" s="268"/>
      <c r="BB1600" s="268"/>
      <c r="BC1600" s="268"/>
      <c r="BD1600" s="268"/>
      <c r="BE1600" s="268"/>
      <c r="BF1600" s="268"/>
      <c r="BG1600" s="268"/>
      <c r="BH1600" s="268"/>
      <c r="BI1600" s="268"/>
      <c r="BJ1600" s="268"/>
      <c r="BK1600" s="268"/>
      <c r="BL1600" s="268"/>
    </row>
    <row r="1601" spans="1:64" ht="14.65" customHeight="1">
      <c r="A1601" s="238" t="s">
        <v>97</v>
      </c>
      <c r="B1601" s="238" t="s">
        <v>265</v>
      </c>
      <c r="C1601" s="243" t="s">
        <v>77</v>
      </c>
      <c r="D1601" s="244"/>
      <c r="E1601" s="244"/>
      <c r="F1601" s="244"/>
      <c r="G1601" s="245"/>
      <c r="H1601" s="245"/>
      <c r="I1601" s="245"/>
      <c r="J1601" s="245"/>
      <c r="K1601" s="245"/>
      <c r="L1601" s="245"/>
      <c r="M1601" s="245"/>
      <c r="N1601" s="245"/>
      <c r="O1601" s="245">
        <v>18.100000000000001</v>
      </c>
      <c r="P1601" s="245">
        <v>17.899999999999999</v>
      </c>
      <c r="Q1601" s="245">
        <v>17.899999999999999</v>
      </c>
      <c r="R1601" s="245">
        <v>18</v>
      </c>
      <c r="S1601" s="245">
        <v>19</v>
      </c>
      <c r="T1601" s="245">
        <v>22.9</v>
      </c>
      <c r="U1601" s="245">
        <v>26.4</v>
      </c>
      <c r="V1601" s="245">
        <v>49.8</v>
      </c>
      <c r="W1601" s="245">
        <v>83.2</v>
      </c>
      <c r="X1601" s="245">
        <v>97.7</v>
      </c>
      <c r="Y1601" s="245">
        <v>99.9</v>
      </c>
      <c r="Z1601" s="252"/>
      <c r="AA1601" s="245"/>
      <c r="AB1601" s="245"/>
      <c r="AC1601" s="245"/>
      <c r="AD1601" s="245"/>
      <c r="AE1601" s="242"/>
      <c r="AF1601" s="238" t="str">
        <f t="shared" si="26"/>
        <v>CEVADA23/24Comercialização</v>
      </c>
      <c r="AG1601" s="242"/>
      <c r="AH1601" s="242"/>
      <c r="AI1601" s="242"/>
      <c r="AJ1601" s="242"/>
      <c r="AK1601" s="242"/>
      <c r="AL1601" s="242"/>
      <c r="AM1601" s="242"/>
      <c r="AN1601" s="242"/>
      <c r="AO1601" s="242"/>
      <c r="AP1601" s="242"/>
      <c r="AQ1601" s="242"/>
      <c r="AR1601" s="242"/>
      <c r="AS1601" s="242"/>
      <c r="AT1601" s="242"/>
      <c r="AU1601" s="242"/>
      <c r="AV1601" s="242"/>
      <c r="AW1601" s="242"/>
      <c r="AX1601" s="242"/>
      <c r="AY1601" s="242"/>
      <c r="AZ1601" s="242"/>
      <c r="BA1601" s="242"/>
      <c r="BB1601" s="242"/>
      <c r="BC1601" s="242"/>
      <c r="BD1601" s="242"/>
      <c r="BE1601" s="242"/>
      <c r="BF1601" s="242"/>
      <c r="BG1601" s="242"/>
      <c r="BH1601" s="242"/>
      <c r="BI1601" s="242"/>
      <c r="BJ1601" s="242"/>
      <c r="BK1601" s="242"/>
      <c r="BL1601" s="242"/>
    </row>
    <row r="1602" spans="1:64" ht="14.65" customHeight="1">
      <c r="A1602" s="254" t="s">
        <v>58</v>
      </c>
      <c r="B1602" s="254" t="s">
        <v>265</v>
      </c>
      <c r="C1602" s="256" t="s">
        <v>75</v>
      </c>
      <c r="D1602" s="261"/>
      <c r="E1602" s="261"/>
      <c r="F1602" s="261"/>
      <c r="G1602" s="261">
        <v>4</v>
      </c>
      <c r="H1602" s="261">
        <v>45</v>
      </c>
      <c r="I1602" s="261">
        <v>79</v>
      </c>
      <c r="J1602" s="261">
        <v>99</v>
      </c>
      <c r="K1602" s="261">
        <v>100</v>
      </c>
      <c r="L1602" s="261"/>
      <c r="M1602" s="261"/>
      <c r="N1602" s="261"/>
      <c r="O1602" s="261"/>
      <c r="P1602" s="261"/>
      <c r="Q1602" s="261"/>
      <c r="R1602" s="261"/>
      <c r="S1602" s="261"/>
      <c r="T1602" s="261"/>
      <c r="U1602" s="261"/>
      <c r="V1602" s="261"/>
      <c r="W1602" s="261"/>
      <c r="X1602" s="261"/>
      <c r="Y1602" s="261"/>
      <c r="Z1602" s="261"/>
      <c r="AA1602" s="261"/>
      <c r="AB1602" s="261"/>
      <c r="AC1602" s="261"/>
      <c r="AD1602" s="261"/>
      <c r="AE1602" s="262"/>
      <c r="AF1602" s="238" t="str">
        <f t="shared" si="26"/>
        <v>FEIJÃO (1ª SAFRA)23/24Plantio</v>
      </c>
      <c r="AG1602" s="262"/>
      <c r="AH1602" s="262"/>
      <c r="AI1602" s="262"/>
      <c r="AJ1602" s="262"/>
      <c r="AK1602" s="262"/>
      <c r="AL1602" s="262"/>
      <c r="AM1602" s="262"/>
      <c r="AN1602" s="262"/>
      <c r="AO1602" s="262"/>
      <c r="AP1602" s="262"/>
      <c r="AQ1602" s="262"/>
      <c r="AR1602" s="262"/>
      <c r="AS1602" s="262"/>
      <c r="AT1602" s="262"/>
      <c r="AU1602" s="262"/>
      <c r="AV1602" s="262"/>
      <c r="AW1602" s="262"/>
      <c r="AX1602" s="262"/>
      <c r="AY1602" s="262"/>
      <c r="AZ1602" s="262"/>
      <c r="BA1602" s="262"/>
      <c r="BB1602" s="262"/>
      <c r="BC1602" s="262"/>
      <c r="BD1602" s="262"/>
      <c r="BE1602" s="262"/>
      <c r="BF1602" s="262"/>
      <c r="BG1602" s="262"/>
      <c r="BH1602" s="262"/>
      <c r="BI1602" s="262"/>
      <c r="BJ1602" s="262"/>
      <c r="BK1602" s="262"/>
      <c r="BL1602" s="262"/>
    </row>
    <row r="1603" spans="1:64" ht="14.65" customHeight="1">
      <c r="A1603" s="263" t="s">
        <v>58</v>
      </c>
      <c r="B1603" s="263" t="s">
        <v>265</v>
      </c>
      <c r="C1603" s="265" t="s">
        <v>76</v>
      </c>
      <c r="D1603" s="267"/>
      <c r="E1603" s="267"/>
      <c r="F1603" s="267"/>
      <c r="G1603" s="267"/>
      <c r="H1603" s="267"/>
      <c r="I1603" s="267"/>
      <c r="J1603" s="267">
        <v>2</v>
      </c>
      <c r="K1603" s="267">
        <v>15</v>
      </c>
      <c r="L1603" s="267">
        <v>77</v>
      </c>
      <c r="M1603" s="267">
        <v>100</v>
      </c>
      <c r="N1603" s="267"/>
      <c r="O1603" s="267"/>
      <c r="P1603" s="267"/>
      <c r="Q1603" s="267"/>
      <c r="R1603" s="267"/>
      <c r="S1603" s="267"/>
      <c r="T1603" s="267"/>
      <c r="U1603" s="267"/>
      <c r="V1603" s="267"/>
      <c r="W1603" s="267"/>
      <c r="X1603" s="267"/>
      <c r="Y1603" s="267"/>
      <c r="Z1603" s="267"/>
      <c r="AA1603" s="267"/>
      <c r="AB1603" s="267"/>
      <c r="AC1603" s="267"/>
      <c r="AD1603" s="267"/>
      <c r="AE1603" s="268"/>
      <c r="AF1603" s="238" t="str">
        <f t="shared" si="26"/>
        <v>FEIJÃO (1ª SAFRA)23/24Colheita</v>
      </c>
      <c r="AG1603" s="268"/>
      <c r="AH1603" s="268"/>
      <c r="AI1603" s="268"/>
      <c r="AJ1603" s="268"/>
      <c r="AK1603" s="268"/>
      <c r="AL1603" s="268"/>
      <c r="AM1603" s="268"/>
      <c r="AN1603" s="268"/>
      <c r="AO1603" s="268"/>
      <c r="AP1603" s="268"/>
      <c r="AQ1603" s="268"/>
      <c r="AR1603" s="268"/>
      <c r="AS1603" s="268"/>
      <c r="AT1603" s="268"/>
      <c r="AU1603" s="268"/>
      <c r="AV1603" s="268"/>
      <c r="AW1603" s="268"/>
      <c r="AX1603" s="268"/>
      <c r="AY1603" s="268"/>
      <c r="AZ1603" s="268"/>
      <c r="BA1603" s="268"/>
      <c r="BB1603" s="268"/>
      <c r="BC1603" s="268"/>
      <c r="BD1603" s="268"/>
      <c r="BE1603" s="268"/>
      <c r="BF1603" s="268"/>
      <c r="BG1603" s="268"/>
      <c r="BH1603" s="268"/>
      <c r="BI1603" s="268"/>
      <c r="BJ1603" s="268"/>
      <c r="BK1603" s="268"/>
      <c r="BL1603" s="268"/>
    </row>
    <row r="1604" spans="1:64" ht="14.65" customHeight="1">
      <c r="A1604" s="238" t="s">
        <v>58</v>
      </c>
      <c r="B1604" s="238" t="s">
        <v>265</v>
      </c>
      <c r="C1604" s="243" t="s">
        <v>77</v>
      </c>
      <c r="D1604" s="245"/>
      <c r="E1604" s="245"/>
      <c r="F1604" s="245"/>
      <c r="G1604" s="245"/>
      <c r="H1604" s="245"/>
      <c r="I1604" s="245"/>
      <c r="J1604" s="245">
        <v>0.3</v>
      </c>
      <c r="K1604" s="245">
        <v>6</v>
      </c>
      <c r="L1604" s="245">
        <v>50</v>
      </c>
      <c r="M1604" s="245">
        <v>83.3</v>
      </c>
      <c r="N1604" s="245">
        <v>92.4</v>
      </c>
      <c r="O1604" s="245">
        <v>97</v>
      </c>
      <c r="P1604" s="245">
        <v>98</v>
      </c>
      <c r="Q1604" s="245">
        <v>98.5</v>
      </c>
      <c r="R1604" s="245">
        <v>98.9</v>
      </c>
      <c r="S1604" s="245"/>
      <c r="T1604" s="245"/>
      <c r="U1604" s="245"/>
      <c r="V1604" s="245"/>
      <c r="W1604" s="245"/>
      <c r="X1604" s="245"/>
      <c r="Y1604" s="245"/>
      <c r="Z1604" s="245"/>
      <c r="AA1604" s="245"/>
      <c r="AB1604" s="245"/>
      <c r="AC1604" s="245"/>
      <c r="AD1604" s="245"/>
      <c r="AE1604" s="242"/>
      <c r="AF1604" s="238" t="str">
        <f t="shared" si="26"/>
        <v>FEIJÃO (1ª SAFRA)23/24Comercialização</v>
      </c>
      <c r="AG1604" s="242"/>
      <c r="AH1604" s="242"/>
      <c r="AI1604" s="242"/>
      <c r="AJ1604" s="242"/>
      <c r="AK1604" s="242"/>
      <c r="AL1604" s="242"/>
      <c r="AM1604" s="242"/>
      <c r="AN1604" s="242"/>
      <c r="AO1604" s="242"/>
      <c r="AP1604" s="242"/>
      <c r="AQ1604" s="242"/>
      <c r="AR1604" s="242"/>
      <c r="AS1604" s="242"/>
      <c r="AT1604" s="242"/>
      <c r="AU1604" s="242"/>
      <c r="AV1604" s="242"/>
      <c r="AW1604" s="242"/>
      <c r="AX1604" s="242"/>
      <c r="AY1604" s="242"/>
      <c r="AZ1604" s="242"/>
      <c r="BA1604" s="242"/>
      <c r="BB1604" s="242"/>
      <c r="BC1604" s="242"/>
      <c r="BD1604" s="242"/>
      <c r="BE1604" s="242"/>
      <c r="BF1604" s="242"/>
      <c r="BG1604" s="242"/>
      <c r="BH1604" s="242"/>
      <c r="BI1604" s="242"/>
      <c r="BJ1604" s="242"/>
      <c r="BK1604" s="242"/>
      <c r="BL1604" s="242"/>
    </row>
    <row r="1605" spans="1:64" ht="14.65" customHeight="1">
      <c r="A1605" s="254" t="s">
        <v>98</v>
      </c>
      <c r="B1605" s="254" t="s">
        <v>265</v>
      </c>
      <c r="C1605" s="256" t="s">
        <v>75</v>
      </c>
      <c r="D1605" s="261"/>
      <c r="E1605" s="261"/>
      <c r="F1605" s="261"/>
      <c r="G1605" s="261"/>
      <c r="H1605" s="261"/>
      <c r="I1605" s="261"/>
      <c r="J1605" s="261"/>
      <c r="K1605" s="262">
        <v>1</v>
      </c>
      <c r="L1605" s="261">
        <v>21</v>
      </c>
      <c r="M1605" s="262">
        <v>90</v>
      </c>
      <c r="N1605" s="261">
        <v>100</v>
      </c>
      <c r="O1605" s="261"/>
      <c r="P1605" s="261"/>
      <c r="Q1605" s="261"/>
      <c r="R1605" s="261"/>
      <c r="S1605" s="261"/>
      <c r="T1605" s="261"/>
      <c r="U1605" s="261"/>
      <c r="V1605" s="261"/>
      <c r="W1605" s="261"/>
      <c r="X1605" s="261"/>
      <c r="Y1605" s="261"/>
      <c r="Z1605" s="261"/>
      <c r="AA1605" s="261"/>
      <c r="AB1605" s="261"/>
      <c r="AC1605" s="261"/>
      <c r="AD1605" s="261"/>
      <c r="AE1605" s="262"/>
      <c r="AF1605" s="238" t="str">
        <f t="shared" si="26"/>
        <v>FEIJÃO (2ª SAFRA)23/24Plantio</v>
      </c>
      <c r="AG1605" s="262"/>
      <c r="AH1605" s="262"/>
      <c r="AI1605" s="262"/>
      <c r="AJ1605" s="262"/>
      <c r="AK1605" s="262"/>
      <c r="AL1605" s="262"/>
      <c r="AM1605" s="262"/>
      <c r="AN1605" s="262"/>
      <c r="AO1605" s="262"/>
      <c r="AP1605" s="262"/>
      <c r="AQ1605" s="262"/>
      <c r="AR1605" s="262"/>
      <c r="AS1605" s="262"/>
      <c r="AT1605" s="262"/>
      <c r="AU1605" s="262"/>
      <c r="AV1605" s="262"/>
      <c r="AW1605" s="262"/>
      <c r="AX1605" s="262"/>
      <c r="AY1605" s="262"/>
      <c r="AZ1605" s="262"/>
      <c r="BA1605" s="262"/>
      <c r="BB1605" s="262"/>
      <c r="BC1605" s="262"/>
      <c r="BD1605" s="262"/>
      <c r="BE1605" s="262"/>
      <c r="BF1605" s="262"/>
      <c r="BG1605" s="262"/>
      <c r="BH1605" s="262"/>
      <c r="BI1605" s="262"/>
      <c r="BJ1605" s="262"/>
      <c r="BK1605" s="262"/>
      <c r="BL1605" s="262"/>
    </row>
    <row r="1606" spans="1:64" ht="14.65" customHeight="1">
      <c r="A1606" s="263" t="s">
        <v>98</v>
      </c>
      <c r="B1606" s="263" t="s">
        <v>265</v>
      </c>
      <c r="C1606" s="265" t="s">
        <v>76</v>
      </c>
      <c r="D1606" s="267"/>
      <c r="E1606" s="267"/>
      <c r="F1606" s="267"/>
      <c r="G1606" s="267"/>
      <c r="H1606" s="267"/>
      <c r="I1606" s="267"/>
      <c r="J1606" s="267"/>
      <c r="K1606" s="268"/>
      <c r="L1606" s="267"/>
      <c r="M1606" s="268"/>
      <c r="N1606" s="267">
        <v>1</v>
      </c>
      <c r="O1606" s="267">
        <v>9</v>
      </c>
      <c r="P1606" s="267">
        <v>86</v>
      </c>
      <c r="Q1606" s="267">
        <v>100</v>
      </c>
      <c r="R1606" s="267"/>
      <c r="S1606" s="267"/>
      <c r="T1606" s="267"/>
      <c r="U1606" s="267"/>
      <c r="V1606" s="267"/>
      <c r="W1606" s="267"/>
      <c r="X1606" s="267"/>
      <c r="Y1606" s="267"/>
      <c r="Z1606" s="267"/>
      <c r="AA1606" s="267"/>
      <c r="AB1606" s="267"/>
      <c r="AC1606" s="267"/>
      <c r="AD1606" s="267"/>
      <c r="AE1606" s="268"/>
      <c r="AF1606" s="238" t="str">
        <f t="shared" si="26"/>
        <v>FEIJÃO (2ª SAFRA)23/24Colheita</v>
      </c>
      <c r="AG1606" s="268"/>
      <c r="AH1606" s="268"/>
      <c r="AI1606" s="268"/>
      <c r="AJ1606" s="268"/>
      <c r="AK1606" s="268"/>
      <c r="AL1606" s="268"/>
      <c r="AM1606" s="268"/>
      <c r="AN1606" s="268"/>
      <c r="AO1606" s="268"/>
      <c r="AP1606" s="268"/>
      <c r="AQ1606" s="268"/>
      <c r="AR1606" s="268"/>
      <c r="AS1606" s="268"/>
      <c r="AT1606" s="268"/>
      <c r="AU1606" s="268"/>
      <c r="AV1606" s="268"/>
      <c r="AW1606" s="268"/>
      <c r="AX1606" s="268"/>
      <c r="AY1606" s="268"/>
      <c r="AZ1606" s="268"/>
      <c r="BA1606" s="268"/>
      <c r="BB1606" s="268"/>
      <c r="BC1606" s="268"/>
      <c r="BD1606" s="268"/>
      <c r="BE1606" s="268"/>
      <c r="BF1606" s="268"/>
      <c r="BG1606" s="268"/>
      <c r="BH1606" s="268"/>
      <c r="BI1606" s="268"/>
      <c r="BJ1606" s="268"/>
      <c r="BK1606" s="268"/>
      <c r="BL1606" s="268"/>
    </row>
    <row r="1607" spans="1:64" ht="14.65" customHeight="1">
      <c r="A1607" s="238" t="s">
        <v>98</v>
      </c>
      <c r="B1607" s="238" t="s">
        <v>265</v>
      </c>
      <c r="C1607" s="243" t="s">
        <v>77</v>
      </c>
      <c r="D1607" s="245"/>
      <c r="E1607" s="245"/>
      <c r="F1607" s="245"/>
      <c r="G1607" s="245"/>
      <c r="H1607" s="245"/>
      <c r="I1607" s="245"/>
      <c r="J1607" s="245"/>
      <c r="K1607" s="245"/>
      <c r="L1607" s="245"/>
      <c r="M1607" s="245"/>
      <c r="N1607" s="245">
        <v>0.5</v>
      </c>
      <c r="O1607" s="245">
        <v>5.0999999999999996</v>
      </c>
      <c r="P1607" s="245">
        <v>53.3</v>
      </c>
      <c r="Q1607" s="245">
        <v>79</v>
      </c>
      <c r="R1607" s="245">
        <v>90.8</v>
      </c>
      <c r="S1607" s="245">
        <v>95</v>
      </c>
      <c r="T1607" s="245">
        <v>94.5</v>
      </c>
      <c r="U1607" s="245">
        <v>96.9</v>
      </c>
      <c r="V1607" s="245">
        <v>98.1</v>
      </c>
      <c r="W1607" s="245">
        <v>98.3</v>
      </c>
      <c r="X1607" s="245">
        <v>100</v>
      </c>
      <c r="Y1607" s="245"/>
      <c r="Z1607" s="245"/>
      <c r="AA1607" s="245"/>
      <c r="AB1607" s="245"/>
      <c r="AC1607" s="245"/>
      <c r="AD1607" s="245"/>
      <c r="AE1607" s="242"/>
      <c r="AF1607" s="238" t="str">
        <f t="shared" si="26"/>
        <v>FEIJÃO (2ª SAFRA)23/24Comercialização</v>
      </c>
      <c r="AG1607" s="242"/>
      <c r="AH1607" s="242"/>
      <c r="AI1607" s="242"/>
      <c r="AJ1607" s="242"/>
      <c r="AK1607" s="242"/>
      <c r="AL1607" s="242"/>
      <c r="AM1607" s="242"/>
      <c r="AN1607" s="242"/>
      <c r="AO1607" s="242"/>
      <c r="AP1607" s="242"/>
      <c r="AQ1607" s="242"/>
      <c r="AR1607" s="242"/>
      <c r="AS1607" s="242"/>
      <c r="AT1607" s="242"/>
      <c r="AU1607" s="242"/>
      <c r="AV1607" s="242"/>
      <c r="AW1607" s="242"/>
      <c r="AX1607" s="242"/>
      <c r="AY1607" s="242"/>
      <c r="AZ1607" s="242"/>
      <c r="BA1607" s="242"/>
      <c r="BB1607" s="242"/>
      <c r="BC1607" s="242"/>
      <c r="BD1607" s="242"/>
      <c r="BE1607" s="242"/>
      <c r="BF1607" s="242"/>
      <c r="BG1607" s="242"/>
      <c r="BH1607" s="242"/>
      <c r="BI1607" s="242"/>
      <c r="BJ1607" s="242"/>
      <c r="BK1607" s="242"/>
      <c r="BL1607" s="242"/>
    </row>
    <row r="1608" spans="1:64" ht="14.65" customHeight="1">
      <c r="A1608" s="254" t="s">
        <v>99</v>
      </c>
      <c r="B1608" s="254" t="s">
        <v>265</v>
      </c>
      <c r="C1608" s="256" t="s">
        <v>75</v>
      </c>
      <c r="D1608" s="261"/>
      <c r="E1608" s="261"/>
      <c r="F1608" s="261"/>
      <c r="G1608" s="261"/>
      <c r="H1608" s="261"/>
      <c r="I1608" s="261"/>
      <c r="J1608" s="261"/>
      <c r="K1608" s="262"/>
      <c r="L1608" s="261"/>
      <c r="M1608" s="262"/>
      <c r="N1608" s="261"/>
      <c r="O1608" s="261">
        <v>24</v>
      </c>
      <c r="P1608" s="261">
        <v>50</v>
      </c>
      <c r="Q1608" s="261">
        <v>84</v>
      </c>
      <c r="R1608" s="261">
        <v>100</v>
      </c>
      <c r="S1608" s="261"/>
      <c r="T1608" s="261"/>
      <c r="U1608" s="261"/>
      <c r="V1608" s="261"/>
      <c r="W1608" s="261"/>
      <c r="X1608" s="261"/>
      <c r="Y1608" s="261"/>
      <c r="Z1608" s="261"/>
      <c r="AA1608" s="261"/>
      <c r="AB1608" s="261"/>
      <c r="AC1608" s="261"/>
      <c r="AD1608" s="261"/>
      <c r="AE1608" s="262"/>
      <c r="AF1608" s="238" t="str">
        <f t="shared" si="26"/>
        <v>FEIJÃO (3ª SAFRA)23/24Plantio</v>
      </c>
      <c r="AG1608" s="262"/>
      <c r="AH1608" s="262"/>
      <c r="AI1608" s="262"/>
      <c r="AJ1608" s="262"/>
      <c r="AK1608" s="262"/>
      <c r="AL1608" s="262"/>
      <c r="AM1608" s="262"/>
      <c r="AN1608" s="262"/>
      <c r="AO1608" s="262"/>
      <c r="AP1608" s="262"/>
      <c r="AQ1608" s="262"/>
      <c r="AR1608" s="262"/>
      <c r="AS1608" s="262"/>
      <c r="AT1608" s="262"/>
      <c r="AU1608" s="262"/>
      <c r="AV1608" s="262"/>
      <c r="AW1608" s="262"/>
      <c r="AX1608" s="262"/>
      <c r="AY1608" s="262"/>
      <c r="AZ1608" s="262"/>
      <c r="BA1608" s="262"/>
      <c r="BB1608" s="262"/>
      <c r="BC1608" s="262"/>
      <c r="BD1608" s="262"/>
      <c r="BE1608" s="262"/>
      <c r="BF1608" s="262"/>
      <c r="BG1608" s="262"/>
      <c r="BH1608" s="262"/>
      <c r="BI1608" s="262"/>
      <c r="BJ1608" s="262"/>
      <c r="BK1608" s="262"/>
      <c r="BL1608" s="262"/>
    </row>
    <row r="1609" spans="1:64" ht="14.65" customHeight="1">
      <c r="A1609" s="263" t="s">
        <v>99</v>
      </c>
      <c r="B1609" s="263" t="s">
        <v>265</v>
      </c>
      <c r="C1609" s="265" t="s">
        <v>76</v>
      </c>
      <c r="D1609" s="267"/>
      <c r="E1609" s="267"/>
      <c r="F1609" s="267"/>
      <c r="G1609" s="267"/>
      <c r="H1609" s="267"/>
      <c r="I1609" s="267"/>
      <c r="J1609" s="267"/>
      <c r="K1609" s="268"/>
      <c r="L1609" s="267"/>
      <c r="M1609" s="268"/>
      <c r="N1609" s="267"/>
      <c r="O1609" s="267"/>
      <c r="P1609" s="267"/>
      <c r="Q1609" s="267">
        <v>2</v>
      </c>
      <c r="R1609" s="267">
        <v>10</v>
      </c>
      <c r="S1609" s="267">
        <v>44</v>
      </c>
      <c r="T1609" s="267">
        <v>57</v>
      </c>
      <c r="U1609" s="267">
        <v>100</v>
      </c>
      <c r="V1609" s="267"/>
      <c r="W1609" s="267"/>
      <c r="X1609" s="267"/>
      <c r="Y1609" s="267"/>
      <c r="Z1609" s="267"/>
      <c r="AA1609" s="267"/>
      <c r="AB1609" s="267"/>
      <c r="AC1609" s="267"/>
      <c r="AD1609" s="267"/>
      <c r="AE1609" s="268"/>
      <c r="AF1609" s="238" t="str">
        <f t="shared" si="26"/>
        <v>FEIJÃO (3ª SAFRA)23/24Colheita</v>
      </c>
      <c r="AG1609" s="268"/>
      <c r="AH1609" s="268"/>
      <c r="AI1609" s="268"/>
      <c r="AJ1609" s="268"/>
      <c r="AK1609" s="268"/>
      <c r="AL1609" s="268"/>
      <c r="AM1609" s="268"/>
      <c r="AN1609" s="268"/>
      <c r="AO1609" s="268"/>
      <c r="AP1609" s="268"/>
      <c r="AQ1609" s="268"/>
      <c r="AR1609" s="268"/>
      <c r="AS1609" s="268"/>
      <c r="AT1609" s="268"/>
      <c r="AU1609" s="268"/>
      <c r="AV1609" s="268"/>
      <c r="AW1609" s="268"/>
      <c r="AX1609" s="268"/>
      <c r="AY1609" s="268"/>
      <c r="AZ1609" s="268"/>
      <c r="BA1609" s="268"/>
      <c r="BB1609" s="268"/>
      <c r="BC1609" s="268"/>
      <c r="BD1609" s="268"/>
      <c r="BE1609" s="268"/>
      <c r="BF1609" s="268"/>
      <c r="BG1609" s="268"/>
      <c r="BH1609" s="268"/>
      <c r="BI1609" s="268"/>
      <c r="BJ1609" s="268"/>
      <c r="BK1609" s="268"/>
      <c r="BL1609" s="268"/>
    </row>
    <row r="1610" spans="1:64" ht="14.65" customHeight="1">
      <c r="A1610" s="238" t="s">
        <v>99</v>
      </c>
      <c r="B1610" s="238" t="s">
        <v>265</v>
      </c>
      <c r="C1610" s="243" t="s">
        <v>77</v>
      </c>
      <c r="D1610" s="245"/>
      <c r="E1610" s="245"/>
      <c r="F1610" s="245"/>
      <c r="G1610" s="245"/>
      <c r="H1610" s="245"/>
      <c r="I1610" s="245"/>
      <c r="J1610" s="245"/>
      <c r="K1610" s="245"/>
      <c r="L1610" s="245"/>
      <c r="M1610" s="245"/>
      <c r="N1610" s="245"/>
      <c r="O1610" s="245"/>
      <c r="P1610" s="245"/>
      <c r="Q1610" s="245"/>
      <c r="R1610" s="245"/>
      <c r="S1610" s="245">
        <v>21</v>
      </c>
      <c r="T1610" s="245">
        <v>39.200000000000003</v>
      </c>
      <c r="U1610" s="245">
        <v>65.099999999999994</v>
      </c>
      <c r="V1610" s="245">
        <v>100</v>
      </c>
      <c r="W1610" s="245"/>
      <c r="X1610" s="245"/>
      <c r="Y1610" s="245"/>
      <c r="Z1610" s="245"/>
      <c r="AA1610" s="245"/>
      <c r="AB1610" s="245"/>
      <c r="AC1610" s="245"/>
      <c r="AD1610" s="245"/>
      <c r="AE1610" s="242"/>
      <c r="AF1610" s="238" t="str">
        <f t="shared" si="26"/>
        <v>FEIJÃO (3ª SAFRA)23/24Comercialização</v>
      </c>
      <c r="AG1610" s="242"/>
      <c r="AH1610" s="242"/>
      <c r="AI1610" s="242"/>
      <c r="AJ1610" s="242"/>
      <c r="AK1610" s="242"/>
      <c r="AL1610" s="242"/>
      <c r="AM1610" s="242"/>
      <c r="AN1610" s="242"/>
      <c r="AO1610" s="242"/>
      <c r="AP1610" s="242"/>
      <c r="AQ1610" s="242"/>
      <c r="AR1610" s="242"/>
      <c r="AS1610" s="242"/>
      <c r="AT1610" s="242"/>
      <c r="AU1610" s="242"/>
      <c r="AV1610" s="242"/>
      <c r="AW1610" s="242"/>
      <c r="AX1610" s="242"/>
      <c r="AY1610" s="242"/>
      <c r="AZ1610" s="242"/>
      <c r="BA1610" s="242"/>
      <c r="BB1610" s="242"/>
      <c r="BC1610" s="242"/>
      <c r="BD1610" s="242"/>
      <c r="BE1610" s="242"/>
      <c r="BF1610" s="242"/>
      <c r="BG1610" s="242"/>
      <c r="BH1610" s="242"/>
      <c r="BI1610" s="242"/>
      <c r="BJ1610" s="242"/>
      <c r="BK1610" s="242"/>
      <c r="BL1610" s="242"/>
    </row>
    <row r="1611" spans="1:64" ht="15.75" customHeight="1">
      <c r="A1611" s="254" t="s">
        <v>294</v>
      </c>
      <c r="B1611" s="254" t="s">
        <v>265</v>
      </c>
      <c r="C1611" s="256" t="s">
        <v>75</v>
      </c>
      <c r="D1611" s="261"/>
      <c r="E1611" s="261"/>
      <c r="F1611" s="261"/>
      <c r="G1611" s="261">
        <v>5</v>
      </c>
      <c r="H1611" s="261">
        <v>88</v>
      </c>
      <c r="I1611" s="261">
        <v>100</v>
      </c>
      <c r="J1611" s="261"/>
      <c r="K1611" s="261"/>
      <c r="L1611" s="261"/>
      <c r="M1611" s="261"/>
      <c r="N1611" s="261"/>
      <c r="O1611" s="261"/>
      <c r="P1611" s="261"/>
      <c r="Q1611" s="261"/>
      <c r="R1611" s="261"/>
      <c r="S1611" s="261"/>
      <c r="T1611" s="261"/>
      <c r="U1611" s="261"/>
      <c r="V1611" s="261"/>
      <c r="W1611" s="261"/>
      <c r="X1611" s="261"/>
      <c r="Y1611" s="261"/>
      <c r="Z1611" s="261"/>
      <c r="AA1611" s="261"/>
      <c r="AB1611" s="261"/>
      <c r="AC1611" s="261"/>
      <c r="AD1611" s="261"/>
      <c r="AE1611" s="262"/>
      <c r="AF1611" s="238" t="str">
        <f t="shared" si="26"/>
        <v>tabaco23/24Plantio</v>
      </c>
      <c r="AG1611" s="277"/>
      <c r="AH1611" s="277"/>
      <c r="AI1611" s="277"/>
      <c r="AJ1611" s="277"/>
      <c r="AK1611" s="277"/>
      <c r="AL1611" s="277"/>
      <c r="AM1611" s="277"/>
      <c r="AN1611" s="277"/>
      <c r="AO1611" s="277"/>
      <c r="AP1611" s="277"/>
      <c r="AQ1611" s="277"/>
      <c r="AR1611" s="277"/>
      <c r="AS1611" s="277"/>
      <c r="AT1611" s="277"/>
      <c r="AU1611" s="277"/>
      <c r="AV1611" s="277"/>
      <c r="AW1611" s="277"/>
      <c r="AX1611" s="277"/>
      <c r="AY1611" s="277"/>
      <c r="AZ1611" s="277"/>
      <c r="BA1611" s="277"/>
      <c r="BB1611" s="277"/>
      <c r="BC1611" s="277"/>
      <c r="BD1611" s="277"/>
      <c r="BE1611" s="277"/>
      <c r="BF1611" s="277"/>
      <c r="BG1611" s="277"/>
      <c r="BH1611" s="277"/>
      <c r="BI1611" s="277"/>
      <c r="BJ1611" s="277"/>
      <c r="BK1611" s="277"/>
      <c r="BL1611" s="277"/>
    </row>
    <row r="1612" spans="1:64" ht="15.75" customHeight="1">
      <c r="A1612" s="263" t="s">
        <v>294</v>
      </c>
      <c r="B1612" s="263" t="s">
        <v>265</v>
      </c>
      <c r="C1612" s="265" t="s">
        <v>76</v>
      </c>
      <c r="D1612" s="267"/>
      <c r="E1612" s="267"/>
      <c r="F1612" s="267"/>
      <c r="G1612" s="267"/>
      <c r="H1612" s="267"/>
      <c r="I1612" s="267">
        <v>0</v>
      </c>
      <c r="J1612" s="267">
        <v>6</v>
      </c>
      <c r="K1612" s="267">
        <v>25</v>
      </c>
      <c r="L1612" s="267">
        <v>79</v>
      </c>
      <c r="M1612" s="267">
        <v>96</v>
      </c>
      <c r="N1612" s="267">
        <v>99</v>
      </c>
      <c r="O1612" s="267">
        <v>99</v>
      </c>
      <c r="P1612" s="267">
        <v>100</v>
      </c>
      <c r="Q1612" s="267"/>
      <c r="R1612" s="267"/>
      <c r="S1612" s="267"/>
      <c r="T1612" s="267"/>
      <c r="U1612" s="267"/>
      <c r="V1612" s="267"/>
      <c r="W1612" s="267"/>
      <c r="X1612" s="267"/>
      <c r="Y1612" s="267"/>
      <c r="Z1612" s="267"/>
      <c r="AA1612" s="267"/>
      <c r="AB1612" s="267"/>
      <c r="AC1612" s="267"/>
      <c r="AD1612" s="267"/>
      <c r="AE1612" s="268"/>
      <c r="AF1612" s="238" t="str">
        <f t="shared" si="26"/>
        <v>tabaco23/24Colheita</v>
      </c>
      <c r="AG1612" s="281"/>
      <c r="AH1612" s="281"/>
      <c r="AI1612" s="281"/>
      <c r="AJ1612" s="281"/>
      <c r="AK1612" s="281"/>
      <c r="AL1612" s="281"/>
      <c r="AM1612" s="281"/>
      <c r="AN1612" s="281"/>
      <c r="AO1612" s="281"/>
      <c r="AP1612" s="281"/>
      <c r="AQ1612" s="281"/>
      <c r="AR1612" s="281"/>
      <c r="AS1612" s="281"/>
      <c r="AT1612" s="281"/>
      <c r="AU1612" s="281"/>
      <c r="AV1612" s="281"/>
      <c r="AW1612" s="281"/>
      <c r="AX1612" s="281"/>
      <c r="AY1612" s="281"/>
      <c r="AZ1612" s="281"/>
      <c r="BA1612" s="281"/>
      <c r="BB1612" s="281"/>
      <c r="BC1612" s="281"/>
      <c r="BD1612" s="281"/>
      <c r="BE1612" s="281"/>
      <c r="BF1612" s="281"/>
      <c r="BG1612" s="281"/>
      <c r="BH1612" s="281"/>
      <c r="BI1612" s="281"/>
      <c r="BJ1612" s="281"/>
      <c r="BK1612" s="281"/>
      <c r="BL1612" s="281"/>
    </row>
    <row r="1613" spans="1:64" ht="19.5" customHeight="1">
      <c r="A1613" s="257" t="s">
        <v>294</v>
      </c>
      <c r="B1613" s="238" t="s">
        <v>265</v>
      </c>
      <c r="C1613" s="259" t="s">
        <v>77</v>
      </c>
      <c r="D1613" s="252"/>
      <c r="E1613" s="252"/>
      <c r="F1613" s="252"/>
      <c r="G1613" s="252"/>
      <c r="H1613" s="252"/>
      <c r="I1613" s="252">
        <v>0</v>
      </c>
      <c r="J1613" s="252"/>
      <c r="K1613" s="309">
        <v>1.3</v>
      </c>
      <c r="L1613" s="252">
        <v>10.4</v>
      </c>
      <c r="M1613" s="252">
        <v>30.1</v>
      </c>
      <c r="N1613" s="252">
        <v>66.400000000000006</v>
      </c>
      <c r="O1613" s="252">
        <v>89</v>
      </c>
      <c r="P1613" s="252">
        <v>97.7</v>
      </c>
      <c r="Q1613" s="252">
        <v>99.9</v>
      </c>
      <c r="R1613" s="252"/>
      <c r="S1613" s="252"/>
      <c r="T1613" s="252"/>
      <c r="U1613" s="252"/>
      <c r="V1613" s="252"/>
      <c r="W1613" s="252"/>
      <c r="X1613" s="252"/>
      <c r="Y1613" s="252"/>
      <c r="Z1613" s="252"/>
      <c r="AA1613" s="252"/>
      <c r="AB1613" s="252"/>
      <c r="AC1613" s="252"/>
      <c r="AD1613" s="252"/>
      <c r="AE1613" s="271"/>
      <c r="AF1613" s="238" t="str">
        <f t="shared" si="26"/>
        <v>tabaco23/24Comercialização</v>
      </c>
    </row>
    <row r="1614" spans="1:64" ht="14.65" customHeight="1">
      <c r="A1614" s="254" t="s">
        <v>102</v>
      </c>
      <c r="B1614" s="254" t="s">
        <v>265</v>
      </c>
      <c r="C1614" s="256" t="s">
        <v>75</v>
      </c>
      <c r="D1614" s="261"/>
      <c r="E1614" s="261"/>
      <c r="F1614" s="261"/>
      <c r="G1614" s="261">
        <v>59</v>
      </c>
      <c r="H1614" s="261">
        <v>84</v>
      </c>
      <c r="I1614" s="261">
        <v>95</v>
      </c>
      <c r="J1614" s="261">
        <v>97</v>
      </c>
      <c r="K1614" s="261">
        <v>99</v>
      </c>
      <c r="L1614" s="261">
        <v>100</v>
      </c>
      <c r="M1614" s="261"/>
      <c r="N1614" s="261"/>
      <c r="O1614" s="261"/>
      <c r="P1614" s="261"/>
      <c r="Q1614" s="261"/>
      <c r="R1614" s="261"/>
      <c r="S1614" s="261"/>
      <c r="T1614" s="261"/>
      <c r="U1614" s="261"/>
      <c r="V1614" s="261"/>
      <c r="W1614" s="261"/>
      <c r="X1614" s="261"/>
      <c r="Y1614" s="261"/>
      <c r="Z1614" s="261"/>
      <c r="AA1614" s="261"/>
      <c r="AB1614" s="261"/>
      <c r="AC1614" s="261"/>
      <c r="AD1614" s="261"/>
      <c r="AE1614" s="262"/>
      <c r="AF1614" s="238" t="str">
        <f t="shared" si="26"/>
        <v>MANDIOCA23/24Plantio</v>
      </c>
      <c r="AG1614" s="262"/>
      <c r="AH1614" s="262"/>
      <c r="AI1614" s="262"/>
      <c r="AJ1614" s="262"/>
      <c r="AK1614" s="262"/>
      <c r="AL1614" s="262"/>
      <c r="AM1614" s="262"/>
      <c r="AN1614" s="262"/>
      <c r="AO1614" s="262"/>
      <c r="AP1614" s="262"/>
      <c r="AQ1614" s="262"/>
      <c r="AR1614" s="262"/>
      <c r="AS1614" s="262"/>
      <c r="AT1614" s="262"/>
      <c r="AU1614" s="262"/>
      <c r="AV1614" s="262"/>
      <c r="AW1614" s="262"/>
      <c r="AX1614" s="262"/>
      <c r="AY1614" s="262"/>
      <c r="AZ1614" s="262"/>
      <c r="BA1614" s="262"/>
      <c r="BB1614" s="262"/>
      <c r="BC1614" s="262"/>
      <c r="BD1614" s="262"/>
      <c r="BE1614" s="262"/>
      <c r="BF1614" s="262"/>
      <c r="BG1614" s="262"/>
      <c r="BH1614" s="262"/>
      <c r="BI1614" s="262"/>
      <c r="BJ1614" s="262"/>
      <c r="BK1614" s="262"/>
      <c r="BL1614" s="262"/>
    </row>
    <row r="1615" spans="1:64" ht="14.65" customHeight="1">
      <c r="A1615" s="263" t="s">
        <v>102</v>
      </c>
      <c r="B1615" s="263" t="s">
        <v>265</v>
      </c>
      <c r="C1615" s="265" t="s">
        <v>76</v>
      </c>
      <c r="D1615" s="267"/>
      <c r="E1615" s="267"/>
      <c r="F1615" s="267"/>
      <c r="G1615" s="267"/>
      <c r="H1615" s="267"/>
      <c r="I1615" s="267"/>
      <c r="J1615" s="267"/>
      <c r="K1615" s="268"/>
      <c r="L1615" s="267">
        <v>2</v>
      </c>
      <c r="M1615" s="267">
        <v>8</v>
      </c>
      <c r="N1615" s="267">
        <v>16</v>
      </c>
      <c r="O1615" s="267">
        <v>24</v>
      </c>
      <c r="P1615" s="267">
        <v>33</v>
      </c>
      <c r="Q1615" s="267">
        <v>42</v>
      </c>
      <c r="R1615" s="267">
        <v>52</v>
      </c>
      <c r="S1615" s="267">
        <v>61</v>
      </c>
      <c r="T1615" s="267">
        <v>73</v>
      </c>
      <c r="U1615" s="267">
        <v>83</v>
      </c>
      <c r="V1615" s="267">
        <v>94</v>
      </c>
      <c r="W1615" s="267">
        <v>99</v>
      </c>
      <c r="X1615" s="267"/>
      <c r="Y1615" s="267"/>
      <c r="Z1615" s="267"/>
      <c r="AA1615" s="267"/>
      <c r="AB1615" s="267"/>
      <c r="AC1615" s="267"/>
      <c r="AD1615" s="267"/>
      <c r="AE1615" s="268"/>
      <c r="AF1615" s="238" t="str">
        <f t="shared" si="26"/>
        <v>MANDIOCA23/24Colheita</v>
      </c>
      <c r="AG1615" s="268"/>
      <c r="AH1615" s="268"/>
      <c r="AI1615" s="268"/>
      <c r="AJ1615" s="268"/>
      <c r="AK1615" s="268"/>
      <c r="AL1615" s="268"/>
      <c r="AM1615" s="268"/>
      <c r="AN1615" s="268"/>
      <c r="AO1615" s="268"/>
      <c r="AP1615" s="268"/>
      <c r="AQ1615" s="268"/>
      <c r="AR1615" s="268"/>
      <c r="AS1615" s="268"/>
      <c r="AT1615" s="268"/>
      <c r="AU1615" s="268"/>
      <c r="AV1615" s="268"/>
      <c r="AW1615" s="268"/>
      <c r="AX1615" s="268"/>
      <c r="AY1615" s="268"/>
      <c r="AZ1615" s="268"/>
      <c r="BA1615" s="268"/>
      <c r="BB1615" s="268"/>
      <c r="BC1615" s="268"/>
      <c r="BD1615" s="268"/>
      <c r="BE1615" s="268"/>
      <c r="BF1615" s="268"/>
      <c r="BG1615" s="268"/>
      <c r="BH1615" s="268"/>
      <c r="BI1615" s="268"/>
      <c r="BJ1615" s="268"/>
      <c r="BK1615" s="268"/>
      <c r="BL1615" s="268"/>
    </row>
    <row r="1616" spans="1:64" ht="14.65" customHeight="1">
      <c r="A1616" s="238" t="s">
        <v>102</v>
      </c>
      <c r="B1616" s="238" t="s">
        <v>265</v>
      </c>
      <c r="C1616" s="243" t="s">
        <v>77</v>
      </c>
      <c r="D1616" s="245"/>
      <c r="E1616" s="245"/>
      <c r="F1616" s="245"/>
      <c r="G1616" s="245"/>
      <c r="H1616" s="245"/>
      <c r="I1616" s="245"/>
      <c r="J1616" s="245"/>
      <c r="K1616" s="245"/>
      <c r="L1616" s="245">
        <v>1.7</v>
      </c>
      <c r="M1616" s="245">
        <v>8.8000000000000007</v>
      </c>
      <c r="N1616" s="245">
        <v>17.399999999999999</v>
      </c>
      <c r="O1616" s="245">
        <v>25</v>
      </c>
      <c r="P1616" s="245">
        <v>33.4</v>
      </c>
      <c r="Q1616" s="245">
        <v>41</v>
      </c>
      <c r="R1616" s="245">
        <v>53.2</v>
      </c>
      <c r="S1616" s="245">
        <v>62</v>
      </c>
      <c r="T1616" s="245">
        <v>73.400000000000006</v>
      </c>
      <c r="U1616" s="245">
        <v>83.5</v>
      </c>
      <c r="V1616" s="245">
        <v>88.2</v>
      </c>
      <c r="W1616" s="245">
        <v>99</v>
      </c>
      <c r="X1616" s="245"/>
      <c r="Y1616" s="245"/>
      <c r="Z1616" s="245"/>
      <c r="AA1616" s="245"/>
      <c r="AB1616" s="245"/>
      <c r="AC1616" s="245"/>
      <c r="AD1616" s="245"/>
      <c r="AE1616" s="242"/>
      <c r="AF1616" s="238" t="str">
        <f t="shared" si="26"/>
        <v>MANDIOCA23/24Comercialização</v>
      </c>
      <c r="AG1616" s="242"/>
      <c r="AH1616" s="242"/>
      <c r="AI1616" s="242"/>
      <c r="AJ1616" s="242"/>
      <c r="AK1616" s="242"/>
      <c r="AL1616" s="242"/>
      <c r="AM1616" s="242"/>
      <c r="AN1616" s="242"/>
      <c r="AO1616" s="242"/>
      <c r="AP1616" s="242"/>
      <c r="AQ1616" s="242"/>
      <c r="AR1616" s="242"/>
      <c r="AS1616" s="242"/>
      <c r="AT1616" s="242"/>
      <c r="AU1616" s="242"/>
      <c r="AV1616" s="242"/>
      <c r="AW1616" s="242"/>
      <c r="AX1616" s="242"/>
      <c r="AY1616" s="242"/>
      <c r="AZ1616" s="242"/>
      <c r="BA1616" s="242"/>
      <c r="BB1616" s="242"/>
      <c r="BC1616" s="242"/>
      <c r="BD1616" s="242"/>
      <c r="BE1616" s="242"/>
      <c r="BF1616" s="242"/>
      <c r="BG1616" s="242"/>
      <c r="BH1616" s="242"/>
      <c r="BI1616" s="242"/>
      <c r="BJ1616" s="242"/>
      <c r="BK1616" s="242"/>
      <c r="BL1616" s="242"/>
    </row>
    <row r="1617" spans="1:64" ht="14.65" customHeight="1">
      <c r="A1617" s="254" t="s">
        <v>103</v>
      </c>
      <c r="B1617" s="254" t="s">
        <v>265</v>
      </c>
      <c r="C1617" s="256" t="s">
        <v>75</v>
      </c>
      <c r="D1617" s="261"/>
      <c r="E1617" s="261"/>
      <c r="F1617" s="261"/>
      <c r="G1617" s="261">
        <v>9</v>
      </c>
      <c r="H1617" s="261">
        <v>71</v>
      </c>
      <c r="I1617" s="261">
        <v>91</v>
      </c>
      <c r="J1617" s="261">
        <v>99</v>
      </c>
      <c r="K1617" s="262">
        <v>100</v>
      </c>
      <c r="L1617" s="261"/>
      <c r="M1617" s="261"/>
      <c r="N1617" s="261"/>
      <c r="O1617" s="261"/>
      <c r="P1617" s="261"/>
      <c r="Q1617" s="261"/>
      <c r="R1617" s="261"/>
      <c r="S1617" s="261"/>
      <c r="T1617" s="261"/>
      <c r="U1617" s="261"/>
      <c r="V1617" s="261"/>
      <c r="W1617" s="261"/>
      <c r="X1617" s="261"/>
      <c r="Y1617" s="261"/>
      <c r="Z1617" s="261"/>
      <c r="AA1617" s="261"/>
      <c r="AB1617" s="261"/>
      <c r="AC1617" s="261"/>
      <c r="AD1617" s="261"/>
      <c r="AE1617" s="262"/>
      <c r="AF1617" s="238" t="str">
        <f t="shared" si="26"/>
        <v>MILHO (1ª SAFRA)23/24Plantio</v>
      </c>
      <c r="AG1617" s="262"/>
      <c r="AH1617" s="262"/>
      <c r="AI1617" s="262"/>
      <c r="AJ1617" s="262"/>
      <c r="AK1617" s="262"/>
      <c r="AL1617" s="262"/>
      <c r="AM1617" s="262"/>
      <c r="AN1617" s="262"/>
      <c r="AO1617" s="262"/>
      <c r="AP1617" s="262"/>
      <c r="AQ1617" s="262"/>
      <c r="AR1617" s="262"/>
      <c r="AS1617" s="262"/>
      <c r="AT1617" s="262"/>
      <c r="AU1617" s="262"/>
      <c r="AV1617" s="262"/>
      <c r="AW1617" s="262"/>
      <c r="AX1617" s="262"/>
      <c r="AY1617" s="262"/>
      <c r="AZ1617" s="262"/>
      <c r="BA1617" s="262"/>
      <c r="BB1617" s="262"/>
      <c r="BC1617" s="262"/>
      <c r="BD1617" s="262"/>
      <c r="BE1617" s="262"/>
      <c r="BF1617" s="262"/>
      <c r="BG1617" s="262"/>
      <c r="BH1617" s="262"/>
      <c r="BI1617" s="262"/>
      <c r="BJ1617" s="262"/>
      <c r="BK1617" s="262"/>
      <c r="BL1617" s="262"/>
    </row>
    <row r="1618" spans="1:64" ht="14.65" customHeight="1">
      <c r="A1618" s="263" t="s">
        <v>103</v>
      </c>
      <c r="B1618" s="263" t="s">
        <v>265</v>
      </c>
      <c r="C1618" s="265" t="s">
        <v>76</v>
      </c>
      <c r="D1618" s="267"/>
      <c r="E1618" s="267"/>
      <c r="F1618" s="267"/>
      <c r="G1618" s="267"/>
      <c r="H1618" s="267"/>
      <c r="I1618" s="267"/>
      <c r="J1618" s="267"/>
      <c r="K1618" s="268"/>
      <c r="L1618" s="267">
        <v>13</v>
      </c>
      <c r="M1618" s="267">
        <v>65</v>
      </c>
      <c r="N1618" s="267">
        <v>91</v>
      </c>
      <c r="O1618" s="267">
        <v>97</v>
      </c>
      <c r="P1618" s="267">
        <v>100</v>
      </c>
      <c r="Q1618" s="267"/>
      <c r="R1618" s="267"/>
      <c r="S1618" s="267"/>
      <c r="T1618" s="267"/>
      <c r="U1618" s="267"/>
      <c r="V1618" s="267"/>
      <c r="W1618" s="267"/>
      <c r="X1618" s="267"/>
      <c r="Y1618" s="267"/>
      <c r="Z1618" s="267"/>
      <c r="AA1618" s="267"/>
      <c r="AB1618" s="267"/>
      <c r="AC1618" s="267"/>
      <c r="AD1618" s="267"/>
      <c r="AE1618" s="268"/>
      <c r="AF1618" s="238" t="str">
        <f t="shared" si="26"/>
        <v>MILHO (1ª SAFRA)23/24Colheita</v>
      </c>
      <c r="AG1618" s="268"/>
      <c r="AH1618" s="268"/>
      <c r="AI1618" s="268"/>
      <c r="AJ1618" s="268"/>
      <c r="AK1618" s="268"/>
      <c r="AL1618" s="268"/>
      <c r="AM1618" s="268"/>
      <c r="AN1618" s="268"/>
      <c r="AO1618" s="268"/>
      <c r="AP1618" s="268"/>
      <c r="AQ1618" s="268"/>
      <c r="AR1618" s="268"/>
      <c r="AS1618" s="268"/>
      <c r="AT1618" s="268"/>
      <c r="AU1618" s="268"/>
      <c r="AV1618" s="268"/>
      <c r="AW1618" s="268"/>
      <c r="AX1618" s="268"/>
      <c r="AY1618" s="268"/>
      <c r="AZ1618" s="268"/>
      <c r="BA1618" s="268"/>
      <c r="BB1618" s="268"/>
      <c r="BC1618" s="268"/>
      <c r="BD1618" s="268"/>
      <c r="BE1618" s="268"/>
      <c r="BF1618" s="268"/>
      <c r="BG1618" s="268"/>
      <c r="BH1618" s="268"/>
      <c r="BI1618" s="268"/>
      <c r="BJ1618" s="268"/>
      <c r="BK1618" s="268"/>
      <c r="BL1618" s="268"/>
    </row>
    <row r="1619" spans="1:64" ht="14.65" customHeight="1">
      <c r="A1619" s="238" t="s">
        <v>103</v>
      </c>
      <c r="B1619" s="238" t="s">
        <v>265</v>
      </c>
      <c r="C1619" s="243" t="s">
        <v>77</v>
      </c>
      <c r="D1619" s="245"/>
      <c r="E1619" s="245"/>
      <c r="F1619" s="245"/>
      <c r="G1619" s="245">
        <v>1</v>
      </c>
      <c r="H1619" s="245">
        <v>1</v>
      </c>
      <c r="I1619" s="245">
        <v>2</v>
      </c>
      <c r="J1619" s="245">
        <v>3</v>
      </c>
      <c r="K1619" s="245">
        <v>3</v>
      </c>
      <c r="L1619" s="245">
        <v>5.2</v>
      </c>
      <c r="M1619" s="245">
        <v>14.9</v>
      </c>
      <c r="N1619" s="245">
        <v>24.8</v>
      </c>
      <c r="O1619" s="245">
        <v>39.700000000000003</v>
      </c>
      <c r="P1619" s="245">
        <v>58.3</v>
      </c>
      <c r="Q1619" s="245">
        <v>68.5</v>
      </c>
      <c r="R1619" s="245">
        <v>74.599999999999994</v>
      </c>
      <c r="S1619" s="245">
        <v>79</v>
      </c>
      <c r="T1619" s="245">
        <v>83.6</v>
      </c>
      <c r="U1619" s="245">
        <v>89.2</v>
      </c>
      <c r="V1619" s="245">
        <v>91.8</v>
      </c>
      <c r="W1619" s="245">
        <v>93.6</v>
      </c>
      <c r="X1619" s="245">
        <v>95.5</v>
      </c>
      <c r="Y1619" s="245">
        <v>96.8</v>
      </c>
      <c r="Z1619" s="245">
        <v>97.7</v>
      </c>
      <c r="AA1619" s="245">
        <v>97.8</v>
      </c>
      <c r="AB1619" s="245"/>
      <c r="AC1619" s="245"/>
      <c r="AD1619" s="245"/>
      <c r="AE1619" s="242"/>
      <c r="AF1619" s="238" t="str">
        <f t="shared" si="26"/>
        <v>MILHO (1ª SAFRA)23/24Comercialização</v>
      </c>
      <c r="AG1619" s="242"/>
      <c r="AH1619" s="242"/>
      <c r="AI1619" s="242"/>
      <c r="AJ1619" s="242"/>
      <c r="AK1619" s="242"/>
      <c r="AL1619" s="242"/>
      <c r="AM1619" s="242"/>
      <c r="AN1619" s="242"/>
      <c r="AO1619" s="242"/>
      <c r="AP1619" s="242"/>
      <c r="AQ1619" s="242"/>
      <c r="AR1619" s="242"/>
      <c r="AS1619" s="242"/>
      <c r="AT1619" s="242"/>
      <c r="AU1619" s="242"/>
      <c r="AV1619" s="242"/>
      <c r="AW1619" s="242"/>
      <c r="AX1619" s="242"/>
      <c r="AY1619" s="242"/>
      <c r="AZ1619" s="242"/>
      <c r="BA1619" s="242"/>
      <c r="BB1619" s="242"/>
      <c r="BC1619" s="242"/>
      <c r="BD1619" s="242"/>
      <c r="BE1619" s="242"/>
      <c r="BF1619" s="242"/>
      <c r="BG1619" s="242"/>
      <c r="BH1619" s="242"/>
      <c r="BI1619" s="242"/>
      <c r="BJ1619" s="242"/>
      <c r="BK1619" s="242"/>
      <c r="BL1619" s="242"/>
    </row>
    <row r="1620" spans="1:64" ht="14.25" customHeight="1">
      <c r="A1620" s="254" t="s">
        <v>104</v>
      </c>
      <c r="B1620" s="254" t="s">
        <v>265</v>
      </c>
      <c r="C1620" s="256" t="s">
        <v>75</v>
      </c>
      <c r="D1620" s="260"/>
      <c r="E1620" s="260"/>
      <c r="F1620" s="260"/>
      <c r="G1620" s="261"/>
      <c r="H1620" s="261"/>
      <c r="I1620" s="261"/>
      <c r="J1620" s="261"/>
      <c r="K1620" s="262"/>
      <c r="L1620" s="261">
        <v>8</v>
      </c>
      <c r="M1620" s="262">
        <v>66</v>
      </c>
      <c r="N1620" s="261">
        <v>99</v>
      </c>
      <c r="O1620" s="261">
        <v>100</v>
      </c>
      <c r="P1620" s="261"/>
      <c r="Q1620" s="261"/>
      <c r="R1620" s="261"/>
      <c r="S1620" s="261"/>
      <c r="T1620" s="261"/>
      <c r="U1620" s="261"/>
      <c r="V1620" s="261"/>
      <c r="W1620" s="261"/>
      <c r="X1620" s="261"/>
      <c r="Y1620" s="261"/>
      <c r="Z1620" s="261"/>
      <c r="AA1620" s="261"/>
      <c r="AB1620" s="261"/>
      <c r="AC1620" s="261"/>
      <c r="AD1620" s="261"/>
      <c r="AE1620" s="262"/>
      <c r="AF1620" s="238" t="str">
        <f t="shared" si="26"/>
        <v>MILHO (2ª SAFRA)23/24Plantio</v>
      </c>
      <c r="AG1620" s="262"/>
      <c r="AH1620" s="262"/>
      <c r="AI1620" s="262"/>
      <c r="AJ1620" s="262"/>
      <c r="AK1620" s="262"/>
      <c r="AL1620" s="262"/>
      <c r="AM1620" s="262"/>
      <c r="AN1620" s="262"/>
      <c r="AO1620" s="262"/>
      <c r="AP1620" s="262"/>
      <c r="AQ1620" s="262"/>
      <c r="AR1620" s="262"/>
      <c r="AS1620" s="262"/>
      <c r="AT1620" s="262"/>
      <c r="AU1620" s="262"/>
      <c r="AV1620" s="262"/>
      <c r="AW1620" s="262"/>
      <c r="AX1620" s="262"/>
      <c r="AY1620" s="262"/>
      <c r="AZ1620" s="262"/>
      <c r="BA1620" s="262"/>
      <c r="BB1620" s="262"/>
      <c r="BC1620" s="262"/>
      <c r="BD1620" s="262"/>
      <c r="BE1620" s="262"/>
      <c r="BF1620" s="262"/>
      <c r="BG1620" s="262"/>
      <c r="BH1620" s="262"/>
      <c r="BI1620" s="262"/>
      <c r="BJ1620" s="262"/>
      <c r="BK1620" s="262"/>
      <c r="BL1620" s="262"/>
    </row>
    <row r="1621" spans="1:64" ht="14.25" customHeight="1">
      <c r="A1621" s="263" t="s">
        <v>104</v>
      </c>
      <c r="B1621" s="263" t="s">
        <v>265</v>
      </c>
      <c r="C1621" s="265" t="s">
        <v>76</v>
      </c>
      <c r="D1621" s="266"/>
      <c r="E1621" s="266"/>
      <c r="F1621" s="266"/>
      <c r="G1621" s="267"/>
      <c r="H1621" s="267"/>
      <c r="I1621" s="267"/>
      <c r="J1621" s="267"/>
      <c r="K1621" s="268"/>
      <c r="L1621" s="267"/>
      <c r="M1621" s="268"/>
      <c r="N1621" s="267"/>
      <c r="O1621" s="267"/>
      <c r="P1621" s="267">
        <v>4</v>
      </c>
      <c r="Q1621" s="267">
        <v>42</v>
      </c>
      <c r="R1621" s="267">
        <v>76</v>
      </c>
      <c r="S1621" s="267">
        <v>99</v>
      </c>
      <c r="T1621" s="267">
        <v>100</v>
      </c>
      <c r="U1621" s="267"/>
      <c r="V1621" s="267"/>
      <c r="W1621" s="267"/>
      <c r="X1621" s="267"/>
      <c r="Y1621" s="267"/>
      <c r="Z1621" s="267"/>
      <c r="AA1621" s="267"/>
      <c r="AB1621" s="267"/>
      <c r="AC1621" s="267"/>
      <c r="AD1621" s="267"/>
      <c r="AE1621" s="268"/>
      <c r="AF1621" s="238" t="str">
        <f t="shared" si="26"/>
        <v>MILHO (2ª SAFRA)23/24Colheita</v>
      </c>
      <c r="AG1621" s="268"/>
      <c r="AH1621" s="268"/>
      <c r="AI1621" s="268"/>
      <c r="AJ1621" s="268"/>
      <c r="AK1621" s="268"/>
      <c r="AL1621" s="268"/>
      <c r="AM1621" s="268"/>
      <c r="AN1621" s="268"/>
      <c r="AO1621" s="268"/>
      <c r="AP1621" s="268"/>
      <c r="AQ1621" s="268"/>
      <c r="AR1621" s="268"/>
      <c r="AS1621" s="268"/>
      <c r="AT1621" s="268"/>
      <c r="AU1621" s="268"/>
      <c r="AV1621" s="268"/>
      <c r="AW1621" s="268"/>
      <c r="AX1621" s="268"/>
      <c r="AY1621" s="268"/>
      <c r="AZ1621" s="268"/>
      <c r="BA1621" s="268"/>
      <c r="BB1621" s="268"/>
      <c r="BC1621" s="268"/>
      <c r="BD1621" s="268"/>
      <c r="BE1621" s="268"/>
      <c r="BF1621" s="268"/>
      <c r="BG1621" s="268"/>
      <c r="BH1621" s="268"/>
      <c r="BI1621" s="268"/>
      <c r="BJ1621" s="268"/>
      <c r="BK1621" s="268"/>
      <c r="BL1621" s="268"/>
    </row>
    <row r="1622" spans="1:64" ht="14.65" customHeight="1">
      <c r="A1622" s="238" t="s">
        <v>104</v>
      </c>
      <c r="B1622" s="238" t="s">
        <v>265</v>
      </c>
      <c r="C1622" s="243" t="s">
        <v>77</v>
      </c>
      <c r="D1622" s="244"/>
      <c r="E1622" s="244"/>
      <c r="F1622" s="244"/>
      <c r="G1622" s="245"/>
      <c r="H1622" s="245"/>
      <c r="I1622" s="245"/>
      <c r="J1622" s="245"/>
      <c r="K1622" s="245"/>
      <c r="L1622" s="245">
        <v>1.8</v>
      </c>
      <c r="M1622" s="245">
        <v>3.4</v>
      </c>
      <c r="N1622" s="245">
        <v>4.5</v>
      </c>
      <c r="O1622" s="245">
        <v>8.1</v>
      </c>
      <c r="P1622" s="245">
        <v>9</v>
      </c>
      <c r="Q1622" s="245">
        <v>13.6</v>
      </c>
      <c r="R1622" s="245">
        <v>25.6</v>
      </c>
      <c r="S1622" s="245">
        <v>44</v>
      </c>
      <c r="T1622" s="245">
        <v>52.3</v>
      </c>
      <c r="U1622" s="245">
        <v>58.4</v>
      </c>
      <c r="V1622" s="245">
        <v>66</v>
      </c>
      <c r="W1622" s="245">
        <v>73.7</v>
      </c>
      <c r="X1622" s="245">
        <v>82.5</v>
      </c>
      <c r="Y1622" s="245">
        <v>86.5</v>
      </c>
      <c r="Z1622" s="245">
        <v>92.6</v>
      </c>
      <c r="AA1622" s="245">
        <v>94.4</v>
      </c>
      <c r="AB1622" s="245"/>
      <c r="AC1622" s="245"/>
      <c r="AD1622" s="245"/>
      <c r="AE1622" s="242"/>
      <c r="AF1622" s="238" t="str">
        <f t="shared" si="26"/>
        <v>MILHO (2ª SAFRA)23/24Comercialização</v>
      </c>
      <c r="AG1622" s="242"/>
      <c r="AH1622" s="242"/>
      <c r="AI1622" s="242"/>
      <c r="AJ1622" s="242"/>
      <c r="AK1622" s="242"/>
      <c r="AL1622" s="242"/>
      <c r="AM1622" s="242"/>
      <c r="AN1622" s="242"/>
      <c r="AO1622" s="242"/>
      <c r="AP1622" s="242"/>
      <c r="AQ1622" s="242"/>
      <c r="AR1622" s="242"/>
      <c r="AS1622" s="242"/>
      <c r="AT1622" s="242"/>
      <c r="AU1622" s="242"/>
      <c r="AV1622" s="242"/>
      <c r="AW1622" s="242"/>
      <c r="AX1622" s="242"/>
      <c r="AY1622" s="242"/>
      <c r="AZ1622" s="242"/>
      <c r="BA1622" s="242"/>
      <c r="BB1622" s="242"/>
      <c r="BC1622" s="242"/>
      <c r="BD1622" s="242"/>
      <c r="BE1622" s="242"/>
      <c r="BF1622" s="242"/>
      <c r="BG1622" s="242"/>
      <c r="BH1622" s="242"/>
      <c r="BI1622" s="242"/>
      <c r="BJ1622" s="242"/>
      <c r="BK1622" s="242"/>
      <c r="BL1622" s="242"/>
    </row>
    <row r="1623" spans="1:64" ht="14.65" customHeight="1">
      <c r="A1623" s="254" t="s">
        <v>106</v>
      </c>
      <c r="B1623" s="254" t="s">
        <v>265</v>
      </c>
      <c r="C1623" s="256" t="s">
        <v>75</v>
      </c>
      <c r="D1623" s="261"/>
      <c r="E1623" s="261"/>
      <c r="F1623" s="261"/>
      <c r="G1623" s="261"/>
      <c r="H1623" s="261">
        <v>16</v>
      </c>
      <c r="I1623" s="261">
        <v>58</v>
      </c>
      <c r="J1623" s="261">
        <v>96</v>
      </c>
      <c r="K1623" s="261">
        <v>100</v>
      </c>
      <c r="L1623" s="261"/>
      <c r="M1623" s="261"/>
      <c r="N1623" s="262"/>
      <c r="O1623" s="261"/>
      <c r="P1623" s="261"/>
      <c r="Q1623" s="261"/>
      <c r="R1623" s="261"/>
      <c r="S1623" s="261"/>
      <c r="T1623" s="261"/>
      <c r="U1623" s="261"/>
      <c r="V1623" s="261"/>
      <c r="W1623" s="261"/>
      <c r="X1623" s="261"/>
      <c r="Y1623" s="261"/>
      <c r="Z1623" s="261"/>
      <c r="AA1623" s="261"/>
      <c r="AB1623" s="261"/>
      <c r="AC1623" s="261"/>
      <c r="AD1623" s="261"/>
      <c r="AE1623" s="262"/>
      <c r="AF1623" s="238" t="str">
        <f t="shared" si="26"/>
        <v>SOJA (1ª SAFRA)23/24Plantio</v>
      </c>
      <c r="AG1623" s="262"/>
      <c r="AH1623" s="262"/>
      <c r="AI1623" s="262"/>
      <c r="AJ1623" s="262"/>
      <c r="AK1623" s="262"/>
      <c r="AL1623" s="262"/>
      <c r="AM1623" s="262"/>
      <c r="AN1623" s="262"/>
      <c r="AO1623" s="262"/>
      <c r="AP1623" s="262"/>
      <c r="AQ1623" s="262"/>
      <c r="AR1623" s="262"/>
      <c r="AS1623" s="262"/>
      <c r="AT1623" s="262"/>
      <c r="AU1623" s="262"/>
      <c r="AV1623" s="262"/>
      <c r="AW1623" s="262"/>
      <c r="AX1623" s="262"/>
      <c r="AY1623" s="262"/>
      <c r="AZ1623" s="262"/>
      <c r="BA1623" s="262"/>
      <c r="BB1623" s="262"/>
      <c r="BC1623" s="262"/>
      <c r="BD1623" s="262"/>
      <c r="BE1623" s="262"/>
      <c r="BF1623" s="262"/>
      <c r="BG1623" s="262"/>
      <c r="BH1623" s="262"/>
      <c r="BI1623" s="262"/>
      <c r="BJ1623" s="262"/>
      <c r="BK1623" s="262"/>
      <c r="BL1623" s="262"/>
    </row>
    <row r="1624" spans="1:64" ht="14.65" customHeight="1">
      <c r="A1624" s="263" t="s">
        <v>106</v>
      </c>
      <c r="B1624" s="263" t="s">
        <v>265</v>
      </c>
      <c r="C1624" s="265" t="s">
        <v>76</v>
      </c>
      <c r="D1624" s="267"/>
      <c r="E1624" s="267"/>
      <c r="F1624" s="267"/>
      <c r="G1624" s="267"/>
      <c r="H1624" s="267"/>
      <c r="I1624" s="267"/>
      <c r="J1624" s="267"/>
      <c r="K1624" s="267"/>
      <c r="L1624" s="267">
        <v>12</v>
      </c>
      <c r="M1624" s="267">
        <v>52</v>
      </c>
      <c r="N1624" s="268">
        <v>87</v>
      </c>
      <c r="O1624" s="267">
        <v>99</v>
      </c>
      <c r="P1624" s="267">
        <v>100</v>
      </c>
      <c r="Q1624" s="267"/>
      <c r="R1624" s="267"/>
      <c r="S1624" s="267"/>
      <c r="T1624" s="267"/>
      <c r="U1624" s="267"/>
      <c r="V1624" s="267"/>
      <c r="W1624" s="267"/>
      <c r="X1624" s="267"/>
      <c r="Y1624" s="267"/>
      <c r="Z1624" s="267"/>
      <c r="AA1624" s="267"/>
      <c r="AB1624" s="267"/>
      <c r="AC1624" s="267"/>
      <c r="AD1624" s="267"/>
      <c r="AE1624" s="268"/>
      <c r="AF1624" s="238" t="str">
        <f t="shared" si="26"/>
        <v>SOJA (1ª SAFRA)23/24Colheita</v>
      </c>
      <c r="AG1624" s="268"/>
      <c r="AH1624" s="268"/>
      <c r="AI1624" s="268"/>
      <c r="AJ1624" s="268"/>
      <c r="AK1624" s="268"/>
      <c r="AL1624" s="268"/>
      <c r="AM1624" s="268"/>
      <c r="AN1624" s="268"/>
      <c r="AO1624" s="268"/>
      <c r="AP1624" s="268"/>
      <c r="AQ1624" s="268"/>
      <c r="AR1624" s="268"/>
      <c r="AS1624" s="268"/>
      <c r="AT1624" s="268"/>
      <c r="AU1624" s="268"/>
      <c r="AV1624" s="268"/>
      <c r="AW1624" s="268"/>
      <c r="AX1624" s="268"/>
      <c r="AY1624" s="268"/>
      <c r="AZ1624" s="268"/>
      <c r="BA1624" s="268"/>
      <c r="BB1624" s="268"/>
      <c r="BC1624" s="268"/>
      <c r="BD1624" s="268"/>
      <c r="BE1624" s="268"/>
      <c r="BF1624" s="268"/>
      <c r="BG1624" s="268"/>
      <c r="BH1624" s="268"/>
      <c r="BI1624" s="268"/>
      <c r="BJ1624" s="268"/>
      <c r="BK1624" s="268"/>
      <c r="BL1624" s="268"/>
    </row>
    <row r="1625" spans="1:64" ht="14.65" customHeight="1">
      <c r="A1625" s="238" t="s">
        <v>106</v>
      </c>
      <c r="B1625" s="238" t="s">
        <v>265</v>
      </c>
      <c r="C1625" s="243" t="s">
        <v>77</v>
      </c>
      <c r="D1625" s="245"/>
      <c r="E1625" s="245"/>
      <c r="F1625" s="245"/>
      <c r="G1625" s="245">
        <v>5</v>
      </c>
      <c r="H1625" s="245">
        <v>6</v>
      </c>
      <c r="I1625" s="245">
        <v>8</v>
      </c>
      <c r="J1625" s="245">
        <v>11</v>
      </c>
      <c r="K1625" s="245">
        <v>11</v>
      </c>
      <c r="L1625" s="245">
        <v>12.7</v>
      </c>
      <c r="M1625" s="245">
        <v>16.899999999999999</v>
      </c>
      <c r="N1625" s="245">
        <v>23.5</v>
      </c>
      <c r="O1625" s="245">
        <v>38.5</v>
      </c>
      <c r="P1625" s="245">
        <v>54</v>
      </c>
      <c r="Q1625" s="245">
        <v>62.8</v>
      </c>
      <c r="R1625" s="245">
        <v>68.400000000000006</v>
      </c>
      <c r="S1625" s="245">
        <v>74</v>
      </c>
      <c r="T1625" s="245">
        <v>79.900000000000006</v>
      </c>
      <c r="U1625" s="245">
        <v>84</v>
      </c>
      <c r="V1625" s="245">
        <v>88.4</v>
      </c>
      <c r="W1625" s="245">
        <v>90.2</v>
      </c>
      <c r="X1625" s="245">
        <v>92.5</v>
      </c>
      <c r="Y1625" s="245">
        <v>95.2</v>
      </c>
      <c r="Z1625" s="245">
        <v>96.3</v>
      </c>
      <c r="AA1625" s="245">
        <v>96.8</v>
      </c>
      <c r="AB1625" s="245"/>
      <c r="AC1625" s="245"/>
      <c r="AD1625" s="245"/>
      <c r="AE1625" s="242"/>
      <c r="AF1625" s="238" t="str">
        <f t="shared" si="26"/>
        <v>SOJA (1ª SAFRA)23/24Comercialização</v>
      </c>
      <c r="AG1625" s="242"/>
      <c r="AH1625" s="242"/>
      <c r="AI1625" s="242"/>
      <c r="AJ1625" s="242"/>
      <c r="AK1625" s="242"/>
      <c r="AL1625" s="242"/>
      <c r="AM1625" s="242"/>
      <c r="AN1625" s="242"/>
      <c r="AO1625" s="242"/>
      <c r="AP1625" s="242"/>
      <c r="AQ1625" s="242"/>
      <c r="AR1625" s="242"/>
      <c r="AS1625" s="242"/>
      <c r="AT1625" s="242"/>
      <c r="AU1625" s="242"/>
      <c r="AV1625" s="242"/>
      <c r="AW1625" s="242"/>
      <c r="AX1625" s="242"/>
      <c r="AY1625" s="242"/>
      <c r="AZ1625" s="242"/>
      <c r="BA1625" s="242"/>
      <c r="BB1625" s="242"/>
      <c r="BC1625" s="242"/>
      <c r="BD1625" s="242"/>
      <c r="BE1625" s="242"/>
      <c r="BF1625" s="242"/>
      <c r="BG1625" s="242"/>
      <c r="BH1625" s="242"/>
      <c r="BI1625" s="242"/>
      <c r="BJ1625" s="242"/>
      <c r="BK1625" s="242"/>
      <c r="BL1625" s="242"/>
    </row>
    <row r="1626" spans="1:64" ht="14.65" customHeight="1">
      <c r="A1626" s="254" t="s">
        <v>107</v>
      </c>
      <c r="B1626" s="254" t="s">
        <v>265</v>
      </c>
      <c r="C1626" s="256" t="s">
        <v>75</v>
      </c>
      <c r="D1626" s="261"/>
      <c r="E1626" s="261"/>
      <c r="F1626" s="261"/>
      <c r="G1626" s="261"/>
      <c r="H1626" s="261"/>
      <c r="I1626" s="261"/>
      <c r="J1626" s="261"/>
      <c r="K1626" s="261"/>
      <c r="L1626" s="261">
        <v>74</v>
      </c>
      <c r="M1626" s="261">
        <v>100</v>
      </c>
      <c r="N1626" s="262"/>
      <c r="O1626" s="261"/>
      <c r="P1626" s="261"/>
      <c r="Q1626" s="261"/>
      <c r="R1626" s="261"/>
      <c r="S1626" s="261"/>
      <c r="T1626" s="261"/>
      <c r="U1626" s="261"/>
      <c r="V1626" s="261"/>
      <c r="W1626" s="261"/>
      <c r="X1626" s="261"/>
      <c r="Y1626" s="261"/>
      <c r="Z1626" s="261"/>
      <c r="AA1626" s="261"/>
      <c r="AB1626" s="261"/>
      <c r="AC1626" s="261"/>
      <c r="AD1626" s="261"/>
      <c r="AE1626" s="262"/>
      <c r="AF1626" s="238" t="str">
        <f t="shared" si="26"/>
        <v>SOJA (2ª SAFRA)23/24Plantio</v>
      </c>
      <c r="AG1626" s="262"/>
      <c r="AH1626" s="262"/>
      <c r="AI1626" s="262"/>
      <c r="AJ1626" s="262"/>
      <c r="AK1626" s="262"/>
      <c r="AL1626" s="262"/>
      <c r="AM1626" s="262"/>
      <c r="AN1626" s="262"/>
      <c r="AO1626" s="262"/>
      <c r="AP1626" s="262"/>
      <c r="AQ1626" s="262"/>
      <c r="AR1626" s="262"/>
      <c r="AS1626" s="262"/>
      <c r="AT1626" s="262"/>
      <c r="AU1626" s="262"/>
      <c r="AV1626" s="262"/>
      <c r="AW1626" s="262"/>
      <c r="AX1626" s="262"/>
      <c r="AY1626" s="262"/>
      <c r="AZ1626" s="262"/>
      <c r="BA1626" s="262"/>
      <c r="BB1626" s="262"/>
      <c r="BC1626" s="262"/>
      <c r="BD1626" s="262"/>
      <c r="BE1626" s="262"/>
      <c r="BF1626" s="262"/>
      <c r="BG1626" s="262"/>
      <c r="BH1626" s="262"/>
      <c r="BI1626" s="262"/>
      <c r="BJ1626" s="262"/>
      <c r="BK1626" s="262"/>
      <c r="BL1626" s="262"/>
    </row>
    <row r="1627" spans="1:64" ht="14.65" customHeight="1">
      <c r="A1627" s="263" t="s">
        <v>107</v>
      </c>
      <c r="B1627" s="263" t="s">
        <v>265</v>
      </c>
      <c r="C1627" s="265" t="s">
        <v>76</v>
      </c>
      <c r="D1627" s="267"/>
      <c r="E1627" s="267"/>
      <c r="F1627" s="267"/>
      <c r="G1627" s="267"/>
      <c r="H1627" s="267"/>
      <c r="I1627" s="267"/>
      <c r="J1627" s="267"/>
      <c r="K1627" s="267"/>
      <c r="L1627" s="267"/>
      <c r="M1627" s="267"/>
      <c r="N1627" s="268"/>
      <c r="O1627" s="267">
        <v>7</v>
      </c>
      <c r="P1627" s="267">
        <v>95</v>
      </c>
      <c r="Q1627" s="267">
        <v>100</v>
      </c>
      <c r="R1627" s="267"/>
      <c r="S1627" s="267"/>
      <c r="T1627" s="267"/>
      <c r="U1627" s="267"/>
      <c r="V1627" s="267"/>
      <c r="W1627" s="267"/>
      <c r="X1627" s="267"/>
      <c r="Y1627" s="267"/>
      <c r="Z1627" s="267"/>
      <c r="AA1627" s="267"/>
      <c r="AB1627" s="267"/>
      <c r="AC1627" s="267"/>
      <c r="AD1627" s="267"/>
      <c r="AE1627" s="268"/>
      <c r="AF1627" s="238" t="str">
        <f t="shared" si="26"/>
        <v>SOJA (2ª SAFRA)23/24Colheita</v>
      </c>
      <c r="AG1627" s="268"/>
      <c r="AH1627" s="268"/>
      <c r="AI1627" s="268"/>
      <c r="AJ1627" s="268"/>
      <c r="AK1627" s="268"/>
      <c r="AL1627" s="268"/>
      <c r="AM1627" s="268"/>
      <c r="AN1627" s="268"/>
      <c r="AO1627" s="268"/>
      <c r="AP1627" s="268"/>
      <c r="AQ1627" s="268"/>
      <c r="AR1627" s="268"/>
      <c r="AS1627" s="268"/>
      <c r="AT1627" s="268"/>
      <c r="AU1627" s="268"/>
      <c r="AV1627" s="268"/>
      <c r="AW1627" s="268"/>
      <c r="AX1627" s="268"/>
      <c r="AY1627" s="268"/>
      <c r="AZ1627" s="268"/>
      <c r="BA1627" s="268"/>
      <c r="BB1627" s="268"/>
      <c r="BC1627" s="268"/>
      <c r="BD1627" s="268"/>
      <c r="BE1627" s="268"/>
      <c r="BF1627" s="268"/>
      <c r="BG1627" s="268"/>
      <c r="BH1627" s="268"/>
      <c r="BI1627" s="268"/>
      <c r="BJ1627" s="268"/>
      <c r="BK1627" s="268"/>
      <c r="BL1627" s="268"/>
    </row>
    <row r="1628" spans="1:64" ht="14.65" customHeight="1">
      <c r="A1628" s="238" t="s">
        <v>107</v>
      </c>
      <c r="B1628" s="238" t="s">
        <v>265</v>
      </c>
      <c r="C1628" s="243" t="s">
        <v>77</v>
      </c>
      <c r="D1628" s="245"/>
      <c r="E1628" s="245"/>
      <c r="F1628" s="245"/>
      <c r="G1628" s="245"/>
      <c r="H1628" s="245"/>
      <c r="I1628" s="245"/>
      <c r="J1628" s="245"/>
      <c r="K1628" s="245"/>
      <c r="L1628" s="245"/>
      <c r="M1628" s="245"/>
      <c r="N1628" s="245"/>
      <c r="O1628" s="245"/>
      <c r="P1628" s="245">
        <v>44.4</v>
      </c>
      <c r="Q1628" s="245">
        <v>52.9</v>
      </c>
      <c r="R1628" s="245">
        <v>71.7</v>
      </c>
      <c r="S1628" s="245">
        <v>79</v>
      </c>
      <c r="T1628" s="245">
        <v>82.4</v>
      </c>
      <c r="U1628" s="245">
        <v>86.8</v>
      </c>
      <c r="V1628" s="245">
        <v>91.4</v>
      </c>
      <c r="W1628" s="245">
        <v>93.2</v>
      </c>
      <c r="X1628" s="245">
        <v>95.1</v>
      </c>
      <c r="Y1628" s="245">
        <v>96.2</v>
      </c>
      <c r="Z1628" s="245">
        <v>96.2</v>
      </c>
      <c r="AA1628" s="245">
        <v>97</v>
      </c>
      <c r="AB1628" s="245"/>
      <c r="AC1628" s="245"/>
      <c r="AD1628" s="245"/>
      <c r="AE1628" s="242"/>
      <c r="AF1628" s="238" t="str">
        <f t="shared" si="26"/>
        <v>SOJA (2ª SAFRA)23/24Comercialização</v>
      </c>
      <c r="AG1628" s="242"/>
      <c r="AH1628" s="242"/>
      <c r="AI1628" s="242"/>
      <c r="AJ1628" s="242"/>
      <c r="AK1628" s="242"/>
      <c r="AL1628" s="242"/>
      <c r="AM1628" s="242"/>
      <c r="AN1628" s="242"/>
      <c r="AO1628" s="242"/>
      <c r="AP1628" s="242"/>
      <c r="AQ1628" s="242"/>
      <c r="AR1628" s="242"/>
      <c r="AS1628" s="242"/>
      <c r="AT1628" s="242"/>
      <c r="AU1628" s="242"/>
      <c r="AV1628" s="242"/>
      <c r="AW1628" s="242"/>
      <c r="AX1628" s="242"/>
      <c r="AY1628" s="242"/>
      <c r="AZ1628" s="242"/>
      <c r="BA1628" s="242"/>
      <c r="BB1628" s="242"/>
      <c r="BC1628" s="242"/>
      <c r="BD1628" s="242"/>
      <c r="BE1628" s="242"/>
      <c r="BF1628" s="242"/>
      <c r="BG1628" s="242"/>
      <c r="BH1628" s="242"/>
      <c r="BI1628" s="242"/>
      <c r="BJ1628" s="242"/>
      <c r="BK1628" s="242"/>
      <c r="BL1628" s="242"/>
    </row>
    <row r="1629" spans="1:64" ht="14.65" customHeight="1">
      <c r="A1629" s="254" t="s">
        <v>109</v>
      </c>
      <c r="B1629" s="254" t="s">
        <v>265</v>
      </c>
      <c r="C1629" s="256" t="s">
        <v>75</v>
      </c>
      <c r="D1629" s="261"/>
      <c r="E1629" s="261"/>
      <c r="F1629" s="261"/>
      <c r="G1629" s="261"/>
      <c r="H1629" s="261"/>
      <c r="I1629" s="261"/>
      <c r="J1629" s="261"/>
      <c r="K1629" s="262"/>
      <c r="L1629" s="261">
        <v>15</v>
      </c>
      <c r="M1629" s="262">
        <v>66</v>
      </c>
      <c r="N1629" s="261">
        <v>80</v>
      </c>
      <c r="O1629" s="261">
        <v>88</v>
      </c>
      <c r="P1629" s="261">
        <v>93</v>
      </c>
      <c r="Q1629" s="261">
        <v>96</v>
      </c>
      <c r="R1629" s="261">
        <v>100</v>
      </c>
      <c r="S1629" s="261"/>
      <c r="T1629" s="261"/>
      <c r="U1629" s="261"/>
      <c r="V1629" s="261"/>
      <c r="W1629" s="261"/>
      <c r="X1629" s="261"/>
      <c r="Y1629" s="261"/>
      <c r="Z1629" s="261"/>
      <c r="AA1629" s="261"/>
      <c r="AB1629" s="261"/>
      <c r="AC1629" s="261"/>
      <c r="AD1629" s="261"/>
      <c r="AE1629" s="262"/>
      <c r="AF1629" s="238" t="str">
        <f>A1629&amp;B1629&amp;C1629</f>
        <v>TOMATE (2ª SAFRA)23/24Plantio</v>
      </c>
      <c r="AG1629" s="262"/>
      <c r="AH1629" s="262"/>
      <c r="AI1629" s="262"/>
      <c r="AJ1629" s="262"/>
      <c r="AK1629" s="262"/>
      <c r="AL1629" s="262"/>
      <c r="AM1629" s="262"/>
      <c r="AN1629" s="262"/>
      <c r="AO1629" s="262"/>
      <c r="AP1629" s="262"/>
      <c r="AQ1629" s="262"/>
      <c r="AR1629" s="262"/>
      <c r="AS1629" s="262"/>
      <c r="AT1629" s="262"/>
      <c r="AU1629" s="262"/>
      <c r="AV1629" s="262"/>
      <c r="AW1629" s="262"/>
      <c r="AX1629" s="262"/>
      <c r="AY1629" s="262"/>
      <c r="AZ1629" s="262"/>
      <c r="BA1629" s="262"/>
      <c r="BB1629" s="262"/>
      <c r="BC1629" s="262"/>
      <c r="BD1629" s="262"/>
      <c r="BE1629" s="262"/>
      <c r="BF1629" s="262"/>
      <c r="BG1629" s="262"/>
      <c r="BH1629" s="262"/>
      <c r="BI1629" s="262"/>
      <c r="BJ1629" s="262"/>
      <c r="BK1629" s="262"/>
      <c r="BL1629" s="262"/>
    </row>
    <row r="1630" spans="1:64" ht="14.65" customHeight="1">
      <c r="A1630" s="263" t="s">
        <v>109</v>
      </c>
      <c r="B1630" s="263" t="s">
        <v>265</v>
      </c>
      <c r="C1630" s="265" t="s">
        <v>76</v>
      </c>
      <c r="D1630" s="267"/>
      <c r="E1630" s="267"/>
      <c r="F1630" s="267"/>
      <c r="G1630" s="267"/>
      <c r="H1630" s="267"/>
      <c r="I1630" s="267"/>
      <c r="J1630" s="267"/>
      <c r="K1630" s="268"/>
      <c r="L1630" s="267"/>
      <c r="M1630" s="268">
        <v>9</v>
      </c>
      <c r="N1630" s="267">
        <v>22</v>
      </c>
      <c r="O1630" s="267">
        <v>44</v>
      </c>
      <c r="P1630" s="267">
        <v>62</v>
      </c>
      <c r="Q1630" s="267">
        <v>77</v>
      </c>
      <c r="R1630" s="267">
        <v>84</v>
      </c>
      <c r="S1630" s="267">
        <v>92</v>
      </c>
      <c r="T1630" s="267">
        <v>96</v>
      </c>
      <c r="U1630" s="267">
        <v>98</v>
      </c>
      <c r="V1630" s="267">
        <v>100</v>
      </c>
      <c r="W1630" s="267"/>
      <c r="X1630" s="267"/>
      <c r="Y1630" s="267"/>
      <c r="Z1630" s="267"/>
      <c r="AA1630" s="267"/>
      <c r="AB1630" s="267"/>
      <c r="AC1630" s="267"/>
      <c r="AD1630" s="267"/>
      <c r="AE1630" s="268"/>
      <c r="AF1630" s="238" t="str">
        <f>A1630&amp;B1630&amp;C1630</f>
        <v>TOMATE (2ª SAFRA)23/24Colheita</v>
      </c>
      <c r="AG1630" s="268"/>
      <c r="AH1630" s="268"/>
      <c r="AI1630" s="268"/>
      <c r="AJ1630" s="268"/>
      <c r="AK1630" s="268"/>
      <c r="AL1630" s="268"/>
      <c r="AM1630" s="268"/>
      <c r="AN1630" s="268"/>
      <c r="AO1630" s="268"/>
      <c r="AP1630" s="268"/>
      <c r="AQ1630" s="268"/>
      <c r="AR1630" s="268"/>
      <c r="AS1630" s="268"/>
      <c r="AT1630" s="268"/>
      <c r="AU1630" s="268"/>
      <c r="AV1630" s="268"/>
      <c r="AW1630" s="268"/>
      <c r="AX1630" s="268"/>
      <c r="AY1630" s="268"/>
      <c r="AZ1630" s="268"/>
      <c r="BA1630" s="268"/>
      <c r="BB1630" s="268"/>
      <c r="BC1630" s="268"/>
      <c r="BD1630" s="268"/>
      <c r="BE1630" s="268"/>
      <c r="BF1630" s="268"/>
      <c r="BG1630" s="268"/>
      <c r="BH1630" s="268"/>
      <c r="BI1630" s="268"/>
      <c r="BJ1630" s="268"/>
      <c r="BK1630" s="268"/>
      <c r="BL1630" s="268"/>
    </row>
    <row r="1631" spans="1:64" ht="14.65" customHeight="1">
      <c r="A1631" s="238" t="s">
        <v>109</v>
      </c>
      <c r="B1631" s="238" t="s">
        <v>265</v>
      </c>
      <c r="C1631" s="243" t="s">
        <v>77</v>
      </c>
      <c r="D1631" s="245"/>
      <c r="E1631" s="245"/>
      <c r="F1631" s="245"/>
      <c r="G1631" s="245"/>
      <c r="H1631" s="245"/>
      <c r="I1631" s="245"/>
      <c r="J1631" s="245"/>
      <c r="K1631" s="245"/>
      <c r="L1631" s="245"/>
      <c r="M1631" s="245">
        <v>5.0999999999999996</v>
      </c>
      <c r="N1631" s="245">
        <v>14.7</v>
      </c>
      <c r="O1631" s="245">
        <v>34.200000000000003</v>
      </c>
      <c r="P1631" s="245">
        <v>52.6</v>
      </c>
      <c r="Q1631" s="245">
        <v>71.900000000000006</v>
      </c>
      <c r="R1631" s="245">
        <v>83.2</v>
      </c>
      <c r="S1631" s="245">
        <v>92</v>
      </c>
      <c r="T1631" s="245">
        <v>97.5</v>
      </c>
      <c r="U1631" s="245">
        <v>99.4</v>
      </c>
      <c r="V1631" s="245">
        <v>99.8</v>
      </c>
      <c r="W1631" s="245"/>
      <c r="X1631" s="245"/>
      <c r="Y1631" s="245"/>
      <c r="Z1631" s="245"/>
      <c r="AA1631" s="245"/>
      <c r="AB1631" s="245"/>
      <c r="AC1631" s="245"/>
      <c r="AD1631" s="245"/>
      <c r="AE1631" s="242"/>
      <c r="AF1631" s="238" t="str">
        <f>A1631&amp;B1631&amp;C1631</f>
        <v>TOMATE (2ª SAFRA)23/24Comercialização</v>
      </c>
      <c r="AG1631" s="242"/>
      <c r="AH1631" s="242"/>
      <c r="AI1631" s="242"/>
      <c r="AJ1631" s="242"/>
      <c r="AK1631" s="242"/>
      <c r="AL1631" s="242"/>
      <c r="AM1631" s="242"/>
      <c r="AN1631" s="242"/>
      <c r="AO1631" s="242"/>
      <c r="AP1631" s="242"/>
      <c r="AQ1631" s="242"/>
      <c r="AR1631" s="242"/>
      <c r="AS1631" s="242"/>
      <c r="AT1631" s="242"/>
      <c r="AU1631" s="242"/>
      <c r="AV1631" s="242"/>
      <c r="AW1631" s="242"/>
      <c r="AX1631" s="242"/>
      <c r="AY1631" s="242"/>
      <c r="AZ1631" s="242"/>
      <c r="BA1631" s="242"/>
      <c r="BB1631" s="242"/>
      <c r="BC1631" s="242"/>
      <c r="BD1631" s="242"/>
      <c r="BE1631" s="242"/>
      <c r="BF1631" s="242"/>
      <c r="BG1631" s="242"/>
      <c r="BH1631" s="242"/>
      <c r="BI1631" s="242"/>
      <c r="BJ1631" s="242"/>
      <c r="BK1631" s="242"/>
      <c r="BL1631" s="242"/>
    </row>
    <row r="1632" spans="1:64" ht="14.65" customHeight="1">
      <c r="A1632" s="254" t="s">
        <v>108</v>
      </c>
      <c r="B1632" s="254" t="s">
        <v>265</v>
      </c>
      <c r="C1632" s="256" t="s">
        <v>75</v>
      </c>
      <c r="D1632" s="261"/>
      <c r="E1632" s="261"/>
      <c r="F1632" s="261"/>
      <c r="G1632" s="261">
        <v>28</v>
      </c>
      <c r="H1632" s="261">
        <v>53</v>
      </c>
      <c r="I1632" s="261">
        <v>77</v>
      </c>
      <c r="J1632" s="261">
        <v>85</v>
      </c>
      <c r="K1632" s="261">
        <v>93</v>
      </c>
      <c r="L1632" s="261">
        <v>97</v>
      </c>
      <c r="M1632" s="262">
        <v>98</v>
      </c>
      <c r="N1632" s="261">
        <v>98</v>
      </c>
      <c r="O1632" s="261">
        <v>98</v>
      </c>
      <c r="P1632" s="261">
        <v>99</v>
      </c>
      <c r="Q1632" s="261">
        <v>99</v>
      </c>
      <c r="R1632" s="261">
        <v>99</v>
      </c>
      <c r="S1632" s="261">
        <v>100</v>
      </c>
      <c r="T1632" s="261"/>
      <c r="U1632" s="261"/>
      <c r="V1632" s="261"/>
      <c r="W1632" s="261"/>
      <c r="X1632" s="261"/>
      <c r="Y1632" s="261"/>
      <c r="Z1632" s="261"/>
      <c r="AA1632" s="261"/>
      <c r="AB1632" s="261"/>
      <c r="AC1632" s="261"/>
      <c r="AD1632" s="261"/>
      <c r="AE1632" s="262"/>
      <c r="AF1632" s="238" t="str">
        <f t="shared" ref="AF1632:AF1640" si="27">A1632&amp;B1632&amp;C1632</f>
        <v>TOMATE (1ª SAFRA)23/24Plantio</v>
      </c>
      <c r="AG1632" s="262"/>
      <c r="AH1632" s="262"/>
      <c r="AI1632" s="262"/>
      <c r="AJ1632" s="262"/>
      <c r="AK1632" s="262"/>
      <c r="AL1632" s="262"/>
      <c r="AM1632" s="262"/>
      <c r="AN1632" s="262"/>
      <c r="AO1632" s="262"/>
      <c r="AP1632" s="262"/>
      <c r="AQ1632" s="262"/>
      <c r="AR1632" s="262"/>
      <c r="AS1632" s="262"/>
      <c r="AT1632" s="262"/>
      <c r="AU1632" s="262"/>
      <c r="AV1632" s="262"/>
      <c r="AW1632" s="262"/>
      <c r="AX1632" s="262"/>
      <c r="AY1632" s="262"/>
      <c r="AZ1632" s="262"/>
      <c r="BA1632" s="262"/>
      <c r="BB1632" s="262"/>
      <c r="BC1632" s="262"/>
      <c r="BD1632" s="262"/>
      <c r="BE1632" s="262"/>
      <c r="BF1632" s="262"/>
      <c r="BG1632" s="262"/>
      <c r="BH1632" s="262"/>
      <c r="BI1632" s="262"/>
      <c r="BJ1632" s="262"/>
      <c r="BK1632" s="262"/>
      <c r="BL1632" s="262"/>
    </row>
    <row r="1633" spans="1:64" ht="14.65" customHeight="1">
      <c r="A1633" s="263" t="s">
        <v>108</v>
      </c>
      <c r="B1633" s="263" t="s">
        <v>265</v>
      </c>
      <c r="C1633" s="265" t="s">
        <v>76</v>
      </c>
      <c r="D1633" s="267"/>
      <c r="E1633" s="267"/>
      <c r="F1633" s="267"/>
      <c r="G1633" s="267"/>
      <c r="H1633" s="267"/>
      <c r="I1633" s="267">
        <v>3</v>
      </c>
      <c r="J1633" s="267">
        <v>20</v>
      </c>
      <c r="K1633" s="267">
        <v>51</v>
      </c>
      <c r="L1633" s="267">
        <v>70</v>
      </c>
      <c r="M1633" s="268">
        <v>79</v>
      </c>
      <c r="N1633" s="267">
        <v>91</v>
      </c>
      <c r="O1633" s="267">
        <v>97</v>
      </c>
      <c r="P1633" s="267">
        <v>99</v>
      </c>
      <c r="Q1633" s="267">
        <v>99</v>
      </c>
      <c r="R1633" s="267">
        <v>99</v>
      </c>
      <c r="S1633" s="267">
        <v>100</v>
      </c>
      <c r="T1633" s="267"/>
      <c r="U1633" s="267"/>
      <c r="V1633" s="267"/>
      <c r="W1633" s="267"/>
      <c r="X1633" s="267"/>
      <c r="Y1633" s="267"/>
      <c r="Z1633" s="267"/>
      <c r="AA1633" s="267"/>
      <c r="AB1633" s="267"/>
      <c r="AC1633" s="267"/>
      <c r="AD1633" s="267"/>
      <c r="AE1633" s="268"/>
      <c r="AF1633" s="238" t="str">
        <f t="shared" si="27"/>
        <v>TOMATE (1ª SAFRA)23/24Colheita</v>
      </c>
      <c r="AG1633" s="268"/>
      <c r="AH1633" s="268"/>
      <c r="AI1633" s="268"/>
      <c r="AJ1633" s="268"/>
      <c r="AK1633" s="268"/>
      <c r="AL1633" s="268"/>
      <c r="AM1633" s="268"/>
      <c r="AN1633" s="268"/>
      <c r="AO1633" s="268"/>
      <c r="AP1633" s="268"/>
      <c r="AQ1633" s="268"/>
      <c r="AR1633" s="268"/>
      <c r="AS1633" s="268"/>
      <c r="AT1633" s="268"/>
      <c r="AU1633" s="268"/>
      <c r="AV1633" s="268"/>
      <c r="AW1633" s="268"/>
      <c r="AX1633" s="268"/>
      <c r="AY1633" s="268"/>
      <c r="AZ1633" s="268"/>
      <c r="BA1633" s="268"/>
      <c r="BB1633" s="268"/>
      <c r="BC1633" s="268"/>
      <c r="BD1633" s="268"/>
      <c r="BE1633" s="268"/>
      <c r="BF1633" s="268"/>
      <c r="BG1633" s="268"/>
      <c r="BH1633" s="268"/>
      <c r="BI1633" s="268"/>
      <c r="BJ1633" s="268"/>
      <c r="BK1633" s="268"/>
      <c r="BL1633" s="268"/>
    </row>
    <row r="1634" spans="1:64" ht="14.65" customHeight="1">
      <c r="A1634" s="238" t="s">
        <v>108</v>
      </c>
      <c r="B1634" s="238" t="s">
        <v>265</v>
      </c>
      <c r="C1634" s="243" t="s">
        <v>77</v>
      </c>
      <c r="D1634" s="245"/>
      <c r="E1634" s="245"/>
      <c r="F1634" s="245"/>
      <c r="G1634" s="245"/>
      <c r="H1634" s="245"/>
      <c r="I1634" s="245">
        <v>1</v>
      </c>
      <c r="J1634" s="245">
        <v>14</v>
      </c>
      <c r="K1634" s="245">
        <v>45</v>
      </c>
      <c r="L1634" s="245">
        <v>64.8</v>
      </c>
      <c r="M1634" s="245">
        <v>77.2</v>
      </c>
      <c r="N1634" s="245">
        <v>89.5</v>
      </c>
      <c r="O1634" s="245">
        <v>96.5</v>
      </c>
      <c r="P1634" s="245">
        <v>98.3</v>
      </c>
      <c r="Q1634" s="245">
        <v>98.4</v>
      </c>
      <c r="R1634" s="245">
        <v>98.4</v>
      </c>
      <c r="S1634" s="245"/>
      <c r="T1634" s="245"/>
      <c r="U1634" s="245"/>
      <c r="V1634" s="245"/>
      <c r="W1634" s="245"/>
      <c r="X1634" s="245"/>
      <c r="Y1634" s="245"/>
      <c r="Z1634" s="245"/>
      <c r="AA1634" s="245"/>
      <c r="AB1634" s="245"/>
      <c r="AC1634" s="245"/>
      <c r="AD1634" s="245"/>
      <c r="AE1634" s="242"/>
      <c r="AF1634" s="238" t="str">
        <f t="shared" si="27"/>
        <v>TOMATE (1ª SAFRA)23/24Comercialização</v>
      </c>
      <c r="AG1634" s="242"/>
      <c r="AH1634" s="242"/>
      <c r="AI1634" s="242"/>
      <c r="AJ1634" s="242"/>
      <c r="AK1634" s="242"/>
      <c r="AL1634" s="242"/>
      <c r="AM1634" s="242"/>
      <c r="AN1634" s="242"/>
      <c r="AO1634" s="242"/>
      <c r="AP1634" s="242"/>
      <c r="AQ1634" s="242"/>
      <c r="AR1634" s="242"/>
      <c r="AS1634" s="242"/>
      <c r="AT1634" s="242"/>
      <c r="AU1634" s="242"/>
      <c r="AV1634" s="242"/>
      <c r="AW1634" s="242"/>
      <c r="AX1634" s="242"/>
      <c r="AY1634" s="242"/>
      <c r="AZ1634" s="242"/>
      <c r="BA1634" s="242"/>
      <c r="BB1634" s="242"/>
      <c r="BC1634" s="242"/>
      <c r="BD1634" s="242"/>
      <c r="BE1634" s="242"/>
      <c r="BF1634" s="242"/>
      <c r="BG1634" s="242"/>
      <c r="BH1634" s="242"/>
      <c r="BI1634" s="242"/>
      <c r="BJ1634" s="242"/>
      <c r="BK1634" s="242"/>
      <c r="BL1634" s="242"/>
    </row>
    <row r="1635" spans="1:64" ht="14.65" customHeight="1">
      <c r="A1635" s="254" t="s">
        <v>110</v>
      </c>
      <c r="B1635" s="254" t="s">
        <v>265</v>
      </c>
      <c r="C1635" s="256" t="s">
        <v>75</v>
      </c>
      <c r="D1635" s="261"/>
      <c r="E1635" s="261"/>
      <c r="F1635" s="261"/>
      <c r="G1635" s="261"/>
      <c r="H1635" s="261"/>
      <c r="I1635" s="261"/>
      <c r="J1635" s="261"/>
      <c r="K1635" s="262"/>
      <c r="L1635" s="261"/>
      <c r="M1635" s="262"/>
      <c r="N1635" s="261"/>
      <c r="O1635" s="261">
        <v>5</v>
      </c>
      <c r="P1635" s="261">
        <v>59</v>
      </c>
      <c r="Q1635" s="261">
        <v>94</v>
      </c>
      <c r="R1635" s="261">
        <v>100</v>
      </c>
      <c r="S1635" s="261"/>
      <c r="T1635" s="261"/>
      <c r="U1635" s="261"/>
      <c r="V1635" s="261"/>
      <c r="W1635" s="261"/>
      <c r="X1635" s="261"/>
      <c r="Y1635" s="261"/>
      <c r="Z1635" s="261"/>
      <c r="AA1635" s="261"/>
      <c r="AB1635" s="261"/>
      <c r="AC1635" s="261"/>
      <c r="AD1635" s="261"/>
      <c r="AE1635" s="262"/>
      <c r="AF1635" s="254" t="str">
        <f t="shared" si="27"/>
        <v>TRIGO23/24Plantio</v>
      </c>
      <c r="AG1635" s="262"/>
      <c r="AH1635" s="262"/>
      <c r="AI1635" s="262"/>
      <c r="AJ1635" s="262"/>
      <c r="AK1635" s="262"/>
      <c r="AL1635" s="262"/>
      <c r="AM1635" s="262"/>
      <c r="AN1635" s="262"/>
      <c r="AO1635" s="262"/>
      <c r="AP1635" s="262"/>
      <c r="AQ1635" s="262"/>
      <c r="AR1635" s="262"/>
      <c r="AS1635" s="262"/>
      <c r="AT1635" s="262"/>
      <c r="AU1635" s="262"/>
      <c r="AV1635" s="262"/>
      <c r="AW1635" s="262"/>
      <c r="AX1635" s="262"/>
      <c r="AY1635" s="262"/>
      <c r="AZ1635" s="262"/>
      <c r="BA1635" s="262"/>
      <c r="BB1635" s="262"/>
      <c r="BC1635" s="262"/>
      <c r="BD1635" s="262"/>
      <c r="BE1635" s="262"/>
      <c r="BF1635" s="262"/>
      <c r="BG1635" s="262"/>
      <c r="BH1635" s="262"/>
      <c r="BI1635" s="262"/>
      <c r="BJ1635" s="262"/>
      <c r="BK1635" s="262"/>
      <c r="BL1635" s="262"/>
    </row>
    <row r="1636" spans="1:64" ht="14.65" customHeight="1">
      <c r="A1636" s="263" t="s">
        <v>110</v>
      </c>
      <c r="B1636" s="263" t="s">
        <v>265</v>
      </c>
      <c r="C1636" s="265" t="s">
        <v>76</v>
      </c>
      <c r="D1636" s="267"/>
      <c r="E1636" s="267"/>
      <c r="F1636" s="267"/>
      <c r="G1636" s="267"/>
      <c r="H1636" s="267"/>
      <c r="I1636" s="267"/>
      <c r="J1636" s="267"/>
      <c r="K1636" s="268"/>
      <c r="L1636" s="267"/>
      <c r="M1636" s="268"/>
      <c r="N1636" s="267"/>
      <c r="O1636" s="267"/>
      <c r="P1636" s="267"/>
      <c r="Q1636" s="267"/>
      <c r="R1636" s="267"/>
      <c r="S1636" s="267">
        <v>6</v>
      </c>
      <c r="T1636" s="267">
        <v>48</v>
      </c>
      <c r="U1636" s="267">
        <v>87</v>
      </c>
      <c r="V1636" s="267">
        <v>100</v>
      </c>
      <c r="W1636" s="267"/>
      <c r="X1636" s="267"/>
      <c r="Y1636" s="267"/>
      <c r="Z1636" s="267"/>
      <c r="AA1636" s="267"/>
      <c r="AB1636" s="267"/>
      <c r="AC1636" s="267"/>
      <c r="AD1636" s="267"/>
      <c r="AE1636" s="268"/>
      <c r="AF1636" s="263" t="str">
        <f t="shared" si="27"/>
        <v>TRIGO23/24Colheita</v>
      </c>
      <c r="AG1636" s="268"/>
      <c r="AH1636" s="268"/>
      <c r="AI1636" s="268"/>
      <c r="AJ1636" s="268"/>
      <c r="AK1636" s="268"/>
      <c r="AL1636" s="268"/>
      <c r="AM1636" s="268"/>
      <c r="AN1636" s="268"/>
      <c r="AO1636" s="268"/>
      <c r="AP1636" s="268"/>
      <c r="AQ1636" s="268"/>
      <c r="AR1636" s="268"/>
      <c r="AS1636" s="268"/>
      <c r="AT1636" s="268"/>
      <c r="AU1636" s="268"/>
      <c r="AV1636" s="268"/>
      <c r="AW1636" s="268"/>
      <c r="AX1636" s="268"/>
      <c r="AY1636" s="268"/>
      <c r="AZ1636" s="268"/>
      <c r="BA1636" s="268"/>
      <c r="BB1636" s="268"/>
      <c r="BC1636" s="268"/>
      <c r="BD1636" s="268"/>
      <c r="BE1636" s="268"/>
      <c r="BF1636" s="268"/>
      <c r="BG1636" s="268"/>
      <c r="BH1636" s="268"/>
      <c r="BI1636" s="268"/>
      <c r="BJ1636" s="268"/>
      <c r="BK1636" s="268"/>
      <c r="BL1636" s="268"/>
    </row>
    <row r="1637" spans="1:64" ht="14.65" customHeight="1">
      <c r="A1637" s="238" t="s">
        <v>110</v>
      </c>
      <c r="B1637" s="238" t="s">
        <v>265</v>
      </c>
      <c r="C1637" s="243" t="s">
        <v>77</v>
      </c>
      <c r="D1637" s="245"/>
      <c r="E1637" s="245"/>
      <c r="F1637" s="245"/>
      <c r="G1637" s="245"/>
      <c r="H1637" s="245"/>
      <c r="I1637" s="245"/>
      <c r="J1637" s="245"/>
      <c r="K1637" s="245"/>
      <c r="L1637" s="245"/>
      <c r="M1637" s="245"/>
      <c r="N1637" s="245">
        <v>1.1000000000000001</v>
      </c>
      <c r="O1637" s="245">
        <v>1.1000000000000001</v>
      </c>
      <c r="P1637" s="245">
        <v>1.2</v>
      </c>
      <c r="Q1637" s="245">
        <v>1.5</v>
      </c>
      <c r="R1637" s="245">
        <v>2.1</v>
      </c>
      <c r="S1637" s="245">
        <v>4</v>
      </c>
      <c r="T1637" s="245">
        <v>12.6</v>
      </c>
      <c r="U1637" s="245">
        <v>37.299999999999997</v>
      </c>
      <c r="V1637" s="245">
        <v>65.400000000000006</v>
      </c>
      <c r="W1637" s="245">
        <v>78</v>
      </c>
      <c r="X1637" s="245">
        <v>84.9</v>
      </c>
      <c r="Y1637" s="245">
        <v>91.3</v>
      </c>
      <c r="Z1637" s="245">
        <v>95.1</v>
      </c>
      <c r="AA1637" s="245">
        <v>96.7</v>
      </c>
      <c r="AB1637" s="245"/>
      <c r="AC1637" s="245"/>
      <c r="AD1637" s="245"/>
      <c r="AE1637" s="242"/>
      <c r="AF1637" s="238" t="str">
        <f t="shared" si="27"/>
        <v>TRIGO23/24Comercialização</v>
      </c>
      <c r="AG1637" s="242"/>
      <c r="AH1637" s="242"/>
      <c r="AI1637" s="242"/>
      <c r="AJ1637" s="242"/>
      <c r="AK1637" s="242"/>
      <c r="AL1637" s="242"/>
      <c r="AM1637" s="242"/>
      <c r="AN1637" s="242"/>
      <c r="AO1637" s="242"/>
      <c r="AP1637" s="242"/>
      <c r="AQ1637" s="242"/>
      <c r="AR1637" s="242"/>
      <c r="AS1637" s="242"/>
      <c r="AT1637" s="242"/>
      <c r="AU1637" s="242"/>
      <c r="AV1637" s="242"/>
      <c r="AW1637" s="242"/>
      <c r="AX1637" s="242"/>
      <c r="AY1637" s="242"/>
      <c r="AZ1637" s="242"/>
      <c r="BA1637" s="242"/>
      <c r="BB1637" s="242"/>
      <c r="BC1637" s="242"/>
      <c r="BD1637" s="242"/>
      <c r="BE1637" s="242"/>
      <c r="BF1637" s="242"/>
      <c r="BG1637" s="242"/>
      <c r="BH1637" s="242"/>
      <c r="BI1637" s="242"/>
      <c r="BJ1637" s="242"/>
      <c r="BK1637" s="242"/>
      <c r="BL1637" s="242"/>
    </row>
    <row r="1638" spans="1:64" ht="14.65" customHeight="1">
      <c r="A1638" s="254" t="s">
        <v>111</v>
      </c>
      <c r="B1638" s="254" t="s">
        <v>265</v>
      </c>
      <c r="C1638" s="256" t="s">
        <v>75</v>
      </c>
      <c r="D1638" s="260"/>
      <c r="E1638" s="260"/>
      <c r="F1638" s="260"/>
      <c r="G1638" s="261"/>
      <c r="H1638" s="261"/>
      <c r="I1638" s="261"/>
      <c r="J1638" s="261"/>
      <c r="K1638" s="261"/>
      <c r="L1638" s="261"/>
      <c r="M1638" s="261"/>
      <c r="N1638" s="261"/>
      <c r="O1638" s="261"/>
      <c r="P1638" s="261">
        <v>12</v>
      </c>
      <c r="Q1638" s="261">
        <v>77</v>
      </c>
      <c r="R1638" s="261">
        <v>100</v>
      </c>
      <c r="S1638" s="261"/>
      <c r="T1638" s="261"/>
      <c r="U1638" s="261"/>
      <c r="V1638" s="261"/>
      <c r="W1638" s="261"/>
      <c r="X1638" s="261"/>
      <c r="Y1638" s="261"/>
      <c r="Z1638" s="261"/>
      <c r="AA1638" s="261"/>
      <c r="AB1638" s="261"/>
      <c r="AC1638" s="261"/>
      <c r="AD1638" s="261"/>
      <c r="AE1638" s="262"/>
      <c r="AF1638" s="254" t="str">
        <f t="shared" si="27"/>
        <v>TRITICALE23/24Plantio</v>
      </c>
      <c r="AG1638" s="262"/>
      <c r="AH1638" s="262"/>
      <c r="AI1638" s="262"/>
      <c r="AJ1638" s="262"/>
      <c r="AK1638" s="262"/>
      <c r="AL1638" s="262"/>
      <c r="AM1638" s="262"/>
      <c r="AN1638" s="262"/>
      <c r="AO1638" s="262"/>
      <c r="AP1638" s="262"/>
      <c r="AQ1638" s="262"/>
      <c r="AR1638" s="262"/>
      <c r="AS1638" s="262"/>
      <c r="AT1638" s="262"/>
      <c r="AU1638" s="262"/>
      <c r="AV1638" s="262"/>
      <c r="AW1638" s="262"/>
      <c r="AX1638" s="262"/>
      <c r="AY1638" s="262"/>
      <c r="AZ1638" s="262"/>
      <c r="BA1638" s="262"/>
      <c r="BB1638" s="262"/>
      <c r="BC1638" s="262"/>
      <c r="BD1638" s="262"/>
      <c r="BE1638" s="262"/>
      <c r="BF1638" s="262"/>
      <c r="BG1638" s="262"/>
      <c r="BH1638" s="262"/>
      <c r="BI1638" s="262"/>
      <c r="BJ1638" s="262"/>
      <c r="BK1638" s="262"/>
      <c r="BL1638" s="262"/>
    </row>
    <row r="1639" spans="1:64" ht="14.65" customHeight="1">
      <c r="A1639" s="263" t="s">
        <v>111</v>
      </c>
      <c r="B1639" s="263" t="s">
        <v>265</v>
      </c>
      <c r="C1639" s="265" t="s">
        <v>76</v>
      </c>
      <c r="D1639" s="266"/>
      <c r="E1639" s="266"/>
      <c r="F1639" s="266"/>
      <c r="G1639" s="267"/>
      <c r="H1639" s="267"/>
      <c r="I1639" s="267"/>
      <c r="J1639" s="267"/>
      <c r="K1639" s="267"/>
      <c r="L1639" s="267"/>
      <c r="M1639" s="267"/>
      <c r="N1639" s="267"/>
      <c r="O1639" s="267"/>
      <c r="P1639" s="267"/>
      <c r="Q1639" s="267"/>
      <c r="R1639" s="267"/>
      <c r="S1639" s="267"/>
      <c r="T1639" s="267">
        <v>7</v>
      </c>
      <c r="U1639" s="267">
        <v>54</v>
      </c>
      <c r="V1639" s="267">
        <v>100</v>
      </c>
      <c r="W1639" s="267"/>
      <c r="X1639" s="267"/>
      <c r="Y1639" s="267"/>
      <c r="Z1639" s="267"/>
      <c r="AA1639" s="267"/>
      <c r="AB1639" s="267"/>
      <c r="AC1639" s="267"/>
      <c r="AD1639" s="267"/>
      <c r="AE1639" s="268"/>
      <c r="AF1639" s="263" t="str">
        <f t="shared" si="27"/>
        <v>TRITICALE23/24Colheita</v>
      </c>
      <c r="AG1639" s="268"/>
      <c r="AH1639" s="268"/>
      <c r="AI1639" s="268"/>
      <c r="AJ1639" s="268"/>
      <c r="AK1639" s="268"/>
      <c r="AL1639" s="268"/>
      <c r="AM1639" s="268"/>
      <c r="AN1639" s="268"/>
      <c r="AO1639" s="268"/>
      <c r="AP1639" s="268"/>
      <c r="AQ1639" s="268"/>
      <c r="AR1639" s="268"/>
      <c r="AS1639" s="268"/>
      <c r="AT1639" s="268"/>
      <c r="AU1639" s="268"/>
      <c r="AV1639" s="268"/>
      <c r="AW1639" s="268"/>
      <c r="AX1639" s="268"/>
      <c r="AY1639" s="268"/>
      <c r="AZ1639" s="268"/>
      <c r="BA1639" s="268"/>
      <c r="BB1639" s="268"/>
      <c r="BC1639" s="268"/>
      <c r="BD1639" s="268"/>
      <c r="BE1639" s="268"/>
      <c r="BF1639" s="268"/>
      <c r="BG1639" s="268"/>
      <c r="BH1639" s="268"/>
      <c r="BI1639" s="268"/>
      <c r="BJ1639" s="268"/>
      <c r="BK1639" s="268"/>
      <c r="BL1639" s="268"/>
    </row>
    <row r="1640" spans="1:64" ht="14.65" customHeight="1">
      <c r="A1640" s="238" t="s">
        <v>111</v>
      </c>
      <c r="B1640" s="238" t="s">
        <v>265</v>
      </c>
      <c r="C1640" s="243" t="s">
        <v>77</v>
      </c>
      <c r="D1640" s="244"/>
      <c r="E1640" s="244"/>
      <c r="F1640" s="244"/>
      <c r="G1640" s="245"/>
      <c r="H1640" s="245"/>
      <c r="I1640" s="245"/>
      <c r="J1640" s="245"/>
      <c r="K1640" s="245"/>
      <c r="L1640" s="245"/>
      <c r="M1640" s="245"/>
      <c r="N1640" s="245"/>
      <c r="O1640" s="245"/>
      <c r="P1640" s="245"/>
      <c r="Q1640" s="245"/>
      <c r="R1640" s="245"/>
      <c r="S1640" s="245"/>
      <c r="T1640" s="245">
        <v>0.6</v>
      </c>
      <c r="U1640" s="245">
        <v>33.200000000000003</v>
      </c>
      <c r="V1640" s="245">
        <v>53.9</v>
      </c>
      <c r="W1640" s="245">
        <v>83.9</v>
      </c>
      <c r="X1640" s="245">
        <v>85</v>
      </c>
      <c r="Y1640" s="245">
        <v>98.2</v>
      </c>
      <c r="Z1640" s="245">
        <v>100</v>
      </c>
      <c r="AA1640" s="245"/>
      <c r="AB1640" s="245"/>
      <c r="AC1640" s="245"/>
      <c r="AD1640" s="245"/>
      <c r="AE1640" s="242"/>
      <c r="AF1640" s="238" t="str">
        <f t="shared" si="27"/>
        <v>TRITICALE23/24Comercialização</v>
      </c>
      <c r="AG1640" s="242"/>
      <c r="AH1640" s="242"/>
      <c r="AI1640" s="242"/>
      <c r="AJ1640" s="242"/>
      <c r="AK1640" s="242"/>
      <c r="AL1640" s="242"/>
      <c r="AM1640" s="242"/>
      <c r="AN1640" s="242"/>
      <c r="AO1640" s="242"/>
      <c r="AP1640" s="242"/>
      <c r="AQ1640" s="242"/>
      <c r="AR1640" s="242"/>
      <c r="AS1640" s="242"/>
      <c r="AT1640" s="242"/>
      <c r="AU1640" s="242"/>
      <c r="AV1640" s="242"/>
      <c r="AW1640" s="242"/>
      <c r="AX1640" s="242"/>
      <c r="AY1640" s="242"/>
      <c r="AZ1640" s="242"/>
      <c r="BA1640" s="242"/>
      <c r="BB1640" s="242"/>
      <c r="BC1640" s="242"/>
      <c r="BD1640" s="242"/>
      <c r="BE1640" s="242"/>
      <c r="BF1640" s="242"/>
      <c r="BG1640" s="242"/>
      <c r="BH1640" s="242"/>
      <c r="BI1640" s="242"/>
      <c r="BJ1640" s="242"/>
      <c r="BK1640" s="242"/>
      <c r="BL1640" s="242"/>
    </row>
    <row r="1641" spans="1:64" ht="14.65" customHeight="1">
      <c r="A1641" s="254" t="s">
        <v>105</v>
      </c>
      <c r="B1641" s="254" t="s">
        <v>265</v>
      </c>
      <c r="C1641" s="256" t="s">
        <v>75</v>
      </c>
      <c r="D1641" s="261"/>
      <c r="E1641" s="261"/>
      <c r="F1641" s="261"/>
      <c r="G1641" s="261">
        <v>71</v>
      </c>
      <c r="H1641" s="261">
        <v>97</v>
      </c>
      <c r="I1641" s="261">
        <v>99</v>
      </c>
      <c r="J1641" s="261">
        <v>100</v>
      </c>
      <c r="K1641" s="262"/>
      <c r="L1641" s="261"/>
      <c r="M1641" s="261"/>
      <c r="N1641" s="261"/>
      <c r="O1641" s="261"/>
      <c r="P1641" s="261"/>
      <c r="Q1641" s="261"/>
      <c r="R1641" s="261"/>
      <c r="S1641" s="261"/>
      <c r="T1641" s="261"/>
      <c r="U1641" s="261"/>
      <c r="V1641" s="261"/>
      <c r="W1641" s="261"/>
      <c r="X1641" s="261"/>
      <c r="Y1641" s="261"/>
      <c r="Z1641" s="261"/>
      <c r="AA1641" s="261"/>
      <c r="AB1641" s="261"/>
      <c r="AC1641" s="261"/>
      <c r="AD1641" s="261"/>
      <c r="AE1641" s="262"/>
      <c r="AF1641" s="238" t="str">
        <f t="shared" ref="AF1641:AF1655" si="28">A1641&amp;B1641&amp;C1641</f>
        <v>SERICICULTURA23/24Plantio</v>
      </c>
      <c r="AG1641" s="262"/>
      <c r="AH1641" s="262"/>
      <c r="AI1641" s="262"/>
      <c r="AJ1641" s="262"/>
      <c r="AK1641" s="262"/>
      <c r="AL1641" s="262"/>
      <c r="AM1641" s="262"/>
      <c r="AN1641" s="262"/>
      <c r="AO1641" s="262"/>
      <c r="AP1641" s="262"/>
      <c r="AQ1641" s="262"/>
      <c r="AR1641" s="262"/>
      <c r="AS1641" s="262"/>
      <c r="AT1641" s="262"/>
      <c r="AU1641" s="262"/>
      <c r="AV1641" s="262"/>
      <c r="AW1641" s="262"/>
      <c r="AX1641" s="262"/>
      <c r="AY1641" s="262"/>
      <c r="AZ1641" s="262"/>
      <c r="BA1641" s="262"/>
      <c r="BB1641" s="262"/>
      <c r="BC1641" s="262"/>
      <c r="BD1641" s="262"/>
      <c r="BE1641" s="262"/>
      <c r="BF1641" s="262"/>
      <c r="BG1641" s="262"/>
      <c r="BH1641" s="262"/>
      <c r="BI1641" s="262"/>
      <c r="BJ1641" s="262"/>
      <c r="BK1641" s="262"/>
      <c r="BL1641" s="262"/>
    </row>
    <row r="1642" spans="1:64" ht="14.65" customHeight="1">
      <c r="A1642" s="263" t="s">
        <v>105</v>
      </c>
      <c r="B1642" s="263" t="s">
        <v>265</v>
      </c>
      <c r="C1642" s="265" t="s">
        <v>76</v>
      </c>
      <c r="D1642" s="267"/>
      <c r="E1642" s="267"/>
      <c r="F1642" s="267"/>
      <c r="G1642" s="267"/>
      <c r="H1642" s="267">
        <v>1</v>
      </c>
      <c r="I1642" s="267">
        <v>9</v>
      </c>
      <c r="J1642" s="267">
        <v>22</v>
      </c>
      <c r="K1642" s="267">
        <v>38</v>
      </c>
      <c r="L1642" s="268">
        <v>47</v>
      </c>
      <c r="M1642" s="268">
        <v>62</v>
      </c>
      <c r="N1642" s="267">
        <v>72</v>
      </c>
      <c r="O1642" s="267">
        <v>81</v>
      </c>
      <c r="P1642" s="267">
        <v>91</v>
      </c>
      <c r="Q1642" s="267">
        <v>97</v>
      </c>
      <c r="R1642" s="267">
        <v>100</v>
      </c>
      <c r="S1642" s="267"/>
      <c r="T1642" s="267"/>
      <c r="U1642" s="267"/>
      <c r="V1642" s="267"/>
      <c r="W1642" s="267"/>
      <c r="X1642" s="267"/>
      <c r="Y1642" s="267"/>
      <c r="Z1642" s="267"/>
      <c r="AA1642" s="267"/>
      <c r="AB1642" s="267"/>
      <c r="AC1642" s="267"/>
      <c r="AD1642" s="267"/>
      <c r="AE1642" s="268"/>
      <c r="AF1642" s="238" t="str">
        <f t="shared" si="28"/>
        <v>SERICICULTURA23/24Colheita</v>
      </c>
      <c r="AG1642" s="268"/>
      <c r="AH1642" s="268"/>
      <c r="AI1642" s="268"/>
      <c r="AJ1642" s="268"/>
      <c r="AK1642" s="268"/>
      <c r="AL1642" s="268"/>
      <c r="AM1642" s="268"/>
      <c r="AN1642" s="268"/>
      <c r="AO1642" s="268"/>
      <c r="AP1642" s="268"/>
      <c r="AQ1642" s="268"/>
      <c r="AR1642" s="268"/>
      <c r="AS1642" s="268"/>
      <c r="AT1642" s="268"/>
      <c r="AU1642" s="268"/>
      <c r="AV1642" s="268"/>
      <c r="AW1642" s="268"/>
      <c r="AX1642" s="268"/>
      <c r="AY1642" s="268"/>
      <c r="AZ1642" s="268"/>
      <c r="BA1642" s="268"/>
      <c r="BB1642" s="268"/>
      <c r="BC1642" s="268"/>
      <c r="BD1642" s="268"/>
      <c r="BE1642" s="268"/>
      <c r="BF1642" s="268"/>
      <c r="BG1642" s="268"/>
      <c r="BH1642" s="268"/>
      <c r="BI1642" s="268"/>
      <c r="BJ1642" s="268"/>
      <c r="BK1642" s="268"/>
      <c r="BL1642" s="268"/>
    </row>
    <row r="1643" spans="1:64" ht="14.65" customHeight="1">
      <c r="A1643" s="238" t="s">
        <v>105</v>
      </c>
      <c r="B1643" s="238" t="s">
        <v>265</v>
      </c>
      <c r="C1643" s="243" t="s">
        <v>77</v>
      </c>
      <c r="D1643" s="245"/>
      <c r="E1643" s="245"/>
      <c r="F1643" s="245"/>
      <c r="G1643" s="245"/>
      <c r="H1643" s="245">
        <v>1</v>
      </c>
      <c r="I1643" s="245">
        <v>8</v>
      </c>
      <c r="J1643" s="245">
        <v>22</v>
      </c>
      <c r="K1643" s="245">
        <v>38</v>
      </c>
      <c r="L1643" s="245">
        <v>47.8</v>
      </c>
      <c r="M1643" s="245">
        <v>62</v>
      </c>
      <c r="N1643" s="245">
        <v>71.099999999999994</v>
      </c>
      <c r="O1643" s="245">
        <v>80.7</v>
      </c>
      <c r="P1643" s="245">
        <v>92.1</v>
      </c>
      <c r="Q1643" s="245">
        <v>93.9</v>
      </c>
      <c r="R1643" s="245">
        <v>99.8</v>
      </c>
      <c r="S1643" s="245"/>
      <c r="T1643" s="245"/>
      <c r="U1643" s="245"/>
      <c r="V1643" s="245"/>
      <c r="W1643" s="245"/>
      <c r="X1643" s="245"/>
      <c r="Y1643" s="245"/>
      <c r="Z1643" s="245"/>
      <c r="AA1643" s="245"/>
      <c r="AB1643" s="245"/>
      <c r="AC1643" s="245"/>
      <c r="AD1643" s="245"/>
      <c r="AE1643" s="242"/>
      <c r="AF1643" s="238" t="str">
        <f t="shared" si="28"/>
        <v>SERICICULTURA23/24Comercialização</v>
      </c>
      <c r="AG1643" s="242"/>
      <c r="AH1643" s="242"/>
      <c r="AI1643" s="242"/>
      <c r="AJ1643" s="242"/>
      <c r="AK1643" s="242"/>
      <c r="AL1643" s="242"/>
      <c r="AM1643" s="242"/>
      <c r="AN1643" s="242"/>
      <c r="AO1643" s="242"/>
      <c r="AP1643" s="242"/>
      <c r="AQ1643" s="242"/>
      <c r="AR1643" s="242"/>
      <c r="AS1643" s="242"/>
      <c r="AT1643" s="242"/>
      <c r="AU1643" s="242"/>
      <c r="AV1643" s="242"/>
      <c r="AW1643" s="242"/>
      <c r="AX1643" s="242"/>
      <c r="AY1643" s="242"/>
      <c r="AZ1643" s="242"/>
      <c r="BA1643" s="242"/>
      <c r="BB1643" s="242"/>
      <c r="BC1643" s="242"/>
      <c r="BD1643" s="242"/>
      <c r="BE1643" s="242"/>
      <c r="BF1643" s="242"/>
      <c r="BG1643" s="242"/>
      <c r="BH1643" s="242"/>
      <c r="BI1643" s="242"/>
      <c r="BJ1643" s="242"/>
      <c r="BK1643" s="242"/>
      <c r="BL1643" s="242"/>
    </row>
    <row r="1644" spans="1:64" s="473" customFormat="1" ht="15.75" customHeight="1">
      <c r="A1644" s="471" t="s">
        <v>95</v>
      </c>
      <c r="B1644" s="470" t="s">
        <v>289</v>
      </c>
      <c r="C1644" s="472" t="s">
        <v>75</v>
      </c>
      <c r="D1644" s="474">
        <v>19</v>
      </c>
      <c r="E1644" s="474">
        <v>48</v>
      </c>
      <c r="F1644" s="474">
        <v>90</v>
      </c>
      <c r="G1644" s="474">
        <v>98</v>
      </c>
      <c r="H1644" s="485"/>
      <c r="I1644" s="474">
        <v>100</v>
      </c>
      <c r="J1644" s="474"/>
      <c r="K1644" s="474"/>
      <c r="L1644" s="474"/>
      <c r="M1644" s="474"/>
      <c r="N1644" s="474"/>
      <c r="O1644" s="474"/>
      <c r="P1644" s="474"/>
      <c r="Q1644" s="474"/>
      <c r="R1644" s="474"/>
      <c r="S1644" s="474"/>
      <c r="T1644" s="474"/>
      <c r="U1644" s="474"/>
      <c r="V1644" s="474"/>
      <c r="W1644" s="474"/>
      <c r="X1644" s="474"/>
      <c r="Y1644" s="474"/>
      <c r="Z1644" s="474"/>
      <c r="AA1644" s="474"/>
      <c r="AB1644" s="474"/>
      <c r="AC1644" s="474"/>
      <c r="AD1644" s="474"/>
      <c r="AE1644" s="475"/>
      <c r="AF1644" s="238" t="str">
        <f t="shared" si="28"/>
        <v>CEBOLA24/25Plantio</v>
      </c>
      <c r="AG1644" s="262"/>
      <c r="AH1644" s="262"/>
      <c r="AI1644" s="262"/>
      <c r="AJ1644" s="475"/>
      <c r="AK1644" s="475"/>
      <c r="AL1644" s="475"/>
      <c r="AM1644" s="475"/>
      <c r="AN1644" s="475"/>
      <c r="AO1644" s="475"/>
      <c r="AP1644" s="475"/>
      <c r="AQ1644" s="475"/>
      <c r="AR1644" s="475"/>
      <c r="AS1644" s="475"/>
      <c r="AT1644" s="475"/>
      <c r="AU1644" s="475"/>
      <c r="AV1644" s="475"/>
      <c r="AW1644" s="475"/>
      <c r="AX1644" s="475"/>
      <c r="AY1644" s="475"/>
      <c r="AZ1644" s="475"/>
      <c r="BA1644" s="475"/>
      <c r="BB1644" s="475"/>
      <c r="BC1644" s="475"/>
      <c r="BD1644" s="475"/>
      <c r="BE1644" s="475"/>
      <c r="BF1644" s="475"/>
      <c r="BG1644" s="475"/>
      <c r="BH1644" s="475"/>
      <c r="BI1644" s="475"/>
      <c r="BJ1644" s="475"/>
      <c r="BK1644" s="475"/>
      <c r="BL1644" s="475"/>
    </row>
    <row r="1645" spans="1:64" s="482" customFormat="1" ht="15.75" customHeight="1">
      <c r="A1645" s="476" t="s">
        <v>95</v>
      </c>
      <c r="B1645" s="477" t="s">
        <v>289</v>
      </c>
      <c r="C1645" s="478" t="s">
        <v>76</v>
      </c>
      <c r="D1645" s="479"/>
      <c r="E1645" s="479"/>
      <c r="F1645" s="479"/>
      <c r="G1645" s="480"/>
      <c r="H1645" s="480"/>
      <c r="I1645" s="480">
        <v>10</v>
      </c>
      <c r="J1645" s="480">
        <v>39</v>
      </c>
      <c r="K1645" s="480">
        <v>72</v>
      </c>
      <c r="L1645" s="480">
        <v>100</v>
      </c>
      <c r="M1645" s="480"/>
      <c r="N1645" s="480"/>
      <c r="O1645" s="480"/>
      <c r="P1645" s="480"/>
      <c r="Q1645" s="480"/>
      <c r="R1645" s="480"/>
      <c r="S1645" s="480"/>
      <c r="T1645" s="480"/>
      <c r="U1645" s="480"/>
      <c r="V1645" s="480"/>
      <c r="W1645" s="480"/>
      <c r="X1645" s="480"/>
      <c r="Y1645" s="480"/>
      <c r="Z1645" s="480"/>
      <c r="AA1645" s="480"/>
      <c r="AB1645" s="480"/>
      <c r="AC1645" s="480"/>
      <c r="AD1645" s="480"/>
      <c r="AE1645" s="481"/>
      <c r="AF1645" s="238" t="str">
        <f t="shared" si="28"/>
        <v>CEBOLA24/25Colheita</v>
      </c>
      <c r="AG1645" s="268"/>
      <c r="AH1645" s="268"/>
      <c r="AI1645" s="268"/>
      <c r="AJ1645" s="481"/>
      <c r="AK1645" s="481"/>
      <c r="AL1645" s="481"/>
      <c r="AM1645" s="481"/>
      <c r="AN1645" s="481"/>
      <c r="AO1645" s="481"/>
      <c r="AP1645" s="481"/>
      <c r="AQ1645" s="481"/>
      <c r="AR1645" s="481"/>
      <c r="AS1645" s="481"/>
      <c r="AT1645" s="481"/>
      <c r="AU1645" s="481"/>
      <c r="AV1645" s="481"/>
      <c r="AW1645" s="481"/>
      <c r="AX1645" s="481"/>
      <c r="AY1645" s="481"/>
      <c r="AZ1645" s="481"/>
      <c r="BA1645" s="481"/>
      <c r="BB1645" s="481"/>
      <c r="BC1645" s="481"/>
      <c r="BD1645" s="481"/>
      <c r="BE1645" s="481"/>
      <c r="BF1645" s="481"/>
      <c r="BG1645" s="481"/>
      <c r="BH1645" s="481"/>
      <c r="BI1645" s="481"/>
      <c r="BJ1645" s="481"/>
      <c r="BK1645" s="481"/>
      <c r="BL1645" s="481"/>
    </row>
    <row r="1646" spans="1:64" ht="15.75" customHeight="1">
      <c r="A1646" s="257" t="s">
        <v>95</v>
      </c>
      <c r="B1646" s="238" t="s">
        <v>289</v>
      </c>
      <c r="C1646" s="243" t="s">
        <v>77</v>
      </c>
      <c r="I1646" s="231">
        <v>3.9</v>
      </c>
      <c r="J1646" s="231">
        <v>12.6</v>
      </c>
      <c r="K1646" s="231">
        <v>53.1</v>
      </c>
      <c r="L1646" s="231">
        <v>70.3</v>
      </c>
      <c r="M1646" s="231">
        <v>82.5</v>
      </c>
      <c r="N1646" s="231">
        <v>94.7</v>
      </c>
      <c r="O1646" s="231">
        <v>98.4</v>
      </c>
      <c r="AF1646" s="238" t="str">
        <f t="shared" si="28"/>
        <v>CEBOLA24/25Comercialização</v>
      </c>
      <c r="AG1646" s="242"/>
      <c r="AH1646" s="242"/>
      <c r="AI1646" s="242"/>
    </row>
    <row r="1647" spans="1:64" ht="14.65" customHeight="1">
      <c r="A1647" s="254" t="s">
        <v>84</v>
      </c>
      <c r="B1647" s="470" t="s">
        <v>289</v>
      </c>
      <c r="C1647" s="256" t="s">
        <v>75</v>
      </c>
      <c r="D1647" s="260"/>
      <c r="E1647" s="260"/>
      <c r="F1647" s="260"/>
      <c r="G1647" s="261"/>
      <c r="H1647" s="261"/>
      <c r="I1647" s="261"/>
      <c r="J1647" s="261"/>
      <c r="K1647" s="261"/>
      <c r="L1647" s="261"/>
      <c r="M1647" s="261"/>
      <c r="N1647" s="261"/>
      <c r="O1647" s="261"/>
      <c r="P1647" s="261"/>
      <c r="Q1647" s="261"/>
      <c r="R1647" s="261"/>
      <c r="S1647" s="261"/>
      <c r="T1647" s="261"/>
      <c r="U1647" s="261"/>
      <c r="V1647" s="261"/>
      <c r="W1647" s="261"/>
      <c r="X1647" s="261"/>
      <c r="Y1647" s="261"/>
      <c r="Z1647" s="261"/>
      <c r="AA1647" s="261"/>
      <c r="AB1647" s="261"/>
      <c r="AC1647" s="261"/>
      <c r="AD1647" s="261"/>
      <c r="AE1647" s="262"/>
      <c r="AF1647" s="254" t="str">
        <f t="shared" si="28"/>
        <v>ALHO24/25Plantio</v>
      </c>
      <c r="AG1647" s="262"/>
      <c r="AH1647" s="262"/>
      <c r="AI1647" s="262"/>
      <c r="AJ1647" s="262"/>
      <c r="AK1647" s="262"/>
      <c r="AL1647" s="262"/>
      <c r="AM1647" s="262"/>
      <c r="AN1647" s="262"/>
      <c r="AO1647" s="262"/>
      <c r="AP1647" s="262"/>
      <c r="AQ1647" s="262"/>
      <c r="AR1647" s="262"/>
      <c r="AS1647" s="262"/>
      <c r="AT1647" s="262"/>
      <c r="AU1647" s="262"/>
      <c r="AV1647" s="262"/>
      <c r="AW1647" s="262"/>
      <c r="AX1647" s="262"/>
      <c r="AY1647" s="262"/>
      <c r="AZ1647" s="262"/>
      <c r="BA1647" s="262"/>
      <c r="BB1647" s="262"/>
      <c r="BC1647" s="262"/>
      <c r="BD1647" s="262"/>
      <c r="BE1647" s="262"/>
      <c r="BF1647" s="262"/>
      <c r="BG1647" s="262"/>
      <c r="BH1647" s="262"/>
      <c r="BI1647" s="262"/>
      <c r="BJ1647" s="262"/>
      <c r="BK1647" s="262"/>
      <c r="BL1647" s="262"/>
    </row>
    <row r="1648" spans="1:64" ht="14.65" customHeight="1">
      <c r="A1648" s="263" t="s">
        <v>84</v>
      </c>
      <c r="B1648" s="477" t="s">
        <v>289</v>
      </c>
      <c r="C1648" s="265" t="s">
        <v>76</v>
      </c>
      <c r="D1648" s="266"/>
      <c r="E1648" s="266"/>
      <c r="F1648" s="266"/>
      <c r="G1648" s="267"/>
      <c r="H1648" s="267"/>
      <c r="I1648" s="267"/>
      <c r="J1648" s="267"/>
      <c r="K1648" s="267"/>
      <c r="L1648" s="267"/>
      <c r="M1648" s="267"/>
      <c r="N1648" s="267"/>
      <c r="O1648" s="267"/>
      <c r="P1648" s="267"/>
      <c r="Q1648" s="267"/>
      <c r="R1648" s="267"/>
      <c r="S1648" s="267"/>
      <c r="T1648" s="267"/>
      <c r="U1648" s="267"/>
      <c r="V1648" s="267"/>
      <c r="W1648" s="267"/>
      <c r="X1648" s="267"/>
      <c r="Y1648" s="267"/>
      <c r="Z1648" s="267"/>
      <c r="AA1648" s="267"/>
      <c r="AB1648" s="267"/>
      <c r="AC1648" s="267"/>
      <c r="AD1648" s="267"/>
      <c r="AE1648" s="268"/>
      <c r="AF1648" s="263" t="str">
        <f t="shared" si="28"/>
        <v>ALHO24/25Colheita</v>
      </c>
      <c r="AG1648" s="268"/>
      <c r="AH1648" s="268"/>
      <c r="AI1648" s="268"/>
      <c r="AJ1648" s="268"/>
      <c r="AK1648" s="268"/>
      <c r="AL1648" s="268"/>
      <c r="AM1648" s="268"/>
      <c r="AN1648" s="268"/>
      <c r="AO1648" s="268"/>
      <c r="AP1648" s="268"/>
      <c r="AQ1648" s="268"/>
      <c r="AR1648" s="268"/>
      <c r="AS1648" s="268"/>
      <c r="AT1648" s="268"/>
      <c r="AU1648" s="268"/>
      <c r="AV1648" s="268"/>
      <c r="AW1648" s="268"/>
      <c r="AX1648" s="268"/>
      <c r="AY1648" s="268"/>
      <c r="AZ1648" s="268"/>
      <c r="BA1648" s="268"/>
      <c r="BB1648" s="268"/>
      <c r="BC1648" s="268"/>
      <c r="BD1648" s="268"/>
      <c r="BE1648" s="268"/>
      <c r="BF1648" s="268"/>
      <c r="BG1648" s="268"/>
      <c r="BH1648" s="268"/>
      <c r="BI1648" s="268"/>
      <c r="BJ1648" s="268"/>
      <c r="BK1648" s="268"/>
      <c r="BL1648" s="268"/>
    </row>
    <row r="1649" spans="1:64" ht="14.65" customHeight="1">
      <c r="A1649" s="238" t="s">
        <v>84</v>
      </c>
      <c r="B1649" s="238" t="s">
        <v>289</v>
      </c>
      <c r="C1649" s="243" t="s">
        <v>77</v>
      </c>
      <c r="D1649" s="244"/>
      <c r="E1649" s="244"/>
      <c r="F1649" s="244"/>
      <c r="G1649" s="245"/>
      <c r="H1649" s="245"/>
      <c r="I1649" s="245"/>
      <c r="J1649" s="245"/>
      <c r="K1649" s="245"/>
      <c r="L1649" s="245"/>
      <c r="M1649" s="245"/>
      <c r="N1649" s="245"/>
      <c r="O1649" s="245"/>
      <c r="P1649" s="245"/>
      <c r="Q1649" s="245"/>
      <c r="R1649" s="245"/>
      <c r="S1649" s="245"/>
      <c r="T1649" s="245"/>
      <c r="U1649" s="245"/>
      <c r="V1649" s="245"/>
      <c r="W1649" s="245"/>
      <c r="X1649" s="245"/>
      <c r="Y1649" s="245"/>
      <c r="Z1649" s="245"/>
      <c r="AA1649" s="245"/>
      <c r="AB1649" s="245"/>
      <c r="AC1649" s="245"/>
      <c r="AD1649" s="245"/>
      <c r="AE1649" s="242"/>
      <c r="AF1649" s="238" t="str">
        <f t="shared" si="28"/>
        <v>ALHO24/25Comercialização</v>
      </c>
      <c r="AG1649" s="242"/>
      <c r="AH1649" s="242"/>
      <c r="AI1649" s="242"/>
      <c r="AJ1649" s="242"/>
      <c r="AK1649" s="242"/>
      <c r="AL1649" s="242"/>
      <c r="AM1649" s="242"/>
      <c r="AN1649" s="242"/>
      <c r="AO1649" s="242"/>
      <c r="AP1649" s="242"/>
      <c r="AQ1649" s="242"/>
      <c r="AR1649" s="242"/>
      <c r="AS1649" s="242"/>
      <c r="AT1649" s="242"/>
      <c r="AU1649" s="242"/>
      <c r="AV1649" s="242"/>
      <c r="AW1649" s="242"/>
      <c r="AX1649" s="242"/>
      <c r="AY1649" s="242"/>
      <c r="AZ1649" s="242"/>
      <c r="BA1649" s="242"/>
      <c r="BB1649" s="242"/>
      <c r="BC1649" s="242"/>
      <c r="BD1649" s="242"/>
      <c r="BE1649" s="242"/>
      <c r="BF1649" s="242"/>
      <c r="BG1649" s="242"/>
      <c r="BH1649" s="242"/>
      <c r="BI1649" s="242"/>
      <c r="BJ1649" s="242"/>
      <c r="BK1649" s="242"/>
      <c r="BL1649" s="242"/>
    </row>
    <row r="1650" spans="1:64" ht="14.65" customHeight="1">
      <c r="A1650" s="254" t="s">
        <v>85</v>
      </c>
      <c r="B1650" s="470" t="s">
        <v>289</v>
      </c>
      <c r="C1650" s="256" t="s">
        <v>75</v>
      </c>
      <c r="D1650" s="261"/>
      <c r="E1650" s="261"/>
      <c r="F1650" s="261"/>
      <c r="G1650" s="261"/>
      <c r="H1650" s="261">
        <v>3</v>
      </c>
      <c r="I1650" s="261">
        <v>35</v>
      </c>
      <c r="J1650" s="261">
        <v>79</v>
      </c>
      <c r="K1650" s="261">
        <v>100</v>
      </c>
      <c r="L1650" s="261"/>
      <c r="M1650" s="261"/>
      <c r="N1650" s="261"/>
      <c r="O1650" s="261"/>
      <c r="P1650" s="261"/>
      <c r="Q1650" s="261"/>
      <c r="R1650" s="261"/>
      <c r="S1650" s="261"/>
      <c r="T1650" s="261"/>
      <c r="U1650" s="261"/>
      <c r="V1650" s="261"/>
      <c r="W1650" s="261"/>
      <c r="X1650" s="261"/>
      <c r="Y1650" s="261"/>
      <c r="Z1650" s="261"/>
      <c r="AA1650" s="261"/>
      <c r="AB1650" s="261"/>
      <c r="AC1650" s="261"/>
      <c r="AD1650" s="261"/>
      <c r="AE1650" s="262"/>
      <c r="AF1650" s="238" t="str">
        <f t="shared" si="28"/>
        <v>AMENDOIM (1ª SAFRA)24/25Plantio</v>
      </c>
      <c r="AG1650" s="262"/>
      <c r="AH1650" s="262"/>
      <c r="AI1650" s="262"/>
      <c r="AJ1650" s="262"/>
      <c r="AK1650" s="262"/>
      <c r="AL1650" s="262"/>
      <c r="AM1650" s="262"/>
      <c r="AN1650" s="262"/>
      <c r="AO1650" s="262"/>
      <c r="AP1650" s="262"/>
      <c r="AQ1650" s="262"/>
      <c r="AR1650" s="262"/>
      <c r="AS1650" s="262"/>
      <c r="AT1650" s="262"/>
      <c r="AU1650" s="262"/>
      <c r="AV1650" s="262"/>
      <c r="AW1650" s="262"/>
      <c r="AX1650" s="262"/>
      <c r="AY1650" s="262"/>
      <c r="AZ1650" s="262"/>
      <c r="BA1650" s="262"/>
      <c r="BB1650" s="262"/>
      <c r="BC1650" s="262"/>
      <c r="BD1650" s="262"/>
      <c r="BE1650" s="262"/>
      <c r="BF1650" s="262"/>
      <c r="BG1650" s="262"/>
      <c r="BH1650" s="262"/>
      <c r="BI1650" s="262"/>
      <c r="BJ1650" s="262"/>
      <c r="BK1650" s="262"/>
      <c r="BL1650" s="262"/>
    </row>
    <row r="1651" spans="1:64" ht="14.65" customHeight="1">
      <c r="A1651" s="263" t="s">
        <v>85</v>
      </c>
      <c r="B1651" s="477" t="s">
        <v>289</v>
      </c>
      <c r="C1651" s="265" t="s">
        <v>76</v>
      </c>
      <c r="D1651" s="267"/>
      <c r="E1651" s="267"/>
      <c r="F1651" s="267"/>
      <c r="G1651" s="267"/>
      <c r="H1651" s="267"/>
      <c r="I1651" s="267"/>
      <c r="J1651" s="267"/>
      <c r="K1651" s="267"/>
      <c r="L1651" s="267"/>
      <c r="M1651" s="267">
        <v>5</v>
      </c>
      <c r="N1651" s="267">
        <v>46</v>
      </c>
      <c r="O1651" s="267">
        <v>61</v>
      </c>
      <c r="P1651" s="267"/>
      <c r="Q1651" s="267"/>
      <c r="R1651" s="267"/>
      <c r="S1651" s="267"/>
      <c r="T1651" s="267"/>
      <c r="U1651" s="267"/>
      <c r="V1651" s="267"/>
      <c r="W1651" s="267"/>
      <c r="X1651" s="267"/>
      <c r="Y1651" s="267"/>
      <c r="Z1651" s="267"/>
      <c r="AA1651" s="267"/>
      <c r="AB1651" s="267"/>
      <c r="AC1651" s="267"/>
      <c r="AD1651" s="267"/>
      <c r="AE1651" s="268"/>
      <c r="AF1651" s="238" t="str">
        <f t="shared" si="28"/>
        <v>AMENDOIM (1ª SAFRA)24/25Colheita</v>
      </c>
      <c r="AG1651" s="268"/>
      <c r="AH1651" s="268"/>
      <c r="AI1651" s="268"/>
      <c r="AJ1651" s="268"/>
      <c r="AK1651" s="268"/>
      <c r="AL1651" s="268"/>
      <c r="AM1651" s="268"/>
      <c r="AN1651" s="268"/>
      <c r="AO1651" s="268"/>
      <c r="AP1651" s="268"/>
      <c r="AQ1651" s="268"/>
      <c r="AR1651" s="268"/>
      <c r="AS1651" s="268"/>
      <c r="AT1651" s="268"/>
      <c r="AU1651" s="268"/>
      <c r="AV1651" s="268"/>
      <c r="AW1651" s="268"/>
      <c r="AX1651" s="268"/>
      <c r="AY1651" s="268"/>
      <c r="AZ1651" s="268"/>
      <c r="BA1651" s="268"/>
      <c r="BB1651" s="268"/>
      <c r="BC1651" s="268"/>
      <c r="BD1651" s="268"/>
      <c r="BE1651" s="268"/>
      <c r="BF1651" s="268"/>
      <c r="BG1651" s="268"/>
      <c r="BH1651" s="268"/>
      <c r="BI1651" s="268"/>
      <c r="BJ1651" s="268"/>
      <c r="BK1651" s="268"/>
      <c r="BL1651" s="268"/>
    </row>
    <row r="1652" spans="1:64" ht="14.65" customHeight="1">
      <c r="A1652" s="257" t="s">
        <v>85</v>
      </c>
      <c r="B1652" s="238" t="s">
        <v>289</v>
      </c>
      <c r="C1652" s="243" t="s">
        <v>77</v>
      </c>
      <c r="D1652" s="245"/>
      <c r="E1652" s="245"/>
      <c r="F1652" s="245"/>
      <c r="G1652" s="245"/>
      <c r="H1652" s="245"/>
      <c r="I1652" s="245"/>
      <c r="J1652" s="245"/>
      <c r="K1652" s="245"/>
      <c r="L1652" s="309"/>
      <c r="M1652" s="309"/>
      <c r="N1652" s="245">
        <v>2.9</v>
      </c>
      <c r="O1652" s="245">
        <v>33.5</v>
      </c>
      <c r="P1652" s="245"/>
      <c r="Q1652" s="245"/>
      <c r="R1652" s="245"/>
      <c r="S1652" s="245"/>
      <c r="T1652" s="245"/>
      <c r="U1652" s="245"/>
      <c r="V1652" s="245"/>
      <c r="W1652" s="245"/>
      <c r="X1652" s="245"/>
      <c r="Y1652" s="245"/>
      <c r="Z1652" s="245"/>
      <c r="AA1652" s="245"/>
      <c r="AB1652" s="245"/>
      <c r="AC1652" s="245"/>
      <c r="AD1652" s="245"/>
      <c r="AE1652" s="242"/>
      <c r="AF1652" s="238" t="str">
        <f t="shared" si="28"/>
        <v>AMENDOIM (1ª SAFRA)24/25Comercialização</v>
      </c>
      <c r="AG1652" s="242"/>
      <c r="AH1652" s="242"/>
      <c r="AI1652" s="242"/>
      <c r="AJ1652" s="242"/>
      <c r="AK1652" s="242"/>
      <c r="AL1652" s="242"/>
      <c r="AM1652" s="242"/>
      <c r="AN1652" s="242"/>
      <c r="AO1652" s="242"/>
      <c r="AP1652" s="242"/>
      <c r="AQ1652" s="242"/>
      <c r="AR1652" s="242"/>
      <c r="AS1652" s="242"/>
      <c r="AT1652" s="242"/>
      <c r="AU1652" s="242"/>
      <c r="AV1652" s="242"/>
      <c r="AW1652" s="242"/>
      <c r="AX1652" s="242"/>
      <c r="AY1652" s="242"/>
      <c r="AZ1652" s="242"/>
      <c r="BA1652" s="242"/>
      <c r="BB1652" s="242"/>
      <c r="BC1652" s="242"/>
      <c r="BD1652" s="242"/>
      <c r="BE1652" s="242"/>
      <c r="BF1652" s="242"/>
      <c r="BG1652" s="242"/>
      <c r="BH1652" s="242"/>
      <c r="BI1652" s="242"/>
      <c r="BJ1652" s="242"/>
      <c r="BK1652" s="242"/>
      <c r="BL1652" s="242"/>
    </row>
    <row r="1653" spans="1:64" ht="14.65" customHeight="1">
      <c r="A1653" s="254" t="s">
        <v>87</v>
      </c>
      <c r="B1653" s="470" t="s">
        <v>289</v>
      </c>
      <c r="C1653" s="256" t="s">
        <v>75</v>
      </c>
      <c r="D1653" s="261"/>
      <c r="E1653" s="261"/>
      <c r="F1653" s="261"/>
      <c r="G1653" s="261"/>
      <c r="H1653" s="261">
        <v>22</v>
      </c>
      <c r="I1653" s="261">
        <v>64</v>
      </c>
      <c r="J1653" s="261">
        <v>100</v>
      </c>
      <c r="K1653" s="261"/>
      <c r="L1653" s="261"/>
      <c r="M1653" s="261"/>
      <c r="N1653" s="261"/>
      <c r="O1653" s="261"/>
      <c r="P1653" s="261"/>
      <c r="Q1653" s="261"/>
      <c r="R1653" s="261"/>
      <c r="S1653" s="261"/>
      <c r="T1653" s="261"/>
      <c r="U1653" s="261"/>
      <c r="V1653" s="261"/>
      <c r="W1653" s="261"/>
      <c r="X1653" s="261"/>
      <c r="Y1653" s="261"/>
      <c r="Z1653" s="261"/>
      <c r="AA1653" s="261"/>
      <c r="AB1653" s="261"/>
      <c r="AC1653" s="261"/>
      <c r="AD1653" s="261"/>
      <c r="AE1653" s="262"/>
      <c r="AF1653" s="238" t="str">
        <f t="shared" si="28"/>
        <v>ARROZ SEQUEIRO24/25Plantio</v>
      </c>
      <c r="AG1653" s="262"/>
      <c r="AH1653" s="262"/>
      <c r="AI1653" s="262"/>
      <c r="AJ1653" s="262"/>
      <c r="AK1653" s="262"/>
      <c r="AL1653" s="262"/>
      <c r="AM1653" s="262"/>
      <c r="AN1653" s="262"/>
      <c r="AO1653" s="262"/>
      <c r="AP1653" s="262"/>
      <c r="AQ1653" s="262"/>
      <c r="AR1653" s="262"/>
      <c r="AS1653" s="262"/>
      <c r="AT1653" s="262"/>
      <c r="AU1653" s="262"/>
      <c r="AV1653" s="262"/>
      <c r="AW1653" s="262"/>
      <c r="AX1653" s="262"/>
      <c r="AY1653" s="262"/>
      <c r="AZ1653" s="262"/>
      <c r="BA1653" s="262"/>
      <c r="BB1653" s="262"/>
      <c r="BC1653" s="262"/>
      <c r="BD1653" s="262"/>
      <c r="BE1653" s="262"/>
      <c r="BF1653" s="262"/>
      <c r="BG1653" s="262"/>
      <c r="BH1653" s="262"/>
      <c r="BI1653" s="262"/>
      <c r="BJ1653" s="262"/>
      <c r="BK1653" s="262"/>
      <c r="BL1653" s="262"/>
    </row>
    <row r="1654" spans="1:64" ht="14.65" customHeight="1">
      <c r="A1654" s="263" t="s">
        <v>87</v>
      </c>
      <c r="B1654" s="477" t="s">
        <v>289</v>
      </c>
      <c r="C1654" s="265" t="s">
        <v>76</v>
      </c>
      <c r="D1654" s="267"/>
      <c r="E1654" s="267"/>
      <c r="F1654" s="267"/>
      <c r="G1654" s="267"/>
      <c r="H1654" s="267"/>
      <c r="I1654" s="267"/>
      <c r="J1654" s="267"/>
      <c r="K1654" s="267"/>
      <c r="L1654" s="268"/>
      <c r="M1654" s="267">
        <v>8</v>
      </c>
      <c r="N1654" s="267">
        <v>52</v>
      </c>
      <c r="O1654" s="267">
        <v>97</v>
      </c>
      <c r="P1654" s="267"/>
      <c r="Q1654" s="267"/>
      <c r="R1654" s="267"/>
      <c r="S1654" s="267"/>
      <c r="T1654" s="267"/>
      <c r="U1654" s="267"/>
      <c r="V1654" s="267"/>
      <c r="W1654" s="267"/>
      <c r="X1654" s="267"/>
      <c r="Y1654" s="267"/>
      <c r="Z1654" s="267"/>
      <c r="AA1654" s="267"/>
      <c r="AB1654" s="267"/>
      <c r="AC1654" s="267"/>
      <c r="AD1654" s="267"/>
      <c r="AE1654" s="268"/>
      <c r="AF1654" s="238" t="str">
        <f t="shared" si="28"/>
        <v>ARROZ SEQUEIRO24/25Colheita</v>
      </c>
      <c r="AG1654" s="268"/>
      <c r="AH1654" s="268"/>
      <c r="AI1654" s="268"/>
      <c r="AJ1654" s="268"/>
      <c r="AK1654" s="268"/>
      <c r="AL1654" s="268"/>
      <c r="AM1654" s="268"/>
      <c r="AN1654" s="268"/>
      <c r="AO1654" s="268"/>
      <c r="AP1654" s="268"/>
      <c r="AQ1654" s="268"/>
      <c r="AR1654" s="268"/>
      <c r="AS1654" s="268"/>
      <c r="AT1654" s="268"/>
      <c r="AU1654" s="268"/>
      <c r="AV1654" s="268"/>
      <c r="AW1654" s="268"/>
      <c r="AX1654" s="268"/>
      <c r="AY1654" s="268"/>
      <c r="AZ1654" s="268"/>
      <c r="BA1654" s="268"/>
      <c r="BB1654" s="268"/>
      <c r="BC1654" s="268"/>
      <c r="BD1654" s="268"/>
      <c r="BE1654" s="268"/>
      <c r="BF1654" s="268"/>
      <c r="BG1654" s="268"/>
      <c r="BH1654" s="268"/>
      <c r="BI1654" s="268"/>
      <c r="BJ1654" s="268"/>
      <c r="BK1654" s="268"/>
      <c r="BL1654" s="268"/>
    </row>
    <row r="1655" spans="1:64" ht="14.65" customHeight="1">
      <c r="A1655" s="238" t="s">
        <v>87</v>
      </c>
      <c r="B1655" s="238" t="s">
        <v>289</v>
      </c>
      <c r="C1655" s="243" t="s">
        <v>77</v>
      </c>
      <c r="D1655" s="245"/>
      <c r="E1655" s="245"/>
      <c r="F1655" s="245"/>
      <c r="G1655" s="245"/>
      <c r="H1655" s="245"/>
      <c r="I1655" s="245"/>
      <c r="J1655" s="245"/>
      <c r="K1655" s="245"/>
      <c r="L1655" s="245"/>
      <c r="M1655" s="245">
        <v>5.2</v>
      </c>
      <c r="N1655" s="245">
        <v>20.7</v>
      </c>
      <c r="O1655" s="245">
        <v>47.1</v>
      </c>
      <c r="P1655" s="245"/>
      <c r="Q1655" s="245"/>
      <c r="R1655" s="245"/>
      <c r="S1655" s="245"/>
      <c r="T1655" s="245"/>
      <c r="U1655" s="245"/>
      <c r="V1655" s="245"/>
      <c r="W1655" s="245"/>
      <c r="X1655" s="245"/>
      <c r="Y1655" s="245"/>
      <c r="Z1655" s="245"/>
      <c r="AA1655" s="245"/>
      <c r="AB1655" s="245"/>
      <c r="AC1655" s="245"/>
      <c r="AD1655" s="245"/>
      <c r="AE1655" s="242"/>
      <c r="AF1655" s="238" t="str">
        <f t="shared" si="28"/>
        <v>ARROZ SEQUEIRO24/25Comercialização</v>
      </c>
      <c r="AG1655" s="242"/>
      <c r="AH1655" s="242"/>
      <c r="AI1655" s="242"/>
      <c r="AJ1655" s="242"/>
      <c r="AK1655" s="242"/>
      <c r="AL1655" s="242"/>
      <c r="AM1655" s="242"/>
      <c r="AN1655" s="242"/>
      <c r="AO1655" s="242"/>
      <c r="AP1655" s="242"/>
      <c r="AQ1655" s="242"/>
      <c r="AR1655" s="242"/>
      <c r="AS1655" s="242"/>
      <c r="AT1655" s="242"/>
      <c r="AU1655" s="242"/>
      <c r="AV1655" s="242"/>
      <c r="AW1655" s="242"/>
      <c r="AX1655" s="242"/>
      <c r="AY1655" s="242"/>
      <c r="AZ1655" s="242"/>
      <c r="BA1655" s="242"/>
      <c r="BB1655" s="242"/>
      <c r="BC1655" s="242"/>
      <c r="BD1655" s="242"/>
      <c r="BE1655" s="242"/>
      <c r="BF1655" s="242"/>
      <c r="BG1655" s="242"/>
      <c r="BH1655" s="242"/>
      <c r="BI1655" s="242"/>
      <c r="BJ1655" s="242"/>
      <c r="BK1655" s="242"/>
      <c r="BL1655" s="242"/>
    </row>
    <row r="1656" spans="1:64" ht="14.65" customHeight="1">
      <c r="A1656" s="254" t="s">
        <v>86</v>
      </c>
      <c r="B1656" s="470" t="s">
        <v>289</v>
      </c>
      <c r="C1656" s="256" t="s">
        <v>75</v>
      </c>
      <c r="D1656" s="261"/>
      <c r="E1656" s="261"/>
      <c r="F1656" s="261"/>
      <c r="G1656" s="261">
        <v>1</v>
      </c>
      <c r="H1656" s="261">
        <v>61</v>
      </c>
      <c r="I1656" s="261">
        <v>75</v>
      </c>
      <c r="J1656" s="261">
        <v>85</v>
      </c>
      <c r="K1656" s="261">
        <v>100</v>
      </c>
      <c r="L1656" s="262"/>
      <c r="M1656" s="262"/>
      <c r="N1656" s="261"/>
      <c r="O1656" s="261"/>
      <c r="P1656" s="261"/>
      <c r="Q1656" s="261"/>
      <c r="R1656" s="261"/>
      <c r="S1656" s="261"/>
      <c r="T1656" s="261"/>
      <c r="U1656" s="261"/>
      <c r="V1656" s="261"/>
      <c r="W1656" s="261"/>
      <c r="X1656" s="261"/>
      <c r="Y1656" s="261"/>
      <c r="Z1656" s="261"/>
      <c r="AA1656" s="261"/>
      <c r="AB1656" s="261"/>
      <c r="AC1656" s="261"/>
      <c r="AD1656" s="261"/>
      <c r="AE1656" s="262"/>
      <c r="AF1656" s="238" t="str">
        <f>A1656&amp;B1656&amp;C1656</f>
        <v>ARROZ IRRIGADO24/25Plantio</v>
      </c>
      <c r="AG1656" s="262"/>
      <c r="AH1656" s="262"/>
      <c r="AI1656" s="262"/>
      <c r="AJ1656" s="262"/>
      <c r="AK1656" s="262"/>
      <c r="AL1656" s="262"/>
      <c r="AM1656" s="262"/>
      <c r="AN1656" s="262"/>
      <c r="AO1656" s="262"/>
      <c r="AP1656" s="262"/>
      <c r="AQ1656" s="262"/>
      <c r="AR1656" s="262"/>
      <c r="AS1656" s="262"/>
      <c r="AT1656" s="262"/>
      <c r="AU1656" s="262"/>
      <c r="AV1656" s="262"/>
      <c r="AW1656" s="262"/>
      <c r="AX1656" s="262"/>
      <c r="AY1656" s="262"/>
      <c r="AZ1656" s="262"/>
      <c r="BA1656" s="262"/>
      <c r="BB1656" s="262"/>
      <c r="BC1656" s="262"/>
      <c r="BD1656" s="262"/>
      <c r="BE1656" s="262"/>
      <c r="BF1656" s="262"/>
      <c r="BG1656" s="262"/>
      <c r="BH1656" s="262"/>
      <c r="BI1656" s="262"/>
      <c r="BJ1656" s="262"/>
      <c r="BK1656" s="262"/>
      <c r="BL1656" s="262"/>
    </row>
    <row r="1657" spans="1:64" ht="14.65" customHeight="1">
      <c r="A1657" s="263" t="s">
        <v>86</v>
      </c>
      <c r="B1657" s="477" t="s">
        <v>289</v>
      </c>
      <c r="C1657" s="265" t="s">
        <v>76</v>
      </c>
      <c r="D1657" s="267"/>
      <c r="E1657" s="267"/>
      <c r="F1657" s="267"/>
      <c r="G1657" s="267"/>
      <c r="H1657" s="267"/>
      <c r="I1657" s="267"/>
      <c r="J1657" s="267"/>
      <c r="K1657" s="267"/>
      <c r="L1657" s="267">
        <v>28</v>
      </c>
      <c r="M1657" s="267">
        <v>45</v>
      </c>
      <c r="N1657" s="267">
        <v>76</v>
      </c>
      <c r="O1657" s="267">
        <v>83</v>
      </c>
      <c r="P1657" s="267"/>
      <c r="Q1657" s="267"/>
      <c r="R1657" s="267"/>
      <c r="S1657" s="267"/>
      <c r="T1657" s="267"/>
      <c r="U1657" s="267"/>
      <c r="V1657" s="267"/>
      <c r="W1657" s="267"/>
      <c r="X1657" s="267"/>
      <c r="Y1657" s="267"/>
      <c r="Z1657" s="267"/>
      <c r="AA1657" s="267"/>
      <c r="AB1657" s="267"/>
      <c r="AC1657" s="267"/>
      <c r="AD1657" s="267"/>
      <c r="AE1657" s="268"/>
      <c r="AF1657" s="238" t="str">
        <f>A1657&amp;B1657&amp;C1657</f>
        <v>ARROZ IRRIGADO24/25Colheita</v>
      </c>
      <c r="AG1657" s="268"/>
      <c r="AH1657" s="268"/>
      <c r="AI1657" s="268"/>
      <c r="AJ1657" s="268"/>
      <c r="AK1657" s="268"/>
      <c r="AL1657" s="268"/>
      <c r="AM1657" s="268"/>
      <c r="AN1657" s="268"/>
      <c r="AO1657" s="268"/>
      <c r="AP1657" s="268"/>
      <c r="AQ1657" s="268"/>
      <c r="AR1657" s="268"/>
      <c r="AS1657" s="268"/>
      <c r="AT1657" s="268"/>
      <c r="AU1657" s="268"/>
      <c r="AV1657" s="268"/>
      <c r="AW1657" s="268"/>
      <c r="AX1657" s="268"/>
      <c r="AY1657" s="268"/>
      <c r="AZ1657" s="268"/>
      <c r="BA1657" s="268"/>
      <c r="BB1657" s="268"/>
      <c r="BC1657" s="268"/>
      <c r="BD1657" s="268"/>
      <c r="BE1657" s="268"/>
      <c r="BF1657" s="268"/>
      <c r="BG1657" s="268"/>
      <c r="BH1657" s="268"/>
      <c r="BI1657" s="268"/>
      <c r="BJ1657" s="268"/>
      <c r="BK1657" s="268"/>
      <c r="BL1657" s="268"/>
    </row>
    <row r="1658" spans="1:64" ht="14.65" customHeight="1">
      <c r="A1658" s="238" t="s">
        <v>86</v>
      </c>
      <c r="B1658" s="238" t="s">
        <v>289</v>
      </c>
      <c r="C1658" s="243" t="s">
        <v>77</v>
      </c>
      <c r="D1658" s="245"/>
      <c r="E1658" s="245"/>
      <c r="F1658" s="245"/>
      <c r="G1658" s="245"/>
      <c r="H1658" s="245"/>
      <c r="I1658" s="245"/>
      <c r="J1658" s="245"/>
      <c r="K1658" s="245"/>
      <c r="L1658" s="309">
        <v>5.2</v>
      </c>
      <c r="M1658" s="309">
        <v>7.3</v>
      </c>
      <c r="N1658" s="245">
        <v>49.9</v>
      </c>
      <c r="O1658" s="245">
        <v>54.6</v>
      </c>
      <c r="P1658" s="245"/>
      <c r="Q1658" s="245"/>
      <c r="R1658" s="245"/>
      <c r="S1658" s="245"/>
      <c r="T1658" s="245"/>
      <c r="U1658" s="245"/>
      <c r="V1658" s="245"/>
      <c r="W1658" s="245"/>
      <c r="X1658" s="245"/>
      <c r="Y1658" s="245"/>
      <c r="Z1658" s="245"/>
      <c r="AA1658" s="245"/>
      <c r="AB1658" s="245"/>
      <c r="AC1658" s="245"/>
      <c r="AD1658" s="245"/>
      <c r="AE1658" s="242"/>
      <c r="AF1658" s="238" t="str">
        <f>A1658&amp;B1658&amp;C1658</f>
        <v>ARROZ IRRIGADO24/25Comercialização</v>
      </c>
      <c r="AG1658" s="242"/>
      <c r="AH1658" s="242"/>
      <c r="AI1658" s="242"/>
      <c r="AJ1658" s="242"/>
      <c r="AK1658" s="242"/>
      <c r="AL1658" s="242"/>
      <c r="AM1658" s="242"/>
      <c r="AN1658" s="242"/>
      <c r="AO1658" s="242"/>
      <c r="AP1658" s="242"/>
      <c r="AQ1658" s="242"/>
      <c r="AR1658" s="242"/>
      <c r="AS1658" s="242"/>
      <c r="AT1658" s="242"/>
      <c r="AU1658" s="242"/>
      <c r="AV1658" s="242"/>
      <c r="AW1658" s="242"/>
      <c r="AX1658" s="242"/>
      <c r="AY1658" s="242"/>
      <c r="AZ1658" s="242"/>
      <c r="BA1658" s="242"/>
      <c r="BB1658" s="242"/>
      <c r="BC1658" s="242"/>
      <c r="BD1658" s="242"/>
      <c r="BE1658" s="242"/>
      <c r="BF1658" s="242"/>
      <c r="BG1658" s="242"/>
      <c r="BH1658" s="242"/>
      <c r="BI1658" s="242"/>
      <c r="BJ1658" s="242"/>
      <c r="BK1658" s="242"/>
      <c r="BL1658" s="242"/>
    </row>
    <row r="1659" spans="1:64" ht="14.65" customHeight="1">
      <c r="A1659" s="254" t="s">
        <v>88</v>
      </c>
      <c r="B1659" s="470" t="s">
        <v>289</v>
      </c>
      <c r="C1659" s="256" t="s">
        <v>75</v>
      </c>
      <c r="D1659" s="260"/>
      <c r="E1659" s="260"/>
      <c r="F1659" s="260"/>
      <c r="G1659" s="261"/>
      <c r="H1659" s="261"/>
      <c r="I1659" s="261"/>
      <c r="J1659" s="261"/>
      <c r="K1659" s="261"/>
      <c r="L1659" s="261"/>
      <c r="M1659" s="261"/>
      <c r="N1659" s="261"/>
      <c r="O1659" s="261">
        <v>12</v>
      </c>
      <c r="P1659" s="261"/>
      <c r="Q1659" s="261"/>
      <c r="R1659" s="261"/>
      <c r="S1659" s="261"/>
      <c r="T1659" s="261"/>
      <c r="U1659" s="261"/>
      <c r="V1659" s="261"/>
      <c r="W1659" s="261"/>
      <c r="X1659" s="261"/>
      <c r="Y1659" s="261"/>
      <c r="Z1659" s="261"/>
      <c r="AA1659" s="261"/>
      <c r="AB1659" s="261"/>
      <c r="AC1659" s="261"/>
      <c r="AD1659" s="261"/>
      <c r="AE1659" s="262"/>
      <c r="AF1659" s="254" t="str">
        <f t="shared" ref="AF1659:AF1712" si="29">A1659&amp;B1659&amp;C1659</f>
        <v>AVEIA BRANCA24/25Plantio</v>
      </c>
      <c r="AG1659" s="262"/>
      <c r="AH1659" s="262"/>
      <c r="AI1659" s="262"/>
      <c r="AJ1659" s="262"/>
      <c r="AK1659" s="262"/>
      <c r="AL1659" s="262"/>
      <c r="AM1659" s="262"/>
      <c r="AN1659" s="262"/>
      <c r="AO1659" s="262"/>
      <c r="AP1659" s="262"/>
      <c r="AQ1659" s="262"/>
      <c r="AR1659" s="262"/>
      <c r="AS1659" s="262"/>
      <c r="AT1659" s="262"/>
      <c r="AU1659" s="262"/>
      <c r="AV1659" s="262"/>
      <c r="AW1659" s="262"/>
      <c r="AX1659" s="262"/>
      <c r="AY1659" s="262"/>
      <c r="AZ1659" s="262"/>
      <c r="BA1659" s="262"/>
      <c r="BB1659" s="262"/>
      <c r="BC1659" s="262"/>
      <c r="BD1659" s="262"/>
      <c r="BE1659" s="262"/>
      <c r="BF1659" s="262"/>
      <c r="BG1659" s="262"/>
      <c r="BH1659" s="262"/>
      <c r="BI1659" s="262"/>
      <c r="BJ1659" s="262"/>
      <c r="BK1659" s="262"/>
      <c r="BL1659" s="262"/>
    </row>
    <row r="1660" spans="1:64" ht="14.65" customHeight="1">
      <c r="A1660" s="263" t="s">
        <v>88</v>
      </c>
      <c r="B1660" s="477" t="s">
        <v>289</v>
      </c>
      <c r="C1660" s="265" t="s">
        <v>76</v>
      </c>
      <c r="D1660" s="266"/>
      <c r="E1660" s="266"/>
      <c r="F1660" s="266"/>
      <c r="G1660" s="267"/>
      <c r="H1660" s="267"/>
      <c r="I1660" s="267"/>
      <c r="J1660" s="267"/>
      <c r="K1660" s="267"/>
      <c r="L1660" s="267"/>
      <c r="M1660" s="267"/>
      <c r="N1660" s="267"/>
      <c r="O1660" s="267"/>
      <c r="P1660" s="267"/>
      <c r="Q1660" s="267"/>
      <c r="R1660" s="267"/>
      <c r="S1660" s="267"/>
      <c r="T1660" s="267"/>
      <c r="U1660" s="267"/>
      <c r="V1660" s="267"/>
      <c r="W1660" s="267"/>
      <c r="X1660" s="267"/>
      <c r="Y1660" s="267"/>
      <c r="Z1660" s="267"/>
      <c r="AA1660" s="267"/>
      <c r="AB1660" s="267"/>
      <c r="AC1660" s="267"/>
      <c r="AD1660" s="267"/>
      <c r="AE1660" s="268"/>
      <c r="AF1660" s="263" t="str">
        <f t="shared" si="29"/>
        <v>AVEIA BRANCA24/25Colheita</v>
      </c>
      <c r="AG1660" s="268"/>
      <c r="AH1660" s="268"/>
      <c r="AI1660" s="268"/>
      <c r="AJ1660" s="268"/>
      <c r="AK1660" s="268"/>
      <c r="AL1660" s="268"/>
      <c r="AM1660" s="268"/>
      <c r="AN1660" s="268"/>
      <c r="AO1660" s="268"/>
      <c r="AP1660" s="268"/>
      <c r="AQ1660" s="268"/>
      <c r="AR1660" s="268"/>
      <c r="AS1660" s="268"/>
      <c r="AT1660" s="268"/>
      <c r="AU1660" s="268"/>
      <c r="AV1660" s="268"/>
      <c r="AW1660" s="268"/>
      <c r="AX1660" s="268"/>
      <c r="AY1660" s="268"/>
      <c r="AZ1660" s="268"/>
      <c r="BA1660" s="268"/>
      <c r="BB1660" s="268"/>
      <c r="BC1660" s="268"/>
      <c r="BD1660" s="268"/>
      <c r="BE1660" s="268"/>
      <c r="BF1660" s="268"/>
      <c r="BG1660" s="268"/>
      <c r="BH1660" s="268"/>
      <c r="BI1660" s="268"/>
      <c r="BJ1660" s="268"/>
      <c r="BK1660" s="268"/>
      <c r="BL1660" s="268"/>
    </row>
    <row r="1661" spans="1:64" ht="14.65" customHeight="1">
      <c r="A1661" s="238" t="s">
        <v>88</v>
      </c>
      <c r="B1661" s="238" t="s">
        <v>289</v>
      </c>
      <c r="C1661" s="243" t="s">
        <v>77</v>
      </c>
      <c r="D1661" s="244"/>
      <c r="E1661" s="244"/>
      <c r="F1661" s="244"/>
      <c r="G1661" s="245"/>
      <c r="H1661" s="245"/>
      <c r="I1661" s="245"/>
      <c r="J1661" s="245"/>
      <c r="K1661" s="245"/>
      <c r="L1661" s="245"/>
      <c r="M1661" s="245"/>
      <c r="N1661" s="245"/>
      <c r="O1661" s="245"/>
      <c r="P1661" s="245"/>
      <c r="Q1661" s="245"/>
      <c r="R1661" s="245"/>
      <c r="S1661" s="245"/>
      <c r="T1661" s="245"/>
      <c r="U1661" s="245"/>
      <c r="V1661" s="245"/>
      <c r="W1661" s="245"/>
      <c r="X1661" s="245"/>
      <c r="Y1661" s="245"/>
      <c r="Z1661" s="252"/>
      <c r="AA1661" s="245"/>
      <c r="AB1661" s="245"/>
      <c r="AC1661" s="245"/>
      <c r="AD1661" s="245"/>
      <c r="AE1661" s="242"/>
      <c r="AF1661" s="238" t="str">
        <f t="shared" si="29"/>
        <v>AVEIA BRANCA24/25Comercialização</v>
      </c>
      <c r="AG1661" s="242"/>
      <c r="AH1661" s="242"/>
      <c r="AI1661" s="242"/>
      <c r="AJ1661" s="242"/>
      <c r="AK1661" s="242"/>
      <c r="AL1661" s="242"/>
      <c r="AM1661" s="242"/>
      <c r="AN1661" s="242"/>
      <c r="AO1661" s="242"/>
      <c r="AP1661" s="242"/>
      <c r="AQ1661" s="242"/>
      <c r="AR1661" s="242"/>
      <c r="AS1661" s="242"/>
      <c r="AT1661" s="242"/>
      <c r="AU1661" s="242"/>
      <c r="AV1661" s="242"/>
      <c r="AW1661" s="242"/>
      <c r="AX1661" s="242"/>
      <c r="AY1661" s="242"/>
      <c r="AZ1661" s="242"/>
      <c r="BA1661" s="242"/>
      <c r="BB1661" s="242"/>
      <c r="BC1661" s="242"/>
      <c r="BD1661" s="242"/>
      <c r="BE1661" s="242"/>
      <c r="BF1661" s="242"/>
      <c r="BG1661" s="242"/>
      <c r="BH1661" s="242"/>
      <c r="BI1661" s="242"/>
      <c r="BJ1661" s="242"/>
      <c r="BK1661" s="242"/>
      <c r="BL1661" s="242"/>
    </row>
    <row r="1662" spans="1:64" ht="14.65" customHeight="1">
      <c r="A1662" s="254" t="s">
        <v>89</v>
      </c>
      <c r="B1662" s="470" t="s">
        <v>289</v>
      </c>
      <c r="C1662" s="256" t="s">
        <v>75</v>
      </c>
      <c r="D1662" s="260"/>
      <c r="E1662" s="260"/>
      <c r="F1662" s="260"/>
      <c r="G1662" s="261"/>
      <c r="H1662" s="261"/>
      <c r="I1662" s="261"/>
      <c r="J1662" s="261"/>
      <c r="K1662" s="261"/>
      <c r="L1662" s="261"/>
      <c r="M1662" s="261"/>
      <c r="N1662" s="261"/>
      <c r="O1662" s="261">
        <v>9</v>
      </c>
      <c r="P1662" s="261"/>
      <c r="Q1662" s="261"/>
      <c r="R1662" s="261"/>
      <c r="S1662" s="261"/>
      <c r="T1662" s="261"/>
      <c r="U1662" s="261"/>
      <c r="V1662" s="261"/>
      <c r="W1662" s="261"/>
      <c r="X1662" s="261"/>
      <c r="Y1662" s="261"/>
      <c r="Z1662" s="261"/>
      <c r="AA1662" s="261"/>
      <c r="AB1662" s="261"/>
      <c r="AC1662" s="261"/>
      <c r="AD1662" s="261"/>
      <c r="AE1662" s="262"/>
      <c r="AF1662" s="254" t="str">
        <f t="shared" si="29"/>
        <v>AVEIA PRETA24/25Plantio</v>
      </c>
      <c r="AG1662" s="262"/>
      <c r="AH1662" s="262"/>
      <c r="AI1662" s="262"/>
      <c r="AJ1662" s="262"/>
      <c r="AK1662" s="262"/>
      <c r="AL1662" s="262"/>
      <c r="AM1662" s="262"/>
      <c r="AN1662" s="262"/>
      <c r="AO1662" s="262"/>
      <c r="AP1662" s="262"/>
      <c r="AQ1662" s="262"/>
      <c r="AR1662" s="262"/>
      <c r="AS1662" s="262"/>
      <c r="AT1662" s="262"/>
      <c r="AU1662" s="262"/>
      <c r="AV1662" s="262"/>
      <c r="AW1662" s="262"/>
      <c r="AX1662" s="262"/>
      <c r="AY1662" s="262"/>
      <c r="AZ1662" s="262"/>
      <c r="BA1662" s="262"/>
      <c r="BB1662" s="262"/>
      <c r="BC1662" s="262"/>
      <c r="BD1662" s="262"/>
      <c r="BE1662" s="262"/>
      <c r="BF1662" s="262"/>
      <c r="BG1662" s="262"/>
      <c r="BH1662" s="262"/>
      <c r="BI1662" s="262"/>
      <c r="BJ1662" s="262"/>
      <c r="BK1662" s="262"/>
      <c r="BL1662" s="262"/>
    </row>
    <row r="1663" spans="1:64" ht="14.65" customHeight="1">
      <c r="A1663" s="263" t="s">
        <v>89</v>
      </c>
      <c r="B1663" s="477" t="s">
        <v>289</v>
      </c>
      <c r="C1663" s="265" t="s">
        <v>76</v>
      </c>
      <c r="D1663" s="266"/>
      <c r="E1663" s="266"/>
      <c r="F1663" s="266"/>
      <c r="G1663" s="267"/>
      <c r="H1663" s="267"/>
      <c r="I1663" s="267"/>
      <c r="J1663" s="267"/>
      <c r="K1663" s="267"/>
      <c r="L1663" s="267"/>
      <c r="M1663" s="267"/>
      <c r="N1663" s="267"/>
      <c r="O1663" s="267"/>
      <c r="P1663" s="267"/>
      <c r="Q1663" s="267"/>
      <c r="R1663" s="267"/>
      <c r="S1663" s="267"/>
      <c r="T1663" s="267"/>
      <c r="U1663" s="267"/>
      <c r="V1663" s="267"/>
      <c r="W1663" s="267"/>
      <c r="X1663" s="267"/>
      <c r="Y1663" s="267"/>
      <c r="Z1663" s="267"/>
      <c r="AA1663" s="267"/>
      <c r="AB1663" s="267"/>
      <c r="AC1663" s="267"/>
      <c r="AD1663" s="267"/>
      <c r="AE1663" s="268"/>
      <c r="AF1663" s="263" t="str">
        <f t="shared" si="29"/>
        <v>AVEIA PRETA24/25Colheita</v>
      </c>
      <c r="AG1663" s="268"/>
      <c r="AH1663" s="268"/>
      <c r="AI1663" s="268"/>
      <c r="AJ1663" s="268"/>
      <c r="AK1663" s="268"/>
      <c r="AL1663" s="268"/>
      <c r="AM1663" s="268"/>
      <c r="AN1663" s="268"/>
      <c r="AO1663" s="268"/>
      <c r="AP1663" s="268"/>
      <c r="AQ1663" s="268"/>
      <c r="AR1663" s="268"/>
      <c r="AS1663" s="268"/>
      <c r="AT1663" s="268"/>
      <c r="AU1663" s="268"/>
      <c r="AV1663" s="268"/>
      <c r="AW1663" s="268"/>
      <c r="AX1663" s="268"/>
      <c r="AY1663" s="268"/>
      <c r="AZ1663" s="268"/>
      <c r="BA1663" s="268"/>
      <c r="BB1663" s="268"/>
      <c r="BC1663" s="268"/>
      <c r="BD1663" s="268"/>
      <c r="BE1663" s="268"/>
      <c r="BF1663" s="268"/>
      <c r="BG1663" s="268"/>
      <c r="BH1663" s="268"/>
      <c r="BI1663" s="268"/>
      <c r="BJ1663" s="268"/>
      <c r="BK1663" s="268"/>
      <c r="BL1663" s="268"/>
    </row>
    <row r="1664" spans="1:64" ht="14.65" customHeight="1">
      <c r="A1664" s="238" t="s">
        <v>89</v>
      </c>
      <c r="B1664" s="238" t="s">
        <v>289</v>
      </c>
      <c r="C1664" s="243" t="s">
        <v>77</v>
      </c>
      <c r="D1664" s="244"/>
      <c r="E1664" s="244"/>
      <c r="F1664" s="244"/>
      <c r="G1664" s="245"/>
      <c r="H1664" s="245"/>
      <c r="I1664" s="245"/>
      <c r="J1664" s="245"/>
      <c r="K1664" s="245"/>
      <c r="L1664" s="245"/>
      <c r="M1664" s="245"/>
      <c r="N1664" s="245"/>
      <c r="O1664" s="245"/>
      <c r="P1664" s="245"/>
      <c r="Q1664" s="245"/>
      <c r="R1664" s="245"/>
      <c r="S1664" s="245"/>
      <c r="T1664" s="245"/>
      <c r="U1664" s="245"/>
      <c r="V1664" s="245"/>
      <c r="W1664" s="245"/>
      <c r="X1664" s="245"/>
      <c r="Y1664" s="245"/>
      <c r="Z1664" s="252"/>
      <c r="AA1664" s="245"/>
      <c r="AB1664" s="245"/>
      <c r="AC1664" s="245"/>
      <c r="AD1664" s="245"/>
      <c r="AE1664" s="242"/>
      <c r="AF1664" s="238" t="str">
        <f t="shared" si="29"/>
        <v>AVEIA PRETA24/25Comercialização</v>
      </c>
      <c r="AG1664" s="271"/>
      <c r="AH1664" s="271"/>
      <c r="AI1664" s="271"/>
      <c r="AJ1664" s="271"/>
      <c r="AK1664" s="271"/>
      <c r="AL1664" s="271"/>
      <c r="AM1664" s="271"/>
      <c r="AN1664" s="271"/>
      <c r="AO1664" s="271"/>
      <c r="AP1664" s="271"/>
      <c r="AQ1664" s="271"/>
      <c r="AR1664" s="271"/>
      <c r="AS1664" s="271"/>
      <c r="AT1664" s="271"/>
      <c r="AU1664" s="271"/>
      <c r="AV1664" s="271"/>
      <c r="AW1664" s="271"/>
      <c r="AX1664" s="271"/>
      <c r="AY1664" s="271"/>
      <c r="AZ1664" s="271"/>
      <c r="BA1664" s="271"/>
      <c r="BB1664" s="271"/>
      <c r="BC1664" s="271"/>
      <c r="BD1664" s="271"/>
      <c r="BE1664" s="271"/>
      <c r="BF1664" s="271"/>
      <c r="BG1664" s="271"/>
      <c r="BH1664" s="271"/>
      <c r="BI1664" s="271"/>
      <c r="BJ1664" s="271"/>
      <c r="BK1664" s="271"/>
      <c r="BL1664" s="271"/>
    </row>
    <row r="1665" spans="1:64" ht="14.65" customHeight="1">
      <c r="A1665" s="254" t="s">
        <v>90</v>
      </c>
      <c r="B1665" s="470" t="s">
        <v>289</v>
      </c>
      <c r="C1665" s="256" t="s">
        <v>75</v>
      </c>
      <c r="D1665" s="261"/>
      <c r="E1665" s="261"/>
      <c r="F1665" s="261"/>
      <c r="G1665" s="261">
        <v>14</v>
      </c>
      <c r="H1665" s="261">
        <v>64</v>
      </c>
      <c r="I1665" s="261">
        <v>95</v>
      </c>
      <c r="J1665" s="261">
        <v>100</v>
      </c>
      <c r="K1665" s="261"/>
      <c r="L1665" s="261"/>
      <c r="M1665" s="261"/>
      <c r="N1665" s="261"/>
      <c r="O1665" s="261"/>
      <c r="P1665" s="261"/>
      <c r="Q1665" s="261"/>
      <c r="R1665" s="261"/>
      <c r="S1665" s="261"/>
      <c r="T1665" s="261"/>
      <c r="U1665" s="261"/>
      <c r="V1665" s="261"/>
      <c r="W1665" s="261"/>
      <c r="X1665" s="261"/>
      <c r="Y1665" s="261"/>
      <c r="Z1665" s="261"/>
      <c r="AA1665" s="261"/>
      <c r="AB1665" s="261"/>
      <c r="AC1665" s="261"/>
      <c r="AD1665" s="261"/>
      <c r="AE1665" s="262"/>
      <c r="AF1665" s="238" t="str">
        <f t="shared" si="29"/>
        <v>BATATA (1ª SAFRA)24/25Plantio</v>
      </c>
      <c r="AG1665" s="262"/>
      <c r="AH1665" s="262"/>
      <c r="AI1665" s="262"/>
      <c r="AJ1665" s="262"/>
      <c r="AK1665" s="262"/>
      <c r="AL1665" s="262"/>
      <c r="AM1665" s="262"/>
      <c r="AN1665" s="262"/>
      <c r="AO1665" s="262"/>
      <c r="AP1665" s="262"/>
      <c r="AQ1665" s="262"/>
      <c r="AR1665" s="262"/>
      <c r="AS1665" s="262"/>
      <c r="AT1665" s="262"/>
      <c r="AU1665" s="262"/>
      <c r="AV1665" s="262"/>
      <c r="AW1665" s="262"/>
      <c r="AX1665" s="262"/>
      <c r="AY1665" s="262"/>
      <c r="AZ1665" s="262"/>
      <c r="BA1665" s="262"/>
      <c r="BB1665" s="262"/>
      <c r="BC1665" s="262"/>
      <c r="BD1665" s="262"/>
      <c r="BE1665" s="262"/>
      <c r="BF1665" s="262"/>
      <c r="BG1665" s="262"/>
      <c r="BH1665" s="262"/>
      <c r="BI1665" s="262"/>
      <c r="BJ1665" s="262"/>
      <c r="BK1665" s="262"/>
      <c r="BL1665" s="262"/>
    </row>
    <row r="1666" spans="1:64" ht="14.65" customHeight="1">
      <c r="A1666" s="263" t="s">
        <v>90</v>
      </c>
      <c r="B1666" s="477" t="s">
        <v>289</v>
      </c>
      <c r="C1666" s="265" t="s">
        <v>76</v>
      </c>
      <c r="D1666" s="267"/>
      <c r="E1666" s="267"/>
      <c r="F1666" s="267"/>
      <c r="G1666" s="267"/>
      <c r="H1666" s="267"/>
      <c r="I1666" s="267"/>
      <c r="J1666" s="267">
        <v>6</v>
      </c>
      <c r="K1666" s="267">
        <v>23</v>
      </c>
      <c r="L1666" s="267">
        <v>83</v>
      </c>
      <c r="M1666" s="267">
        <v>100</v>
      </c>
      <c r="N1666" s="267"/>
      <c r="O1666" s="267"/>
      <c r="P1666" s="267"/>
      <c r="Q1666" s="267"/>
      <c r="R1666" s="267"/>
      <c r="S1666" s="267"/>
      <c r="T1666" s="267"/>
      <c r="U1666" s="267"/>
      <c r="V1666" s="267"/>
      <c r="W1666" s="267"/>
      <c r="X1666" s="267"/>
      <c r="Y1666" s="267"/>
      <c r="Z1666" s="267"/>
      <c r="AA1666" s="267"/>
      <c r="AB1666" s="267"/>
      <c r="AC1666" s="267"/>
      <c r="AD1666" s="267"/>
      <c r="AE1666" s="268"/>
      <c r="AF1666" s="238" t="str">
        <f t="shared" si="29"/>
        <v>BATATA (1ª SAFRA)24/25Colheita</v>
      </c>
      <c r="AG1666" s="268"/>
      <c r="AH1666" s="268"/>
      <c r="AI1666" s="268"/>
      <c r="AJ1666" s="268"/>
      <c r="AK1666" s="268"/>
      <c r="AL1666" s="268"/>
      <c r="AM1666" s="268"/>
      <c r="AN1666" s="268"/>
      <c r="AO1666" s="268"/>
      <c r="AP1666" s="268"/>
      <c r="AQ1666" s="268"/>
      <c r="AR1666" s="268"/>
      <c r="AS1666" s="268"/>
      <c r="AT1666" s="268"/>
      <c r="AU1666" s="268"/>
      <c r="AV1666" s="268"/>
      <c r="AW1666" s="268"/>
      <c r="AX1666" s="268"/>
      <c r="AY1666" s="268"/>
      <c r="AZ1666" s="268"/>
      <c r="BA1666" s="268"/>
      <c r="BB1666" s="268"/>
      <c r="BC1666" s="268"/>
      <c r="BD1666" s="268"/>
      <c r="BE1666" s="268"/>
      <c r="BF1666" s="268"/>
      <c r="BG1666" s="268"/>
      <c r="BH1666" s="268"/>
      <c r="BI1666" s="268"/>
      <c r="BJ1666" s="268"/>
      <c r="BK1666" s="268"/>
      <c r="BL1666" s="268"/>
    </row>
    <row r="1667" spans="1:64" ht="14.65" customHeight="1">
      <c r="A1667" s="238" t="s">
        <v>90</v>
      </c>
      <c r="B1667" s="238" t="s">
        <v>289</v>
      </c>
      <c r="C1667" s="243" t="s">
        <v>77</v>
      </c>
      <c r="D1667" s="245"/>
      <c r="E1667" s="245"/>
      <c r="F1667" s="245"/>
      <c r="G1667" s="245"/>
      <c r="H1667" s="245"/>
      <c r="I1667" s="245"/>
      <c r="J1667" s="245">
        <v>5.4</v>
      </c>
      <c r="K1667" s="245">
        <v>21.5</v>
      </c>
      <c r="L1667" s="245">
        <v>81.7</v>
      </c>
      <c r="M1667" s="245">
        <v>99.7</v>
      </c>
      <c r="N1667" s="245"/>
      <c r="O1667" s="245"/>
      <c r="P1667" s="245"/>
      <c r="Q1667" s="245"/>
      <c r="R1667" s="245"/>
      <c r="S1667" s="245"/>
      <c r="T1667" s="245"/>
      <c r="U1667" s="245"/>
      <c r="V1667" s="245"/>
      <c r="W1667" s="245"/>
      <c r="X1667" s="245"/>
      <c r="Y1667" s="245"/>
      <c r="Z1667" s="245"/>
      <c r="AA1667" s="245"/>
      <c r="AB1667" s="245"/>
      <c r="AC1667" s="245"/>
      <c r="AD1667" s="245"/>
      <c r="AE1667" s="242"/>
      <c r="AF1667" s="238" t="str">
        <f t="shared" si="29"/>
        <v>BATATA (1ª SAFRA)24/25Comercialização</v>
      </c>
      <c r="AG1667" s="242"/>
      <c r="AH1667" s="242"/>
      <c r="AI1667" s="242"/>
      <c r="AJ1667" s="242"/>
      <c r="AK1667" s="242"/>
      <c r="AL1667" s="242"/>
      <c r="AM1667" s="242"/>
      <c r="AN1667" s="242"/>
      <c r="AO1667" s="242"/>
      <c r="AP1667" s="242"/>
      <c r="AQ1667" s="242"/>
      <c r="AR1667" s="242"/>
      <c r="AS1667" s="242"/>
      <c r="AT1667" s="242"/>
      <c r="AU1667" s="242"/>
      <c r="AV1667" s="242"/>
      <c r="AW1667" s="242"/>
      <c r="AX1667" s="242"/>
      <c r="AY1667" s="242"/>
      <c r="AZ1667" s="242"/>
      <c r="BA1667" s="242"/>
      <c r="BB1667" s="242"/>
      <c r="BC1667" s="242"/>
      <c r="BD1667" s="242"/>
      <c r="BE1667" s="242"/>
      <c r="BF1667" s="242"/>
      <c r="BG1667" s="242"/>
      <c r="BH1667" s="242"/>
      <c r="BI1667" s="242"/>
      <c r="BJ1667" s="242"/>
      <c r="BK1667" s="242"/>
      <c r="BL1667" s="242"/>
    </row>
    <row r="1668" spans="1:64" ht="14.65" customHeight="1">
      <c r="A1668" s="254" t="s">
        <v>91</v>
      </c>
      <c r="B1668" s="470" t="s">
        <v>289</v>
      </c>
      <c r="C1668" s="256" t="s">
        <v>75</v>
      </c>
      <c r="D1668" s="261"/>
      <c r="E1668" s="261"/>
      <c r="F1668" s="261"/>
      <c r="G1668" s="261"/>
      <c r="H1668" s="261"/>
      <c r="I1668" s="261"/>
      <c r="J1668" s="261"/>
      <c r="K1668" s="261">
        <v>22</v>
      </c>
      <c r="L1668" s="262">
        <v>52</v>
      </c>
      <c r="M1668" s="261">
        <v>76</v>
      </c>
      <c r="N1668" s="262">
        <v>92</v>
      </c>
      <c r="O1668" s="261">
        <v>93</v>
      </c>
      <c r="P1668" s="261"/>
      <c r="Q1668" s="261"/>
      <c r="R1668" s="261"/>
      <c r="S1668" s="261"/>
      <c r="T1668" s="261"/>
      <c r="U1668" s="261"/>
      <c r="V1668" s="261"/>
      <c r="W1668" s="261"/>
      <c r="X1668" s="261"/>
      <c r="Y1668" s="261"/>
      <c r="Z1668" s="261"/>
      <c r="AA1668" s="261"/>
      <c r="AB1668" s="261"/>
      <c r="AC1668" s="261"/>
      <c r="AD1668" s="261"/>
      <c r="AE1668" s="262"/>
      <c r="AF1668" s="238" t="str">
        <f t="shared" si="29"/>
        <v>BATATA (2ª SAFRA)24/25Plantio</v>
      </c>
      <c r="AG1668" s="262"/>
      <c r="AH1668" s="262"/>
      <c r="AI1668" s="262"/>
      <c r="AJ1668" s="262"/>
      <c r="AK1668" s="262"/>
      <c r="AL1668" s="262"/>
      <c r="AM1668" s="262"/>
      <c r="AN1668" s="262"/>
      <c r="AO1668" s="262"/>
      <c r="AP1668" s="262"/>
      <c r="AQ1668" s="262"/>
      <c r="AR1668" s="262"/>
      <c r="AS1668" s="262"/>
      <c r="AT1668" s="262"/>
      <c r="AU1668" s="262"/>
      <c r="AV1668" s="262"/>
      <c r="AW1668" s="262"/>
      <c r="AX1668" s="262"/>
      <c r="AY1668" s="262"/>
      <c r="AZ1668" s="262"/>
      <c r="BA1668" s="262"/>
      <c r="BB1668" s="262"/>
      <c r="BC1668" s="262"/>
      <c r="BD1668" s="262"/>
      <c r="BE1668" s="262"/>
      <c r="BF1668" s="262"/>
      <c r="BG1668" s="262"/>
      <c r="BH1668" s="262"/>
      <c r="BI1668" s="262"/>
      <c r="BJ1668" s="262"/>
      <c r="BK1668" s="262"/>
      <c r="BL1668" s="262"/>
    </row>
    <row r="1669" spans="1:64" ht="14.65" customHeight="1">
      <c r="A1669" s="263" t="s">
        <v>91</v>
      </c>
      <c r="B1669" s="477" t="s">
        <v>289</v>
      </c>
      <c r="C1669" s="265" t="s">
        <v>76</v>
      </c>
      <c r="D1669" s="267"/>
      <c r="E1669" s="267"/>
      <c r="F1669" s="267"/>
      <c r="G1669" s="267"/>
      <c r="H1669" s="267"/>
      <c r="I1669" s="267"/>
      <c r="J1669" s="267"/>
      <c r="K1669" s="268"/>
      <c r="L1669" s="267"/>
      <c r="M1669" s="268"/>
      <c r="N1669" s="267">
        <v>16</v>
      </c>
      <c r="O1669" s="267">
        <v>36</v>
      </c>
      <c r="P1669" s="267"/>
      <c r="Q1669" s="267"/>
      <c r="R1669" s="267"/>
      <c r="S1669" s="267"/>
      <c r="T1669" s="267"/>
      <c r="U1669" s="267"/>
      <c r="V1669" s="267"/>
      <c r="W1669" s="267"/>
      <c r="X1669" s="267"/>
      <c r="Y1669" s="267"/>
      <c r="Z1669" s="267"/>
      <c r="AA1669" s="267"/>
      <c r="AB1669" s="267"/>
      <c r="AC1669" s="267"/>
      <c r="AD1669" s="267"/>
      <c r="AE1669" s="268"/>
      <c r="AF1669" s="238" t="str">
        <f t="shared" si="29"/>
        <v>BATATA (2ª SAFRA)24/25Colheita</v>
      </c>
      <c r="AG1669" s="268"/>
      <c r="AH1669" s="268"/>
      <c r="AI1669" s="268"/>
      <c r="AJ1669" s="268"/>
      <c r="AK1669" s="268"/>
      <c r="AL1669" s="268"/>
      <c r="AM1669" s="268"/>
      <c r="AN1669" s="268"/>
      <c r="AO1669" s="268"/>
      <c r="AP1669" s="268"/>
      <c r="AQ1669" s="268"/>
      <c r="AR1669" s="268"/>
      <c r="AS1669" s="268"/>
      <c r="AT1669" s="268"/>
      <c r="AU1669" s="268"/>
      <c r="AV1669" s="268"/>
      <c r="AW1669" s="268"/>
      <c r="AX1669" s="268"/>
      <c r="AY1669" s="268"/>
      <c r="AZ1669" s="268"/>
      <c r="BA1669" s="268"/>
      <c r="BB1669" s="268"/>
      <c r="BC1669" s="268"/>
      <c r="BD1669" s="268"/>
      <c r="BE1669" s="268"/>
      <c r="BF1669" s="268"/>
      <c r="BG1669" s="268"/>
      <c r="BH1669" s="268"/>
      <c r="BI1669" s="268"/>
      <c r="BJ1669" s="268"/>
      <c r="BK1669" s="268"/>
      <c r="BL1669" s="268"/>
    </row>
    <row r="1670" spans="1:64" ht="14.65" customHeight="1">
      <c r="A1670" s="238" t="s">
        <v>91</v>
      </c>
      <c r="B1670" s="238" t="s">
        <v>289</v>
      </c>
      <c r="C1670" s="243" t="s">
        <v>77</v>
      </c>
      <c r="D1670" s="245"/>
      <c r="E1670" s="245"/>
      <c r="F1670" s="245"/>
      <c r="G1670" s="245"/>
      <c r="H1670" s="245"/>
      <c r="I1670" s="245"/>
      <c r="J1670" s="245"/>
      <c r="K1670" s="245"/>
      <c r="L1670" s="245"/>
      <c r="M1670" s="245"/>
      <c r="N1670" s="245">
        <v>16.7</v>
      </c>
      <c r="O1670" s="245">
        <v>38.5</v>
      </c>
      <c r="P1670" s="245"/>
      <c r="Q1670" s="245"/>
      <c r="R1670" s="245"/>
      <c r="S1670" s="245"/>
      <c r="T1670" s="245"/>
      <c r="U1670" s="245"/>
      <c r="V1670" s="245"/>
      <c r="W1670" s="245"/>
      <c r="X1670" s="245"/>
      <c r="Y1670" s="245"/>
      <c r="Z1670" s="245"/>
      <c r="AA1670" s="245"/>
      <c r="AB1670" s="245"/>
      <c r="AC1670" s="245"/>
      <c r="AD1670" s="245"/>
      <c r="AE1670" s="242"/>
      <c r="AF1670" s="238" t="str">
        <f t="shared" si="29"/>
        <v>BATATA (2ª SAFRA)24/25Comercialização</v>
      </c>
      <c r="AG1670" s="242"/>
      <c r="AH1670" s="242"/>
      <c r="AI1670" s="242"/>
      <c r="AJ1670" s="242"/>
      <c r="AK1670" s="242"/>
      <c r="AL1670" s="242"/>
      <c r="AM1670" s="242"/>
      <c r="AN1670" s="242"/>
      <c r="AO1670" s="242"/>
      <c r="AP1670" s="242"/>
      <c r="AQ1670" s="242"/>
      <c r="AR1670" s="242"/>
      <c r="AS1670" s="242"/>
      <c r="AT1670" s="242"/>
      <c r="AU1670" s="242"/>
      <c r="AV1670" s="242"/>
      <c r="AW1670" s="242"/>
      <c r="AX1670" s="242"/>
      <c r="AY1670" s="242"/>
      <c r="AZ1670" s="242"/>
      <c r="BA1670" s="242"/>
      <c r="BB1670" s="242"/>
      <c r="BC1670" s="242"/>
      <c r="BD1670" s="242"/>
      <c r="BE1670" s="242"/>
      <c r="BF1670" s="242"/>
      <c r="BG1670" s="242"/>
      <c r="BH1670" s="242"/>
      <c r="BI1670" s="242"/>
      <c r="BJ1670" s="242"/>
      <c r="BK1670" s="242"/>
      <c r="BL1670" s="242"/>
    </row>
    <row r="1671" spans="1:64" ht="14.65" customHeight="1">
      <c r="A1671" s="254" t="s">
        <v>92</v>
      </c>
      <c r="B1671" s="470" t="s">
        <v>289</v>
      </c>
      <c r="C1671" s="256" t="s">
        <v>75</v>
      </c>
      <c r="D1671" s="261"/>
      <c r="E1671" s="261"/>
      <c r="F1671" s="261"/>
      <c r="G1671" s="261"/>
      <c r="H1671" s="261"/>
      <c r="I1671" s="261"/>
      <c r="J1671" s="261"/>
      <c r="K1671" s="261">
        <v>100</v>
      </c>
      <c r="L1671" s="261"/>
      <c r="M1671" s="261"/>
      <c r="N1671" s="261"/>
      <c r="O1671" s="261"/>
      <c r="P1671" s="261"/>
      <c r="Q1671" s="261"/>
      <c r="R1671" s="261"/>
      <c r="S1671" s="261"/>
      <c r="T1671" s="261"/>
      <c r="U1671" s="261"/>
      <c r="V1671" s="261"/>
      <c r="W1671" s="261"/>
      <c r="X1671" s="261"/>
      <c r="Y1671" s="261"/>
      <c r="Z1671" s="261"/>
      <c r="AA1671" s="261"/>
      <c r="AB1671" s="261"/>
      <c r="AC1671" s="261"/>
      <c r="AD1671" s="261"/>
      <c r="AE1671" s="262"/>
      <c r="AF1671" s="238" t="str">
        <f t="shared" si="29"/>
        <v>CAFÉ24/25Plantio</v>
      </c>
      <c r="AG1671" s="262"/>
      <c r="AH1671" s="262"/>
      <c r="AI1671" s="262"/>
      <c r="AJ1671" s="262"/>
      <c r="AK1671" s="262"/>
      <c r="AL1671" s="262"/>
      <c r="AM1671" s="262"/>
      <c r="AN1671" s="262"/>
      <c r="AO1671" s="262"/>
      <c r="AP1671" s="262"/>
      <c r="AQ1671" s="262"/>
      <c r="AR1671" s="262"/>
      <c r="AS1671" s="262"/>
      <c r="AT1671" s="262"/>
      <c r="AU1671" s="262"/>
      <c r="AV1671" s="262"/>
      <c r="AW1671" s="262"/>
      <c r="AX1671" s="262"/>
      <c r="AY1671" s="262"/>
      <c r="AZ1671" s="262"/>
      <c r="BA1671" s="262"/>
      <c r="BB1671" s="262"/>
      <c r="BC1671" s="262"/>
      <c r="BD1671" s="262"/>
      <c r="BE1671" s="262"/>
      <c r="BF1671" s="262"/>
      <c r="BG1671" s="262"/>
      <c r="BH1671" s="262"/>
      <c r="BI1671" s="262"/>
      <c r="BJ1671" s="262"/>
      <c r="BK1671" s="262"/>
      <c r="BL1671" s="262"/>
    </row>
    <row r="1672" spans="1:64" ht="14.65" customHeight="1">
      <c r="A1672" s="263" t="s">
        <v>92</v>
      </c>
      <c r="B1672" s="477" t="s">
        <v>289</v>
      </c>
      <c r="C1672" s="265" t="s">
        <v>76</v>
      </c>
      <c r="D1672" s="267"/>
      <c r="E1672" s="267"/>
      <c r="F1672" s="267"/>
      <c r="G1672" s="267"/>
      <c r="H1672" s="267"/>
      <c r="I1672" s="267"/>
      <c r="J1672" s="267"/>
      <c r="K1672" s="268"/>
      <c r="L1672" s="267"/>
      <c r="M1672" s="267"/>
      <c r="N1672" s="267"/>
      <c r="O1672" s="267">
        <v>3</v>
      </c>
      <c r="P1672" s="267"/>
      <c r="Q1672" s="267"/>
      <c r="R1672" s="267"/>
      <c r="S1672" s="267"/>
      <c r="T1672" s="267"/>
      <c r="U1672" s="267"/>
      <c r="V1672" s="267"/>
      <c r="W1672" s="267"/>
      <c r="X1672" s="267"/>
      <c r="Y1672" s="267"/>
      <c r="Z1672" s="267"/>
      <c r="AA1672" s="267"/>
      <c r="AB1672" s="267"/>
      <c r="AC1672" s="267"/>
      <c r="AD1672" s="267"/>
      <c r="AE1672" s="268"/>
      <c r="AF1672" s="238" t="str">
        <f t="shared" si="29"/>
        <v>CAFÉ24/25Colheita</v>
      </c>
      <c r="AG1672" s="268"/>
      <c r="AH1672" s="268"/>
      <c r="AI1672" s="268"/>
      <c r="AJ1672" s="268"/>
      <c r="AK1672" s="268"/>
      <c r="AL1672" s="268"/>
      <c r="AM1672" s="268"/>
      <c r="AN1672" s="268"/>
      <c r="AO1672" s="268"/>
      <c r="AP1672" s="268"/>
      <c r="AQ1672" s="268"/>
      <c r="AR1672" s="268"/>
      <c r="AS1672" s="268"/>
      <c r="AT1672" s="268"/>
      <c r="AU1672" s="268"/>
      <c r="AV1672" s="268"/>
      <c r="AW1672" s="268"/>
      <c r="AX1672" s="268"/>
      <c r="AY1672" s="268"/>
      <c r="AZ1672" s="268"/>
      <c r="BA1672" s="268"/>
      <c r="BB1672" s="268"/>
      <c r="BC1672" s="268"/>
      <c r="BD1672" s="268"/>
      <c r="BE1672" s="268"/>
      <c r="BF1672" s="268"/>
      <c r="BG1672" s="268"/>
      <c r="BH1672" s="268"/>
      <c r="BI1672" s="268"/>
      <c r="BJ1672" s="268"/>
      <c r="BK1672" s="268"/>
      <c r="BL1672" s="268"/>
    </row>
    <row r="1673" spans="1:64" ht="14.65" customHeight="1">
      <c r="A1673" s="238" t="s">
        <v>92</v>
      </c>
      <c r="B1673" s="238" t="s">
        <v>289</v>
      </c>
      <c r="C1673" s="243" t="s">
        <v>77</v>
      </c>
      <c r="D1673" s="245"/>
      <c r="E1673" s="245"/>
      <c r="F1673" s="245"/>
      <c r="G1673" s="245"/>
      <c r="H1673" s="245"/>
      <c r="I1673" s="245"/>
      <c r="J1673" s="245"/>
      <c r="K1673" s="245"/>
      <c r="L1673" s="245"/>
      <c r="M1673" s="245"/>
      <c r="N1673" s="245"/>
      <c r="O1673" s="245"/>
      <c r="P1673" s="245"/>
      <c r="Q1673" s="245"/>
      <c r="R1673" s="245"/>
      <c r="S1673" s="245"/>
      <c r="T1673" s="245"/>
      <c r="U1673" s="245"/>
      <c r="V1673" s="245"/>
      <c r="W1673" s="245"/>
      <c r="X1673" s="245"/>
      <c r="Y1673" s="245"/>
      <c r="Z1673" s="245"/>
      <c r="AA1673" s="245"/>
      <c r="AB1673" s="245"/>
      <c r="AC1673" s="245"/>
      <c r="AD1673" s="245"/>
      <c r="AE1673" s="242"/>
      <c r="AF1673" s="238" t="str">
        <f t="shared" si="29"/>
        <v>CAFÉ24/25Comercialização</v>
      </c>
      <c r="AG1673" s="242"/>
      <c r="AH1673" s="242"/>
      <c r="AI1673" s="242"/>
      <c r="AJ1673" s="242"/>
      <c r="AK1673" s="242"/>
      <c r="AL1673" s="242"/>
      <c r="AM1673" s="242"/>
      <c r="AN1673" s="242"/>
      <c r="AO1673" s="242"/>
      <c r="AP1673" s="242"/>
      <c r="AQ1673" s="242"/>
      <c r="AR1673" s="242"/>
      <c r="AS1673" s="242"/>
      <c r="AT1673" s="242"/>
      <c r="AU1673" s="242"/>
      <c r="AV1673" s="242"/>
      <c r="AW1673" s="242"/>
      <c r="AX1673" s="242"/>
      <c r="AY1673" s="242"/>
      <c r="AZ1673" s="242"/>
      <c r="BA1673" s="242"/>
      <c r="BB1673" s="242"/>
      <c r="BC1673" s="242"/>
      <c r="BD1673" s="242"/>
      <c r="BE1673" s="242"/>
      <c r="BF1673" s="242"/>
      <c r="BG1673" s="242"/>
      <c r="BH1673" s="242"/>
      <c r="BI1673" s="242"/>
      <c r="BJ1673" s="242"/>
      <c r="BK1673" s="242"/>
      <c r="BL1673" s="242"/>
    </row>
    <row r="1674" spans="1:64" ht="14.65" customHeight="1">
      <c r="A1674" s="254" t="s">
        <v>93</v>
      </c>
      <c r="B1674" s="470" t="s">
        <v>289</v>
      </c>
      <c r="C1674" s="256" t="s">
        <v>75</v>
      </c>
      <c r="D1674" s="261"/>
      <c r="E1674" s="261"/>
      <c r="F1674" s="261"/>
      <c r="G1674" s="261"/>
      <c r="H1674" s="261"/>
      <c r="I1674" s="261">
        <v>95</v>
      </c>
      <c r="J1674" s="261">
        <v>100</v>
      </c>
      <c r="K1674" s="261"/>
      <c r="L1674" s="261"/>
      <c r="M1674" s="261"/>
      <c r="N1674" s="261"/>
      <c r="O1674" s="261"/>
      <c r="P1674" s="261"/>
      <c r="Q1674" s="261"/>
      <c r="R1674" s="261"/>
      <c r="S1674" s="261"/>
      <c r="T1674" s="261"/>
      <c r="U1674" s="261"/>
      <c r="V1674" s="261"/>
      <c r="W1674" s="261"/>
      <c r="X1674" s="261"/>
      <c r="Y1674" s="261"/>
      <c r="Z1674" s="261"/>
      <c r="AA1674" s="261"/>
      <c r="AB1674" s="261"/>
      <c r="AC1674" s="261"/>
      <c r="AD1674" s="261"/>
      <c r="AE1674" s="262"/>
      <c r="AF1674" s="238" t="str">
        <f t="shared" si="29"/>
        <v>CANA-DE-AÇÚCAR24/25Plantio</v>
      </c>
      <c r="AG1674" s="262"/>
      <c r="AH1674" s="262"/>
      <c r="AI1674" s="262"/>
      <c r="AJ1674" s="262"/>
      <c r="AK1674" s="262"/>
      <c r="AL1674" s="262"/>
      <c r="AM1674" s="262"/>
      <c r="AN1674" s="262"/>
      <c r="AO1674" s="262"/>
      <c r="AP1674" s="262"/>
      <c r="AQ1674" s="262"/>
      <c r="AR1674" s="262"/>
      <c r="AS1674" s="262"/>
      <c r="AT1674" s="262"/>
      <c r="AU1674" s="262"/>
      <c r="AV1674" s="262"/>
      <c r="AW1674" s="262"/>
      <c r="AX1674" s="262"/>
      <c r="AY1674" s="262"/>
      <c r="AZ1674" s="262"/>
      <c r="BA1674" s="262"/>
      <c r="BB1674" s="262"/>
      <c r="BC1674" s="262"/>
      <c r="BD1674" s="262"/>
      <c r="BE1674" s="262"/>
      <c r="BF1674" s="262"/>
      <c r="BG1674" s="262"/>
      <c r="BH1674" s="262"/>
      <c r="BI1674" s="262"/>
      <c r="BJ1674" s="262"/>
      <c r="BK1674" s="262"/>
      <c r="BL1674" s="262"/>
    </row>
    <row r="1675" spans="1:64" ht="14.65" customHeight="1">
      <c r="A1675" s="263" t="s">
        <v>93</v>
      </c>
      <c r="B1675" s="477" t="s">
        <v>289</v>
      </c>
      <c r="C1675" s="265" t="s">
        <v>76</v>
      </c>
      <c r="D1675" s="267"/>
      <c r="E1675" s="267"/>
      <c r="F1675" s="267"/>
      <c r="G1675" s="267"/>
      <c r="H1675" s="267"/>
      <c r="I1675" s="267"/>
      <c r="J1675" s="267"/>
      <c r="K1675" s="268"/>
      <c r="L1675" s="267"/>
      <c r="M1675" s="267"/>
      <c r="N1675" s="267">
        <v>2</v>
      </c>
      <c r="O1675" s="267">
        <v>8</v>
      </c>
      <c r="P1675" s="267"/>
      <c r="Q1675" s="267"/>
      <c r="R1675" s="267"/>
      <c r="S1675" s="267"/>
      <c r="T1675" s="267"/>
      <c r="U1675" s="267"/>
      <c r="V1675" s="267"/>
      <c r="W1675" s="267"/>
      <c r="X1675" s="267"/>
      <c r="Y1675" s="267"/>
      <c r="Z1675" s="267"/>
      <c r="AA1675" s="267"/>
      <c r="AB1675" s="267"/>
      <c r="AC1675" s="267"/>
      <c r="AD1675" s="267"/>
      <c r="AE1675" s="268"/>
      <c r="AF1675" s="238" t="str">
        <f t="shared" si="29"/>
        <v>CANA-DE-AÇÚCAR24/25Colheita</v>
      </c>
      <c r="AG1675" s="268"/>
      <c r="AH1675" s="268"/>
      <c r="AI1675" s="268"/>
      <c r="AJ1675" s="268"/>
      <c r="AK1675" s="268"/>
      <c r="AL1675" s="268"/>
      <c r="AM1675" s="268"/>
      <c r="AN1675" s="268"/>
      <c r="AO1675" s="268"/>
      <c r="AP1675" s="268"/>
      <c r="AQ1675" s="268"/>
      <c r="AR1675" s="268"/>
      <c r="AS1675" s="268"/>
      <c r="AT1675" s="268"/>
      <c r="AU1675" s="268"/>
      <c r="AV1675" s="268"/>
      <c r="AW1675" s="268"/>
      <c r="AX1675" s="268"/>
      <c r="AY1675" s="268"/>
      <c r="AZ1675" s="268"/>
      <c r="BA1675" s="268"/>
      <c r="BB1675" s="268"/>
      <c r="BC1675" s="268"/>
      <c r="BD1675" s="268"/>
      <c r="BE1675" s="268"/>
      <c r="BF1675" s="268"/>
      <c r="BG1675" s="268"/>
      <c r="BH1675" s="268"/>
      <c r="BI1675" s="268"/>
      <c r="BJ1675" s="268"/>
      <c r="BK1675" s="268"/>
      <c r="BL1675" s="268"/>
    </row>
    <row r="1676" spans="1:64" ht="14.65" customHeight="1">
      <c r="A1676" s="238" t="s">
        <v>93</v>
      </c>
      <c r="B1676" s="238" t="s">
        <v>289</v>
      </c>
      <c r="C1676" s="243" t="s">
        <v>77</v>
      </c>
      <c r="D1676" s="245"/>
      <c r="E1676" s="245"/>
      <c r="F1676" s="245"/>
      <c r="G1676" s="245"/>
      <c r="H1676" s="245"/>
      <c r="I1676" s="245"/>
      <c r="J1676" s="245"/>
      <c r="K1676" s="245"/>
      <c r="L1676" s="245"/>
      <c r="M1676" s="245"/>
      <c r="N1676" s="245">
        <v>1.2</v>
      </c>
      <c r="O1676" s="245">
        <v>7.2</v>
      </c>
      <c r="P1676" s="245"/>
      <c r="Q1676" s="245"/>
      <c r="R1676" s="245"/>
      <c r="S1676" s="245"/>
      <c r="T1676" s="245"/>
      <c r="U1676" s="245"/>
      <c r="V1676" s="245"/>
      <c r="W1676" s="245"/>
      <c r="X1676" s="245"/>
      <c r="Y1676" s="245"/>
      <c r="Z1676" s="245"/>
      <c r="AA1676" s="245"/>
      <c r="AB1676" s="245"/>
      <c r="AC1676" s="245"/>
      <c r="AD1676" s="245"/>
      <c r="AE1676" s="242"/>
      <c r="AF1676" s="238" t="str">
        <f t="shared" si="29"/>
        <v>CANA-DE-AÇÚCAR24/25Comercialização</v>
      </c>
      <c r="AG1676" s="242"/>
      <c r="AH1676" s="242"/>
      <c r="AI1676" s="242"/>
      <c r="AJ1676" s="242"/>
      <c r="AK1676" s="242"/>
      <c r="AL1676" s="242"/>
      <c r="AM1676" s="242"/>
      <c r="AN1676" s="242"/>
      <c r="AO1676" s="242"/>
      <c r="AP1676" s="242"/>
      <c r="AQ1676" s="242"/>
      <c r="AR1676" s="242"/>
      <c r="AS1676" s="242"/>
      <c r="AT1676" s="242"/>
      <c r="AU1676" s="242"/>
      <c r="AV1676" s="242"/>
      <c r="AW1676" s="242"/>
      <c r="AX1676" s="242"/>
      <c r="AY1676" s="242"/>
      <c r="AZ1676" s="242"/>
      <c r="BA1676" s="242"/>
      <c r="BB1676" s="242"/>
      <c r="BC1676" s="242"/>
      <c r="BD1676" s="242"/>
      <c r="BE1676" s="242"/>
      <c r="BF1676" s="242"/>
      <c r="BG1676" s="242"/>
      <c r="BH1676" s="242"/>
      <c r="BI1676" s="242"/>
      <c r="BJ1676" s="242"/>
      <c r="BK1676" s="242"/>
      <c r="BL1676" s="242"/>
    </row>
    <row r="1677" spans="1:64" ht="14.65" customHeight="1">
      <c r="A1677" s="254" t="s">
        <v>94</v>
      </c>
      <c r="B1677" s="470" t="s">
        <v>289</v>
      </c>
      <c r="C1677" s="256" t="s">
        <v>75</v>
      </c>
      <c r="D1677" s="260"/>
      <c r="E1677" s="260"/>
      <c r="F1677" s="260"/>
      <c r="G1677" s="261"/>
      <c r="H1677" s="261"/>
      <c r="I1677" s="261"/>
      <c r="J1677" s="261"/>
      <c r="K1677" s="261"/>
      <c r="L1677" s="261"/>
      <c r="M1677" s="261"/>
      <c r="N1677" s="261"/>
      <c r="O1677" s="261">
        <v>2</v>
      </c>
      <c r="P1677" s="261"/>
      <c r="Q1677" s="261"/>
      <c r="R1677" s="261"/>
      <c r="S1677" s="261"/>
      <c r="T1677" s="261"/>
      <c r="U1677" s="261"/>
      <c r="V1677" s="261"/>
      <c r="W1677" s="261"/>
      <c r="X1677" s="261"/>
      <c r="Y1677" s="261"/>
      <c r="Z1677" s="261"/>
      <c r="AA1677" s="261"/>
      <c r="AB1677" s="261"/>
      <c r="AC1677" s="261"/>
      <c r="AD1677" s="261"/>
      <c r="AE1677" s="262"/>
      <c r="AF1677" s="254" t="str">
        <f t="shared" si="29"/>
        <v>CANOLA24/25Plantio</v>
      </c>
      <c r="AG1677" s="262"/>
      <c r="AH1677" s="262"/>
      <c r="AI1677" s="262"/>
      <c r="AJ1677" s="262"/>
      <c r="AK1677" s="262"/>
      <c r="AL1677" s="262"/>
      <c r="AM1677" s="262"/>
      <c r="AN1677" s="262"/>
      <c r="AO1677" s="262"/>
      <c r="AP1677" s="262"/>
      <c r="AQ1677" s="262"/>
      <c r="AR1677" s="262"/>
      <c r="AS1677" s="262"/>
      <c r="AT1677" s="262"/>
      <c r="AU1677" s="262"/>
      <c r="AV1677" s="262"/>
      <c r="AW1677" s="262"/>
      <c r="AX1677" s="262"/>
      <c r="AY1677" s="262"/>
      <c r="AZ1677" s="262"/>
      <c r="BA1677" s="262"/>
      <c r="BB1677" s="262"/>
      <c r="BC1677" s="262"/>
      <c r="BD1677" s="262"/>
      <c r="BE1677" s="262"/>
      <c r="BF1677" s="262"/>
      <c r="BG1677" s="262"/>
      <c r="BH1677" s="262"/>
      <c r="BI1677" s="262"/>
      <c r="BJ1677" s="262"/>
      <c r="BK1677" s="262"/>
      <c r="BL1677" s="262"/>
    </row>
    <row r="1678" spans="1:64" ht="14.65" customHeight="1">
      <c r="A1678" s="263" t="s">
        <v>94</v>
      </c>
      <c r="B1678" s="477" t="s">
        <v>289</v>
      </c>
      <c r="C1678" s="265" t="s">
        <v>76</v>
      </c>
      <c r="D1678" s="266"/>
      <c r="E1678" s="266"/>
      <c r="F1678" s="266"/>
      <c r="G1678" s="267"/>
      <c r="H1678" s="267"/>
      <c r="I1678" s="267"/>
      <c r="J1678" s="267"/>
      <c r="K1678" s="267"/>
      <c r="L1678" s="267"/>
      <c r="M1678" s="267"/>
      <c r="N1678" s="267"/>
      <c r="O1678" s="267"/>
      <c r="P1678" s="267"/>
      <c r="Q1678" s="267"/>
      <c r="R1678" s="267"/>
      <c r="S1678" s="267"/>
      <c r="T1678" s="267"/>
      <c r="U1678" s="267"/>
      <c r="V1678" s="267"/>
      <c r="W1678" s="267"/>
      <c r="X1678" s="267"/>
      <c r="Y1678" s="267"/>
      <c r="Z1678" s="267"/>
      <c r="AA1678" s="267"/>
      <c r="AB1678" s="267"/>
      <c r="AC1678" s="267"/>
      <c r="AD1678" s="267"/>
      <c r="AE1678" s="268"/>
      <c r="AF1678" s="263" t="str">
        <f t="shared" si="29"/>
        <v>CANOLA24/25Colheita</v>
      </c>
      <c r="AG1678" s="268"/>
      <c r="AH1678" s="268"/>
      <c r="AI1678" s="268"/>
      <c r="AJ1678" s="268"/>
      <c r="AK1678" s="268"/>
      <c r="AL1678" s="268"/>
      <c r="AM1678" s="268"/>
      <c r="AN1678" s="268"/>
      <c r="AO1678" s="268"/>
      <c r="AP1678" s="268"/>
      <c r="AQ1678" s="268"/>
      <c r="AR1678" s="268"/>
      <c r="AS1678" s="268"/>
      <c r="AT1678" s="268"/>
      <c r="AU1678" s="268"/>
      <c r="AV1678" s="268"/>
      <c r="AW1678" s="268"/>
      <c r="AX1678" s="268"/>
      <c r="AY1678" s="268"/>
      <c r="AZ1678" s="268"/>
      <c r="BA1678" s="268"/>
      <c r="BB1678" s="268"/>
      <c r="BC1678" s="268"/>
      <c r="BD1678" s="268"/>
      <c r="BE1678" s="268"/>
      <c r="BF1678" s="268"/>
      <c r="BG1678" s="268"/>
      <c r="BH1678" s="268"/>
      <c r="BI1678" s="268"/>
      <c r="BJ1678" s="268"/>
      <c r="BK1678" s="268"/>
      <c r="BL1678" s="268"/>
    </row>
    <row r="1679" spans="1:64" ht="14.65" customHeight="1">
      <c r="A1679" s="238" t="s">
        <v>94</v>
      </c>
      <c r="B1679" s="238" t="s">
        <v>289</v>
      </c>
      <c r="C1679" s="243" t="s">
        <v>77</v>
      </c>
      <c r="D1679" s="244"/>
      <c r="E1679" s="244"/>
      <c r="F1679" s="244"/>
      <c r="G1679" s="245"/>
      <c r="H1679" s="245"/>
      <c r="I1679" s="245"/>
      <c r="J1679" s="245"/>
      <c r="K1679" s="245"/>
      <c r="L1679" s="245"/>
      <c r="M1679" s="245"/>
      <c r="N1679" s="245"/>
      <c r="O1679" s="245"/>
      <c r="P1679" s="245"/>
      <c r="Q1679" s="245"/>
      <c r="R1679" s="245"/>
      <c r="S1679" s="245"/>
      <c r="T1679" s="245"/>
      <c r="U1679" s="245"/>
      <c r="V1679" s="245"/>
      <c r="W1679" s="245"/>
      <c r="X1679" s="245"/>
      <c r="Y1679" s="245"/>
      <c r="Z1679" s="252"/>
      <c r="AA1679" s="245"/>
      <c r="AB1679" s="245"/>
      <c r="AC1679" s="245"/>
      <c r="AD1679" s="245"/>
      <c r="AE1679" s="242"/>
      <c r="AF1679" s="238" t="str">
        <f t="shared" si="29"/>
        <v>CANOLA24/25Comercialização</v>
      </c>
      <c r="AG1679" s="242"/>
      <c r="AH1679" s="242"/>
      <c r="AI1679" s="242"/>
      <c r="AJ1679" s="242"/>
      <c r="AK1679" s="242"/>
      <c r="AL1679" s="242"/>
      <c r="AM1679" s="242"/>
      <c r="AN1679" s="242"/>
      <c r="AO1679" s="242"/>
      <c r="AP1679" s="242"/>
      <c r="AQ1679" s="242"/>
      <c r="AR1679" s="242"/>
      <c r="AS1679" s="242"/>
      <c r="AT1679" s="242"/>
      <c r="AU1679" s="242"/>
      <c r="AV1679" s="242"/>
      <c r="AW1679" s="242"/>
      <c r="AX1679" s="242"/>
      <c r="AY1679" s="242"/>
      <c r="AZ1679" s="242"/>
      <c r="BA1679" s="242"/>
      <c r="BB1679" s="242"/>
      <c r="BC1679" s="242"/>
      <c r="BD1679" s="242"/>
      <c r="BE1679" s="242"/>
      <c r="BF1679" s="242"/>
      <c r="BG1679" s="242"/>
      <c r="BH1679" s="242"/>
      <c r="BI1679" s="242"/>
      <c r="BJ1679" s="242"/>
      <c r="BK1679" s="242"/>
      <c r="BL1679" s="242"/>
    </row>
    <row r="1680" spans="1:64" ht="14.65" customHeight="1">
      <c r="A1680" s="254" t="s">
        <v>96</v>
      </c>
      <c r="B1680" s="470" t="s">
        <v>289</v>
      </c>
      <c r="C1680" s="256" t="s">
        <v>75</v>
      </c>
      <c r="D1680" s="260"/>
      <c r="E1680" s="260"/>
      <c r="F1680" s="260"/>
      <c r="G1680" s="261"/>
      <c r="H1680" s="261"/>
      <c r="I1680" s="261"/>
      <c r="J1680" s="261"/>
      <c r="K1680" s="261"/>
      <c r="L1680" s="261"/>
      <c r="M1680" s="261"/>
      <c r="N1680" s="261"/>
      <c r="O1680" s="261"/>
      <c r="P1680" s="261"/>
      <c r="Q1680" s="261"/>
      <c r="R1680" s="261"/>
      <c r="S1680" s="261"/>
      <c r="T1680" s="261"/>
      <c r="U1680" s="261"/>
      <c r="V1680" s="261"/>
      <c r="W1680" s="261"/>
      <c r="X1680" s="261"/>
      <c r="Y1680" s="261"/>
      <c r="Z1680" s="261"/>
      <c r="AA1680" s="261"/>
      <c r="AB1680" s="261"/>
      <c r="AC1680" s="261"/>
      <c r="AD1680" s="261"/>
      <c r="AE1680" s="262"/>
      <c r="AF1680" s="254" t="str">
        <f t="shared" si="29"/>
        <v>CENTEIO24/25Plantio</v>
      </c>
      <c r="AG1680" s="262"/>
      <c r="AH1680" s="262"/>
      <c r="AI1680" s="262"/>
      <c r="AJ1680" s="262"/>
      <c r="AK1680" s="262"/>
      <c r="AL1680" s="262"/>
      <c r="AM1680" s="262"/>
      <c r="AN1680" s="262"/>
      <c r="AO1680" s="262"/>
      <c r="AP1680" s="262"/>
      <c r="AQ1680" s="262"/>
      <c r="AR1680" s="262"/>
      <c r="AS1680" s="262"/>
      <c r="AT1680" s="262"/>
      <c r="AU1680" s="262"/>
      <c r="AV1680" s="262"/>
      <c r="AW1680" s="262"/>
      <c r="AX1680" s="262"/>
      <c r="AY1680" s="262"/>
      <c r="AZ1680" s="262"/>
      <c r="BA1680" s="262"/>
      <c r="BB1680" s="262"/>
      <c r="BC1680" s="262"/>
      <c r="BD1680" s="262"/>
      <c r="BE1680" s="262"/>
      <c r="BF1680" s="262"/>
      <c r="BG1680" s="262"/>
      <c r="BH1680" s="262"/>
      <c r="BI1680" s="262"/>
      <c r="BJ1680" s="262"/>
      <c r="BK1680" s="262"/>
      <c r="BL1680" s="262"/>
    </row>
    <row r="1681" spans="1:64" ht="14.65" customHeight="1">
      <c r="A1681" s="263" t="s">
        <v>96</v>
      </c>
      <c r="B1681" s="477" t="s">
        <v>289</v>
      </c>
      <c r="C1681" s="265" t="s">
        <v>76</v>
      </c>
      <c r="D1681" s="266"/>
      <c r="E1681" s="266"/>
      <c r="F1681" s="266"/>
      <c r="G1681" s="267"/>
      <c r="H1681" s="267"/>
      <c r="I1681" s="267"/>
      <c r="J1681" s="267"/>
      <c r="K1681" s="267"/>
      <c r="L1681" s="267"/>
      <c r="M1681" s="267"/>
      <c r="N1681" s="267"/>
      <c r="O1681" s="267"/>
      <c r="P1681" s="267"/>
      <c r="Q1681" s="267"/>
      <c r="R1681" s="267"/>
      <c r="S1681" s="267"/>
      <c r="T1681" s="267"/>
      <c r="U1681" s="267"/>
      <c r="V1681" s="267"/>
      <c r="W1681" s="267"/>
      <c r="X1681" s="267"/>
      <c r="Y1681" s="267"/>
      <c r="Z1681" s="267"/>
      <c r="AA1681" s="267"/>
      <c r="AB1681" s="267"/>
      <c r="AC1681" s="267"/>
      <c r="AD1681" s="267"/>
      <c r="AE1681" s="268"/>
      <c r="AF1681" s="263" t="str">
        <f t="shared" si="29"/>
        <v>CENTEIO24/25Colheita</v>
      </c>
      <c r="AG1681" s="268"/>
      <c r="AH1681" s="268"/>
      <c r="AI1681" s="268"/>
      <c r="AJ1681" s="268"/>
      <c r="AK1681" s="268"/>
      <c r="AL1681" s="268"/>
      <c r="AM1681" s="268"/>
      <c r="AN1681" s="268"/>
      <c r="AO1681" s="268"/>
      <c r="AP1681" s="268"/>
      <c r="AQ1681" s="268"/>
      <c r="AR1681" s="268"/>
      <c r="AS1681" s="268"/>
      <c r="AT1681" s="268"/>
      <c r="AU1681" s="268"/>
      <c r="AV1681" s="268"/>
      <c r="AW1681" s="268"/>
      <c r="AX1681" s="268"/>
      <c r="AY1681" s="268"/>
      <c r="AZ1681" s="268"/>
      <c r="BA1681" s="268"/>
      <c r="BB1681" s="268"/>
      <c r="BC1681" s="268"/>
      <c r="BD1681" s="268"/>
      <c r="BE1681" s="268"/>
      <c r="BF1681" s="268"/>
      <c r="BG1681" s="268"/>
      <c r="BH1681" s="268"/>
      <c r="BI1681" s="268"/>
      <c r="BJ1681" s="268"/>
      <c r="BK1681" s="268"/>
      <c r="BL1681" s="268"/>
    </row>
    <row r="1682" spans="1:64" ht="14.65" customHeight="1">
      <c r="A1682" s="238" t="s">
        <v>96</v>
      </c>
      <c r="B1682" s="238" t="s">
        <v>289</v>
      </c>
      <c r="C1682" s="243" t="s">
        <v>77</v>
      </c>
      <c r="D1682" s="244"/>
      <c r="E1682" s="244"/>
      <c r="F1682" s="244"/>
      <c r="G1682" s="245"/>
      <c r="H1682" s="245"/>
      <c r="I1682" s="245"/>
      <c r="J1682" s="245"/>
      <c r="K1682" s="245"/>
      <c r="L1682" s="245"/>
      <c r="M1682" s="245"/>
      <c r="N1682" s="245"/>
      <c r="O1682" s="245"/>
      <c r="P1682" s="245"/>
      <c r="Q1682" s="245"/>
      <c r="R1682" s="245"/>
      <c r="S1682" s="245"/>
      <c r="T1682" s="245"/>
      <c r="U1682" s="245"/>
      <c r="V1682" s="245"/>
      <c r="W1682" s="245"/>
      <c r="X1682" s="245"/>
      <c r="Y1682" s="245"/>
      <c r="Z1682" s="252"/>
      <c r="AA1682" s="245"/>
      <c r="AB1682" s="245"/>
      <c r="AC1682" s="245"/>
      <c r="AD1682" s="245"/>
      <c r="AE1682" s="242"/>
      <c r="AF1682" s="238" t="str">
        <f t="shared" si="29"/>
        <v>CENTEIO24/25Comercialização</v>
      </c>
      <c r="AG1682" s="242"/>
      <c r="AH1682" s="242"/>
      <c r="AI1682" s="242"/>
      <c r="AJ1682" s="242"/>
      <c r="AK1682" s="242"/>
      <c r="AL1682" s="242"/>
      <c r="AM1682" s="242"/>
      <c r="AN1682" s="242"/>
      <c r="AO1682" s="242"/>
      <c r="AP1682" s="242"/>
      <c r="AQ1682" s="242"/>
      <c r="AR1682" s="242"/>
      <c r="AS1682" s="242"/>
      <c r="AT1682" s="242"/>
      <c r="AU1682" s="242"/>
      <c r="AV1682" s="242"/>
      <c r="AW1682" s="242"/>
      <c r="AX1682" s="242"/>
      <c r="AY1682" s="242"/>
      <c r="AZ1682" s="242"/>
      <c r="BA1682" s="242"/>
      <c r="BB1682" s="242"/>
      <c r="BC1682" s="242"/>
      <c r="BD1682" s="242"/>
      <c r="BE1682" s="242"/>
      <c r="BF1682" s="242"/>
      <c r="BG1682" s="242"/>
      <c r="BH1682" s="242"/>
      <c r="BI1682" s="242"/>
      <c r="BJ1682" s="242"/>
      <c r="BK1682" s="242"/>
      <c r="BL1682" s="242"/>
    </row>
    <row r="1683" spans="1:64" ht="14.65" customHeight="1">
      <c r="A1683" s="254" t="s">
        <v>97</v>
      </c>
      <c r="B1683" s="470" t="s">
        <v>289</v>
      </c>
      <c r="C1683" s="256" t="s">
        <v>75</v>
      </c>
      <c r="D1683" s="260"/>
      <c r="E1683" s="260"/>
      <c r="F1683" s="260"/>
      <c r="G1683" s="261"/>
      <c r="H1683" s="261"/>
      <c r="I1683" s="261"/>
      <c r="J1683" s="261"/>
      <c r="K1683" s="261"/>
      <c r="L1683" s="261"/>
      <c r="M1683" s="261"/>
      <c r="N1683" s="261"/>
      <c r="O1683" s="261">
        <v>4</v>
      </c>
      <c r="P1683" s="261"/>
      <c r="Q1683" s="261"/>
      <c r="R1683" s="261"/>
      <c r="S1683" s="261"/>
      <c r="T1683" s="261"/>
      <c r="U1683" s="261"/>
      <c r="V1683" s="261"/>
      <c r="W1683" s="261"/>
      <c r="X1683" s="261"/>
      <c r="Y1683" s="261"/>
      <c r="Z1683" s="261"/>
      <c r="AA1683" s="261"/>
      <c r="AB1683" s="261"/>
      <c r="AC1683" s="261"/>
      <c r="AD1683" s="261"/>
      <c r="AE1683" s="262"/>
      <c r="AF1683" s="254" t="str">
        <f t="shared" si="29"/>
        <v>CEVADA24/25Plantio</v>
      </c>
      <c r="AG1683" s="262"/>
      <c r="AH1683" s="262"/>
      <c r="AI1683" s="262"/>
      <c r="AJ1683" s="262"/>
      <c r="AK1683" s="262"/>
      <c r="AL1683" s="262"/>
      <c r="AM1683" s="262"/>
      <c r="AN1683" s="262"/>
      <c r="AO1683" s="262"/>
      <c r="AP1683" s="262"/>
      <c r="AQ1683" s="262"/>
      <c r="AR1683" s="262"/>
      <c r="AS1683" s="262"/>
      <c r="AT1683" s="262"/>
      <c r="AU1683" s="262"/>
      <c r="AV1683" s="262"/>
      <c r="AW1683" s="262"/>
      <c r="AX1683" s="262"/>
      <c r="AY1683" s="262"/>
      <c r="AZ1683" s="262"/>
      <c r="BA1683" s="262"/>
      <c r="BB1683" s="262"/>
      <c r="BC1683" s="262"/>
      <c r="BD1683" s="262"/>
      <c r="BE1683" s="262"/>
      <c r="BF1683" s="262"/>
      <c r="BG1683" s="262"/>
      <c r="BH1683" s="262"/>
      <c r="BI1683" s="262"/>
      <c r="BJ1683" s="262"/>
      <c r="BK1683" s="262"/>
      <c r="BL1683" s="262"/>
    </row>
    <row r="1684" spans="1:64" ht="14.65" customHeight="1">
      <c r="A1684" s="263" t="s">
        <v>97</v>
      </c>
      <c r="B1684" s="477" t="s">
        <v>289</v>
      </c>
      <c r="C1684" s="265" t="s">
        <v>76</v>
      </c>
      <c r="D1684" s="266"/>
      <c r="E1684" s="266"/>
      <c r="F1684" s="266"/>
      <c r="G1684" s="267"/>
      <c r="H1684" s="267"/>
      <c r="I1684" s="267"/>
      <c r="J1684" s="267"/>
      <c r="K1684" s="267"/>
      <c r="L1684" s="267"/>
      <c r="M1684" s="267"/>
      <c r="N1684" s="267"/>
      <c r="O1684" s="267"/>
      <c r="P1684" s="267"/>
      <c r="Q1684" s="267"/>
      <c r="R1684" s="267"/>
      <c r="S1684" s="267"/>
      <c r="T1684" s="267"/>
      <c r="U1684" s="267"/>
      <c r="V1684" s="267"/>
      <c r="W1684" s="267"/>
      <c r="X1684" s="267"/>
      <c r="Y1684" s="267"/>
      <c r="Z1684" s="267"/>
      <c r="AA1684" s="267"/>
      <c r="AB1684" s="267"/>
      <c r="AC1684" s="267"/>
      <c r="AD1684" s="267"/>
      <c r="AE1684" s="268"/>
      <c r="AF1684" s="263" t="str">
        <f t="shared" si="29"/>
        <v>CEVADA24/25Colheita</v>
      </c>
      <c r="AG1684" s="268"/>
      <c r="AH1684" s="268"/>
      <c r="AI1684" s="268"/>
      <c r="AJ1684" s="268"/>
      <c r="AK1684" s="268"/>
      <c r="AL1684" s="268"/>
      <c r="AM1684" s="268"/>
      <c r="AN1684" s="268"/>
      <c r="AO1684" s="268"/>
      <c r="AP1684" s="268"/>
      <c r="AQ1684" s="268"/>
      <c r="AR1684" s="268"/>
      <c r="AS1684" s="268"/>
      <c r="AT1684" s="268"/>
      <c r="AU1684" s="268"/>
      <c r="AV1684" s="268"/>
      <c r="AW1684" s="268"/>
      <c r="AX1684" s="268"/>
      <c r="AY1684" s="268"/>
      <c r="AZ1684" s="268"/>
      <c r="BA1684" s="268"/>
      <c r="BB1684" s="268"/>
      <c r="BC1684" s="268"/>
      <c r="BD1684" s="268"/>
      <c r="BE1684" s="268"/>
      <c r="BF1684" s="268"/>
      <c r="BG1684" s="268"/>
      <c r="BH1684" s="268"/>
      <c r="BI1684" s="268"/>
      <c r="BJ1684" s="268"/>
      <c r="BK1684" s="268"/>
      <c r="BL1684" s="268"/>
    </row>
    <row r="1685" spans="1:64" ht="14.65" customHeight="1">
      <c r="A1685" s="238" t="s">
        <v>97</v>
      </c>
      <c r="B1685" s="238" t="s">
        <v>289</v>
      </c>
      <c r="C1685" s="243" t="s">
        <v>77</v>
      </c>
      <c r="D1685" s="244"/>
      <c r="E1685" s="244"/>
      <c r="F1685" s="244"/>
      <c r="G1685" s="245"/>
      <c r="H1685" s="245"/>
      <c r="I1685" s="245"/>
      <c r="J1685" s="245"/>
      <c r="K1685" s="245"/>
      <c r="L1685" s="245"/>
      <c r="M1685" s="245"/>
      <c r="N1685" s="245">
        <v>19.3</v>
      </c>
      <c r="O1685" s="245">
        <v>19.3</v>
      </c>
      <c r="P1685" s="245"/>
      <c r="Q1685" s="245"/>
      <c r="R1685" s="245"/>
      <c r="S1685" s="245"/>
      <c r="T1685" s="245"/>
      <c r="U1685" s="245"/>
      <c r="V1685" s="245"/>
      <c r="W1685" s="245"/>
      <c r="X1685" s="245"/>
      <c r="Y1685" s="245"/>
      <c r="Z1685" s="252"/>
      <c r="AA1685" s="245"/>
      <c r="AB1685" s="245"/>
      <c r="AC1685" s="245"/>
      <c r="AD1685" s="245"/>
      <c r="AE1685" s="242"/>
      <c r="AF1685" s="238" t="str">
        <f t="shared" si="29"/>
        <v>CEVADA24/25Comercialização</v>
      </c>
      <c r="AG1685" s="242"/>
      <c r="AH1685" s="242"/>
      <c r="AI1685" s="242"/>
      <c r="AJ1685" s="242"/>
      <c r="AK1685" s="242"/>
      <c r="AL1685" s="242"/>
      <c r="AM1685" s="242"/>
      <c r="AN1685" s="242"/>
      <c r="AO1685" s="242"/>
      <c r="AP1685" s="242"/>
      <c r="AQ1685" s="242"/>
      <c r="AR1685" s="242"/>
      <c r="AS1685" s="242"/>
      <c r="AT1685" s="242"/>
      <c r="AU1685" s="242"/>
      <c r="AV1685" s="242"/>
      <c r="AW1685" s="242"/>
      <c r="AX1685" s="242"/>
      <c r="AY1685" s="242"/>
      <c r="AZ1685" s="242"/>
      <c r="BA1685" s="242"/>
      <c r="BB1685" s="242"/>
      <c r="BC1685" s="242"/>
      <c r="BD1685" s="242"/>
      <c r="BE1685" s="242"/>
      <c r="BF1685" s="242"/>
      <c r="BG1685" s="242"/>
      <c r="BH1685" s="242"/>
      <c r="BI1685" s="242"/>
      <c r="BJ1685" s="242"/>
      <c r="BK1685" s="242"/>
      <c r="BL1685" s="242"/>
    </row>
    <row r="1686" spans="1:64" ht="14.65" customHeight="1">
      <c r="A1686" s="254" t="s">
        <v>58</v>
      </c>
      <c r="B1686" s="470" t="s">
        <v>289</v>
      </c>
      <c r="C1686" s="256" t="s">
        <v>75</v>
      </c>
      <c r="D1686" s="261"/>
      <c r="E1686" s="261"/>
      <c r="F1686" s="261"/>
      <c r="G1686" s="261">
        <v>1</v>
      </c>
      <c r="H1686" s="261">
        <v>32</v>
      </c>
      <c r="I1686" s="261">
        <v>90</v>
      </c>
      <c r="J1686" s="261">
        <v>100</v>
      </c>
      <c r="K1686" s="261"/>
      <c r="L1686" s="261"/>
      <c r="M1686" s="261"/>
      <c r="N1686" s="261"/>
      <c r="O1686" s="261"/>
      <c r="P1686" s="261"/>
      <c r="Q1686" s="261"/>
      <c r="R1686" s="261"/>
      <c r="S1686" s="261"/>
      <c r="T1686" s="261"/>
      <c r="U1686" s="261"/>
      <c r="V1686" s="261"/>
      <c r="W1686" s="261"/>
      <c r="X1686" s="261"/>
      <c r="Y1686" s="261"/>
      <c r="Z1686" s="261"/>
      <c r="AA1686" s="261"/>
      <c r="AB1686" s="261"/>
      <c r="AC1686" s="261"/>
      <c r="AD1686" s="261"/>
      <c r="AE1686" s="262"/>
      <c r="AF1686" s="238" t="str">
        <f t="shared" si="29"/>
        <v>FEIJÃO (1ª SAFRA)24/25Plantio</v>
      </c>
      <c r="AG1686" s="262"/>
      <c r="AH1686" s="262"/>
      <c r="AI1686" s="262"/>
      <c r="AJ1686" s="262"/>
      <c r="AK1686" s="262"/>
      <c r="AL1686" s="262"/>
      <c r="AM1686" s="262"/>
      <c r="AN1686" s="262"/>
      <c r="AO1686" s="262"/>
      <c r="AP1686" s="262"/>
      <c r="AQ1686" s="262"/>
      <c r="AR1686" s="262"/>
      <c r="AS1686" s="262"/>
      <c r="AT1686" s="262"/>
      <c r="AU1686" s="262"/>
      <c r="AV1686" s="262"/>
      <c r="AW1686" s="262"/>
      <c r="AX1686" s="262"/>
      <c r="AY1686" s="262"/>
      <c r="AZ1686" s="262"/>
      <c r="BA1686" s="262"/>
      <c r="BB1686" s="262"/>
      <c r="BC1686" s="262"/>
      <c r="BD1686" s="262"/>
      <c r="BE1686" s="262"/>
      <c r="BF1686" s="262"/>
      <c r="BG1686" s="262"/>
      <c r="BH1686" s="262"/>
      <c r="BI1686" s="262"/>
      <c r="BJ1686" s="262"/>
      <c r="BK1686" s="262"/>
      <c r="BL1686" s="262"/>
    </row>
    <row r="1687" spans="1:64" ht="14.65" customHeight="1">
      <c r="A1687" s="263" t="s">
        <v>58</v>
      </c>
      <c r="B1687" s="477" t="s">
        <v>289</v>
      </c>
      <c r="C1687" s="265" t="s">
        <v>76</v>
      </c>
      <c r="D1687" s="267"/>
      <c r="E1687" s="267"/>
      <c r="F1687" s="267"/>
      <c r="G1687" s="267"/>
      <c r="H1687" s="267"/>
      <c r="I1687" s="267"/>
      <c r="J1687" s="267"/>
      <c r="K1687" s="267">
        <v>5</v>
      </c>
      <c r="L1687" s="267">
        <v>91</v>
      </c>
      <c r="M1687" s="267">
        <v>100</v>
      </c>
      <c r="N1687" s="267"/>
      <c r="O1687" s="267"/>
      <c r="P1687" s="267"/>
      <c r="Q1687" s="267"/>
      <c r="R1687" s="267"/>
      <c r="S1687" s="267"/>
      <c r="T1687" s="267"/>
      <c r="U1687" s="267"/>
      <c r="V1687" s="267"/>
      <c r="W1687" s="267"/>
      <c r="X1687" s="267"/>
      <c r="Y1687" s="267"/>
      <c r="Z1687" s="267"/>
      <c r="AA1687" s="267"/>
      <c r="AB1687" s="267"/>
      <c r="AC1687" s="267"/>
      <c r="AD1687" s="267"/>
      <c r="AE1687" s="268"/>
      <c r="AF1687" s="238" t="str">
        <f t="shared" si="29"/>
        <v>FEIJÃO (1ª SAFRA)24/25Colheita</v>
      </c>
      <c r="AG1687" s="268"/>
      <c r="AH1687" s="268"/>
      <c r="AI1687" s="268"/>
      <c r="AJ1687" s="268"/>
      <c r="AK1687" s="268"/>
      <c r="AL1687" s="268"/>
      <c r="AM1687" s="268"/>
      <c r="AN1687" s="268"/>
      <c r="AO1687" s="268"/>
      <c r="AP1687" s="268"/>
      <c r="AQ1687" s="268"/>
      <c r="AR1687" s="268"/>
      <c r="AS1687" s="268"/>
      <c r="AT1687" s="268"/>
      <c r="AU1687" s="268"/>
      <c r="AV1687" s="268"/>
      <c r="AW1687" s="268"/>
      <c r="AX1687" s="268"/>
      <c r="AY1687" s="268"/>
      <c r="AZ1687" s="268"/>
      <c r="BA1687" s="268"/>
      <c r="BB1687" s="268"/>
      <c r="BC1687" s="268"/>
      <c r="BD1687" s="268"/>
      <c r="BE1687" s="268"/>
      <c r="BF1687" s="268"/>
      <c r="BG1687" s="268"/>
      <c r="BH1687" s="268"/>
      <c r="BI1687" s="268"/>
      <c r="BJ1687" s="268"/>
      <c r="BK1687" s="268"/>
      <c r="BL1687" s="268"/>
    </row>
    <row r="1688" spans="1:64" ht="14.65" customHeight="1">
      <c r="A1688" s="238" t="s">
        <v>58</v>
      </c>
      <c r="B1688" s="238" t="s">
        <v>289</v>
      </c>
      <c r="C1688" s="243" t="s">
        <v>77</v>
      </c>
      <c r="D1688" s="245"/>
      <c r="E1688" s="245"/>
      <c r="F1688" s="245"/>
      <c r="G1688" s="245"/>
      <c r="H1688" s="245"/>
      <c r="I1688" s="245"/>
      <c r="J1688" s="245">
        <v>0.4</v>
      </c>
      <c r="K1688" s="245">
        <v>0.9</v>
      </c>
      <c r="L1688" s="245">
        <v>55</v>
      </c>
      <c r="M1688" s="245">
        <v>70.599999999999994</v>
      </c>
      <c r="N1688" s="245">
        <v>78.3</v>
      </c>
      <c r="O1688" s="245">
        <v>91</v>
      </c>
      <c r="P1688" s="245"/>
      <c r="Q1688" s="245"/>
      <c r="R1688" s="245"/>
      <c r="S1688" s="245"/>
      <c r="T1688" s="245"/>
      <c r="U1688" s="245"/>
      <c r="V1688" s="245"/>
      <c r="W1688" s="245"/>
      <c r="X1688" s="245"/>
      <c r="Y1688" s="245"/>
      <c r="Z1688" s="245"/>
      <c r="AA1688" s="245"/>
      <c r="AB1688" s="245"/>
      <c r="AC1688" s="245"/>
      <c r="AD1688" s="245"/>
      <c r="AE1688" s="242"/>
      <c r="AF1688" s="238" t="str">
        <f t="shared" si="29"/>
        <v>FEIJÃO (1ª SAFRA)24/25Comercialização</v>
      </c>
      <c r="AG1688" s="242"/>
      <c r="AH1688" s="242"/>
      <c r="AI1688" s="242"/>
      <c r="AJ1688" s="242"/>
      <c r="AK1688" s="242"/>
      <c r="AL1688" s="242"/>
      <c r="AM1688" s="242"/>
      <c r="AN1688" s="242"/>
      <c r="AO1688" s="242"/>
      <c r="AP1688" s="242"/>
      <c r="AQ1688" s="242"/>
      <c r="AR1688" s="242"/>
      <c r="AS1688" s="242"/>
      <c r="AT1688" s="242"/>
      <c r="AU1688" s="242"/>
      <c r="AV1688" s="242"/>
      <c r="AW1688" s="242"/>
      <c r="AX1688" s="242"/>
      <c r="AY1688" s="242"/>
      <c r="AZ1688" s="242"/>
      <c r="BA1688" s="242"/>
      <c r="BB1688" s="242"/>
      <c r="BC1688" s="242"/>
      <c r="BD1688" s="242"/>
      <c r="BE1688" s="242"/>
      <c r="BF1688" s="242"/>
      <c r="BG1688" s="242"/>
      <c r="BH1688" s="242"/>
      <c r="BI1688" s="242"/>
      <c r="BJ1688" s="242"/>
      <c r="BK1688" s="242"/>
      <c r="BL1688" s="242"/>
    </row>
    <row r="1689" spans="1:64" ht="14.65" customHeight="1">
      <c r="A1689" s="254" t="s">
        <v>98</v>
      </c>
      <c r="B1689" s="470" t="s">
        <v>289</v>
      </c>
      <c r="C1689" s="256" t="s">
        <v>75</v>
      </c>
      <c r="D1689" s="261"/>
      <c r="E1689" s="261"/>
      <c r="F1689" s="261"/>
      <c r="G1689" s="261"/>
      <c r="H1689" s="261"/>
      <c r="I1689" s="261"/>
      <c r="J1689" s="261"/>
      <c r="K1689" s="262"/>
      <c r="L1689" s="261">
        <v>26</v>
      </c>
      <c r="M1689" s="262">
        <v>87</v>
      </c>
      <c r="N1689" s="261">
        <v>100</v>
      </c>
      <c r="O1689" s="261"/>
      <c r="P1689" s="261"/>
      <c r="Q1689" s="261"/>
      <c r="R1689" s="261"/>
      <c r="S1689" s="261"/>
      <c r="T1689" s="261"/>
      <c r="U1689" s="261"/>
      <c r="V1689" s="261"/>
      <c r="W1689" s="261"/>
      <c r="X1689" s="261"/>
      <c r="Y1689" s="261"/>
      <c r="Z1689" s="261"/>
      <c r="AA1689" s="261"/>
      <c r="AB1689" s="261"/>
      <c r="AC1689" s="261"/>
      <c r="AD1689" s="261"/>
      <c r="AE1689" s="262"/>
      <c r="AF1689" s="238" t="str">
        <f t="shared" si="29"/>
        <v>FEIJÃO (2ª SAFRA)24/25Plantio</v>
      </c>
      <c r="AG1689" s="262"/>
      <c r="AH1689" s="262"/>
      <c r="AI1689" s="262"/>
      <c r="AJ1689" s="262"/>
      <c r="AK1689" s="262"/>
      <c r="AL1689" s="262"/>
      <c r="AM1689" s="262"/>
      <c r="AN1689" s="262"/>
      <c r="AO1689" s="262"/>
      <c r="AP1689" s="262"/>
      <c r="AQ1689" s="262"/>
      <c r="AR1689" s="262"/>
      <c r="AS1689" s="262"/>
      <c r="AT1689" s="262"/>
      <c r="AU1689" s="262"/>
      <c r="AV1689" s="262"/>
      <c r="AW1689" s="262"/>
      <c r="AX1689" s="262"/>
      <c r="AY1689" s="262"/>
      <c r="AZ1689" s="262"/>
      <c r="BA1689" s="262"/>
      <c r="BB1689" s="262"/>
      <c r="BC1689" s="262"/>
      <c r="BD1689" s="262"/>
      <c r="BE1689" s="262"/>
      <c r="BF1689" s="262"/>
      <c r="BG1689" s="262"/>
      <c r="BH1689" s="262"/>
      <c r="BI1689" s="262"/>
      <c r="BJ1689" s="262"/>
      <c r="BK1689" s="262"/>
      <c r="BL1689" s="262"/>
    </row>
    <row r="1690" spans="1:64" ht="14.65" customHeight="1">
      <c r="A1690" s="263" t="s">
        <v>98</v>
      </c>
      <c r="B1690" s="477" t="s">
        <v>289</v>
      </c>
      <c r="C1690" s="265" t="s">
        <v>76</v>
      </c>
      <c r="D1690" s="267"/>
      <c r="E1690" s="267"/>
      <c r="F1690" s="267"/>
      <c r="G1690" s="267"/>
      <c r="H1690" s="267"/>
      <c r="I1690" s="267"/>
      <c r="J1690" s="267"/>
      <c r="K1690" s="268"/>
      <c r="L1690" s="267"/>
      <c r="M1690" s="268"/>
      <c r="N1690" s="267"/>
      <c r="O1690" s="267">
        <v>9</v>
      </c>
      <c r="P1690" s="267"/>
      <c r="Q1690" s="267"/>
      <c r="R1690" s="267"/>
      <c r="S1690" s="267"/>
      <c r="T1690" s="267"/>
      <c r="U1690" s="267"/>
      <c r="V1690" s="267"/>
      <c r="W1690" s="267"/>
      <c r="X1690" s="267"/>
      <c r="Y1690" s="267"/>
      <c r="Z1690" s="267"/>
      <c r="AA1690" s="267"/>
      <c r="AB1690" s="267"/>
      <c r="AC1690" s="267"/>
      <c r="AD1690" s="267"/>
      <c r="AE1690" s="268"/>
      <c r="AF1690" s="238" t="str">
        <f t="shared" si="29"/>
        <v>FEIJÃO (2ª SAFRA)24/25Colheita</v>
      </c>
      <c r="AG1690" s="268"/>
      <c r="AH1690" s="268"/>
      <c r="AI1690" s="268"/>
      <c r="AJ1690" s="268"/>
      <c r="AK1690" s="268"/>
      <c r="AL1690" s="268"/>
      <c r="AM1690" s="268"/>
      <c r="AN1690" s="268"/>
      <c r="AO1690" s="268"/>
      <c r="AP1690" s="268"/>
      <c r="AQ1690" s="268"/>
      <c r="AR1690" s="268"/>
      <c r="AS1690" s="268"/>
      <c r="AT1690" s="268"/>
      <c r="AU1690" s="268"/>
      <c r="AV1690" s="268"/>
      <c r="AW1690" s="268"/>
      <c r="AX1690" s="268"/>
      <c r="AY1690" s="268"/>
      <c r="AZ1690" s="268"/>
      <c r="BA1690" s="268"/>
      <c r="BB1690" s="268"/>
      <c r="BC1690" s="268"/>
      <c r="BD1690" s="268"/>
      <c r="BE1690" s="268"/>
      <c r="BF1690" s="268"/>
      <c r="BG1690" s="268"/>
      <c r="BH1690" s="268"/>
      <c r="BI1690" s="268"/>
      <c r="BJ1690" s="268"/>
      <c r="BK1690" s="268"/>
      <c r="BL1690" s="268"/>
    </row>
    <row r="1691" spans="1:64" ht="14.65" customHeight="1">
      <c r="A1691" s="238" t="s">
        <v>98</v>
      </c>
      <c r="B1691" s="238" t="s">
        <v>289</v>
      </c>
      <c r="C1691" s="243" t="s">
        <v>77</v>
      </c>
      <c r="D1691" s="245"/>
      <c r="E1691" s="245"/>
      <c r="F1691" s="245"/>
      <c r="G1691" s="245"/>
      <c r="H1691" s="245"/>
      <c r="I1691" s="245"/>
      <c r="J1691" s="245"/>
      <c r="K1691" s="245"/>
      <c r="L1691" s="245"/>
      <c r="M1691" s="245"/>
      <c r="N1691" s="245"/>
      <c r="O1691" s="245">
        <v>2</v>
      </c>
      <c r="P1691" s="245"/>
      <c r="Q1691" s="245"/>
      <c r="R1691" s="245"/>
      <c r="S1691" s="245"/>
      <c r="T1691" s="245"/>
      <c r="U1691" s="245"/>
      <c r="V1691" s="245"/>
      <c r="W1691" s="245"/>
      <c r="X1691" s="245"/>
      <c r="Y1691" s="245"/>
      <c r="Z1691" s="245"/>
      <c r="AA1691" s="245"/>
      <c r="AB1691" s="245"/>
      <c r="AC1691" s="245"/>
      <c r="AD1691" s="245"/>
      <c r="AE1691" s="242"/>
      <c r="AF1691" s="238" t="str">
        <f t="shared" si="29"/>
        <v>FEIJÃO (2ª SAFRA)24/25Comercialização</v>
      </c>
      <c r="AG1691" s="242"/>
      <c r="AH1691" s="242"/>
      <c r="AI1691" s="242"/>
      <c r="AJ1691" s="242"/>
      <c r="AK1691" s="242"/>
      <c r="AL1691" s="242"/>
      <c r="AM1691" s="242"/>
      <c r="AN1691" s="242"/>
      <c r="AO1691" s="242"/>
      <c r="AP1691" s="242"/>
      <c r="AQ1691" s="242"/>
      <c r="AR1691" s="242"/>
      <c r="AS1691" s="242"/>
      <c r="AT1691" s="242"/>
      <c r="AU1691" s="242"/>
      <c r="AV1691" s="242"/>
      <c r="AW1691" s="242"/>
      <c r="AX1691" s="242"/>
      <c r="AY1691" s="242"/>
      <c r="AZ1691" s="242"/>
      <c r="BA1691" s="242"/>
      <c r="BB1691" s="242"/>
      <c r="BC1691" s="242"/>
      <c r="BD1691" s="242"/>
      <c r="BE1691" s="242"/>
      <c r="BF1691" s="242"/>
      <c r="BG1691" s="242"/>
      <c r="BH1691" s="242"/>
      <c r="BI1691" s="242"/>
      <c r="BJ1691" s="242"/>
      <c r="BK1691" s="242"/>
      <c r="BL1691" s="242"/>
    </row>
    <row r="1692" spans="1:64" ht="14.65" customHeight="1">
      <c r="A1692" s="254" t="s">
        <v>99</v>
      </c>
      <c r="B1692" s="470" t="s">
        <v>289</v>
      </c>
      <c r="C1692" s="256" t="s">
        <v>75</v>
      </c>
      <c r="D1692" s="261"/>
      <c r="E1692" s="261"/>
      <c r="F1692" s="261"/>
      <c r="G1692" s="261"/>
      <c r="H1692" s="261"/>
      <c r="I1692" s="261"/>
      <c r="J1692" s="261"/>
      <c r="K1692" s="262"/>
      <c r="L1692" s="261"/>
      <c r="M1692" s="262"/>
      <c r="N1692" s="261">
        <v>2</v>
      </c>
      <c r="O1692" s="261">
        <v>10</v>
      </c>
      <c r="P1692" s="261"/>
      <c r="Q1692" s="261"/>
      <c r="R1692" s="261"/>
      <c r="S1692" s="261"/>
      <c r="T1692" s="261"/>
      <c r="U1692" s="261"/>
      <c r="V1692" s="261"/>
      <c r="W1692" s="261"/>
      <c r="X1692" s="261"/>
      <c r="Y1692" s="261"/>
      <c r="Z1692" s="261"/>
      <c r="AA1692" s="261"/>
      <c r="AB1692" s="261"/>
      <c r="AC1692" s="261"/>
      <c r="AD1692" s="261"/>
      <c r="AE1692" s="262"/>
      <c r="AF1692" s="238" t="str">
        <f t="shared" si="29"/>
        <v>FEIJÃO (3ª SAFRA)24/25Plantio</v>
      </c>
      <c r="AG1692" s="262"/>
      <c r="AH1692" s="262"/>
      <c r="AI1692" s="262"/>
      <c r="AJ1692" s="262"/>
      <c r="AK1692" s="262"/>
      <c r="AL1692" s="262"/>
      <c r="AM1692" s="262"/>
      <c r="AN1692" s="262"/>
      <c r="AO1692" s="262"/>
      <c r="AP1692" s="262"/>
      <c r="AQ1692" s="262"/>
      <c r="AR1692" s="262"/>
      <c r="AS1692" s="262"/>
      <c r="AT1692" s="262"/>
      <c r="AU1692" s="262"/>
      <c r="AV1692" s="262"/>
      <c r="AW1692" s="262"/>
      <c r="AX1692" s="262"/>
      <c r="AY1692" s="262"/>
      <c r="AZ1692" s="262"/>
      <c r="BA1692" s="262"/>
      <c r="BB1692" s="262"/>
      <c r="BC1692" s="262"/>
      <c r="BD1692" s="262"/>
      <c r="BE1692" s="262"/>
      <c r="BF1692" s="262"/>
      <c r="BG1692" s="262"/>
      <c r="BH1692" s="262"/>
      <c r="BI1692" s="262"/>
      <c r="BJ1692" s="262"/>
      <c r="BK1692" s="262"/>
      <c r="BL1692" s="262"/>
    </row>
    <row r="1693" spans="1:64" ht="14.65" customHeight="1">
      <c r="A1693" s="263" t="s">
        <v>99</v>
      </c>
      <c r="B1693" s="477" t="s">
        <v>289</v>
      </c>
      <c r="C1693" s="265" t="s">
        <v>76</v>
      </c>
      <c r="D1693" s="267"/>
      <c r="E1693" s="267"/>
      <c r="F1693" s="267"/>
      <c r="G1693" s="267"/>
      <c r="H1693" s="267"/>
      <c r="I1693" s="267"/>
      <c r="J1693" s="267"/>
      <c r="K1693" s="268"/>
      <c r="L1693" s="267"/>
      <c r="M1693" s="268"/>
      <c r="N1693" s="267"/>
      <c r="O1693" s="267"/>
      <c r="P1693" s="267"/>
      <c r="Q1693" s="267"/>
      <c r="R1693" s="267"/>
      <c r="S1693" s="267"/>
      <c r="T1693" s="267"/>
      <c r="U1693" s="267"/>
      <c r="V1693" s="267"/>
      <c r="W1693" s="267"/>
      <c r="X1693" s="267"/>
      <c r="Y1693" s="267"/>
      <c r="Z1693" s="267"/>
      <c r="AA1693" s="267"/>
      <c r="AB1693" s="267"/>
      <c r="AC1693" s="267"/>
      <c r="AD1693" s="267"/>
      <c r="AE1693" s="268"/>
      <c r="AF1693" s="238" t="str">
        <f t="shared" si="29"/>
        <v>FEIJÃO (3ª SAFRA)24/25Colheita</v>
      </c>
      <c r="AG1693" s="268"/>
      <c r="AH1693" s="268"/>
      <c r="AI1693" s="268"/>
      <c r="AJ1693" s="268"/>
      <c r="AK1693" s="268"/>
      <c r="AL1693" s="268"/>
      <c r="AM1693" s="268"/>
      <c r="AN1693" s="268"/>
      <c r="AO1693" s="268"/>
      <c r="AP1693" s="268"/>
      <c r="AQ1693" s="268"/>
      <c r="AR1693" s="268"/>
      <c r="AS1693" s="268"/>
      <c r="AT1693" s="268"/>
      <c r="AU1693" s="268"/>
      <c r="AV1693" s="268"/>
      <c r="AW1693" s="268"/>
      <c r="AX1693" s="268"/>
      <c r="AY1693" s="268"/>
      <c r="AZ1693" s="268"/>
      <c r="BA1693" s="268"/>
      <c r="BB1693" s="268"/>
      <c r="BC1693" s="268"/>
      <c r="BD1693" s="268"/>
      <c r="BE1693" s="268"/>
      <c r="BF1693" s="268"/>
      <c r="BG1693" s="268"/>
      <c r="BH1693" s="268"/>
      <c r="BI1693" s="268"/>
      <c r="BJ1693" s="268"/>
      <c r="BK1693" s="268"/>
      <c r="BL1693" s="268"/>
    </row>
    <row r="1694" spans="1:64" ht="14.65" customHeight="1">
      <c r="A1694" s="238" t="s">
        <v>99</v>
      </c>
      <c r="B1694" s="238" t="s">
        <v>289</v>
      </c>
      <c r="C1694" s="243" t="s">
        <v>77</v>
      </c>
      <c r="D1694" s="245"/>
      <c r="E1694" s="245"/>
      <c r="F1694" s="245"/>
      <c r="G1694" s="245"/>
      <c r="H1694" s="245"/>
      <c r="I1694" s="245"/>
      <c r="J1694" s="245"/>
      <c r="K1694" s="245"/>
      <c r="L1694" s="245"/>
      <c r="M1694" s="245"/>
      <c r="N1694" s="245"/>
      <c r="O1694" s="245"/>
      <c r="P1694" s="245"/>
      <c r="Q1694" s="245"/>
      <c r="R1694" s="245"/>
      <c r="S1694" s="245"/>
      <c r="T1694" s="245"/>
      <c r="U1694" s="245"/>
      <c r="V1694" s="245"/>
      <c r="W1694" s="245"/>
      <c r="X1694" s="245"/>
      <c r="Y1694" s="245"/>
      <c r="Z1694" s="245"/>
      <c r="AA1694" s="245"/>
      <c r="AB1694" s="245"/>
      <c r="AC1694" s="245"/>
      <c r="AD1694" s="245"/>
      <c r="AE1694" s="242"/>
      <c r="AF1694" s="238" t="str">
        <f t="shared" si="29"/>
        <v>FEIJÃO (3ª SAFRA)24/25Comercialização</v>
      </c>
      <c r="AG1694" s="242"/>
      <c r="AH1694" s="242"/>
      <c r="AI1694" s="242"/>
      <c r="AJ1694" s="242"/>
      <c r="AK1694" s="242"/>
      <c r="AL1694" s="242"/>
      <c r="AM1694" s="242"/>
      <c r="AN1694" s="242"/>
      <c r="AO1694" s="242"/>
      <c r="AP1694" s="242"/>
      <c r="AQ1694" s="242"/>
      <c r="AR1694" s="242"/>
      <c r="AS1694" s="242"/>
      <c r="AT1694" s="242"/>
      <c r="AU1694" s="242"/>
      <c r="AV1694" s="242"/>
      <c r="AW1694" s="242"/>
      <c r="AX1694" s="242"/>
      <c r="AY1694" s="242"/>
      <c r="AZ1694" s="242"/>
      <c r="BA1694" s="242"/>
      <c r="BB1694" s="242"/>
      <c r="BC1694" s="242"/>
      <c r="BD1694" s="242"/>
      <c r="BE1694" s="242"/>
      <c r="BF1694" s="242"/>
      <c r="BG1694" s="242"/>
      <c r="BH1694" s="242"/>
      <c r="BI1694" s="242"/>
      <c r="BJ1694" s="242"/>
      <c r="BK1694" s="242"/>
      <c r="BL1694" s="242"/>
    </row>
    <row r="1695" spans="1:64" ht="15.75" customHeight="1">
      <c r="A1695" s="254" t="s">
        <v>294</v>
      </c>
      <c r="B1695" s="470" t="s">
        <v>289</v>
      </c>
      <c r="C1695" s="256" t="s">
        <v>75</v>
      </c>
      <c r="D1695" s="261"/>
      <c r="E1695" s="261"/>
      <c r="F1695" s="261"/>
      <c r="G1695" s="261">
        <v>7</v>
      </c>
      <c r="H1695" s="261">
        <v>80</v>
      </c>
      <c r="I1695" s="261">
        <v>97</v>
      </c>
      <c r="J1695" s="261">
        <v>100</v>
      </c>
      <c r="K1695" s="261"/>
      <c r="L1695" s="261"/>
      <c r="M1695" s="261"/>
      <c r="N1695" s="261"/>
      <c r="O1695" s="261"/>
      <c r="P1695" s="261"/>
      <c r="Q1695" s="261"/>
      <c r="R1695" s="261"/>
      <c r="S1695" s="261"/>
      <c r="T1695" s="261"/>
      <c r="U1695" s="261"/>
      <c r="V1695" s="261"/>
      <c r="W1695" s="261"/>
      <c r="X1695" s="261"/>
      <c r="Y1695" s="261"/>
      <c r="Z1695" s="261"/>
      <c r="AA1695" s="261"/>
      <c r="AB1695" s="261"/>
      <c r="AC1695" s="261"/>
      <c r="AD1695" s="261"/>
      <c r="AE1695" s="262"/>
      <c r="AF1695" s="238" t="str">
        <f t="shared" si="29"/>
        <v>tabaco24/25Plantio</v>
      </c>
      <c r="AG1695" s="277"/>
      <c r="AH1695" s="277"/>
      <c r="AI1695" s="277"/>
      <c r="AJ1695" s="277"/>
      <c r="AK1695" s="277"/>
      <c r="AL1695" s="277"/>
      <c r="AM1695" s="277"/>
      <c r="AN1695" s="277"/>
      <c r="AO1695" s="277"/>
      <c r="AP1695" s="277"/>
      <c r="AQ1695" s="277"/>
      <c r="AR1695" s="277"/>
      <c r="AS1695" s="277"/>
      <c r="AT1695" s="277"/>
      <c r="AU1695" s="277"/>
      <c r="AV1695" s="277"/>
      <c r="AW1695" s="277"/>
      <c r="AX1695" s="277"/>
      <c r="AY1695" s="277"/>
      <c r="AZ1695" s="277"/>
      <c r="BA1695" s="277"/>
      <c r="BB1695" s="277"/>
      <c r="BC1695" s="277"/>
      <c r="BD1695" s="277"/>
      <c r="BE1695" s="277"/>
      <c r="BF1695" s="277"/>
      <c r="BG1695" s="277"/>
      <c r="BH1695" s="277"/>
      <c r="BI1695" s="277"/>
      <c r="BJ1695" s="277"/>
      <c r="BK1695" s="277"/>
      <c r="BL1695" s="277"/>
    </row>
    <row r="1696" spans="1:64" ht="15.75" customHeight="1">
      <c r="A1696" s="263" t="s">
        <v>294</v>
      </c>
      <c r="B1696" s="477" t="s">
        <v>289</v>
      </c>
      <c r="C1696" s="265" t="s">
        <v>76</v>
      </c>
      <c r="D1696" s="267"/>
      <c r="E1696" s="267"/>
      <c r="F1696" s="267"/>
      <c r="G1696" s="267"/>
      <c r="H1696" s="267"/>
      <c r="I1696" s="267"/>
      <c r="J1696" s="267">
        <v>3</v>
      </c>
      <c r="K1696" s="267">
        <v>18</v>
      </c>
      <c r="L1696" s="267">
        <v>71</v>
      </c>
      <c r="M1696" s="267">
        <v>91</v>
      </c>
      <c r="N1696" s="267">
        <v>99</v>
      </c>
      <c r="O1696" s="267">
        <v>99</v>
      </c>
      <c r="P1696" s="267"/>
      <c r="Q1696" s="267"/>
      <c r="R1696" s="267"/>
      <c r="S1696" s="267"/>
      <c r="T1696" s="267"/>
      <c r="U1696" s="267"/>
      <c r="V1696" s="267"/>
      <c r="W1696" s="267"/>
      <c r="X1696" s="267"/>
      <c r="Y1696" s="267"/>
      <c r="Z1696" s="267"/>
      <c r="AA1696" s="267"/>
      <c r="AB1696" s="267"/>
      <c r="AC1696" s="267"/>
      <c r="AD1696" s="267"/>
      <c r="AE1696" s="268"/>
      <c r="AF1696" s="238" t="str">
        <f t="shared" si="29"/>
        <v>tabaco24/25Colheita</v>
      </c>
      <c r="AG1696" s="281"/>
      <c r="AH1696" s="281"/>
      <c r="AI1696" s="281"/>
      <c r="AJ1696" s="281"/>
      <c r="AK1696" s="281"/>
      <c r="AL1696" s="281"/>
      <c r="AM1696" s="281"/>
      <c r="AN1696" s="281"/>
      <c r="AO1696" s="281"/>
      <c r="AP1696" s="281"/>
      <c r="AQ1696" s="281"/>
      <c r="AR1696" s="281"/>
      <c r="AS1696" s="281"/>
      <c r="AT1696" s="281"/>
      <c r="AU1696" s="281"/>
      <c r="AV1696" s="281"/>
      <c r="AW1696" s="281"/>
      <c r="AX1696" s="281"/>
      <c r="AY1696" s="281"/>
      <c r="AZ1696" s="281"/>
      <c r="BA1696" s="281"/>
      <c r="BB1696" s="281"/>
      <c r="BC1696" s="281"/>
      <c r="BD1696" s="281"/>
      <c r="BE1696" s="281"/>
      <c r="BF1696" s="281"/>
      <c r="BG1696" s="281"/>
      <c r="BH1696" s="281"/>
      <c r="BI1696" s="281"/>
      <c r="BJ1696" s="281"/>
      <c r="BK1696" s="281"/>
      <c r="BL1696" s="281"/>
    </row>
    <row r="1697" spans="1:64" ht="19.5" customHeight="1">
      <c r="A1697" s="257" t="s">
        <v>294</v>
      </c>
      <c r="B1697" s="238" t="s">
        <v>289</v>
      </c>
      <c r="C1697" s="259" t="s">
        <v>77</v>
      </c>
      <c r="D1697" s="252"/>
      <c r="E1697" s="252"/>
      <c r="F1697" s="252"/>
      <c r="G1697" s="252"/>
      <c r="H1697" s="252"/>
      <c r="I1697" s="252"/>
      <c r="J1697" s="252"/>
      <c r="K1697" s="309">
        <v>0.5</v>
      </c>
      <c r="L1697" s="252">
        <v>5.0999999999999996</v>
      </c>
      <c r="M1697" s="252">
        <v>15.3</v>
      </c>
      <c r="N1697" s="252">
        <v>36.700000000000003</v>
      </c>
      <c r="O1697" s="252">
        <v>57.9</v>
      </c>
      <c r="P1697" s="252"/>
      <c r="Q1697" s="252"/>
      <c r="R1697" s="252"/>
      <c r="S1697" s="252"/>
      <c r="T1697" s="252"/>
      <c r="U1697" s="252"/>
      <c r="V1697" s="252"/>
      <c r="W1697" s="252"/>
      <c r="X1697" s="252"/>
      <c r="Y1697" s="252"/>
      <c r="Z1697" s="252"/>
      <c r="AA1697" s="252"/>
      <c r="AB1697" s="252"/>
      <c r="AC1697" s="252"/>
      <c r="AD1697" s="252"/>
      <c r="AE1697" s="271"/>
      <c r="AF1697" s="238" t="str">
        <f t="shared" si="29"/>
        <v>tabaco24/25Comercialização</v>
      </c>
    </row>
    <row r="1698" spans="1:64" ht="14.65" customHeight="1">
      <c r="A1698" s="254" t="s">
        <v>102</v>
      </c>
      <c r="B1698" s="470" t="s">
        <v>289</v>
      </c>
      <c r="C1698" s="256" t="s">
        <v>75</v>
      </c>
      <c r="D1698" s="261"/>
      <c r="E1698" s="261"/>
      <c r="F1698" s="261"/>
      <c r="G1698" s="261">
        <v>54</v>
      </c>
      <c r="H1698" s="261">
        <v>73</v>
      </c>
      <c r="I1698" s="261">
        <v>93</v>
      </c>
      <c r="J1698" s="261">
        <v>96</v>
      </c>
      <c r="K1698" s="261">
        <v>98</v>
      </c>
      <c r="L1698" s="261"/>
      <c r="M1698" s="261">
        <v>100</v>
      </c>
      <c r="N1698" s="261"/>
      <c r="O1698" s="261"/>
      <c r="P1698" s="261"/>
      <c r="Q1698" s="261"/>
      <c r="R1698" s="261"/>
      <c r="S1698" s="261"/>
      <c r="T1698" s="261"/>
      <c r="U1698" s="261"/>
      <c r="V1698" s="261"/>
      <c r="W1698" s="261"/>
      <c r="X1698" s="261"/>
      <c r="Y1698" s="261"/>
      <c r="Z1698" s="261"/>
      <c r="AA1698" s="261"/>
      <c r="AB1698" s="261"/>
      <c r="AC1698" s="261"/>
      <c r="AD1698" s="261"/>
      <c r="AE1698" s="262"/>
      <c r="AF1698" s="238" t="str">
        <f t="shared" si="29"/>
        <v>MANDIOCA24/25Plantio</v>
      </c>
      <c r="AG1698" s="262"/>
      <c r="AH1698" s="262"/>
      <c r="AI1698" s="262"/>
      <c r="AJ1698" s="262"/>
      <c r="AK1698" s="262"/>
      <c r="AL1698" s="262"/>
      <c r="AM1698" s="262"/>
      <c r="AN1698" s="262"/>
      <c r="AO1698" s="262"/>
      <c r="AP1698" s="262"/>
      <c r="AQ1698" s="262"/>
      <c r="AR1698" s="262"/>
      <c r="AS1698" s="262"/>
      <c r="AT1698" s="262"/>
      <c r="AU1698" s="262"/>
      <c r="AV1698" s="262"/>
      <c r="AW1698" s="262"/>
      <c r="AX1698" s="262"/>
      <c r="AY1698" s="262"/>
      <c r="AZ1698" s="262"/>
      <c r="BA1698" s="262"/>
      <c r="BB1698" s="262"/>
      <c r="BC1698" s="262"/>
      <c r="BD1698" s="262"/>
      <c r="BE1698" s="262"/>
      <c r="BF1698" s="262"/>
      <c r="BG1698" s="262"/>
      <c r="BH1698" s="262"/>
      <c r="BI1698" s="262"/>
      <c r="BJ1698" s="262"/>
      <c r="BK1698" s="262"/>
      <c r="BL1698" s="262"/>
    </row>
    <row r="1699" spans="1:64" ht="14.65" customHeight="1">
      <c r="A1699" s="263" t="s">
        <v>102</v>
      </c>
      <c r="B1699" s="477" t="s">
        <v>289</v>
      </c>
      <c r="C1699" s="265" t="s">
        <v>76</v>
      </c>
      <c r="D1699" s="267"/>
      <c r="E1699" s="267"/>
      <c r="F1699" s="267"/>
      <c r="G1699" s="267"/>
      <c r="H1699" s="267"/>
      <c r="I1699" s="267"/>
      <c r="J1699" s="267"/>
      <c r="K1699" s="268"/>
      <c r="L1699" s="267">
        <v>2</v>
      </c>
      <c r="M1699" s="267">
        <v>8</v>
      </c>
      <c r="N1699" s="267">
        <v>15</v>
      </c>
      <c r="O1699" s="267">
        <v>32</v>
      </c>
      <c r="P1699" s="267"/>
      <c r="Q1699" s="267"/>
      <c r="R1699" s="267"/>
      <c r="S1699" s="267"/>
      <c r="T1699" s="267"/>
      <c r="U1699" s="267"/>
      <c r="V1699" s="267"/>
      <c r="W1699" s="267"/>
      <c r="X1699" s="267"/>
      <c r="Y1699" s="267"/>
      <c r="Z1699" s="267"/>
      <c r="AA1699" s="267"/>
      <c r="AB1699" s="267"/>
      <c r="AC1699" s="267"/>
      <c r="AD1699" s="267"/>
      <c r="AE1699" s="268"/>
      <c r="AF1699" s="238" t="str">
        <f t="shared" si="29"/>
        <v>MANDIOCA24/25Colheita</v>
      </c>
      <c r="AG1699" s="268"/>
      <c r="AH1699" s="268"/>
      <c r="AI1699" s="268"/>
      <c r="AJ1699" s="268"/>
      <c r="AK1699" s="268"/>
      <c r="AL1699" s="268"/>
      <c r="AM1699" s="268"/>
      <c r="AN1699" s="268"/>
      <c r="AO1699" s="268"/>
      <c r="AP1699" s="268"/>
      <c r="AQ1699" s="268"/>
      <c r="AR1699" s="268"/>
      <c r="AS1699" s="268"/>
      <c r="AT1699" s="268"/>
      <c r="AU1699" s="268"/>
      <c r="AV1699" s="268"/>
      <c r="AW1699" s="268"/>
      <c r="AX1699" s="268"/>
      <c r="AY1699" s="268"/>
      <c r="AZ1699" s="268"/>
      <c r="BA1699" s="268"/>
      <c r="BB1699" s="268"/>
      <c r="BC1699" s="268"/>
      <c r="BD1699" s="268"/>
      <c r="BE1699" s="268"/>
      <c r="BF1699" s="268"/>
      <c r="BG1699" s="268"/>
      <c r="BH1699" s="268"/>
      <c r="BI1699" s="268"/>
      <c r="BJ1699" s="268"/>
      <c r="BK1699" s="268"/>
      <c r="BL1699" s="268"/>
    </row>
    <row r="1700" spans="1:64" ht="14.65" customHeight="1">
      <c r="A1700" s="238" t="s">
        <v>102</v>
      </c>
      <c r="B1700" s="238" t="s">
        <v>289</v>
      </c>
      <c r="C1700" s="243" t="s">
        <v>77</v>
      </c>
      <c r="D1700" s="245"/>
      <c r="E1700" s="245"/>
      <c r="F1700" s="245"/>
      <c r="G1700" s="245"/>
      <c r="H1700" s="245"/>
      <c r="I1700" s="245"/>
      <c r="J1700" s="245"/>
      <c r="K1700" s="245"/>
      <c r="L1700" s="245">
        <v>2.4</v>
      </c>
      <c r="M1700" s="245">
        <v>8.8000000000000007</v>
      </c>
      <c r="N1700" s="245">
        <v>16</v>
      </c>
      <c r="O1700" s="245">
        <v>20.9</v>
      </c>
      <c r="P1700" s="245"/>
      <c r="Q1700" s="245"/>
      <c r="R1700" s="245"/>
      <c r="S1700" s="245"/>
      <c r="T1700" s="245"/>
      <c r="U1700" s="245"/>
      <c r="V1700" s="245"/>
      <c r="W1700" s="245"/>
      <c r="X1700" s="245"/>
      <c r="Y1700" s="245"/>
      <c r="Z1700" s="245"/>
      <c r="AA1700" s="245"/>
      <c r="AB1700" s="245"/>
      <c r="AC1700" s="245"/>
      <c r="AD1700" s="245"/>
      <c r="AE1700" s="242"/>
      <c r="AF1700" s="238" t="str">
        <f t="shared" si="29"/>
        <v>MANDIOCA24/25Comercialização</v>
      </c>
      <c r="AG1700" s="242"/>
      <c r="AH1700" s="242"/>
      <c r="AI1700" s="242"/>
      <c r="AJ1700" s="242"/>
      <c r="AK1700" s="242"/>
      <c r="AL1700" s="242"/>
      <c r="AM1700" s="242"/>
      <c r="AN1700" s="242"/>
      <c r="AO1700" s="242"/>
      <c r="AP1700" s="242"/>
      <c r="AQ1700" s="242"/>
      <c r="AR1700" s="242"/>
      <c r="AS1700" s="242"/>
      <c r="AT1700" s="242"/>
      <c r="AU1700" s="242"/>
      <c r="AV1700" s="242"/>
      <c r="AW1700" s="242"/>
      <c r="AX1700" s="242"/>
      <c r="AY1700" s="242"/>
      <c r="AZ1700" s="242"/>
      <c r="BA1700" s="242"/>
      <c r="BB1700" s="242"/>
      <c r="BC1700" s="242"/>
      <c r="BD1700" s="242"/>
      <c r="BE1700" s="242"/>
      <c r="BF1700" s="242"/>
      <c r="BG1700" s="242"/>
      <c r="BH1700" s="242"/>
      <c r="BI1700" s="242"/>
      <c r="BJ1700" s="242"/>
      <c r="BK1700" s="242"/>
      <c r="BL1700" s="242"/>
    </row>
    <row r="1701" spans="1:64" ht="14.65" customHeight="1">
      <c r="A1701" s="254" t="s">
        <v>103</v>
      </c>
      <c r="B1701" s="470" t="s">
        <v>289</v>
      </c>
      <c r="C1701" s="256" t="s">
        <v>75</v>
      </c>
      <c r="D1701" s="261"/>
      <c r="E1701" s="261"/>
      <c r="F1701" s="261"/>
      <c r="G1701" s="261">
        <v>1</v>
      </c>
      <c r="H1701" s="261">
        <v>60</v>
      </c>
      <c r="I1701" s="261">
        <v>95</v>
      </c>
      <c r="J1701" s="261">
        <v>100</v>
      </c>
      <c r="K1701" s="262"/>
      <c r="L1701" s="261"/>
      <c r="M1701" s="261"/>
      <c r="N1701" s="261"/>
      <c r="O1701" s="261"/>
      <c r="P1701" s="261"/>
      <c r="Q1701" s="261"/>
      <c r="R1701" s="261"/>
      <c r="S1701" s="261"/>
      <c r="T1701" s="261"/>
      <c r="U1701" s="261"/>
      <c r="V1701" s="261"/>
      <c r="W1701" s="261"/>
      <c r="X1701" s="261"/>
      <c r="Y1701" s="261"/>
      <c r="Z1701" s="261"/>
      <c r="AA1701" s="261"/>
      <c r="AB1701" s="261"/>
      <c r="AC1701" s="261"/>
      <c r="AD1701" s="261"/>
      <c r="AE1701" s="262"/>
      <c r="AF1701" s="238" t="str">
        <f t="shared" si="29"/>
        <v>MILHO (1ª SAFRA)24/25Plantio</v>
      </c>
      <c r="AG1701" s="262"/>
      <c r="AH1701" s="262"/>
      <c r="AI1701" s="262"/>
      <c r="AJ1701" s="262"/>
      <c r="AK1701" s="262"/>
      <c r="AL1701" s="262"/>
      <c r="AM1701" s="262"/>
      <c r="AN1701" s="262"/>
      <c r="AO1701" s="262"/>
      <c r="AP1701" s="262"/>
      <c r="AQ1701" s="262"/>
      <c r="AR1701" s="262"/>
      <c r="AS1701" s="262"/>
      <c r="AT1701" s="262"/>
      <c r="AU1701" s="262"/>
      <c r="AV1701" s="262"/>
      <c r="AW1701" s="262"/>
      <c r="AX1701" s="262"/>
      <c r="AY1701" s="262"/>
      <c r="AZ1701" s="262"/>
      <c r="BA1701" s="262"/>
      <c r="BB1701" s="262"/>
      <c r="BC1701" s="262"/>
      <c r="BD1701" s="262"/>
      <c r="BE1701" s="262"/>
      <c r="BF1701" s="262"/>
      <c r="BG1701" s="262"/>
      <c r="BH1701" s="262"/>
      <c r="BI1701" s="262"/>
      <c r="BJ1701" s="262"/>
      <c r="BK1701" s="262"/>
      <c r="BL1701" s="262"/>
    </row>
    <row r="1702" spans="1:64" ht="14.65" customHeight="1">
      <c r="A1702" s="263" t="s">
        <v>103</v>
      </c>
      <c r="B1702" s="477" t="s">
        <v>289</v>
      </c>
      <c r="C1702" s="265" t="s">
        <v>76</v>
      </c>
      <c r="D1702" s="267"/>
      <c r="E1702" s="267"/>
      <c r="F1702" s="267"/>
      <c r="G1702" s="267"/>
      <c r="H1702" s="267"/>
      <c r="I1702" s="267"/>
      <c r="J1702" s="267"/>
      <c r="K1702" s="268"/>
      <c r="L1702" s="267">
        <v>5</v>
      </c>
      <c r="M1702" s="267">
        <v>42</v>
      </c>
      <c r="N1702" s="267">
        <v>92</v>
      </c>
      <c r="O1702" s="267">
        <v>98</v>
      </c>
      <c r="P1702" s="267"/>
      <c r="Q1702" s="267"/>
      <c r="R1702" s="267"/>
      <c r="S1702" s="267"/>
      <c r="T1702" s="267"/>
      <c r="U1702" s="267"/>
      <c r="V1702" s="267"/>
      <c r="W1702" s="267"/>
      <c r="X1702" s="267"/>
      <c r="Y1702" s="267"/>
      <c r="Z1702" s="267"/>
      <c r="AA1702" s="267"/>
      <c r="AB1702" s="267"/>
      <c r="AC1702" s="267"/>
      <c r="AD1702" s="267"/>
      <c r="AE1702" s="268"/>
      <c r="AF1702" s="238" t="str">
        <f t="shared" si="29"/>
        <v>MILHO (1ª SAFRA)24/25Colheita</v>
      </c>
      <c r="AG1702" s="268"/>
      <c r="AH1702" s="268"/>
      <c r="AI1702" s="268"/>
      <c r="AJ1702" s="268"/>
      <c r="AK1702" s="268"/>
      <c r="AL1702" s="268"/>
      <c r="AM1702" s="268"/>
      <c r="AN1702" s="268"/>
      <c r="AO1702" s="268"/>
      <c r="AP1702" s="268"/>
      <c r="AQ1702" s="268"/>
      <c r="AR1702" s="268"/>
      <c r="AS1702" s="268"/>
      <c r="AT1702" s="268"/>
      <c r="AU1702" s="268"/>
      <c r="AV1702" s="268"/>
      <c r="AW1702" s="268"/>
      <c r="AX1702" s="268"/>
      <c r="AY1702" s="268"/>
      <c r="AZ1702" s="268"/>
      <c r="BA1702" s="268"/>
      <c r="BB1702" s="268"/>
      <c r="BC1702" s="268"/>
      <c r="BD1702" s="268"/>
      <c r="BE1702" s="268"/>
      <c r="BF1702" s="268"/>
      <c r="BG1702" s="268"/>
      <c r="BH1702" s="268"/>
      <c r="BI1702" s="268"/>
      <c r="BJ1702" s="268"/>
      <c r="BK1702" s="268"/>
      <c r="BL1702" s="268"/>
    </row>
    <row r="1703" spans="1:64" ht="14.65" customHeight="1">
      <c r="A1703" s="238" t="s">
        <v>103</v>
      </c>
      <c r="B1703" s="238" t="s">
        <v>289</v>
      </c>
      <c r="C1703" s="243" t="s">
        <v>77</v>
      </c>
      <c r="D1703" s="245"/>
      <c r="E1703" s="245"/>
      <c r="F1703" s="245"/>
      <c r="G1703" s="245"/>
      <c r="H1703" s="245">
        <v>3.7</v>
      </c>
      <c r="I1703" s="245">
        <v>4.7</v>
      </c>
      <c r="J1703" s="245">
        <v>6.1</v>
      </c>
      <c r="K1703" s="245">
        <v>6.1</v>
      </c>
      <c r="L1703" s="245">
        <v>7.3</v>
      </c>
      <c r="M1703" s="245">
        <v>15</v>
      </c>
      <c r="N1703" s="245">
        <v>35.9</v>
      </c>
      <c r="O1703" s="245">
        <v>54.4</v>
      </c>
      <c r="P1703" s="245"/>
      <c r="Q1703" s="245"/>
      <c r="R1703" s="245"/>
      <c r="S1703" s="245"/>
      <c r="T1703" s="245"/>
      <c r="U1703" s="245"/>
      <c r="V1703" s="245"/>
      <c r="W1703" s="245"/>
      <c r="X1703" s="245"/>
      <c r="Y1703" s="245"/>
      <c r="Z1703" s="245"/>
      <c r="AA1703" s="245"/>
      <c r="AB1703" s="245"/>
      <c r="AC1703" s="245"/>
      <c r="AD1703" s="245"/>
      <c r="AE1703" s="242"/>
      <c r="AF1703" s="238" t="str">
        <f t="shared" si="29"/>
        <v>MILHO (1ª SAFRA)24/25Comercialização</v>
      </c>
      <c r="AG1703" s="242"/>
      <c r="AH1703" s="242"/>
      <c r="AI1703" s="242"/>
      <c r="AJ1703" s="242"/>
      <c r="AK1703" s="242"/>
      <c r="AL1703" s="242"/>
      <c r="AM1703" s="242"/>
      <c r="AN1703" s="242"/>
      <c r="AO1703" s="242"/>
      <c r="AP1703" s="242"/>
      <c r="AQ1703" s="242"/>
      <c r="AR1703" s="242"/>
      <c r="AS1703" s="242"/>
      <c r="AT1703" s="242"/>
      <c r="AU1703" s="242"/>
      <c r="AV1703" s="242"/>
      <c r="AW1703" s="242"/>
      <c r="AX1703" s="242"/>
      <c r="AY1703" s="242"/>
      <c r="AZ1703" s="242"/>
      <c r="BA1703" s="242"/>
      <c r="BB1703" s="242"/>
      <c r="BC1703" s="242"/>
      <c r="BD1703" s="242"/>
      <c r="BE1703" s="242"/>
      <c r="BF1703" s="242"/>
      <c r="BG1703" s="242"/>
      <c r="BH1703" s="242"/>
      <c r="BI1703" s="242"/>
      <c r="BJ1703" s="242"/>
      <c r="BK1703" s="242"/>
      <c r="BL1703" s="242"/>
    </row>
    <row r="1704" spans="1:64" ht="14.25" customHeight="1">
      <c r="A1704" s="254" t="s">
        <v>104</v>
      </c>
      <c r="B1704" s="470" t="s">
        <v>289</v>
      </c>
      <c r="C1704" s="256" t="s">
        <v>75</v>
      </c>
      <c r="D1704" s="260"/>
      <c r="E1704" s="260"/>
      <c r="F1704" s="260"/>
      <c r="G1704" s="261"/>
      <c r="H1704" s="261"/>
      <c r="I1704" s="261"/>
      <c r="J1704" s="261"/>
      <c r="K1704" s="262"/>
      <c r="L1704" s="261">
        <v>9</v>
      </c>
      <c r="M1704" s="262">
        <v>65</v>
      </c>
      <c r="N1704" s="261">
        <v>96</v>
      </c>
      <c r="O1704" s="261">
        <v>100</v>
      </c>
      <c r="P1704" s="261"/>
      <c r="Q1704" s="261"/>
      <c r="R1704" s="261"/>
      <c r="S1704" s="261"/>
      <c r="T1704" s="261"/>
      <c r="U1704" s="261"/>
      <c r="V1704" s="261"/>
      <c r="W1704" s="261"/>
      <c r="X1704" s="261"/>
      <c r="Y1704" s="261"/>
      <c r="Z1704" s="261"/>
      <c r="AA1704" s="261"/>
      <c r="AB1704" s="261"/>
      <c r="AC1704" s="261"/>
      <c r="AD1704" s="261"/>
      <c r="AE1704" s="262"/>
      <c r="AF1704" s="238" t="str">
        <f t="shared" si="29"/>
        <v>MILHO (2ª SAFRA)24/25Plantio</v>
      </c>
      <c r="AG1704" s="262"/>
      <c r="AH1704" s="262"/>
      <c r="AI1704" s="262"/>
      <c r="AJ1704" s="262"/>
      <c r="AK1704" s="262"/>
      <c r="AL1704" s="262"/>
      <c r="AM1704" s="262"/>
      <c r="AN1704" s="262"/>
      <c r="AO1704" s="262"/>
      <c r="AP1704" s="262"/>
      <c r="AQ1704" s="262"/>
      <c r="AR1704" s="262"/>
      <c r="AS1704" s="262"/>
      <c r="AT1704" s="262"/>
      <c r="AU1704" s="262"/>
      <c r="AV1704" s="262"/>
      <c r="AW1704" s="262"/>
      <c r="AX1704" s="262"/>
      <c r="AY1704" s="262"/>
      <c r="AZ1704" s="262"/>
      <c r="BA1704" s="262"/>
      <c r="BB1704" s="262"/>
      <c r="BC1704" s="262"/>
      <c r="BD1704" s="262"/>
      <c r="BE1704" s="262"/>
      <c r="BF1704" s="262"/>
      <c r="BG1704" s="262"/>
      <c r="BH1704" s="262"/>
      <c r="BI1704" s="262"/>
      <c r="BJ1704" s="262"/>
      <c r="BK1704" s="262"/>
      <c r="BL1704" s="262"/>
    </row>
    <row r="1705" spans="1:64" ht="14.25" customHeight="1">
      <c r="A1705" s="263" t="s">
        <v>104</v>
      </c>
      <c r="B1705" s="477" t="s">
        <v>289</v>
      </c>
      <c r="C1705" s="265" t="s">
        <v>76</v>
      </c>
      <c r="D1705" s="266"/>
      <c r="E1705" s="266"/>
      <c r="F1705" s="266"/>
      <c r="G1705" s="267"/>
      <c r="H1705" s="267"/>
      <c r="I1705" s="267"/>
      <c r="J1705" s="267"/>
      <c r="K1705" s="268"/>
      <c r="L1705" s="267"/>
      <c r="M1705" s="268"/>
      <c r="N1705" s="267"/>
      <c r="O1705" s="267"/>
      <c r="P1705" s="267"/>
      <c r="Q1705" s="267"/>
      <c r="R1705" s="267"/>
      <c r="S1705" s="267"/>
      <c r="T1705" s="267"/>
      <c r="U1705" s="267"/>
      <c r="V1705" s="267"/>
      <c r="W1705" s="267"/>
      <c r="X1705" s="267"/>
      <c r="Y1705" s="267"/>
      <c r="Z1705" s="267"/>
      <c r="AA1705" s="267"/>
      <c r="AB1705" s="267"/>
      <c r="AC1705" s="267"/>
      <c r="AD1705" s="267"/>
      <c r="AE1705" s="268"/>
      <c r="AF1705" s="238" t="str">
        <f t="shared" si="29"/>
        <v>MILHO (2ª SAFRA)24/25Colheita</v>
      </c>
      <c r="AG1705" s="268"/>
      <c r="AH1705" s="268"/>
      <c r="AI1705" s="268"/>
      <c r="AJ1705" s="268"/>
      <c r="AK1705" s="268"/>
      <c r="AL1705" s="268"/>
      <c r="AM1705" s="268"/>
      <c r="AN1705" s="268"/>
      <c r="AO1705" s="268"/>
      <c r="AP1705" s="268"/>
      <c r="AQ1705" s="268"/>
      <c r="AR1705" s="268"/>
      <c r="AS1705" s="268"/>
      <c r="AT1705" s="268"/>
      <c r="AU1705" s="268"/>
      <c r="AV1705" s="268"/>
      <c r="AW1705" s="268"/>
      <c r="AX1705" s="268"/>
      <c r="AY1705" s="268"/>
      <c r="AZ1705" s="268"/>
      <c r="BA1705" s="268"/>
      <c r="BB1705" s="268"/>
      <c r="BC1705" s="268"/>
      <c r="BD1705" s="268"/>
      <c r="BE1705" s="268"/>
      <c r="BF1705" s="268"/>
      <c r="BG1705" s="268"/>
      <c r="BH1705" s="268"/>
      <c r="BI1705" s="268"/>
      <c r="BJ1705" s="268"/>
      <c r="BK1705" s="268"/>
      <c r="BL1705" s="268"/>
    </row>
    <row r="1706" spans="1:64" ht="14.65" customHeight="1">
      <c r="A1706" s="238" t="s">
        <v>104</v>
      </c>
      <c r="B1706" s="238" t="s">
        <v>289</v>
      </c>
      <c r="C1706" s="243" t="s">
        <v>77</v>
      </c>
      <c r="D1706" s="244"/>
      <c r="E1706" s="244"/>
      <c r="F1706" s="244"/>
      <c r="G1706" s="245"/>
      <c r="H1706" s="245"/>
      <c r="I1706" s="245">
        <v>9.1</v>
      </c>
      <c r="J1706" s="245"/>
      <c r="K1706" s="245">
        <v>1.2</v>
      </c>
      <c r="L1706" s="245">
        <v>3.6</v>
      </c>
      <c r="M1706" s="245"/>
      <c r="N1706" s="245">
        <v>7.6</v>
      </c>
      <c r="O1706" s="245">
        <v>11.3</v>
      </c>
      <c r="P1706" s="245"/>
      <c r="Q1706" s="245"/>
      <c r="R1706" s="245"/>
      <c r="S1706" s="245"/>
      <c r="T1706" s="245"/>
      <c r="U1706" s="245"/>
      <c r="V1706" s="245"/>
      <c r="W1706" s="245"/>
      <c r="X1706" s="245"/>
      <c r="Y1706" s="245"/>
      <c r="Z1706" s="245"/>
      <c r="AA1706" s="245"/>
      <c r="AB1706" s="245"/>
      <c r="AC1706" s="245"/>
      <c r="AD1706" s="245"/>
      <c r="AE1706" s="242"/>
      <c r="AF1706" s="238" t="str">
        <f t="shared" si="29"/>
        <v>MILHO (2ª SAFRA)24/25Comercialização</v>
      </c>
      <c r="AG1706" s="242"/>
      <c r="AH1706" s="242"/>
      <c r="AI1706" s="242"/>
      <c r="AJ1706" s="242"/>
      <c r="AK1706" s="242"/>
      <c r="AL1706" s="242"/>
      <c r="AM1706" s="242"/>
      <c r="AN1706" s="242"/>
      <c r="AO1706" s="242"/>
      <c r="AP1706" s="242"/>
      <c r="AQ1706" s="242"/>
      <c r="AR1706" s="242"/>
      <c r="AS1706" s="242"/>
      <c r="AT1706" s="242"/>
      <c r="AU1706" s="242"/>
      <c r="AV1706" s="242"/>
      <c r="AW1706" s="242"/>
      <c r="AX1706" s="242"/>
      <c r="AY1706" s="242"/>
      <c r="AZ1706" s="242"/>
      <c r="BA1706" s="242"/>
      <c r="BB1706" s="242"/>
      <c r="BC1706" s="242"/>
      <c r="BD1706" s="242"/>
      <c r="BE1706" s="242"/>
      <c r="BF1706" s="242"/>
      <c r="BG1706" s="242"/>
      <c r="BH1706" s="242"/>
      <c r="BI1706" s="242"/>
      <c r="BJ1706" s="242"/>
      <c r="BK1706" s="242"/>
      <c r="BL1706" s="242"/>
    </row>
    <row r="1707" spans="1:64" ht="14.65" customHeight="1">
      <c r="A1707" s="254" t="s">
        <v>106</v>
      </c>
      <c r="B1707" s="470" t="s">
        <v>289</v>
      </c>
      <c r="C1707" s="256" t="s">
        <v>75</v>
      </c>
      <c r="D1707" s="261"/>
      <c r="E1707" s="261"/>
      <c r="F1707" s="261"/>
      <c r="G1707" s="261"/>
      <c r="H1707" s="261">
        <v>10</v>
      </c>
      <c r="I1707" s="261"/>
      <c r="J1707" s="261">
        <v>99</v>
      </c>
      <c r="K1707" s="261">
        <v>100</v>
      </c>
      <c r="L1707" s="261"/>
      <c r="M1707" s="261"/>
      <c r="N1707" s="262"/>
      <c r="O1707" s="261"/>
      <c r="P1707" s="261"/>
      <c r="Q1707" s="261"/>
      <c r="R1707" s="261"/>
      <c r="S1707" s="261"/>
      <c r="T1707" s="261"/>
      <c r="U1707" s="261"/>
      <c r="V1707" s="261"/>
      <c r="W1707" s="261"/>
      <c r="X1707" s="261"/>
      <c r="Y1707" s="261"/>
      <c r="Z1707" s="261"/>
      <c r="AA1707" s="261"/>
      <c r="AB1707" s="261"/>
      <c r="AC1707" s="261"/>
      <c r="AD1707" s="261"/>
      <c r="AE1707" s="262"/>
      <c r="AF1707" s="238" t="str">
        <f t="shared" si="29"/>
        <v>SOJA (1ª SAFRA)24/25Plantio</v>
      </c>
      <c r="AG1707" s="262"/>
      <c r="AH1707" s="262"/>
      <c r="AI1707" s="262"/>
      <c r="AJ1707" s="262"/>
      <c r="AK1707" s="262"/>
      <c r="AL1707" s="262"/>
      <c r="AM1707" s="262"/>
      <c r="AN1707" s="262"/>
      <c r="AO1707" s="262"/>
      <c r="AP1707" s="262"/>
      <c r="AQ1707" s="262"/>
      <c r="AR1707" s="262"/>
      <c r="AS1707" s="262"/>
      <c r="AT1707" s="262"/>
      <c r="AU1707" s="262"/>
      <c r="AV1707" s="262"/>
      <c r="AW1707" s="262"/>
      <c r="AX1707" s="262"/>
      <c r="AY1707" s="262"/>
      <c r="AZ1707" s="262"/>
      <c r="BA1707" s="262"/>
      <c r="BB1707" s="262"/>
      <c r="BC1707" s="262"/>
      <c r="BD1707" s="262"/>
      <c r="BE1707" s="262"/>
      <c r="BF1707" s="262"/>
      <c r="BG1707" s="262"/>
      <c r="BH1707" s="262"/>
      <c r="BI1707" s="262"/>
      <c r="BJ1707" s="262"/>
      <c r="BK1707" s="262"/>
      <c r="BL1707" s="262"/>
    </row>
    <row r="1708" spans="1:64" ht="14.65" customHeight="1">
      <c r="A1708" s="263" t="s">
        <v>106</v>
      </c>
      <c r="B1708" s="477" t="s">
        <v>289</v>
      </c>
      <c r="C1708" s="265" t="s">
        <v>76</v>
      </c>
      <c r="D1708" s="267"/>
      <c r="E1708" s="267"/>
      <c r="F1708" s="267"/>
      <c r="G1708" s="267"/>
      <c r="H1708" s="267"/>
      <c r="I1708" s="267"/>
      <c r="J1708" s="267"/>
      <c r="K1708" s="267"/>
      <c r="L1708" s="267">
        <v>18</v>
      </c>
      <c r="M1708" s="267">
        <v>49</v>
      </c>
      <c r="N1708" s="268">
        <v>90</v>
      </c>
      <c r="O1708" s="267">
        <v>100</v>
      </c>
      <c r="P1708" s="267"/>
      <c r="Q1708" s="267"/>
      <c r="R1708" s="267"/>
      <c r="S1708" s="267"/>
      <c r="T1708" s="267"/>
      <c r="U1708" s="267"/>
      <c r="V1708" s="267"/>
      <c r="W1708" s="267"/>
      <c r="X1708" s="267"/>
      <c r="Y1708" s="267"/>
      <c r="Z1708" s="267"/>
      <c r="AA1708" s="267"/>
      <c r="AB1708" s="267"/>
      <c r="AC1708" s="267"/>
      <c r="AD1708" s="267"/>
      <c r="AE1708" s="268"/>
      <c r="AF1708" s="238" t="str">
        <f t="shared" si="29"/>
        <v>SOJA (1ª SAFRA)24/25Colheita</v>
      </c>
      <c r="AG1708" s="268"/>
      <c r="AH1708" s="268"/>
      <c r="AI1708" s="268"/>
      <c r="AJ1708" s="268"/>
      <c r="AK1708" s="268"/>
      <c r="AL1708" s="268"/>
      <c r="AM1708" s="268"/>
      <c r="AN1708" s="268"/>
      <c r="AO1708" s="268"/>
      <c r="AP1708" s="268"/>
      <c r="AQ1708" s="268"/>
      <c r="AR1708" s="268"/>
      <c r="AS1708" s="268"/>
      <c r="AT1708" s="268"/>
      <c r="AU1708" s="268"/>
      <c r="AV1708" s="268"/>
      <c r="AW1708" s="268"/>
      <c r="AX1708" s="268"/>
      <c r="AY1708" s="268"/>
      <c r="AZ1708" s="268"/>
      <c r="BA1708" s="268"/>
      <c r="BB1708" s="268"/>
      <c r="BC1708" s="268"/>
      <c r="BD1708" s="268"/>
      <c r="BE1708" s="268"/>
      <c r="BF1708" s="268"/>
      <c r="BG1708" s="268"/>
      <c r="BH1708" s="268"/>
      <c r="BI1708" s="268"/>
      <c r="BJ1708" s="268"/>
      <c r="BK1708" s="268"/>
      <c r="BL1708" s="268"/>
    </row>
    <row r="1709" spans="1:64" ht="14.65" customHeight="1">
      <c r="A1709" s="238" t="s">
        <v>106</v>
      </c>
      <c r="B1709" s="238" t="s">
        <v>289</v>
      </c>
      <c r="C1709" s="243" t="s">
        <v>77</v>
      </c>
      <c r="D1709" s="245"/>
      <c r="E1709" s="245"/>
      <c r="F1709" s="245"/>
      <c r="G1709" s="245"/>
      <c r="H1709" s="245">
        <v>7.5</v>
      </c>
      <c r="I1709" s="245"/>
      <c r="J1709" s="245">
        <v>12.7</v>
      </c>
      <c r="K1709" s="245">
        <v>13.2</v>
      </c>
      <c r="L1709" s="245">
        <v>17</v>
      </c>
      <c r="M1709" s="245">
        <v>20.9</v>
      </c>
      <c r="N1709" s="245">
        <v>30.1</v>
      </c>
      <c r="O1709" s="245">
        <v>41.9</v>
      </c>
      <c r="P1709" s="245"/>
      <c r="Q1709" s="245"/>
      <c r="R1709" s="245"/>
      <c r="S1709" s="245"/>
      <c r="T1709" s="245"/>
      <c r="U1709" s="245"/>
      <c r="V1709" s="245"/>
      <c r="W1709" s="245"/>
      <c r="X1709" s="245"/>
      <c r="Y1709" s="245"/>
      <c r="Z1709" s="245"/>
      <c r="AA1709" s="245"/>
      <c r="AB1709" s="245"/>
      <c r="AC1709" s="245"/>
      <c r="AD1709" s="245"/>
      <c r="AE1709" s="242"/>
      <c r="AF1709" s="238" t="str">
        <f t="shared" si="29"/>
        <v>SOJA (1ª SAFRA)24/25Comercialização</v>
      </c>
      <c r="AG1709" s="242"/>
      <c r="AH1709" s="242"/>
      <c r="AI1709" s="242"/>
      <c r="AJ1709" s="242"/>
      <c r="AK1709" s="242"/>
      <c r="AL1709" s="242"/>
      <c r="AM1709" s="242"/>
      <c r="AN1709" s="242"/>
      <c r="AO1709" s="242"/>
      <c r="AP1709" s="242"/>
      <c r="AQ1709" s="242"/>
      <c r="AR1709" s="242"/>
      <c r="AS1709" s="242"/>
      <c r="AT1709" s="242"/>
      <c r="AU1709" s="242"/>
      <c r="AV1709" s="242"/>
      <c r="AW1709" s="242"/>
      <c r="AX1709" s="242"/>
      <c r="AY1709" s="242"/>
      <c r="AZ1709" s="242"/>
      <c r="BA1709" s="242"/>
      <c r="BB1709" s="242"/>
      <c r="BC1709" s="242"/>
      <c r="BD1709" s="242"/>
      <c r="BE1709" s="242"/>
      <c r="BF1709" s="242"/>
      <c r="BG1709" s="242"/>
      <c r="BH1709" s="242"/>
      <c r="BI1709" s="242"/>
      <c r="BJ1709" s="242"/>
      <c r="BK1709" s="242"/>
      <c r="BL1709" s="242"/>
    </row>
    <row r="1710" spans="1:64" ht="14.65" customHeight="1">
      <c r="A1710" s="254" t="s">
        <v>107</v>
      </c>
      <c r="B1710" s="470" t="s">
        <v>289</v>
      </c>
      <c r="C1710" s="256" t="s">
        <v>75</v>
      </c>
      <c r="D1710" s="261"/>
      <c r="E1710" s="261"/>
      <c r="F1710" s="261"/>
      <c r="G1710" s="261"/>
      <c r="H1710" s="261"/>
      <c r="I1710" s="261"/>
      <c r="J1710" s="261"/>
      <c r="K1710" s="261"/>
      <c r="L1710" s="261">
        <v>94</v>
      </c>
      <c r="M1710" s="261">
        <v>100</v>
      </c>
      <c r="N1710" s="262"/>
      <c r="O1710" s="261"/>
      <c r="P1710" s="261"/>
      <c r="Q1710" s="261"/>
      <c r="R1710" s="261"/>
      <c r="S1710" s="261"/>
      <c r="T1710" s="261"/>
      <c r="U1710" s="261"/>
      <c r="V1710" s="261"/>
      <c r="W1710" s="261"/>
      <c r="X1710" s="261"/>
      <c r="Y1710" s="261"/>
      <c r="Z1710" s="261"/>
      <c r="AA1710" s="261"/>
      <c r="AB1710" s="261"/>
      <c r="AC1710" s="261"/>
      <c r="AD1710" s="261"/>
      <c r="AE1710" s="262"/>
      <c r="AF1710" s="238" t="str">
        <f t="shared" si="29"/>
        <v>SOJA (2ª SAFRA)24/25Plantio</v>
      </c>
      <c r="AG1710" s="262"/>
      <c r="AH1710" s="262"/>
      <c r="AI1710" s="262"/>
      <c r="AJ1710" s="262"/>
      <c r="AK1710" s="262"/>
      <c r="AL1710" s="262"/>
      <c r="AM1710" s="262"/>
      <c r="AN1710" s="262"/>
      <c r="AO1710" s="262"/>
      <c r="AP1710" s="262"/>
      <c r="AQ1710" s="262"/>
      <c r="AR1710" s="262"/>
      <c r="AS1710" s="262"/>
      <c r="AT1710" s="262"/>
      <c r="AU1710" s="262"/>
      <c r="AV1710" s="262"/>
      <c r="AW1710" s="262"/>
      <c r="AX1710" s="262"/>
      <c r="AY1710" s="262"/>
      <c r="AZ1710" s="262"/>
      <c r="BA1710" s="262"/>
      <c r="BB1710" s="262"/>
      <c r="BC1710" s="262"/>
      <c r="BD1710" s="262"/>
      <c r="BE1710" s="262"/>
      <c r="BF1710" s="262"/>
      <c r="BG1710" s="262"/>
      <c r="BH1710" s="262"/>
      <c r="BI1710" s="262"/>
      <c r="BJ1710" s="262"/>
      <c r="BK1710" s="262"/>
      <c r="BL1710" s="262"/>
    </row>
    <row r="1711" spans="1:64" ht="14.65" customHeight="1">
      <c r="A1711" s="263" t="s">
        <v>107</v>
      </c>
      <c r="B1711" s="477" t="s">
        <v>289</v>
      </c>
      <c r="C1711" s="265" t="s">
        <v>76</v>
      </c>
      <c r="D1711" s="267"/>
      <c r="E1711" s="267"/>
      <c r="F1711" s="267"/>
      <c r="G1711" s="267"/>
      <c r="H1711" s="267"/>
      <c r="I1711" s="267"/>
      <c r="J1711" s="267"/>
      <c r="K1711" s="267"/>
      <c r="L1711" s="267"/>
      <c r="M1711" s="267"/>
      <c r="N1711" s="268"/>
      <c r="O1711" s="267">
        <v>14</v>
      </c>
      <c r="P1711" s="267"/>
      <c r="Q1711" s="267"/>
      <c r="R1711" s="267"/>
      <c r="S1711" s="267"/>
      <c r="T1711" s="267"/>
      <c r="U1711" s="267"/>
      <c r="V1711" s="267"/>
      <c r="W1711" s="267"/>
      <c r="X1711" s="267"/>
      <c r="Y1711" s="267"/>
      <c r="Z1711" s="267"/>
      <c r="AA1711" s="267"/>
      <c r="AB1711" s="267"/>
      <c r="AC1711" s="267"/>
      <c r="AD1711" s="267"/>
      <c r="AE1711" s="268"/>
      <c r="AF1711" s="238" t="str">
        <f t="shared" si="29"/>
        <v>SOJA (2ª SAFRA)24/25Colheita</v>
      </c>
      <c r="AG1711" s="268"/>
      <c r="AH1711" s="268"/>
      <c r="AI1711" s="268"/>
      <c r="AJ1711" s="268"/>
      <c r="AK1711" s="268"/>
      <c r="AL1711" s="268"/>
      <c r="AM1711" s="268"/>
      <c r="AN1711" s="268"/>
      <c r="AO1711" s="268"/>
      <c r="AP1711" s="268"/>
      <c r="AQ1711" s="268"/>
      <c r="AR1711" s="268"/>
      <c r="AS1711" s="268"/>
      <c r="AT1711" s="268"/>
      <c r="AU1711" s="268"/>
      <c r="AV1711" s="268"/>
      <c r="AW1711" s="268"/>
      <c r="AX1711" s="268"/>
      <c r="AY1711" s="268"/>
      <c r="AZ1711" s="268"/>
      <c r="BA1711" s="268"/>
      <c r="BB1711" s="268"/>
      <c r="BC1711" s="268"/>
      <c r="BD1711" s="268"/>
      <c r="BE1711" s="268"/>
      <c r="BF1711" s="268"/>
      <c r="BG1711" s="268"/>
      <c r="BH1711" s="268"/>
      <c r="BI1711" s="268"/>
      <c r="BJ1711" s="268"/>
      <c r="BK1711" s="268"/>
      <c r="BL1711" s="268"/>
    </row>
    <row r="1712" spans="1:64" ht="14.65" customHeight="1">
      <c r="A1712" s="238" t="s">
        <v>107</v>
      </c>
      <c r="B1712" s="238" t="s">
        <v>289</v>
      </c>
      <c r="C1712" s="243" t="s">
        <v>77</v>
      </c>
      <c r="D1712" s="245"/>
      <c r="E1712" s="245"/>
      <c r="F1712" s="245"/>
      <c r="G1712" s="245"/>
      <c r="H1712" s="245"/>
      <c r="I1712" s="245"/>
      <c r="J1712" s="245"/>
      <c r="K1712" s="245"/>
      <c r="L1712" s="245"/>
      <c r="M1712" s="245"/>
      <c r="N1712" s="245"/>
      <c r="O1712" s="245">
        <v>0.2</v>
      </c>
      <c r="P1712" s="245"/>
      <c r="Q1712" s="245"/>
      <c r="R1712" s="245"/>
      <c r="S1712" s="245"/>
      <c r="T1712" s="245"/>
      <c r="U1712" s="245"/>
      <c r="V1712" s="245"/>
      <c r="W1712" s="245"/>
      <c r="X1712" s="245"/>
      <c r="Y1712" s="245"/>
      <c r="Z1712" s="245"/>
      <c r="AA1712" s="245"/>
      <c r="AB1712" s="245"/>
      <c r="AC1712" s="245"/>
      <c r="AD1712" s="245"/>
      <c r="AE1712" s="242"/>
      <c r="AF1712" s="238" t="str">
        <f t="shared" si="29"/>
        <v>SOJA (2ª SAFRA)24/25Comercialização</v>
      </c>
      <c r="AG1712" s="242"/>
      <c r="AH1712" s="242"/>
      <c r="AI1712" s="242"/>
      <c r="AJ1712" s="242"/>
      <c r="AK1712" s="242"/>
      <c r="AL1712" s="242"/>
      <c r="AM1712" s="242"/>
      <c r="AN1712" s="242"/>
      <c r="AO1712" s="242"/>
      <c r="AP1712" s="242"/>
      <c r="AQ1712" s="242"/>
      <c r="AR1712" s="242"/>
      <c r="AS1712" s="242"/>
      <c r="AT1712" s="242"/>
      <c r="AU1712" s="242"/>
      <c r="AV1712" s="242"/>
      <c r="AW1712" s="242"/>
      <c r="AX1712" s="242"/>
      <c r="AY1712" s="242"/>
      <c r="AZ1712" s="242"/>
      <c r="BA1712" s="242"/>
      <c r="BB1712" s="242"/>
      <c r="BC1712" s="242"/>
      <c r="BD1712" s="242"/>
      <c r="BE1712" s="242"/>
      <c r="BF1712" s="242"/>
      <c r="BG1712" s="242"/>
      <c r="BH1712" s="242"/>
      <c r="BI1712" s="242"/>
      <c r="BJ1712" s="242"/>
      <c r="BK1712" s="242"/>
      <c r="BL1712" s="242"/>
    </row>
    <row r="1713" spans="1:64" ht="14.65" customHeight="1">
      <c r="A1713" s="254" t="s">
        <v>109</v>
      </c>
      <c r="B1713" s="470" t="s">
        <v>289</v>
      </c>
      <c r="C1713" s="256" t="s">
        <v>75</v>
      </c>
      <c r="D1713" s="261"/>
      <c r="E1713" s="261"/>
      <c r="F1713" s="261"/>
      <c r="G1713" s="261"/>
      <c r="H1713" s="261"/>
      <c r="I1713" s="261"/>
      <c r="J1713" s="261"/>
      <c r="K1713" s="262"/>
      <c r="L1713" s="261">
        <v>15</v>
      </c>
      <c r="M1713" s="262">
        <v>67</v>
      </c>
      <c r="N1713" s="261">
        <v>82</v>
      </c>
      <c r="O1713" s="261">
        <v>90</v>
      </c>
      <c r="P1713" s="261"/>
      <c r="Q1713" s="261"/>
      <c r="R1713" s="261"/>
      <c r="S1713" s="261"/>
      <c r="T1713" s="261"/>
      <c r="U1713" s="261"/>
      <c r="V1713" s="261"/>
      <c r="W1713" s="261"/>
      <c r="X1713" s="261"/>
      <c r="Y1713" s="261"/>
      <c r="Z1713" s="261"/>
      <c r="AA1713" s="261"/>
      <c r="AB1713" s="261"/>
      <c r="AC1713" s="261"/>
      <c r="AD1713" s="261"/>
      <c r="AE1713" s="262"/>
      <c r="AF1713" s="238" t="str">
        <f>A1713&amp;B1713&amp;C1713</f>
        <v>TOMATE (2ª SAFRA)24/25Plantio</v>
      </c>
      <c r="AG1713" s="262"/>
      <c r="AH1713" s="262"/>
      <c r="AI1713" s="262"/>
      <c r="AJ1713" s="262"/>
      <c r="AK1713" s="262"/>
      <c r="AL1713" s="262"/>
      <c r="AM1713" s="262"/>
      <c r="AN1713" s="262"/>
      <c r="AO1713" s="262"/>
      <c r="AP1713" s="262"/>
      <c r="AQ1713" s="262"/>
      <c r="AR1713" s="262"/>
      <c r="AS1713" s="262"/>
      <c r="AT1713" s="262"/>
      <c r="AU1713" s="262"/>
      <c r="AV1713" s="262"/>
      <c r="AW1713" s="262"/>
      <c r="AX1713" s="262"/>
      <c r="AY1713" s="262"/>
      <c r="AZ1713" s="262"/>
      <c r="BA1713" s="262"/>
      <c r="BB1713" s="262"/>
      <c r="BC1713" s="262"/>
      <c r="BD1713" s="262"/>
      <c r="BE1713" s="262"/>
      <c r="BF1713" s="262"/>
      <c r="BG1713" s="262"/>
      <c r="BH1713" s="262"/>
      <c r="BI1713" s="262"/>
      <c r="BJ1713" s="262"/>
      <c r="BK1713" s="262"/>
      <c r="BL1713" s="262"/>
    </row>
    <row r="1714" spans="1:64" ht="14.65" customHeight="1">
      <c r="A1714" s="263" t="s">
        <v>109</v>
      </c>
      <c r="B1714" s="477" t="s">
        <v>289</v>
      </c>
      <c r="C1714" s="265" t="s">
        <v>76</v>
      </c>
      <c r="D1714" s="267"/>
      <c r="E1714" s="267"/>
      <c r="F1714" s="267"/>
      <c r="G1714" s="267"/>
      <c r="H1714" s="267"/>
      <c r="I1714" s="267"/>
      <c r="J1714" s="267"/>
      <c r="K1714" s="268"/>
      <c r="L1714" s="267"/>
      <c r="M1714" s="268">
        <v>11</v>
      </c>
      <c r="N1714" s="267">
        <v>32</v>
      </c>
      <c r="O1714" s="267">
        <v>50</v>
      </c>
      <c r="P1714" s="267"/>
      <c r="Q1714" s="267"/>
      <c r="R1714" s="267"/>
      <c r="S1714" s="267"/>
      <c r="T1714" s="267"/>
      <c r="U1714" s="267"/>
      <c r="V1714" s="267"/>
      <c r="W1714" s="267"/>
      <c r="X1714" s="267"/>
      <c r="Y1714" s="267"/>
      <c r="Z1714" s="267"/>
      <c r="AA1714" s="267"/>
      <c r="AB1714" s="267"/>
      <c r="AC1714" s="267"/>
      <c r="AD1714" s="267"/>
      <c r="AE1714" s="268"/>
      <c r="AF1714" s="238" t="str">
        <f>A1714&amp;B1714&amp;C1714</f>
        <v>TOMATE (2ª SAFRA)24/25Colheita</v>
      </c>
      <c r="AG1714" s="268"/>
      <c r="AH1714" s="268"/>
      <c r="AI1714" s="268"/>
      <c r="AJ1714" s="268"/>
      <c r="AK1714" s="268"/>
      <c r="AL1714" s="268"/>
      <c r="AM1714" s="268"/>
      <c r="AN1714" s="268"/>
      <c r="AO1714" s="268"/>
      <c r="AP1714" s="268"/>
      <c r="AQ1714" s="268"/>
      <c r="AR1714" s="268"/>
      <c r="AS1714" s="268"/>
      <c r="AT1714" s="268"/>
      <c r="AU1714" s="268"/>
      <c r="AV1714" s="268"/>
      <c r="AW1714" s="268"/>
      <c r="AX1714" s="268"/>
      <c r="AY1714" s="268"/>
      <c r="AZ1714" s="268"/>
      <c r="BA1714" s="268"/>
      <c r="BB1714" s="268"/>
      <c r="BC1714" s="268"/>
      <c r="BD1714" s="268"/>
      <c r="BE1714" s="268"/>
      <c r="BF1714" s="268"/>
      <c r="BG1714" s="268"/>
      <c r="BH1714" s="268"/>
      <c r="BI1714" s="268"/>
      <c r="BJ1714" s="268"/>
      <c r="BK1714" s="268"/>
      <c r="BL1714" s="268"/>
    </row>
    <row r="1715" spans="1:64" ht="14.65" customHeight="1">
      <c r="A1715" s="238" t="s">
        <v>109</v>
      </c>
      <c r="B1715" s="238" t="s">
        <v>289</v>
      </c>
      <c r="C1715" s="243" t="s">
        <v>77</v>
      </c>
      <c r="D1715" s="245"/>
      <c r="E1715" s="245"/>
      <c r="F1715" s="245"/>
      <c r="G1715" s="245"/>
      <c r="H1715" s="245"/>
      <c r="I1715" s="245"/>
      <c r="J1715" s="245"/>
      <c r="K1715" s="245"/>
      <c r="L1715" s="245"/>
      <c r="M1715" s="245">
        <v>3.8</v>
      </c>
      <c r="N1715" s="245">
        <v>7.2</v>
      </c>
      <c r="O1715" s="245">
        <v>26.1</v>
      </c>
      <c r="P1715" s="245"/>
      <c r="Q1715" s="245"/>
      <c r="R1715" s="245"/>
      <c r="S1715" s="245"/>
      <c r="T1715" s="245"/>
      <c r="U1715" s="245"/>
      <c r="V1715" s="245"/>
      <c r="W1715" s="245"/>
      <c r="X1715" s="245"/>
      <c r="Y1715" s="245"/>
      <c r="Z1715" s="245"/>
      <c r="AA1715" s="245"/>
      <c r="AB1715" s="245"/>
      <c r="AC1715" s="245"/>
      <c r="AD1715" s="245"/>
      <c r="AE1715" s="242"/>
      <c r="AF1715" s="238" t="str">
        <f>A1715&amp;B1715&amp;C1715</f>
        <v>TOMATE (2ª SAFRA)24/25Comercialização</v>
      </c>
      <c r="AG1715" s="242"/>
      <c r="AH1715" s="242"/>
      <c r="AI1715" s="242"/>
      <c r="AJ1715" s="242"/>
      <c r="AK1715" s="242"/>
      <c r="AL1715" s="242"/>
      <c r="AM1715" s="242"/>
      <c r="AN1715" s="242"/>
      <c r="AO1715" s="242"/>
      <c r="AP1715" s="242"/>
      <c r="AQ1715" s="242"/>
      <c r="AR1715" s="242"/>
      <c r="AS1715" s="242"/>
      <c r="AT1715" s="242"/>
      <c r="AU1715" s="242"/>
      <c r="AV1715" s="242"/>
      <c r="AW1715" s="242"/>
      <c r="AX1715" s="242"/>
      <c r="AY1715" s="242"/>
      <c r="AZ1715" s="242"/>
      <c r="BA1715" s="242"/>
      <c r="BB1715" s="242"/>
      <c r="BC1715" s="242"/>
      <c r="BD1715" s="242"/>
      <c r="BE1715" s="242"/>
      <c r="BF1715" s="242"/>
      <c r="BG1715" s="242"/>
      <c r="BH1715" s="242"/>
      <c r="BI1715" s="242"/>
      <c r="BJ1715" s="242"/>
      <c r="BK1715" s="242"/>
      <c r="BL1715" s="242"/>
    </row>
    <row r="1716" spans="1:64" ht="14.65" customHeight="1">
      <c r="A1716" s="254" t="s">
        <v>108</v>
      </c>
      <c r="B1716" s="470" t="s">
        <v>289</v>
      </c>
      <c r="C1716" s="256" t="s">
        <v>75</v>
      </c>
      <c r="D1716" s="261"/>
      <c r="E1716" s="261"/>
      <c r="F1716" s="261"/>
      <c r="G1716" s="261">
        <v>13</v>
      </c>
      <c r="H1716" s="261">
        <v>50</v>
      </c>
      <c r="I1716" s="261">
        <v>72</v>
      </c>
      <c r="J1716" s="261">
        <v>85</v>
      </c>
      <c r="K1716" s="261">
        <v>94</v>
      </c>
      <c r="L1716" s="261">
        <v>97</v>
      </c>
      <c r="M1716" s="262">
        <v>98</v>
      </c>
      <c r="N1716" s="261">
        <v>99</v>
      </c>
      <c r="O1716" s="261">
        <v>100</v>
      </c>
      <c r="P1716" s="261"/>
      <c r="Q1716" s="261"/>
      <c r="R1716" s="261"/>
      <c r="S1716" s="261"/>
      <c r="T1716" s="261"/>
      <c r="U1716" s="261"/>
      <c r="V1716" s="261"/>
      <c r="W1716" s="261"/>
      <c r="X1716" s="261"/>
      <c r="Y1716" s="261"/>
      <c r="Z1716" s="261"/>
      <c r="AA1716" s="261"/>
      <c r="AB1716" s="261"/>
      <c r="AC1716" s="261"/>
      <c r="AD1716" s="261"/>
      <c r="AE1716" s="262"/>
      <c r="AF1716" s="238" t="str">
        <f t="shared" ref="AF1716:AF1727" si="30">A1716&amp;B1716&amp;C1716</f>
        <v>TOMATE (1ª SAFRA)24/25Plantio</v>
      </c>
      <c r="AG1716" s="262"/>
      <c r="AH1716" s="262"/>
      <c r="AI1716" s="262"/>
      <c r="AJ1716" s="262"/>
      <c r="AK1716" s="262"/>
      <c r="AL1716" s="262"/>
      <c r="AM1716" s="262"/>
      <c r="AN1716" s="262"/>
      <c r="AO1716" s="262"/>
      <c r="AP1716" s="262"/>
      <c r="AQ1716" s="262"/>
      <c r="AR1716" s="262"/>
      <c r="AS1716" s="262"/>
      <c r="AT1716" s="262"/>
      <c r="AU1716" s="262"/>
      <c r="AV1716" s="262"/>
      <c r="AW1716" s="262"/>
      <c r="AX1716" s="262"/>
      <c r="AY1716" s="262"/>
      <c r="AZ1716" s="262"/>
      <c r="BA1716" s="262"/>
      <c r="BB1716" s="262"/>
      <c r="BC1716" s="262"/>
      <c r="BD1716" s="262"/>
      <c r="BE1716" s="262"/>
      <c r="BF1716" s="262"/>
      <c r="BG1716" s="262"/>
      <c r="BH1716" s="262"/>
      <c r="BI1716" s="262"/>
      <c r="BJ1716" s="262"/>
      <c r="BK1716" s="262"/>
      <c r="BL1716" s="262"/>
    </row>
    <row r="1717" spans="1:64" ht="14.65" customHeight="1">
      <c r="A1717" s="263" t="s">
        <v>108</v>
      </c>
      <c r="B1717" s="477" t="s">
        <v>289</v>
      </c>
      <c r="C1717" s="265" t="s">
        <v>76</v>
      </c>
      <c r="D1717" s="267"/>
      <c r="E1717" s="267"/>
      <c r="F1717" s="267"/>
      <c r="G1717" s="267"/>
      <c r="H1717" s="267"/>
      <c r="I1717" s="267"/>
      <c r="J1717" s="267">
        <v>13</v>
      </c>
      <c r="K1717" s="267">
        <v>43</v>
      </c>
      <c r="L1717" s="267">
        <v>64</v>
      </c>
      <c r="M1717" s="268">
        <v>79</v>
      </c>
      <c r="N1717" s="267">
        <v>90</v>
      </c>
      <c r="O1717" s="267">
        <v>97</v>
      </c>
      <c r="P1717" s="267"/>
      <c r="Q1717" s="267"/>
      <c r="R1717" s="267"/>
      <c r="S1717" s="267"/>
      <c r="T1717" s="267"/>
      <c r="U1717" s="267"/>
      <c r="V1717" s="267"/>
      <c r="W1717" s="267"/>
      <c r="X1717" s="267"/>
      <c r="Y1717" s="267"/>
      <c r="Z1717" s="267"/>
      <c r="AA1717" s="267"/>
      <c r="AB1717" s="267"/>
      <c r="AC1717" s="267"/>
      <c r="AD1717" s="267"/>
      <c r="AE1717" s="268"/>
      <c r="AF1717" s="238" t="str">
        <f t="shared" si="30"/>
        <v>TOMATE (1ª SAFRA)24/25Colheita</v>
      </c>
      <c r="AG1717" s="268"/>
      <c r="AH1717" s="268"/>
      <c r="AI1717" s="268"/>
      <c r="AJ1717" s="268"/>
      <c r="AK1717" s="268"/>
      <c r="AL1717" s="268"/>
      <c r="AM1717" s="268"/>
      <c r="AN1717" s="268"/>
      <c r="AO1717" s="268"/>
      <c r="AP1717" s="268"/>
      <c r="AQ1717" s="268"/>
      <c r="AR1717" s="268"/>
      <c r="AS1717" s="268"/>
      <c r="AT1717" s="268"/>
      <c r="AU1717" s="268"/>
      <c r="AV1717" s="268"/>
      <c r="AW1717" s="268"/>
      <c r="AX1717" s="268"/>
      <c r="AY1717" s="268"/>
      <c r="AZ1717" s="268"/>
      <c r="BA1717" s="268"/>
      <c r="BB1717" s="268"/>
      <c r="BC1717" s="268"/>
      <c r="BD1717" s="268"/>
      <c r="BE1717" s="268"/>
      <c r="BF1717" s="268"/>
      <c r="BG1717" s="268"/>
      <c r="BH1717" s="268"/>
      <c r="BI1717" s="268"/>
      <c r="BJ1717" s="268"/>
      <c r="BK1717" s="268"/>
      <c r="BL1717" s="268"/>
    </row>
    <row r="1718" spans="1:64" ht="14.65" customHeight="1">
      <c r="A1718" s="238" t="s">
        <v>108</v>
      </c>
      <c r="B1718" s="238" t="s">
        <v>289</v>
      </c>
      <c r="C1718" s="243" t="s">
        <v>77</v>
      </c>
      <c r="D1718" s="245"/>
      <c r="E1718" s="245"/>
      <c r="F1718" s="245"/>
      <c r="G1718" s="245"/>
      <c r="H1718" s="245"/>
      <c r="I1718" s="245"/>
      <c r="J1718" s="245">
        <v>9.6999999999999993</v>
      </c>
      <c r="K1718" s="245">
        <v>36.700000000000003</v>
      </c>
      <c r="L1718" s="245">
        <v>62.6</v>
      </c>
      <c r="M1718" s="245">
        <v>80.3</v>
      </c>
      <c r="N1718" s="245">
        <v>90.2</v>
      </c>
      <c r="O1718" s="245">
        <v>96.9</v>
      </c>
      <c r="P1718" s="245"/>
      <c r="Q1718" s="245"/>
      <c r="R1718" s="245"/>
      <c r="S1718" s="245"/>
      <c r="T1718" s="245"/>
      <c r="U1718" s="245"/>
      <c r="V1718" s="245"/>
      <c r="W1718" s="245"/>
      <c r="X1718" s="245"/>
      <c r="Y1718" s="245"/>
      <c r="Z1718" s="245"/>
      <c r="AA1718" s="245"/>
      <c r="AB1718" s="245"/>
      <c r="AC1718" s="245"/>
      <c r="AD1718" s="245"/>
      <c r="AE1718" s="242"/>
      <c r="AF1718" s="238" t="str">
        <f t="shared" si="30"/>
        <v>TOMATE (1ª SAFRA)24/25Comercialização</v>
      </c>
      <c r="AG1718" s="242"/>
      <c r="AH1718" s="242"/>
      <c r="AI1718" s="242"/>
      <c r="AJ1718" s="242"/>
      <c r="AK1718" s="242"/>
      <c r="AL1718" s="242"/>
      <c r="AM1718" s="242"/>
      <c r="AN1718" s="242"/>
      <c r="AO1718" s="242"/>
      <c r="AP1718" s="242"/>
      <c r="AQ1718" s="242"/>
      <c r="AR1718" s="242"/>
      <c r="AS1718" s="242"/>
      <c r="AT1718" s="242"/>
      <c r="AU1718" s="242"/>
      <c r="AV1718" s="242"/>
      <c r="AW1718" s="242"/>
      <c r="AX1718" s="242"/>
      <c r="AY1718" s="242"/>
      <c r="AZ1718" s="242"/>
      <c r="BA1718" s="242"/>
      <c r="BB1718" s="242"/>
      <c r="BC1718" s="242"/>
      <c r="BD1718" s="242"/>
      <c r="BE1718" s="242"/>
      <c r="BF1718" s="242"/>
      <c r="BG1718" s="242"/>
      <c r="BH1718" s="242"/>
      <c r="BI1718" s="242"/>
      <c r="BJ1718" s="242"/>
      <c r="BK1718" s="242"/>
      <c r="BL1718" s="242"/>
    </row>
    <row r="1719" spans="1:64" ht="14.65" customHeight="1">
      <c r="A1719" s="254" t="s">
        <v>110</v>
      </c>
      <c r="B1719" s="470" t="s">
        <v>289</v>
      </c>
      <c r="C1719" s="256" t="s">
        <v>75</v>
      </c>
      <c r="D1719" s="261"/>
      <c r="E1719" s="261"/>
      <c r="F1719" s="261"/>
      <c r="G1719" s="261"/>
      <c r="H1719" s="261"/>
      <c r="I1719" s="261"/>
      <c r="J1719" s="261"/>
      <c r="K1719" s="262"/>
      <c r="L1719" s="261"/>
      <c r="M1719" s="262"/>
      <c r="N1719" s="261"/>
      <c r="O1719" s="261">
        <v>2</v>
      </c>
      <c r="P1719" s="261"/>
      <c r="Q1719" s="261"/>
      <c r="R1719" s="261"/>
      <c r="S1719" s="261"/>
      <c r="T1719" s="261"/>
      <c r="U1719" s="261"/>
      <c r="V1719" s="261"/>
      <c r="W1719" s="261"/>
      <c r="X1719" s="261"/>
      <c r="Y1719" s="261"/>
      <c r="Z1719" s="261"/>
      <c r="AA1719" s="261"/>
      <c r="AB1719" s="261"/>
      <c r="AC1719" s="261"/>
      <c r="AD1719" s="261"/>
      <c r="AE1719" s="262"/>
      <c r="AF1719" s="254" t="str">
        <f t="shared" si="30"/>
        <v>TRIGO24/25Plantio</v>
      </c>
      <c r="AG1719" s="262"/>
      <c r="AH1719" s="262"/>
      <c r="AI1719" s="262"/>
      <c r="AJ1719" s="262"/>
      <c r="AK1719" s="262"/>
      <c r="AL1719" s="262"/>
      <c r="AM1719" s="262"/>
      <c r="AN1719" s="262"/>
      <c r="AO1719" s="262"/>
      <c r="AP1719" s="262"/>
      <c r="AQ1719" s="262"/>
      <c r="AR1719" s="262"/>
      <c r="AS1719" s="262"/>
      <c r="AT1719" s="262"/>
      <c r="AU1719" s="262"/>
      <c r="AV1719" s="262"/>
      <c r="AW1719" s="262"/>
      <c r="AX1719" s="262"/>
      <c r="AY1719" s="262"/>
      <c r="AZ1719" s="262"/>
      <c r="BA1719" s="262"/>
      <c r="BB1719" s="262"/>
      <c r="BC1719" s="262"/>
      <c r="BD1719" s="262"/>
      <c r="BE1719" s="262"/>
      <c r="BF1719" s="262"/>
      <c r="BG1719" s="262"/>
      <c r="BH1719" s="262"/>
      <c r="BI1719" s="262"/>
      <c r="BJ1719" s="262"/>
      <c r="BK1719" s="262"/>
      <c r="BL1719" s="262"/>
    </row>
    <row r="1720" spans="1:64" ht="14.65" customHeight="1">
      <c r="A1720" s="263" t="s">
        <v>110</v>
      </c>
      <c r="B1720" s="477" t="s">
        <v>289</v>
      </c>
      <c r="C1720" s="265" t="s">
        <v>76</v>
      </c>
      <c r="D1720" s="267"/>
      <c r="E1720" s="267"/>
      <c r="F1720" s="267"/>
      <c r="G1720" s="267"/>
      <c r="H1720" s="267"/>
      <c r="I1720" s="267"/>
      <c r="J1720" s="267"/>
      <c r="K1720" s="268"/>
      <c r="L1720" s="267"/>
      <c r="M1720" s="268"/>
      <c r="N1720" s="267"/>
      <c r="O1720" s="267"/>
      <c r="P1720" s="267"/>
      <c r="Q1720" s="267"/>
      <c r="R1720" s="267"/>
      <c r="S1720" s="267"/>
      <c r="T1720" s="267"/>
      <c r="U1720" s="267"/>
      <c r="V1720" s="267"/>
      <c r="W1720" s="267"/>
      <c r="X1720" s="267"/>
      <c r="Y1720" s="267"/>
      <c r="Z1720" s="267"/>
      <c r="AA1720" s="267"/>
      <c r="AB1720" s="267"/>
      <c r="AC1720" s="267"/>
      <c r="AD1720" s="267"/>
      <c r="AE1720" s="268"/>
      <c r="AF1720" s="263" t="str">
        <f t="shared" si="30"/>
        <v>TRIGO24/25Colheita</v>
      </c>
      <c r="AG1720" s="268"/>
      <c r="AH1720" s="268"/>
      <c r="AI1720" s="268"/>
      <c r="AJ1720" s="268"/>
      <c r="AK1720" s="268"/>
      <c r="AL1720" s="268"/>
      <c r="AM1720" s="268"/>
      <c r="AN1720" s="268"/>
      <c r="AO1720" s="268"/>
      <c r="AP1720" s="268"/>
      <c r="AQ1720" s="268"/>
      <c r="AR1720" s="268"/>
      <c r="AS1720" s="268"/>
      <c r="AT1720" s="268"/>
      <c r="AU1720" s="268"/>
      <c r="AV1720" s="268"/>
      <c r="AW1720" s="268"/>
      <c r="AX1720" s="268"/>
      <c r="AY1720" s="268"/>
      <c r="AZ1720" s="268"/>
      <c r="BA1720" s="268"/>
      <c r="BB1720" s="268"/>
      <c r="BC1720" s="268"/>
      <c r="BD1720" s="268"/>
      <c r="BE1720" s="268"/>
      <c r="BF1720" s="268"/>
      <c r="BG1720" s="268"/>
      <c r="BH1720" s="268"/>
      <c r="BI1720" s="268"/>
      <c r="BJ1720" s="268"/>
      <c r="BK1720" s="268"/>
      <c r="BL1720" s="268"/>
    </row>
    <row r="1721" spans="1:64" ht="14.65" customHeight="1">
      <c r="A1721" s="238" t="s">
        <v>110</v>
      </c>
      <c r="B1721" s="238" t="s">
        <v>289</v>
      </c>
      <c r="C1721" s="243" t="s">
        <v>77</v>
      </c>
      <c r="D1721" s="245"/>
      <c r="E1721" s="245"/>
      <c r="F1721" s="245"/>
      <c r="G1721" s="245"/>
      <c r="H1721" s="245"/>
      <c r="I1721" s="245"/>
      <c r="J1721" s="245"/>
      <c r="K1721" s="245"/>
      <c r="L1721" s="245"/>
      <c r="M1721" s="245"/>
      <c r="N1721" s="245">
        <v>0.2</v>
      </c>
      <c r="O1721" s="245">
        <v>0.2</v>
      </c>
      <c r="P1721" s="245"/>
      <c r="Q1721" s="245"/>
      <c r="R1721" s="245"/>
      <c r="S1721" s="245"/>
      <c r="T1721" s="245"/>
      <c r="U1721" s="245"/>
      <c r="V1721" s="245"/>
      <c r="W1721" s="245"/>
      <c r="X1721" s="245"/>
      <c r="Y1721" s="245"/>
      <c r="Z1721" s="245"/>
      <c r="AA1721" s="245"/>
      <c r="AB1721" s="245"/>
      <c r="AC1721" s="245"/>
      <c r="AD1721" s="245"/>
      <c r="AE1721" s="242"/>
      <c r="AF1721" s="238" t="str">
        <f t="shared" si="30"/>
        <v>TRIGO24/25Comercialização</v>
      </c>
      <c r="AG1721" s="242"/>
      <c r="AH1721" s="242"/>
      <c r="AI1721" s="242"/>
      <c r="AJ1721" s="242"/>
      <c r="AK1721" s="242"/>
      <c r="AL1721" s="242"/>
      <c r="AM1721" s="242"/>
      <c r="AN1721" s="242"/>
      <c r="AO1721" s="242"/>
      <c r="AP1721" s="242"/>
      <c r="AQ1721" s="242"/>
      <c r="AR1721" s="242"/>
      <c r="AS1721" s="242"/>
      <c r="AT1721" s="242"/>
      <c r="AU1721" s="242"/>
      <c r="AV1721" s="242"/>
      <c r="AW1721" s="242"/>
      <c r="AX1721" s="242"/>
      <c r="AY1721" s="242"/>
      <c r="AZ1721" s="242"/>
      <c r="BA1721" s="242"/>
      <c r="BB1721" s="242"/>
      <c r="BC1721" s="242"/>
      <c r="BD1721" s="242"/>
      <c r="BE1721" s="242"/>
      <c r="BF1721" s="242"/>
      <c r="BG1721" s="242"/>
      <c r="BH1721" s="242"/>
      <c r="BI1721" s="242"/>
      <c r="BJ1721" s="242"/>
      <c r="BK1721" s="242"/>
      <c r="BL1721" s="242"/>
    </row>
    <row r="1722" spans="1:64" ht="14.65" customHeight="1">
      <c r="A1722" s="254" t="s">
        <v>111</v>
      </c>
      <c r="B1722" s="470" t="s">
        <v>289</v>
      </c>
      <c r="C1722" s="256" t="s">
        <v>75</v>
      </c>
      <c r="D1722" s="260"/>
      <c r="E1722" s="260"/>
      <c r="F1722" s="260"/>
      <c r="G1722" s="261"/>
      <c r="H1722" s="261"/>
      <c r="I1722" s="261"/>
      <c r="J1722" s="261"/>
      <c r="K1722" s="261"/>
      <c r="L1722" s="261"/>
      <c r="M1722" s="261"/>
      <c r="N1722" s="261"/>
      <c r="O1722" s="261"/>
      <c r="P1722" s="261"/>
      <c r="Q1722" s="261"/>
      <c r="R1722" s="261"/>
      <c r="S1722" s="261"/>
      <c r="T1722" s="261"/>
      <c r="U1722" s="261"/>
      <c r="V1722" s="261"/>
      <c r="W1722" s="261"/>
      <c r="X1722" s="261"/>
      <c r="Y1722" s="261"/>
      <c r="Z1722" s="261"/>
      <c r="AA1722" s="261"/>
      <c r="AB1722" s="261"/>
      <c r="AC1722" s="261"/>
      <c r="AD1722" s="261"/>
      <c r="AE1722" s="262"/>
      <c r="AF1722" s="254" t="str">
        <f t="shared" si="30"/>
        <v>TRITICALE24/25Plantio</v>
      </c>
      <c r="AG1722" s="262"/>
      <c r="AH1722" s="262"/>
      <c r="AI1722" s="262"/>
      <c r="AJ1722" s="262"/>
      <c r="AK1722" s="262"/>
      <c r="AL1722" s="262"/>
      <c r="AM1722" s="262"/>
      <c r="AN1722" s="262"/>
      <c r="AO1722" s="262"/>
      <c r="AP1722" s="262"/>
      <c r="AQ1722" s="262"/>
      <c r="AR1722" s="262"/>
      <c r="AS1722" s="262"/>
      <c r="AT1722" s="262"/>
      <c r="AU1722" s="262"/>
      <c r="AV1722" s="262"/>
      <c r="AW1722" s="262"/>
      <c r="AX1722" s="262"/>
      <c r="AY1722" s="262"/>
      <c r="AZ1722" s="262"/>
      <c r="BA1722" s="262"/>
      <c r="BB1722" s="262"/>
      <c r="BC1722" s="262"/>
      <c r="BD1722" s="262"/>
      <c r="BE1722" s="262"/>
      <c r="BF1722" s="262"/>
      <c r="BG1722" s="262"/>
      <c r="BH1722" s="262"/>
      <c r="BI1722" s="262"/>
      <c r="BJ1722" s="262"/>
      <c r="BK1722" s="262"/>
      <c r="BL1722" s="262"/>
    </row>
    <row r="1723" spans="1:64" ht="14.65" customHeight="1">
      <c r="A1723" s="263" t="s">
        <v>111</v>
      </c>
      <c r="B1723" s="477" t="s">
        <v>289</v>
      </c>
      <c r="C1723" s="265" t="s">
        <v>76</v>
      </c>
      <c r="D1723" s="266"/>
      <c r="E1723" s="266"/>
      <c r="F1723" s="266"/>
      <c r="G1723" s="267"/>
      <c r="H1723" s="267"/>
      <c r="I1723" s="267"/>
      <c r="J1723" s="267"/>
      <c r="K1723" s="267"/>
      <c r="L1723" s="267"/>
      <c r="M1723" s="267"/>
      <c r="N1723" s="267"/>
      <c r="O1723" s="267"/>
      <c r="P1723" s="267"/>
      <c r="Q1723" s="267"/>
      <c r="R1723" s="267"/>
      <c r="S1723" s="267"/>
      <c r="T1723" s="267"/>
      <c r="U1723" s="267"/>
      <c r="V1723" s="267"/>
      <c r="W1723" s="267"/>
      <c r="X1723" s="267"/>
      <c r="Y1723" s="267"/>
      <c r="Z1723" s="267"/>
      <c r="AA1723" s="267"/>
      <c r="AB1723" s="267"/>
      <c r="AC1723" s="267"/>
      <c r="AD1723" s="267"/>
      <c r="AE1723" s="268"/>
      <c r="AF1723" s="263" t="str">
        <f t="shared" si="30"/>
        <v>TRITICALE24/25Colheita</v>
      </c>
      <c r="AG1723" s="268"/>
      <c r="AH1723" s="268"/>
      <c r="AI1723" s="268"/>
      <c r="AJ1723" s="268"/>
      <c r="AK1723" s="268"/>
      <c r="AL1723" s="268"/>
      <c r="AM1723" s="268"/>
      <c r="AN1723" s="268"/>
      <c r="AO1723" s="268"/>
      <c r="AP1723" s="268"/>
      <c r="AQ1723" s="268"/>
      <c r="AR1723" s="268"/>
      <c r="AS1723" s="268"/>
      <c r="AT1723" s="268"/>
      <c r="AU1723" s="268"/>
      <c r="AV1723" s="268"/>
      <c r="AW1723" s="268"/>
      <c r="AX1723" s="268"/>
      <c r="AY1723" s="268"/>
      <c r="AZ1723" s="268"/>
      <c r="BA1723" s="268"/>
      <c r="BB1723" s="268"/>
      <c r="BC1723" s="268"/>
      <c r="BD1723" s="268"/>
      <c r="BE1723" s="268"/>
      <c r="BF1723" s="268"/>
      <c r="BG1723" s="268"/>
      <c r="BH1723" s="268"/>
      <c r="BI1723" s="268"/>
      <c r="BJ1723" s="268"/>
      <c r="BK1723" s="268"/>
      <c r="BL1723" s="268"/>
    </row>
    <row r="1724" spans="1:64" ht="14.65" customHeight="1">
      <c r="A1724" s="238" t="s">
        <v>111</v>
      </c>
      <c r="B1724" s="238" t="s">
        <v>289</v>
      </c>
      <c r="C1724" s="243" t="s">
        <v>77</v>
      </c>
      <c r="D1724" s="244"/>
      <c r="E1724" s="244"/>
      <c r="F1724" s="244"/>
      <c r="G1724" s="245"/>
      <c r="H1724" s="245"/>
      <c r="I1724" s="245"/>
      <c r="J1724" s="245"/>
      <c r="K1724" s="245"/>
      <c r="L1724" s="245"/>
      <c r="M1724" s="245"/>
      <c r="N1724" s="245"/>
      <c r="O1724" s="245"/>
      <c r="P1724" s="245"/>
      <c r="Q1724" s="245"/>
      <c r="R1724" s="245"/>
      <c r="S1724" s="245"/>
      <c r="T1724" s="245"/>
      <c r="U1724" s="245"/>
      <c r="V1724" s="245"/>
      <c r="W1724" s="245"/>
      <c r="X1724" s="245"/>
      <c r="Y1724" s="245"/>
      <c r="Z1724" s="245"/>
      <c r="AA1724" s="245"/>
      <c r="AB1724" s="245"/>
      <c r="AC1724" s="245"/>
      <c r="AD1724" s="245"/>
      <c r="AE1724" s="242"/>
      <c r="AF1724" s="238" t="str">
        <f t="shared" si="30"/>
        <v>TRITICALE24/25Comercialização</v>
      </c>
      <c r="AG1724" s="242"/>
      <c r="AH1724" s="242"/>
      <c r="AI1724" s="242"/>
      <c r="AJ1724" s="242"/>
      <c r="AK1724" s="242"/>
      <c r="AL1724" s="242"/>
      <c r="AM1724" s="242"/>
      <c r="AN1724" s="242"/>
      <c r="AO1724" s="242"/>
      <c r="AP1724" s="242"/>
      <c r="AQ1724" s="242"/>
      <c r="AR1724" s="242"/>
      <c r="AS1724" s="242"/>
      <c r="AT1724" s="242"/>
      <c r="AU1724" s="242"/>
      <c r="AV1724" s="242"/>
      <c r="AW1724" s="242"/>
      <c r="AX1724" s="242"/>
      <c r="AY1724" s="242"/>
      <c r="AZ1724" s="242"/>
      <c r="BA1724" s="242"/>
      <c r="BB1724" s="242"/>
      <c r="BC1724" s="242"/>
      <c r="BD1724" s="242"/>
      <c r="BE1724" s="242"/>
      <c r="BF1724" s="242"/>
      <c r="BG1724" s="242"/>
      <c r="BH1724" s="242"/>
      <c r="BI1724" s="242"/>
      <c r="BJ1724" s="242"/>
      <c r="BK1724" s="242"/>
      <c r="BL1724" s="242"/>
    </row>
    <row r="1725" spans="1:64" ht="14.65" customHeight="1">
      <c r="A1725" s="254" t="s">
        <v>105</v>
      </c>
      <c r="B1725" s="470" t="s">
        <v>289</v>
      </c>
      <c r="C1725" s="256" t="s">
        <v>75</v>
      </c>
      <c r="D1725" s="261"/>
      <c r="E1725" s="261"/>
      <c r="F1725" s="261"/>
      <c r="G1725" s="261"/>
      <c r="H1725" s="261"/>
      <c r="I1725" s="261"/>
      <c r="J1725" s="261"/>
      <c r="K1725" s="262"/>
      <c r="L1725" s="261"/>
      <c r="M1725" s="261"/>
      <c r="N1725" s="261"/>
      <c r="O1725" s="261"/>
      <c r="P1725" s="261"/>
      <c r="Q1725" s="261"/>
      <c r="R1725" s="261"/>
      <c r="S1725" s="261"/>
      <c r="T1725" s="261"/>
      <c r="U1725" s="261"/>
      <c r="V1725" s="261"/>
      <c r="W1725" s="261"/>
      <c r="X1725" s="261"/>
      <c r="Y1725" s="261"/>
      <c r="Z1725" s="261"/>
      <c r="AA1725" s="261"/>
      <c r="AB1725" s="261"/>
      <c r="AC1725" s="261"/>
      <c r="AD1725" s="261"/>
      <c r="AE1725" s="262"/>
      <c r="AF1725" s="238" t="str">
        <f t="shared" si="30"/>
        <v>SERICICULTURA24/25Plantio</v>
      </c>
      <c r="AG1725" s="262"/>
      <c r="AH1725" s="262"/>
      <c r="AI1725" s="262"/>
      <c r="AJ1725" s="262"/>
      <c r="AK1725" s="262"/>
      <c r="AL1725" s="262"/>
      <c r="AM1725" s="262"/>
      <c r="AN1725" s="262"/>
      <c r="AO1725" s="262"/>
      <c r="AP1725" s="262"/>
      <c r="AQ1725" s="262"/>
      <c r="AR1725" s="262"/>
      <c r="AS1725" s="262"/>
      <c r="AT1725" s="262"/>
      <c r="AU1725" s="262"/>
      <c r="AV1725" s="262"/>
      <c r="AW1725" s="262"/>
      <c r="AX1725" s="262"/>
      <c r="AY1725" s="262"/>
      <c r="AZ1725" s="262"/>
      <c r="BA1725" s="262"/>
      <c r="BB1725" s="262"/>
      <c r="BC1725" s="262"/>
      <c r="BD1725" s="262"/>
      <c r="BE1725" s="262"/>
      <c r="BF1725" s="262"/>
      <c r="BG1725" s="262"/>
      <c r="BH1725" s="262"/>
      <c r="BI1725" s="262"/>
      <c r="BJ1725" s="262"/>
      <c r="BK1725" s="262"/>
      <c r="BL1725" s="262"/>
    </row>
    <row r="1726" spans="1:64" ht="14.65" customHeight="1">
      <c r="A1726" s="263" t="s">
        <v>105</v>
      </c>
      <c r="B1726" s="477" t="s">
        <v>289</v>
      </c>
      <c r="C1726" s="265" t="s">
        <v>76</v>
      </c>
      <c r="D1726" s="267"/>
      <c r="E1726" s="267"/>
      <c r="F1726" s="267"/>
      <c r="G1726" s="267"/>
      <c r="H1726" s="267"/>
      <c r="I1726" s="267"/>
      <c r="J1726" s="267"/>
      <c r="K1726" s="267"/>
      <c r="L1726" s="268"/>
      <c r="M1726" s="268"/>
      <c r="N1726" s="267"/>
      <c r="O1726" s="267"/>
      <c r="P1726" s="267"/>
      <c r="Q1726" s="267"/>
      <c r="R1726" s="267"/>
      <c r="S1726" s="267"/>
      <c r="T1726" s="267"/>
      <c r="U1726" s="267"/>
      <c r="V1726" s="267"/>
      <c r="W1726" s="267"/>
      <c r="X1726" s="267"/>
      <c r="Y1726" s="267"/>
      <c r="Z1726" s="267"/>
      <c r="AA1726" s="267"/>
      <c r="AB1726" s="267"/>
      <c r="AC1726" s="267"/>
      <c r="AD1726" s="267"/>
      <c r="AE1726" s="268"/>
      <c r="AF1726" s="238" t="str">
        <f t="shared" si="30"/>
        <v>SERICICULTURA24/25Colheita</v>
      </c>
      <c r="AG1726" s="268"/>
      <c r="AH1726" s="268"/>
      <c r="AI1726" s="268"/>
      <c r="AJ1726" s="268"/>
      <c r="AK1726" s="268"/>
      <c r="AL1726" s="268"/>
      <c r="AM1726" s="268"/>
      <c r="AN1726" s="268"/>
      <c r="AO1726" s="268"/>
      <c r="AP1726" s="268"/>
      <c r="AQ1726" s="268"/>
      <c r="AR1726" s="268"/>
      <c r="AS1726" s="268"/>
      <c r="AT1726" s="268"/>
      <c r="AU1726" s="268"/>
      <c r="AV1726" s="268"/>
      <c r="AW1726" s="268"/>
      <c r="AX1726" s="268"/>
      <c r="AY1726" s="268"/>
      <c r="AZ1726" s="268"/>
      <c r="BA1726" s="268"/>
      <c r="BB1726" s="268"/>
      <c r="BC1726" s="268"/>
      <c r="BD1726" s="268"/>
      <c r="BE1726" s="268"/>
      <c r="BF1726" s="268"/>
      <c r="BG1726" s="268"/>
      <c r="BH1726" s="268"/>
      <c r="BI1726" s="268"/>
      <c r="BJ1726" s="268"/>
      <c r="BK1726" s="268"/>
      <c r="BL1726" s="268"/>
    </row>
    <row r="1727" spans="1:64" ht="14.65" customHeight="1">
      <c r="A1727" s="238" t="s">
        <v>105</v>
      </c>
      <c r="B1727" s="238" t="s">
        <v>289</v>
      </c>
      <c r="C1727" s="243" t="s">
        <v>77</v>
      </c>
      <c r="D1727" s="245"/>
      <c r="E1727" s="245"/>
      <c r="F1727" s="245"/>
      <c r="G1727" s="245"/>
      <c r="H1727" s="245"/>
      <c r="I1727" s="245"/>
      <c r="J1727" s="245"/>
      <c r="K1727" s="245"/>
      <c r="L1727" s="245"/>
      <c r="M1727" s="245"/>
      <c r="N1727" s="245"/>
      <c r="O1727" s="245"/>
      <c r="P1727" s="245"/>
      <c r="Q1727" s="245"/>
      <c r="R1727" s="245"/>
      <c r="S1727" s="245"/>
      <c r="T1727" s="245"/>
      <c r="U1727" s="245"/>
      <c r="V1727" s="245"/>
      <c r="W1727" s="245"/>
      <c r="X1727" s="245"/>
      <c r="Y1727" s="245"/>
      <c r="Z1727" s="245"/>
      <c r="AA1727" s="245"/>
      <c r="AB1727" s="245"/>
      <c r="AC1727" s="245"/>
      <c r="AD1727" s="245"/>
      <c r="AE1727" s="242"/>
      <c r="AF1727" s="238" t="str">
        <f t="shared" si="30"/>
        <v>SERICICULTURA24/25Comercialização</v>
      </c>
      <c r="AG1727" s="242"/>
      <c r="AH1727" s="242"/>
      <c r="AI1727" s="242"/>
      <c r="AJ1727" s="242"/>
      <c r="AK1727" s="242"/>
      <c r="AL1727" s="242"/>
      <c r="AM1727" s="242"/>
      <c r="AN1727" s="242"/>
      <c r="AO1727" s="242"/>
      <c r="AP1727" s="242"/>
      <c r="AQ1727" s="242"/>
      <c r="AR1727" s="242"/>
      <c r="AS1727" s="242"/>
      <c r="AT1727" s="242"/>
      <c r="AU1727" s="242"/>
      <c r="AV1727" s="242"/>
      <c r="AW1727" s="242"/>
      <c r="AX1727" s="242"/>
      <c r="AY1727" s="242"/>
      <c r="AZ1727" s="242"/>
      <c r="BA1727" s="242"/>
      <c r="BB1727" s="242"/>
      <c r="BC1727" s="242"/>
      <c r="BD1727" s="242"/>
      <c r="BE1727" s="242"/>
      <c r="BF1727" s="242"/>
      <c r="BG1727" s="242"/>
      <c r="BH1727" s="242"/>
      <c r="BI1727" s="242"/>
      <c r="BJ1727" s="242"/>
      <c r="BK1727" s="242"/>
      <c r="BL1727" s="242"/>
    </row>
    <row r="65529" ht="12.75" customHeight="1"/>
    <row r="65530" ht="12.75" customHeight="1"/>
    <row r="65531" ht="12.75" customHeight="1"/>
    <row r="65532" ht="12.75" customHeight="1"/>
    <row r="65533" ht="12.75" customHeight="1"/>
  </sheetData>
  <sheetProtection selectLockedCells="1" selectUnlockedCells="1"/>
  <autoFilter ref="A1:C1727">
    <filterColumn colId="1">
      <filters>
        <filter val="23/24"/>
        <filter val="24/25"/>
      </filters>
    </filterColumn>
  </autoFilter>
  <printOptions horizontalCentered="1" verticalCentered="1" gridLines="1"/>
  <pageMargins left="0.19652777777777777" right="0.19652777777777777" top="0.19652777777777777" bottom="0.19652777777777777" header="0.51180555555555551" footer="0.51180555555555551"/>
  <pageSetup paperSize="9" scale="61" firstPageNumber="0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A1:B26"/>
  <sheetViews>
    <sheetView zoomScaleSheetLayoutView="81" workbookViewId="0">
      <selection activeCell="B4" sqref="B4"/>
    </sheetView>
  </sheetViews>
  <sheetFormatPr defaultColWidth="7.140625" defaultRowHeight="12.75" customHeight="1"/>
  <cols>
    <col min="1" max="1" width="22.140625" customWidth="1"/>
    <col min="2" max="2" width="12.140625" customWidth="1"/>
    <col min="3" max="3" width="10.140625" customWidth="1"/>
    <col min="4" max="4" width="9.140625" customWidth="1"/>
    <col min="5" max="21" width="20.140625" customWidth="1"/>
    <col min="22" max="22" width="12.140625" customWidth="1"/>
    <col min="23" max="23" width="10.140625" customWidth="1"/>
  </cols>
  <sheetData>
    <row r="1" spans="1:2" ht="12.75" customHeight="1">
      <c r="A1" s="312" t="s">
        <v>173</v>
      </c>
      <c r="B1" s="312" t="s">
        <v>207</v>
      </c>
    </row>
    <row r="2" spans="1:2" ht="12.75" customHeight="1">
      <c r="A2" s="312" t="s">
        <v>61</v>
      </c>
      <c r="B2" s="312" t="s">
        <v>188</v>
      </c>
    </row>
    <row r="4" spans="1:2" ht="12.75" customHeight="1">
      <c r="A4" s="313" t="s">
        <v>208</v>
      </c>
      <c r="B4" s="314"/>
    </row>
    <row r="5" spans="1:2" ht="12.75" customHeight="1">
      <c r="A5" s="313" t="s">
        <v>174</v>
      </c>
      <c r="B5" s="314" t="s">
        <v>209</v>
      </c>
    </row>
    <row r="6" spans="1:2" ht="12.75" customHeight="1">
      <c r="A6" s="313" t="s">
        <v>126</v>
      </c>
      <c r="B6" s="315">
        <v>636338</v>
      </c>
    </row>
    <row r="7" spans="1:2" ht="12.75" customHeight="1">
      <c r="A7" s="316" t="s">
        <v>128</v>
      </c>
      <c r="B7" s="317">
        <v>4124546</v>
      </c>
    </row>
    <row r="8" spans="1:2" ht="12.75" customHeight="1">
      <c r="A8" s="316" t="s">
        <v>130</v>
      </c>
      <c r="B8" s="317">
        <v>4386419</v>
      </c>
    </row>
    <row r="9" spans="1:2" ht="12.75" customHeight="1">
      <c r="A9" s="316" t="s">
        <v>132</v>
      </c>
      <c r="B9" s="317">
        <v>2075645</v>
      </c>
    </row>
    <row r="10" spans="1:2" ht="12.75" customHeight="1">
      <c r="A10" s="316" t="s">
        <v>134</v>
      </c>
      <c r="B10" s="317">
        <v>1271396</v>
      </c>
    </row>
    <row r="11" spans="1:2" ht="12.75" customHeight="1">
      <c r="A11" s="316" t="s">
        <v>136</v>
      </c>
      <c r="B11" s="317">
        <v>1932515</v>
      </c>
    </row>
    <row r="12" spans="1:2" ht="12.75" customHeight="1">
      <c r="A12" s="316" t="s">
        <v>138</v>
      </c>
      <c r="B12" s="317">
        <v>2049464</v>
      </c>
    </row>
    <row r="13" spans="1:2" ht="12.75" customHeight="1">
      <c r="A13" s="316" t="s">
        <v>140</v>
      </c>
      <c r="B13" s="317">
        <v>917880</v>
      </c>
    </row>
    <row r="14" spans="1:2" ht="12.75" customHeight="1">
      <c r="A14" s="316" t="s">
        <v>142</v>
      </c>
      <c r="B14" s="317">
        <v>1496631</v>
      </c>
    </row>
    <row r="15" spans="1:2" ht="12.75" customHeight="1">
      <c r="A15" s="316" t="s">
        <v>144</v>
      </c>
      <c r="B15" s="317">
        <v>1172970</v>
      </c>
    </row>
    <row r="16" spans="1:2" ht="12.75" customHeight="1">
      <c r="A16" s="316" t="s">
        <v>146</v>
      </c>
      <c r="B16" s="317">
        <v>553815</v>
      </c>
    </row>
    <row r="17" spans="1:2" ht="12.75" customHeight="1">
      <c r="A17" s="316" t="s">
        <v>148</v>
      </c>
      <c r="B17" s="317">
        <v>2022472</v>
      </c>
    </row>
    <row r="18" spans="1:2" ht="12.75" customHeight="1">
      <c r="A18" s="316" t="s">
        <v>150</v>
      </c>
      <c r="B18" s="317">
        <v>1939076.6</v>
      </c>
    </row>
    <row r="19" spans="1:2" ht="12.75" customHeight="1">
      <c r="A19" s="316" t="s">
        <v>152</v>
      </c>
      <c r="B19" s="317">
        <v>10565</v>
      </c>
    </row>
    <row r="20" spans="1:2" ht="12.75" customHeight="1">
      <c r="A20" s="316" t="s">
        <v>154</v>
      </c>
      <c r="B20" s="317">
        <v>326508</v>
      </c>
    </row>
    <row r="21" spans="1:2" ht="12.75" customHeight="1">
      <c r="A21" s="316" t="s">
        <v>155</v>
      </c>
      <c r="B21" s="317">
        <v>1806466</v>
      </c>
    </row>
    <row r="22" spans="1:2" ht="12.75" customHeight="1">
      <c r="A22" s="316" t="s">
        <v>157</v>
      </c>
      <c r="B22" s="317">
        <v>4081051</v>
      </c>
    </row>
    <row r="23" spans="1:2" ht="12.75" customHeight="1">
      <c r="A23" s="316" t="s">
        <v>158</v>
      </c>
      <c r="B23" s="317">
        <v>4346138</v>
      </c>
    </row>
    <row r="24" spans="1:2" ht="12.75" customHeight="1">
      <c r="A24" s="316" t="s">
        <v>159</v>
      </c>
      <c r="B24" s="317">
        <v>1145911</v>
      </c>
    </row>
    <row r="25" spans="1:2" ht="12.75" customHeight="1">
      <c r="A25" s="316" t="s">
        <v>160</v>
      </c>
      <c r="B25" s="317">
        <v>512385</v>
      </c>
    </row>
    <row r="26" spans="1:2" ht="12.75" customHeight="1">
      <c r="A26" s="318" t="s">
        <v>210</v>
      </c>
      <c r="B26" s="319">
        <v>36808191.600000001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pageSetUpPr fitToPage="1"/>
  </sheetPr>
  <dimension ref="A1:BL46"/>
  <sheetViews>
    <sheetView zoomScaleSheetLayoutView="81" workbookViewId="0"/>
  </sheetViews>
  <sheetFormatPr defaultColWidth="7.140625" defaultRowHeight="15" customHeight="1"/>
  <cols>
    <col min="1" max="1" width="19.140625" style="320" customWidth="1"/>
    <col min="2" max="5" width="7" style="321" hidden="1" customWidth="1"/>
    <col min="6" max="6" width="7" style="322" hidden="1" customWidth="1"/>
    <col min="7" max="8" width="7" style="3" hidden="1" customWidth="1"/>
    <col min="9" max="9" width="7" style="323" hidden="1" customWidth="1"/>
    <col min="10" max="10" width="7" style="4" hidden="1" customWidth="1"/>
    <col min="11" max="12" width="7" style="3" hidden="1" customWidth="1"/>
    <col min="13" max="13" width="7" style="4" hidden="1" customWidth="1"/>
    <col min="14" max="14" width="7" style="321" hidden="1" customWidth="1"/>
    <col min="15" max="16" width="7" style="324" hidden="1" customWidth="1"/>
    <col min="17" max="17" width="7" style="325" hidden="1" customWidth="1"/>
    <col min="18" max="21" width="7" style="210" hidden="1" customWidth="1"/>
    <col min="22" max="22" width="7" style="321" hidden="1" customWidth="1"/>
    <col min="23" max="24" width="7" style="324" hidden="1" customWidth="1"/>
    <col min="25" max="25" width="7" style="325" hidden="1" customWidth="1"/>
    <col min="26" max="29" width="7" style="210" hidden="1" customWidth="1"/>
    <col min="30" max="30" width="10.140625" style="321" customWidth="1"/>
    <col min="31" max="31" width="7.140625" style="324"/>
    <col min="32" max="32" width="9.140625" style="324" customWidth="1"/>
    <col min="33" max="33" width="15.140625" style="325" customWidth="1"/>
    <col min="34" max="34" width="16.140625" style="210" customWidth="1"/>
    <col min="35" max="35" width="7" style="210" hidden="1" customWidth="1"/>
    <col min="36" max="36" width="19.140625" style="210" customWidth="1"/>
    <col min="37" max="64" width="7.140625" style="210"/>
  </cols>
  <sheetData>
    <row r="1" spans="1:64" ht="15" customHeight="1">
      <c r="A1" s="1"/>
      <c r="B1" s="2"/>
      <c r="C1" s="2"/>
      <c r="D1" s="2"/>
      <c r="E1" s="2"/>
      <c r="F1" s="8"/>
      <c r="I1" s="4"/>
      <c r="N1" s="5"/>
      <c r="O1" s="7"/>
      <c r="P1" s="7"/>
      <c r="Q1" s="7"/>
      <c r="R1" s="7"/>
      <c r="S1" s="7"/>
      <c r="T1" s="7"/>
      <c r="U1" s="7"/>
      <c r="V1" s="5"/>
      <c r="W1" s="7"/>
      <c r="X1" s="7"/>
      <c r="Y1" s="7"/>
      <c r="Z1" s="7"/>
      <c r="AA1" s="7"/>
      <c r="AB1" s="7"/>
      <c r="AC1" s="7"/>
      <c r="AD1" s="5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</row>
    <row r="2" spans="1:64" ht="15" customHeight="1">
      <c r="A2" s="1"/>
      <c r="B2" s="326" t="s">
        <v>211</v>
      </c>
      <c r="C2" s="326"/>
      <c r="D2" s="326"/>
      <c r="E2" s="326"/>
      <c r="F2" s="8"/>
      <c r="I2" s="4"/>
      <c r="N2" s="326" t="s">
        <v>211</v>
      </c>
      <c r="O2" s="7"/>
      <c r="P2" s="7"/>
      <c r="Q2" s="7"/>
      <c r="R2" s="7"/>
      <c r="S2" s="7"/>
      <c r="T2" s="7"/>
      <c r="U2" s="7"/>
      <c r="V2" s="326" t="s">
        <v>211</v>
      </c>
      <c r="W2" s="7"/>
      <c r="X2" s="7"/>
      <c r="Y2" s="7"/>
      <c r="Z2" s="7"/>
      <c r="AA2" s="7"/>
      <c r="AB2" s="7"/>
      <c r="AC2" s="7"/>
      <c r="AD2" s="326" t="s">
        <v>211</v>
      </c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</row>
    <row r="3" spans="1:64" ht="15" customHeight="1">
      <c r="A3" s="1"/>
      <c r="B3" s="326" t="s">
        <v>212</v>
      </c>
      <c r="C3" s="326"/>
      <c r="D3" s="326"/>
      <c r="E3" s="326"/>
      <c r="F3" s="3"/>
      <c r="I3" s="4"/>
      <c r="N3" s="326" t="s">
        <v>212</v>
      </c>
      <c r="O3" s="7"/>
      <c r="P3" s="59"/>
      <c r="Q3" s="7"/>
      <c r="R3" s="7"/>
      <c r="S3" s="7"/>
      <c r="T3" s="7"/>
      <c r="U3" s="7"/>
      <c r="V3" s="326" t="s">
        <v>212</v>
      </c>
      <c r="W3" s="7"/>
      <c r="X3" s="59"/>
      <c r="Y3" s="7"/>
      <c r="Z3" s="7"/>
      <c r="AA3" s="7"/>
      <c r="AB3" s="7"/>
      <c r="AC3" s="7"/>
      <c r="AD3" s="326" t="s">
        <v>212</v>
      </c>
      <c r="AE3" s="7"/>
      <c r="AF3" s="59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</row>
    <row r="4" spans="1:64" ht="12.75" customHeight="1">
      <c r="A4" s="1"/>
      <c r="B4" s="2"/>
      <c r="C4" s="2"/>
      <c r="D4" s="2"/>
      <c r="E4" s="2"/>
      <c r="F4" s="3"/>
      <c r="I4" s="4"/>
      <c r="N4" s="5"/>
      <c r="O4" s="7"/>
      <c r="P4" s="59"/>
      <c r="Q4" s="7"/>
      <c r="R4" s="7"/>
      <c r="S4" s="7"/>
      <c r="T4" s="7"/>
      <c r="U4" s="7"/>
      <c r="V4" s="5"/>
      <c r="W4" s="7"/>
      <c r="X4" s="59"/>
      <c r="Y4" s="7"/>
      <c r="Z4" s="7"/>
      <c r="AA4" s="7"/>
      <c r="AB4" s="7"/>
      <c r="AC4" s="7"/>
      <c r="AD4" s="5"/>
      <c r="AE4" s="7"/>
      <c r="AF4" s="59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</row>
    <row r="5" spans="1:64" ht="16.5" customHeight="1">
      <c r="A5"/>
      <c r="B5" s="15" t="s">
        <v>213</v>
      </c>
      <c r="C5" s="15"/>
      <c r="D5" s="15"/>
      <c r="E5" s="15"/>
      <c r="F5" s="3"/>
      <c r="I5" s="327"/>
      <c r="N5" s="15" t="s">
        <v>214</v>
      </c>
      <c r="O5" s="7"/>
      <c r="P5" s="59"/>
      <c r="Q5" s="7"/>
      <c r="R5" s="7"/>
      <c r="S5" s="7"/>
      <c r="T5" s="7"/>
      <c r="U5" s="7"/>
      <c r="V5" s="15" t="str">
        <f>"PERDAS NO PARANÁ NA SAFRA "&amp;V11</f>
        <v>PERDAS NO PARANÁ NA SAFRA 10/11</v>
      </c>
      <c r="W5" s="7"/>
      <c r="X5" s="59"/>
      <c r="Y5" s="7"/>
      <c r="Z5" s="7"/>
      <c r="AA5" s="7"/>
      <c r="AB5" s="7"/>
      <c r="AC5" s="7"/>
      <c r="AD5" s="15" t="str">
        <f>"PERDAS NO PARANÁ NA SAFRA "&amp;AD11</f>
        <v>PERDAS NO PARANÁ NA SAFRA 11/12</v>
      </c>
      <c r="AE5" s="7"/>
      <c r="AF5" s="59"/>
      <c r="AG5" s="7"/>
      <c r="AH5" s="7"/>
      <c r="AI5" s="7"/>
      <c r="AJ5" s="328" t="e">
        <f>NA()</f>
        <v>#N/A</v>
      </c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</row>
    <row r="6" spans="1:64" ht="14.25" customHeight="1">
      <c r="A6" s="1"/>
      <c r="B6" s="15"/>
      <c r="C6" s="15"/>
      <c r="D6" s="15"/>
      <c r="E6" s="15"/>
      <c r="F6" s="16"/>
      <c r="G6" s="16"/>
      <c r="H6" s="16"/>
      <c r="I6" s="15"/>
      <c r="J6" s="15"/>
      <c r="K6" s="16"/>
      <c r="L6" s="16"/>
      <c r="M6" s="15"/>
      <c r="N6" s="2"/>
      <c r="O6" s="6"/>
      <c r="P6" s="59"/>
      <c r="Q6" s="5"/>
      <c r="R6" s="7"/>
      <c r="S6" s="7"/>
      <c r="T6" s="7"/>
      <c r="U6" s="7"/>
      <c r="V6" s="2"/>
      <c r="W6" s="6"/>
      <c r="X6" s="59"/>
      <c r="Y6" s="5"/>
      <c r="Z6" s="7"/>
      <c r="AA6" s="7"/>
      <c r="AB6" s="7"/>
      <c r="AC6" s="7"/>
      <c r="AD6" s="2"/>
      <c r="AE6" s="6"/>
      <c r="AF6" s="59"/>
      <c r="AG6" s="5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5.25" customHeight="1">
      <c r="A7" s="1"/>
      <c r="B7" s="15"/>
      <c r="C7" s="15"/>
      <c r="D7" s="15"/>
      <c r="E7" s="15"/>
      <c r="F7" s="16"/>
      <c r="G7" s="16"/>
      <c r="H7" s="16"/>
      <c r="I7" s="15"/>
      <c r="J7" s="15"/>
      <c r="K7" s="16"/>
      <c r="L7" s="16"/>
      <c r="M7" s="15"/>
      <c r="N7" s="2"/>
      <c r="O7" s="6"/>
      <c r="P7" s="6"/>
      <c r="Q7" s="5"/>
      <c r="R7" s="7"/>
      <c r="S7" s="59"/>
      <c r="T7" s="7"/>
      <c r="U7" s="7"/>
      <c r="V7" s="2"/>
      <c r="W7" s="6"/>
      <c r="X7" s="6"/>
      <c r="Y7" s="5"/>
      <c r="Z7" s="7"/>
      <c r="AA7" s="59"/>
      <c r="AB7" s="7"/>
      <c r="AC7" s="7"/>
      <c r="AD7" s="2"/>
      <c r="AE7" s="6"/>
      <c r="AF7" s="6"/>
      <c r="AG7" s="5"/>
      <c r="AH7" s="7"/>
      <c r="AI7" s="59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16.5" customHeight="1">
      <c r="A8" s="1"/>
      <c r="B8" s="2"/>
      <c r="C8" s="2"/>
      <c r="D8" s="2"/>
      <c r="E8" s="2"/>
      <c r="F8" s="8"/>
      <c r="G8" s="8"/>
      <c r="H8" s="8"/>
      <c r="I8" s="28"/>
      <c r="J8" s="28"/>
      <c r="K8" s="8"/>
      <c r="L8" s="8"/>
      <c r="M8" s="28"/>
      <c r="N8" s="2"/>
      <c r="O8" s="6"/>
      <c r="P8" s="6"/>
      <c r="Q8" s="5"/>
      <c r="R8" s="7"/>
      <c r="S8" s="7"/>
      <c r="T8" s="7"/>
      <c r="U8" s="7"/>
      <c r="V8" s="2"/>
      <c r="W8" s="6"/>
      <c r="X8" s="6"/>
      <c r="Y8" s="5"/>
      <c r="Z8" s="7"/>
      <c r="AA8" s="7"/>
      <c r="AB8" s="7"/>
      <c r="AC8" s="7"/>
      <c r="AD8" s="2"/>
      <c r="AE8" s="6"/>
      <c r="AF8" s="6"/>
      <c r="AG8" s="5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</row>
    <row r="9" spans="1:64" s="331" customFormat="1" ht="15" customHeight="1">
      <c r="A9" s="511" t="s">
        <v>173</v>
      </c>
      <c r="B9" s="511"/>
      <c r="C9" s="511" t="s">
        <v>215</v>
      </c>
      <c r="D9" s="511" t="s">
        <v>216</v>
      </c>
      <c r="E9" s="511" t="s">
        <v>217</v>
      </c>
      <c r="F9" s="511" t="s">
        <v>218</v>
      </c>
      <c r="G9" s="511" t="s">
        <v>219</v>
      </c>
      <c r="H9" s="511" t="s">
        <v>220</v>
      </c>
      <c r="I9" s="329" t="s">
        <v>15</v>
      </c>
      <c r="J9" s="330"/>
      <c r="K9" s="511" t="s">
        <v>221</v>
      </c>
      <c r="L9" s="511" t="s">
        <v>222</v>
      </c>
      <c r="M9" s="330"/>
      <c r="N9" s="511" t="s">
        <v>215</v>
      </c>
      <c r="O9" s="511" t="s">
        <v>216</v>
      </c>
      <c r="P9" s="511" t="s">
        <v>217</v>
      </c>
      <c r="Q9" s="511" t="s">
        <v>218</v>
      </c>
      <c r="R9" s="511" t="s">
        <v>219</v>
      </c>
      <c r="S9" s="511" t="s">
        <v>220</v>
      </c>
      <c r="T9" s="329" t="s">
        <v>15</v>
      </c>
      <c r="U9" s="329" t="s">
        <v>223</v>
      </c>
      <c r="V9" s="511" t="s">
        <v>215</v>
      </c>
      <c r="W9" s="511" t="s">
        <v>216</v>
      </c>
      <c r="X9" s="511" t="s">
        <v>217</v>
      </c>
      <c r="Y9" s="511" t="s">
        <v>218</v>
      </c>
      <c r="Z9" s="511" t="s">
        <v>219</v>
      </c>
      <c r="AA9" s="511" t="s">
        <v>220</v>
      </c>
      <c r="AB9" s="329" t="s">
        <v>15</v>
      </c>
      <c r="AC9" s="329" t="s">
        <v>223</v>
      </c>
      <c r="AD9" s="511" t="s">
        <v>215</v>
      </c>
      <c r="AE9" s="511" t="s">
        <v>216</v>
      </c>
      <c r="AF9" s="511" t="s">
        <v>217</v>
      </c>
      <c r="AG9" s="511" t="s">
        <v>218</v>
      </c>
      <c r="AH9" s="511" t="s">
        <v>219</v>
      </c>
      <c r="AI9" s="511" t="s">
        <v>220</v>
      </c>
      <c r="AJ9" s="329" t="s">
        <v>15</v>
      </c>
      <c r="AK9" s="329" t="s">
        <v>223</v>
      </c>
    </row>
    <row r="10" spans="1:64" s="331" customFormat="1" ht="15" customHeight="1">
      <c r="A10" s="511"/>
      <c r="B10" s="511"/>
      <c r="C10" s="511"/>
      <c r="D10" s="511"/>
      <c r="E10" s="511"/>
      <c r="F10" s="511"/>
      <c r="G10" s="511"/>
      <c r="H10" s="511"/>
      <c r="I10" s="332" t="s">
        <v>122</v>
      </c>
      <c r="J10" s="330"/>
      <c r="K10" s="511"/>
      <c r="L10" s="511"/>
      <c r="M10" s="330"/>
      <c r="N10" s="511"/>
      <c r="O10" s="511"/>
      <c r="P10" s="511"/>
      <c r="Q10" s="511"/>
      <c r="R10" s="511"/>
      <c r="S10" s="511"/>
      <c r="T10" s="332" t="s">
        <v>122</v>
      </c>
      <c r="U10" s="332" t="s">
        <v>122</v>
      </c>
      <c r="V10" s="511"/>
      <c r="W10" s="511"/>
      <c r="X10" s="511"/>
      <c r="Y10" s="511"/>
      <c r="Z10" s="511"/>
      <c r="AA10" s="511"/>
      <c r="AB10" s="332" t="s">
        <v>122</v>
      </c>
      <c r="AC10" s="332" t="s">
        <v>122</v>
      </c>
      <c r="AD10" s="511"/>
      <c r="AE10" s="511"/>
      <c r="AF10" s="511"/>
      <c r="AG10" s="511"/>
      <c r="AH10" s="511"/>
      <c r="AI10" s="511"/>
      <c r="AJ10" s="332" t="s">
        <v>122</v>
      </c>
      <c r="AK10" s="332" t="s">
        <v>122</v>
      </c>
    </row>
    <row r="11" spans="1:64" ht="15" customHeight="1">
      <c r="A11" s="333"/>
      <c r="B11" s="334"/>
      <c r="C11" s="335" t="s">
        <v>181</v>
      </c>
      <c r="D11" s="335"/>
      <c r="E11" s="335"/>
      <c r="F11" s="335"/>
      <c r="G11" s="335" t="s">
        <v>181</v>
      </c>
      <c r="H11" s="335"/>
      <c r="I11" s="167"/>
      <c r="J11" s="32"/>
      <c r="K11" s="335"/>
      <c r="L11" s="335"/>
      <c r="M11" s="32"/>
      <c r="N11" s="336" t="s">
        <v>182</v>
      </c>
      <c r="O11" s="335"/>
      <c r="P11" s="335"/>
      <c r="Q11" s="335"/>
      <c r="R11" s="336" t="s">
        <v>182</v>
      </c>
      <c r="S11" s="335"/>
      <c r="T11" s="167"/>
      <c r="U11" s="337"/>
      <c r="V11" s="336" t="s">
        <v>183</v>
      </c>
      <c r="W11" s="335"/>
      <c r="X11" s="335"/>
      <c r="Y11" s="335"/>
      <c r="Z11" s="336" t="s">
        <v>183</v>
      </c>
      <c r="AA11" s="335"/>
      <c r="AB11" s="167"/>
      <c r="AC11" s="337"/>
      <c r="AD11" s="336" t="s">
        <v>187</v>
      </c>
      <c r="AE11" s="335"/>
      <c r="AF11" s="335"/>
      <c r="AG11" s="335"/>
      <c r="AH11" s="336" t="s">
        <v>187</v>
      </c>
      <c r="AI11" s="335"/>
      <c r="AJ11" s="167"/>
      <c r="AK11" s="337"/>
      <c r="AL11" s="337"/>
      <c r="AM11" s="337"/>
      <c r="AN11" s="337"/>
      <c r="AO11" s="337"/>
      <c r="AP11" s="337"/>
      <c r="AQ11" s="337"/>
      <c r="AR11" s="337"/>
      <c r="AS11" s="337"/>
      <c r="AT11" s="337"/>
      <c r="AU11" s="337"/>
      <c r="AV11" s="337"/>
      <c r="AW11" s="337"/>
      <c r="AX11" s="337"/>
      <c r="AY11" s="337"/>
      <c r="AZ11" s="337"/>
      <c r="BA11" s="337"/>
      <c r="BB11" s="337"/>
      <c r="BC11" s="337"/>
      <c r="BD11" s="337"/>
      <c r="BE11" s="337"/>
      <c r="BF11" s="337"/>
      <c r="BG11" s="337"/>
      <c r="BH11" s="337"/>
      <c r="BI11" s="337"/>
      <c r="BJ11" s="337"/>
      <c r="BK11" s="337"/>
      <c r="BL11" s="337"/>
    </row>
    <row r="12" spans="1:64" ht="6.75" customHeight="1">
      <c r="C12" s="324"/>
      <c r="D12" s="324"/>
      <c r="E12" s="324"/>
      <c r="F12" s="324"/>
      <c r="G12" s="324"/>
      <c r="H12" s="324"/>
      <c r="I12" s="325"/>
      <c r="J12" s="7"/>
      <c r="K12" s="324"/>
      <c r="L12" s="324"/>
      <c r="M12" s="7"/>
      <c r="N12" s="324"/>
      <c r="Q12" s="324"/>
      <c r="R12" s="324"/>
      <c r="S12" s="324"/>
      <c r="T12" s="325"/>
      <c r="V12" s="324"/>
      <c r="Y12" s="324"/>
      <c r="Z12" s="324"/>
      <c r="AA12" s="324"/>
      <c r="AB12" s="325"/>
      <c r="AD12" s="324"/>
      <c r="AG12" s="324"/>
      <c r="AH12" s="324"/>
      <c r="AI12" s="324"/>
      <c r="AJ12" s="325"/>
    </row>
    <row r="13" spans="1:64" ht="12" customHeight="1">
      <c r="A13" s="338" t="s">
        <v>224</v>
      </c>
      <c r="B13" s="339"/>
      <c r="C13" s="340"/>
      <c r="D13" s="340"/>
      <c r="E13" s="340"/>
      <c r="F13" s="340"/>
      <c r="G13" s="340"/>
      <c r="H13" s="340"/>
      <c r="I13" s="341"/>
      <c r="J13" s="7"/>
      <c r="K13" s="340"/>
      <c r="L13" s="340"/>
      <c r="M13" s="7"/>
      <c r="N13" s="340"/>
      <c r="O13" s="340"/>
      <c r="P13" s="340"/>
      <c r="Q13" s="340"/>
      <c r="R13" s="340"/>
      <c r="S13" s="340"/>
      <c r="T13" s="341"/>
      <c r="V13" s="340"/>
      <c r="W13" s="340"/>
      <c r="X13" s="340"/>
      <c r="Y13" s="340"/>
      <c r="Z13" s="340"/>
      <c r="AA13" s="340"/>
      <c r="AB13" s="341"/>
      <c r="AD13" s="340"/>
      <c r="AE13" s="340"/>
      <c r="AF13" s="340"/>
      <c r="AG13" s="340"/>
      <c r="AH13" s="340"/>
      <c r="AI13" s="340"/>
      <c r="AJ13" s="341"/>
    </row>
    <row r="14" spans="1:64" s="350" customFormat="1" ht="15" customHeight="1">
      <c r="A14" s="342" t="s">
        <v>83</v>
      </c>
      <c r="B14" s="343"/>
      <c r="C14" s="344">
        <f>SUMIF(BDados!$I:$I,$C$11&amp;$A14,BDados!$D:$D)</f>
        <v>3423</v>
      </c>
      <c r="D14" s="345">
        <v>2704</v>
      </c>
      <c r="E14" s="345">
        <v>2937</v>
      </c>
      <c r="F14" s="344">
        <f t="shared" ref="F14:F20" si="0">IF(ISERROR(C14*(AVERAGE(D14:E14)/1000)),0,(C14*(AVERAGE(D14:E14)/1000)))</f>
        <v>9654.5715</v>
      </c>
      <c r="G14" s="344">
        <f>SUMIF(BDados!$I:$I,$G$11&amp;$A14,BDados!$F:$F)</f>
        <v>7988.75</v>
      </c>
      <c r="H14" s="344">
        <f t="shared" ref="H14:H20" si="1">F14-G14</f>
        <v>1665.8215</v>
      </c>
      <c r="I14" s="346">
        <f t="shared" ref="I14:I20" si="2">IF(G14=0,"",IF(F14=0,"",((G14/F14)-1)*100))</f>
        <v>-17.254225109835275</v>
      </c>
      <c r="J14" s="59"/>
      <c r="K14" s="347">
        <v>958.66666666666697</v>
      </c>
      <c r="L14" s="347">
        <f t="shared" ref="L14:L20" si="3">IF(G14&gt;F14,0,K14*(F14-G14))</f>
        <v>1596967.5446666672</v>
      </c>
      <c r="M14" s="59"/>
      <c r="N14" s="344">
        <f>SUMIF(BDados!$I:$I,$N$11&amp;$A14,BDados!$D:$D)</f>
        <v>101.14</v>
      </c>
      <c r="O14" s="345">
        <v>2027</v>
      </c>
      <c r="P14" s="345">
        <v>2227</v>
      </c>
      <c r="Q14" s="344">
        <f t="shared" ref="Q14:Q20" si="4">IF(ISERROR(N14*(AVERAGE(O14:P14)/1000)),0,(N14*(AVERAGE(O14:P14)/1000)))</f>
        <v>215.12477999999999</v>
      </c>
      <c r="R14" s="344">
        <f>SUMIF(BDados!$I:$I,$R$11&amp;$A14,BDados!$F:$F)</f>
        <v>204.67</v>
      </c>
      <c r="S14" s="344">
        <f t="shared" ref="S14:S20" si="5">Q14-R14</f>
        <v>10.45478</v>
      </c>
      <c r="T14" s="348">
        <f t="shared" ref="T14:T20" si="6">IF(R14=0,"",IF(Q14=0,"",((R14/Q14)-1)*100))</f>
        <v>-4.8598678404226607</v>
      </c>
      <c r="U14" s="349">
        <f t="shared" ref="U14:U20" si="7">1-(AVERAGE(O14:P14))/P14</f>
        <v>4.4903457566232596E-2</v>
      </c>
      <c r="V14" s="344">
        <f>SUMIF(BDados!$I:$I,$V$11&amp;$A14,BDados!$D:$D)</f>
        <v>1132</v>
      </c>
      <c r="W14" s="345">
        <v>2550</v>
      </c>
      <c r="X14" s="345">
        <v>2826</v>
      </c>
      <c r="Y14" s="344">
        <f t="shared" ref="Y14:Y20" si="8">IF(ISERROR(V14*(AVERAGE(W14:X14)/1000)),0,(V14*(AVERAGE(W14:X14)/1000)))</f>
        <v>3042.8160000000003</v>
      </c>
      <c r="Z14" s="344">
        <f>SUMIF(BDados!$I:$I,$Z$11&amp;$A14,BDados!$F:$F)</f>
        <v>3193</v>
      </c>
      <c r="AA14" s="344">
        <f t="shared" ref="AA14:AA20" si="9">Y14-Z14</f>
        <v>-150.18399999999974</v>
      </c>
      <c r="AB14" s="348">
        <f t="shared" ref="AB14:AB20" si="10">IF(Z14=0,"",IF(Y14=0,"",((Z14/Y14)-1)*100))</f>
        <v>4.935691149251209</v>
      </c>
      <c r="AC14" s="349">
        <f t="shared" ref="AC14:AC20" si="11">1-(AVERAGE(W14:X14))/X14</f>
        <v>4.8832271762208057E-2</v>
      </c>
      <c r="AD14" s="344">
        <f>SUMIF(BDados!$I:$I,$AD$11&amp;$A14,BDados!$D:$D)</f>
        <v>1230</v>
      </c>
      <c r="AE14" s="345">
        <v>2448</v>
      </c>
      <c r="AF14" s="345">
        <v>2649</v>
      </c>
      <c r="AG14" s="344">
        <f t="shared" ref="AG14:AG20" si="12">IF(ISERROR(AD14*(AVERAGE(AE14:AF14)/1000)),0,(AD14*(AVERAGE(AE14:AF14)/1000)))</f>
        <v>3134.6550000000002</v>
      </c>
      <c r="AH14" s="344">
        <f>SUMIF(BDados!$I:$I,AH$11&amp;$A14,BDados!$F:$F)</f>
        <v>1893</v>
      </c>
      <c r="AI14" s="344">
        <f t="shared" ref="AI14:AI20" si="13">AG14-AH14</f>
        <v>1241.6550000000002</v>
      </c>
      <c r="AJ14" s="348">
        <f t="shared" ref="AJ14:AJ45" si="14">IF(AH14=0,"",IF(AG14=0,"",((AH14/AG14)-1)*100))</f>
        <v>-39.610579154643823</v>
      </c>
      <c r="AK14" s="349">
        <f t="shared" ref="AK14:AK20" si="15">1-(AVERAGE(AE14:AF14))/AF14</f>
        <v>3.7938844847112074E-2</v>
      </c>
    </row>
    <row r="15" spans="1:64" s="350" customFormat="1" ht="15" customHeight="1">
      <c r="A15" s="342" t="s">
        <v>85</v>
      </c>
      <c r="B15" s="343"/>
      <c r="C15" s="344">
        <f>SUMIF(BDados!$I:$I,$C$11&amp;$A15,BDados!$D:$D)</f>
        <v>6090</v>
      </c>
      <c r="D15" s="345">
        <v>2813</v>
      </c>
      <c r="E15" s="345">
        <v>3038</v>
      </c>
      <c r="F15" s="344">
        <f t="shared" si="0"/>
        <v>17816.294999999998</v>
      </c>
      <c r="G15" s="344">
        <f>SUMIF(BDados!$I:$I,$G$11&amp;$A15,BDados!$F:$F)</f>
        <v>13724.850000000002</v>
      </c>
      <c r="H15" s="344">
        <f t="shared" si="1"/>
        <v>4091.4449999999961</v>
      </c>
      <c r="I15" s="346">
        <f t="shared" si="2"/>
        <v>-22.964623116085559</v>
      </c>
      <c r="J15" s="59"/>
      <c r="K15" s="347">
        <v>1237.2</v>
      </c>
      <c r="L15" s="347">
        <f t="shared" si="3"/>
        <v>5061935.7539999951</v>
      </c>
      <c r="M15" s="59"/>
      <c r="N15" s="344">
        <f>SUMIF(BDados!$I:$I,$N$11&amp;$A15,BDados!$D:$D)</f>
        <v>4075.7</v>
      </c>
      <c r="O15" s="345">
        <v>2533</v>
      </c>
      <c r="P15" s="345">
        <v>2769</v>
      </c>
      <c r="Q15" s="344">
        <f t="shared" si="4"/>
        <v>10804.680699999999</v>
      </c>
      <c r="R15" s="344">
        <f>SUMIF(BDados!$I:$I,$R$11&amp;$A15,BDados!$F:$F)</f>
        <v>9987.52</v>
      </c>
      <c r="S15" s="344">
        <f t="shared" si="5"/>
        <v>817.16069999999854</v>
      </c>
      <c r="T15" s="348">
        <f t="shared" si="6"/>
        <v>-7.5630249767584363</v>
      </c>
      <c r="U15" s="349">
        <f t="shared" si="7"/>
        <v>4.2614662332972175E-2</v>
      </c>
      <c r="V15" s="344">
        <f>SUMIF(BDados!$I:$I,$V$11&amp;$A15,BDados!$D:$D)</f>
        <v>3781</v>
      </c>
      <c r="W15" s="345">
        <v>2403</v>
      </c>
      <c r="X15" s="345">
        <v>2641</v>
      </c>
      <c r="Y15" s="344">
        <f t="shared" si="8"/>
        <v>9535.6819999999989</v>
      </c>
      <c r="Z15" s="344">
        <f>SUMIF(BDados!$I:$I,$Z$11&amp;$A15,BDados!$F:$F)</f>
        <v>10199</v>
      </c>
      <c r="AA15" s="344">
        <f t="shared" si="9"/>
        <v>-663.31800000000112</v>
      </c>
      <c r="AB15" s="348">
        <f t="shared" si="10"/>
        <v>6.9561673721921569</v>
      </c>
      <c r="AC15" s="349">
        <f t="shared" si="11"/>
        <v>4.5058689890193127E-2</v>
      </c>
      <c r="AD15" s="344">
        <f>SUMIF(BDados!$I:$I,$AD$11&amp;$A15,BDados!$D:$D)</f>
        <v>2611</v>
      </c>
      <c r="AE15" s="345">
        <v>2395</v>
      </c>
      <c r="AF15" s="345">
        <v>2609</v>
      </c>
      <c r="AG15" s="344">
        <f t="shared" si="12"/>
        <v>6532.7219999999998</v>
      </c>
      <c r="AH15" s="344">
        <f>SUMIF(BDados!$I:$I,AH$11&amp;$A15,BDados!$F:$F)</f>
        <v>6129</v>
      </c>
      <c r="AI15" s="344">
        <f t="shared" si="13"/>
        <v>403.72199999999975</v>
      </c>
      <c r="AJ15" s="348">
        <f t="shared" si="14"/>
        <v>-6.1799966384609606</v>
      </c>
      <c r="AK15" s="349">
        <f t="shared" si="15"/>
        <v>4.1011881947106144E-2</v>
      </c>
    </row>
    <row r="16" spans="1:64" s="350" customFormat="1" ht="15" customHeight="1">
      <c r="A16" s="342" t="s">
        <v>86</v>
      </c>
      <c r="B16" s="343"/>
      <c r="C16" s="344">
        <f>SUMIF(BDados!$I:$I,$C$11&amp;$A16,BDados!$D:$D)</f>
        <v>19348</v>
      </c>
      <c r="D16" s="345">
        <v>5509</v>
      </c>
      <c r="E16" s="345">
        <v>6058</v>
      </c>
      <c r="F16" s="344">
        <f t="shared" si="0"/>
        <v>111899.158</v>
      </c>
      <c r="G16" s="344">
        <f>SUMIF(BDados!$I:$I,$G$11&amp;$A16,BDados!$F:$F)</f>
        <v>129314.09</v>
      </c>
      <c r="H16" s="344">
        <f t="shared" si="1"/>
        <v>-17414.932000000001</v>
      </c>
      <c r="I16" s="346">
        <f t="shared" si="2"/>
        <v>15.563059017834613</v>
      </c>
      <c r="J16" s="59"/>
      <c r="K16" s="347">
        <v>628.5</v>
      </c>
      <c r="L16" s="347">
        <f t="shared" si="3"/>
        <v>0</v>
      </c>
      <c r="M16" s="59"/>
      <c r="N16" s="344">
        <f>SUMIF(BDados!$I:$I,$N$11&amp;$A16,BDados!$D:$D)</f>
        <v>19372</v>
      </c>
      <c r="O16" s="345">
        <v>6434</v>
      </c>
      <c r="P16" s="345">
        <v>6873</v>
      </c>
      <c r="Q16" s="344">
        <f t="shared" si="4"/>
        <v>128891.602</v>
      </c>
      <c r="R16" s="344">
        <f>SUMIF(BDados!$I:$I,$R$11&amp;$A16,BDados!$F:$F)</f>
        <v>127272.01000000001</v>
      </c>
      <c r="S16" s="344">
        <f t="shared" si="5"/>
        <v>1619.5919999999896</v>
      </c>
      <c r="T16" s="348">
        <f t="shared" si="6"/>
        <v>-1.2565535495477786</v>
      </c>
      <c r="U16" s="349">
        <f t="shared" si="7"/>
        <v>3.1936563363887727E-2</v>
      </c>
      <c r="V16" s="344">
        <f>SUMIF(BDados!$I:$I,$V$11&amp;$A16,BDados!$D:$D)</f>
        <v>21046</v>
      </c>
      <c r="W16" s="345">
        <v>6348</v>
      </c>
      <c r="X16" s="345">
        <v>6590</v>
      </c>
      <c r="Y16" s="344">
        <f t="shared" si="8"/>
        <v>136146.57399999999</v>
      </c>
      <c r="Z16" s="344">
        <f>SUMIF(BDados!$I:$I,$Z$11&amp;$A16,BDados!$F:$F)</f>
        <v>157416</v>
      </c>
      <c r="AA16" s="344">
        <f t="shared" si="9"/>
        <v>-21269.426000000007</v>
      </c>
      <c r="AB16" s="348">
        <f t="shared" si="10"/>
        <v>15.622446731564477</v>
      </c>
      <c r="AC16" s="349">
        <f t="shared" si="11"/>
        <v>1.836115326251897E-2</v>
      </c>
      <c r="AD16" s="344">
        <f>SUMIF(BDados!$I:$I,$AD$11&amp;$A16,BDados!$D:$D)</f>
        <v>20187</v>
      </c>
      <c r="AE16" s="345">
        <v>6998</v>
      </c>
      <c r="AF16" s="345">
        <v>7792</v>
      </c>
      <c r="AG16" s="344">
        <f t="shared" si="12"/>
        <v>149282.86499999999</v>
      </c>
      <c r="AH16" s="344">
        <f>SUMIF(BDados!$I:$I,AH$11&amp;$A16,BDados!$F:$F)</f>
        <v>151748</v>
      </c>
      <c r="AI16" s="344">
        <f t="shared" si="13"/>
        <v>-2465.1350000000093</v>
      </c>
      <c r="AJ16" s="348">
        <f t="shared" si="14"/>
        <v>1.6513181201338822</v>
      </c>
      <c r="AK16" s="349">
        <f t="shared" si="15"/>
        <v>5.094969199178645E-2</v>
      </c>
    </row>
    <row r="17" spans="1:37" s="350" customFormat="1" ht="15" customHeight="1">
      <c r="A17" s="342" t="s">
        <v>87</v>
      </c>
      <c r="B17" s="343"/>
      <c r="C17" s="344">
        <f>SUMIF(BDados!$I:$I,$C$11&amp;$A17,BDados!$D:$D)</f>
        <v>24717</v>
      </c>
      <c r="D17" s="345">
        <v>1935</v>
      </c>
      <c r="E17" s="345">
        <v>2138</v>
      </c>
      <c r="F17" s="344">
        <f t="shared" si="0"/>
        <v>50336.170500000007</v>
      </c>
      <c r="G17" s="344">
        <f>SUMIF(BDados!$I:$I,$G$11&amp;$A17,BDados!$F:$F)</f>
        <v>39853.650000000009</v>
      </c>
      <c r="H17" s="344">
        <f t="shared" si="1"/>
        <v>10482.520499999999</v>
      </c>
      <c r="I17" s="346">
        <f t="shared" si="2"/>
        <v>-20.825025813197286</v>
      </c>
      <c r="J17" s="59"/>
      <c r="K17" s="347">
        <v>589.33333333333303</v>
      </c>
      <c r="L17" s="347">
        <f t="shared" si="3"/>
        <v>6177698.7479999959</v>
      </c>
      <c r="M17" s="59"/>
      <c r="N17" s="344">
        <f>SUMIF(BDados!$I:$I,$N$11&amp;$A17,BDados!$D:$D)</f>
        <v>20841.3</v>
      </c>
      <c r="O17" s="345">
        <v>1919</v>
      </c>
      <c r="P17" s="345">
        <v>2128</v>
      </c>
      <c r="Q17" s="344">
        <f t="shared" si="4"/>
        <v>42172.370549999992</v>
      </c>
      <c r="R17" s="344">
        <f>SUMIF(BDados!$I:$I,$R$11&amp;$A17,BDados!$F:$F)</f>
        <v>39309.649999999994</v>
      </c>
      <c r="S17" s="344">
        <f t="shared" si="5"/>
        <v>2862.7205499999982</v>
      </c>
      <c r="T17" s="348">
        <f t="shared" si="6"/>
        <v>-6.7881423611364848</v>
      </c>
      <c r="U17" s="349">
        <f t="shared" si="7"/>
        <v>4.9107142857142905E-2</v>
      </c>
      <c r="V17" s="344">
        <f>SUMIF(BDados!$I:$I,$V$11&amp;$A17,BDados!$D:$D)</f>
        <v>17810</v>
      </c>
      <c r="W17" s="345">
        <v>1883</v>
      </c>
      <c r="X17" s="345">
        <v>2110</v>
      </c>
      <c r="Y17" s="344">
        <f t="shared" si="8"/>
        <v>35557.665000000001</v>
      </c>
      <c r="Z17" s="344">
        <f>SUMIF(BDados!$I:$I,$Z$11&amp;$A17,BDados!$F:$F)</f>
        <v>34604</v>
      </c>
      <c r="AA17" s="344">
        <f t="shared" si="9"/>
        <v>953.66500000000087</v>
      </c>
      <c r="AB17" s="348">
        <f t="shared" si="10"/>
        <v>-2.6820236930630847</v>
      </c>
      <c r="AC17" s="349">
        <f t="shared" si="11"/>
        <v>5.3791469194312769E-2</v>
      </c>
      <c r="AD17" s="344">
        <f>SUMIF(BDados!$I:$I,$AD$11&amp;$A17,BDados!$D:$D)</f>
        <v>14889</v>
      </c>
      <c r="AE17" s="345">
        <v>1881</v>
      </c>
      <c r="AF17" s="345">
        <v>2096</v>
      </c>
      <c r="AG17" s="344">
        <f t="shared" si="12"/>
        <v>29606.7765</v>
      </c>
      <c r="AH17" s="344">
        <f>SUMIF(BDados!$I:$I,AH$11&amp;$A17,BDados!$F:$F)</f>
        <v>26294</v>
      </c>
      <c r="AI17" s="344">
        <f t="shared" si="13"/>
        <v>3312.7764999999999</v>
      </c>
      <c r="AJ17" s="348">
        <f t="shared" si="14"/>
        <v>-11.189250879777468</v>
      </c>
      <c r="AK17" s="349">
        <f t="shared" si="15"/>
        <v>5.1288167938931317E-2</v>
      </c>
    </row>
    <row r="18" spans="1:37" s="350" customFormat="1" ht="15" customHeight="1">
      <c r="A18" s="342" t="s">
        <v>58</v>
      </c>
      <c r="B18" s="343"/>
      <c r="C18" s="344">
        <f>SUMIF(BDados!$I:$I,$C$11&amp;$A18,BDados!$D:$D)</f>
        <v>366801</v>
      </c>
      <c r="D18" s="345">
        <v>1590</v>
      </c>
      <c r="E18" s="345">
        <v>1733</v>
      </c>
      <c r="F18" s="344">
        <f t="shared" si="0"/>
        <v>609439.8615</v>
      </c>
      <c r="G18" s="344">
        <f>SUMIF(BDados!$I:$I,$G$11&amp;$A18,BDados!$F:$F)</f>
        <v>413991.65999999992</v>
      </c>
      <c r="H18" s="344">
        <f t="shared" si="1"/>
        <v>195448.20150000008</v>
      </c>
      <c r="I18" s="346">
        <f t="shared" si="2"/>
        <v>-32.070137489685699</v>
      </c>
      <c r="J18" s="59"/>
      <c r="K18" s="347">
        <v>1624.3333333333301</v>
      </c>
      <c r="L18" s="347">
        <f t="shared" si="3"/>
        <v>317473028.63649952</v>
      </c>
      <c r="M18" s="59"/>
      <c r="N18" s="344">
        <f>SUMIF(BDados!$I:$I,$N$11&amp;$A18,BDados!$D:$D)</f>
        <v>321061</v>
      </c>
      <c r="O18" s="345">
        <v>1553</v>
      </c>
      <c r="P18" s="345">
        <v>1740</v>
      </c>
      <c r="Q18" s="344">
        <f t="shared" si="4"/>
        <v>528626.93650000007</v>
      </c>
      <c r="R18" s="344">
        <f>SUMIF(BDados!$I:$I,$R$11&amp;$A18,BDados!$F:$F)</f>
        <v>487558.28</v>
      </c>
      <c r="S18" s="344">
        <f t="shared" si="5"/>
        <v>41068.656500000041</v>
      </c>
      <c r="T18" s="348">
        <f t="shared" si="6"/>
        <v>-7.7689299701435122</v>
      </c>
      <c r="U18" s="349">
        <f t="shared" si="7"/>
        <v>5.3735632183908089E-2</v>
      </c>
      <c r="V18" s="344">
        <f>SUMIF(BDados!$I:$I,$V$11&amp;$A18,BDados!$D:$D)</f>
        <v>344177</v>
      </c>
      <c r="W18" s="345">
        <v>1612</v>
      </c>
      <c r="X18" s="345">
        <v>1796</v>
      </c>
      <c r="Y18" s="344">
        <f t="shared" si="8"/>
        <v>586477.60800000001</v>
      </c>
      <c r="Z18" s="344">
        <f>SUMIF(BDados!$I:$I,$Z$11&amp;$A18,BDados!$F:$F)</f>
        <v>533603</v>
      </c>
      <c r="AA18" s="344">
        <f t="shared" si="9"/>
        <v>52874.608000000007</v>
      </c>
      <c r="AB18" s="348">
        <f t="shared" si="10"/>
        <v>-9.0156226390829204</v>
      </c>
      <c r="AC18" s="349">
        <f t="shared" si="11"/>
        <v>5.1224944320712673E-2</v>
      </c>
      <c r="AD18" s="344">
        <f>SUMIF(BDados!$I:$I,$AD$11&amp;$A18,BDados!$D:$D)</f>
        <v>247555</v>
      </c>
      <c r="AE18" s="345">
        <v>1666</v>
      </c>
      <c r="AF18" s="345">
        <v>1871</v>
      </c>
      <c r="AG18" s="344">
        <f t="shared" si="12"/>
        <v>437801.01750000002</v>
      </c>
      <c r="AH18" s="344">
        <f>SUMIF(BDados!$I:$I,AH$11&amp;$A18,BDados!$F:$F)</f>
        <v>350201</v>
      </c>
      <c r="AI18" s="344">
        <f t="shared" si="13"/>
        <v>87600.017500000016</v>
      </c>
      <c r="AJ18" s="348">
        <f t="shared" si="14"/>
        <v>-20.009094085762381</v>
      </c>
      <c r="AK18" s="349">
        <f t="shared" si="15"/>
        <v>5.4783538214858374E-2</v>
      </c>
    </row>
    <row r="19" spans="1:37" s="350" customFormat="1" ht="15" customHeight="1">
      <c r="A19" s="342" t="s">
        <v>103</v>
      </c>
      <c r="B19" s="343"/>
      <c r="C19" s="344">
        <f>SUMIF(BDados!$I:$I,$C$11&amp;$A19,BDados!$D:$D)</f>
        <v>1271822</v>
      </c>
      <c r="D19" s="345">
        <v>6423</v>
      </c>
      <c r="E19" s="345">
        <v>7171</v>
      </c>
      <c r="F19" s="344">
        <f t="shared" si="0"/>
        <v>8644574.1339999996</v>
      </c>
      <c r="G19" s="344">
        <f>SUMIF(BDados!$I:$I,$G$11&amp;$A19,BDados!$F:$F)</f>
        <v>6722113.3599999994</v>
      </c>
      <c r="H19" s="344">
        <f t="shared" si="1"/>
        <v>1922460.7740000002</v>
      </c>
      <c r="I19" s="346">
        <f t="shared" si="2"/>
        <v>-22.238929809610454</v>
      </c>
      <c r="J19" s="59"/>
      <c r="K19" s="347">
        <v>265.83333333333297</v>
      </c>
      <c r="L19" s="347">
        <f t="shared" si="3"/>
        <v>511054155.75499934</v>
      </c>
      <c r="M19" s="59"/>
      <c r="N19" s="344">
        <f>SUMIF(BDados!$I:$I,$N$11&amp;$A19,BDados!$D:$D)</f>
        <v>901318</v>
      </c>
      <c r="O19" s="345">
        <v>6712</v>
      </c>
      <c r="P19" s="345">
        <v>7374</v>
      </c>
      <c r="Q19" s="344">
        <f t="shared" si="4"/>
        <v>6347982.6740000006</v>
      </c>
      <c r="R19" s="344">
        <f>SUMIF(BDados!$I:$I,$R$11&amp;$A19,BDados!$F:$F)</f>
        <v>6845628.6899999995</v>
      </c>
      <c r="S19" s="344">
        <f t="shared" si="5"/>
        <v>-497646.0159999989</v>
      </c>
      <c r="T19" s="348">
        <f t="shared" si="6"/>
        <v>7.8394356373758356</v>
      </c>
      <c r="U19" s="349">
        <f t="shared" si="7"/>
        <v>4.4887442365066477E-2</v>
      </c>
      <c r="V19" s="344">
        <f>SUMIF(BDados!$I:$I,$V$11&amp;$A19,BDados!$D:$D)</f>
        <v>776684</v>
      </c>
      <c r="W19" s="345">
        <v>6984</v>
      </c>
      <c r="X19" s="345">
        <v>7585</v>
      </c>
      <c r="Y19" s="344">
        <f t="shared" si="8"/>
        <v>5657754.5980000002</v>
      </c>
      <c r="Z19" s="344">
        <f>SUMIF(BDados!$I:$I,$Z$11&amp;$A19,BDados!$F:$F)</f>
        <v>6111573</v>
      </c>
      <c r="AA19" s="344">
        <f t="shared" si="9"/>
        <v>-453818.40199999977</v>
      </c>
      <c r="AB19" s="348">
        <f t="shared" si="10"/>
        <v>8.0211750817263052</v>
      </c>
      <c r="AC19" s="349">
        <f t="shared" si="11"/>
        <v>3.9617666446934763E-2</v>
      </c>
      <c r="AD19" s="344">
        <f>SUMIF(BDados!$I:$I,$AD$11&amp;$A19,BDados!$D:$D)</f>
        <v>975789</v>
      </c>
      <c r="AE19" s="345">
        <v>7592</v>
      </c>
      <c r="AF19" s="345">
        <v>8339</v>
      </c>
      <c r="AG19" s="344">
        <f t="shared" si="12"/>
        <v>7772647.2794999992</v>
      </c>
      <c r="AH19" s="344">
        <f>SUMIF(BDados!$I:$I,AH$11&amp;$A19,BDados!$F:$F)</f>
        <v>6645802</v>
      </c>
      <c r="AI19" s="344">
        <f t="shared" si="13"/>
        <v>1126845.2794999992</v>
      </c>
      <c r="AJ19" s="348">
        <f t="shared" si="14"/>
        <v>-14.497573850700807</v>
      </c>
      <c r="AK19" s="349">
        <f t="shared" si="15"/>
        <v>4.4789543110684726E-2</v>
      </c>
    </row>
    <row r="20" spans="1:37" s="350" customFormat="1" ht="15" customHeight="1">
      <c r="A20" s="342" t="s">
        <v>106</v>
      </c>
      <c r="B20" s="343"/>
      <c r="C20" s="344">
        <f>SUMIF(BDados!$I:$I,$C$11&amp;$A20,BDados!$D:$D)</f>
        <v>4016241</v>
      </c>
      <c r="D20" s="345">
        <v>2899</v>
      </c>
      <c r="E20" s="345">
        <v>3171</v>
      </c>
      <c r="F20" s="344">
        <f t="shared" si="0"/>
        <v>12189291.435000001</v>
      </c>
      <c r="G20" s="344">
        <f>SUMIF(BDados!$I:$I,$G$11&amp;$A20,BDados!$F:$F)</f>
        <v>9319977.5600000005</v>
      </c>
      <c r="H20" s="344">
        <f t="shared" si="1"/>
        <v>2869313.875</v>
      </c>
      <c r="I20" s="346">
        <f t="shared" si="2"/>
        <v>-23.539628126054403</v>
      </c>
      <c r="J20" s="59"/>
      <c r="K20" s="347">
        <v>735.66666666666697</v>
      </c>
      <c r="L20" s="347">
        <f t="shared" si="3"/>
        <v>2110858574.0416675</v>
      </c>
      <c r="M20" s="59"/>
      <c r="N20" s="344">
        <f>SUMIF(BDados!$I:$I,$N$11&amp;$A20,BDados!$D:$D)</f>
        <v>4373375</v>
      </c>
      <c r="O20" s="345">
        <v>2919</v>
      </c>
      <c r="P20" s="345">
        <v>3189</v>
      </c>
      <c r="Q20" s="344">
        <f t="shared" si="4"/>
        <v>13356287.25</v>
      </c>
      <c r="R20" s="344">
        <f>SUMIF(BDados!$I:$I,$R$11&amp;$A20,BDados!$F:$F)</f>
        <v>13931904.99</v>
      </c>
      <c r="S20" s="344">
        <f t="shared" si="5"/>
        <v>-575617.74000000022</v>
      </c>
      <c r="T20" s="348">
        <f t="shared" si="6"/>
        <v>4.3097136893338384</v>
      </c>
      <c r="U20" s="349">
        <f t="shared" si="7"/>
        <v>4.2333019755409262E-2</v>
      </c>
      <c r="V20" s="344">
        <f>SUMIF(BDados!$I:$I,$V$11&amp;$A20,BDados!$D:$D)</f>
        <v>4481825</v>
      </c>
      <c r="W20" s="345">
        <v>2944</v>
      </c>
      <c r="X20" s="345">
        <v>3224</v>
      </c>
      <c r="Y20" s="344">
        <f t="shared" si="8"/>
        <v>13821948.300000001</v>
      </c>
      <c r="Z20" s="344">
        <f>SUMIF(BDados!$I:$I,$Z$11&amp;$A20,BDados!$F:$F)</f>
        <v>15343406</v>
      </c>
      <c r="AA20" s="344">
        <f t="shared" si="9"/>
        <v>-1521457.6999999993</v>
      </c>
      <c r="AB20" s="348">
        <f t="shared" si="10"/>
        <v>11.007548769372843</v>
      </c>
      <c r="AC20" s="349">
        <f t="shared" si="11"/>
        <v>4.3424317617866026E-2</v>
      </c>
      <c r="AD20" s="344">
        <f>SUMIF(BDados!$I:$I,$AD$11&amp;$A20,BDados!$D:$D)</f>
        <v>4392795</v>
      </c>
      <c r="AE20" s="345">
        <v>3101</v>
      </c>
      <c r="AF20" s="345">
        <v>3366</v>
      </c>
      <c r="AG20" s="344">
        <f t="shared" si="12"/>
        <v>14204102.632499998</v>
      </c>
      <c r="AH20" s="344">
        <f>SUMIF(BDados!$I:$I,AH$11&amp;$A20,BDados!$F:$F)</f>
        <v>10821159</v>
      </c>
      <c r="AI20" s="344">
        <f t="shared" si="13"/>
        <v>3382943.6324999984</v>
      </c>
      <c r="AJ20" s="348">
        <f t="shared" si="14"/>
        <v>-23.816665649539747</v>
      </c>
      <c r="AK20" s="349">
        <f t="shared" si="15"/>
        <v>3.9364230540701151E-2</v>
      </c>
    </row>
    <row r="21" spans="1:37" ht="12" customHeight="1">
      <c r="A21" s="338" t="s">
        <v>225</v>
      </c>
      <c r="B21" s="339"/>
      <c r="C21" s="340"/>
      <c r="D21" s="340"/>
      <c r="E21" s="340"/>
      <c r="F21" s="340"/>
      <c r="G21" s="340"/>
      <c r="H21" s="340"/>
      <c r="I21" s="341"/>
      <c r="J21" s="7"/>
      <c r="K21" s="351"/>
      <c r="L21" s="351"/>
      <c r="M21" s="7"/>
      <c r="N21" s="340"/>
      <c r="O21" s="340"/>
      <c r="P21" s="340"/>
      <c r="Q21" s="340"/>
      <c r="R21" s="340"/>
      <c r="S21" s="340"/>
      <c r="T21" s="341"/>
      <c r="U21" s="349"/>
      <c r="V21" s="340"/>
      <c r="W21" s="340"/>
      <c r="X21" s="340"/>
      <c r="Y21" s="340"/>
      <c r="Z21" s="340"/>
      <c r="AA21" s="340"/>
      <c r="AB21" s="341"/>
      <c r="AC21" s="349"/>
      <c r="AD21" s="340">
        <f>SUM(AD14:AD20)</f>
        <v>5655056</v>
      </c>
      <c r="AE21" s="340"/>
      <c r="AF21" s="340"/>
      <c r="AG21" s="340">
        <f>SUM(AG14:AG20)</f>
        <v>22603107.947999999</v>
      </c>
      <c r="AH21" s="340">
        <f>SUM(AH14:AH20)</f>
        <v>18003226</v>
      </c>
      <c r="AI21" s="340"/>
      <c r="AJ21" s="352">
        <f t="shared" si="14"/>
        <v>-20.350661327558772</v>
      </c>
      <c r="AK21" s="349"/>
    </row>
    <row r="22" spans="1:37" s="350" customFormat="1" ht="15" customHeight="1">
      <c r="A22" s="342" t="s">
        <v>98</v>
      </c>
      <c r="B22" s="343"/>
      <c r="C22" s="344">
        <f>SUMIF(BDados!$I:$I,$C$11&amp;$A22,BDados!$D:$D)</f>
        <v>263862</v>
      </c>
      <c r="D22" s="345">
        <v>1650</v>
      </c>
      <c r="E22" s="345">
        <v>1796</v>
      </c>
      <c r="F22" s="344">
        <f>IF(ISERROR(C22*(AVERAGE(D22:E22)/1000)),0,(C22*(AVERAGE(D22:E22)/1000)))</f>
        <v>454634.22600000002</v>
      </c>
      <c r="G22" s="344">
        <f>SUMIF(BDados!$I:$I,$G$11&amp;$A22,BDados!$F:$F)</f>
        <v>362606.5</v>
      </c>
      <c r="H22" s="344">
        <f>F22-G22</f>
        <v>92027.726000000024</v>
      </c>
      <c r="I22" s="348">
        <f>IF(G22=0,"",IF(F22=0,"",((G22/F22)-1)*100))</f>
        <v>-20.242146485469405</v>
      </c>
      <c r="J22" s="59"/>
      <c r="K22" s="347">
        <v>1110.1666666666699</v>
      </c>
      <c r="L22" s="347">
        <f>IF(G22&gt;F22,0,K22*(F22-G22))</f>
        <v>102166113.81433366</v>
      </c>
      <c r="M22" s="59"/>
      <c r="N22" s="344">
        <f>SUMIF(BDados!$I:$I,$N$11&amp;$A22,BDados!$D:$D)</f>
        <v>197612</v>
      </c>
      <c r="O22" s="345">
        <v>1645</v>
      </c>
      <c r="P22" s="345">
        <v>1820</v>
      </c>
      <c r="Q22" s="344">
        <f>IF(ISERROR(N22*(AVERAGE(O22:P22)/1000)),0,(N22*(AVERAGE(O22:P22)/1000)))</f>
        <v>342362.79</v>
      </c>
      <c r="R22" s="344">
        <f>SUMIF(BDados!$I:$I,$R$11&amp;$A22,BDados!$F:$F)</f>
        <v>319745.70999999996</v>
      </c>
      <c r="S22" s="344">
        <f>Q22-R22</f>
        <v>22617.080000000016</v>
      </c>
      <c r="T22" s="348">
        <f>IF(R22=0,"",IF(Q22=0,"",((R22/Q22)-1)*100))</f>
        <v>-6.6061735272107125</v>
      </c>
      <c r="U22" s="349">
        <f>1-(AVERAGE(O22:P22))/P22</f>
        <v>4.8076923076923128E-2</v>
      </c>
      <c r="V22" s="344">
        <f>SUMIF(BDados!$I:$I,$V$11&amp;$A22,BDados!$D:$D)</f>
        <v>170992</v>
      </c>
      <c r="W22" s="345">
        <v>1736</v>
      </c>
      <c r="X22" s="345">
        <v>1912</v>
      </c>
      <c r="Y22" s="344">
        <f>IF(ISERROR(V22*(AVERAGE(W22:X22)/1000)),0,(V22*(AVERAGE(W22:X22)/1000)))</f>
        <v>311889.408</v>
      </c>
      <c r="Z22" s="344">
        <f>SUMIF(BDados!$I:$I,$Z$11&amp;$A22,BDados!$F:$F)</f>
        <v>277502</v>
      </c>
      <c r="AA22" s="344">
        <f>Y22-Z22</f>
        <v>34387.407999999996</v>
      </c>
      <c r="AB22" s="348">
        <f>IF(Z22=0,"",IF(Y22=0,"",((Z22/Y22)-1)*100))</f>
        <v>-11.025513248593555</v>
      </c>
      <c r="AC22" s="349">
        <f>1-(AVERAGE(W22:X22))/X22</f>
        <v>4.6025104602510414E-2</v>
      </c>
      <c r="AD22" s="344">
        <f>SUMIF(BDados!$I:$I,$AD$11&amp;$A22,BDados!$D:$D)</f>
        <v>225021</v>
      </c>
      <c r="AE22" s="345">
        <v>1740</v>
      </c>
      <c r="AF22" s="345">
        <v>1938</v>
      </c>
      <c r="AG22" s="344">
        <f>IF(ISERROR(AD22*(AVERAGE(AE22:AF22)/1000)),0,(AD22*(AVERAGE(AE22:AF22)/1000)))</f>
        <v>413813.61900000001</v>
      </c>
      <c r="AH22" s="344">
        <f>SUMIF(BDados!$I:$I,AH$11&amp;$A22,BDados!$F:$F)</f>
        <v>346051</v>
      </c>
      <c r="AI22" s="344">
        <f>AG22-AH22</f>
        <v>67762.619000000006</v>
      </c>
      <c r="AJ22" s="348">
        <f t="shared" si="14"/>
        <v>-16.375154390460022</v>
      </c>
      <c r="AK22" s="349">
        <f>1-(AVERAGE(AE22:AF22))/AF22</f>
        <v>5.1083591331269385E-2</v>
      </c>
    </row>
    <row r="23" spans="1:37" s="350" customFormat="1" ht="15" customHeight="1">
      <c r="A23" s="342" t="s">
        <v>99</v>
      </c>
      <c r="B23" s="343"/>
      <c r="C23" s="344">
        <f>SUMIF(BDados!$I:$I,$C$11&amp;$A23,BDados!$D:$D)</f>
        <v>8294</v>
      </c>
      <c r="D23" s="345">
        <v>1033</v>
      </c>
      <c r="E23" s="345">
        <v>1195</v>
      </c>
      <c r="F23" s="344">
        <f>IF(ISERROR(C23*(AVERAGE(D23:E23)/1000)),0,(C23*(AVERAGE(D23:E23)/1000)))</f>
        <v>9239.5160000000014</v>
      </c>
      <c r="G23" s="344">
        <f>SUMIF(BDados!$I:$I,$G$11&amp;$A23,BDados!$F:$F)</f>
        <v>5393.7</v>
      </c>
      <c r="H23" s="344">
        <f>F23-G23</f>
        <v>3845.8160000000016</v>
      </c>
      <c r="I23" s="348">
        <f>IF(G23=0,"",IF(F23=0,"",((G23/F23)-1)*100))</f>
        <v>-41.623565563390997</v>
      </c>
      <c r="J23" s="59"/>
      <c r="K23" s="347">
        <v>1144.3333333333301</v>
      </c>
      <c r="L23" s="347">
        <f>IF(G23&gt;F23,0,K23*(F23-G23))</f>
        <v>4400895.4426666563</v>
      </c>
      <c r="M23" s="59"/>
      <c r="N23" s="344">
        <f>SUMIF(BDados!$I:$I,$N$11&amp;$A23,BDados!$D:$D)</f>
        <v>7590</v>
      </c>
      <c r="O23" s="345">
        <v>986</v>
      </c>
      <c r="P23" s="345">
        <v>1110</v>
      </c>
      <c r="Q23" s="344">
        <f>IF(ISERROR(N23*(AVERAGE(O23:P23)/1000)),0,(N23*(AVERAGE(O23:P23)/1000)))</f>
        <v>7954.3200000000006</v>
      </c>
      <c r="R23" s="344">
        <f>SUMIF(BDados!$I:$I,$R$11&amp;$A23,BDados!$F:$F)</f>
        <v>7788.14</v>
      </c>
      <c r="S23" s="344">
        <f>Q23-R23</f>
        <v>166.18000000000029</v>
      </c>
      <c r="T23" s="348">
        <f>IF(R23=0,"",IF(Q23=0,"",((R23/Q23)-1)*100))</f>
        <v>-2.0891792133079901</v>
      </c>
      <c r="U23" s="349">
        <f>1-(AVERAGE(O23:P23))/P23</f>
        <v>5.585585585585584E-2</v>
      </c>
      <c r="V23" s="344">
        <f>SUMIF(BDados!$I:$I,$V$11&amp;$A23,BDados!$D:$D)</f>
        <v>6027</v>
      </c>
      <c r="W23" s="345">
        <v>1126</v>
      </c>
      <c r="X23" s="345">
        <v>1267</v>
      </c>
      <c r="Y23" s="344">
        <f>IF(ISERROR(V23*(AVERAGE(W23:X23)/1000)),0,(V23*(AVERAGE(W23:X23)/1000)))</f>
        <v>7211.3054999999995</v>
      </c>
      <c r="Z23" s="344">
        <f>SUMIF(BDados!$I:$I,$Z$11&amp;$A23,BDados!$F:$F)</f>
        <v>4175</v>
      </c>
      <c r="AA23" s="344">
        <f>Y23-Z23</f>
        <v>3036.3054999999995</v>
      </c>
      <c r="AB23" s="348">
        <f>IF(Z23=0,"",IF(Y23=0,"",((Z23/Y23)-1)*100))</f>
        <v>-42.104796420010217</v>
      </c>
      <c r="AC23" s="349">
        <f>1-(AVERAGE(W23:X23))/X23</f>
        <v>5.5643251775848501E-2</v>
      </c>
      <c r="AD23" s="344">
        <f>SUMIF(BDados!$I:$I,$AD$11&amp;$A23,BDados!$D:$D)</f>
        <v>6078</v>
      </c>
      <c r="AE23" s="345">
        <v>1004</v>
      </c>
      <c r="AF23" s="345">
        <v>1117</v>
      </c>
      <c r="AG23" s="344">
        <f>IF(ISERROR(AD23*(AVERAGE(AE23:AF23)/1000)),0,(AD23*(AVERAGE(AE23:AF23)/1000)))</f>
        <v>6445.7190000000001</v>
      </c>
      <c r="AH23" s="344">
        <f>SUMIF(BDados!$I:$I,AH$11&amp;$A23,BDados!$F:$F)</f>
        <v>5700</v>
      </c>
      <c r="AI23" s="344">
        <f>AG23-AH23</f>
        <v>745.71900000000005</v>
      </c>
      <c r="AJ23" s="348">
        <f t="shared" si="14"/>
        <v>-11.569213612942175</v>
      </c>
      <c r="AK23" s="349">
        <f>1-(AVERAGE(AE23:AF23))/AF23</f>
        <v>5.0581915846016123E-2</v>
      </c>
    </row>
    <row r="24" spans="1:37" s="350" customFormat="1" ht="15" customHeight="1">
      <c r="A24" s="342" t="s">
        <v>104</v>
      </c>
      <c r="B24" s="343"/>
      <c r="C24" s="344">
        <f>SUMIF(BDados!$I:$I,$C$11&amp;$A24,BDados!$D:$D)</f>
        <v>1516384</v>
      </c>
      <c r="D24" s="345">
        <v>4030</v>
      </c>
      <c r="E24" s="345">
        <v>4425</v>
      </c>
      <c r="F24" s="344">
        <f>IF(ISERROR(C24*(AVERAGE(D24:E24)/1000)),0,(C24*(AVERAGE(D24:E24)/1000)))</f>
        <v>6410513.3600000003</v>
      </c>
      <c r="G24" s="344">
        <f>SUMIF(BDados!$I:$I,$G$11&amp;$A24,BDados!$F:$F)</f>
        <v>4468506.6100000003</v>
      </c>
      <c r="H24" s="344">
        <f>F24-G24</f>
        <v>1942006.75</v>
      </c>
      <c r="I24" s="348">
        <f>IF(G24=0,"",IF(F24=0,"",((G24/F24)-1)*100))</f>
        <v>-30.294090986809831</v>
      </c>
      <c r="J24" s="59"/>
      <c r="K24" s="347">
        <v>311.83333333333297</v>
      </c>
      <c r="L24" s="347">
        <f>IF(G24&gt;F24,0,K24*(F24-G24))</f>
        <v>605582438.20833266</v>
      </c>
      <c r="M24" s="59"/>
      <c r="N24" s="344">
        <f>SUMIF(BDados!$I:$I,$N$11&amp;$A24,BDados!$D:$D)</f>
        <v>1363676</v>
      </c>
      <c r="O24" s="345">
        <v>4000</v>
      </c>
      <c r="P24" s="345">
        <v>4377</v>
      </c>
      <c r="Q24" s="344">
        <f>IF(ISERROR(N24*(AVERAGE(O24:P24)/1000)),0,(N24*(AVERAGE(O24:P24)/1000)))</f>
        <v>5711756.9260000009</v>
      </c>
      <c r="R24" s="344">
        <f>SUMIF(BDados!$I:$I,$R$11&amp;$A24,BDados!$F:$F)</f>
        <v>6816427.2599999998</v>
      </c>
      <c r="S24" s="344">
        <f>Q24-R24</f>
        <v>-1104670.3339999989</v>
      </c>
      <c r="T24" s="348">
        <f>IF(R24=0,"",IF(Q24=0,"",((R24/Q24)-1)*100))</f>
        <v>19.340289657137255</v>
      </c>
      <c r="U24" s="349">
        <f>1-(AVERAGE(O24:P24))/P24</f>
        <v>4.3066026959104442E-2</v>
      </c>
      <c r="V24" s="344">
        <f>SUMIF(BDados!$I:$I,$V$11&amp;$A24,BDados!$D:$D)</f>
        <v>1693490</v>
      </c>
      <c r="W24" s="345">
        <v>4530</v>
      </c>
      <c r="X24" s="345">
        <v>4981</v>
      </c>
      <c r="Y24" s="344">
        <f>IF(ISERROR(V24*(AVERAGE(W24:X24)/1000)),0,(V24*(AVERAGE(W24:X24)/1000)))</f>
        <v>8053391.6949999994</v>
      </c>
      <c r="Z24" s="344">
        <f>SUMIF(BDados!$I:$I,Z$11&amp;$A24,BDados!$F:$F)</f>
        <v>6361147</v>
      </c>
      <c r="AA24" s="344">
        <f>Y24-Z24</f>
        <v>1692244.6949999994</v>
      </c>
      <c r="AB24" s="348">
        <f>IF(Z24=0,"",IF(Y24=0,"",((Z24/Y24)-1)*100))</f>
        <v>-21.012819928411531</v>
      </c>
      <c r="AC24" s="349">
        <f>1-(AVERAGE(W24:X24))/X24</f>
        <v>4.5272033728167016E-2</v>
      </c>
      <c r="AD24" s="344">
        <f>SUMIF(BDados!$I:$I,$AD$11&amp;$A24,BDados!$D:$D)</f>
        <v>2037958</v>
      </c>
      <c r="AE24" s="345">
        <v>5158</v>
      </c>
      <c r="AF24" s="345">
        <v>5695</v>
      </c>
      <c r="AG24" s="344">
        <f>IF(ISERROR(AD24*(AVERAGE(AE24:AF24)/1000)),0,(AD24*(AVERAGE(AE24:AF24)/1000)))</f>
        <v>11058979.086999999</v>
      </c>
      <c r="AH24" s="344">
        <f>SUMIF(BDados!$I:$I,AH$11&amp;$A24,BDados!$F:$F)</f>
        <v>9925949</v>
      </c>
      <c r="AI24" s="344">
        <f>AG24-AH24</f>
        <v>1133030.0869999994</v>
      </c>
      <c r="AJ24" s="348">
        <f t="shared" si="14"/>
        <v>-10.245340714423579</v>
      </c>
      <c r="AK24" s="349">
        <f>1-(AVERAGE(AE24:AF24))/AF24</f>
        <v>4.7146619841966664E-2</v>
      </c>
    </row>
    <row r="25" spans="1:37" s="350" customFormat="1" ht="15" customHeight="1">
      <c r="A25" s="342" t="s">
        <v>107</v>
      </c>
      <c r="B25" s="343"/>
      <c r="C25" s="344">
        <f>SUMIF(BDados!$I:$I,$C$11&amp;$A25,BDados!$D:$D)</f>
        <v>61001</v>
      </c>
      <c r="D25" s="345">
        <v>1804</v>
      </c>
      <c r="E25" s="345">
        <v>1984</v>
      </c>
      <c r="F25" s="344">
        <f>IF(ISERROR(C25*(AVERAGE(D25:E25)/1000)),0,(C25*(AVERAGE(D25:E25)/1000)))</f>
        <v>115535.894</v>
      </c>
      <c r="G25" s="344">
        <f>SUMIF(BDados!$I:$I,$G$11&amp;$A25,BDados!$F:$F)</f>
        <v>87869.39</v>
      </c>
      <c r="H25" s="344">
        <f>F25-G25</f>
        <v>27666.504000000001</v>
      </c>
      <c r="I25" s="348">
        <f>IF(G25=0,"",IF(F25=0,"",((G25/F25)-1)*100))</f>
        <v>-23.946241329988759</v>
      </c>
      <c r="J25" s="59"/>
      <c r="K25" s="347">
        <v>740.33333333333303</v>
      </c>
      <c r="L25" s="347">
        <f>IF(G25&gt;F25,0,K25*(F25-G25))</f>
        <v>20482435.127999991</v>
      </c>
      <c r="M25" s="59"/>
      <c r="N25" s="344">
        <f>SUMIF(BDados!$I:$I,$N$11&amp;$A25,BDados!$D:$D)</f>
        <v>105667</v>
      </c>
      <c r="O25" s="345">
        <v>1732</v>
      </c>
      <c r="P25" s="345">
        <v>1925</v>
      </c>
      <c r="Q25" s="344">
        <f>IF(ISERROR(N25*(AVERAGE(O25:P25)/1000)),0,(N25*(AVERAGE(O25:P25)/1000)))</f>
        <v>193212.10949999999</v>
      </c>
      <c r="R25" s="344">
        <f>SUMIF(BDados!$I:$I,$R$11&amp;$A25,BDados!$F:$F)</f>
        <v>163348.37000000002</v>
      </c>
      <c r="S25" s="344">
        <f>Q25-R25</f>
        <v>29863.739499999967</v>
      </c>
      <c r="T25" s="348">
        <f>IF(R25=0,"",IF(Q25=0,"",((R25/Q25)-1)*100))</f>
        <v>-15.456453313036246</v>
      </c>
      <c r="U25" s="349">
        <f>1-(AVERAGE(O25:P25))/P25</f>
        <v>5.0129870129870135E-2</v>
      </c>
      <c r="V25" s="344">
        <f>SUMIF(BDados!$I:$I,$V$11&amp;$A25,BDados!$D:$D)</f>
        <v>73487</v>
      </c>
      <c r="W25" s="345">
        <v>1795</v>
      </c>
      <c r="X25" s="345">
        <v>1993</v>
      </c>
      <c r="Y25" s="344">
        <f>IF(ISERROR(V25*(AVERAGE(W25:X25)/1000)),0,(V25*(AVERAGE(W25:X25)/1000)))</f>
        <v>139184.378</v>
      </c>
      <c r="Z25" s="344">
        <f>SUMIF(BDados!$I:$I,$Z$11&amp;$A25,BDados!$F:$F)</f>
        <v>114505</v>
      </c>
      <c r="AA25" s="344">
        <f>Y25-Z25</f>
        <v>24679.377999999997</v>
      </c>
      <c r="AB25" s="348">
        <f>IF(Z25=0,"",IF(Y25=0,"",((Z25/Y25)-1)*100))</f>
        <v>-17.731428163583129</v>
      </c>
      <c r="AC25" s="349">
        <f>1-(AVERAGE(W25:X25))/X25</f>
        <v>4.9673858504766688E-2</v>
      </c>
      <c r="AD25" s="344">
        <f>SUMIF(BDados!$I:$I,$AD$11&amp;$A25,BDados!$D:$D)</f>
        <v>63245</v>
      </c>
      <c r="AE25" s="345">
        <v>1833</v>
      </c>
      <c r="AF25" s="345">
        <v>2047</v>
      </c>
      <c r="AG25" s="344">
        <f>IF(ISERROR(AD25*(AVERAGE(AE25:AF25)/1000)),0,(AD25*(AVERAGE(AE25:AF25)/1000)))</f>
        <v>122695.3</v>
      </c>
      <c r="AH25" s="344">
        <f>SUMIF(BDados!$I:$I,AH$11&amp;$A25,BDados!$F:$F)</f>
        <v>104719</v>
      </c>
      <c r="AI25" s="344">
        <f>AG25-AH25</f>
        <v>17976.300000000003</v>
      </c>
      <c r="AJ25" s="348">
        <f t="shared" si="14"/>
        <v>-14.651172457298689</v>
      </c>
      <c r="AK25" s="349">
        <f>1-(AVERAGE(AE25:AF25))/AF25</f>
        <v>5.2271617000488546E-2</v>
      </c>
    </row>
    <row r="26" spans="1:37" ht="12" customHeight="1">
      <c r="A26" s="338" t="s">
        <v>225</v>
      </c>
      <c r="B26" s="339"/>
      <c r="C26" s="340"/>
      <c r="D26" s="340"/>
      <c r="E26" s="340"/>
      <c r="F26" s="340"/>
      <c r="G26" s="340"/>
      <c r="H26" s="340"/>
      <c r="I26" s="341"/>
      <c r="J26" s="7"/>
      <c r="K26" s="351"/>
      <c r="L26" s="351"/>
      <c r="M26" s="7"/>
      <c r="N26" s="340"/>
      <c r="O26" s="340"/>
      <c r="P26" s="340"/>
      <c r="Q26" s="340"/>
      <c r="R26" s="340"/>
      <c r="S26" s="340"/>
      <c r="T26" s="341"/>
      <c r="U26" s="349"/>
      <c r="V26" s="340"/>
      <c r="W26" s="340"/>
      <c r="X26" s="340"/>
      <c r="Y26" s="340"/>
      <c r="Z26" s="340"/>
      <c r="AA26" s="340"/>
      <c r="AB26" s="341"/>
      <c r="AC26" s="349"/>
      <c r="AD26" s="340">
        <f>SUM(AD22:AD25)</f>
        <v>2332302</v>
      </c>
      <c r="AE26" s="340"/>
      <c r="AF26" s="340"/>
      <c r="AG26" s="340">
        <f>SUM(AG22:AG25)</f>
        <v>11601933.725</v>
      </c>
      <c r="AH26" s="340">
        <f>SUM(AH22:AH25)</f>
        <v>10382419</v>
      </c>
      <c r="AI26" s="340"/>
      <c r="AJ26" s="353">
        <f t="shared" si="14"/>
        <v>-10.511305734941178</v>
      </c>
      <c r="AK26" s="349"/>
    </row>
    <row r="27" spans="1:37" s="350" customFormat="1" ht="15" customHeight="1">
      <c r="A27" s="342" t="s">
        <v>88</v>
      </c>
      <c r="B27" s="343"/>
      <c r="C27" s="344">
        <f>SUMIF(BDados!$I:$I,$C$11&amp;$A27,BDados!$D:$D)</f>
        <v>46299</v>
      </c>
      <c r="D27" s="345">
        <v>2556</v>
      </c>
      <c r="E27" s="345">
        <v>2760</v>
      </c>
      <c r="F27" s="344">
        <f t="shared" ref="F27:F33" si="16">IF(ISERROR(C27*(AVERAGE(D27:E27)/1000)),0,(C27*(AVERAGE(D27:E27)/1000)))</f>
        <v>123062.742</v>
      </c>
      <c r="G27" s="344">
        <f>SUMIF(BDados!$I:$I,$G$11&amp;$A27,BDados!$F:$F)</f>
        <v>108700.5</v>
      </c>
      <c r="H27" s="344">
        <f t="shared" ref="H27:H33" si="17">F27-G27</f>
        <v>14362.241999999998</v>
      </c>
      <c r="I27" s="348">
        <f t="shared" ref="I27:I33" si="18">IF(G27=0,"",IF(F27=0,"",((G27/F27)-1)*100))</f>
        <v>-11.670666333763313</v>
      </c>
      <c r="J27" s="59"/>
      <c r="K27" s="347">
        <v>356.83333333333297</v>
      </c>
      <c r="L27" s="347">
        <f t="shared" ref="L27:L33" si="19">IF(G27&gt;F27,0,K27*(F27-G27))</f>
        <v>5124926.6869999943</v>
      </c>
      <c r="M27" s="59"/>
      <c r="N27" s="344">
        <f>SUMIF(BDados!$I:$I,$N$11&amp;$A27,BDados!$D:$D)</f>
        <v>57775</v>
      </c>
      <c r="O27" s="345">
        <v>2544</v>
      </c>
      <c r="P27" s="345">
        <v>2839</v>
      </c>
      <c r="Q27" s="344">
        <f t="shared" ref="Q27:Q33" si="20">IF(ISERROR(N27*(AVERAGE(O27:P27)/1000)),0,(N27*(AVERAGE(O27:P27)/1000)))</f>
        <v>155501.41250000001</v>
      </c>
      <c r="R27" s="344">
        <f>SUMIF(BDados!$I:$I,$R$11&amp;$A27,BDados!$F:$F)</f>
        <v>159449.93</v>
      </c>
      <c r="S27" s="344">
        <f t="shared" ref="S27:S33" si="21">Q27-R27</f>
        <v>-3948.5174999999872</v>
      </c>
      <c r="T27" s="348">
        <f t="shared" ref="T27:T33" si="22">IF(R27=0,"",IF(Q27=0,"",((R27/Q27)-1)*100))</f>
        <v>2.5392164846090859</v>
      </c>
      <c r="U27" s="349">
        <f t="shared" ref="U27:U33" si="23">1-(AVERAGE(O27:P27))/P27</f>
        <v>5.1954913702007777E-2</v>
      </c>
      <c r="V27" s="344">
        <f>SUMIF(BDados!$I:$I,$V$11&amp;$A27,BDados!$D:$D)</f>
        <v>52060</v>
      </c>
      <c r="W27" s="345">
        <v>2580</v>
      </c>
      <c r="X27" s="345">
        <v>2842</v>
      </c>
      <c r="Y27" s="344">
        <f t="shared" ref="Y27:Y33" si="24">IF(ISERROR(V27*(AVERAGE(W27:X27)/1000)),0,(V27*(AVERAGE(W27:X27)/1000)))</f>
        <v>141134.66</v>
      </c>
      <c r="Z27" s="344">
        <f>SUMIF(BDados!$I:$I,$Z$11&amp;$A27,BDados!$F:$F)</f>
        <v>116451</v>
      </c>
      <c r="AA27" s="344">
        <f t="shared" ref="AA27:AA33" si="25">Y27-Z27</f>
        <v>24683.660000000003</v>
      </c>
      <c r="AB27" s="348">
        <f t="shared" ref="AB27:AB33" si="26">IF(Z27=0,"",IF(Y27=0,"",((Z27/Y27)-1)*100))</f>
        <v>-17.489438809715484</v>
      </c>
      <c r="AC27" s="349">
        <f t="shared" ref="AC27:AC33" si="27">1-(AVERAGE(W27:X27))/X27</f>
        <v>4.6094299788881021E-2</v>
      </c>
      <c r="AD27" s="344">
        <f>SUMIF(BDados!$I:$I,$AD$11&amp;$A27,BDados!$D:$D)</f>
        <v>68359</v>
      </c>
      <c r="AE27" s="345">
        <v>2457</v>
      </c>
      <c r="AF27" s="345">
        <v>2707</v>
      </c>
      <c r="AG27" s="344">
        <f t="shared" ref="AG27:AG33" si="28">IF(ISERROR(AD27*(AVERAGE(AE27:AF27)/1000)),0,(AD27*(AVERAGE(AE27:AF27)/1000)))</f>
        <v>176502.93799999999</v>
      </c>
      <c r="AH27" s="344">
        <f>SUMIF(BDados!$I:$I,AH$11&amp;$A27,BDados!$F:$F)</f>
        <v>171813</v>
      </c>
      <c r="AI27" s="344">
        <f t="shared" ref="AI27:AI33" si="29">AG27-AH27</f>
        <v>4689.9379999999946</v>
      </c>
      <c r="AJ27" s="348">
        <f t="shared" si="14"/>
        <v>-2.6571444380149578</v>
      </c>
      <c r="AK27" s="349">
        <f t="shared" ref="AK27:AK33" si="30">1-(AVERAGE(AE27:AF27))/AF27</f>
        <v>4.6176579239009974E-2</v>
      </c>
    </row>
    <row r="28" spans="1:37" s="350" customFormat="1" ht="15" customHeight="1">
      <c r="A28" s="342" t="s">
        <v>89</v>
      </c>
      <c r="B28" s="343"/>
      <c r="C28" s="344">
        <f>SUMIF(BDados!$I:$I,$C$11&amp;$A28,BDados!$D:$D)</f>
        <v>158298</v>
      </c>
      <c r="D28" s="345">
        <v>1224</v>
      </c>
      <c r="E28" s="345">
        <v>1380</v>
      </c>
      <c r="F28" s="344">
        <f t="shared" si="16"/>
        <v>206103.99600000001</v>
      </c>
      <c r="G28" s="344">
        <f>SUMIF(BDados!$I:$I,$G$11&amp;$A28,BDados!$F:$F)</f>
        <v>173794</v>
      </c>
      <c r="H28" s="344">
        <f t="shared" si="17"/>
        <v>32309.996000000014</v>
      </c>
      <c r="I28" s="348">
        <f t="shared" si="18"/>
        <v>-15.676550007307966</v>
      </c>
      <c r="J28" s="59"/>
      <c r="K28" s="347">
        <v>356.66666666666703</v>
      </c>
      <c r="L28" s="347">
        <f t="shared" si="19"/>
        <v>11523898.573333349</v>
      </c>
      <c r="M28" s="59"/>
      <c r="N28" s="344">
        <f>SUMIF(BDados!$I:$I,$N$11&amp;$A28,BDados!$D:$D)</f>
        <v>206898</v>
      </c>
      <c r="O28" s="345">
        <v>1238</v>
      </c>
      <c r="P28" s="345">
        <v>1408</v>
      </c>
      <c r="Q28" s="344">
        <f t="shared" si="20"/>
        <v>273726.054</v>
      </c>
      <c r="R28" s="344">
        <f>SUMIF(BDados!$I:$I,$R$11&amp;$A28,BDados!$F:$F)</f>
        <v>273497.33</v>
      </c>
      <c r="S28" s="344">
        <f t="shared" si="21"/>
        <v>228.72399999998743</v>
      </c>
      <c r="T28" s="348">
        <f t="shared" si="22"/>
        <v>-8.3559455396231552E-2</v>
      </c>
      <c r="U28" s="349">
        <f t="shared" si="23"/>
        <v>6.0369318181818232E-2</v>
      </c>
      <c r="V28" s="344">
        <f>SUMIF(BDados!$I:$I,$V$11&amp;$A28,BDados!$D:$D)</f>
        <v>145891</v>
      </c>
      <c r="W28" s="345">
        <v>1277</v>
      </c>
      <c r="X28" s="345">
        <v>1458</v>
      </c>
      <c r="Y28" s="344">
        <f t="shared" si="24"/>
        <v>199505.9425</v>
      </c>
      <c r="Z28" s="344">
        <f>SUMIF(BDados!$I:$I,$Z$11&amp;$A28,BDados!$F:$F)</f>
        <v>163141</v>
      </c>
      <c r="AA28" s="344">
        <f t="shared" si="25"/>
        <v>36364.942500000005</v>
      </c>
      <c r="AB28" s="348">
        <f t="shared" si="26"/>
        <v>-18.227498411482156</v>
      </c>
      <c r="AC28" s="349">
        <f t="shared" si="27"/>
        <v>6.207133058984915E-2</v>
      </c>
      <c r="AD28" s="344">
        <f>SUMIF(BDados!$I:$I,$AD$11&amp;$A28,BDados!$D:$D)</f>
        <v>163032</v>
      </c>
      <c r="AE28" s="345">
        <v>1282</v>
      </c>
      <c r="AF28" s="345">
        <v>1447</v>
      </c>
      <c r="AG28" s="344">
        <f t="shared" si="28"/>
        <v>222457.16400000002</v>
      </c>
      <c r="AH28" s="344">
        <f>SUMIF(BDados!$I:$I,AH$11&amp;$A28,BDados!$F:$F)</f>
        <v>205567</v>
      </c>
      <c r="AI28" s="344">
        <f t="shared" si="29"/>
        <v>16890.164000000019</v>
      </c>
      <c r="AJ28" s="348">
        <f t="shared" si="14"/>
        <v>-7.5925466711424967</v>
      </c>
      <c r="AK28" s="349">
        <f t="shared" si="30"/>
        <v>5.7014512785072524E-2</v>
      </c>
    </row>
    <row r="29" spans="1:37" s="350" customFormat="1" ht="15" customHeight="1">
      <c r="A29" s="342" t="s">
        <v>94</v>
      </c>
      <c r="B29" s="343"/>
      <c r="C29" s="344">
        <f>SUMIF(BDados!$I:$I,$C$11&amp;$A29,BDados!$D:$D)</f>
        <v>6329</v>
      </c>
      <c r="D29" s="345">
        <v>1581</v>
      </c>
      <c r="E29" s="345">
        <v>1761</v>
      </c>
      <c r="F29" s="344">
        <f t="shared" si="16"/>
        <v>10575.759</v>
      </c>
      <c r="G29" s="344">
        <f>SUMIF(BDados!$I:$I,$G$11&amp;$A29,BDados!$F:$F)</f>
        <v>7271.2</v>
      </c>
      <c r="H29" s="344">
        <f t="shared" si="17"/>
        <v>3304.5590000000002</v>
      </c>
      <c r="I29" s="348">
        <f t="shared" si="18"/>
        <v>-31.246542210351048</v>
      </c>
      <c r="J29" s="59"/>
      <c r="K29" s="347">
        <v>698.33333333333303</v>
      </c>
      <c r="L29" s="347">
        <f t="shared" si="19"/>
        <v>2307683.7016666657</v>
      </c>
      <c r="M29" s="59"/>
      <c r="N29" s="344">
        <f>SUMIF(BDados!$I:$I,$N$11&amp;$A29,BDados!$D:$D)</f>
        <v>13091</v>
      </c>
      <c r="O29" s="345">
        <v>1570</v>
      </c>
      <c r="P29" s="345">
        <v>1779</v>
      </c>
      <c r="Q29" s="344">
        <f t="shared" si="20"/>
        <v>21920.879500000003</v>
      </c>
      <c r="R29" s="344">
        <f>SUMIF(BDados!$I:$I,$R$11&amp;$A29,BDados!$F:$F)</f>
        <v>19139.810000000001</v>
      </c>
      <c r="S29" s="344">
        <f t="shared" si="21"/>
        <v>2781.0695000000014</v>
      </c>
      <c r="T29" s="348">
        <f t="shared" si="22"/>
        <v>-12.686851820886114</v>
      </c>
      <c r="U29" s="349">
        <f t="shared" si="23"/>
        <v>5.8740865654862251E-2</v>
      </c>
      <c r="V29" s="344">
        <f>SUMIF(BDados!$I:$I,$V$11&amp;$A29,BDados!$D:$D)</f>
        <v>13450</v>
      </c>
      <c r="W29" s="345">
        <v>1522</v>
      </c>
      <c r="X29" s="345">
        <v>1756</v>
      </c>
      <c r="Y29" s="344">
        <f t="shared" si="24"/>
        <v>22044.55</v>
      </c>
      <c r="Z29" s="344">
        <f>SUMIF(BDados!$I:$I,$Z$11&amp;$A29,BDados!$F:$F)</f>
        <v>14784</v>
      </c>
      <c r="AA29" s="344">
        <f t="shared" si="25"/>
        <v>7260.5499999999993</v>
      </c>
      <c r="AB29" s="348">
        <f t="shared" si="26"/>
        <v>-32.935804994885352</v>
      </c>
      <c r="AC29" s="349">
        <f t="shared" si="27"/>
        <v>6.6628701594533046E-2</v>
      </c>
      <c r="AD29" s="344">
        <f>SUMIF(BDados!$I:$I,$AD$11&amp;$A29,BDados!$D:$D)</f>
        <v>12127</v>
      </c>
      <c r="AE29" s="345">
        <v>1760</v>
      </c>
      <c r="AF29" s="345">
        <v>1952</v>
      </c>
      <c r="AG29" s="344">
        <f t="shared" si="28"/>
        <v>22507.712</v>
      </c>
      <c r="AH29" s="344">
        <f>SUMIF(BDados!$I:$I,AH$11&amp;$A29,BDados!$F:$F)</f>
        <v>16472</v>
      </c>
      <c r="AI29" s="344">
        <f t="shared" si="29"/>
        <v>6035.7119999999995</v>
      </c>
      <c r="AJ29" s="348">
        <f t="shared" si="14"/>
        <v>-26.816195266760122</v>
      </c>
      <c r="AK29" s="349">
        <f t="shared" si="30"/>
        <v>4.9180327868852514E-2</v>
      </c>
    </row>
    <row r="30" spans="1:37" s="350" customFormat="1" ht="15" customHeight="1">
      <c r="A30" s="342" t="s">
        <v>96</v>
      </c>
      <c r="B30" s="343"/>
      <c r="C30" s="344">
        <f>SUMIF(BDados!$I:$I,$C$11&amp;$A30,BDados!$D:$D)</f>
        <v>435</v>
      </c>
      <c r="D30" s="345">
        <v>1775</v>
      </c>
      <c r="E30" s="345">
        <v>1905</v>
      </c>
      <c r="F30" s="344">
        <f t="shared" si="16"/>
        <v>800.40000000000009</v>
      </c>
      <c r="G30" s="344">
        <f>SUMIF(BDados!$I:$I,$G$11&amp;$A30,BDados!$F:$F)</f>
        <v>540</v>
      </c>
      <c r="H30" s="344">
        <f t="shared" si="17"/>
        <v>260.40000000000009</v>
      </c>
      <c r="I30" s="348">
        <f t="shared" si="18"/>
        <v>-32.533733133433294</v>
      </c>
      <c r="J30" s="59"/>
      <c r="K30" s="347">
        <v>397.5</v>
      </c>
      <c r="L30" s="347">
        <f t="shared" si="19"/>
        <v>103509.00000000003</v>
      </c>
      <c r="M30" s="59"/>
      <c r="N30" s="344">
        <f>SUMIF(BDados!$I:$I,$N$11&amp;$A30,BDados!$D:$D)</f>
        <v>511</v>
      </c>
      <c r="O30" s="345">
        <v>2118</v>
      </c>
      <c r="P30" s="345">
        <v>2244</v>
      </c>
      <c r="Q30" s="344">
        <f t="shared" si="20"/>
        <v>1114.491</v>
      </c>
      <c r="R30" s="344">
        <f>SUMIF(BDados!$I:$I,$R$11&amp;$A30,BDados!$F:$F)</f>
        <v>1092.28</v>
      </c>
      <c r="S30" s="344">
        <f t="shared" si="21"/>
        <v>22.211000000000013</v>
      </c>
      <c r="T30" s="348">
        <f t="shared" si="22"/>
        <v>-1.992927713189252</v>
      </c>
      <c r="U30" s="349">
        <f t="shared" si="23"/>
        <v>2.8074866310160429E-2</v>
      </c>
      <c r="V30" s="344">
        <f>SUMIF(BDados!$I:$I,$V$11&amp;$A30,BDados!$D:$D)</f>
        <v>718</v>
      </c>
      <c r="W30" s="345">
        <v>1712</v>
      </c>
      <c r="X30" s="345">
        <v>1860</v>
      </c>
      <c r="Y30" s="344">
        <f t="shared" si="24"/>
        <v>1282.348</v>
      </c>
      <c r="Z30" s="344">
        <f>SUMIF(BDados!$I:$I,$Z$11&amp;$A30,BDados!$F:$F)</f>
        <v>1129</v>
      </c>
      <c r="AA30" s="344">
        <f t="shared" si="25"/>
        <v>153.34799999999996</v>
      </c>
      <c r="AB30" s="348">
        <f t="shared" si="26"/>
        <v>-11.958376353376776</v>
      </c>
      <c r="AC30" s="349">
        <f t="shared" si="27"/>
        <v>3.9784946236559149E-2</v>
      </c>
      <c r="AD30" s="344">
        <f>SUMIF(BDados!$I:$I,$AD$11&amp;$A30,BDados!$D:$D)</f>
        <v>1116</v>
      </c>
      <c r="AE30" s="345">
        <v>1918</v>
      </c>
      <c r="AF30" s="345">
        <v>2065</v>
      </c>
      <c r="AG30" s="344">
        <f t="shared" si="28"/>
        <v>2222.5140000000001</v>
      </c>
      <c r="AH30" s="344">
        <f>SUMIF(BDados!$I:$I,AH$11&amp;$A30,BDados!$F:$F)</f>
        <v>2066</v>
      </c>
      <c r="AI30" s="344">
        <f t="shared" si="29"/>
        <v>156.51400000000012</v>
      </c>
      <c r="AJ30" s="348">
        <f t="shared" si="14"/>
        <v>-7.042205358436437</v>
      </c>
      <c r="AK30" s="349">
        <f t="shared" si="30"/>
        <v>3.5593220338983045E-2</v>
      </c>
    </row>
    <row r="31" spans="1:37" s="350" customFormat="1" ht="15" customHeight="1">
      <c r="A31" s="342" t="s">
        <v>97</v>
      </c>
      <c r="B31" s="343"/>
      <c r="C31" s="344">
        <f>SUMIF(BDados!$I:$I,$C$11&amp;$A31,BDados!$D:$D)</f>
        <v>45317</v>
      </c>
      <c r="D31" s="345">
        <v>3505</v>
      </c>
      <c r="E31" s="345">
        <v>3738</v>
      </c>
      <c r="F31" s="344">
        <f t="shared" si="16"/>
        <v>164115.51550000001</v>
      </c>
      <c r="G31" s="344">
        <f>SUMIF(BDados!$I:$I,$G$11&amp;$A31,BDados!$F:$F)</f>
        <v>148111.5</v>
      </c>
      <c r="H31" s="344">
        <f t="shared" si="17"/>
        <v>16004.015500000009</v>
      </c>
      <c r="I31" s="348">
        <f t="shared" si="18"/>
        <v>-9.7516773177975367</v>
      </c>
      <c r="J31" s="59"/>
      <c r="K31" s="347">
        <v>481.5</v>
      </c>
      <c r="L31" s="347">
        <f t="shared" si="19"/>
        <v>7705933.4632500038</v>
      </c>
      <c r="M31" s="59"/>
      <c r="N31" s="344">
        <f>SUMIF(BDados!$I:$I,$N$11&amp;$A31,BDados!$D:$D)</f>
        <v>47754</v>
      </c>
      <c r="O31" s="345">
        <v>3481</v>
      </c>
      <c r="P31" s="345">
        <v>3725</v>
      </c>
      <c r="Q31" s="344">
        <f t="shared" si="20"/>
        <v>172057.66200000001</v>
      </c>
      <c r="R31" s="344">
        <f>SUMIF(BDados!$I:$I,$R$11&amp;$A31,BDados!$F:$F)</f>
        <v>183717.8</v>
      </c>
      <c r="S31" s="344">
        <f t="shared" si="21"/>
        <v>-11660.137999999977</v>
      </c>
      <c r="T31" s="348">
        <f t="shared" si="22"/>
        <v>6.7768780910204329</v>
      </c>
      <c r="U31" s="349">
        <f t="shared" si="23"/>
        <v>3.2751677852349004E-2</v>
      </c>
      <c r="V31" s="344">
        <f>SUMIF(BDados!$I:$I,$V$11&amp;$A31,BDados!$D:$D)</f>
        <v>51062</v>
      </c>
      <c r="W31" s="345">
        <v>3585</v>
      </c>
      <c r="X31" s="345">
        <v>3867</v>
      </c>
      <c r="Y31" s="344">
        <f t="shared" si="24"/>
        <v>190257.01199999999</v>
      </c>
      <c r="Z31" s="344">
        <f>SUMIF(BDados!$I:$I,$Z$11&amp;$A31,BDados!$F:$F)</f>
        <v>194441</v>
      </c>
      <c r="AA31" s="344">
        <f t="shared" si="25"/>
        <v>-4183.9880000000121</v>
      </c>
      <c r="AB31" s="348">
        <f t="shared" si="26"/>
        <v>2.1991242036325076</v>
      </c>
      <c r="AC31" s="349">
        <f t="shared" si="27"/>
        <v>3.6462373933281667E-2</v>
      </c>
      <c r="AD31" s="344">
        <f>SUMIF(BDados!$I:$I,$AD$11&amp;$A31,BDados!$D:$D)</f>
        <v>52402</v>
      </c>
      <c r="AE31" s="345">
        <v>3688</v>
      </c>
      <c r="AF31" s="345">
        <v>4085</v>
      </c>
      <c r="AG31" s="344">
        <f t="shared" si="28"/>
        <v>203660.37299999999</v>
      </c>
      <c r="AH31" s="344">
        <f>SUMIF(BDados!$I:$I,AH$11&amp;$A31,BDados!$F:$F)</f>
        <v>167883</v>
      </c>
      <c r="AI31" s="344">
        <f t="shared" si="29"/>
        <v>35777.372999999992</v>
      </c>
      <c r="AJ31" s="348">
        <f t="shared" si="14"/>
        <v>-17.567174444878386</v>
      </c>
      <c r="AK31" s="349">
        <f t="shared" si="30"/>
        <v>4.85924112607099E-2</v>
      </c>
    </row>
    <row r="32" spans="1:37" s="350" customFormat="1" ht="15" customHeight="1">
      <c r="A32" s="342" t="s">
        <v>110</v>
      </c>
      <c r="B32" s="343"/>
      <c r="C32" s="344">
        <f>SUMIF(BDados!$I:$I,$C$11&amp;$A32,BDados!$D:$D)</f>
        <v>1311092</v>
      </c>
      <c r="D32" s="345">
        <v>2586</v>
      </c>
      <c r="E32" s="345">
        <v>2819</v>
      </c>
      <c r="F32" s="344">
        <f t="shared" si="16"/>
        <v>3543226.1300000004</v>
      </c>
      <c r="G32" s="344">
        <f>SUMIF(BDados!$I:$I,$G$11&amp;$A32,BDados!$F:$F)</f>
        <v>2670249.89</v>
      </c>
      <c r="H32" s="344">
        <f t="shared" si="17"/>
        <v>872976.24000000022</v>
      </c>
      <c r="I32" s="348">
        <f t="shared" si="18"/>
        <v>-24.637892360542057</v>
      </c>
      <c r="J32" s="59"/>
      <c r="K32" s="347">
        <v>434</v>
      </c>
      <c r="L32" s="347">
        <f t="shared" si="19"/>
        <v>378871688.16000009</v>
      </c>
      <c r="M32" s="59"/>
      <c r="N32" s="344">
        <f>SUMIF(BDados!$I:$I,$N$11&amp;$A32,BDados!$D:$D)</f>
        <v>1176788</v>
      </c>
      <c r="O32" s="345">
        <v>2550</v>
      </c>
      <c r="P32" s="345">
        <v>2810</v>
      </c>
      <c r="Q32" s="344">
        <f t="shared" si="20"/>
        <v>3153791.8400000003</v>
      </c>
      <c r="R32" s="344">
        <f>SUMIF(BDados!$I:$I,$R$11&amp;$A32,BDados!$F:$F)</f>
        <v>3469737.9200000004</v>
      </c>
      <c r="S32" s="344">
        <f t="shared" si="21"/>
        <v>-315946.08000000007</v>
      </c>
      <c r="T32" s="348">
        <f t="shared" si="22"/>
        <v>10.017975060776374</v>
      </c>
      <c r="U32" s="349">
        <f t="shared" si="23"/>
        <v>4.6263345195729499E-2</v>
      </c>
      <c r="V32" s="344">
        <f>SUMIF(BDados!$I:$I,$V$11&amp;$A32,BDados!$D:$D)</f>
        <v>1064269</v>
      </c>
      <c r="W32" s="345">
        <v>2679</v>
      </c>
      <c r="X32" s="345">
        <v>2967</v>
      </c>
      <c r="Y32" s="344">
        <f t="shared" si="24"/>
        <v>3004431.3870000001</v>
      </c>
      <c r="Z32" s="344">
        <f>SUMIF(BDados!$I:$I,$Z$11&amp;$A32,BDados!$F:$F)</f>
        <v>2452962</v>
      </c>
      <c r="AA32" s="344">
        <f t="shared" si="25"/>
        <v>551469.3870000001</v>
      </c>
      <c r="AB32" s="348">
        <f t="shared" si="26"/>
        <v>-18.355199901924067</v>
      </c>
      <c r="AC32" s="349">
        <f t="shared" si="27"/>
        <v>4.8533872598584438E-2</v>
      </c>
      <c r="AD32" s="344">
        <f>SUMIF(BDados!$I:$I,$AD$11&amp;$A32,BDados!$D:$D)</f>
        <v>782361</v>
      </c>
      <c r="AE32" s="345">
        <v>2759</v>
      </c>
      <c r="AF32" s="345">
        <v>3023</v>
      </c>
      <c r="AG32" s="344">
        <f t="shared" si="28"/>
        <v>2261805.6510000001</v>
      </c>
      <c r="AH32" s="344">
        <f>SUMIF(BDados!$I:$I,AH$11&amp;$A32,BDados!$F:$F)</f>
        <v>2107515</v>
      </c>
      <c r="AI32" s="344">
        <f t="shared" si="29"/>
        <v>154290.65100000007</v>
      </c>
      <c r="AJ32" s="348">
        <f t="shared" si="14"/>
        <v>-6.8215697901269472</v>
      </c>
      <c r="AK32" s="349">
        <f t="shared" si="30"/>
        <v>4.3665233212040966E-2</v>
      </c>
    </row>
    <row r="33" spans="1:37" s="350" customFormat="1" ht="15" customHeight="1">
      <c r="A33" s="342" t="s">
        <v>111</v>
      </c>
      <c r="B33" s="343"/>
      <c r="C33" s="344">
        <f>SUMIF(BDados!$I:$I,$C$11&amp;$A33,BDados!$D:$D)</f>
        <v>37672</v>
      </c>
      <c r="D33" s="345">
        <v>2466</v>
      </c>
      <c r="E33" s="345">
        <v>2691</v>
      </c>
      <c r="F33" s="344">
        <f t="shared" si="16"/>
        <v>97137.252000000008</v>
      </c>
      <c r="G33" s="344">
        <f>SUMIF(BDados!$I:$I,$G$11&amp;$A33,BDados!$F:$F)</f>
        <v>79640</v>
      </c>
      <c r="H33" s="344">
        <f t="shared" si="17"/>
        <v>17497.252000000008</v>
      </c>
      <c r="I33" s="348">
        <f t="shared" si="18"/>
        <v>-18.012916404100054</v>
      </c>
      <c r="J33" s="59"/>
      <c r="K33" s="347">
        <v>371</v>
      </c>
      <c r="L33" s="347">
        <f t="shared" si="19"/>
        <v>6491480.4920000024</v>
      </c>
      <c r="M33" s="59"/>
      <c r="N33" s="344">
        <f>SUMIF(BDados!$I:$I,$N$11&amp;$A33,BDados!$D:$D)</f>
        <v>26508</v>
      </c>
      <c r="O33" s="345">
        <v>2428</v>
      </c>
      <c r="P33" s="345">
        <v>2643</v>
      </c>
      <c r="Q33" s="344">
        <f t="shared" si="20"/>
        <v>67211.034</v>
      </c>
      <c r="R33" s="344">
        <f>SUMIF(BDados!$I:$I,$R$11&amp;$A33,BDados!$F:$F)</f>
        <v>65857.819999999992</v>
      </c>
      <c r="S33" s="344">
        <f t="shared" si="21"/>
        <v>1353.2140000000072</v>
      </c>
      <c r="T33" s="348">
        <f t="shared" si="22"/>
        <v>-2.0133807196003106</v>
      </c>
      <c r="U33" s="349">
        <f t="shared" si="23"/>
        <v>4.0673477109345435E-2</v>
      </c>
      <c r="V33" s="344">
        <f>SUMIF(BDados!$I:$I,$V$11&amp;$A33,BDados!$D:$D)</f>
        <v>22250</v>
      </c>
      <c r="W33" s="345">
        <v>2506</v>
      </c>
      <c r="X33" s="345">
        <v>2715</v>
      </c>
      <c r="Y33" s="344">
        <f t="shared" si="24"/>
        <v>58083.625</v>
      </c>
      <c r="Z33" s="344">
        <f>SUMIF(BDados!$I:$I,$Z$11&amp;$A33,BDados!$F:$F)</f>
        <v>54221</v>
      </c>
      <c r="AA33" s="344">
        <f t="shared" si="25"/>
        <v>3862.625</v>
      </c>
      <c r="AB33" s="348">
        <f t="shared" si="26"/>
        <v>-6.6501100783568523</v>
      </c>
      <c r="AC33" s="349">
        <f t="shared" si="27"/>
        <v>3.8489871086556215E-2</v>
      </c>
      <c r="AD33" s="344">
        <f>SUMIF(BDados!$I:$I,$AD$11&amp;$A33,BDados!$D:$D)</f>
        <v>18969</v>
      </c>
      <c r="AE33" s="345">
        <v>2523</v>
      </c>
      <c r="AF33" s="345">
        <v>2743</v>
      </c>
      <c r="AG33" s="344">
        <f t="shared" si="28"/>
        <v>49945.377</v>
      </c>
      <c r="AH33" s="344">
        <f>SUMIF(BDados!$I:$I,AH$11&amp;$A33,BDados!$F:$F)</f>
        <v>44187</v>
      </c>
      <c r="AI33" s="344">
        <f t="shared" si="29"/>
        <v>5758.3770000000004</v>
      </c>
      <c r="AJ33" s="348">
        <f t="shared" si="14"/>
        <v>-11.529349352994178</v>
      </c>
      <c r="AK33" s="349">
        <f t="shared" si="30"/>
        <v>4.0102078016770015E-2</v>
      </c>
    </row>
    <row r="34" spans="1:37" ht="12" customHeight="1">
      <c r="A34" s="338" t="s">
        <v>225</v>
      </c>
      <c r="B34" s="339"/>
      <c r="C34" s="340"/>
      <c r="D34" s="340"/>
      <c r="E34" s="340"/>
      <c r="F34" s="340"/>
      <c r="G34" s="340"/>
      <c r="H34" s="340"/>
      <c r="I34" s="341"/>
      <c r="J34" s="7"/>
      <c r="K34" s="351"/>
      <c r="L34" s="351"/>
      <c r="M34" s="7"/>
      <c r="N34" s="340"/>
      <c r="O34" s="340"/>
      <c r="P34" s="340"/>
      <c r="Q34" s="340"/>
      <c r="R34" s="340"/>
      <c r="S34" s="340"/>
      <c r="T34" s="341"/>
      <c r="U34" s="349"/>
      <c r="V34" s="340"/>
      <c r="W34" s="340"/>
      <c r="X34" s="340"/>
      <c r="Y34" s="340"/>
      <c r="Z34" s="340"/>
      <c r="AA34" s="340"/>
      <c r="AB34" s="341"/>
      <c r="AC34" s="349"/>
      <c r="AD34" s="340">
        <f>SUM(AD27:AD33)</f>
        <v>1098366</v>
      </c>
      <c r="AE34" s="340"/>
      <c r="AF34" s="340"/>
      <c r="AG34" s="340">
        <f>SUM(AG27:AG33)</f>
        <v>2939101.7289999998</v>
      </c>
      <c r="AH34" s="340">
        <f>SUM(AH27:AH33)</f>
        <v>2715503</v>
      </c>
      <c r="AI34" s="340"/>
      <c r="AJ34" s="353">
        <f t="shared" si="14"/>
        <v>-7.6077233664204265</v>
      </c>
      <c r="AK34" s="349"/>
    </row>
    <row r="35" spans="1:37" ht="15" customHeight="1">
      <c r="A35" s="354" t="s">
        <v>84</v>
      </c>
      <c r="B35" s="355"/>
      <c r="C35" s="344">
        <f>SUMIF(BDados!$I:$I,$C$11&amp;$A35,BDados!$D:$D)</f>
        <v>720.11</v>
      </c>
      <c r="D35" s="345">
        <v>4324</v>
      </c>
      <c r="E35" s="345">
        <v>4957</v>
      </c>
      <c r="F35" s="344">
        <f t="shared" ref="F35:F45" si="31">IF(ISERROR(C35*(AVERAGE(D35:E35)/1000)),0,(C35*(AVERAGE(D35:E35)/1000)))</f>
        <v>3341.6704550000004</v>
      </c>
      <c r="G35" s="344">
        <f>SUMIF(BDados!$I:$I,$G$11&amp;$A35,BDados!$F:$F)</f>
        <v>3468.0400000000004</v>
      </c>
      <c r="H35" s="344">
        <f t="shared" ref="H35:H45" si="32">F35-G35</f>
        <v>-126.36954500000002</v>
      </c>
      <c r="I35" s="348">
        <f t="shared" ref="I35:I45" si="33">IF(G35=0,"",IF(F35=0,"",((G35/F35)-1)*100))</f>
        <v>3.7816279822242338</v>
      </c>
      <c r="J35" s="7"/>
      <c r="K35" s="347">
        <v>2610</v>
      </c>
      <c r="L35" s="347">
        <f t="shared" ref="L35:L45" si="34">IF(G35&gt;F35,0,K35*(F35-G35))</f>
        <v>0</v>
      </c>
      <c r="M35" s="7"/>
      <c r="N35" s="344">
        <f>SUMIF(BDados!$I:$I,$N$11&amp;$A35,BDados!$D:$D)</f>
        <v>685.1</v>
      </c>
      <c r="O35" s="345">
        <v>4279</v>
      </c>
      <c r="P35" s="345">
        <v>4902</v>
      </c>
      <c r="Q35" s="344">
        <f t="shared" ref="Q35:Q45" si="35">IF(ISERROR(N35*(AVERAGE(O35:P35)/1000)),0,(N35*(AVERAGE(O35:P35)/1000)))</f>
        <v>3144.9515499999998</v>
      </c>
      <c r="R35" s="344">
        <f>SUMIF(BDados!$I:$I,$R$11&amp;$A35,BDados!$F:$F)</f>
        <v>2968.64</v>
      </c>
      <c r="S35" s="344">
        <f t="shared" ref="S35:S45" si="36">Q35-R35</f>
        <v>176.3115499999999</v>
      </c>
      <c r="T35" s="348">
        <f t="shared" ref="T35:T45" si="37">IF(R35=0,"",IF(Q35=0,"",((R35/Q35)-1)*100))</f>
        <v>-5.6061769854610315</v>
      </c>
      <c r="U35" s="349">
        <f t="shared" ref="U35:U45" si="38">1-(AVERAGE(O35:P35))/P35</f>
        <v>6.3545491636066931E-2</v>
      </c>
      <c r="V35" s="344">
        <f>SUMIF(BDados!$I:$I,$V$11&amp;$A35,BDados!$D:$D)</f>
        <v>624</v>
      </c>
      <c r="W35" s="345">
        <v>4294</v>
      </c>
      <c r="X35" s="345">
        <v>4998</v>
      </c>
      <c r="Y35" s="344">
        <f t="shared" ref="Y35:Y45" si="39">IF(ISERROR(V35*(AVERAGE(W35:X35)/1000)),0,(V35*(AVERAGE(W35:X35)/1000)))</f>
        <v>2899.1039999999998</v>
      </c>
      <c r="Z35" s="344">
        <f>SUMIF(BDados!$I:$I,$Z$11&amp;$A35,BDados!$F:$F)</f>
        <v>2811.3</v>
      </c>
      <c r="AA35" s="344">
        <f t="shared" ref="AA35:AA45" si="40">Y35-Z35</f>
        <v>87.803999999999633</v>
      </c>
      <c r="AB35" s="348">
        <f t="shared" ref="AB35:AB45" si="41">IF(Z35=0,"",IF(Y35=0,"",((Z35/Y35)-1)*100))</f>
        <v>-3.0286598894002981</v>
      </c>
      <c r="AC35" s="349">
        <f t="shared" ref="AC35:AC45" si="42">1-(AVERAGE(W35:X35))/X35</f>
        <v>7.0428171268507422E-2</v>
      </c>
      <c r="AD35" s="344">
        <f>SUMIF(BDados!$I:$I,$AD$11&amp;$A35,BDados!$D:$D)</f>
        <v>543</v>
      </c>
      <c r="AE35" s="345">
        <v>4437</v>
      </c>
      <c r="AF35" s="345">
        <v>4992</v>
      </c>
      <c r="AG35" s="344">
        <f t="shared" ref="AG35:AG45" si="43">IF(ISERROR(AD35*(AVERAGE(AE35:AF35)/1000)),0,(AD35*(AVERAGE(AE35:AF35)/1000)))</f>
        <v>2559.9735000000001</v>
      </c>
      <c r="AH35" s="344">
        <f>SUMIF(BDados!$I:$I,$AH$11&amp;$A35,BDados!$F:$F)</f>
        <v>2640</v>
      </c>
      <c r="AI35" s="344">
        <f t="shared" ref="AI35:AI45" si="44">AG35-AH35</f>
        <v>-80.026499999999942</v>
      </c>
      <c r="AJ35" s="348">
        <f t="shared" si="14"/>
        <v>3.1260675159332729</v>
      </c>
      <c r="AK35" s="349">
        <f t="shared" ref="AK35:AK45" si="45">1-(AVERAGE(AE35:AF35))/AF35</f>
        <v>5.5588942307692291E-2</v>
      </c>
    </row>
    <row r="36" spans="1:37" ht="15" customHeight="1">
      <c r="A36" s="320" t="s">
        <v>90</v>
      </c>
      <c r="B36" s="355"/>
      <c r="C36" s="344">
        <f>SUMIF(BDados!$I:$I,$C$11&amp;$A36,BDados!$D:$D)</f>
        <v>15671</v>
      </c>
      <c r="D36" s="345">
        <v>22214</v>
      </c>
      <c r="E36" s="345">
        <v>24379</v>
      </c>
      <c r="F36" s="344">
        <f t="shared" si="31"/>
        <v>365079.45150000002</v>
      </c>
      <c r="G36" s="344">
        <f>SUMIF(BDados!$I:$I,$G$11&amp;$A36,BDados!$F:$F)</f>
        <v>371501.65</v>
      </c>
      <c r="H36" s="344">
        <f t="shared" si="32"/>
        <v>-6422.1984999999986</v>
      </c>
      <c r="I36" s="348">
        <f t="shared" si="33"/>
        <v>1.7591235205413946</v>
      </c>
      <c r="J36" s="7"/>
      <c r="K36" s="347">
        <v>567</v>
      </c>
      <c r="L36" s="347">
        <f t="shared" si="34"/>
        <v>0</v>
      </c>
      <c r="M36" s="7"/>
      <c r="N36" s="344">
        <f>SUMIF(BDados!$I:$I,$N$11&amp;$A36,BDados!$D:$D)</f>
        <v>16781</v>
      </c>
      <c r="O36" s="345">
        <v>24369</v>
      </c>
      <c r="P36" s="345">
        <v>26702</v>
      </c>
      <c r="Q36" s="344">
        <f t="shared" si="35"/>
        <v>428511.2255</v>
      </c>
      <c r="R36" s="344">
        <f>SUMIF(BDados!$I:$I,$R$11&amp;$A36,BDados!$F:$F)</f>
        <v>428148.61</v>
      </c>
      <c r="S36" s="344">
        <f t="shared" si="36"/>
        <v>362.61550000001444</v>
      </c>
      <c r="T36" s="348">
        <f t="shared" si="37"/>
        <v>-8.4622170534021102E-2</v>
      </c>
      <c r="U36" s="349">
        <f t="shared" si="38"/>
        <v>4.3685866227248904E-2</v>
      </c>
      <c r="V36" s="344">
        <f>SUMIF(BDados!$I:$I,$V$11&amp;$A36,BDados!$D:$D)</f>
        <v>18604</v>
      </c>
      <c r="W36" s="345">
        <v>24660</v>
      </c>
      <c r="X36" s="345">
        <v>27288</v>
      </c>
      <c r="Y36" s="344">
        <f t="shared" si="39"/>
        <v>483220.29600000003</v>
      </c>
      <c r="Z36" s="344">
        <f>SUMIF(BDados!$I:$I,$Z$11&amp;$A36,BDados!$F:$F)</f>
        <v>490536</v>
      </c>
      <c r="AA36" s="344">
        <f t="shared" si="40"/>
        <v>-7315.7039999999688</v>
      </c>
      <c r="AB36" s="348">
        <f t="shared" si="41"/>
        <v>1.5139479985749604</v>
      </c>
      <c r="AC36" s="349">
        <f t="shared" si="42"/>
        <v>4.8153034300791542E-2</v>
      </c>
      <c r="AD36" s="344">
        <f>SUMIF(BDados!$I:$I,$AD$11&amp;$A36,BDados!$D:$D)</f>
        <v>16564</v>
      </c>
      <c r="AE36" s="345">
        <v>24955</v>
      </c>
      <c r="AF36" s="345">
        <v>27585</v>
      </c>
      <c r="AG36" s="344">
        <f t="shared" si="43"/>
        <v>435136.27999999997</v>
      </c>
      <c r="AH36" s="344">
        <f>SUMIF(BDados!$I:$I,AH$11&amp;$A36,BDados!$F:$F)</f>
        <v>452838</v>
      </c>
      <c r="AI36" s="344">
        <f t="shared" si="44"/>
        <v>-17701.72000000003</v>
      </c>
      <c r="AJ36" s="348">
        <f t="shared" si="14"/>
        <v>4.0680864394943228</v>
      </c>
      <c r="AK36" s="349">
        <f t="shared" si="45"/>
        <v>4.7670835599057493E-2</v>
      </c>
    </row>
    <row r="37" spans="1:37" ht="15" customHeight="1">
      <c r="A37" s="320" t="s">
        <v>91</v>
      </c>
      <c r="B37" s="355"/>
      <c r="C37" s="344">
        <f>SUMIF(BDados!$I:$I,$C$11&amp;$A37,BDados!$D:$D)</f>
        <v>12203</v>
      </c>
      <c r="D37" s="345">
        <v>22563</v>
      </c>
      <c r="E37" s="345">
        <v>24683</v>
      </c>
      <c r="F37" s="344">
        <f t="shared" si="31"/>
        <v>288271.46900000004</v>
      </c>
      <c r="G37" s="344">
        <f>SUMIF(BDados!$I:$I,$G$11&amp;$A37,BDados!$F:$F)</f>
        <v>253490</v>
      </c>
      <c r="H37" s="344">
        <f t="shared" si="32"/>
        <v>34781.469000000041</v>
      </c>
      <c r="I37" s="348">
        <f t="shared" si="33"/>
        <v>-12.065525985160896</v>
      </c>
      <c r="J37" s="7"/>
      <c r="K37" s="347">
        <v>1023</v>
      </c>
      <c r="L37" s="347">
        <f t="shared" si="34"/>
        <v>35581442.787000045</v>
      </c>
      <c r="M37" s="7"/>
      <c r="N37" s="344">
        <f>SUMIF(BDados!$I:$I,$N$11&amp;$A37,BDados!$D:$D)</f>
        <v>12834.3</v>
      </c>
      <c r="O37" s="345">
        <v>22872</v>
      </c>
      <c r="P37" s="345">
        <v>25179</v>
      </c>
      <c r="Q37" s="344">
        <f t="shared" si="35"/>
        <v>308350.47464999999</v>
      </c>
      <c r="R37" s="344">
        <f>SUMIF(BDados!$I:$I,$R$11&amp;$A37,BDados!$F:$F)</f>
        <v>307514.09999999998</v>
      </c>
      <c r="S37" s="344">
        <f t="shared" si="36"/>
        <v>836.37465000001248</v>
      </c>
      <c r="T37" s="348">
        <f t="shared" si="37"/>
        <v>-0.27124156398635746</v>
      </c>
      <c r="U37" s="349">
        <f t="shared" si="38"/>
        <v>4.5811986178958652E-2</v>
      </c>
      <c r="V37" s="344">
        <f>SUMIF(BDados!$I:$I,$V$11&amp;$A37,BDados!$D:$D)</f>
        <v>12571</v>
      </c>
      <c r="W37" s="345">
        <v>24271</v>
      </c>
      <c r="X37" s="345">
        <v>26990</v>
      </c>
      <c r="Y37" s="344">
        <f t="shared" si="39"/>
        <v>322201.01550000004</v>
      </c>
      <c r="Z37" s="344">
        <f>SUMIF(BDados!$I:$I,$Z$11&amp;$A37,BDados!$F:$F)</f>
        <v>303218</v>
      </c>
      <c r="AA37" s="344">
        <f t="shared" si="40"/>
        <v>18983.015500000038</v>
      </c>
      <c r="AB37" s="348">
        <f t="shared" si="41"/>
        <v>-5.8916684264764596</v>
      </c>
      <c r="AC37" s="349">
        <f t="shared" si="42"/>
        <v>5.0370507595405734E-2</v>
      </c>
      <c r="AD37" s="344">
        <f>SUMIF(BDados!$I:$I,$AD$11&amp;$A37,BDados!$D:$D)</f>
        <v>12166</v>
      </c>
      <c r="AE37" s="345">
        <v>24623</v>
      </c>
      <c r="AF37" s="345">
        <v>27425</v>
      </c>
      <c r="AG37" s="344">
        <f t="shared" si="43"/>
        <v>316607.984</v>
      </c>
      <c r="AH37" s="344">
        <f>SUMIF(BDados!$I:$I,AH$11&amp;$A37,BDados!$F:$F)</f>
        <v>316484</v>
      </c>
      <c r="AI37" s="344">
        <f t="shared" si="44"/>
        <v>123.98399999999674</v>
      </c>
      <c r="AJ37" s="348">
        <f t="shared" si="14"/>
        <v>-3.9160099007484739E-2</v>
      </c>
      <c r="AK37" s="349">
        <f t="shared" si="45"/>
        <v>5.1084776663628095E-2</v>
      </c>
    </row>
    <row r="38" spans="1:37" ht="15" customHeight="1">
      <c r="A38" s="320" t="s">
        <v>95</v>
      </c>
      <c r="C38" s="344">
        <f>SUMIF(BDados!$I:$I,$C$11&amp;$A38,BDados!$D:$D)</f>
        <v>7273.5</v>
      </c>
      <c r="D38" s="345">
        <v>17305</v>
      </c>
      <c r="E38" s="345">
        <v>19311</v>
      </c>
      <c r="F38" s="344">
        <f t="shared" si="31"/>
        <v>133163.23800000001</v>
      </c>
      <c r="G38" s="344">
        <f>SUMIF(BDados!$I:$I,$G$11&amp;$A38,BDados!$F:$F)</f>
        <v>129924.6</v>
      </c>
      <c r="H38" s="344">
        <f t="shared" si="32"/>
        <v>3238.6380000000063</v>
      </c>
      <c r="I38" s="348">
        <f t="shared" si="33"/>
        <v>-2.432081142394571</v>
      </c>
      <c r="J38" s="7"/>
      <c r="K38" s="347">
        <v>551</v>
      </c>
      <c r="L38" s="347">
        <f t="shared" si="34"/>
        <v>1784489.5380000034</v>
      </c>
      <c r="M38" s="7"/>
      <c r="N38" s="344">
        <f>SUMIF(BDados!$I:$I,$N$11&amp;$A38,BDados!$D:$D)</f>
        <v>7638</v>
      </c>
      <c r="O38" s="345">
        <v>17166</v>
      </c>
      <c r="P38" s="345">
        <v>19370</v>
      </c>
      <c r="Q38" s="344">
        <f t="shared" si="35"/>
        <v>139530.984</v>
      </c>
      <c r="R38" s="344">
        <f>SUMIF(BDados!$I:$I,$R$11&amp;$A38,BDados!$F:$F)</f>
        <v>135410.35</v>
      </c>
      <c r="S38" s="344">
        <f t="shared" si="36"/>
        <v>4120.6339999999909</v>
      </c>
      <c r="T38" s="348">
        <f t="shared" si="37"/>
        <v>-2.9532035694666892</v>
      </c>
      <c r="U38" s="349">
        <f t="shared" si="38"/>
        <v>5.6892101187403177E-2</v>
      </c>
      <c r="V38" s="344">
        <f>SUMIF(BDados!$I:$I,$V$11&amp;$A38,BDados!$D:$D)</f>
        <v>8172</v>
      </c>
      <c r="W38" s="345">
        <v>18416</v>
      </c>
      <c r="X38" s="345">
        <v>20843</v>
      </c>
      <c r="Y38" s="344">
        <f t="shared" si="39"/>
        <v>160412.274</v>
      </c>
      <c r="Z38" s="344">
        <f>SUMIF(BDados!$I:$I,$Z$11&amp;$A38,BDados!$F:$F)</f>
        <v>162787.20000000001</v>
      </c>
      <c r="AA38" s="344">
        <f t="shared" si="40"/>
        <v>-2374.9260000000068</v>
      </c>
      <c r="AB38" s="348">
        <f t="shared" si="41"/>
        <v>1.4805138913497329</v>
      </c>
      <c r="AC38" s="349">
        <f t="shared" si="42"/>
        <v>5.8220985462745234E-2</v>
      </c>
      <c r="AD38" s="344">
        <f>SUMIF(BDados!$I:$I,$AD$11&amp;$A38,BDados!$D:$D)</f>
        <v>6668</v>
      </c>
      <c r="AE38" s="345">
        <v>18644</v>
      </c>
      <c r="AF38" s="345">
        <v>20993</v>
      </c>
      <c r="AG38" s="344">
        <f t="shared" si="43"/>
        <v>132149.758</v>
      </c>
      <c r="AH38" s="344">
        <f>SUMIF(BDados!$I:$I,AH$11&amp;$A38,BDados!$F:$F)</f>
        <v>136723</v>
      </c>
      <c r="AI38" s="344">
        <f t="shared" si="44"/>
        <v>-4573.2419999999984</v>
      </c>
      <c r="AJ38" s="348">
        <f t="shared" si="14"/>
        <v>3.4606510592323669</v>
      </c>
      <c r="AK38" s="349">
        <f t="shared" si="45"/>
        <v>5.5947220502072126E-2</v>
      </c>
    </row>
    <row r="39" spans="1:37" ht="15" customHeight="1">
      <c r="A39" s="320" t="s">
        <v>108</v>
      </c>
      <c r="C39" s="344">
        <f>SUMIF(BDados!$I:$I,$C$11&amp;$A39,BDados!$D:$D)</f>
        <v>3176.4</v>
      </c>
      <c r="D39" s="345">
        <v>59735</v>
      </c>
      <c r="E39" s="345">
        <v>65793</v>
      </c>
      <c r="F39" s="344">
        <f t="shared" si="31"/>
        <v>199363.56960000002</v>
      </c>
      <c r="G39" s="344">
        <f>SUMIF(BDados!$I:$I,$G$11&amp;$A39,BDados!$F:$F)</f>
        <v>195613.00000000003</v>
      </c>
      <c r="H39" s="344">
        <f t="shared" si="32"/>
        <v>3750.569599999988</v>
      </c>
      <c r="I39" s="348">
        <f t="shared" si="33"/>
        <v>-1.8812712912018359</v>
      </c>
      <c r="J39" s="7"/>
      <c r="K39" s="347">
        <v>980</v>
      </c>
      <c r="L39" s="347">
        <f t="shared" si="34"/>
        <v>3675558.2079999885</v>
      </c>
      <c r="M39" s="7"/>
      <c r="N39" s="344">
        <f>SUMIF(BDados!$I:$I,$N$11&amp;$A39,BDados!$D:$D)</f>
        <v>3644.1999999999994</v>
      </c>
      <c r="O39" s="345">
        <v>61343</v>
      </c>
      <c r="P39" s="345">
        <v>66938</v>
      </c>
      <c r="Q39" s="344">
        <f t="shared" si="35"/>
        <v>233740.81009999997</v>
      </c>
      <c r="R39" s="344">
        <f>SUMIF(BDados!$I:$I,$R$11&amp;$A39,BDados!$F:$F)</f>
        <v>228615.5</v>
      </c>
      <c r="S39" s="344">
        <f t="shared" si="36"/>
        <v>5125.3100999999733</v>
      </c>
      <c r="T39" s="348">
        <f t="shared" si="37"/>
        <v>-2.192732239529438</v>
      </c>
      <c r="U39" s="349">
        <f t="shared" si="38"/>
        <v>4.1792404912008085E-2</v>
      </c>
      <c r="V39" s="344">
        <f>SUMIF(BDados!$I:$I,$V$11&amp;$A39,BDados!$D:$D)</f>
        <v>3701</v>
      </c>
      <c r="W39" s="345">
        <v>62741</v>
      </c>
      <c r="X39" s="345">
        <v>68801</v>
      </c>
      <c r="Y39" s="344">
        <f t="shared" si="39"/>
        <v>243418.47099999999</v>
      </c>
      <c r="Z39" s="344">
        <f>SUMIF(BDados!$I:$I,$Z$11&amp;$A39,BDados!$F:$F)</f>
        <v>228117</v>
      </c>
      <c r="AA39" s="344">
        <f t="shared" si="40"/>
        <v>15301.47099999999</v>
      </c>
      <c r="AB39" s="348">
        <f t="shared" si="41"/>
        <v>-6.2860763758556315</v>
      </c>
      <c r="AC39" s="349">
        <f t="shared" si="42"/>
        <v>4.4040057557302892E-2</v>
      </c>
      <c r="AD39" s="344">
        <f>SUMIF(BDados!$I:$I,$AD$11&amp;$A39,BDados!$D:$D)</f>
        <v>3791.5</v>
      </c>
      <c r="AE39" s="345">
        <v>63253</v>
      </c>
      <c r="AF39" s="345">
        <v>69231</v>
      </c>
      <c r="AG39" s="344">
        <f t="shared" si="43"/>
        <v>251156.54300000001</v>
      </c>
      <c r="AH39" s="344">
        <f>SUMIF(BDados!$I:$I,AH$11&amp;$A39,BDados!$F:$F)</f>
        <v>230200</v>
      </c>
      <c r="AI39" s="344">
        <f t="shared" si="44"/>
        <v>20956.543000000005</v>
      </c>
      <c r="AJ39" s="348">
        <f t="shared" si="14"/>
        <v>-8.3440163452162217</v>
      </c>
      <c r="AK39" s="349">
        <f t="shared" si="45"/>
        <v>4.3174300530109289E-2</v>
      </c>
    </row>
    <row r="40" spans="1:37" ht="15" customHeight="1">
      <c r="A40" s="320" t="s">
        <v>109</v>
      </c>
      <c r="C40" s="344">
        <f>SUMIF(BDados!$I:$I,$C$11&amp;$A40,BDados!$D:$D)</f>
        <v>1607.6999999999998</v>
      </c>
      <c r="D40" s="345">
        <v>61901</v>
      </c>
      <c r="E40" s="345">
        <v>67991</v>
      </c>
      <c r="F40" s="344">
        <f t="shared" si="31"/>
        <v>104413.68419999999</v>
      </c>
      <c r="G40" s="344">
        <f>SUMIF(BDados!$I:$I,$G$11&amp;$A40,BDados!$F:$F)</f>
        <v>103405.5</v>
      </c>
      <c r="H40" s="344">
        <f t="shared" si="32"/>
        <v>1008.1841999999888</v>
      </c>
      <c r="I40" s="348">
        <f t="shared" si="33"/>
        <v>-0.96556711672854956</v>
      </c>
      <c r="J40" s="7"/>
      <c r="K40" s="347">
        <v>1013</v>
      </c>
      <c r="L40" s="347">
        <f t="shared" si="34"/>
        <v>1021290.5945999887</v>
      </c>
      <c r="M40" s="7"/>
      <c r="N40" s="344">
        <f>SUMIF(BDados!$I:$I,$N$11&amp;$A40,BDados!$D:$D)</f>
        <v>1680.7</v>
      </c>
      <c r="O40" s="345">
        <v>62055</v>
      </c>
      <c r="P40" s="345">
        <v>68183</v>
      </c>
      <c r="Q40" s="344">
        <f t="shared" si="35"/>
        <v>109445.5033</v>
      </c>
      <c r="R40" s="344">
        <f>SUMIF(BDados!$I:$I,$R$11&amp;$A40,BDados!$F:$F)</f>
        <v>111147.43000000001</v>
      </c>
      <c r="S40" s="344">
        <f t="shared" si="36"/>
        <v>-1701.9267000000109</v>
      </c>
      <c r="T40" s="348">
        <f t="shared" si="37"/>
        <v>1.5550448841510356</v>
      </c>
      <c r="U40" s="349">
        <f t="shared" si="38"/>
        <v>4.4937887743279115E-2</v>
      </c>
      <c r="V40" s="344">
        <f>SUMIF(BDados!$I:$I,$V$11&amp;$A40,BDados!$D:$D)</f>
        <v>2014</v>
      </c>
      <c r="W40" s="345">
        <v>61402</v>
      </c>
      <c r="X40" s="345">
        <v>66752</v>
      </c>
      <c r="Y40" s="344">
        <f t="shared" si="39"/>
        <v>129051.07799999999</v>
      </c>
      <c r="Z40" s="344">
        <f>SUMIF(BDados!$I:$I,$Z$11&amp;$A40,BDados!$F:$F)</f>
        <v>119411</v>
      </c>
      <c r="AA40" s="344">
        <f t="shared" si="40"/>
        <v>9640.0779999999941</v>
      </c>
      <c r="AB40" s="348">
        <f t="shared" si="41"/>
        <v>-7.4699709211262793</v>
      </c>
      <c r="AC40" s="349">
        <f t="shared" si="42"/>
        <v>4.0073705656759384E-2</v>
      </c>
      <c r="AD40" s="344">
        <f>SUMIF(BDados!$I:$I,$AD$11&amp;$A40,BDados!$D:$D)</f>
        <v>2071</v>
      </c>
      <c r="AE40" s="345">
        <v>63493</v>
      </c>
      <c r="AF40" s="345">
        <v>69795</v>
      </c>
      <c r="AG40" s="344">
        <f t="shared" si="43"/>
        <v>138019.72400000002</v>
      </c>
      <c r="AH40" s="344">
        <f>SUMIF(BDados!$I:$I,AH$11&amp;$A40,BDados!$F:$F)</f>
        <v>123540</v>
      </c>
      <c r="AI40" s="344">
        <f t="shared" si="44"/>
        <v>14479.724000000017</v>
      </c>
      <c r="AJ40" s="348">
        <f t="shared" si="14"/>
        <v>-10.49105416266447</v>
      </c>
      <c r="AK40" s="349">
        <f t="shared" si="45"/>
        <v>4.5146500465649386E-2</v>
      </c>
    </row>
    <row r="41" spans="1:37" s="350" customFormat="1" ht="15" customHeight="1">
      <c r="A41" s="342" t="s">
        <v>92</v>
      </c>
      <c r="B41" s="343"/>
      <c r="C41" s="344">
        <f>SUMIF(BDados!$I:$I,$C$11&amp;$A41,BDados!$D:$D)</f>
        <v>97607</v>
      </c>
      <c r="D41" s="345">
        <v>1045</v>
      </c>
      <c r="E41" s="345">
        <v>1153</v>
      </c>
      <c r="F41" s="344">
        <f t="shared" si="31"/>
        <v>107270.09299999999</v>
      </c>
      <c r="G41" s="344">
        <f>SUMIF(BDados!$I:$I,$G$11&amp;$A41,BDados!$F:$F)</f>
        <v>90407</v>
      </c>
      <c r="H41" s="344">
        <f t="shared" si="32"/>
        <v>16863.092999999993</v>
      </c>
      <c r="I41" s="348">
        <f t="shared" si="33"/>
        <v>-15.720218495568927</v>
      </c>
      <c r="J41" s="59"/>
      <c r="K41" s="347">
        <v>3460</v>
      </c>
      <c r="L41" s="347">
        <f t="shared" si="34"/>
        <v>58346301.779999979</v>
      </c>
      <c r="M41" s="59"/>
      <c r="N41" s="344">
        <f>SUMIF(BDados!$I:$I,$N$11&amp;$A41,BDados!$D:$D)</f>
        <v>94062</v>
      </c>
      <c r="O41" s="345">
        <v>1436</v>
      </c>
      <c r="P41" s="345">
        <v>1592</v>
      </c>
      <c r="Q41" s="344">
        <f t="shared" si="35"/>
        <v>142409.86799999999</v>
      </c>
      <c r="R41" s="344">
        <f>SUMIF(BDados!$I:$I,$R$11&amp;$A41,BDados!$F:$F)</f>
        <v>138693.70000000001</v>
      </c>
      <c r="S41" s="344">
        <f t="shared" si="36"/>
        <v>3716.167999999976</v>
      </c>
      <c r="T41" s="348">
        <f t="shared" si="37"/>
        <v>-2.6094877076917045</v>
      </c>
      <c r="U41" s="349">
        <f t="shared" si="38"/>
        <v>4.8994974874371877E-2</v>
      </c>
      <c r="V41" s="344">
        <f>SUMIF(BDados!$I:$I,$V$11&amp;$A41,BDados!$D:$D)</f>
        <v>74854</v>
      </c>
      <c r="W41" s="345">
        <v>1281</v>
      </c>
      <c r="X41" s="345">
        <v>1428</v>
      </c>
      <c r="Y41" s="344">
        <f t="shared" si="39"/>
        <v>101389.743</v>
      </c>
      <c r="Z41" s="344">
        <f>SUMIF(BDados!$I:$I,$Z$11&amp;$A41,BDados!$F:$F)</f>
        <v>110728.26</v>
      </c>
      <c r="AA41" s="344">
        <f t="shared" si="40"/>
        <v>-9338.5169999999925</v>
      </c>
      <c r="AB41" s="348">
        <f t="shared" si="41"/>
        <v>9.2105145192053595</v>
      </c>
      <c r="AC41" s="349">
        <f t="shared" si="42"/>
        <v>5.1470588235294157E-2</v>
      </c>
      <c r="AD41" s="344">
        <f>SUMIF(BDados!$I:$I,$AD$11&amp;$A41,BDados!$D:$D)</f>
        <v>67070</v>
      </c>
      <c r="AE41" s="345">
        <v>1341</v>
      </c>
      <c r="AF41" s="345">
        <v>1472</v>
      </c>
      <c r="AG41" s="344">
        <f t="shared" si="43"/>
        <v>94333.955000000002</v>
      </c>
      <c r="AH41" s="344">
        <f>SUMIF(BDados!$I:$I,AH$11&amp;$A41,BDados!$F:$F)</f>
        <v>91897</v>
      </c>
      <c r="AI41" s="344">
        <f t="shared" si="44"/>
        <v>2436.9550000000017</v>
      </c>
      <c r="AJ41" s="348">
        <f t="shared" si="14"/>
        <v>-2.5833274985661348</v>
      </c>
      <c r="AK41" s="349">
        <f t="shared" si="45"/>
        <v>4.4497282608695676E-2</v>
      </c>
    </row>
    <row r="42" spans="1:37" ht="15" customHeight="1">
      <c r="A42" s="320" t="s">
        <v>93</v>
      </c>
      <c r="C42" s="344">
        <f>SUMIF(BDados!$I:$I,$C$11&amp;$A42,BDados!$D:$D)</f>
        <v>598619.96</v>
      </c>
      <c r="D42" s="345">
        <v>82607</v>
      </c>
      <c r="E42" s="345">
        <v>90010</v>
      </c>
      <c r="F42" s="344">
        <f t="shared" si="31"/>
        <v>51665990.817659996</v>
      </c>
      <c r="G42" s="344">
        <f>SUMIF(BDados!$I:$I,$G$11&amp;$A42,BDados!$F:$F)</f>
        <v>50871987.909999996</v>
      </c>
      <c r="H42" s="344">
        <f t="shared" si="32"/>
        <v>794002.90766000003</v>
      </c>
      <c r="I42" s="348">
        <f t="shared" si="33"/>
        <v>-1.5367999240781027</v>
      </c>
      <c r="J42" s="7"/>
      <c r="K42" s="347">
        <v>29.79</v>
      </c>
      <c r="L42" s="347">
        <f t="shared" si="34"/>
        <v>23653346.619191401</v>
      </c>
      <c r="M42" s="7"/>
      <c r="N42" s="344">
        <f>SUMIF(BDados!$I:$I,$N$11&amp;$A42,BDados!$D:$D)</f>
        <v>632811.64</v>
      </c>
      <c r="O42" s="345">
        <v>82658</v>
      </c>
      <c r="P42" s="345">
        <v>89425</v>
      </c>
      <c r="Q42" s="344">
        <f t="shared" si="35"/>
        <v>54448062.723060004</v>
      </c>
      <c r="R42" s="344">
        <f>SUMIF(BDados!$I:$I,$R$11&amp;$A42,BDados!$F:$F)</f>
        <v>49384642.609999999</v>
      </c>
      <c r="S42" s="344">
        <f t="shared" si="36"/>
        <v>5063420.113060005</v>
      </c>
      <c r="T42" s="348">
        <f t="shared" si="37"/>
        <v>-9.29954136075356</v>
      </c>
      <c r="U42" s="349">
        <f t="shared" si="38"/>
        <v>3.7836175566116848E-2</v>
      </c>
      <c r="V42" s="344">
        <f>SUMIF(BDados!$I:$I,$V$11&amp;$A42,BDados!$D:$D)</f>
        <v>645088</v>
      </c>
      <c r="W42" s="345">
        <v>81364</v>
      </c>
      <c r="X42" s="345">
        <v>87739</v>
      </c>
      <c r="Y42" s="344">
        <f t="shared" si="39"/>
        <v>54543158.032000005</v>
      </c>
      <c r="Z42" s="344">
        <f>SUMIF(BDados!$I:$I,$Z$11&amp;$A42,BDados!$F:$F)</f>
        <v>49846477</v>
      </c>
      <c r="AA42" s="344">
        <f t="shared" si="40"/>
        <v>4696681.0320000052</v>
      </c>
      <c r="AB42" s="348">
        <f t="shared" si="41"/>
        <v>-8.6109444364121721</v>
      </c>
      <c r="AC42" s="349">
        <f t="shared" si="42"/>
        <v>3.6329340430139356E-2</v>
      </c>
      <c r="AD42" s="344">
        <f>SUMIF(BDados!$I:$I,$AD$11&amp;$A42,BDados!$D:$D)</f>
        <v>649965</v>
      </c>
      <c r="AE42" s="345">
        <v>81031</v>
      </c>
      <c r="AF42" s="345">
        <v>87459</v>
      </c>
      <c r="AG42" s="344">
        <f t="shared" si="43"/>
        <v>54756301.425000004</v>
      </c>
      <c r="AH42" s="344">
        <f>SUMIF(BDados!$I:$I,AH$11&amp;$A42,BDados!$F:$F)</f>
        <v>43882516</v>
      </c>
      <c r="AI42" s="344">
        <f t="shared" si="44"/>
        <v>10873785.425000004</v>
      </c>
      <c r="AJ42" s="348">
        <f t="shared" si="14"/>
        <v>-19.858509691151959</v>
      </c>
      <c r="AK42" s="349">
        <f t="shared" si="45"/>
        <v>3.6748647937890899E-2</v>
      </c>
    </row>
    <row r="43" spans="1:37" ht="15" customHeight="1">
      <c r="A43" s="320" t="s">
        <v>100</v>
      </c>
      <c r="C43" s="344">
        <f>SUMIF(BDados!$I:$I,$C$11&amp;$A43,BDados!$D:$D)</f>
        <v>0</v>
      </c>
      <c r="D43" s="345">
        <v>1940</v>
      </c>
      <c r="E43" s="345">
        <v>2145</v>
      </c>
      <c r="F43" s="344">
        <f t="shared" si="31"/>
        <v>0</v>
      </c>
      <c r="G43" s="344">
        <f>SUMIF(BDados!$I:$I,$G$11&amp;$A43,BDados!$F:$F)</f>
        <v>0</v>
      </c>
      <c r="H43" s="344">
        <f t="shared" si="32"/>
        <v>0</v>
      </c>
      <c r="I43" s="348" t="str">
        <f t="shared" si="33"/>
        <v/>
      </c>
      <c r="J43" s="7"/>
      <c r="K43" s="347">
        <v>5459</v>
      </c>
      <c r="L43" s="347">
        <f t="shared" si="34"/>
        <v>0</v>
      </c>
      <c r="M43" s="7"/>
      <c r="N43" s="344">
        <f>SUMIF(BDados!$I:$I,$N$11&amp;$A43,BDados!$D:$D)</f>
        <v>0</v>
      </c>
      <c r="O43" s="345">
        <v>1976</v>
      </c>
      <c r="P43" s="345">
        <v>2170</v>
      </c>
      <c r="Q43" s="344">
        <f t="shared" si="35"/>
        <v>0</v>
      </c>
      <c r="R43" s="344">
        <f>SUMIF(BDados!$I:$I,$R$11&amp;$A43,BDados!$F:$F)</f>
        <v>0</v>
      </c>
      <c r="S43" s="344">
        <f t="shared" si="36"/>
        <v>0</v>
      </c>
      <c r="T43" s="348" t="str">
        <f t="shared" si="37"/>
        <v/>
      </c>
      <c r="U43" s="349">
        <f t="shared" si="38"/>
        <v>4.4700460829493083E-2</v>
      </c>
      <c r="V43" s="344">
        <f>SUMIF(BDados!$I:$I,$V$11&amp;$A43,BDados!$D:$D)</f>
        <v>0</v>
      </c>
      <c r="W43" s="345">
        <v>1992</v>
      </c>
      <c r="X43" s="345">
        <v>2197</v>
      </c>
      <c r="Y43" s="344">
        <f t="shared" si="39"/>
        <v>0</v>
      </c>
      <c r="Z43" s="344">
        <f>SUMIF(BDados!$I:$I,$Z$11&amp;$A43,BDados!$F:$F)</f>
        <v>0</v>
      </c>
      <c r="AA43" s="344">
        <f t="shared" si="40"/>
        <v>0</v>
      </c>
      <c r="AB43" s="348" t="str">
        <f t="shared" si="41"/>
        <v/>
      </c>
      <c r="AC43" s="349">
        <f t="shared" si="42"/>
        <v>4.6654528903049663E-2</v>
      </c>
      <c r="AD43" s="344">
        <f>SUMIF(BDados!$I:$I,$AD$11&amp;$A43,BDados!$D:$D)</f>
        <v>0</v>
      </c>
      <c r="AE43" s="345">
        <v>2054</v>
      </c>
      <c r="AF43" s="345">
        <v>2280</v>
      </c>
      <c r="AG43" s="344">
        <f t="shared" si="43"/>
        <v>0</v>
      </c>
      <c r="AH43" s="344">
        <f>SUMIF(BDados!$I:$I,AH$11&amp;$A43,BDados!$F:$F)</f>
        <v>0</v>
      </c>
      <c r="AI43" s="344">
        <f t="shared" si="44"/>
        <v>0</v>
      </c>
      <c r="AJ43" s="348" t="str">
        <f t="shared" si="14"/>
        <v/>
      </c>
      <c r="AK43" s="349">
        <f t="shared" si="45"/>
        <v>4.9561403508771917E-2</v>
      </c>
    </row>
    <row r="44" spans="1:37" ht="15" customHeight="1">
      <c r="A44" s="320" t="s">
        <v>102</v>
      </c>
      <c r="C44" s="344">
        <f>SUMIF(BDados!$I:$I,$C$11&amp;$A44,BDados!$D:$D)</f>
        <v>152941</v>
      </c>
      <c r="D44" s="345">
        <v>20955</v>
      </c>
      <c r="E44" s="345">
        <v>22835</v>
      </c>
      <c r="F44" s="344">
        <f t="shared" si="31"/>
        <v>3348643.1949999998</v>
      </c>
      <c r="G44" s="344">
        <f>SUMIF(BDados!$I:$I,$G$11&amp;$A44,BDados!$F:$F)</f>
        <v>3604734.1100000003</v>
      </c>
      <c r="H44" s="344">
        <f t="shared" si="32"/>
        <v>-256090.9150000005</v>
      </c>
      <c r="I44" s="348">
        <f t="shared" si="33"/>
        <v>7.6476023298744034</v>
      </c>
      <c r="J44" s="7"/>
      <c r="K44" s="347">
        <v>137.80000000000001</v>
      </c>
      <c r="L44" s="347">
        <f t="shared" si="34"/>
        <v>0</v>
      </c>
      <c r="M44" s="7"/>
      <c r="N44" s="344">
        <f>SUMIF(BDados!$I:$I,$N$11&amp;$A44,BDados!$D:$D)</f>
        <v>171577.1</v>
      </c>
      <c r="O44" s="345">
        <v>21565</v>
      </c>
      <c r="P44" s="345">
        <v>23846</v>
      </c>
      <c r="Q44" s="344">
        <f t="shared" si="35"/>
        <v>3895743.8440500004</v>
      </c>
      <c r="R44" s="344">
        <f>SUMIF(BDados!$I:$I,$R$11&amp;$A44,BDados!$F:$F)</f>
        <v>4074527.75</v>
      </c>
      <c r="S44" s="344">
        <f t="shared" si="36"/>
        <v>-178783.90594999958</v>
      </c>
      <c r="T44" s="348">
        <f t="shared" si="37"/>
        <v>4.5892110237960804</v>
      </c>
      <c r="U44" s="349">
        <f t="shared" si="38"/>
        <v>4.7827727920825347E-2</v>
      </c>
      <c r="V44" s="344">
        <f>SUMIF(BDados!$I:$I,$V$11&amp;$A44,BDados!$D:$D)</f>
        <v>184263</v>
      </c>
      <c r="W44" s="345">
        <v>21300</v>
      </c>
      <c r="X44" s="345">
        <v>23095</v>
      </c>
      <c r="Y44" s="344">
        <f t="shared" si="39"/>
        <v>4090177.9425000004</v>
      </c>
      <c r="Z44" s="344">
        <f>SUMIF(BDados!$I:$I,$Z$11&amp;$A44,BDados!$F:$F)</f>
        <v>4179245</v>
      </c>
      <c r="AA44" s="344">
        <f t="shared" si="40"/>
        <v>-89067.057499999646</v>
      </c>
      <c r="AB44" s="348">
        <f t="shared" si="41"/>
        <v>2.1775839279393416</v>
      </c>
      <c r="AC44" s="349">
        <f t="shared" si="42"/>
        <v>3.8861225373457486E-2</v>
      </c>
      <c r="AD44" s="344">
        <f>SUMIF(BDados!$I:$I,$AD$11&amp;$A44,BDados!$D:$D)</f>
        <v>172834</v>
      </c>
      <c r="AE44" s="345">
        <v>21305</v>
      </c>
      <c r="AF44" s="345">
        <v>22624</v>
      </c>
      <c r="AG44" s="344">
        <f t="shared" si="43"/>
        <v>3796212.3930000002</v>
      </c>
      <c r="AH44" s="344">
        <f>SUMIF(BDados!$I:$I,AH$11&amp;$A44,BDados!$F:$F)</f>
        <v>4000047.71</v>
      </c>
      <c r="AI44" s="344">
        <f t="shared" si="44"/>
        <v>-203835.31699999981</v>
      </c>
      <c r="AJ44" s="348">
        <f t="shared" si="14"/>
        <v>5.3694392172540351</v>
      </c>
      <c r="AK44" s="349">
        <f t="shared" si="45"/>
        <v>2.9150459688826014E-2</v>
      </c>
    </row>
    <row r="45" spans="1:37" ht="15" customHeight="1">
      <c r="A45" s="356" t="s">
        <v>105</v>
      </c>
      <c r="B45" s="357"/>
      <c r="C45" s="358">
        <f>SUMIF(BDados!$I:$I,$C$11&amp;$A45,BDados!$D:$D)</f>
        <v>10564.23</v>
      </c>
      <c r="D45" s="359">
        <v>436</v>
      </c>
      <c r="E45" s="359">
        <v>484</v>
      </c>
      <c r="F45" s="358">
        <f t="shared" si="31"/>
        <v>4859.5457999999999</v>
      </c>
      <c r="G45" s="358">
        <f>SUMIF(BDados!$I:$I,$G$11&amp;$A45,BDados!$F:$F)</f>
        <v>4353.2000000000007</v>
      </c>
      <c r="H45" s="358">
        <f t="shared" si="32"/>
        <v>506.34579999999914</v>
      </c>
      <c r="I45" s="360">
        <f t="shared" si="33"/>
        <v>-10.419611643540827</v>
      </c>
      <c r="J45" s="361"/>
      <c r="K45" s="362">
        <v>6430</v>
      </c>
      <c r="L45" s="362">
        <f t="shared" si="34"/>
        <v>3255803.4939999944</v>
      </c>
      <c r="M45" s="361"/>
      <c r="N45" s="358">
        <f>SUMIF(BDados!$I:$I,$N$11&amp;$A45,BDados!$D:$D)</f>
        <v>10375.93</v>
      </c>
      <c r="O45" s="359">
        <v>419</v>
      </c>
      <c r="P45" s="359">
        <v>462</v>
      </c>
      <c r="Q45" s="358">
        <f t="shared" si="35"/>
        <v>4570.5971650000001</v>
      </c>
      <c r="R45" s="358">
        <f>SUMIF(BDados!$I:$I,$R$11&amp;$A45,BDados!$F:$F)</f>
        <v>4181.54</v>
      </c>
      <c r="S45" s="358">
        <f t="shared" si="36"/>
        <v>389.05716500000017</v>
      </c>
      <c r="T45" s="363">
        <f t="shared" si="37"/>
        <v>-8.5121735947166997</v>
      </c>
      <c r="U45" s="364">
        <f t="shared" si="38"/>
        <v>4.6536796536796543E-2</v>
      </c>
      <c r="V45" s="358">
        <f>SUMIF(BDados!$I:$I,$V$11&amp;$A45,BDados!$D:$D)</f>
        <v>9711</v>
      </c>
      <c r="W45" s="359">
        <v>431</v>
      </c>
      <c r="X45" s="359">
        <v>477</v>
      </c>
      <c r="Y45" s="358">
        <f t="shared" si="39"/>
        <v>4408.7939999999999</v>
      </c>
      <c r="Z45" s="358">
        <f>SUMIF(BDados!$I:$I,$Z$11&amp;$A45,BDados!$F:$F)</f>
        <v>4472</v>
      </c>
      <c r="AA45" s="358">
        <f t="shared" si="40"/>
        <v>-63.206000000000131</v>
      </c>
      <c r="AB45" s="363">
        <f t="shared" si="41"/>
        <v>1.4336346855852167</v>
      </c>
      <c r="AC45" s="364">
        <f t="shared" si="42"/>
        <v>4.8218029350104774E-2</v>
      </c>
      <c r="AD45" s="358">
        <f>SUMIF(BDados!$I:$I,$AD$11&amp;$A45,BDados!$D:$D)</f>
        <v>6058.4</v>
      </c>
      <c r="AE45" s="359">
        <v>439</v>
      </c>
      <c r="AF45" s="359">
        <v>487</v>
      </c>
      <c r="AG45" s="358">
        <f t="shared" si="43"/>
        <v>2805.0392000000002</v>
      </c>
      <c r="AH45" s="358">
        <f>SUMIF(BDados!$I:$I,AH$11&amp;$A45,BDados!$F:$F)</f>
        <v>2616.8399999999997</v>
      </c>
      <c r="AI45" s="358">
        <f t="shared" si="44"/>
        <v>188.19920000000047</v>
      </c>
      <c r="AJ45" s="363">
        <f t="shared" si="14"/>
        <v>-6.7093251317129727</v>
      </c>
      <c r="AK45" s="349">
        <f t="shared" si="45"/>
        <v>4.9281314168377777E-2</v>
      </c>
    </row>
    <row r="46" spans="1:37" ht="15" customHeight="1">
      <c r="A46" s="192" t="s">
        <v>170</v>
      </c>
      <c r="I46" s="365"/>
      <c r="O46" s="321"/>
      <c r="P46" s="321"/>
      <c r="Q46" s="322"/>
      <c r="S46" s="3"/>
      <c r="T46" s="3" t="e">
        <f>NA()</f>
        <v>#N/A</v>
      </c>
      <c r="W46" s="321"/>
      <c r="X46" s="321"/>
      <c r="Y46" s="322"/>
      <c r="AA46" s="3"/>
      <c r="AB46" s="3" t="e">
        <f>NA()</f>
        <v>#N/A</v>
      </c>
      <c r="AE46" s="321"/>
      <c r="AF46" s="321"/>
      <c r="AG46" s="322"/>
      <c r="AI46" s="3"/>
      <c r="AJ46" s="3"/>
    </row>
  </sheetData>
  <sheetProtection sheet="1"/>
  <mergeCells count="27">
    <mergeCell ref="AG9:AG10"/>
    <mergeCell ref="AH9:AH10"/>
    <mergeCell ref="AI9:AI10"/>
    <mergeCell ref="Y9:Y10"/>
    <mergeCell ref="Z9:Z10"/>
    <mergeCell ref="AA9:AA10"/>
    <mergeCell ref="AD9:AD10"/>
    <mergeCell ref="AE9:AE10"/>
    <mergeCell ref="AF9:AF10"/>
    <mergeCell ref="X9:X10"/>
    <mergeCell ref="H9:H10"/>
    <mergeCell ref="K9:K10"/>
    <mergeCell ref="L9:L10"/>
    <mergeCell ref="N9:N10"/>
    <mergeCell ref="O9:O10"/>
    <mergeCell ref="P9:P10"/>
    <mergeCell ref="Q9:Q10"/>
    <mergeCell ref="R9:R10"/>
    <mergeCell ref="S9:S10"/>
    <mergeCell ref="V9:V10"/>
    <mergeCell ref="W9:W10"/>
    <mergeCell ref="G9:G10"/>
    <mergeCell ref="A9:B10"/>
    <mergeCell ref="C9:C10"/>
    <mergeCell ref="D9:D10"/>
    <mergeCell ref="E9:E10"/>
    <mergeCell ref="F9:F10"/>
  </mergeCells>
  <conditionalFormatting sqref="I14:I20 I23:I26 I28:I34 I36:I46 T14:T20 T22:T26 T28:T34 T36:T45">
    <cfRule type="cellIs" dxfId="5" priority="1" stopIfTrue="1" operator="greaterThan">
      <formula>0</formula>
    </cfRule>
    <cfRule type="cellIs" dxfId="4" priority="2" stopIfTrue="1" operator="lessThan">
      <formula>0</formula>
    </cfRule>
  </conditionalFormatting>
  <conditionalFormatting sqref="AB14:AB20 AB22:AB45 AJ14:AJ45">
    <cfRule type="cellIs" dxfId="3" priority="3" stopIfTrue="1" operator="greaterThan">
      <formula>0</formula>
    </cfRule>
    <cfRule type="cellIs" dxfId="2" priority="4" stopIfTrue="1" operator="lessThan">
      <formula>0</formula>
    </cfRule>
  </conditionalFormatting>
  <pageMargins left="0.74791666666666667" right="0.74791666666666667" top="0.98402777777777772" bottom="0.98402777777777772" header="0.51180555555555551" footer="0.51180555555555551"/>
  <pageSetup paperSize="9" scale="85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pageSetUpPr fitToPage="1"/>
  </sheetPr>
  <dimension ref="A1:BL45"/>
  <sheetViews>
    <sheetView zoomScaleSheetLayoutView="81" workbookViewId="0">
      <selection activeCell="M16" sqref="M16"/>
    </sheetView>
  </sheetViews>
  <sheetFormatPr defaultColWidth="7.140625" defaultRowHeight="15" customHeight="1"/>
  <cols>
    <col min="1" max="1" width="26.140625" style="320" customWidth="1"/>
    <col min="2" max="2" width="14.140625" style="322" customWidth="1"/>
    <col min="3" max="3" width="15.140625" style="3" customWidth="1"/>
    <col min="4" max="4" width="13.140625" style="323" customWidth="1"/>
    <col min="5" max="6" width="15.140625" style="324" customWidth="1"/>
    <col min="7" max="7" width="13.140625" style="325" customWidth="1"/>
    <col min="8" max="9" width="13.140625" style="324" customWidth="1"/>
    <col min="10" max="10" width="13.140625" style="325" customWidth="1"/>
    <col min="11" max="11" width="11.140625" style="210" customWidth="1"/>
    <col min="12" max="12" width="12.140625" style="210" customWidth="1"/>
    <col min="13" max="64" width="7.140625" style="210"/>
  </cols>
  <sheetData>
    <row r="1" spans="1:13" ht="15" customHeight="1">
      <c r="A1" s="366" t="s">
        <v>211</v>
      </c>
      <c r="B1" s="367"/>
    </row>
    <row r="2" spans="1:13" ht="15" customHeight="1">
      <c r="A2" s="366" t="s">
        <v>212</v>
      </c>
    </row>
    <row r="3" spans="1:13" ht="12.75" customHeight="1">
      <c r="A3" s="321"/>
    </row>
    <row r="4" spans="1:13" ht="16.5" customHeight="1">
      <c r="A4" s="368" t="s">
        <v>226</v>
      </c>
    </row>
    <row r="5" spans="1:13" ht="14.25" customHeight="1">
      <c r="B5" s="369"/>
      <c r="C5" s="16"/>
      <c r="D5" s="368"/>
    </row>
    <row r="6" spans="1:13" ht="16.5" customHeight="1">
      <c r="B6" s="367"/>
      <c r="C6" s="8"/>
      <c r="D6" s="370"/>
    </row>
    <row r="7" spans="1:13" s="337" customFormat="1" ht="15" customHeight="1">
      <c r="A7" s="512" t="s">
        <v>227</v>
      </c>
      <c r="B7" s="513" t="s">
        <v>228</v>
      </c>
      <c r="C7" s="513"/>
      <c r="D7" s="513"/>
      <c r="E7" s="513" t="s">
        <v>229</v>
      </c>
      <c r="F7" s="513"/>
      <c r="G7" s="513"/>
      <c r="H7" s="513" t="s">
        <v>230</v>
      </c>
      <c r="I7" s="513"/>
      <c r="J7" s="513"/>
      <c r="K7" s="514" t="s">
        <v>231</v>
      </c>
      <c r="L7" s="514"/>
      <c r="M7" s="514"/>
    </row>
    <row r="8" spans="1:13" s="337" customFormat="1" ht="15" customHeight="1">
      <c r="A8" s="512"/>
      <c r="B8" s="513"/>
      <c r="C8" s="513"/>
      <c r="D8" s="513"/>
      <c r="E8" s="513"/>
      <c r="F8" s="513"/>
      <c r="G8" s="513"/>
      <c r="H8" s="513"/>
      <c r="I8" s="513"/>
      <c r="J8" s="513"/>
      <c r="K8" s="514"/>
      <c r="L8" s="514"/>
      <c r="M8" s="514"/>
    </row>
    <row r="9" spans="1:13" s="337" customFormat="1" ht="15" customHeight="1">
      <c r="A9" s="512"/>
      <c r="B9" s="371" t="s">
        <v>232</v>
      </c>
      <c r="C9" s="372" t="s">
        <v>233</v>
      </c>
      <c r="D9" s="373" t="s">
        <v>234</v>
      </c>
      <c r="E9" s="371" t="s">
        <v>232</v>
      </c>
      <c r="F9" s="372" t="s">
        <v>233</v>
      </c>
      <c r="G9" s="373" t="s">
        <v>235</v>
      </c>
      <c r="H9" s="371" t="s">
        <v>232</v>
      </c>
      <c r="I9" s="372" t="s">
        <v>233</v>
      </c>
      <c r="J9" s="373" t="s">
        <v>234</v>
      </c>
      <c r="K9" s="374" t="s">
        <v>232</v>
      </c>
      <c r="L9" s="375" t="s">
        <v>233</v>
      </c>
      <c r="M9" s="376" t="s">
        <v>234</v>
      </c>
    </row>
    <row r="10" spans="1:13" s="350" customFormat="1" ht="15" customHeight="1">
      <c r="A10" s="377" t="s">
        <v>85</v>
      </c>
      <c r="B10" s="378">
        <v>2236</v>
      </c>
      <c r="C10" s="379">
        <v>2237</v>
      </c>
      <c r="D10" s="380">
        <f t="shared" ref="D10:D42" si="0">C10/B10*100-100</f>
        <v>4.47227191413333E-2</v>
      </c>
      <c r="E10" s="378">
        <v>5354</v>
      </c>
      <c r="F10" s="379">
        <v>5387</v>
      </c>
      <c r="G10" s="381">
        <f t="shared" ref="G10:G42" si="1">F10/E10*100-100</f>
        <v>0.61636159880463026</v>
      </c>
      <c r="H10" s="378">
        <f t="shared" ref="H10:H16" si="2">E10/B10*1000</f>
        <v>2394.4543828264759</v>
      </c>
      <c r="I10" s="379">
        <f t="shared" ref="I10:I16" si="3">F10/C10*1000</f>
        <v>2408.1358962896738</v>
      </c>
      <c r="J10" s="382">
        <f t="shared" ref="J10:J16" si="4">I10/H10*100-100</f>
        <v>0.57138334149627212</v>
      </c>
      <c r="K10" s="378">
        <v>85</v>
      </c>
      <c r="L10" s="379">
        <v>93</v>
      </c>
      <c r="M10" s="383">
        <f>L10/K10*100-100</f>
        <v>9.4117647058823621</v>
      </c>
    </row>
    <row r="11" spans="1:13" s="350" customFormat="1" ht="15" customHeight="1">
      <c r="A11" s="377" t="s">
        <v>86</v>
      </c>
      <c r="B11" s="378">
        <v>18804</v>
      </c>
      <c r="C11" s="379">
        <v>18809</v>
      </c>
      <c r="D11" s="380">
        <f t="shared" si="0"/>
        <v>2.6590087215481617E-2</v>
      </c>
      <c r="E11" s="378">
        <v>136848</v>
      </c>
      <c r="F11" s="379">
        <v>136455</v>
      </c>
      <c r="G11" s="384">
        <f t="shared" si="1"/>
        <v>-0.28717993686426269</v>
      </c>
      <c r="H11" s="378">
        <f t="shared" si="2"/>
        <v>7277.6005105296745</v>
      </c>
      <c r="I11" s="379">
        <f t="shared" si="3"/>
        <v>7254.7716518687866</v>
      </c>
      <c r="J11" s="385">
        <f t="shared" si="4"/>
        <v>-0.3136866145353423</v>
      </c>
      <c r="K11" s="378">
        <v>41</v>
      </c>
      <c r="L11" s="379">
        <v>42</v>
      </c>
      <c r="M11" s="383">
        <f>L11/K11*100-100</f>
        <v>2.4390243902439011</v>
      </c>
    </row>
    <row r="12" spans="1:13" s="350" customFormat="1" ht="15" customHeight="1">
      <c r="A12" s="377" t="s">
        <v>87</v>
      </c>
      <c r="B12" s="378">
        <v>10907</v>
      </c>
      <c r="C12" s="379">
        <v>10912</v>
      </c>
      <c r="D12" s="380">
        <f t="shared" si="0"/>
        <v>4.5842119739617715E-2</v>
      </c>
      <c r="E12" s="378">
        <v>19230</v>
      </c>
      <c r="F12" s="379">
        <v>19250</v>
      </c>
      <c r="G12" s="386">
        <f t="shared" si="1"/>
        <v>0.10400416016639724</v>
      </c>
      <c r="H12" s="378">
        <f t="shared" si="2"/>
        <v>1763.0879251856607</v>
      </c>
      <c r="I12" s="379">
        <f t="shared" si="3"/>
        <v>1764.1129032258066</v>
      </c>
      <c r="J12" s="382">
        <f t="shared" si="4"/>
        <v>5.8135389931734949E-2</v>
      </c>
      <c r="K12" s="378">
        <v>47</v>
      </c>
      <c r="L12" s="379">
        <v>56</v>
      </c>
      <c r="M12" s="383">
        <f>L12/K12*100-100</f>
        <v>19.148936170212764</v>
      </c>
    </row>
    <row r="13" spans="1:13" s="394" customFormat="1" ht="15" customHeight="1">
      <c r="A13" s="387" t="s">
        <v>58</v>
      </c>
      <c r="B13" s="388">
        <v>240864</v>
      </c>
      <c r="C13" s="389">
        <v>240255</v>
      </c>
      <c r="D13" s="390">
        <f t="shared" si="0"/>
        <v>-0.25283977680349778</v>
      </c>
      <c r="E13" s="388">
        <v>410252</v>
      </c>
      <c r="F13" s="389">
        <v>405651</v>
      </c>
      <c r="G13" s="391">
        <f t="shared" si="1"/>
        <v>-1.1215058061874146</v>
      </c>
      <c r="H13" s="388">
        <f t="shared" si="2"/>
        <v>1703.2516274744253</v>
      </c>
      <c r="I13" s="389">
        <f t="shared" si="3"/>
        <v>1688.4185552850097</v>
      </c>
      <c r="J13" s="392">
        <f t="shared" si="4"/>
        <v>-0.87086792991415507</v>
      </c>
      <c r="K13" s="388">
        <v>94</v>
      </c>
      <c r="L13" s="389">
        <v>96</v>
      </c>
      <c r="M13" s="393">
        <f>L13/K13*100-100</f>
        <v>2.1276595744680833</v>
      </c>
    </row>
    <row r="14" spans="1:13" s="350" customFormat="1" ht="15" customHeight="1">
      <c r="A14" s="377" t="s">
        <v>101</v>
      </c>
      <c r="B14" s="378">
        <v>180</v>
      </c>
      <c r="C14" s="379">
        <v>180</v>
      </c>
      <c r="D14" s="395">
        <f t="shared" si="0"/>
        <v>0</v>
      </c>
      <c r="E14" s="378">
        <v>112</v>
      </c>
      <c r="F14" s="379">
        <v>112</v>
      </c>
      <c r="G14" s="396">
        <f t="shared" si="1"/>
        <v>0</v>
      </c>
      <c r="H14" s="378">
        <f t="shared" si="2"/>
        <v>622.22222222222229</v>
      </c>
      <c r="I14" s="379">
        <f t="shared" si="3"/>
        <v>622.22222222222229</v>
      </c>
      <c r="J14" s="397">
        <f t="shared" si="4"/>
        <v>0</v>
      </c>
      <c r="K14" s="378">
        <v>0</v>
      </c>
      <c r="L14" s="379">
        <v>0</v>
      </c>
      <c r="M14" s="398" t="s">
        <v>184</v>
      </c>
    </row>
    <row r="15" spans="1:13" s="394" customFormat="1" ht="15" customHeight="1">
      <c r="A15" s="387" t="s">
        <v>103</v>
      </c>
      <c r="B15" s="388">
        <v>668259</v>
      </c>
      <c r="C15" s="389">
        <v>671885</v>
      </c>
      <c r="D15" s="399">
        <f t="shared" si="0"/>
        <v>0.54260399036900253</v>
      </c>
      <c r="E15" s="388">
        <v>5375565</v>
      </c>
      <c r="F15" s="389">
        <v>5379061</v>
      </c>
      <c r="G15" s="391">
        <f t="shared" si="1"/>
        <v>6.5035024225366556E-2</v>
      </c>
      <c r="H15" s="388">
        <f t="shared" si="2"/>
        <v>8044.1340857362193</v>
      </c>
      <c r="I15" s="389">
        <f t="shared" si="3"/>
        <v>8005.9251211144765</v>
      </c>
      <c r="J15" s="392">
        <f t="shared" si="4"/>
        <v>-0.47499164253731863</v>
      </c>
      <c r="K15" s="388">
        <v>67</v>
      </c>
      <c r="L15" s="389">
        <v>75</v>
      </c>
      <c r="M15" s="393">
        <f>L15/K15*100-100</f>
        <v>11.940298507462671</v>
      </c>
    </row>
    <row r="16" spans="1:13" s="394" customFormat="1" ht="15" customHeight="1">
      <c r="A16" s="387" t="s">
        <v>106</v>
      </c>
      <c r="B16" s="388">
        <v>4911925</v>
      </c>
      <c r="C16" s="389">
        <v>4908366</v>
      </c>
      <c r="D16" s="399">
        <f t="shared" si="0"/>
        <v>-7.2456318042313228E-2</v>
      </c>
      <c r="E16" s="388">
        <v>14612215</v>
      </c>
      <c r="F16" s="389">
        <v>14578996</v>
      </c>
      <c r="G16" s="391">
        <f t="shared" si="1"/>
        <v>-0.2273371969958049</v>
      </c>
      <c r="H16" s="388">
        <f t="shared" si="2"/>
        <v>2974.8448927864329</v>
      </c>
      <c r="I16" s="389">
        <f t="shared" si="3"/>
        <v>2970.2340860481877</v>
      </c>
      <c r="J16" s="392">
        <f t="shared" si="4"/>
        <v>-0.15499318130588335</v>
      </c>
      <c r="K16" s="388">
        <v>67</v>
      </c>
      <c r="L16" s="389">
        <v>74</v>
      </c>
      <c r="M16" s="393">
        <f>L16/K16*100-100</f>
        <v>10.447761194029852</v>
      </c>
    </row>
    <row r="17" spans="1:13" s="350" customFormat="1" ht="15" customHeight="1">
      <c r="A17" s="400" t="s">
        <v>236</v>
      </c>
      <c r="B17" s="401">
        <f>SUM(B10:B16)</f>
        <v>5853175</v>
      </c>
      <c r="C17" s="402">
        <f>SUM(C10:C16)</f>
        <v>5852644</v>
      </c>
      <c r="D17" s="403">
        <f t="shared" si="0"/>
        <v>-9.0719993849432967E-3</v>
      </c>
      <c r="E17" s="401">
        <f>SUM(E10:E16)</f>
        <v>20559576</v>
      </c>
      <c r="F17" s="402">
        <f>SUM(F10:F16)</f>
        <v>20524912</v>
      </c>
      <c r="G17" s="404">
        <f t="shared" si="1"/>
        <v>-0.16860269881051693</v>
      </c>
      <c r="H17" s="401"/>
      <c r="I17" s="402"/>
      <c r="J17" s="405"/>
      <c r="K17" s="401"/>
      <c r="L17" s="402"/>
      <c r="M17" s="406"/>
    </row>
    <row r="18" spans="1:13" s="394" customFormat="1" ht="15" customHeight="1">
      <c r="A18" s="387" t="s">
        <v>98</v>
      </c>
      <c r="B18" s="388">
        <v>259192</v>
      </c>
      <c r="C18" s="389">
        <v>275137</v>
      </c>
      <c r="D18" s="399">
        <f t="shared" si="0"/>
        <v>6.1518102410568218</v>
      </c>
      <c r="E18" s="388">
        <v>416552</v>
      </c>
      <c r="F18" s="389">
        <v>403682</v>
      </c>
      <c r="G18" s="391">
        <f t="shared" si="1"/>
        <v>-3.0896502717547776</v>
      </c>
      <c r="H18" s="388">
        <f t="shared" ref="H18:I21" si="5">E18/B18*1000</f>
        <v>1607.1175036266552</v>
      </c>
      <c r="I18" s="389">
        <f t="shared" si="5"/>
        <v>1467.2036112918292</v>
      </c>
      <c r="J18" s="392">
        <f>I18/H18*100-100</f>
        <v>-8.7058906407959284</v>
      </c>
      <c r="K18" s="388">
        <v>41</v>
      </c>
      <c r="L18" s="389">
        <v>65</v>
      </c>
      <c r="M18" s="393">
        <f>L18/K18*100-100</f>
        <v>58.536585365853654</v>
      </c>
    </row>
    <row r="19" spans="1:13" s="350" customFormat="1" ht="15" customHeight="1">
      <c r="A19" s="377" t="s">
        <v>99</v>
      </c>
      <c r="B19" s="378">
        <v>4900</v>
      </c>
      <c r="C19" s="379">
        <v>4917</v>
      </c>
      <c r="D19" s="407">
        <f t="shared" si="0"/>
        <v>0.34693877551019625</v>
      </c>
      <c r="E19" s="378">
        <v>4882</v>
      </c>
      <c r="F19" s="379">
        <v>4786</v>
      </c>
      <c r="G19" s="386">
        <f t="shared" si="1"/>
        <v>-1.9664072101597725</v>
      </c>
      <c r="H19" s="378">
        <f t="shared" si="5"/>
        <v>996.32653061224482</v>
      </c>
      <c r="I19" s="379">
        <f t="shared" si="5"/>
        <v>973.35773845840959</v>
      </c>
      <c r="J19" s="385">
        <f>I19/H19*100-100</f>
        <v>-2.3053478401022716</v>
      </c>
      <c r="K19" s="378">
        <v>12</v>
      </c>
      <c r="L19" s="379">
        <v>29</v>
      </c>
      <c r="M19" s="383">
        <f>L19/K19*100-100</f>
        <v>141.66666666666666</v>
      </c>
    </row>
    <row r="20" spans="1:13" s="394" customFormat="1" ht="15" customHeight="1">
      <c r="A20" s="387" t="s">
        <v>104</v>
      </c>
      <c r="B20" s="388">
        <v>1905997</v>
      </c>
      <c r="C20" s="389">
        <v>1901042</v>
      </c>
      <c r="D20" s="399">
        <f t="shared" si="0"/>
        <v>-0.25996892964678864</v>
      </c>
      <c r="E20" s="388">
        <v>9966142</v>
      </c>
      <c r="F20" s="389">
        <v>10242371</v>
      </c>
      <c r="G20" s="391">
        <f t="shared" si="1"/>
        <v>2.7716743349633219</v>
      </c>
      <c r="H20" s="388">
        <f t="shared" si="5"/>
        <v>5228.8340432854829</v>
      </c>
      <c r="I20" s="389">
        <f t="shared" si="5"/>
        <v>5387.766814199791</v>
      </c>
      <c r="J20" s="408">
        <f>I20/H20*100-100</f>
        <v>3.0395451375703715</v>
      </c>
      <c r="K20" s="388">
        <v>6</v>
      </c>
      <c r="L20" s="389">
        <v>15</v>
      </c>
      <c r="M20" s="393">
        <f>L20/K20*100-100</f>
        <v>150</v>
      </c>
    </row>
    <row r="21" spans="1:13" s="350" customFormat="1" ht="15" customHeight="1">
      <c r="A21" s="377" t="s">
        <v>107</v>
      </c>
      <c r="B21" s="378">
        <v>106598</v>
      </c>
      <c r="C21" s="379">
        <v>108160</v>
      </c>
      <c r="D21" s="409">
        <f t="shared" si="0"/>
        <v>1.4653182986547506</v>
      </c>
      <c r="E21" s="378">
        <v>194247</v>
      </c>
      <c r="F21" s="379">
        <v>195308</v>
      </c>
      <c r="G21" s="386">
        <f t="shared" si="1"/>
        <v>0.54621178190654973</v>
      </c>
      <c r="H21" s="378">
        <f t="shared" si="5"/>
        <v>1822.2386911574326</v>
      </c>
      <c r="I21" s="379">
        <f t="shared" si="5"/>
        <v>1805.7322485207101</v>
      </c>
      <c r="J21" s="385">
        <f>I21/H21*100-100</f>
        <v>-0.90583317744385283</v>
      </c>
      <c r="K21" s="378">
        <v>31</v>
      </c>
      <c r="L21" s="379">
        <v>44</v>
      </c>
      <c r="M21" s="383">
        <f>L21/K21*100-100</f>
        <v>41.935483870967744</v>
      </c>
    </row>
    <row r="22" spans="1:13" s="350" customFormat="1" ht="15" customHeight="1">
      <c r="A22" s="400" t="s">
        <v>237</v>
      </c>
      <c r="B22" s="401">
        <f>SUM(B18:B21)</f>
        <v>2276687</v>
      </c>
      <c r="C22" s="402">
        <f>SUM(C18:C21)</f>
        <v>2289256</v>
      </c>
      <c r="D22" s="410">
        <f t="shared" si="0"/>
        <v>0.55207413228079361</v>
      </c>
      <c r="E22" s="401">
        <f>SUM(E18:E21)</f>
        <v>10581823</v>
      </c>
      <c r="F22" s="402">
        <f>SUM(F18:F21)</f>
        <v>10846147</v>
      </c>
      <c r="G22" s="411">
        <f t="shared" si="1"/>
        <v>2.4979060791321217</v>
      </c>
      <c r="H22" s="401"/>
      <c r="I22" s="402"/>
      <c r="J22" s="405"/>
      <c r="K22" s="401"/>
      <c r="L22" s="402"/>
      <c r="M22" s="406"/>
    </row>
    <row r="23" spans="1:13" s="350" customFormat="1" ht="15" customHeight="1">
      <c r="A23" s="377" t="s">
        <v>88</v>
      </c>
      <c r="B23" s="378">
        <v>57442</v>
      </c>
      <c r="C23" s="379">
        <v>57812</v>
      </c>
      <c r="D23" s="409">
        <f t="shared" si="0"/>
        <v>0.64412798997248899</v>
      </c>
      <c r="E23" s="378">
        <v>141072</v>
      </c>
      <c r="F23" s="379">
        <v>141046</v>
      </c>
      <c r="G23" s="412">
        <f t="shared" si="1"/>
        <v>-1.8430305092437038E-2</v>
      </c>
      <c r="H23" s="378">
        <f t="shared" ref="H23:H29" si="6">E23/B23*1000</f>
        <v>2455.9033459837751</v>
      </c>
      <c r="I23" s="379">
        <f t="shared" ref="I23:I29" si="7">F23/C23*1000</f>
        <v>2439.7356950114163</v>
      </c>
      <c r="J23" s="385">
        <f t="shared" ref="J23:J29" si="8">I23/H23*100-100</f>
        <v>-0.65831788530270785</v>
      </c>
      <c r="K23" s="378">
        <v>0</v>
      </c>
      <c r="L23" s="379">
        <v>0</v>
      </c>
      <c r="M23" s="383" t="s">
        <v>184</v>
      </c>
    </row>
    <row r="24" spans="1:13" s="350" customFormat="1" ht="15" customHeight="1">
      <c r="A24" s="377" t="s">
        <v>89</v>
      </c>
      <c r="B24" s="378">
        <v>139730</v>
      </c>
      <c r="C24" s="379">
        <v>144310</v>
      </c>
      <c r="D24" s="409">
        <f t="shared" si="0"/>
        <v>3.2777499463250592</v>
      </c>
      <c r="E24" s="378">
        <v>188323</v>
      </c>
      <c r="F24" s="379">
        <v>193582</v>
      </c>
      <c r="G24" s="386">
        <f t="shared" si="1"/>
        <v>2.7925425996824629</v>
      </c>
      <c r="H24" s="378">
        <f t="shared" si="6"/>
        <v>1347.7635439776711</v>
      </c>
      <c r="I24" s="379">
        <f t="shared" si="7"/>
        <v>1341.4316402189729</v>
      </c>
      <c r="J24" s="385">
        <f t="shared" si="8"/>
        <v>-0.46980820834571091</v>
      </c>
      <c r="K24" s="378">
        <v>0</v>
      </c>
      <c r="L24" s="379">
        <v>0</v>
      </c>
      <c r="M24" s="383" t="s">
        <v>184</v>
      </c>
    </row>
    <row r="25" spans="1:13" s="350" customFormat="1" ht="15" customHeight="1">
      <c r="A25" s="377" t="s">
        <v>94</v>
      </c>
      <c r="B25" s="378">
        <v>7354</v>
      </c>
      <c r="C25" s="379">
        <v>6288</v>
      </c>
      <c r="D25" s="409">
        <f t="shared" si="0"/>
        <v>-14.495512646178952</v>
      </c>
      <c r="E25" s="378">
        <v>12013</v>
      </c>
      <c r="F25" s="379">
        <v>9649</v>
      </c>
      <c r="G25" s="386">
        <f t="shared" si="1"/>
        <v>-19.678681428452506</v>
      </c>
      <c r="H25" s="378">
        <f t="shared" si="6"/>
        <v>1633.5327712809355</v>
      </c>
      <c r="I25" s="379">
        <f t="shared" si="7"/>
        <v>1534.5101781170483</v>
      </c>
      <c r="J25" s="385">
        <f t="shared" si="8"/>
        <v>-6.0618675612022486</v>
      </c>
      <c r="K25" s="378">
        <v>0</v>
      </c>
      <c r="L25" s="379">
        <v>0</v>
      </c>
      <c r="M25" s="383" t="s">
        <v>184</v>
      </c>
    </row>
    <row r="26" spans="1:13" s="350" customFormat="1" ht="15" customHeight="1">
      <c r="A26" s="377" t="s">
        <v>96</v>
      </c>
      <c r="B26" s="378">
        <v>1202</v>
      </c>
      <c r="C26" s="379">
        <v>1252</v>
      </c>
      <c r="D26" s="409">
        <f t="shared" si="0"/>
        <v>4.1597337770382694</v>
      </c>
      <c r="E26" s="378">
        <v>2641</v>
      </c>
      <c r="F26" s="379">
        <v>2745</v>
      </c>
      <c r="G26" s="386">
        <f t="shared" si="1"/>
        <v>3.9379023097311716</v>
      </c>
      <c r="H26" s="378">
        <f t="shared" si="6"/>
        <v>2197.1713810316137</v>
      </c>
      <c r="I26" s="379">
        <f t="shared" si="7"/>
        <v>2192.4920127795526</v>
      </c>
      <c r="J26" s="385">
        <f t="shared" si="8"/>
        <v>-0.21297238314946298</v>
      </c>
      <c r="K26" s="378">
        <v>0</v>
      </c>
      <c r="L26" s="379">
        <v>0</v>
      </c>
      <c r="M26" s="383" t="s">
        <v>184</v>
      </c>
    </row>
    <row r="27" spans="1:13" s="350" customFormat="1" ht="15" customHeight="1">
      <c r="A27" s="377" t="s">
        <v>97</v>
      </c>
      <c r="B27" s="378">
        <v>51900</v>
      </c>
      <c r="C27" s="379">
        <v>54221</v>
      </c>
      <c r="D27" s="409">
        <f t="shared" si="0"/>
        <v>4.4720616570327536</v>
      </c>
      <c r="E27" s="378">
        <v>213554</v>
      </c>
      <c r="F27" s="379">
        <v>225018</v>
      </c>
      <c r="G27" s="386">
        <f t="shared" si="1"/>
        <v>5.36819727094786</v>
      </c>
      <c r="H27" s="378">
        <f t="shared" si="6"/>
        <v>4114.7206165703274</v>
      </c>
      <c r="I27" s="379">
        <f t="shared" si="7"/>
        <v>4150.0156765828742</v>
      </c>
      <c r="J27" s="382">
        <f t="shared" si="8"/>
        <v>0.85777537046891439</v>
      </c>
      <c r="K27" s="378">
        <v>0</v>
      </c>
      <c r="L27" s="379">
        <v>0</v>
      </c>
      <c r="M27" s="383" t="s">
        <v>184</v>
      </c>
    </row>
    <row r="28" spans="1:13" s="394" customFormat="1" ht="15" customHeight="1">
      <c r="A28" s="387" t="s">
        <v>110</v>
      </c>
      <c r="B28" s="388">
        <v>1332091</v>
      </c>
      <c r="C28" s="389">
        <v>1350246</v>
      </c>
      <c r="D28" s="399">
        <f t="shared" si="0"/>
        <v>1.362894877301926</v>
      </c>
      <c r="E28" s="388">
        <v>4008727</v>
      </c>
      <c r="F28" s="389">
        <v>4043586</v>
      </c>
      <c r="G28" s="391">
        <f t="shared" si="1"/>
        <v>0.86957779863783458</v>
      </c>
      <c r="H28" s="388">
        <f t="shared" si="6"/>
        <v>3009.3492111274682</v>
      </c>
      <c r="I28" s="389">
        <f t="shared" si="7"/>
        <v>2994.7031874191812</v>
      </c>
      <c r="J28" s="392">
        <f t="shared" si="8"/>
        <v>-0.48668408618486581</v>
      </c>
      <c r="K28" s="388">
        <v>2</v>
      </c>
      <c r="L28" s="389">
        <v>2</v>
      </c>
      <c r="M28" s="383">
        <f>L28/K28*100-100</f>
        <v>0</v>
      </c>
    </row>
    <row r="29" spans="1:13" s="350" customFormat="1" ht="15" customHeight="1">
      <c r="A29" s="377" t="s">
        <v>111</v>
      </c>
      <c r="B29" s="378">
        <v>14135</v>
      </c>
      <c r="C29" s="379">
        <v>13305</v>
      </c>
      <c r="D29" s="409">
        <f t="shared" si="0"/>
        <v>-5.8719490626105397</v>
      </c>
      <c r="E29" s="378">
        <v>40420</v>
      </c>
      <c r="F29" s="379">
        <v>38095</v>
      </c>
      <c r="G29" s="386">
        <f t="shared" si="1"/>
        <v>-5.7521029193468536</v>
      </c>
      <c r="H29" s="378">
        <f t="shared" si="6"/>
        <v>2859.5684471170853</v>
      </c>
      <c r="I29" s="379">
        <f t="shared" si="7"/>
        <v>2863.209319804585</v>
      </c>
      <c r="J29" s="382">
        <f t="shared" si="8"/>
        <v>0.12732245283970656</v>
      </c>
      <c r="K29" s="378">
        <v>0</v>
      </c>
      <c r="L29" s="379">
        <v>0</v>
      </c>
      <c r="M29" s="383" t="s">
        <v>184</v>
      </c>
    </row>
    <row r="30" spans="1:13" s="350" customFormat="1" ht="15" customHeight="1">
      <c r="A30" s="400" t="s">
        <v>238</v>
      </c>
      <c r="B30" s="401">
        <f>SUM(B23:B29)</f>
        <v>1603854</v>
      </c>
      <c r="C30" s="402">
        <f>SUM(C23:C29)</f>
        <v>1627434</v>
      </c>
      <c r="D30" s="413">
        <f t="shared" si="0"/>
        <v>1.4702086349505521</v>
      </c>
      <c r="E30" s="401">
        <f>SUM(E23:E29)</f>
        <v>4606750</v>
      </c>
      <c r="F30" s="402">
        <f>SUM(F23:F29)</f>
        <v>4653721</v>
      </c>
      <c r="G30" s="411">
        <f t="shared" si="1"/>
        <v>1.0196125250990349</v>
      </c>
      <c r="H30" s="401"/>
      <c r="I30" s="402"/>
      <c r="J30" s="405"/>
      <c r="K30" s="401"/>
      <c r="L30" s="402"/>
      <c r="M30" s="406"/>
    </row>
    <row r="31" spans="1:13" s="350" customFormat="1" ht="15" customHeight="1">
      <c r="A31" s="400" t="s">
        <v>239</v>
      </c>
      <c r="B31" s="401">
        <f>B17+B22+B30</f>
        <v>9733716</v>
      </c>
      <c r="C31" s="402">
        <f>C17+C22+C30</f>
        <v>9769334</v>
      </c>
      <c r="D31" s="413">
        <f t="shared" si="0"/>
        <v>0.36592396983846243</v>
      </c>
      <c r="E31" s="414">
        <f>E17+E22+E30</f>
        <v>35748149</v>
      </c>
      <c r="F31" s="402">
        <f>F17+F22+F30</f>
        <v>36024780</v>
      </c>
      <c r="G31" s="411">
        <f t="shared" si="1"/>
        <v>0.77383307314737237</v>
      </c>
      <c r="H31" s="401"/>
      <c r="I31" s="402"/>
      <c r="J31" s="405"/>
      <c r="K31" s="401"/>
      <c r="L31" s="402"/>
      <c r="M31" s="406"/>
    </row>
    <row r="32" spans="1:13" ht="15" customHeight="1">
      <c r="A32" s="415" t="s">
        <v>84</v>
      </c>
      <c r="B32" s="378">
        <v>447</v>
      </c>
      <c r="C32" s="379">
        <v>448</v>
      </c>
      <c r="D32" s="409">
        <f t="shared" si="0"/>
        <v>0.22371364653244541</v>
      </c>
      <c r="E32" s="378">
        <v>2022</v>
      </c>
      <c r="F32" s="379">
        <v>2034</v>
      </c>
      <c r="G32" s="386">
        <f t="shared" si="1"/>
        <v>0.59347181008901373</v>
      </c>
      <c r="H32" s="378">
        <f t="shared" ref="H32:H42" si="9">E32/B32*1000</f>
        <v>4523.4899328859055</v>
      </c>
      <c r="I32" s="379">
        <f t="shared" ref="I32:I42" si="10">F32/C32*1000</f>
        <v>4540.1785714285716</v>
      </c>
      <c r="J32" s="382">
        <f t="shared" ref="J32:J42" si="11">I32/H32*100-100</f>
        <v>0.36893281051293059</v>
      </c>
      <c r="K32" s="378">
        <v>0</v>
      </c>
      <c r="L32" s="379">
        <v>0</v>
      </c>
      <c r="M32" s="383" t="s">
        <v>184</v>
      </c>
    </row>
    <row r="33" spans="1:13" ht="15" customHeight="1">
      <c r="A33" s="416" t="s">
        <v>90</v>
      </c>
      <c r="B33" s="378">
        <v>16869</v>
      </c>
      <c r="C33" s="379">
        <v>16869</v>
      </c>
      <c r="D33" s="395">
        <f t="shared" si="0"/>
        <v>0</v>
      </c>
      <c r="E33" s="378">
        <v>478820</v>
      </c>
      <c r="F33" s="379">
        <v>478817</v>
      </c>
      <c r="G33" s="412">
        <f t="shared" si="1"/>
        <v>-6.2654024476671566E-4</v>
      </c>
      <c r="H33" s="378">
        <f t="shared" si="9"/>
        <v>28384.610824589483</v>
      </c>
      <c r="I33" s="379">
        <f t="shared" si="10"/>
        <v>28384.432983579347</v>
      </c>
      <c r="J33" s="417">
        <f t="shared" si="11"/>
        <v>-6.2654024476671566E-4</v>
      </c>
      <c r="K33" s="378">
        <v>100</v>
      </c>
      <c r="L33" s="379">
        <v>100</v>
      </c>
      <c r="M33" s="398" t="s">
        <v>184</v>
      </c>
    </row>
    <row r="34" spans="1:13" s="420" customFormat="1" ht="15" customHeight="1">
      <c r="A34" s="418" t="s">
        <v>91</v>
      </c>
      <c r="B34" s="388">
        <v>12795</v>
      </c>
      <c r="C34" s="389">
        <v>12710</v>
      </c>
      <c r="D34" s="399">
        <f t="shared" si="0"/>
        <v>-0.6643220007815529</v>
      </c>
      <c r="E34" s="388">
        <v>343397</v>
      </c>
      <c r="F34" s="389">
        <v>343537</v>
      </c>
      <c r="G34" s="419">
        <f t="shared" si="1"/>
        <v>4.0769138926648907E-2</v>
      </c>
      <c r="H34" s="388">
        <f t="shared" si="9"/>
        <v>26838.374364986321</v>
      </c>
      <c r="I34" s="389">
        <f t="shared" si="10"/>
        <v>27028.874901652242</v>
      </c>
      <c r="J34" s="408">
        <f t="shared" si="11"/>
        <v>0.70980654072121752</v>
      </c>
      <c r="K34" s="388">
        <v>64</v>
      </c>
      <c r="L34" s="389">
        <v>89</v>
      </c>
      <c r="M34" s="393">
        <f>L34/K34*100-100</f>
        <v>39.0625</v>
      </c>
    </row>
    <row r="35" spans="1:13" s="394" customFormat="1" ht="15" customHeight="1">
      <c r="A35" s="387" t="s">
        <v>92</v>
      </c>
      <c r="B35" s="388">
        <v>33868</v>
      </c>
      <c r="C35" s="389">
        <v>33868</v>
      </c>
      <c r="D35" s="421">
        <f t="shared" si="0"/>
        <v>0</v>
      </c>
      <c r="E35" s="388">
        <v>31330</v>
      </c>
      <c r="F35" s="389">
        <v>30865</v>
      </c>
      <c r="G35" s="391">
        <f t="shared" si="1"/>
        <v>-1.4842004468560503</v>
      </c>
      <c r="H35" s="388">
        <f t="shared" si="9"/>
        <v>925.06200543285695</v>
      </c>
      <c r="I35" s="389">
        <f t="shared" si="10"/>
        <v>911.332231014527</v>
      </c>
      <c r="J35" s="392">
        <f t="shared" si="11"/>
        <v>-1.4842004468560503</v>
      </c>
      <c r="K35" s="388">
        <v>7</v>
      </c>
      <c r="L35" s="389">
        <v>21</v>
      </c>
      <c r="M35" s="393">
        <f>L35/K35*100-100</f>
        <v>200</v>
      </c>
    </row>
    <row r="36" spans="1:13" ht="15" customHeight="1">
      <c r="A36" s="416" t="s">
        <v>95</v>
      </c>
      <c r="B36" s="378">
        <v>5848</v>
      </c>
      <c r="C36" s="379">
        <v>5865</v>
      </c>
      <c r="D36" s="409">
        <f t="shared" si="0"/>
        <v>0.29069767441860961</v>
      </c>
      <c r="E36" s="378">
        <v>135627</v>
      </c>
      <c r="F36" s="379">
        <v>135897</v>
      </c>
      <c r="G36" s="386">
        <f t="shared" si="1"/>
        <v>0.19907540533965573</v>
      </c>
      <c r="H36" s="378">
        <f t="shared" si="9"/>
        <v>23192.031463748288</v>
      </c>
      <c r="I36" s="379">
        <f t="shared" si="10"/>
        <v>23170.843989769823</v>
      </c>
      <c r="J36" s="385">
        <f t="shared" si="11"/>
        <v>-9.1356697284510346E-2</v>
      </c>
      <c r="K36" s="378">
        <v>100</v>
      </c>
      <c r="L36" s="379">
        <v>100</v>
      </c>
      <c r="M36" s="383" t="s">
        <v>184</v>
      </c>
    </row>
    <row r="37" spans="1:13" ht="15" customHeight="1">
      <c r="A37" s="416" t="s">
        <v>108</v>
      </c>
      <c r="B37" s="378">
        <v>2916</v>
      </c>
      <c r="C37" s="379">
        <v>2923</v>
      </c>
      <c r="D37" s="409">
        <f t="shared" si="0"/>
        <v>0.24005486968449929</v>
      </c>
      <c r="E37" s="378">
        <v>169450</v>
      </c>
      <c r="F37" s="379">
        <v>172491</v>
      </c>
      <c r="G37" s="386">
        <f t="shared" si="1"/>
        <v>1.7946296842726355</v>
      </c>
      <c r="H37" s="378">
        <f t="shared" si="9"/>
        <v>58110.425240054872</v>
      </c>
      <c r="I37" s="379">
        <f t="shared" si="10"/>
        <v>59011.63188504961</v>
      </c>
      <c r="J37" s="382">
        <f t="shared" si="11"/>
        <v>1.5508519190348977</v>
      </c>
      <c r="K37" s="378">
        <v>100</v>
      </c>
      <c r="L37" s="379">
        <v>100</v>
      </c>
      <c r="M37" s="383" t="s">
        <v>184</v>
      </c>
    </row>
    <row r="38" spans="1:13" ht="15" customHeight="1">
      <c r="A38" s="416" t="s">
        <v>109</v>
      </c>
      <c r="B38" s="378">
        <v>1892</v>
      </c>
      <c r="C38" s="379">
        <v>1873</v>
      </c>
      <c r="D38" s="409">
        <f t="shared" si="0"/>
        <v>-1.0042283298097203</v>
      </c>
      <c r="E38" s="378">
        <v>114118</v>
      </c>
      <c r="F38" s="379">
        <v>113269</v>
      </c>
      <c r="G38" s="386">
        <f t="shared" si="1"/>
        <v>-0.74396677123679922</v>
      </c>
      <c r="H38" s="378">
        <f t="shared" si="9"/>
        <v>60316.06765327695</v>
      </c>
      <c r="I38" s="379">
        <f t="shared" si="10"/>
        <v>60474.639615589964</v>
      </c>
      <c r="J38" s="382">
        <f t="shared" si="11"/>
        <v>0.26290169184197509</v>
      </c>
      <c r="K38" s="378">
        <v>54</v>
      </c>
      <c r="L38" s="379">
        <v>71</v>
      </c>
      <c r="M38" s="383">
        <f>L38/K38*100-100</f>
        <v>31.481481481481495</v>
      </c>
    </row>
    <row r="39" spans="1:13" ht="15" customHeight="1">
      <c r="A39" s="416" t="s">
        <v>93</v>
      </c>
      <c r="B39" s="378">
        <v>666848</v>
      </c>
      <c r="C39" s="379">
        <v>666686</v>
      </c>
      <c r="D39" s="395">
        <f t="shared" si="0"/>
        <v>-2.429339219732185E-2</v>
      </c>
      <c r="E39" s="378">
        <v>50421577</v>
      </c>
      <c r="F39" s="379">
        <v>50452270</v>
      </c>
      <c r="G39" s="386">
        <f t="shared" si="1"/>
        <v>6.0872748982049529E-2</v>
      </c>
      <c r="H39" s="378">
        <f t="shared" si="9"/>
        <v>75611.799090647342</v>
      </c>
      <c r="I39" s="379">
        <f t="shared" si="10"/>
        <v>75676.210389898697</v>
      </c>
      <c r="J39" s="382">
        <f t="shared" si="11"/>
        <v>8.5186835951532203E-2</v>
      </c>
      <c r="K39" s="378">
        <v>26</v>
      </c>
      <c r="L39" s="379">
        <v>38</v>
      </c>
      <c r="M39" s="383">
        <f>L39/K39*100-100</f>
        <v>46.153846153846132</v>
      </c>
    </row>
    <row r="40" spans="1:13" ht="15" customHeight="1">
      <c r="A40" s="416" t="s">
        <v>100</v>
      </c>
      <c r="B40" s="378">
        <v>75396</v>
      </c>
      <c r="C40" s="379">
        <v>75396</v>
      </c>
      <c r="D40" s="395">
        <f t="shared" si="0"/>
        <v>0</v>
      </c>
      <c r="E40" s="378">
        <v>172834</v>
      </c>
      <c r="F40" s="379">
        <v>172843</v>
      </c>
      <c r="G40" s="412">
        <f t="shared" si="1"/>
        <v>5.2073087471171675E-3</v>
      </c>
      <c r="H40" s="378">
        <f t="shared" si="9"/>
        <v>2292.3497267759567</v>
      </c>
      <c r="I40" s="379">
        <f t="shared" si="10"/>
        <v>2292.4690965037935</v>
      </c>
      <c r="J40" s="397">
        <f t="shared" si="11"/>
        <v>5.2073087471171675E-3</v>
      </c>
      <c r="K40" s="378">
        <v>87</v>
      </c>
      <c r="L40" s="379">
        <v>98</v>
      </c>
      <c r="M40" s="398">
        <f>L40/K40*100-100</f>
        <v>12.643678160919535</v>
      </c>
    </row>
    <row r="41" spans="1:13" ht="15" customHeight="1">
      <c r="A41" s="416" t="s">
        <v>102</v>
      </c>
      <c r="B41" s="378">
        <v>177121</v>
      </c>
      <c r="C41" s="379">
        <v>176021</v>
      </c>
      <c r="D41" s="409">
        <f t="shared" si="0"/>
        <v>-0.62104437079736385</v>
      </c>
      <c r="E41" s="378">
        <v>4075605</v>
      </c>
      <c r="F41" s="379">
        <v>3983656</v>
      </c>
      <c r="G41" s="386">
        <f t="shared" si="1"/>
        <v>-2.2560822258290472</v>
      </c>
      <c r="H41" s="378">
        <f t="shared" si="9"/>
        <v>23010.286753123568</v>
      </c>
      <c r="I41" s="379">
        <f t="shared" si="10"/>
        <v>22631.70871657359</v>
      </c>
      <c r="J41" s="385">
        <f t="shared" si="11"/>
        <v>-1.6452556224601835</v>
      </c>
      <c r="K41" s="378">
        <v>48</v>
      </c>
      <c r="L41" s="379">
        <v>56</v>
      </c>
      <c r="M41" s="383">
        <f>L41/K41*100-100</f>
        <v>16.666666666666671</v>
      </c>
    </row>
    <row r="42" spans="1:13" ht="15" customHeight="1">
      <c r="A42" s="422" t="s">
        <v>105</v>
      </c>
      <c r="B42" s="414">
        <v>4644</v>
      </c>
      <c r="C42" s="423">
        <v>4644</v>
      </c>
      <c r="D42" s="424">
        <f t="shared" si="0"/>
        <v>0</v>
      </c>
      <c r="E42" s="414">
        <v>2131</v>
      </c>
      <c r="F42" s="423">
        <v>2100</v>
      </c>
      <c r="G42" s="425">
        <f t="shared" si="1"/>
        <v>-1.4547160957297081</v>
      </c>
      <c r="H42" s="414">
        <f t="shared" si="9"/>
        <v>458.87166236003446</v>
      </c>
      <c r="I42" s="423">
        <f t="shared" si="10"/>
        <v>452.19638242894058</v>
      </c>
      <c r="J42" s="426">
        <f t="shared" si="11"/>
        <v>-1.4547160957297081</v>
      </c>
      <c r="K42" s="414">
        <v>99</v>
      </c>
      <c r="L42" s="423">
        <v>100</v>
      </c>
      <c r="M42" s="427">
        <f>L42/K42*100-100</f>
        <v>1.0101010101010104</v>
      </c>
    </row>
    <row r="43" spans="1:13" s="350" customFormat="1" ht="12.75" hidden="1" customHeight="1">
      <c r="A43" s="428" t="s">
        <v>240</v>
      </c>
      <c r="B43" s="429">
        <v>1002490</v>
      </c>
      <c r="C43" s="429">
        <v>997303</v>
      </c>
      <c r="D43" s="430">
        <v>-0.51741164500393999</v>
      </c>
      <c r="E43" s="429"/>
      <c r="F43" s="429">
        <v>55887779</v>
      </c>
      <c r="G43" s="431">
        <v>2.2293468346065199</v>
      </c>
      <c r="H43" s="429"/>
      <c r="I43" s="429"/>
      <c r="J43" s="432"/>
    </row>
    <row r="44" spans="1:13" s="350" customFormat="1" ht="12.75" hidden="1" customHeight="1">
      <c r="A44" s="433" t="s">
        <v>241</v>
      </c>
      <c r="B44" s="434">
        <v>10616789</v>
      </c>
      <c r="C44" s="434">
        <v>10766637</v>
      </c>
      <c r="D44" s="435">
        <v>1.41142486678412</v>
      </c>
      <c r="E44" s="434"/>
      <c r="F44" s="434">
        <v>91851433</v>
      </c>
      <c r="G44" s="436">
        <v>0.79503866927885802</v>
      </c>
      <c r="H44" s="434"/>
      <c r="I44" s="434"/>
      <c r="J44" s="437"/>
    </row>
    <row r="45" spans="1:13" ht="28.5" customHeight="1">
      <c r="A45" s="192" t="s">
        <v>170</v>
      </c>
      <c r="H45" s="438"/>
      <c r="I45" s="439"/>
      <c r="K45" s="209"/>
      <c r="L45" s="440" t="e">
        <f>NA()</f>
        <v>#N/A</v>
      </c>
      <c r="M45" s="209"/>
    </row>
  </sheetData>
  <sheetProtection selectLockedCells="1" selectUnlockedCells="1"/>
  <mergeCells count="5">
    <mergeCell ref="A7:A9"/>
    <mergeCell ref="B7:D8"/>
    <mergeCell ref="E7:G8"/>
    <mergeCell ref="H7:J8"/>
    <mergeCell ref="K7:M8"/>
  </mergeCells>
  <conditionalFormatting sqref="D10:D45 G10:G45 J43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74791666666666667" right="0.74791666666666667" top="0.98402777777777772" bottom="0.98402777777777772" header="0.51180555555555551" footer="0.51180555555555551"/>
  <pageSetup paperSize="9" scale="70" firstPageNumber="0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1:W30"/>
  <sheetViews>
    <sheetView topLeftCell="A4" zoomScaleSheetLayoutView="81" workbookViewId="0">
      <selection activeCell="E29" sqref="E29"/>
    </sheetView>
  </sheetViews>
  <sheetFormatPr defaultColWidth="7.140625" defaultRowHeight="12.75" customHeight="1"/>
  <cols>
    <col min="1" max="1" width="14.140625" style="12" customWidth="1"/>
    <col min="2" max="2" width="1.140625" style="12" customWidth="1"/>
    <col min="3" max="16384" width="7.140625" style="12"/>
  </cols>
  <sheetData>
    <row r="1" spans="1:23" s="442" customFormat="1" ht="15" customHeight="1">
      <c r="A1"/>
      <c r="B1" s="441" t="s">
        <v>242</v>
      </c>
      <c r="D1" s="443"/>
      <c r="F1" s="443"/>
      <c r="G1" s="443"/>
      <c r="H1" s="444"/>
      <c r="M1" s="444"/>
      <c r="O1" s="443"/>
      <c r="R1" s="443"/>
      <c r="S1" s="443"/>
      <c r="T1" s="444"/>
      <c r="W1" s="443"/>
    </row>
    <row r="2" spans="1:23" s="442" customFormat="1" ht="15" customHeight="1">
      <c r="B2" s="441" t="s">
        <v>2</v>
      </c>
      <c r="D2" s="443"/>
      <c r="F2" s="443"/>
      <c r="G2" s="443"/>
      <c r="H2" s="444"/>
      <c r="M2" s="444"/>
      <c r="O2" s="443"/>
      <c r="R2" s="443"/>
      <c r="S2" s="443"/>
      <c r="T2" s="444"/>
      <c r="W2" s="443"/>
    </row>
    <row r="3" spans="1:23" s="442" customFormat="1" ht="15" customHeight="1">
      <c r="D3" s="443"/>
      <c r="F3" s="443"/>
      <c r="G3" s="443"/>
      <c r="H3" s="444"/>
      <c r="M3" s="444"/>
      <c r="O3" s="443"/>
      <c r="R3" s="443"/>
      <c r="S3" s="443"/>
      <c r="T3" s="444"/>
      <c r="W3" s="443"/>
    </row>
    <row r="4" spans="1:23" s="442" customFormat="1" ht="12.75" customHeight="1">
      <c r="B4" s="445" t="s">
        <v>243</v>
      </c>
      <c r="D4" s="443"/>
      <c r="F4" s="443"/>
      <c r="G4" s="443"/>
      <c r="H4" s="444"/>
      <c r="L4" s="446"/>
      <c r="M4" s="447"/>
      <c r="O4" s="443"/>
      <c r="R4" s="443"/>
      <c r="S4" s="443"/>
      <c r="T4" s="444"/>
      <c r="W4" s="443"/>
    </row>
    <row r="5" spans="1:23" ht="28.5" customHeight="1">
      <c r="B5" s="448"/>
    </row>
    <row r="6" spans="1:23" ht="12.75" customHeight="1">
      <c r="C6" s="449" t="s">
        <v>244</v>
      </c>
    </row>
    <row r="7" spans="1:23" ht="12.75" customHeight="1">
      <c r="A7" s="450"/>
      <c r="C7" s="451" t="s">
        <v>245</v>
      </c>
    </row>
    <row r="8" spans="1:23" ht="12.75" customHeight="1">
      <c r="A8" s="450"/>
      <c r="C8" s="451"/>
    </row>
    <row r="9" spans="1:23" ht="12.75" customHeight="1">
      <c r="A9" s="450"/>
      <c r="C9" s="452" t="s">
        <v>246</v>
      </c>
    </row>
    <row r="10" spans="1:23" ht="12.75" customHeight="1">
      <c r="A10" s="450"/>
      <c r="C10" s="451" t="s">
        <v>247</v>
      </c>
    </row>
    <row r="11" spans="1:23" ht="12.75" customHeight="1">
      <c r="A11" s="450"/>
      <c r="C11" s="451"/>
    </row>
    <row r="12" spans="1:23" ht="12.75" customHeight="1">
      <c r="A12" s="453"/>
      <c r="C12" s="454" t="s">
        <v>248</v>
      </c>
    </row>
    <row r="13" spans="1:23" ht="12.75" customHeight="1">
      <c r="A13" s="453"/>
      <c r="C13" s="451" t="s">
        <v>249</v>
      </c>
    </row>
    <row r="14" spans="1:23" ht="12.75" customHeight="1">
      <c r="A14" s="453"/>
      <c r="C14" s="451"/>
    </row>
    <row r="15" spans="1:23" ht="12.75" customHeight="1">
      <c r="A15" s="453"/>
      <c r="C15" s="454" t="s">
        <v>250</v>
      </c>
    </row>
    <row r="16" spans="1:23" ht="12.75" customHeight="1">
      <c r="A16" s="453"/>
      <c r="C16" s="455" t="s">
        <v>251</v>
      </c>
    </row>
    <row r="17" spans="1:15" ht="12.75" customHeight="1">
      <c r="A17" s="453"/>
      <c r="C17" s="455"/>
    </row>
    <row r="18" spans="1:15" ht="12.75" customHeight="1">
      <c r="A18" s="453"/>
      <c r="C18" s="454" t="s">
        <v>252</v>
      </c>
    </row>
    <row r="19" spans="1:15" ht="12.75" customHeight="1">
      <c r="A19" s="453"/>
      <c r="C19" s="454"/>
    </row>
    <row r="20" spans="1:15" ht="12.75" customHeight="1">
      <c r="A20" s="453"/>
      <c r="C20" s="454" t="s">
        <v>253</v>
      </c>
    </row>
    <row r="21" spans="1:15" ht="12.75" customHeight="1">
      <c r="A21" s="453"/>
      <c r="C21" s="451" t="s">
        <v>254</v>
      </c>
    </row>
    <row r="23" spans="1:15" ht="12.75" customHeight="1">
      <c r="C23" s="454" t="s">
        <v>255</v>
      </c>
    </row>
    <row r="24" spans="1:15" ht="12.75" customHeight="1">
      <c r="C24" s="451" t="s">
        <v>256</v>
      </c>
    </row>
    <row r="26" spans="1:15" ht="12.75" customHeight="1">
      <c r="C26" s="193" t="s">
        <v>257</v>
      </c>
    </row>
    <row r="28" spans="1:15" ht="12.75" customHeight="1">
      <c r="C28" s="515" t="s">
        <v>258</v>
      </c>
      <c r="D28" s="515"/>
      <c r="E28" s="515"/>
      <c r="F28" s="515"/>
      <c r="G28" s="515"/>
      <c r="H28" s="515"/>
      <c r="I28" s="515"/>
      <c r="J28" s="515"/>
      <c r="K28" s="515"/>
      <c r="L28" s="515"/>
      <c r="M28" s="515"/>
      <c r="N28" s="515"/>
      <c r="O28" s="515"/>
    </row>
    <row r="29" spans="1:15" ht="12.75" customHeight="1">
      <c r="C29" s="456" t="s">
        <v>259</v>
      </c>
      <c r="E29" s="457" t="s">
        <v>260</v>
      </c>
    </row>
    <row r="30" spans="1:15" ht="12.75" customHeight="1">
      <c r="E30" s="457" t="s">
        <v>261</v>
      </c>
    </row>
  </sheetData>
  <sheetProtection sheet="1"/>
  <mergeCells count="1">
    <mergeCell ref="C28:O28"/>
  </mergeCells>
  <hyperlinks>
    <hyperlink ref="E29" r:id="rId1"/>
    <hyperlink ref="E30" r:id="rId2"/>
  </hyperlinks>
  <pageMargins left="0.74791666666666667" right="0.74791666666666667" top="0.98402777777777772" bottom="0.98402777777777772" header="0.51180555555555551" footer="0.51180555555555551"/>
  <pageSetup paperSize="9" firstPageNumber="0" orientation="landscape" horizontalDpi="300" verticalDpi="300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9324</TotalTime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9</vt:i4>
      </vt:variant>
      <vt:variant>
        <vt:lpstr>Gráficos</vt:lpstr>
      </vt:variant>
      <vt:variant>
        <vt:i4>1</vt:i4>
      </vt:variant>
      <vt:variant>
        <vt:lpstr>Intervalos nomeados</vt:lpstr>
      </vt:variant>
      <vt:variant>
        <vt:i4>22</vt:i4>
      </vt:variant>
    </vt:vector>
  </HeadingPairs>
  <TitlesOfParts>
    <vt:vector size="32" baseType="lpstr">
      <vt:lpstr>Paraná</vt:lpstr>
      <vt:lpstr>Calendário</vt:lpstr>
      <vt:lpstr>Compara</vt:lpstr>
      <vt:lpstr>BDados</vt:lpstr>
      <vt:lpstr>BDadosCal</vt:lpstr>
      <vt:lpstr>Total Grãos</vt:lpstr>
      <vt:lpstr>X65844d (2)</vt:lpstr>
      <vt:lpstr>mes mes</vt:lpstr>
      <vt:lpstr>Ajuda</vt:lpstr>
      <vt:lpstr>Gráf1</vt:lpstr>
      <vt:lpstr>BDados!Area_de_impressao</vt:lpstr>
      <vt:lpstr>BDadosCal!Area_de_impressao</vt:lpstr>
      <vt:lpstr>Calendário!Area_de_impressao</vt:lpstr>
      <vt:lpstr>Compara!Area_de_impressao</vt:lpstr>
      <vt:lpstr>Paraná!Area_de_impressao</vt:lpstr>
      <vt:lpstr>'X65844d (2)'!Area_de_impressao</vt:lpstr>
      <vt:lpstr>BDados!Excel_BuiltIn__FilterDatabase</vt:lpstr>
      <vt:lpstr>BDadosCal!Excel_BuiltIn__FilterDatabase</vt:lpstr>
      <vt:lpstr>BDados!Excel_BuiltIn_Print_Area</vt:lpstr>
      <vt:lpstr>BDadosCal!Excel_BuiltIn_Print_Area</vt:lpstr>
      <vt:lpstr>Calendário!Excel_BuiltIn_Print_Area</vt:lpstr>
      <vt:lpstr>Compara!Excel_BuiltIn_Print_Area</vt:lpstr>
      <vt:lpstr>Paraná!Excel_BuiltIn_Print_Area</vt:lpstr>
      <vt:lpstr>'X65844d (2)'!Excel_BuiltIn_Print_Area</vt:lpstr>
      <vt:lpstr>BDadosCal!Excel_BuiltIn_Print_Titles</vt:lpstr>
      <vt:lpstr>Calendário!Excel_BuiltIn_Print_Titles</vt:lpstr>
      <vt:lpstr>Compara!Excel_BuiltIn_Print_Titles</vt:lpstr>
      <vt:lpstr>Paraná!Excel_BuiltIn_Print_Titles</vt:lpstr>
      <vt:lpstr>BDadosCal!Titulos_de_impressao</vt:lpstr>
      <vt:lpstr>Calendário!Titulos_de_impressao</vt:lpstr>
      <vt:lpstr>Compara!Titulos_de_impressao</vt:lpstr>
      <vt:lpstr>Paraná!Titulos_de_impressao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PSS</dc:title>
  <dc:creator>Carlos Hugo Winckler Godinho</dc:creator>
  <cp:lastModifiedBy>Carlos Hugo Winckler Godinho</cp:lastModifiedBy>
  <cp:revision>1457</cp:revision>
  <cp:lastPrinted>2025-01-29T17:35:51Z</cp:lastPrinted>
  <dcterms:created xsi:type="dcterms:W3CDTF">2008-10-03T19:06:23Z</dcterms:created>
  <dcterms:modified xsi:type="dcterms:W3CDTF">2025-04-23T20:49:12Z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iado por:">
    <vt:lpwstr>Edmar W. Gervasio</vt:lpwstr>
  </property>
</Properties>
</file>